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800" windowHeight="12435" tabRatio="801" activeTab="3"/>
  </bookViews>
  <sheets>
    <sheet name="Informații completare" sheetId="70" r:id="rId1"/>
    <sheet name="Date candidat" sheetId="69" r:id="rId2"/>
    <sheet name="Date" sheetId="71" state="hidden" r:id="rId3"/>
    <sheet name="ANEXA 1" sheetId="3" r:id="rId4"/>
    <sheet name="ANEXA 2" sheetId="35" r:id="rId5"/>
    <sheet name="Sport-Competiții" sheetId="50" state="hidden" r:id="rId6"/>
    <sheet name="1" sheetId="28" r:id="rId7"/>
    <sheet name="2.1a" sheetId="16" r:id="rId8"/>
    <sheet name="2.1b" sheetId="45" r:id="rId9"/>
    <sheet name="2.2" sheetId="17" r:id="rId10"/>
    <sheet name="2.3" sheetId="18" r:id="rId11"/>
    <sheet name="2.4" sheetId="19" r:id="rId12"/>
    <sheet name="2.5" sheetId="20" r:id="rId13"/>
    <sheet name="2.6" sheetId="22" r:id="rId14"/>
    <sheet name="2.7" sheetId="21" r:id="rId15"/>
    <sheet name="3.1a" sheetId="1" r:id="rId16"/>
    <sheet name="3.2a" sheetId="29" r:id="rId17"/>
    <sheet name="3.2b" sheetId="10" r:id="rId18"/>
    <sheet name="3.3a" sheetId="5" r:id="rId19"/>
    <sheet name="3.3b" sheetId="30" r:id="rId20"/>
    <sheet name="3.4a" sheetId="31" r:id="rId21"/>
    <sheet name="3.4b" sheetId="32" r:id="rId22"/>
    <sheet name="3.5a" sheetId="7" r:id="rId23"/>
    <sheet name="3.5b" sheetId="11" r:id="rId24"/>
    <sheet name="3.6a" sheetId="8" r:id="rId25"/>
    <sheet name="3.6b" sheetId="12" r:id="rId26"/>
    <sheet name="3.7" sheetId="23" r:id="rId27"/>
    <sheet name="4.1a" sheetId="24" r:id="rId28"/>
    <sheet name="4.1b" sheetId="46" r:id="rId29"/>
    <sheet name="4.2a" sheetId="25" r:id="rId30"/>
    <sheet name="4.2b" sheetId="47" r:id="rId31"/>
    <sheet name="5.1" sheetId="37" r:id="rId32"/>
    <sheet name="H-INDEX" sheetId="73" r:id="rId33"/>
    <sheet name="5.2" sheetId="38" state="hidden" r:id="rId34"/>
    <sheet name="5.3a" sheetId="39" state="hidden" r:id="rId35"/>
    <sheet name="5.3b" sheetId="72" state="hidden" r:id="rId36"/>
    <sheet name="5.3c" sheetId="44" state="hidden" r:id="rId37"/>
    <sheet name="Arh-tipuri" sheetId="61" state="hidden" r:id="rId38"/>
    <sheet name="5pARH1A" sheetId="60" r:id="rId39"/>
    <sheet name="5pARH1B" sheetId="62" r:id="rId40"/>
    <sheet name="5pARH2A" sheetId="63" r:id="rId41"/>
    <sheet name="5pARH2B" sheetId="64" r:id="rId42"/>
    <sheet name="5pARH3A" sheetId="65" r:id="rId43"/>
    <sheet name="5pARH3B" sheetId="66" r:id="rId44"/>
    <sheet name="5pARH3C" sheetId="67" r:id="rId45"/>
    <sheet name="5pARH4AB" sheetId="68" r:id="rId46"/>
    <sheet name="5pCOM" sheetId="58" r:id="rId47"/>
    <sheet name="5pEFS" sheetId="49" r:id="rId48"/>
    <sheet name="5pMAT1" sheetId="52" r:id="rId49"/>
    <sheet name="5pMAT2" sheetId="59" state="hidden" r:id="rId50"/>
    <sheet name="5pMAT3" sheetId="54" r:id="rId51"/>
    <sheet name="5pMAT4" sheetId="56" r:id="rId52"/>
    <sheet name="Coef" sheetId="6" state="hidden" r:id="rId53"/>
    <sheet name="Edit.A" sheetId="40" r:id="rId54"/>
    <sheet name="Edit.B" sheetId="42" r:id="rId55"/>
    <sheet name="BDI" sheetId="34" r:id="rId56"/>
    <sheet name="Euro" sheetId="33" r:id="rId57"/>
  </sheets>
  <definedNames>
    <definedName name="ACCLSUPT">Coef!$B$48</definedName>
    <definedName name="ACSPR">Coef!$B$47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BDI!$B$2:$B$39</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Coef!$B$43</definedName>
    <definedName name="CIT_ISI">Coef!$B$42</definedName>
    <definedName name="ClasareSport">'Sport-Competiții'!$G$2:$G$4</definedName>
    <definedName name="CNCSIS_B">Coef!$B$12</definedName>
    <definedName name="CNCSIS_C">Coef!$B$13</definedName>
    <definedName name="coef_citari">Coef!$B$52</definedName>
    <definedName name="coef_grant">Coef!$B$51</definedName>
    <definedName name="Competiții">'Sport-Competiții'!$A$2:$A$5</definedName>
    <definedName name="CompetițiiSport">'Sport-Competiții'!$A$2:$A$5</definedName>
    <definedName name="CONF_NL">Coef!#REF!</definedName>
    <definedName name="CONF_ROM">Coef!$B$14</definedName>
    <definedName name="CONF_STR">Coef!$B$11</definedName>
    <definedName name="COORD_DID_INT">Coef!$B$30</definedName>
    <definedName name="COORD_DID_NAT">Coef!$B$38</definedName>
    <definedName name="COORD_INT">Coef!$B$26</definedName>
    <definedName name="CPI">Coef!$B$21</definedName>
    <definedName name="CPI_LITO">Coef!$B$25</definedName>
    <definedName name="CS_ROM">Coef!$B$20</definedName>
    <definedName name="CS_STR_A">Coef!$B$18</definedName>
    <definedName name="CS_STR_B">Coef!$B$19</definedName>
    <definedName name="Cupa_României">'Sport-Competiții'!$B$2:$B$3</definedName>
    <definedName name="decan_facultate">'Date candidat'!$B$12</definedName>
    <definedName name="departament">'Date candidat'!$B$9</definedName>
    <definedName name="DIR_NAT">Coef!$B$34</definedName>
    <definedName name="director_departament">'Date candidat'!$B$10</definedName>
    <definedName name="durata_evaluare">Date!$B$12</definedName>
    <definedName name="EBOOK">Coef!$B$22</definedName>
    <definedName name="EDIT_A">Coef!$B$44</definedName>
    <definedName name="EDIT_B">Coef!$B$45</definedName>
    <definedName name="EDIT_CNCSIS">Coef!$B$46</definedName>
    <definedName name="edituri_a">Edit.A!$B$5:$B$30</definedName>
    <definedName name="edituri_b">Edit.B!$B$5:$B$40</definedName>
    <definedName name="facultate">'Date candidat'!$B$11</definedName>
    <definedName name="FazeSport">'Sport-Competiții'!$C$2:$C$4</definedName>
    <definedName name="functie">'Date candidat'!$B$8</definedName>
    <definedName name="functii_didactice">Date!$A$2:$A$5</definedName>
    <definedName name="GE">#REF!</definedName>
    <definedName name="GM">#REF!</definedName>
    <definedName name="MANAG_DID_INT">Coef!$B$32</definedName>
    <definedName name="MANAG_DID_NAT">Coef!$B$40</definedName>
    <definedName name="MANAG_INT">Coef!$B$28</definedName>
    <definedName name="MANAG_NAT">Coef!$B$36</definedName>
    <definedName name="mate15">'5pMAT1'!$I$8</definedName>
    <definedName name="mate1t">'5pMAT1'!$J$8</definedName>
    <definedName name="mate25">'5pMAT2'!$Q$11</definedName>
    <definedName name="mate2t">'5pMAT2'!$R$11</definedName>
    <definedName name="mate35">'5pMAT3'!$E$8</definedName>
    <definedName name="mate3t">'5pMAT3'!$F$8</definedName>
    <definedName name="mate45">'5pMAT4'!$H$8</definedName>
    <definedName name="mate4t">'5pMAT4'!$I$8</definedName>
    <definedName name="MEMBRU_DID_INT">Coef!$B$33</definedName>
    <definedName name="MEMBRU_DID_NAT">Coef!$B$41</definedName>
    <definedName name="MEMBRU_ECHIPA">#REF!</definedName>
    <definedName name="MEMBRU_INT">Coef!$B$29</definedName>
    <definedName name="MEMBRU_NAT">Coef!$B$37</definedName>
    <definedName name="MS_LITO">Coef!$B$24</definedName>
    <definedName name="NCWEB">Coef!$B$23</definedName>
    <definedName name="nivel_concurs">Date!$C$2:$C$3</definedName>
    <definedName name="NR_CNCSIS">Coef!$B$55</definedName>
    <definedName name="nume_candidat">'Date candidat'!$B$7</definedName>
    <definedName name="P_BDI_ROM">Coef!$B$9</definedName>
    <definedName name="P_BDI_STR">Coef!$B$6</definedName>
    <definedName name="P_ISI_ROM">Coef!$B$4</definedName>
    <definedName name="P_ISI_STR">Coef!$B$3</definedName>
    <definedName name="P_MAT_1">Coef!$B$49</definedName>
    <definedName name="P_MAT_2">Coef!$B$50</definedName>
    <definedName name="PAG_RED">#REF!</definedName>
    <definedName name="_xlnm.Print_Area" localSheetId="6">'1'!$A$1:$Q$14</definedName>
    <definedName name="_xlnm.Print_Area" localSheetId="7">'2.1a'!$A$1:$J$259</definedName>
    <definedName name="_xlnm.Print_Area" localSheetId="8">'2.1b'!$A$1:$J$259</definedName>
    <definedName name="_xlnm.Print_Area" localSheetId="9">'2.2'!$A$1:$K$259</definedName>
    <definedName name="_xlnm.Print_Area" localSheetId="10">'2.3'!$A$1:$O$259</definedName>
    <definedName name="_xlnm.Print_Area" localSheetId="11">'2.4'!$A$1:$J$259</definedName>
    <definedName name="_xlnm.Print_Area" localSheetId="12">'2.5'!$A$1:$J$259</definedName>
    <definedName name="_xlnm.Print_Area" localSheetId="13">'2.6'!$A$1:$I$259</definedName>
    <definedName name="_xlnm.Print_Area" localSheetId="14">'2.7'!$A$1:$I$259</definedName>
    <definedName name="_xlnm.Print_Area" localSheetId="15">'3.1a'!$A$1:$J$259</definedName>
    <definedName name="_xlnm.Print_Area" localSheetId="16">'3.2a'!$A$1:$J$259</definedName>
    <definedName name="_xlnm.Print_Area" localSheetId="17">'3.2b'!$A$1:$J$259</definedName>
    <definedName name="_xlnm.Print_Area" localSheetId="18">'3.3a'!$A$1:$J$259</definedName>
    <definedName name="_xlnm.Print_Area" localSheetId="19">'3.3b'!$A$1:$K$259</definedName>
    <definedName name="_xlnm.Print_Area" localSheetId="20">'3.4a'!$A$1:$J$259</definedName>
    <definedName name="_xlnm.Print_Area" localSheetId="21">'3.4b'!$A$1:$K$259</definedName>
    <definedName name="_xlnm.Print_Area" localSheetId="22">'3.5a'!$A$1:$I$259</definedName>
    <definedName name="_xlnm.Print_Area" localSheetId="23">'3.5b'!$A$1:$J$259</definedName>
    <definedName name="_xlnm.Print_Area" localSheetId="24">'3.6a'!$A$1:$J$259</definedName>
    <definedName name="_xlnm.Print_Area" localSheetId="25">'3.6b'!$A$1:$J$259</definedName>
    <definedName name="_xlnm.Print_Area" localSheetId="26">'3.7'!$A$1:$J$259</definedName>
    <definedName name="_xlnm.Print_Area" localSheetId="27">'4.1a'!$A$1:$Q$259</definedName>
    <definedName name="_xlnm.Print_Area" localSheetId="28">'4.1b'!$A$1:$Q$259</definedName>
    <definedName name="_xlnm.Print_Area" localSheetId="29">'4.2a'!$A$1:$Z$259</definedName>
    <definedName name="_xlnm.Print_Area" localSheetId="30">'4.2b'!$A$1:$Z$259</definedName>
    <definedName name="_xlnm.Print_Area" localSheetId="31">'5.1'!$A$1:$D$30</definedName>
    <definedName name="_xlnm.Print_Area" localSheetId="33">'5.2'!$A$1:$R$262</definedName>
    <definedName name="_xlnm.Print_Area" localSheetId="34">'5.3a'!$A$1:$R$262</definedName>
    <definedName name="_xlnm.Print_Area" localSheetId="36">'5.3c'!$A$1:$S$262</definedName>
    <definedName name="_xlnm.Print_Area" localSheetId="38">'5pARH1A'!$A$1:$L$259</definedName>
    <definedName name="_xlnm.Print_Area" localSheetId="39">'5pARH1B'!$A$1:$J$258</definedName>
    <definedName name="_xlnm.Print_Area" localSheetId="40">'5pARH2A'!$A$1:$G$258</definedName>
    <definedName name="_xlnm.Print_Area" localSheetId="41">'5pARH2B'!$A$1:$G$258</definedName>
    <definedName name="_xlnm.Print_Area" localSheetId="42">'5pARH3A'!$A$1:$G$258</definedName>
    <definedName name="_xlnm.Print_Area" localSheetId="43">'5pARH3B'!$A$1:$G$258</definedName>
    <definedName name="_xlnm.Print_Area" localSheetId="44">'5pARH3C'!$A$1:$G$258</definedName>
    <definedName name="_xlnm.Print_Area" localSheetId="45">'5pARH4AB'!$A$1:$G$258</definedName>
    <definedName name="_xlnm.Print_Area" localSheetId="46">'5pCOM'!$A$1:$G$8</definedName>
    <definedName name="_xlnm.Print_Area" localSheetId="47">'5pEFS'!$A$1:$H$28</definedName>
    <definedName name="_xlnm.Print_Area" localSheetId="48">'5pMAT1'!$A$1:$J$258</definedName>
    <definedName name="_xlnm.Print_Area" localSheetId="49">'5pMAT2'!$A$1:$R$755</definedName>
    <definedName name="_xlnm.Print_Area" localSheetId="50">'5pMAT3'!$A$1:$F$258</definedName>
    <definedName name="_xlnm.Print_Area" localSheetId="51">'5pMAT4'!$A$1:$I$258</definedName>
    <definedName name="_xlnm.Print_Area" localSheetId="3">'ANEXA 1'!$A$1:$F$80</definedName>
    <definedName name="_xlnm.Print_Area" localSheetId="4">'ANEXA 2'!$A$1:$D$90</definedName>
    <definedName name="_xlnm.Print_Area" localSheetId="1">'Date candidat'!$A$1:$B$12</definedName>
    <definedName name="_xlnm.Print_Area" localSheetId="32">'H-INDEX'!$A$1:$D$24</definedName>
    <definedName name="_xlnm.Print_Area" localSheetId="0">'Informații completare'!$A$1</definedName>
    <definedName name="_xlnm.Print_Titles" localSheetId="7">'2.1a'!$1:$8</definedName>
    <definedName name="_xlnm.Print_Titles" localSheetId="8">'2.1b'!$1:$8</definedName>
    <definedName name="_xlnm.Print_Titles" localSheetId="9">'2.2'!$1:$8</definedName>
    <definedName name="_xlnm.Print_Titles" localSheetId="10">'2.3'!$1:$8</definedName>
    <definedName name="_xlnm.Print_Titles" localSheetId="11">'2.4'!$1:$8</definedName>
    <definedName name="_xlnm.Print_Titles" localSheetId="12">'2.5'!$1:$8</definedName>
    <definedName name="_xlnm.Print_Titles" localSheetId="13">'2.6'!$1:$8</definedName>
    <definedName name="_xlnm.Print_Titles" localSheetId="14">'2.7'!$1:$8</definedName>
    <definedName name="_xlnm.Print_Titles" localSheetId="15">'3.1a'!$1:$8</definedName>
    <definedName name="_xlnm.Print_Titles" localSheetId="16">'3.2a'!$1:$8</definedName>
    <definedName name="_xlnm.Print_Titles" localSheetId="17">'3.2b'!$1:$8</definedName>
    <definedName name="_xlnm.Print_Titles" localSheetId="18">'3.3a'!$1:$8</definedName>
    <definedName name="_xlnm.Print_Titles" localSheetId="19">'3.3b'!$1:$8</definedName>
    <definedName name="_xlnm.Print_Titles" localSheetId="20">'3.4a'!$1:$8</definedName>
    <definedName name="_xlnm.Print_Titles" localSheetId="21">'3.4b'!$1:$8</definedName>
    <definedName name="_xlnm.Print_Titles" localSheetId="23">'3.5b'!$1:$8</definedName>
    <definedName name="_xlnm.Print_Titles" localSheetId="24">'3.6a'!$1:$8</definedName>
    <definedName name="_xlnm.Print_Titles" localSheetId="25">'3.6b'!$1:$8</definedName>
    <definedName name="_xlnm.Print_Titles" localSheetId="26">'3.7'!$1:$8</definedName>
    <definedName name="_xlnm.Print_Titles" localSheetId="27">'4.1a'!$1:$8</definedName>
    <definedName name="_xlnm.Print_Titles" localSheetId="28">'4.1b'!$1:$8</definedName>
    <definedName name="_xlnm.Print_Titles" localSheetId="29">'4.2a'!$1:$8</definedName>
    <definedName name="_xlnm.Print_Titles" localSheetId="31">'5.1'!$1:$5</definedName>
    <definedName name="_xlnm.Print_Titles" localSheetId="33">'5.2'!$1:$11</definedName>
    <definedName name="_xlnm.Print_Titles" localSheetId="34">'5.3a'!$1:$11</definedName>
    <definedName name="_xlnm.Print_Titles" localSheetId="36">'5.3c'!$1:$11</definedName>
    <definedName name="_xlnm.Print_Titles" localSheetId="38">'5pARH1A'!$1:$8</definedName>
    <definedName name="_xlnm.Print_Titles" localSheetId="39">'5pARH1B'!$1:$7</definedName>
    <definedName name="_xlnm.Print_Titles" localSheetId="40">'5pARH2A'!$1:$7</definedName>
    <definedName name="_xlnm.Print_Titles" localSheetId="41">'5pARH2B'!$1:$7</definedName>
    <definedName name="_xlnm.Print_Titles" localSheetId="42">'5pARH3A'!$1:$7</definedName>
    <definedName name="_xlnm.Print_Titles" localSheetId="43">'5pARH3B'!$1:$7</definedName>
    <definedName name="_xlnm.Print_Titles" localSheetId="44">'5pARH3C'!$1:$7</definedName>
    <definedName name="_xlnm.Print_Titles" localSheetId="45">'5pARH4AB'!$1:$7</definedName>
    <definedName name="_xlnm.Print_Titles" localSheetId="47">'5pEFS'!$1:$7</definedName>
    <definedName name="_xlnm.Print_Titles" localSheetId="48">'5pMAT1'!$1:$7</definedName>
    <definedName name="_xlnm.Print_Titles" localSheetId="49">'5pMAT2'!$1:$10</definedName>
    <definedName name="_xlnm.Print_Titles" localSheetId="50">'5pMAT3'!$1:$7</definedName>
    <definedName name="_xlnm.Print_Titles" localSheetId="51">'5pMAT4'!$1:$7</definedName>
    <definedName name="PUNCTAJ">#REF!</definedName>
    <definedName name="R_BDI_ROM">Coef!$B$8</definedName>
    <definedName name="R_BDI_STR">Coef!$B$5</definedName>
    <definedName name="R_ISI">Coef!$B$2</definedName>
    <definedName name="R_ISI_ROM">Coef!#REF!</definedName>
    <definedName name="R_STR">Coef!$B$10</definedName>
    <definedName name="SM">#REF!</definedName>
    <definedName name="total_arh1a_5">'5pARH1A'!$I$9</definedName>
    <definedName name="total_arh1a_t">'5pARH1A'!$J$9</definedName>
    <definedName name="total_arh1b_5">'5pARH1B'!$I$8</definedName>
    <definedName name="total_arh1b_t">'5pARH1B'!$J$8</definedName>
    <definedName name="total_arh2a_5">'5pARH2A'!$F$8</definedName>
    <definedName name="total_arh2a_t">'5pARH2A'!$G$8</definedName>
    <definedName name="total_arh2b_5">'5pARH2B'!$F$8</definedName>
    <definedName name="total_arh2b_t">'5pARH2B'!$G$8</definedName>
    <definedName name="total_arh3a_5">'5pARH3A'!$F$8</definedName>
    <definedName name="total_arh3a_t">'5pARH3A'!$G$8</definedName>
    <definedName name="total_arh3b_5">'5pARH3B'!$F$8</definedName>
    <definedName name="total_arh3b_t">'5pARH3B'!$G$8</definedName>
    <definedName name="total_arh3c_5">'5pARH3C'!$F$8</definedName>
    <definedName name="total_arh3c_t">'5pARH3C'!$G$8</definedName>
    <definedName name="total_arh4ab_5">'5pARH4AB'!$F$8</definedName>
    <definedName name="total_arh4ab_t">'5pARH4AB'!$G$8</definedName>
    <definedName name="total_comunicare">'5pCOM'!$D$6</definedName>
    <definedName name="total_sport">'5pEFS'!$H$8</definedName>
    <definedName name="upt_departamente">Date!$J$2:$J$26</definedName>
    <definedName name="UPT_DID_INT">Coef!$B$31</definedName>
    <definedName name="UPT_DID_NAT">Coef!$B$39</definedName>
    <definedName name="upt_facultati">Date!$F$2:$F$11</definedName>
    <definedName name="UPT_INT">Coef!$B$27</definedName>
    <definedName name="UPT_NAT">Coef!$B$35</definedName>
  </definedNames>
  <calcPr calcId="152511"/>
</workbook>
</file>

<file path=xl/calcChain.xml><?xml version="1.0" encoding="utf-8"?>
<calcChain xmlns="http://schemas.openxmlformats.org/spreadsheetml/2006/main">
  <c r="Z11" i="47" l="1"/>
  <c r="Z12" i="47"/>
  <c r="Z13" i="47"/>
  <c r="Z14" i="47"/>
  <c r="Z15" i="47"/>
  <c r="Z16" i="47"/>
  <c r="Z17" i="47"/>
  <c r="Z18" i="47"/>
  <c r="Z19" i="47"/>
  <c r="Z20" i="47"/>
  <c r="Z21" i="47"/>
  <c r="Z22" i="47"/>
  <c r="Z23" i="47"/>
  <c r="Z24" i="47"/>
  <c r="Z25" i="47"/>
  <c r="Z26" i="47"/>
  <c r="Z27" i="47"/>
  <c r="Z28" i="47"/>
  <c r="Z29" i="47"/>
  <c r="Z30" i="47"/>
  <c r="Z31" i="47"/>
  <c r="Z32" i="47"/>
  <c r="Z33" i="47"/>
  <c r="Z34" i="47"/>
  <c r="Z35" i="47"/>
  <c r="Z36" i="47"/>
  <c r="Z37" i="47"/>
  <c r="Z38" i="47"/>
  <c r="Z39" i="47"/>
  <c r="Z40" i="47"/>
  <c r="Z41" i="47"/>
  <c r="Z42" i="47"/>
  <c r="Z43" i="47"/>
  <c r="Z44" i="47"/>
  <c r="Z45" i="47"/>
  <c r="Z46" i="47"/>
  <c r="Z47" i="47"/>
  <c r="Z48" i="47"/>
  <c r="Z49" i="47"/>
  <c r="Z50" i="47"/>
  <c r="Z51" i="47"/>
  <c r="Z52" i="47"/>
  <c r="Z53" i="47"/>
  <c r="Z54" i="47"/>
  <c r="Z55" i="47"/>
  <c r="Z56" i="47"/>
  <c r="Z57" i="47"/>
  <c r="Z58" i="47"/>
  <c r="Z59" i="47"/>
  <c r="Z60" i="47"/>
  <c r="Z61" i="47"/>
  <c r="Z62" i="47"/>
  <c r="Z63" i="47"/>
  <c r="Z64" i="47"/>
  <c r="Z65" i="47"/>
  <c r="Z66" i="47"/>
  <c r="Z67" i="47"/>
  <c r="Z68" i="47"/>
  <c r="Z69" i="47"/>
  <c r="Z70" i="47"/>
  <c r="Z71" i="47"/>
  <c r="Z72" i="47"/>
  <c r="Z73" i="47"/>
  <c r="Z74" i="47"/>
  <c r="Z75" i="47"/>
  <c r="Z76" i="47"/>
  <c r="Z77" i="47"/>
  <c r="Z78" i="47"/>
  <c r="Z79" i="47"/>
  <c r="Z80" i="47"/>
  <c r="Z81" i="47"/>
  <c r="Z82" i="47"/>
  <c r="Z83" i="47"/>
  <c r="Z84" i="47"/>
  <c r="Z85" i="47"/>
  <c r="Z86" i="47"/>
  <c r="Z87" i="47"/>
  <c r="Z88" i="47"/>
  <c r="Z89" i="47"/>
  <c r="Z90" i="47"/>
  <c r="Z91" i="47"/>
  <c r="Z92" i="47"/>
  <c r="Z93" i="47"/>
  <c r="Z94" i="47"/>
  <c r="Z95" i="47"/>
  <c r="Z96" i="47"/>
  <c r="Z97" i="47"/>
  <c r="Z98" i="47"/>
  <c r="Z99" i="47"/>
  <c r="Z100" i="47"/>
  <c r="Z101" i="47"/>
  <c r="Z102" i="47"/>
  <c r="Z103" i="47"/>
  <c r="Z104" i="47"/>
  <c r="Z105" i="47"/>
  <c r="Z106" i="47"/>
  <c r="Z107" i="47"/>
  <c r="Z108" i="47"/>
  <c r="Z109" i="47"/>
  <c r="Z110" i="47"/>
  <c r="Z111" i="47"/>
  <c r="Z112" i="47"/>
  <c r="Z113" i="47"/>
  <c r="Z114" i="47"/>
  <c r="Z115" i="47"/>
  <c r="Z116" i="47"/>
  <c r="Z117" i="47"/>
  <c r="Z118" i="47"/>
  <c r="Z119" i="47"/>
  <c r="Z120" i="47"/>
  <c r="Z121" i="47"/>
  <c r="Z122" i="47"/>
  <c r="Z123" i="47"/>
  <c r="Z124" i="47"/>
  <c r="Z125" i="47"/>
  <c r="Z126" i="47"/>
  <c r="Z127" i="47"/>
  <c r="Z128" i="47"/>
  <c r="Z129" i="47"/>
  <c r="Z130" i="47"/>
  <c r="Z131" i="47"/>
  <c r="Z132" i="47"/>
  <c r="Z133" i="47"/>
  <c r="Z134" i="47"/>
  <c r="Z135" i="47"/>
  <c r="Z136" i="47"/>
  <c r="Z137" i="47"/>
  <c r="Z138" i="47"/>
  <c r="Z139" i="47"/>
  <c r="Z140" i="47"/>
  <c r="Z141" i="47"/>
  <c r="Z142" i="47"/>
  <c r="Z143" i="47"/>
  <c r="Z144" i="47"/>
  <c r="Z145" i="47"/>
  <c r="Z146" i="47"/>
  <c r="Z147" i="47"/>
  <c r="Z148" i="47"/>
  <c r="Z149" i="47"/>
  <c r="Z150" i="47"/>
  <c r="Z151" i="47"/>
  <c r="Z152" i="47"/>
  <c r="Z153" i="47"/>
  <c r="Z154" i="47"/>
  <c r="Z155" i="47"/>
  <c r="Z156" i="47"/>
  <c r="Z157" i="47"/>
  <c r="Z158" i="47"/>
  <c r="Z159" i="47"/>
  <c r="Z160" i="47"/>
  <c r="Z161" i="47"/>
  <c r="Z162" i="47"/>
  <c r="Z163" i="47"/>
  <c r="Z164" i="47"/>
  <c r="Z165" i="47"/>
  <c r="Z166" i="47"/>
  <c r="Z167" i="47"/>
  <c r="Z168" i="47"/>
  <c r="Z169" i="47"/>
  <c r="Z170" i="47"/>
  <c r="Z171" i="47"/>
  <c r="Z172" i="47"/>
  <c r="Z173" i="47"/>
  <c r="Z174" i="47"/>
  <c r="Z175" i="47"/>
  <c r="Z176" i="47"/>
  <c r="Z177" i="47"/>
  <c r="Z178" i="47"/>
  <c r="Z179" i="47"/>
  <c r="Z180" i="47"/>
  <c r="Z181" i="47"/>
  <c r="Z182" i="47"/>
  <c r="Z183" i="47"/>
  <c r="Z184" i="47"/>
  <c r="Z185" i="47"/>
  <c r="Z186" i="47"/>
  <c r="Z187" i="47"/>
  <c r="Z188" i="47"/>
  <c r="Z189" i="47"/>
  <c r="Z190" i="47"/>
  <c r="Z191" i="47"/>
  <c r="Z192" i="47"/>
  <c r="Z193" i="47"/>
  <c r="Z194" i="47"/>
  <c r="Z195" i="47"/>
  <c r="Z196" i="47"/>
  <c r="Z197" i="47"/>
  <c r="Z198" i="47"/>
  <c r="Z199" i="47"/>
  <c r="Z200" i="47"/>
  <c r="Z201" i="47"/>
  <c r="Z202" i="47"/>
  <c r="Z203" i="47"/>
  <c r="Z204" i="47"/>
  <c r="Z205" i="47"/>
  <c r="Z206" i="47"/>
  <c r="Z207" i="47"/>
  <c r="Z208" i="47"/>
  <c r="Z209" i="47"/>
  <c r="Z210" i="47"/>
  <c r="Z211" i="47"/>
  <c r="Z212" i="47"/>
  <c r="Z213" i="47"/>
  <c r="Z214" i="47"/>
  <c r="Z215" i="47"/>
  <c r="Z216" i="47"/>
  <c r="Z217" i="47"/>
  <c r="Z218" i="47"/>
  <c r="Z219" i="47"/>
  <c r="Z220" i="47"/>
  <c r="Z221" i="47"/>
  <c r="Z222" i="47"/>
  <c r="Z223" i="47"/>
  <c r="Z224" i="47"/>
  <c r="Z225" i="47"/>
  <c r="Z226" i="47"/>
  <c r="Z227" i="47"/>
  <c r="Z228" i="47"/>
  <c r="Z229" i="47"/>
  <c r="Z230" i="47"/>
  <c r="Z231" i="47"/>
  <c r="Z232" i="47"/>
  <c r="Z233" i="47"/>
  <c r="Z234" i="47"/>
  <c r="Z235" i="47"/>
  <c r="Z236" i="47"/>
  <c r="Z237" i="47"/>
  <c r="Z238" i="47"/>
  <c r="Z239" i="47"/>
  <c r="Z240" i="47"/>
  <c r="Z241" i="47"/>
  <c r="Z242" i="47"/>
  <c r="Z243" i="47"/>
  <c r="Z244" i="47"/>
  <c r="Z245" i="47"/>
  <c r="Z246" i="47"/>
  <c r="Z247" i="47"/>
  <c r="Z248" i="47"/>
  <c r="Z249" i="47"/>
  <c r="Z250" i="47"/>
  <c r="Z251" i="47"/>
  <c r="Z252" i="47"/>
  <c r="Z253" i="47"/>
  <c r="Z254" i="47"/>
  <c r="Z255" i="47"/>
  <c r="Z256" i="47"/>
  <c r="Z257" i="47"/>
  <c r="Z258" i="47"/>
  <c r="Z259" i="47"/>
  <c r="Z10" i="47"/>
  <c r="P10" i="47"/>
  <c r="Z11" i="25"/>
  <c r="Z12" i="25"/>
  <c r="Z13" i="25"/>
  <c r="Z14" i="25"/>
  <c r="Z15" i="25"/>
  <c r="Z16" i="25"/>
  <c r="Z17" i="25"/>
  <c r="Z18" i="25"/>
  <c r="Z19" i="25"/>
  <c r="Z20" i="25"/>
  <c r="Z21" i="25"/>
  <c r="Z22" i="25"/>
  <c r="Z23" i="25"/>
  <c r="Z24" i="25"/>
  <c r="Z25" i="25"/>
  <c r="Z26" i="25"/>
  <c r="Z27" i="25"/>
  <c r="Z28" i="25"/>
  <c r="Z29" i="25"/>
  <c r="Z30" i="25"/>
  <c r="Z31" i="25"/>
  <c r="Z32" i="25"/>
  <c r="Z33" i="25"/>
  <c r="Z34" i="25"/>
  <c r="Z35" i="25"/>
  <c r="Z36" i="25"/>
  <c r="Z37" i="25"/>
  <c r="Z38" i="25"/>
  <c r="Z39" i="25"/>
  <c r="Z40" i="25"/>
  <c r="Z41" i="25"/>
  <c r="Z42" i="25"/>
  <c r="Z43" i="25"/>
  <c r="Z44" i="25"/>
  <c r="Z45" i="25"/>
  <c r="Z46" i="25"/>
  <c r="Z47" i="25"/>
  <c r="Z48" i="25"/>
  <c r="Z49" i="25"/>
  <c r="Z50" i="25"/>
  <c r="Z51" i="25"/>
  <c r="Z52" i="25"/>
  <c r="Z53" i="25"/>
  <c r="Z54" i="25"/>
  <c r="Z55" i="25"/>
  <c r="Z56" i="25"/>
  <c r="Z57" i="25"/>
  <c r="Z58" i="25"/>
  <c r="Z59" i="25"/>
  <c r="Z60" i="25"/>
  <c r="Z61" i="25"/>
  <c r="Z62" i="25"/>
  <c r="Z63" i="25"/>
  <c r="Z64" i="25"/>
  <c r="Z65" i="25"/>
  <c r="Z66" i="25"/>
  <c r="Z67" i="25"/>
  <c r="Z68" i="25"/>
  <c r="Z69" i="25"/>
  <c r="Z70" i="25"/>
  <c r="Z71" i="25"/>
  <c r="Z72" i="25"/>
  <c r="Z73" i="25"/>
  <c r="Z74" i="25"/>
  <c r="Z75" i="25"/>
  <c r="Z76" i="25"/>
  <c r="Z77" i="25"/>
  <c r="Z78" i="25"/>
  <c r="Z79" i="25"/>
  <c r="Z80" i="25"/>
  <c r="Z81" i="25"/>
  <c r="Z82" i="25"/>
  <c r="Z83" i="25"/>
  <c r="Z84" i="25"/>
  <c r="Z85" i="25"/>
  <c r="Z86" i="25"/>
  <c r="Z87" i="25"/>
  <c r="Z88" i="25"/>
  <c r="Z89" i="25"/>
  <c r="Z90" i="25"/>
  <c r="Z91" i="25"/>
  <c r="Z92" i="25"/>
  <c r="Z93" i="25"/>
  <c r="Z94" i="25"/>
  <c r="Z95" i="25"/>
  <c r="Z96" i="25"/>
  <c r="Z97" i="25"/>
  <c r="Z98" i="25"/>
  <c r="Z99" i="25"/>
  <c r="Z100" i="25"/>
  <c r="Z101" i="25"/>
  <c r="Z102" i="25"/>
  <c r="Z103" i="25"/>
  <c r="Z104" i="25"/>
  <c r="Z105" i="25"/>
  <c r="Z106" i="25"/>
  <c r="Z107" i="25"/>
  <c r="Z108" i="25"/>
  <c r="Z109" i="25"/>
  <c r="Z110" i="25"/>
  <c r="Z111" i="25"/>
  <c r="Z112" i="25"/>
  <c r="Z113" i="25"/>
  <c r="Z114" i="25"/>
  <c r="Z115" i="25"/>
  <c r="Z116" i="25"/>
  <c r="Z117" i="25"/>
  <c r="Z118" i="25"/>
  <c r="Z119" i="25"/>
  <c r="Z120" i="25"/>
  <c r="Z121" i="25"/>
  <c r="Z122" i="25"/>
  <c r="Z123" i="25"/>
  <c r="Z124" i="25"/>
  <c r="Z125" i="25"/>
  <c r="Z126" i="25"/>
  <c r="Z127" i="25"/>
  <c r="Z128" i="25"/>
  <c r="Z129" i="25"/>
  <c r="Z130" i="25"/>
  <c r="Z131" i="25"/>
  <c r="Z132" i="25"/>
  <c r="Z133" i="25"/>
  <c r="Z134" i="25"/>
  <c r="Z135" i="25"/>
  <c r="Z136" i="25"/>
  <c r="Z137" i="25"/>
  <c r="Z138" i="25"/>
  <c r="Z139" i="25"/>
  <c r="Z140" i="25"/>
  <c r="Z141" i="25"/>
  <c r="Z142" i="25"/>
  <c r="Z143" i="25"/>
  <c r="Z144" i="25"/>
  <c r="Z145" i="25"/>
  <c r="Z146" i="25"/>
  <c r="Z147" i="25"/>
  <c r="Z148" i="25"/>
  <c r="Z149" i="25"/>
  <c r="Z150" i="25"/>
  <c r="Z151" i="25"/>
  <c r="Z152" i="25"/>
  <c r="Z153" i="25"/>
  <c r="Z154" i="25"/>
  <c r="Z155" i="25"/>
  <c r="Z156" i="25"/>
  <c r="Z157" i="25"/>
  <c r="Z158" i="25"/>
  <c r="Z159" i="25"/>
  <c r="Z160" i="25"/>
  <c r="Z161" i="25"/>
  <c r="Z162" i="25"/>
  <c r="Z163" i="25"/>
  <c r="Z164" i="25"/>
  <c r="Z165" i="25"/>
  <c r="Z166" i="25"/>
  <c r="Z167" i="25"/>
  <c r="Z168" i="25"/>
  <c r="Z169" i="25"/>
  <c r="Z170" i="25"/>
  <c r="Z171" i="25"/>
  <c r="Z172" i="25"/>
  <c r="Z173" i="25"/>
  <c r="Z174" i="25"/>
  <c r="Z175" i="25"/>
  <c r="Z176" i="25"/>
  <c r="Z177" i="25"/>
  <c r="Z178" i="25"/>
  <c r="Z179" i="25"/>
  <c r="Z180" i="25"/>
  <c r="Z181" i="25"/>
  <c r="Z182" i="25"/>
  <c r="Z183" i="25"/>
  <c r="Z184" i="25"/>
  <c r="Z185" i="25"/>
  <c r="Z186" i="25"/>
  <c r="Z187" i="25"/>
  <c r="Z188" i="25"/>
  <c r="Z189" i="25"/>
  <c r="Z190" i="25"/>
  <c r="Z191" i="25"/>
  <c r="Z192" i="25"/>
  <c r="Z193" i="25"/>
  <c r="Z194" i="25"/>
  <c r="Z195" i="25"/>
  <c r="Z196" i="25"/>
  <c r="Z197" i="25"/>
  <c r="Z198" i="25"/>
  <c r="Z199" i="25"/>
  <c r="Z200" i="25"/>
  <c r="Z201" i="25"/>
  <c r="Z202" i="25"/>
  <c r="Z203" i="25"/>
  <c r="Z204" i="25"/>
  <c r="Z205" i="25"/>
  <c r="Z206" i="25"/>
  <c r="Z207" i="25"/>
  <c r="Z208" i="25"/>
  <c r="Z209" i="25"/>
  <c r="Z210" i="25"/>
  <c r="Z211" i="25"/>
  <c r="Z212" i="25"/>
  <c r="Z213" i="25"/>
  <c r="Z214" i="25"/>
  <c r="Z215" i="25"/>
  <c r="Z216" i="25"/>
  <c r="Z217" i="25"/>
  <c r="Z218" i="25"/>
  <c r="Z219" i="25"/>
  <c r="Z220" i="25"/>
  <c r="Z221" i="25"/>
  <c r="Z222" i="25"/>
  <c r="Z223" i="25"/>
  <c r="Z224" i="25"/>
  <c r="Z225" i="25"/>
  <c r="Z226" i="25"/>
  <c r="Z227" i="25"/>
  <c r="Z228" i="25"/>
  <c r="Z229" i="25"/>
  <c r="Z230" i="25"/>
  <c r="Z231" i="25"/>
  <c r="Z232" i="25"/>
  <c r="Z233" i="25"/>
  <c r="Z234" i="25"/>
  <c r="Z235" i="25"/>
  <c r="Z236" i="25"/>
  <c r="Z237" i="25"/>
  <c r="Z238" i="25"/>
  <c r="Z239" i="25"/>
  <c r="Z240" i="25"/>
  <c r="Z241" i="25"/>
  <c r="Z242" i="25"/>
  <c r="Z243" i="25"/>
  <c r="Z244" i="25"/>
  <c r="Z245" i="25"/>
  <c r="Z246" i="25"/>
  <c r="Z247" i="25"/>
  <c r="Z248" i="25"/>
  <c r="Z249" i="25"/>
  <c r="Z250" i="25"/>
  <c r="Z251" i="25"/>
  <c r="Z252" i="25"/>
  <c r="Z253" i="25"/>
  <c r="Z254" i="25"/>
  <c r="Z255" i="25"/>
  <c r="Z256" i="25"/>
  <c r="Z257" i="25"/>
  <c r="Z258" i="25"/>
  <c r="Z259" i="25"/>
  <c r="Z10" i="25"/>
  <c r="D59" i="3" l="1"/>
  <c r="D74" i="3"/>
  <c r="F74" i="3" s="1"/>
  <c r="D73" i="3"/>
  <c r="F73" i="3" s="1"/>
  <c r="D72" i="3"/>
  <c r="F72" i="3" s="1"/>
  <c r="D61" i="3"/>
  <c r="F61" i="3" s="1"/>
  <c r="D60" i="3"/>
  <c r="F60" i="3" s="1"/>
  <c r="F59" i="3"/>
  <c r="A3" i="69"/>
  <c r="G11" i="47"/>
  <c r="G12" i="47"/>
  <c r="G13" i="47"/>
  <c r="G14" i="47"/>
  <c r="G15" i="47"/>
  <c r="G16" i="47"/>
  <c r="G17" i="47"/>
  <c r="G18" i="47"/>
  <c r="G19" i="47"/>
  <c r="G20" i="47"/>
  <c r="G21" i="47"/>
  <c r="G22" i="47"/>
  <c r="G23" i="47"/>
  <c r="G24" i="47"/>
  <c r="G25" i="47"/>
  <c r="G26" i="47"/>
  <c r="G27" i="47"/>
  <c r="G28" i="47"/>
  <c r="G29" i="47"/>
  <c r="G30" i="47"/>
  <c r="G31" i="47"/>
  <c r="G32" i="47"/>
  <c r="G33" i="47"/>
  <c r="G34" i="47"/>
  <c r="G35" i="47"/>
  <c r="G36" i="47"/>
  <c r="G37" i="47"/>
  <c r="G38" i="47"/>
  <c r="G39" i="47"/>
  <c r="G40" i="47"/>
  <c r="G41" i="47"/>
  <c r="G42" i="47"/>
  <c r="G43" i="47"/>
  <c r="G44" i="47"/>
  <c r="G45" i="47"/>
  <c r="G46" i="47"/>
  <c r="G47" i="47"/>
  <c r="G48" i="47"/>
  <c r="G49" i="47"/>
  <c r="G50" i="47"/>
  <c r="G51" i="47"/>
  <c r="G52" i="47"/>
  <c r="G53" i="47"/>
  <c r="G54" i="47"/>
  <c r="G55" i="47"/>
  <c r="G56" i="47"/>
  <c r="G57" i="47"/>
  <c r="G58" i="47"/>
  <c r="G59" i="47"/>
  <c r="G60" i="47"/>
  <c r="G61" i="47"/>
  <c r="G62" i="47"/>
  <c r="G63" i="47"/>
  <c r="G64" i="47"/>
  <c r="G65" i="47"/>
  <c r="G66" i="47"/>
  <c r="G67" i="47"/>
  <c r="G68" i="47"/>
  <c r="G69" i="47"/>
  <c r="G70" i="47"/>
  <c r="G71" i="47"/>
  <c r="G72" i="47"/>
  <c r="G73" i="47"/>
  <c r="G74" i="47"/>
  <c r="G75" i="47"/>
  <c r="G76" i="47"/>
  <c r="G77" i="47"/>
  <c r="G78" i="47"/>
  <c r="G79" i="47"/>
  <c r="G80" i="47"/>
  <c r="G81" i="47"/>
  <c r="G82" i="47"/>
  <c r="G83" i="47"/>
  <c r="G84" i="47"/>
  <c r="G85" i="47"/>
  <c r="G86" i="47"/>
  <c r="G87" i="47"/>
  <c r="G88" i="47"/>
  <c r="G89" i="47"/>
  <c r="G90" i="47"/>
  <c r="G91" i="47"/>
  <c r="G92" i="47"/>
  <c r="G93" i="47"/>
  <c r="G94" i="47"/>
  <c r="G95" i="47"/>
  <c r="G96" i="47"/>
  <c r="G97" i="47"/>
  <c r="G98" i="47"/>
  <c r="G99" i="47"/>
  <c r="G100" i="47"/>
  <c r="G101" i="47"/>
  <c r="G102" i="47"/>
  <c r="G103" i="47"/>
  <c r="G104" i="47"/>
  <c r="G105" i="47"/>
  <c r="G106" i="47"/>
  <c r="G107" i="47"/>
  <c r="G108" i="47"/>
  <c r="G109" i="47"/>
  <c r="G110" i="47"/>
  <c r="G111" i="47"/>
  <c r="G112" i="47"/>
  <c r="G113" i="47"/>
  <c r="G114" i="47"/>
  <c r="G115" i="47"/>
  <c r="G116" i="47"/>
  <c r="G117" i="47"/>
  <c r="G118" i="47"/>
  <c r="G119" i="47"/>
  <c r="G120" i="47"/>
  <c r="G121" i="47"/>
  <c r="G122" i="47"/>
  <c r="G123" i="47"/>
  <c r="G124" i="47"/>
  <c r="G125" i="47"/>
  <c r="G126" i="47"/>
  <c r="G127" i="47"/>
  <c r="G128" i="47"/>
  <c r="G129" i="47"/>
  <c r="G130" i="47"/>
  <c r="G131" i="47"/>
  <c r="G132" i="47"/>
  <c r="G133" i="47"/>
  <c r="G134" i="47"/>
  <c r="G135" i="47"/>
  <c r="G136" i="47"/>
  <c r="G137" i="47"/>
  <c r="G138" i="47"/>
  <c r="G139" i="47"/>
  <c r="G140" i="47"/>
  <c r="G141" i="47"/>
  <c r="G142" i="47"/>
  <c r="G143" i="47"/>
  <c r="G144" i="47"/>
  <c r="G145" i="47"/>
  <c r="G146" i="47"/>
  <c r="G147" i="47"/>
  <c r="G148" i="47"/>
  <c r="G149" i="47"/>
  <c r="G150" i="47"/>
  <c r="G151" i="47"/>
  <c r="G152" i="47"/>
  <c r="G153" i="47"/>
  <c r="G154" i="47"/>
  <c r="G155" i="47"/>
  <c r="G156" i="47"/>
  <c r="G157" i="47"/>
  <c r="G158" i="47"/>
  <c r="G159" i="47"/>
  <c r="G160" i="47"/>
  <c r="G161" i="47"/>
  <c r="G162" i="47"/>
  <c r="G163" i="47"/>
  <c r="G164" i="47"/>
  <c r="G165" i="47"/>
  <c r="G166" i="47"/>
  <c r="G167" i="47"/>
  <c r="G168" i="47"/>
  <c r="G169" i="47"/>
  <c r="G170" i="47"/>
  <c r="G171" i="47"/>
  <c r="G172" i="47"/>
  <c r="G173" i="47"/>
  <c r="G174" i="47"/>
  <c r="G175" i="47"/>
  <c r="G176" i="47"/>
  <c r="G177" i="47"/>
  <c r="G178" i="47"/>
  <c r="G179" i="47"/>
  <c r="G180" i="47"/>
  <c r="G181" i="47"/>
  <c r="G182" i="47"/>
  <c r="G183" i="47"/>
  <c r="G184" i="47"/>
  <c r="G185" i="47"/>
  <c r="G186" i="47"/>
  <c r="G187" i="47"/>
  <c r="G188" i="47"/>
  <c r="G189" i="47"/>
  <c r="G190" i="47"/>
  <c r="G191" i="47"/>
  <c r="G192" i="47"/>
  <c r="G193" i="47"/>
  <c r="G194" i="47"/>
  <c r="G195" i="47"/>
  <c r="G196" i="47"/>
  <c r="G197" i="47"/>
  <c r="G198" i="47"/>
  <c r="G199" i="47"/>
  <c r="G200" i="47"/>
  <c r="G201" i="47"/>
  <c r="G202" i="47"/>
  <c r="G203" i="47"/>
  <c r="G204" i="47"/>
  <c r="G205" i="47"/>
  <c r="G206" i="47"/>
  <c r="G207" i="47"/>
  <c r="G208" i="47"/>
  <c r="G209" i="47"/>
  <c r="G210" i="47"/>
  <c r="G211" i="47"/>
  <c r="G212" i="47"/>
  <c r="G213" i="47"/>
  <c r="G214" i="47"/>
  <c r="G215" i="47"/>
  <c r="G216" i="47"/>
  <c r="G217" i="47"/>
  <c r="G218" i="47"/>
  <c r="G219" i="47"/>
  <c r="G220" i="47"/>
  <c r="G221" i="47"/>
  <c r="G222" i="47"/>
  <c r="G223" i="47"/>
  <c r="G224" i="47"/>
  <c r="G225" i="47"/>
  <c r="G226" i="47"/>
  <c r="G227" i="47"/>
  <c r="G228" i="47"/>
  <c r="G229" i="47"/>
  <c r="G230" i="47"/>
  <c r="G231" i="47"/>
  <c r="G232" i="47"/>
  <c r="G233" i="47"/>
  <c r="G234" i="47"/>
  <c r="G235" i="47"/>
  <c r="G236" i="47"/>
  <c r="G237" i="47"/>
  <c r="G238" i="47"/>
  <c r="G239" i="47"/>
  <c r="G240" i="47"/>
  <c r="G241" i="47"/>
  <c r="G242" i="47"/>
  <c r="G243" i="47"/>
  <c r="G244" i="47"/>
  <c r="G245" i="47"/>
  <c r="G246" i="47"/>
  <c r="G247" i="47"/>
  <c r="G248" i="47"/>
  <c r="G249" i="47"/>
  <c r="G250" i="47"/>
  <c r="G251" i="47"/>
  <c r="G252" i="47"/>
  <c r="G253" i="47"/>
  <c r="G254" i="47"/>
  <c r="G255" i="47"/>
  <c r="G256" i="47"/>
  <c r="G257" i="47"/>
  <c r="G258" i="47"/>
  <c r="G259" i="47"/>
  <c r="G11" i="25"/>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10" i="25"/>
  <c r="F11" i="46"/>
  <c r="F12" i="46"/>
  <c r="F13" i="46"/>
  <c r="F14" i="46"/>
  <c r="F15" i="46"/>
  <c r="F16" i="46"/>
  <c r="F17" i="46"/>
  <c r="F18" i="46"/>
  <c r="F19" i="46"/>
  <c r="F20" i="46"/>
  <c r="F21" i="46"/>
  <c r="F22" i="46"/>
  <c r="F23" i="46"/>
  <c r="F24" i="46"/>
  <c r="F25" i="46"/>
  <c r="F26" i="46"/>
  <c r="F27" i="46"/>
  <c r="F28" i="46"/>
  <c r="F29" i="46"/>
  <c r="F30" i="46"/>
  <c r="F31" i="46"/>
  <c r="F32" i="46"/>
  <c r="F33" i="46"/>
  <c r="F34" i="46"/>
  <c r="F35"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1" i="46"/>
  <c r="F152" i="46"/>
  <c r="F153" i="46"/>
  <c r="F154" i="46"/>
  <c r="F155" i="46"/>
  <c r="F156" i="46"/>
  <c r="F157" i="46"/>
  <c r="F158" i="46"/>
  <c r="F159" i="46"/>
  <c r="F160" i="46"/>
  <c r="F161" i="46"/>
  <c r="F162" i="46"/>
  <c r="F163" i="46"/>
  <c r="F164" i="46"/>
  <c r="F165" i="46"/>
  <c r="F166" i="46"/>
  <c r="F167" i="46"/>
  <c r="F168" i="46"/>
  <c r="F169" i="46"/>
  <c r="F170" i="46"/>
  <c r="F171" i="46"/>
  <c r="F172" i="46"/>
  <c r="F173" i="46"/>
  <c r="F174" i="46"/>
  <c r="F175" i="46"/>
  <c r="F176" i="46"/>
  <c r="F177" i="46"/>
  <c r="F178" i="46"/>
  <c r="F179" i="46"/>
  <c r="F180" i="46"/>
  <c r="F181" i="46"/>
  <c r="F182" i="46"/>
  <c r="F183" i="46"/>
  <c r="F184" i="46"/>
  <c r="F185" i="46"/>
  <c r="F186" i="46"/>
  <c r="F187" i="46"/>
  <c r="F188" i="46"/>
  <c r="F189" i="46"/>
  <c r="F190" i="46"/>
  <c r="F191" i="46"/>
  <c r="F192" i="46"/>
  <c r="F193" i="46"/>
  <c r="F194" i="46"/>
  <c r="F195" i="46"/>
  <c r="F196" i="46"/>
  <c r="F197" i="46"/>
  <c r="F198" i="46"/>
  <c r="F199" i="46"/>
  <c r="F200" i="46"/>
  <c r="F201" i="46"/>
  <c r="F202" i="46"/>
  <c r="F203" i="46"/>
  <c r="F204" i="46"/>
  <c r="F205" i="46"/>
  <c r="F206" i="46"/>
  <c r="F207" i="46"/>
  <c r="F208" i="46"/>
  <c r="F209" i="46"/>
  <c r="F210" i="46"/>
  <c r="F211" i="46"/>
  <c r="F212" i="46"/>
  <c r="F213" i="46"/>
  <c r="F214" i="46"/>
  <c r="F215" i="46"/>
  <c r="F216" i="46"/>
  <c r="F217" i="46"/>
  <c r="F218" i="46"/>
  <c r="F219" i="46"/>
  <c r="F220" i="46"/>
  <c r="F221" i="46"/>
  <c r="F222" i="46"/>
  <c r="F223" i="46"/>
  <c r="F224" i="46"/>
  <c r="F225" i="46"/>
  <c r="F226" i="46"/>
  <c r="F227" i="46"/>
  <c r="F228" i="46"/>
  <c r="F229" i="46"/>
  <c r="F230" i="46"/>
  <c r="F231" i="46"/>
  <c r="F232" i="46"/>
  <c r="F233" i="46"/>
  <c r="F234" i="46"/>
  <c r="F235" i="46"/>
  <c r="F236" i="46"/>
  <c r="F237" i="46"/>
  <c r="F238" i="46"/>
  <c r="F239" i="46"/>
  <c r="F240" i="46"/>
  <c r="F241" i="46"/>
  <c r="F242" i="46"/>
  <c r="F243" i="46"/>
  <c r="F244" i="46"/>
  <c r="F245" i="46"/>
  <c r="F246" i="46"/>
  <c r="F247" i="46"/>
  <c r="F248" i="46"/>
  <c r="F249" i="46"/>
  <c r="F250" i="46"/>
  <c r="F251" i="46"/>
  <c r="F252" i="46"/>
  <c r="F253" i="46"/>
  <c r="F254" i="46"/>
  <c r="F255" i="46"/>
  <c r="F256" i="46"/>
  <c r="F257" i="46"/>
  <c r="F258" i="46"/>
  <c r="F259" i="46"/>
  <c r="F10" i="46"/>
  <c r="F11" i="24"/>
  <c r="F10" i="24"/>
  <c r="G10" i="47"/>
  <c r="AA11" i="47"/>
  <c r="AB11" i="47"/>
  <c r="AA12" i="47"/>
  <c r="AB12" i="47"/>
  <c r="AA13" i="47"/>
  <c r="V13" i="47" s="1"/>
  <c r="AB13" i="47"/>
  <c r="AA14" i="47"/>
  <c r="AB14" i="47"/>
  <c r="AA15" i="47"/>
  <c r="AB15" i="47"/>
  <c r="AA16" i="47"/>
  <c r="AB16" i="47"/>
  <c r="AA17" i="47"/>
  <c r="AB17" i="47"/>
  <c r="AA18" i="47"/>
  <c r="AB18" i="47"/>
  <c r="AA19" i="47"/>
  <c r="AB19" i="47"/>
  <c r="AA20" i="47"/>
  <c r="T20" i="47"/>
  <c r="AB20" i="47"/>
  <c r="AA21" i="47"/>
  <c r="V21" i="47" s="1"/>
  <c r="AB21" i="47"/>
  <c r="AA22" i="47"/>
  <c r="AB22" i="47"/>
  <c r="O23" i="47"/>
  <c r="AA23" i="47"/>
  <c r="R23" i="47" s="1"/>
  <c r="AB23" i="47"/>
  <c r="AA24" i="47"/>
  <c r="V24" i="47" s="1"/>
  <c r="AB24" i="47"/>
  <c r="AA25" i="47"/>
  <c r="AB25" i="47"/>
  <c r="AA26" i="47"/>
  <c r="AB26" i="47"/>
  <c r="AA27" i="47"/>
  <c r="AB27" i="47"/>
  <c r="U28" i="47"/>
  <c r="AA28" i="47"/>
  <c r="V28" i="47" s="1"/>
  <c r="AB28" i="47"/>
  <c r="W29" i="47"/>
  <c r="AA29" i="47"/>
  <c r="T29" i="47" s="1"/>
  <c r="AB29" i="47"/>
  <c r="AA30" i="47"/>
  <c r="AB30" i="47"/>
  <c r="AA31" i="47"/>
  <c r="AB31" i="47"/>
  <c r="AA32" i="47"/>
  <c r="AB32" i="47"/>
  <c r="AA33" i="47"/>
  <c r="R33" i="47" s="1"/>
  <c r="AB33" i="47"/>
  <c r="AA34" i="47"/>
  <c r="AB34" i="47"/>
  <c r="AA35" i="47"/>
  <c r="AB35" i="47"/>
  <c r="U36" i="47"/>
  <c r="AA36" i="47"/>
  <c r="V36" i="47" s="1"/>
  <c r="AB36" i="47"/>
  <c r="AA37" i="47"/>
  <c r="AB37" i="47"/>
  <c r="AA38" i="47"/>
  <c r="AB38" i="47"/>
  <c r="AA39" i="47"/>
  <c r="R39" i="47" s="1"/>
  <c r="AB39" i="47"/>
  <c r="U40" i="47"/>
  <c r="AA40" i="47"/>
  <c r="Y40" i="47" s="1"/>
  <c r="AB40" i="47"/>
  <c r="AA41" i="47"/>
  <c r="AB41" i="47"/>
  <c r="T42" i="47"/>
  <c r="AA42" i="47"/>
  <c r="O42" i="47" s="1"/>
  <c r="AB42" i="47"/>
  <c r="AA43" i="47"/>
  <c r="AB43" i="47"/>
  <c r="AA44" i="47"/>
  <c r="AB44" i="47"/>
  <c r="AA45" i="47"/>
  <c r="AB45" i="47"/>
  <c r="AA46" i="47"/>
  <c r="T46" i="47" s="1"/>
  <c r="AB46" i="47"/>
  <c r="AA47" i="47"/>
  <c r="AB47" i="47"/>
  <c r="AA48" i="47"/>
  <c r="T48" i="47" s="1"/>
  <c r="AB48" i="47"/>
  <c r="AA49" i="47"/>
  <c r="AB49" i="47"/>
  <c r="AA50" i="47"/>
  <c r="AB50" i="47"/>
  <c r="AA51" i="47"/>
  <c r="AB51" i="47"/>
  <c r="O52" i="47"/>
  <c r="Y52" i="47"/>
  <c r="AA52" i="47"/>
  <c r="V52" i="47" s="1"/>
  <c r="AB52" i="47"/>
  <c r="W53" i="47"/>
  <c r="AA53" i="47"/>
  <c r="V53" i="47" s="1"/>
  <c r="AB53" i="47"/>
  <c r="AA54" i="47"/>
  <c r="AB54" i="47"/>
  <c r="AA55" i="47"/>
  <c r="AB55" i="47"/>
  <c r="T56" i="47"/>
  <c r="Y56" i="47"/>
  <c r="AA56" i="47"/>
  <c r="P56" i="47" s="1"/>
  <c r="S56" i="47"/>
  <c r="AB56" i="47"/>
  <c r="R57" i="47"/>
  <c r="AA57" i="47"/>
  <c r="S57" i="47" s="1"/>
  <c r="AB57" i="47"/>
  <c r="AA58" i="47"/>
  <c r="AB58" i="47"/>
  <c r="X59" i="47"/>
  <c r="AA59" i="47"/>
  <c r="U59" i="47"/>
  <c r="AB59" i="47"/>
  <c r="AA60" i="47"/>
  <c r="T60" i="47" s="1"/>
  <c r="AB60" i="47"/>
  <c r="AA61" i="47"/>
  <c r="AB61" i="47"/>
  <c r="AA62" i="47"/>
  <c r="AB62" i="47"/>
  <c r="AA63" i="47"/>
  <c r="AB63" i="47"/>
  <c r="U64" i="47"/>
  <c r="AA64" i="47"/>
  <c r="Y64" i="47" s="1"/>
  <c r="AB64" i="47"/>
  <c r="AA65" i="47"/>
  <c r="AB65" i="47"/>
  <c r="AA66" i="47"/>
  <c r="O66" i="47" s="1"/>
  <c r="AB66" i="47"/>
  <c r="AA67" i="47"/>
  <c r="AB67" i="47"/>
  <c r="U68" i="47"/>
  <c r="AA68" i="47"/>
  <c r="P68" i="47" s="1"/>
  <c r="AB68" i="47"/>
  <c r="V69" i="47"/>
  <c r="AA69" i="47"/>
  <c r="R69" i="47" s="1"/>
  <c r="AB69" i="47"/>
  <c r="AA70" i="47"/>
  <c r="AB70" i="47"/>
  <c r="X71" i="47"/>
  <c r="AA71" i="47"/>
  <c r="U71" i="47" s="1"/>
  <c r="AB71" i="47"/>
  <c r="AA72" i="47"/>
  <c r="AB72" i="47"/>
  <c r="AA73" i="47"/>
  <c r="AB73" i="47"/>
  <c r="AA74" i="47"/>
  <c r="AB74" i="47"/>
  <c r="AA75" i="47"/>
  <c r="AB75" i="47"/>
  <c r="AA76" i="47"/>
  <c r="AB76" i="47"/>
  <c r="AA77" i="47"/>
  <c r="AB77" i="47"/>
  <c r="V78" i="47"/>
  <c r="AA78" i="47"/>
  <c r="S78" i="47" s="1"/>
  <c r="AB78" i="47"/>
  <c r="V79" i="47"/>
  <c r="AA79" i="47"/>
  <c r="S79" i="47" s="1"/>
  <c r="AB79" i="47"/>
  <c r="AA80" i="47"/>
  <c r="AB80" i="47"/>
  <c r="AA81" i="47"/>
  <c r="X81" i="47" s="1"/>
  <c r="AB81" i="47"/>
  <c r="AA82" i="47"/>
  <c r="AB82" i="47"/>
  <c r="AA83" i="47"/>
  <c r="AB83" i="47"/>
  <c r="AA84" i="47"/>
  <c r="AB84" i="47"/>
  <c r="AA85" i="47"/>
  <c r="V85" i="47" s="1"/>
  <c r="P85" i="47"/>
  <c r="AB85" i="47"/>
  <c r="AA86" i="47"/>
  <c r="AB86" i="47"/>
  <c r="AA87" i="47"/>
  <c r="V87" i="47" s="1"/>
  <c r="AB87" i="47"/>
  <c r="AA88" i="47"/>
  <c r="AB88" i="47"/>
  <c r="AA89" i="47"/>
  <c r="AB89" i="47"/>
  <c r="AA90" i="47"/>
  <c r="AB90" i="47"/>
  <c r="AA91" i="47"/>
  <c r="AB91" i="47"/>
  <c r="AA92" i="47"/>
  <c r="AB92" i="47"/>
  <c r="U93" i="47"/>
  <c r="AA93" i="47"/>
  <c r="O93" i="47" s="1"/>
  <c r="AB93" i="47"/>
  <c r="AA94" i="47"/>
  <c r="AB94" i="47"/>
  <c r="AA95" i="47"/>
  <c r="AB95" i="47"/>
  <c r="AA96" i="47"/>
  <c r="AB96" i="47"/>
  <c r="AA97" i="47"/>
  <c r="AB97" i="47"/>
  <c r="AA98" i="47"/>
  <c r="AB98" i="47"/>
  <c r="AA99" i="47"/>
  <c r="O99" i="47" s="1"/>
  <c r="AB99" i="47"/>
  <c r="AA100" i="47"/>
  <c r="O100" i="47" s="1"/>
  <c r="AB100" i="47"/>
  <c r="AA101" i="47"/>
  <c r="AB101" i="47"/>
  <c r="AA102" i="47"/>
  <c r="AB102" i="47"/>
  <c r="AA103" i="47"/>
  <c r="AB103" i="47"/>
  <c r="AA104" i="47"/>
  <c r="AB104" i="47"/>
  <c r="AA105" i="47"/>
  <c r="AB105" i="47"/>
  <c r="X106" i="47"/>
  <c r="AA106" i="47"/>
  <c r="V106" i="47" s="1"/>
  <c r="AB106" i="47"/>
  <c r="AA107" i="47"/>
  <c r="R107" i="47"/>
  <c r="AB107" i="47"/>
  <c r="AA108" i="47"/>
  <c r="T108" i="47" s="1"/>
  <c r="AB108" i="47"/>
  <c r="AA109" i="47"/>
  <c r="AB109" i="47"/>
  <c r="AA110" i="47"/>
  <c r="U110" i="47" s="1"/>
  <c r="AB110" i="47"/>
  <c r="AA111" i="47"/>
  <c r="AB111" i="47"/>
  <c r="AA112" i="47"/>
  <c r="AB112" i="47"/>
  <c r="AA113" i="47"/>
  <c r="AB113" i="47"/>
  <c r="AA114" i="47"/>
  <c r="AB114" i="47"/>
  <c r="AA115" i="47"/>
  <c r="AB115" i="47"/>
  <c r="AA116" i="47"/>
  <c r="AB116" i="47"/>
  <c r="AA117" i="47"/>
  <c r="AB117" i="47"/>
  <c r="AA118" i="47"/>
  <c r="AB118" i="47"/>
  <c r="R119" i="47"/>
  <c r="AA119" i="47"/>
  <c r="AB119" i="47"/>
  <c r="AA120" i="47"/>
  <c r="AB120" i="47"/>
  <c r="U121" i="47"/>
  <c r="Y121" i="47"/>
  <c r="AA121" i="47"/>
  <c r="R121" i="47"/>
  <c r="AB121" i="47"/>
  <c r="AA122" i="47"/>
  <c r="S122" i="47" s="1"/>
  <c r="AB122" i="47"/>
  <c r="AA123" i="47"/>
  <c r="AB123" i="47"/>
  <c r="AA124" i="47"/>
  <c r="AB124" i="47"/>
  <c r="U125" i="47"/>
  <c r="AA125" i="47"/>
  <c r="Y125" i="47" s="1"/>
  <c r="AB125" i="47"/>
  <c r="AA126" i="47"/>
  <c r="AB126" i="47"/>
  <c r="AA127" i="47"/>
  <c r="AB127" i="47"/>
  <c r="AA128" i="47"/>
  <c r="W128" i="47" s="1"/>
  <c r="AB128" i="47"/>
  <c r="R129" i="47"/>
  <c r="AA129" i="47"/>
  <c r="X129" i="47" s="1"/>
  <c r="AB129" i="47"/>
  <c r="AA130" i="47"/>
  <c r="O130" i="47" s="1"/>
  <c r="AB130" i="47"/>
  <c r="AA131" i="47"/>
  <c r="AB131" i="47"/>
  <c r="AA132" i="47"/>
  <c r="AB132" i="47"/>
  <c r="AA133" i="47"/>
  <c r="AB133" i="47"/>
  <c r="AA134" i="47"/>
  <c r="AB134" i="47"/>
  <c r="AA135" i="47"/>
  <c r="AB135" i="47"/>
  <c r="AA136" i="47"/>
  <c r="AB136" i="47"/>
  <c r="AA137" i="47"/>
  <c r="AB137" i="47"/>
  <c r="O138" i="47"/>
  <c r="AA138" i="47"/>
  <c r="S138" i="47"/>
  <c r="AB138" i="47"/>
  <c r="AA139" i="47"/>
  <c r="AB139" i="47"/>
  <c r="AA140" i="47"/>
  <c r="T140" i="47" s="1"/>
  <c r="AB140" i="47"/>
  <c r="AA141" i="47"/>
  <c r="AB141" i="47"/>
  <c r="AA142" i="47"/>
  <c r="X142" i="47" s="1"/>
  <c r="AB142" i="47"/>
  <c r="AA143" i="47"/>
  <c r="X143" i="47" s="1"/>
  <c r="AB143" i="47"/>
  <c r="AA144" i="47"/>
  <c r="P144" i="47" s="1"/>
  <c r="AB144" i="47"/>
  <c r="U145" i="47"/>
  <c r="AA145" i="47"/>
  <c r="S145" i="47" s="1"/>
  <c r="AB145" i="47"/>
  <c r="AA146" i="47"/>
  <c r="AB146" i="47"/>
  <c r="AA147" i="47"/>
  <c r="O147" i="47" s="1"/>
  <c r="AB147" i="47"/>
  <c r="AA148" i="47"/>
  <c r="R148" i="47" s="1"/>
  <c r="AB148" i="47"/>
  <c r="AA149" i="47"/>
  <c r="X149" i="47" s="1"/>
  <c r="AB149" i="47"/>
  <c r="AA150" i="47"/>
  <c r="AB150" i="47"/>
  <c r="AA151" i="47"/>
  <c r="AB151" i="47"/>
  <c r="AA152" i="47"/>
  <c r="P152" i="47" s="1"/>
  <c r="AB152" i="47"/>
  <c r="AA153" i="47"/>
  <c r="AB153" i="47"/>
  <c r="AA154" i="47"/>
  <c r="AB154" i="47"/>
  <c r="O155" i="47"/>
  <c r="AA155" i="47"/>
  <c r="U155" i="47" s="1"/>
  <c r="AB155" i="47"/>
  <c r="AA156" i="47"/>
  <c r="AB156" i="47"/>
  <c r="AA157" i="47"/>
  <c r="S157" i="47" s="1"/>
  <c r="AB157" i="47"/>
  <c r="AA158" i="47"/>
  <c r="AB158" i="47"/>
  <c r="AA159" i="47"/>
  <c r="AB159" i="47"/>
  <c r="AA160" i="47"/>
  <c r="AB160" i="47"/>
  <c r="AA161" i="47"/>
  <c r="X161" i="47" s="1"/>
  <c r="AB161" i="47"/>
  <c r="S162" i="47"/>
  <c r="AA162" i="47"/>
  <c r="O162" i="47" s="1"/>
  <c r="AB162" i="47"/>
  <c r="AA163" i="47"/>
  <c r="AB163" i="47"/>
  <c r="AA164" i="47"/>
  <c r="X164" i="47" s="1"/>
  <c r="AB164" i="47"/>
  <c r="AA165" i="47"/>
  <c r="AB165" i="47"/>
  <c r="AA166" i="47"/>
  <c r="R166" i="47" s="1"/>
  <c r="AB166" i="47"/>
  <c r="AA167" i="47"/>
  <c r="V167" i="47" s="1"/>
  <c r="AB167" i="47"/>
  <c r="AA168" i="47"/>
  <c r="AB168" i="47"/>
  <c r="V169" i="47"/>
  <c r="AA169" i="47"/>
  <c r="S169" i="47" s="1"/>
  <c r="AB169" i="47"/>
  <c r="AA170" i="47"/>
  <c r="AB170" i="47"/>
  <c r="R171" i="47"/>
  <c r="AA171" i="47"/>
  <c r="S171" i="47" s="1"/>
  <c r="AB171" i="47"/>
  <c r="AA172" i="47"/>
  <c r="P172" i="47"/>
  <c r="AB172" i="47"/>
  <c r="AA173" i="47"/>
  <c r="U173" i="47" s="1"/>
  <c r="AB173" i="47"/>
  <c r="AA174" i="47"/>
  <c r="AB174" i="47"/>
  <c r="AA175" i="47"/>
  <c r="AB175" i="47"/>
  <c r="AA176" i="47"/>
  <c r="X176" i="47" s="1"/>
  <c r="AB176" i="47"/>
  <c r="AA177" i="47"/>
  <c r="O177" i="47" s="1"/>
  <c r="AB177" i="47"/>
  <c r="AA178" i="47"/>
  <c r="AB178" i="47"/>
  <c r="AA179" i="47"/>
  <c r="AB179" i="47"/>
  <c r="AA180" i="47"/>
  <c r="X180" i="47" s="1"/>
  <c r="AB180" i="47"/>
  <c r="AA181" i="47"/>
  <c r="AB181" i="47"/>
  <c r="AA182" i="47"/>
  <c r="AB182" i="47"/>
  <c r="AA183" i="47"/>
  <c r="AB183" i="47"/>
  <c r="AA184" i="47"/>
  <c r="U184" i="47" s="1"/>
  <c r="AB184" i="47"/>
  <c r="AA185" i="47"/>
  <c r="AB185" i="47"/>
  <c r="AA186" i="47"/>
  <c r="AB186" i="47"/>
  <c r="AA187" i="47"/>
  <c r="AB187" i="47"/>
  <c r="T188" i="47"/>
  <c r="AA188" i="47"/>
  <c r="R188" i="47"/>
  <c r="AB188" i="47"/>
  <c r="T189" i="47"/>
  <c r="AA189" i="47"/>
  <c r="U189" i="47" s="1"/>
  <c r="AB189" i="47"/>
  <c r="AA190" i="47"/>
  <c r="R190" i="47"/>
  <c r="AB190" i="47"/>
  <c r="AA191" i="47"/>
  <c r="AB191" i="47"/>
  <c r="X192" i="47"/>
  <c r="AA192" i="47"/>
  <c r="U192" i="47" s="1"/>
  <c r="O192" i="47"/>
  <c r="AB192" i="47"/>
  <c r="O193" i="47"/>
  <c r="V193" i="47"/>
  <c r="AA193" i="47"/>
  <c r="Y193" i="47" s="1"/>
  <c r="AB193" i="47"/>
  <c r="AA194" i="47"/>
  <c r="AB194" i="47"/>
  <c r="Y195" i="47"/>
  <c r="AA195" i="47"/>
  <c r="U195" i="47" s="1"/>
  <c r="AB195" i="47"/>
  <c r="AA196" i="47"/>
  <c r="AB196" i="47"/>
  <c r="AA197" i="47"/>
  <c r="S197" i="47" s="1"/>
  <c r="AB197" i="47"/>
  <c r="AA198" i="47"/>
  <c r="AB198" i="47"/>
  <c r="AA199" i="47"/>
  <c r="AB199" i="47"/>
  <c r="AA200" i="47"/>
  <c r="AB200" i="47"/>
  <c r="AA201" i="47"/>
  <c r="S201" i="47"/>
  <c r="AB201" i="47"/>
  <c r="AA202" i="47"/>
  <c r="AB202" i="47"/>
  <c r="AA203" i="47"/>
  <c r="AB203" i="47"/>
  <c r="W204" i="47"/>
  <c r="AA204" i="47"/>
  <c r="V204" i="47" s="1"/>
  <c r="AB204" i="47"/>
  <c r="Y205" i="47"/>
  <c r="AA205" i="47"/>
  <c r="U205" i="47" s="1"/>
  <c r="AB205" i="47"/>
  <c r="AA206" i="47"/>
  <c r="U206" i="47" s="1"/>
  <c r="AB206" i="47"/>
  <c r="AA207" i="47"/>
  <c r="AB207" i="47"/>
  <c r="X208" i="47"/>
  <c r="AA208" i="47"/>
  <c r="S208" i="47" s="1"/>
  <c r="AB208" i="47"/>
  <c r="AA209" i="47"/>
  <c r="AB209" i="47"/>
  <c r="S210" i="47"/>
  <c r="AA210" i="47"/>
  <c r="Y210" i="47" s="1"/>
  <c r="AB210" i="47"/>
  <c r="X211" i="47"/>
  <c r="AA211" i="47"/>
  <c r="R211" i="47" s="1"/>
  <c r="AB211" i="47"/>
  <c r="AA212" i="47"/>
  <c r="O212" i="47" s="1"/>
  <c r="AB212" i="47"/>
  <c r="AA213" i="47"/>
  <c r="AB213" i="47"/>
  <c r="AA214" i="47"/>
  <c r="AB214" i="47"/>
  <c r="AA215" i="47"/>
  <c r="S215" i="47" s="1"/>
  <c r="AB215" i="47"/>
  <c r="AA216" i="47"/>
  <c r="O216" i="47" s="1"/>
  <c r="AB216" i="47"/>
  <c r="AA217" i="47"/>
  <c r="AB217" i="47"/>
  <c r="AA218" i="47"/>
  <c r="AB218" i="47"/>
  <c r="AA219" i="47"/>
  <c r="AB219" i="47"/>
  <c r="AA220" i="47"/>
  <c r="R220" i="47" s="1"/>
  <c r="AB220" i="47"/>
  <c r="W221" i="47"/>
  <c r="AA221" i="47"/>
  <c r="T221" i="47" s="1"/>
  <c r="AB221" i="47"/>
  <c r="AA222" i="47"/>
  <c r="R222" i="47" s="1"/>
  <c r="AB222" i="47"/>
  <c r="AA223" i="47"/>
  <c r="V223" i="47" s="1"/>
  <c r="AB223" i="47"/>
  <c r="AA224" i="47"/>
  <c r="T224" i="47" s="1"/>
  <c r="AB224" i="47"/>
  <c r="U225" i="47"/>
  <c r="AA225" i="47"/>
  <c r="R225" i="47" s="1"/>
  <c r="AB225" i="47"/>
  <c r="AA226" i="47"/>
  <c r="T226" i="47" s="1"/>
  <c r="AB226" i="47"/>
  <c r="AA227" i="47"/>
  <c r="AB227" i="47"/>
  <c r="AA228" i="47"/>
  <c r="T228" i="47" s="1"/>
  <c r="AB228" i="47"/>
  <c r="AA229" i="47"/>
  <c r="AB229" i="47"/>
  <c r="AA230" i="47"/>
  <c r="S230" i="47" s="1"/>
  <c r="AB230" i="47"/>
  <c r="AA231" i="47"/>
  <c r="V231" i="47" s="1"/>
  <c r="AB231" i="47"/>
  <c r="AA232" i="47"/>
  <c r="S232" i="47" s="1"/>
  <c r="AB232" i="47"/>
  <c r="R233" i="47"/>
  <c r="AA233" i="47"/>
  <c r="X233" i="47" s="1"/>
  <c r="AB233" i="47"/>
  <c r="AA234" i="47"/>
  <c r="AB234" i="47"/>
  <c r="AA235" i="47"/>
  <c r="P235" i="47" s="1"/>
  <c r="AB235" i="47"/>
  <c r="AA236" i="47"/>
  <c r="AB236" i="47"/>
  <c r="AA237" i="47"/>
  <c r="AB237" i="47"/>
  <c r="AA238" i="47"/>
  <c r="S238" i="47"/>
  <c r="AB238" i="47"/>
  <c r="AA239" i="47"/>
  <c r="AB239" i="47"/>
  <c r="AA240" i="47"/>
  <c r="W240" i="47" s="1"/>
  <c r="AB240" i="47"/>
  <c r="AA241" i="47"/>
  <c r="S241" i="47" s="1"/>
  <c r="AB241" i="47"/>
  <c r="AA242" i="47"/>
  <c r="W242" i="47" s="1"/>
  <c r="AB242" i="47"/>
  <c r="AA243" i="47"/>
  <c r="AB243" i="47"/>
  <c r="AA244" i="47"/>
  <c r="AB244" i="47"/>
  <c r="AA245" i="47"/>
  <c r="AB245" i="47"/>
  <c r="W246" i="47"/>
  <c r="AA246" i="47"/>
  <c r="P246" i="47" s="1"/>
  <c r="AB246" i="47"/>
  <c r="AA247" i="47"/>
  <c r="U247" i="47" s="1"/>
  <c r="AB247" i="47"/>
  <c r="AA248" i="47"/>
  <c r="W248" i="47" s="1"/>
  <c r="AB248" i="47"/>
  <c r="AA249" i="47"/>
  <c r="AB249" i="47"/>
  <c r="AA250" i="47"/>
  <c r="AB250" i="47"/>
  <c r="AA251" i="47"/>
  <c r="AB251" i="47"/>
  <c r="AA252" i="47"/>
  <c r="W252" i="47" s="1"/>
  <c r="AB252" i="47"/>
  <c r="AA253" i="47"/>
  <c r="S253" i="47"/>
  <c r="AB253" i="47"/>
  <c r="AA254" i="47"/>
  <c r="AB254" i="47"/>
  <c r="AA255" i="47"/>
  <c r="P255" i="47" s="1"/>
  <c r="AB255" i="47"/>
  <c r="V256" i="47"/>
  <c r="AA256" i="47"/>
  <c r="W256" i="47"/>
  <c r="AB256" i="47"/>
  <c r="AA257" i="47"/>
  <c r="O257" i="47" s="1"/>
  <c r="AB257" i="47"/>
  <c r="AA258" i="47"/>
  <c r="AB258" i="47"/>
  <c r="AA259" i="47"/>
  <c r="AB259" i="47"/>
  <c r="AB10" i="47"/>
  <c r="AA10" i="47"/>
  <c r="U27" i="47"/>
  <c r="X27" i="47"/>
  <c r="P132" i="47"/>
  <c r="V73" i="47"/>
  <c r="S73" i="47"/>
  <c r="X73" i="47"/>
  <c r="U61" i="47"/>
  <c r="X61" i="47"/>
  <c r="S54" i="47"/>
  <c r="X54" i="47"/>
  <c r="R31" i="47"/>
  <c r="U31" i="47"/>
  <c r="T225" i="47"/>
  <c r="U204" i="47"/>
  <c r="V123" i="47"/>
  <c r="X123" i="47"/>
  <c r="S119" i="47"/>
  <c r="X119" i="47"/>
  <c r="O119" i="47"/>
  <c r="Y239" i="47"/>
  <c r="T211" i="47"/>
  <c r="U177" i="47"/>
  <c r="U169" i="47"/>
  <c r="X147" i="47"/>
  <c r="Y145" i="47"/>
  <c r="O145" i="47"/>
  <c r="X144" i="47"/>
  <c r="S130" i="47"/>
  <c r="V130" i="47"/>
  <c r="X130" i="47"/>
  <c r="T118" i="47"/>
  <c r="R101" i="47"/>
  <c r="X101" i="47"/>
  <c r="R92" i="47"/>
  <c r="W92" i="47"/>
  <c r="R73" i="47"/>
  <c r="W69" i="47"/>
  <c r="X69" i="47"/>
  <c r="P69" i="47"/>
  <c r="Y69" i="47"/>
  <c r="S61" i="47"/>
  <c r="O54" i="47"/>
  <c r="S37" i="47"/>
  <c r="P37" i="47"/>
  <c r="S33" i="47"/>
  <c r="W33" i="47"/>
  <c r="P33" i="47"/>
  <c r="Y33" i="47"/>
  <c r="S29" i="47"/>
  <c r="P29" i="47"/>
  <c r="Y29" i="47"/>
  <c r="R29" i="47"/>
  <c r="O27" i="47"/>
  <c r="S24" i="47"/>
  <c r="O24" i="47"/>
  <c r="Y24" i="47"/>
  <c r="P24" i="47"/>
  <c r="R238" i="47"/>
  <c r="T144" i="47"/>
  <c r="V115" i="47"/>
  <c r="S115" i="47"/>
  <c r="V46" i="47"/>
  <c r="X46" i="47"/>
  <c r="P46" i="47"/>
  <c r="Y46" i="47"/>
  <c r="S20" i="47"/>
  <c r="X20" i="47"/>
  <c r="T241" i="47"/>
  <c r="P145" i="47"/>
  <c r="W112" i="47"/>
  <c r="P112" i="47"/>
  <c r="X112" i="47"/>
  <c r="U102" i="47"/>
  <c r="T100" i="47"/>
  <c r="X100" i="47"/>
  <c r="Y100" i="47"/>
  <c r="U97" i="47"/>
  <c r="V97" i="47"/>
  <c r="V47" i="47"/>
  <c r="R47" i="47"/>
  <c r="R242" i="47"/>
  <c r="O241" i="47"/>
  <c r="V240" i="47"/>
  <c r="Y238" i="47"/>
  <c r="Y223" i="47"/>
  <c r="X215" i="47"/>
  <c r="R210" i="47"/>
  <c r="S204" i="47"/>
  <c r="X197" i="47"/>
  <c r="T258" i="47"/>
  <c r="T257" i="47"/>
  <c r="Y242" i="47"/>
  <c r="P242" i="47"/>
  <c r="Y241" i="47"/>
  <c r="T238" i="47"/>
  <c r="Y235" i="47"/>
  <c r="Y230" i="47"/>
  <c r="Y225" i="47"/>
  <c r="U215" i="47"/>
  <c r="S211" i="47"/>
  <c r="V205" i="47"/>
  <c r="O205" i="47"/>
  <c r="X204" i="47"/>
  <c r="R204" i="47"/>
  <c r="T197" i="47"/>
  <c r="P193" i="47"/>
  <c r="V189" i="47"/>
  <c r="O189" i="47"/>
  <c r="W188" i="47"/>
  <c r="P177" i="47"/>
  <c r="X171" i="47"/>
  <c r="P169" i="47"/>
  <c r="T164" i="47"/>
  <c r="T160" i="47"/>
  <c r="R155" i="47"/>
  <c r="V145" i="47"/>
  <c r="U144" i="47"/>
  <c r="X138" i="47"/>
  <c r="U133" i="47"/>
  <c r="W132" i="47"/>
  <c r="O122" i="47"/>
  <c r="U119" i="47"/>
  <c r="R100" i="47"/>
  <c r="Y74" i="47"/>
  <c r="S68" i="47"/>
  <c r="V68" i="47"/>
  <c r="O68" i="47"/>
  <c r="Y68" i="47"/>
  <c r="R55" i="47"/>
  <c r="X55" i="47"/>
  <c r="S46" i="47"/>
  <c r="S38" i="47"/>
  <c r="P38" i="47"/>
  <c r="X38" i="47"/>
  <c r="S36" i="47"/>
  <c r="O36" i="47"/>
  <c r="Y36" i="47"/>
  <c r="P36" i="47"/>
  <c r="S28" i="47"/>
  <c r="O28" i="47"/>
  <c r="Y28" i="47"/>
  <c r="P28" i="47"/>
  <c r="S23" i="47"/>
  <c r="V23" i="47"/>
  <c r="R128" i="47"/>
  <c r="P125" i="47"/>
  <c r="U79" i="47"/>
  <c r="T71" i="47"/>
  <c r="T53" i="47"/>
  <c r="U52" i="47"/>
  <c r="X40" i="47"/>
  <c r="P40" i="47"/>
  <c r="S14" i="47"/>
  <c r="O128" i="47"/>
  <c r="V125" i="47"/>
  <c r="O125" i="47"/>
  <c r="T121" i="47"/>
  <c r="P79" i="47"/>
  <c r="P72" i="47"/>
  <c r="V64" i="47"/>
  <c r="O64" i="47"/>
  <c r="V56" i="47"/>
  <c r="O56" i="47"/>
  <c r="S53" i="47"/>
  <c r="P52" i="47"/>
  <c r="V40" i="47"/>
  <c r="O40" i="47"/>
  <c r="P253" i="47"/>
  <c r="V247" i="47"/>
  <c r="U214" i="47"/>
  <c r="V212" i="47"/>
  <c r="P212" i="47"/>
  <c r="V209" i="47"/>
  <c r="V206" i="47"/>
  <c r="O206" i="47"/>
  <c r="P190" i="47"/>
  <c r="R157" i="47"/>
  <c r="O152" i="47"/>
  <c r="U140" i="47"/>
  <c r="V110" i="47"/>
  <c r="S95" i="47"/>
  <c r="T95" i="47"/>
  <c r="X95" i="47"/>
  <c r="O95" i="47"/>
  <c r="U95" i="47"/>
  <c r="Y95" i="47"/>
  <c r="R95" i="47"/>
  <c r="U90" i="47"/>
  <c r="X90" i="47"/>
  <c r="S16" i="47"/>
  <c r="R16" i="47"/>
  <c r="X16" i="47"/>
  <c r="T16" i="47"/>
  <c r="Y16" i="47"/>
  <c r="O16" i="47"/>
  <c r="U16" i="47"/>
  <c r="O11" i="47"/>
  <c r="V11" i="47"/>
  <c r="R11" i="47"/>
  <c r="X11" i="47"/>
  <c r="S11" i="47"/>
  <c r="U253" i="47"/>
  <c r="T247" i="47"/>
  <c r="V221" i="47"/>
  <c r="W197" i="47"/>
  <c r="O172" i="47"/>
  <c r="V157" i="47"/>
  <c r="P157" i="47"/>
  <c r="U152" i="47"/>
  <c r="W149" i="47"/>
  <c r="R149" i="47"/>
  <c r="S146" i="47"/>
  <c r="O143" i="47"/>
  <c r="S129" i="47"/>
  <c r="P129" i="47"/>
  <c r="V129" i="47"/>
  <c r="W129" i="47"/>
  <c r="O129" i="47"/>
  <c r="T120" i="47"/>
  <c r="R115" i="47"/>
  <c r="T110" i="47"/>
  <c r="R108" i="47"/>
  <c r="U107" i="47"/>
  <c r="P95" i="47"/>
  <c r="T91" i="47"/>
  <c r="O91" i="47"/>
  <c r="S87" i="47"/>
  <c r="T87" i="47"/>
  <c r="X87" i="47"/>
  <c r="O87" i="47"/>
  <c r="U87" i="47"/>
  <c r="Y87" i="47"/>
  <c r="R87" i="47"/>
  <c r="X84" i="47"/>
  <c r="O84" i="47"/>
  <c r="P34" i="47"/>
  <c r="S34" i="47"/>
  <c r="T34" i="47"/>
  <c r="W157" i="47"/>
  <c r="V152" i="47"/>
  <c r="P140" i="47"/>
  <c r="R140" i="47"/>
  <c r="W140" i="47"/>
  <c r="V50" i="47"/>
  <c r="P50" i="47"/>
  <c r="X50" i="47"/>
  <c r="O253" i="47"/>
  <c r="P249" i="47"/>
  <c r="W233" i="47"/>
  <c r="W229" i="47"/>
  <c r="S228" i="47"/>
  <c r="V220" i="47"/>
  <c r="P220" i="47"/>
  <c r="U216" i="47"/>
  <c r="U212" i="47"/>
  <c r="T206" i="47"/>
  <c r="V201" i="47"/>
  <c r="R197" i="47"/>
  <c r="V258" i="47"/>
  <c r="X257" i="47"/>
  <c r="R257" i="47"/>
  <c r="V255" i="47"/>
  <c r="Y253" i="47"/>
  <c r="T253" i="47"/>
  <c r="V248" i="47"/>
  <c r="Y247" i="47"/>
  <c r="P247" i="47"/>
  <c r="T246" i="47"/>
  <c r="V242" i="47"/>
  <c r="X241" i="47"/>
  <c r="R241" i="47"/>
  <c r="W238" i="47"/>
  <c r="P238" i="47"/>
  <c r="Y237" i="47"/>
  <c r="X235" i="47"/>
  <c r="O235" i="47"/>
  <c r="U233" i="47"/>
  <c r="O233" i="47"/>
  <c r="X230" i="47"/>
  <c r="P230" i="47"/>
  <c r="Y228" i="47"/>
  <c r="P228" i="47"/>
  <c r="X225" i="47"/>
  <c r="P225" i="47"/>
  <c r="U223" i="47"/>
  <c r="S221" i="47"/>
  <c r="U220" i="47"/>
  <c r="T219" i="47"/>
  <c r="Y216" i="47"/>
  <c r="T216" i="47"/>
  <c r="R215" i="47"/>
  <c r="Y212" i="47"/>
  <c r="T212" i="47"/>
  <c r="X210" i="47"/>
  <c r="O210" i="47"/>
  <c r="U208" i="47"/>
  <c r="Y206" i="47"/>
  <c r="S206" i="47"/>
  <c r="W205" i="47"/>
  <c r="R205" i="47"/>
  <c r="Y201" i="47"/>
  <c r="V197" i="47"/>
  <c r="P197" i="47"/>
  <c r="P195" i="47"/>
  <c r="X193" i="47"/>
  <c r="T193" i="47"/>
  <c r="W192" i="47"/>
  <c r="S192" i="47"/>
  <c r="Y190" i="47"/>
  <c r="W189" i="47"/>
  <c r="R189" i="47"/>
  <c r="O188" i="47"/>
  <c r="W184" i="47"/>
  <c r="X177" i="47"/>
  <c r="T177" i="47"/>
  <c r="S176" i="47"/>
  <c r="T175" i="47"/>
  <c r="W174" i="47"/>
  <c r="P174" i="47"/>
  <c r="U171" i="47"/>
  <c r="X169" i="47"/>
  <c r="T169" i="47"/>
  <c r="W164" i="47"/>
  <c r="R164" i="47"/>
  <c r="W160" i="47"/>
  <c r="Y157" i="47"/>
  <c r="U157" i="47"/>
  <c r="O157" i="47"/>
  <c r="T156" i="47"/>
  <c r="Y153" i="47"/>
  <c r="X152" i="47"/>
  <c r="T152" i="47"/>
  <c r="V149" i="47"/>
  <c r="P149" i="47"/>
  <c r="U147" i="47"/>
  <c r="X145" i="47"/>
  <c r="T145" i="47"/>
  <c r="W144" i="47"/>
  <c r="R144" i="47"/>
  <c r="S142" i="47"/>
  <c r="X140" i="47"/>
  <c r="O140" i="47"/>
  <c r="X139" i="47"/>
  <c r="U129" i="47"/>
  <c r="S123" i="47"/>
  <c r="X121" i="47"/>
  <c r="P111" i="47"/>
  <c r="V111" i="47"/>
  <c r="X110" i="47"/>
  <c r="S110" i="47"/>
  <c r="P108" i="47"/>
  <c r="Y107" i="47"/>
  <c r="O106" i="47"/>
  <c r="W106" i="47"/>
  <c r="T106" i="47"/>
  <c r="S97" i="47"/>
  <c r="O97" i="47"/>
  <c r="Y97" i="47"/>
  <c r="R97" i="47"/>
  <c r="W95" i="47"/>
  <c r="W93" i="47"/>
  <c r="S93" i="47"/>
  <c r="X93" i="47"/>
  <c r="T93" i="47"/>
  <c r="Y93" i="47"/>
  <c r="P93" i="47"/>
  <c r="T90" i="47"/>
  <c r="P87" i="47"/>
  <c r="X83" i="47"/>
  <c r="W66" i="47"/>
  <c r="S66" i="47"/>
  <c r="X66" i="47"/>
  <c r="T66" i="47"/>
  <c r="Y66" i="47"/>
  <c r="U66" i="47"/>
  <c r="R62" i="47"/>
  <c r="Y62" i="47"/>
  <c r="O44" i="47"/>
  <c r="U44" i="47"/>
  <c r="S21" i="47"/>
  <c r="P21" i="47"/>
  <c r="W21" i="47"/>
  <c r="R21" i="47"/>
  <c r="Y21" i="47"/>
  <c r="T21" i="47"/>
  <c r="W16" i="47"/>
  <c r="U11" i="47"/>
  <c r="W253" i="47"/>
  <c r="U228" i="47"/>
  <c r="V216" i="47"/>
  <c r="P216" i="47"/>
  <c r="R184" i="47"/>
  <c r="S107" i="47"/>
  <c r="T107" i="47"/>
  <c r="X107" i="47"/>
  <c r="V107" i="47"/>
  <c r="O107" i="47"/>
  <c r="V246" i="47"/>
  <c r="P233" i="47"/>
  <c r="Y259" i="47"/>
  <c r="P259" i="47"/>
  <c r="W257" i="47"/>
  <c r="P257" i="47"/>
  <c r="X253" i="47"/>
  <c r="R253" i="47"/>
  <c r="T249" i="47"/>
  <c r="X247" i="47"/>
  <c r="O247" i="47"/>
  <c r="Y246" i="47"/>
  <c r="R246" i="47"/>
  <c r="W241" i="47"/>
  <c r="P241" i="47"/>
  <c r="V238" i="47"/>
  <c r="X237" i="47"/>
  <c r="V235" i="47"/>
  <c r="Y233" i="47"/>
  <c r="T233" i="47"/>
  <c r="W230" i="47"/>
  <c r="O230" i="47"/>
  <c r="V228" i="47"/>
  <c r="W225" i="47"/>
  <c r="O225" i="47"/>
  <c r="O223" i="47"/>
  <c r="U222" i="47"/>
  <c r="Y221" i="47"/>
  <c r="O221" i="47"/>
  <c r="Y220" i="47"/>
  <c r="T220" i="47"/>
  <c r="W216" i="47"/>
  <c r="R216" i="47"/>
  <c r="W212" i="47"/>
  <c r="R212" i="47"/>
  <c r="V210" i="47"/>
  <c r="R208" i="47"/>
  <c r="W206" i="47"/>
  <c r="P206" i="47"/>
  <c r="X201" i="47"/>
  <c r="Y197" i="47"/>
  <c r="U197" i="47"/>
  <c r="O197" i="47"/>
  <c r="W193" i="47"/>
  <c r="R193" i="47"/>
  <c r="V192" i="47"/>
  <c r="V190" i="47"/>
  <c r="W177" i="47"/>
  <c r="R177" i="47"/>
  <c r="V174" i="47"/>
  <c r="T171" i="47"/>
  <c r="W169" i="47"/>
  <c r="R169" i="47"/>
  <c r="O168" i="47"/>
  <c r="V164" i="47"/>
  <c r="O164" i="47"/>
  <c r="X157" i="47"/>
  <c r="T157" i="47"/>
  <c r="X153" i="47"/>
  <c r="W152" i="47"/>
  <c r="R152" i="47"/>
  <c r="Y149" i="47"/>
  <c r="U149" i="47"/>
  <c r="O149" i="47"/>
  <c r="W145" i="47"/>
  <c r="R145" i="47"/>
  <c r="V144" i="47"/>
  <c r="O144" i="47"/>
  <c r="V140" i="47"/>
  <c r="W137" i="47"/>
  <c r="O137" i="47"/>
  <c r="Y129" i="47"/>
  <c r="T129" i="47"/>
  <c r="P128" i="47"/>
  <c r="T128" i="47"/>
  <c r="U128" i="47"/>
  <c r="R123" i="47"/>
  <c r="S121" i="47"/>
  <c r="P121" i="47"/>
  <c r="V121" i="47"/>
  <c r="W121" i="47"/>
  <c r="O121" i="47"/>
  <c r="X115" i="47"/>
  <c r="U112" i="47"/>
  <c r="S112" i="47"/>
  <c r="T112" i="47"/>
  <c r="W110" i="47"/>
  <c r="O110" i="47"/>
  <c r="X108" i="47"/>
  <c r="W107" i="47"/>
  <c r="P107" i="47"/>
  <c r="X105" i="47"/>
  <c r="R96" i="47"/>
  <c r="V95" i="47"/>
  <c r="O90" i="47"/>
  <c r="W87" i="47"/>
  <c r="S84" i="47"/>
  <c r="O34" i="47"/>
  <c r="P16" i="47"/>
  <c r="S13" i="47"/>
  <c r="P13" i="47"/>
  <c r="W13" i="47"/>
  <c r="R13" i="47"/>
  <c r="Y13" i="47"/>
  <c r="T13" i="47"/>
  <c r="W61" i="47"/>
  <c r="O61" i="47"/>
  <c r="V57" i="47"/>
  <c r="W48" i="47"/>
  <c r="R48" i="47"/>
  <c r="V38" i="47"/>
  <c r="W20" i="47"/>
  <c r="R20" i="47"/>
  <c r="W125" i="47"/>
  <c r="R125" i="47"/>
  <c r="U124" i="47"/>
  <c r="V100" i="47"/>
  <c r="S85" i="47"/>
  <c r="X79" i="47"/>
  <c r="T79" i="47"/>
  <c r="T76" i="47"/>
  <c r="T75" i="47"/>
  <c r="W73" i="47"/>
  <c r="W71" i="47"/>
  <c r="S71" i="47"/>
  <c r="X68" i="47"/>
  <c r="T68" i="47"/>
  <c r="W64" i="47"/>
  <c r="R64" i="47"/>
  <c r="V61" i="47"/>
  <c r="W59" i="47"/>
  <c r="P58" i="47"/>
  <c r="T57" i="47"/>
  <c r="W56" i="47"/>
  <c r="R56" i="47"/>
  <c r="T54" i="47"/>
  <c r="X52" i="47"/>
  <c r="T52" i="47"/>
  <c r="R51" i="47"/>
  <c r="R49" i="47"/>
  <c r="V48" i="47"/>
  <c r="P48" i="47"/>
  <c r="P42" i="47"/>
  <c r="W40" i="47"/>
  <c r="R40" i="47"/>
  <c r="T38" i="47"/>
  <c r="V37" i="47"/>
  <c r="X36" i="47"/>
  <c r="T36" i="47"/>
  <c r="V33" i="47"/>
  <c r="S31" i="47"/>
  <c r="V29" i="47"/>
  <c r="X28" i="47"/>
  <c r="T28" i="47"/>
  <c r="V27" i="47"/>
  <c r="X24" i="47"/>
  <c r="T24" i="47"/>
  <c r="U23" i="47"/>
  <c r="V20" i="47"/>
  <c r="P20" i="47"/>
  <c r="W17" i="47"/>
  <c r="W79" i="47"/>
  <c r="R79" i="47"/>
  <c r="W76" i="47"/>
  <c r="V71" i="47"/>
  <c r="W68" i="47"/>
  <c r="R68" i="47"/>
  <c r="Y61" i="47"/>
  <c r="T61" i="47"/>
  <c r="Y57" i="47"/>
  <c r="P54" i="47"/>
  <c r="W52" i="47"/>
  <c r="R52" i="47"/>
  <c r="W49" i="47"/>
  <c r="Y48" i="47"/>
  <c r="U48" i="47"/>
  <c r="O48" i="47"/>
  <c r="Y38" i="47"/>
  <c r="W36" i="47"/>
  <c r="R36" i="47"/>
  <c r="W32" i="47"/>
  <c r="R32" i="47"/>
  <c r="O31" i="47"/>
  <c r="W28" i="47"/>
  <c r="R28" i="47"/>
  <c r="W24" i="47"/>
  <c r="R24" i="47"/>
  <c r="Y20" i="47"/>
  <c r="U20" i="47"/>
  <c r="O20" i="47"/>
  <c r="R231" i="47"/>
  <c r="R226" i="47"/>
  <c r="T180" i="47"/>
  <c r="W167" i="47"/>
  <c r="P167" i="47"/>
  <c r="Y167" i="47"/>
  <c r="R167" i="47"/>
  <c r="U167" i="47"/>
  <c r="U150" i="47"/>
  <c r="R150" i="47"/>
  <c r="S109" i="47"/>
  <c r="P109" i="47"/>
  <c r="T94" i="47"/>
  <c r="W89" i="47"/>
  <c r="U65" i="47"/>
  <c r="W65" i="47"/>
  <c r="W43" i="47"/>
  <c r="P43" i="47"/>
  <c r="Y43" i="47"/>
  <c r="T43" i="47"/>
  <c r="R43" i="47"/>
  <c r="S43" i="47"/>
  <c r="U43" i="47"/>
  <c r="X43" i="47"/>
  <c r="O43" i="47"/>
  <c r="W19" i="47"/>
  <c r="Y19" i="47"/>
  <c r="S259" i="47"/>
  <c r="U256" i="47"/>
  <c r="U252" i="47"/>
  <c r="U248" i="47"/>
  <c r="S247" i="47"/>
  <c r="U244" i="47"/>
  <c r="U240" i="47"/>
  <c r="U236" i="47"/>
  <c r="S235" i="47"/>
  <c r="P231" i="47"/>
  <c r="P226" i="47"/>
  <c r="X223" i="47"/>
  <c r="S222" i="47"/>
  <c r="T218" i="47"/>
  <c r="T215" i="47"/>
  <c r="U209" i="47"/>
  <c r="O209" i="47"/>
  <c r="T208" i="47"/>
  <c r="R198" i="47"/>
  <c r="T195" i="47"/>
  <c r="W191" i="47"/>
  <c r="T190" i="47"/>
  <c r="S188" i="47"/>
  <c r="P184" i="47"/>
  <c r="Y184" i="47"/>
  <c r="V184" i="47"/>
  <c r="X184" i="47"/>
  <c r="S184" i="47"/>
  <c r="S182" i="47"/>
  <c r="R180" i="47"/>
  <c r="W176" i="47"/>
  <c r="U166" i="47"/>
  <c r="W166" i="47"/>
  <c r="P162" i="47"/>
  <c r="W147" i="47"/>
  <c r="P147" i="47"/>
  <c r="Y147" i="47"/>
  <c r="T147" i="47"/>
  <c r="V147" i="47"/>
  <c r="R147" i="47"/>
  <c r="V146" i="47"/>
  <c r="U104" i="47"/>
  <c r="S101" i="47"/>
  <c r="W47" i="47"/>
  <c r="P47" i="47"/>
  <c r="Y47" i="47"/>
  <c r="T47" i="47"/>
  <c r="X47" i="47"/>
  <c r="O47" i="47"/>
  <c r="S47" i="47"/>
  <c r="U47" i="47"/>
  <c r="R259" i="47"/>
  <c r="V257" i="47"/>
  <c r="T256" i="47"/>
  <c r="V253" i="47"/>
  <c r="T252" i="47"/>
  <c r="V249" i="47"/>
  <c r="T248" i="47"/>
  <c r="R247" i="47"/>
  <c r="X246" i="47"/>
  <c r="O246" i="47"/>
  <c r="X242" i="47"/>
  <c r="O242" i="47"/>
  <c r="V241" i="47"/>
  <c r="T240" i="47"/>
  <c r="X238" i="47"/>
  <c r="O238" i="47"/>
  <c r="R235" i="47"/>
  <c r="V233" i="47"/>
  <c r="Y231" i="47"/>
  <c r="O231" i="47"/>
  <c r="V230" i="47"/>
  <c r="W228" i="47"/>
  <c r="Y226" i="47"/>
  <c r="O226" i="47"/>
  <c r="V225" i="47"/>
  <c r="O224" i="47"/>
  <c r="X224" i="47"/>
  <c r="R224" i="47"/>
  <c r="W223" i="47"/>
  <c r="X221" i="47"/>
  <c r="V211" i="47"/>
  <c r="P211" i="47"/>
  <c r="Y211" i="47"/>
  <c r="O211" i="47"/>
  <c r="P204" i="47"/>
  <c r="Y204" i="47"/>
  <c r="O204" i="47"/>
  <c r="T204" i="47"/>
  <c r="U176" i="47"/>
  <c r="X167" i="47"/>
  <c r="Y150" i="47"/>
  <c r="W143" i="47"/>
  <c r="P143" i="47"/>
  <c r="Y143" i="47"/>
  <c r="T143" i="47"/>
  <c r="R143" i="47"/>
  <c r="U143" i="47"/>
  <c r="U142" i="47"/>
  <c r="W142" i="47"/>
  <c r="R142" i="47"/>
  <c r="V142" i="47"/>
  <c r="Y142" i="47"/>
  <c r="P142" i="47"/>
  <c r="T139" i="47"/>
  <c r="O139" i="47"/>
  <c r="U138" i="47"/>
  <c r="W138" i="47"/>
  <c r="R138" i="47"/>
  <c r="P138" i="47"/>
  <c r="T138" i="47"/>
  <c r="Y138" i="47"/>
  <c r="U131" i="47"/>
  <c r="U130" i="47"/>
  <c r="W130" i="47"/>
  <c r="R130" i="47"/>
  <c r="P130" i="47"/>
  <c r="T130" i="47"/>
  <c r="Y130" i="47"/>
  <c r="R126" i="47"/>
  <c r="W123" i="47"/>
  <c r="P123" i="47"/>
  <c r="Y123" i="47"/>
  <c r="T123" i="47"/>
  <c r="O123" i="47"/>
  <c r="U123" i="47"/>
  <c r="W118" i="47"/>
  <c r="R118" i="47"/>
  <c r="W115" i="47"/>
  <c r="P115" i="47"/>
  <c r="Y115" i="47"/>
  <c r="T115" i="47"/>
  <c r="O115" i="47"/>
  <c r="U115" i="47"/>
  <c r="R114" i="47"/>
  <c r="P114" i="47"/>
  <c r="V43" i="47"/>
  <c r="S256" i="47"/>
  <c r="S248" i="47"/>
  <c r="S240" i="47"/>
  <c r="T222" i="47"/>
  <c r="W222" i="47"/>
  <c r="P222" i="47"/>
  <c r="P98" i="47"/>
  <c r="Y98" i="47"/>
  <c r="S98" i="47"/>
  <c r="U98" i="47"/>
  <c r="X98" i="47"/>
  <c r="V98" i="47"/>
  <c r="O98" i="47"/>
  <c r="R256" i="47"/>
  <c r="R252" i="47"/>
  <c r="R248" i="47"/>
  <c r="R240" i="47"/>
  <c r="W231" i="47"/>
  <c r="W226" i="47"/>
  <c r="T223" i="47"/>
  <c r="O222" i="47"/>
  <c r="S219" i="47"/>
  <c r="V215" i="47"/>
  <c r="P215" i="47"/>
  <c r="Y215" i="47"/>
  <c r="O215" i="47"/>
  <c r="P208" i="47"/>
  <c r="Y208" i="47"/>
  <c r="V208" i="47"/>
  <c r="O208" i="47"/>
  <c r="W195" i="47"/>
  <c r="S195" i="47"/>
  <c r="V195" i="47"/>
  <c r="O195" i="47"/>
  <c r="U190" i="47"/>
  <c r="S190" i="47"/>
  <c r="W190" i="47"/>
  <c r="O190" i="47"/>
  <c r="P188" i="47"/>
  <c r="Y188" i="47"/>
  <c r="U188" i="47"/>
  <c r="X188" i="47"/>
  <c r="U182" i="47"/>
  <c r="X182" i="47"/>
  <c r="T167" i="47"/>
  <c r="U162" i="47"/>
  <c r="W162" i="47"/>
  <c r="R162" i="47"/>
  <c r="T162" i="47"/>
  <c r="Y162" i="47"/>
  <c r="T150" i="47"/>
  <c r="R109" i="47"/>
  <c r="R94" i="47"/>
  <c r="U92" i="47"/>
  <c r="X92" i="47"/>
  <c r="P92" i="47"/>
  <c r="T92" i="47"/>
  <c r="V92" i="47"/>
  <c r="Y92" i="47"/>
  <c r="O92" i="47"/>
  <c r="P89" i="47"/>
  <c r="W62" i="47"/>
  <c r="T62" i="47"/>
  <c r="U62" i="47"/>
  <c r="P62" i="47"/>
  <c r="V62" i="47"/>
  <c r="X62" i="47"/>
  <c r="O62" i="47"/>
  <c r="Y256" i="47"/>
  <c r="P256" i="47"/>
  <c r="U254" i="47"/>
  <c r="Y252" i="47"/>
  <c r="P252" i="47"/>
  <c r="Y248" i="47"/>
  <c r="P248" i="47"/>
  <c r="W247" i="47"/>
  <c r="U246" i="47"/>
  <c r="U242" i="47"/>
  <c r="Y240" i="47"/>
  <c r="P240" i="47"/>
  <c r="U238" i="47"/>
  <c r="P236" i="47"/>
  <c r="W235" i="47"/>
  <c r="U231" i="47"/>
  <c r="R230" i="47"/>
  <c r="Y227" i="47"/>
  <c r="V226" i="47"/>
  <c r="S225" i="47"/>
  <c r="S223" i="47"/>
  <c r="Y222" i="47"/>
  <c r="T210" i="47"/>
  <c r="W210" i="47"/>
  <c r="P210" i="47"/>
  <c r="T184" i="47"/>
  <c r="S167" i="47"/>
  <c r="P159" i="47"/>
  <c r="S147" i="47"/>
  <c r="V143" i="47"/>
  <c r="T142" i="47"/>
  <c r="V138" i="47"/>
  <c r="W98" i="47"/>
  <c r="O94" i="47"/>
  <c r="O65" i="47"/>
  <c r="S252" i="47"/>
  <c r="X231" i="47"/>
  <c r="X226" i="47"/>
  <c r="V198" i="47"/>
  <c r="Y198" i="47"/>
  <c r="P180" i="47"/>
  <c r="Y180" i="47"/>
  <c r="O180" i="47"/>
  <c r="S180" i="47"/>
  <c r="V180" i="47"/>
  <c r="W39" i="47"/>
  <c r="P39" i="47"/>
  <c r="Y39" i="47"/>
  <c r="T39" i="47"/>
  <c r="X39" i="47"/>
  <c r="S39" i="47"/>
  <c r="V39" i="47"/>
  <c r="U39" i="47"/>
  <c r="X256" i="47"/>
  <c r="O256" i="47"/>
  <c r="X252" i="47"/>
  <c r="O252" i="47"/>
  <c r="X248" i="47"/>
  <c r="O248" i="47"/>
  <c r="O244" i="47"/>
  <c r="X240" i="47"/>
  <c r="O240" i="47"/>
  <c r="X236" i="47"/>
  <c r="T231" i="47"/>
  <c r="U226" i="47"/>
  <c r="R223" i="47"/>
  <c r="X222" i="47"/>
  <c r="V219" i="47"/>
  <c r="P219" i="47"/>
  <c r="O219" i="47"/>
  <c r="T187" i="47"/>
  <c r="W180" i="47"/>
  <c r="P176" i="47"/>
  <c r="Y176" i="47"/>
  <c r="T176" i="47"/>
  <c r="V176" i="47"/>
  <c r="O176" i="47"/>
  <c r="O167" i="47"/>
  <c r="W101" i="47"/>
  <c r="T101" i="47"/>
  <c r="V101" i="47"/>
  <c r="P101" i="47"/>
  <c r="U101" i="47"/>
  <c r="Y101" i="47"/>
  <c r="O101" i="47"/>
  <c r="T98" i="47"/>
  <c r="O39" i="47"/>
  <c r="S231" i="47"/>
  <c r="O228" i="47"/>
  <c r="X228" i="47"/>
  <c r="R228" i="47"/>
  <c r="W227" i="47"/>
  <c r="S226" i="47"/>
  <c r="P223" i="47"/>
  <c r="V222" i="47"/>
  <c r="R221" i="47"/>
  <c r="U221" i="47"/>
  <c r="P221" i="47"/>
  <c r="S218" i="47"/>
  <c r="W215" i="47"/>
  <c r="W214" i="47"/>
  <c r="W208" i="47"/>
  <c r="X195" i="47"/>
  <c r="S191" i="47"/>
  <c r="X190" i="47"/>
  <c r="V188" i="47"/>
  <c r="O184" i="47"/>
  <c r="W182" i="47"/>
  <c r="U180" i="47"/>
  <c r="V162" i="47"/>
  <c r="W154" i="47"/>
  <c r="R98" i="47"/>
  <c r="S92" i="47"/>
  <c r="P82" i="47"/>
  <c r="Y82" i="47"/>
  <c r="R82" i="47"/>
  <c r="W82" i="47"/>
  <c r="T82" i="47"/>
  <c r="S82" i="47"/>
  <c r="X82" i="47"/>
  <c r="S62" i="47"/>
  <c r="S220" i="47"/>
  <c r="S216" i="47"/>
  <c r="S212" i="47"/>
  <c r="R206" i="47"/>
  <c r="X183" i="47"/>
  <c r="V171" i="47"/>
  <c r="W155" i="47"/>
  <c r="P155" i="47"/>
  <c r="Y155" i="47"/>
  <c r="T155" i="47"/>
  <c r="W119" i="47"/>
  <c r="P119" i="47"/>
  <c r="Y119" i="47"/>
  <c r="T119" i="47"/>
  <c r="U108" i="47"/>
  <c r="S108" i="47"/>
  <c r="V108" i="47"/>
  <c r="O108" i="47"/>
  <c r="Y108" i="47"/>
  <c r="V105" i="47"/>
  <c r="P90" i="47"/>
  <c r="Y90" i="47"/>
  <c r="R90" i="47"/>
  <c r="S90" i="47"/>
  <c r="V90" i="47"/>
  <c r="W85" i="47"/>
  <c r="O85" i="47"/>
  <c r="X85" i="47"/>
  <c r="R85" i="47"/>
  <c r="T85" i="47"/>
  <c r="Y85" i="47"/>
  <c r="W84" i="47"/>
  <c r="Y84" i="47"/>
  <c r="W78" i="47"/>
  <c r="O78" i="47"/>
  <c r="Y78" i="47"/>
  <c r="P78" i="47"/>
  <c r="U78" i="47"/>
  <c r="X78" i="47"/>
  <c r="R78" i="47"/>
  <c r="U42" i="47"/>
  <c r="W42" i="47"/>
  <c r="R42" i="47"/>
  <c r="V42" i="47"/>
  <c r="X42" i="47"/>
  <c r="S42" i="47"/>
  <c r="Y42" i="47"/>
  <c r="X220" i="47"/>
  <c r="X216" i="47"/>
  <c r="X212" i="47"/>
  <c r="X206" i="47"/>
  <c r="P192" i="47"/>
  <c r="Y192" i="47"/>
  <c r="R192" i="47"/>
  <c r="T183" i="47"/>
  <c r="V155" i="47"/>
  <c r="V135" i="47"/>
  <c r="V119" i="47"/>
  <c r="U100" i="47"/>
  <c r="P100" i="47"/>
  <c r="S100" i="47"/>
  <c r="W100" i="47"/>
  <c r="W97" i="47"/>
  <c r="X97" i="47"/>
  <c r="P97" i="47"/>
  <c r="T97" i="47"/>
  <c r="W90" i="47"/>
  <c r="U85" i="47"/>
  <c r="T78" i="47"/>
  <c r="P59" i="47"/>
  <c r="Y59" i="47"/>
  <c r="T59" i="47"/>
  <c r="R59" i="47"/>
  <c r="S59" i="47"/>
  <c r="O59" i="47"/>
  <c r="V59" i="47"/>
  <c r="R183" i="47"/>
  <c r="W171" i="47"/>
  <c r="P171" i="47"/>
  <c r="Y171" i="47"/>
  <c r="O171" i="47"/>
  <c r="P151" i="47"/>
  <c r="Y151" i="47"/>
  <c r="W50" i="47"/>
  <c r="R50" i="47"/>
  <c r="T50" i="47"/>
  <c r="U50" i="47"/>
  <c r="O50" i="47"/>
  <c r="S50" i="47"/>
  <c r="Y50" i="47"/>
  <c r="V136" i="47"/>
  <c r="V128" i="47"/>
  <c r="V120" i="47"/>
  <c r="V112" i="47"/>
  <c r="P106" i="47"/>
  <c r="Y106" i="47"/>
  <c r="R106" i="47"/>
  <c r="U80" i="47"/>
  <c r="V80" i="47"/>
  <c r="P80" i="47"/>
  <c r="U73" i="47"/>
  <c r="O73" i="47"/>
  <c r="Y73" i="47"/>
  <c r="P73" i="47"/>
  <c r="X58" i="47"/>
  <c r="U49" i="47"/>
  <c r="S164" i="47"/>
  <c r="S160" i="47"/>
  <c r="S152" i="47"/>
  <c r="S144" i="47"/>
  <c r="S140" i="47"/>
  <c r="S136" i="47"/>
  <c r="S128" i="47"/>
  <c r="S120" i="47"/>
  <c r="R112" i="47"/>
  <c r="P102" i="47"/>
  <c r="Y102" i="47"/>
  <c r="R102" i="47"/>
  <c r="O77" i="47"/>
  <c r="P75" i="47"/>
  <c r="Y75" i="47"/>
  <c r="W75" i="47"/>
  <c r="X75" i="47"/>
  <c r="W54" i="47"/>
  <c r="R54" i="47"/>
  <c r="U54" i="47"/>
  <c r="V54" i="47"/>
  <c r="U34" i="47"/>
  <c r="W34" i="47"/>
  <c r="R34" i="47"/>
  <c r="V34" i="47"/>
  <c r="X34" i="47"/>
  <c r="W31" i="47"/>
  <c r="P31" i="47"/>
  <c r="Y31" i="47"/>
  <c r="T31" i="47"/>
  <c r="X31" i="47"/>
  <c r="Y172" i="47"/>
  <c r="Y164" i="47"/>
  <c r="Y152" i="47"/>
  <c r="Y144" i="47"/>
  <c r="Y140" i="47"/>
  <c r="Y136" i="47"/>
  <c r="Y132" i="47"/>
  <c r="Y128" i="47"/>
  <c r="Y120" i="47"/>
  <c r="Y112" i="47"/>
  <c r="O112" i="47"/>
  <c r="P110" i="47"/>
  <c r="Y110" i="47"/>
  <c r="R110" i="47"/>
  <c r="U106" i="47"/>
  <c r="X102" i="47"/>
  <c r="R93" i="47"/>
  <c r="T80" i="47"/>
  <c r="V75" i="47"/>
  <c r="S74" i="47"/>
  <c r="T74" i="47"/>
  <c r="T73" i="47"/>
  <c r="U69" i="47"/>
  <c r="S69" i="47"/>
  <c r="T69" i="47"/>
  <c r="O69" i="47"/>
  <c r="U67" i="47"/>
  <c r="S58" i="47"/>
  <c r="Y54" i="47"/>
  <c r="Y34" i="47"/>
  <c r="V31" i="47"/>
  <c r="W27" i="47"/>
  <c r="P27" i="47"/>
  <c r="Y27" i="47"/>
  <c r="T27" i="47"/>
  <c r="R27" i="47"/>
  <c r="S27" i="47"/>
  <c r="U26" i="47"/>
  <c r="R26" i="47"/>
  <c r="W23" i="47"/>
  <c r="P23" i="47"/>
  <c r="Y23" i="47"/>
  <c r="T23" i="47"/>
  <c r="X23" i="47"/>
  <c r="R66" i="47"/>
  <c r="R61" i="47"/>
  <c r="U53" i="47"/>
  <c r="O53" i="47"/>
  <c r="X53" i="47"/>
  <c r="P53" i="47"/>
  <c r="W14" i="47"/>
  <c r="P71" i="47"/>
  <c r="Y71" i="47"/>
  <c r="R71" i="47"/>
  <c r="P66" i="47"/>
  <c r="P61" i="47"/>
  <c r="U57" i="47"/>
  <c r="O57" i="47"/>
  <c r="X57" i="47"/>
  <c r="P57" i="47"/>
  <c r="P55" i="47"/>
  <c r="Y55" i="47"/>
  <c r="U46" i="47"/>
  <c r="W46" i="47"/>
  <c r="R46" i="47"/>
  <c r="O46" i="47"/>
  <c r="U38" i="47"/>
  <c r="W38" i="47"/>
  <c r="R38" i="47"/>
  <c r="O38" i="47"/>
  <c r="W22" i="47"/>
  <c r="R22" i="47"/>
  <c r="W11" i="47"/>
  <c r="P11" i="47"/>
  <c r="Y11" i="47"/>
  <c r="T11" i="47"/>
  <c r="O45" i="47"/>
  <c r="X33" i="47"/>
  <c r="O33" i="47"/>
  <c r="X29" i="47"/>
  <c r="O29" i="47"/>
  <c r="X21" i="47"/>
  <c r="O21" i="47"/>
  <c r="O17" i="47"/>
  <c r="V16" i="47"/>
  <c r="X13" i="47"/>
  <c r="O13" i="47"/>
  <c r="U45" i="47"/>
  <c r="U33" i="47"/>
  <c r="U29" i="47"/>
  <c r="U21" i="47"/>
  <c r="U13" i="47"/>
  <c r="T10" i="47"/>
  <c r="U10" i="47"/>
  <c r="V10" i="47"/>
  <c r="W10" i="47"/>
  <c r="O10" i="47"/>
  <c r="J258" i="52"/>
  <c r="J257" i="52"/>
  <c r="J256" i="52"/>
  <c r="J255" i="52"/>
  <c r="J254" i="52"/>
  <c r="J253" i="52"/>
  <c r="J252" i="52"/>
  <c r="J251" i="52"/>
  <c r="J250" i="52"/>
  <c r="J249" i="52"/>
  <c r="J248" i="52"/>
  <c r="J247" i="52"/>
  <c r="J246" i="52"/>
  <c r="J245" i="52"/>
  <c r="J244" i="52"/>
  <c r="J243" i="52"/>
  <c r="J242" i="52"/>
  <c r="J241" i="52"/>
  <c r="J240" i="52"/>
  <c r="J239" i="52"/>
  <c r="J238" i="52"/>
  <c r="J237" i="52"/>
  <c r="J236" i="52"/>
  <c r="J235" i="52"/>
  <c r="J234" i="52"/>
  <c r="J233" i="52"/>
  <c r="J232" i="52"/>
  <c r="J231" i="52"/>
  <c r="J230" i="52"/>
  <c r="J229" i="52"/>
  <c r="J228" i="52"/>
  <c r="J227" i="52"/>
  <c r="J226" i="52"/>
  <c r="J225" i="52"/>
  <c r="J224" i="52"/>
  <c r="J223" i="52"/>
  <c r="J222" i="52"/>
  <c r="J221" i="52"/>
  <c r="J220" i="52"/>
  <c r="J219" i="52"/>
  <c r="J218" i="52"/>
  <c r="J217" i="52"/>
  <c r="J216" i="52"/>
  <c r="J215" i="52"/>
  <c r="J214" i="52"/>
  <c r="J213" i="52"/>
  <c r="J212" i="52"/>
  <c r="J211" i="52"/>
  <c r="J210" i="52"/>
  <c r="J209" i="52"/>
  <c r="J208" i="52"/>
  <c r="J207" i="52"/>
  <c r="J206" i="52"/>
  <c r="J205" i="52"/>
  <c r="J204" i="52"/>
  <c r="J203" i="52"/>
  <c r="J202" i="52"/>
  <c r="J201" i="52"/>
  <c r="J200" i="52"/>
  <c r="J199" i="52"/>
  <c r="J198" i="52"/>
  <c r="J197" i="52"/>
  <c r="J196" i="52"/>
  <c r="J195" i="52"/>
  <c r="J194" i="52"/>
  <c r="J193" i="52"/>
  <c r="J192" i="52"/>
  <c r="J191" i="52"/>
  <c r="J190" i="52"/>
  <c r="J189" i="52"/>
  <c r="J188" i="52"/>
  <c r="J187" i="52"/>
  <c r="J186" i="52"/>
  <c r="J185" i="52"/>
  <c r="J184" i="52"/>
  <c r="J183" i="52"/>
  <c r="J182" i="52"/>
  <c r="J181" i="52"/>
  <c r="J180" i="52"/>
  <c r="J179" i="52"/>
  <c r="J178" i="52"/>
  <c r="J177" i="52"/>
  <c r="J176" i="52"/>
  <c r="J175" i="52"/>
  <c r="J174" i="52"/>
  <c r="J173" i="52"/>
  <c r="J172" i="52"/>
  <c r="J171" i="52"/>
  <c r="J170" i="52"/>
  <c r="J169" i="52"/>
  <c r="J168" i="52"/>
  <c r="J167" i="52"/>
  <c r="J166" i="52"/>
  <c r="J165" i="52"/>
  <c r="J164" i="52"/>
  <c r="J163" i="52"/>
  <c r="J162" i="52"/>
  <c r="J161" i="52"/>
  <c r="J160" i="52"/>
  <c r="J159" i="52"/>
  <c r="J158" i="52"/>
  <c r="J157" i="52"/>
  <c r="J156" i="52"/>
  <c r="J155" i="52"/>
  <c r="J154" i="52"/>
  <c r="J153" i="52"/>
  <c r="J152" i="52"/>
  <c r="J151" i="52"/>
  <c r="J150" i="52"/>
  <c r="J149" i="52"/>
  <c r="J148" i="52"/>
  <c r="J147" i="52"/>
  <c r="J146" i="52"/>
  <c r="J145" i="52"/>
  <c r="J144" i="52"/>
  <c r="J143" i="52"/>
  <c r="J142" i="52"/>
  <c r="J141" i="52"/>
  <c r="J140" i="52"/>
  <c r="J139" i="52"/>
  <c r="J138" i="52"/>
  <c r="J137" i="52"/>
  <c r="J136" i="52"/>
  <c r="J135" i="52"/>
  <c r="J134" i="52"/>
  <c r="J133" i="52"/>
  <c r="J132" i="52"/>
  <c r="J131" i="52"/>
  <c r="J130" i="52"/>
  <c r="J129" i="52"/>
  <c r="J128" i="52"/>
  <c r="J127" i="52"/>
  <c r="J126" i="52"/>
  <c r="J125" i="52"/>
  <c r="J124" i="52"/>
  <c r="J123" i="52"/>
  <c r="J122" i="52"/>
  <c r="J121" i="52"/>
  <c r="J120" i="52"/>
  <c r="J119" i="52"/>
  <c r="J118" i="52"/>
  <c r="J117" i="52"/>
  <c r="J116" i="52"/>
  <c r="J115" i="52"/>
  <c r="J114" i="52"/>
  <c r="J113" i="52"/>
  <c r="J112" i="52"/>
  <c r="J111" i="52"/>
  <c r="J110" i="52"/>
  <c r="J109" i="52"/>
  <c r="J108" i="52"/>
  <c r="J107" i="52"/>
  <c r="J106" i="52"/>
  <c r="J105" i="52"/>
  <c r="J104" i="52"/>
  <c r="J103" i="52"/>
  <c r="J102" i="52"/>
  <c r="J101" i="52"/>
  <c r="J100" i="52"/>
  <c r="J99" i="52"/>
  <c r="J98" i="52"/>
  <c r="J97" i="52"/>
  <c r="J96" i="52"/>
  <c r="J95" i="52"/>
  <c r="J94" i="52"/>
  <c r="J93" i="52"/>
  <c r="J92" i="52"/>
  <c r="J91" i="52"/>
  <c r="J90" i="52"/>
  <c r="J89" i="52"/>
  <c r="J88" i="52"/>
  <c r="J87" i="52"/>
  <c r="J86" i="52"/>
  <c r="J85" i="52"/>
  <c r="J84" i="52"/>
  <c r="J83" i="52"/>
  <c r="J82" i="52"/>
  <c r="J81" i="52"/>
  <c r="J80" i="52"/>
  <c r="J79" i="52"/>
  <c r="J78" i="52"/>
  <c r="J77" i="52"/>
  <c r="J76" i="52"/>
  <c r="J75" i="52"/>
  <c r="J74" i="52"/>
  <c r="J73" i="52"/>
  <c r="J72" i="52"/>
  <c r="J71" i="52"/>
  <c r="J70" i="52"/>
  <c r="J69" i="52"/>
  <c r="J68" i="52"/>
  <c r="J67" i="52"/>
  <c r="J66" i="52"/>
  <c r="J65" i="52"/>
  <c r="J64" i="52"/>
  <c r="J63" i="52"/>
  <c r="J62" i="52"/>
  <c r="J61" i="52"/>
  <c r="J60" i="52"/>
  <c r="J59" i="52"/>
  <c r="J58" i="52"/>
  <c r="J57" i="52"/>
  <c r="J56" i="52"/>
  <c r="J55" i="52"/>
  <c r="J54" i="52"/>
  <c r="J53" i="52"/>
  <c r="J52" i="52"/>
  <c r="J51" i="52"/>
  <c r="J50" i="52"/>
  <c r="J49" i="52"/>
  <c r="J48" i="52"/>
  <c r="J47" i="52"/>
  <c r="J46" i="52"/>
  <c r="J45" i="52"/>
  <c r="J44" i="52"/>
  <c r="J43" i="52"/>
  <c r="J42" i="52"/>
  <c r="J41" i="52"/>
  <c r="J40" i="52"/>
  <c r="J39" i="52"/>
  <c r="J38" i="52"/>
  <c r="J37" i="52"/>
  <c r="J36" i="52"/>
  <c r="J35" i="52"/>
  <c r="J34" i="52"/>
  <c r="J33" i="52"/>
  <c r="J32" i="52"/>
  <c r="J31" i="52"/>
  <c r="J30" i="52"/>
  <c r="J29" i="52"/>
  <c r="J28" i="52"/>
  <c r="J27" i="52"/>
  <c r="J26" i="52"/>
  <c r="J25" i="52"/>
  <c r="J24" i="52"/>
  <c r="J23" i="52"/>
  <c r="J22" i="52"/>
  <c r="J21" i="52"/>
  <c r="J20" i="52"/>
  <c r="J19" i="52"/>
  <c r="J18" i="52"/>
  <c r="J17" i="52"/>
  <c r="J16" i="52"/>
  <c r="J15" i="52"/>
  <c r="J14" i="52"/>
  <c r="J13" i="52"/>
  <c r="J12" i="52"/>
  <c r="J11" i="52"/>
  <c r="J10" i="52"/>
  <c r="R7" i="59"/>
  <c r="AB261" i="59"/>
  <c r="Y261" i="59"/>
  <c r="X261" i="59"/>
  <c r="W261" i="59"/>
  <c r="T261" i="59" s="1"/>
  <c r="AB260" i="59"/>
  <c r="Y260" i="59"/>
  <c r="X260" i="59"/>
  <c r="W260" i="59"/>
  <c r="T260" i="59" s="1"/>
  <c r="AB259" i="59"/>
  <c r="Y259" i="59"/>
  <c r="X259" i="59"/>
  <c r="W259" i="59"/>
  <c r="AB258" i="59"/>
  <c r="Y258" i="59"/>
  <c r="X258" i="59"/>
  <c r="W258" i="59"/>
  <c r="T258" i="59" s="1"/>
  <c r="AB257" i="59"/>
  <c r="Y257" i="59"/>
  <c r="X257" i="59"/>
  <c r="W257" i="59"/>
  <c r="T257" i="59" s="1"/>
  <c r="AB256" i="59"/>
  <c r="Y256" i="59"/>
  <c r="X256" i="59"/>
  <c r="W256" i="59"/>
  <c r="T256" i="59"/>
  <c r="AB255" i="59"/>
  <c r="Y255" i="59"/>
  <c r="X255" i="59"/>
  <c r="W255" i="59"/>
  <c r="AB254" i="59"/>
  <c r="Y254" i="59"/>
  <c r="X254" i="59"/>
  <c r="W254" i="59"/>
  <c r="AB253" i="59"/>
  <c r="Y253" i="59"/>
  <c r="X253" i="59"/>
  <c r="W253" i="59"/>
  <c r="T253" i="59" s="1"/>
  <c r="AB252" i="59"/>
  <c r="Y252" i="59"/>
  <c r="X252" i="59"/>
  <c r="W252" i="59"/>
  <c r="AB251" i="59"/>
  <c r="Y251" i="59"/>
  <c r="X251" i="59"/>
  <c r="W251" i="59"/>
  <c r="AB250" i="59"/>
  <c r="Y250" i="59"/>
  <c r="X250" i="59"/>
  <c r="W250" i="59"/>
  <c r="AB249" i="59"/>
  <c r="Y249" i="59"/>
  <c r="X249" i="59"/>
  <c r="W249" i="59"/>
  <c r="T249" i="59"/>
  <c r="AB248" i="59"/>
  <c r="Y248" i="59"/>
  <c r="X248" i="59"/>
  <c r="W248" i="59"/>
  <c r="T248" i="59"/>
  <c r="AB247" i="59"/>
  <c r="Y247" i="59"/>
  <c r="X247" i="59"/>
  <c r="W247" i="59"/>
  <c r="AB246" i="59"/>
  <c r="Y246" i="59"/>
  <c r="X246" i="59"/>
  <c r="W246" i="59"/>
  <c r="AB245" i="59"/>
  <c r="Y245" i="59"/>
  <c r="X245" i="59"/>
  <c r="W245" i="59"/>
  <c r="T245" i="59" s="1"/>
  <c r="AB244" i="59"/>
  <c r="Y244" i="59"/>
  <c r="X244" i="59"/>
  <c r="W244" i="59"/>
  <c r="S244" i="59" s="1"/>
  <c r="AB243" i="59"/>
  <c r="Y243" i="59"/>
  <c r="X243" i="59"/>
  <c r="W243" i="59"/>
  <c r="S243" i="59" s="1"/>
  <c r="AB242" i="59"/>
  <c r="Y242" i="59"/>
  <c r="X242" i="59"/>
  <c r="W242" i="59"/>
  <c r="S242" i="59" s="1"/>
  <c r="AB241" i="59"/>
  <c r="Y241" i="59"/>
  <c r="X241" i="59"/>
  <c r="W241" i="59"/>
  <c r="S241" i="59" s="1"/>
  <c r="AB240" i="59"/>
  <c r="Y240" i="59"/>
  <c r="X240" i="59"/>
  <c r="W240" i="59"/>
  <c r="S240" i="59"/>
  <c r="AB239" i="59"/>
  <c r="Y239" i="59"/>
  <c r="X239" i="59"/>
  <c r="W239" i="59"/>
  <c r="AB238" i="59"/>
  <c r="Y238" i="59"/>
  <c r="X238" i="59"/>
  <c r="W238" i="59"/>
  <c r="S238" i="59"/>
  <c r="AB237" i="59"/>
  <c r="Y237" i="59"/>
  <c r="X237" i="59"/>
  <c r="W237" i="59"/>
  <c r="S237" i="59" s="1"/>
  <c r="AB236" i="59"/>
  <c r="Y236" i="59"/>
  <c r="X236" i="59"/>
  <c r="W236" i="59"/>
  <c r="S236" i="59" s="1"/>
  <c r="AB235" i="59"/>
  <c r="Y235" i="59"/>
  <c r="X235" i="59"/>
  <c r="W235" i="59"/>
  <c r="S235" i="59"/>
  <c r="AB234" i="59"/>
  <c r="Y234" i="59"/>
  <c r="X234" i="59"/>
  <c r="W234" i="59"/>
  <c r="S234" i="59" s="1"/>
  <c r="AB233" i="59"/>
  <c r="Y233" i="59"/>
  <c r="X233" i="59"/>
  <c r="W233" i="59"/>
  <c r="AB232" i="59"/>
  <c r="Y232" i="59"/>
  <c r="X232" i="59"/>
  <c r="W232" i="59"/>
  <c r="S232" i="59"/>
  <c r="AB231" i="59"/>
  <c r="Y231" i="59"/>
  <c r="X231" i="59"/>
  <c r="W231" i="59"/>
  <c r="S231" i="59" s="1"/>
  <c r="AB230" i="59"/>
  <c r="Y230" i="59"/>
  <c r="X230" i="59"/>
  <c r="W230" i="59"/>
  <c r="AB229" i="59"/>
  <c r="Y229" i="59"/>
  <c r="X229" i="59"/>
  <c r="W229" i="59"/>
  <c r="AB228" i="59"/>
  <c r="Y228" i="59"/>
  <c r="X228" i="59"/>
  <c r="R228" i="59" s="1"/>
  <c r="V228" i="59" s="1"/>
  <c r="W228" i="59"/>
  <c r="S228" i="59" s="1"/>
  <c r="AB227" i="59"/>
  <c r="Y227" i="59"/>
  <c r="X227" i="59"/>
  <c r="W227" i="59"/>
  <c r="AB226" i="59"/>
  <c r="Y226" i="59"/>
  <c r="X226" i="59"/>
  <c r="Q226" i="59" s="1"/>
  <c r="U226" i="59" s="1"/>
  <c r="W226" i="59"/>
  <c r="S226" i="59" s="1"/>
  <c r="AB225" i="59"/>
  <c r="Y225" i="59"/>
  <c r="X225" i="59"/>
  <c r="W225" i="59"/>
  <c r="AB224" i="59"/>
  <c r="Y224" i="59"/>
  <c r="X224" i="59"/>
  <c r="W224" i="59"/>
  <c r="AB223" i="59"/>
  <c r="Y223" i="59"/>
  <c r="X223" i="59"/>
  <c r="W223" i="59"/>
  <c r="S223" i="59" s="1"/>
  <c r="AB222" i="59"/>
  <c r="Y222" i="59"/>
  <c r="X222" i="59"/>
  <c r="R222" i="59" s="1"/>
  <c r="V222" i="59" s="1"/>
  <c r="W222" i="59"/>
  <c r="AB221" i="59"/>
  <c r="Y221" i="59"/>
  <c r="X221" i="59"/>
  <c r="W221" i="59"/>
  <c r="AB220" i="59"/>
  <c r="Y220" i="59"/>
  <c r="X220" i="59"/>
  <c r="W220" i="59"/>
  <c r="AB219" i="59"/>
  <c r="Y219" i="59"/>
  <c r="X219" i="59"/>
  <c r="W219" i="59"/>
  <c r="S219" i="59" s="1"/>
  <c r="AB218" i="59"/>
  <c r="Y218" i="59"/>
  <c r="X218" i="59"/>
  <c r="W218" i="59"/>
  <c r="S218" i="59"/>
  <c r="AB217" i="59"/>
  <c r="Y217" i="59"/>
  <c r="X217" i="59"/>
  <c r="W217" i="59"/>
  <c r="AB216" i="59"/>
  <c r="Y216" i="59"/>
  <c r="X216" i="59"/>
  <c r="W216" i="59"/>
  <c r="T216" i="59" s="1"/>
  <c r="AB215" i="59"/>
  <c r="Y215" i="59"/>
  <c r="X215" i="59"/>
  <c r="W215" i="59"/>
  <c r="S215" i="59" s="1"/>
  <c r="AB214" i="59"/>
  <c r="Y214" i="59"/>
  <c r="X214" i="59"/>
  <c r="W214" i="59"/>
  <c r="S214" i="59" s="1"/>
  <c r="AB213" i="59"/>
  <c r="Y213" i="59"/>
  <c r="X213" i="59"/>
  <c r="W213" i="59"/>
  <c r="AB212" i="59"/>
  <c r="Y212" i="59"/>
  <c r="X212" i="59"/>
  <c r="W212" i="59"/>
  <c r="AB211" i="59"/>
  <c r="Y211" i="59"/>
  <c r="X211" i="59"/>
  <c r="W211" i="59"/>
  <c r="AB210" i="59"/>
  <c r="Y210" i="59"/>
  <c r="X210" i="59"/>
  <c r="W210" i="59"/>
  <c r="S210" i="59"/>
  <c r="AB209" i="59"/>
  <c r="Y209" i="59"/>
  <c r="X209" i="59"/>
  <c r="W209" i="59"/>
  <c r="AB208" i="59"/>
  <c r="Y208" i="59"/>
  <c r="X208" i="59"/>
  <c r="W208" i="59"/>
  <c r="AB207" i="59"/>
  <c r="Y207" i="59"/>
  <c r="X207" i="59"/>
  <c r="W207" i="59"/>
  <c r="S207" i="59" s="1"/>
  <c r="AB206" i="59"/>
  <c r="Y206" i="59"/>
  <c r="X206" i="59"/>
  <c r="Q206" i="59" s="1"/>
  <c r="U206" i="59" s="1"/>
  <c r="W206" i="59"/>
  <c r="S206" i="59"/>
  <c r="AB205" i="59"/>
  <c r="Y205" i="59"/>
  <c r="X205" i="59"/>
  <c r="W205" i="59"/>
  <c r="AB204" i="59"/>
  <c r="Y204" i="59"/>
  <c r="X204" i="59"/>
  <c r="W204" i="59"/>
  <c r="S204" i="59" s="1"/>
  <c r="AB203" i="59"/>
  <c r="Y203" i="59"/>
  <c r="X203" i="59"/>
  <c r="W203" i="59"/>
  <c r="S203" i="59" s="1"/>
  <c r="AB202" i="59"/>
  <c r="Y202" i="59"/>
  <c r="X202" i="59"/>
  <c r="W202" i="59"/>
  <c r="AB201" i="59"/>
  <c r="Y201" i="59"/>
  <c r="X201" i="59"/>
  <c r="W201" i="59"/>
  <c r="AB200" i="59"/>
  <c r="Y200" i="59"/>
  <c r="X200" i="59"/>
  <c r="W200" i="59"/>
  <c r="T200" i="59" s="1"/>
  <c r="AB199" i="59"/>
  <c r="Y199" i="59"/>
  <c r="X199" i="59"/>
  <c r="W199" i="59"/>
  <c r="S199" i="59" s="1"/>
  <c r="AB198" i="59"/>
  <c r="Y198" i="59"/>
  <c r="X198" i="59"/>
  <c r="W198" i="59"/>
  <c r="S198" i="59" s="1"/>
  <c r="AB197" i="59"/>
  <c r="Y197" i="59"/>
  <c r="X197" i="59"/>
  <c r="W197" i="59"/>
  <c r="AB196" i="59"/>
  <c r="Y196" i="59"/>
  <c r="X196" i="59"/>
  <c r="W196" i="59"/>
  <c r="T196" i="59" s="1"/>
  <c r="AB195" i="59"/>
  <c r="Y195" i="59"/>
  <c r="X195" i="59"/>
  <c r="Q195" i="59" s="1"/>
  <c r="U195" i="59" s="1"/>
  <c r="W195" i="59"/>
  <c r="T195" i="59" s="1"/>
  <c r="AB194" i="59"/>
  <c r="Y194" i="59"/>
  <c r="X194" i="59"/>
  <c r="W194" i="59"/>
  <c r="AB193" i="59"/>
  <c r="Y193" i="59"/>
  <c r="X193" i="59"/>
  <c r="W193" i="59"/>
  <c r="T193" i="59" s="1"/>
  <c r="AB192" i="59"/>
  <c r="Y192" i="59"/>
  <c r="X192" i="59"/>
  <c r="Q192" i="59" s="1"/>
  <c r="U192" i="59" s="1"/>
  <c r="W192" i="59"/>
  <c r="AB191" i="59"/>
  <c r="Y191" i="59"/>
  <c r="X191" i="59"/>
  <c r="W191" i="59"/>
  <c r="AB190" i="59"/>
  <c r="Y190" i="59"/>
  <c r="X190" i="59"/>
  <c r="W190" i="59"/>
  <c r="T190" i="59" s="1"/>
  <c r="AB189" i="59"/>
  <c r="Y189" i="59"/>
  <c r="X189" i="59"/>
  <c r="W189" i="59"/>
  <c r="AB188" i="59"/>
  <c r="Y188" i="59"/>
  <c r="X188" i="59"/>
  <c r="W188" i="59"/>
  <c r="AB187" i="59"/>
  <c r="Y187" i="59"/>
  <c r="X187" i="59"/>
  <c r="W187" i="59"/>
  <c r="AB186" i="59"/>
  <c r="Y186" i="59"/>
  <c r="X186" i="59"/>
  <c r="W186" i="59"/>
  <c r="AB185" i="59"/>
  <c r="Y185" i="59"/>
  <c r="X185" i="59"/>
  <c r="W185" i="59"/>
  <c r="S185" i="59" s="1"/>
  <c r="AB184" i="59"/>
  <c r="Y184" i="59"/>
  <c r="X184" i="59"/>
  <c r="W184" i="59"/>
  <c r="AB183" i="59"/>
  <c r="Y183" i="59"/>
  <c r="X183" i="59"/>
  <c r="W183" i="59"/>
  <c r="S183" i="59"/>
  <c r="AB182" i="59"/>
  <c r="Y182" i="59"/>
  <c r="X182" i="59"/>
  <c r="W182" i="59"/>
  <c r="AB181" i="59"/>
  <c r="Y181" i="59"/>
  <c r="X181" i="59"/>
  <c r="W181" i="59"/>
  <c r="AB180" i="59"/>
  <c r="Y180" i="59"/>
  <c r="X180" i="59"/>
  <c r="W180" i="59"/>
  <c r="T180" i="59" s="1"/>
  <c r="AB179" i="59"/>
  <c r="Y179" i="59"/>
  <c r="X179" i="59"/>
  <c r="W179" i="59"/>
  <c r="S179" i="59" s="1"/>
  <c r="AB178" i="59"/>
  <c r="Y178" i="59"/>
  <c r="X178" i="59"/>
  <c r="W178" i="59"/>
  <c r="S178" i="59" s="1"/>
  <c r="AB177" i="59"/>
  <c r="Y177" i="59"/>
  <c r="X177" i="59"/>
  <c r="W177" i="59"/>
  <c r="S177" i="59" s="1"/>
  <c r="AB176" i="59"/>
  <c r="Y176" i="59"/>
  <c r="X176" i="59"/>
  <c r="W176" i="59"/>
  <c r="T176" i="59"/>
  <c r="AB175" i="59"/>
  <c r="Y175" i="59"/>
  <c r="X175" i="59"/>
  <c r="W175" i="59"/>
  <c r="S175" i="59" s="1"/>
  <c r="AB174" i="59"/>
  <c r="Y174" i="59"/>
  <c r="X174" i="59"/>
  <c r="W174" i="59"/>
  <c r="T174" i="59" s="1"/>
  <c r="AB173" i="59"/>
  <c r="Y173" i="59"/>
  <c r="X173" i="59"/>
  <c r="W173" i="59"/>
  <c r="T173" i="59" s="1"/>
  <c r="AB172" i="59"/>
  <c r="Y172" i="59"/>
  <c r="X172" i="59"/>
  <c r="W172" i="59"/>
  <c r="S172" i="59" s="1"/>
  <c r="AB171" i="59"/>
  <c r="Y171" i="59"/>
  <c r="X171" i="59"/>
  <c r="W171" i="59"/>
  <c r="S171" i="59" s="1"/>
  <c r="AB170" i="59"/>
  <c r="Y170" i="59"/>
  <c r="X170" i="59"/>
  <c r="W170" i="59"/>
  <c r="S170" i="59"/>
  <c r="AB169" i="59"/>
  <c r="Y169" i="59"/>
  <c r="X169" i="59"/>
  <c r="W169" i="59"/>
  <c r="AB168" i="59"/>
  <c r="Y168" i="59"/>
  <c r="X168" i="59"/>
  <c r="W168" i="59"/>
  <c r="AB167" i="59"/>
  <c r="Y167" i="59"/>
  <c r="X167" i="59"/>
  <c r="W167" i="59"/>
  <c r="S167" i="59" s="1"/>
  <c r="AB166" i="59"/>
  <c r="Y166" i="59"/>
  <c r="X166" i="59"/>
  <c r="W166" i="59"/>
  <c r="AB165" i="59"/>
  <c r="Y165" i="59"/>
  <c r="X165" i="59"/>
  <c r="W165" i="59"/>
  <c r="S165" i="59" s="1"/>
  <c r="AB164" i="59"/>
  <c r="Y164" i="59"/>
  <c r="X164" i="59"/>
  <c r="W164" i="59"/>
  <c r="AB163" i="59"/>
  <c r="Y163" i="59"/>
  <c r="X163" i="59"/>
  <c r="Q163" i="59" s="1"/>
  <c r="U163" i="59" s="1"/>
  <c r="W163" i="59"/>
  <c r="S163" i="59"/>
  <c r="AB162" i="59"/>
  <c r="Y162" i="59"/>
  <c r="X162" i="59"/>
  <c r="R162" i="59" s="1"/>
  <c r="V162" i="59" s="1"/>
  <c r="W162" i="59"/>
  <c r="S162" i="59" s="1"/>
  <c r="AB161" i="59"/>
  <c r="Y161" i="59"/>
  <c r="X161" i="59"/>
  <c r="W161" i="59"/>
  <c r="T161" i="59" s="1"/>
  <c r="AB160" i="59"/>
  <c r="Y160" i="59"/>
  <c r="X160" i="59"/>
  <c r="W160" i="59"/>
  <c r="S160" i="59" s="1"/>
  <c r="AB159" i="59"/>
  <c r="Y159" i="59"/>
  <c r="X159" i="59"/>
  <c r="W159" i="59"/>
  <c r="S159" i="59" s="1"/>
  <c r="AB158" i="59"/>
  <c r="Y158" i="59"/>
  <c r="X158" i="59"/>
  <c r="W158" i="59"/>
  <c r="AB157" i="59"/>
  <c r="Y157" i="59"/>
  <c r="X157" i="59"/>
  <c r="Q157" i="59" s="1"/>
  <c r="U157" i="59" s="1"/>
  <c r="W157" i="59"/>
  <c r="AB156" i="59"/>
  <c r="Y156" i="59"/>
  <c r="X156" i="59"/>
  <c r="W156" i="59"/>
  <c r="AB155" i="59"/>
  <c r="Y155" i="59"/>
  <c r="X155" i="59"/>
  <c r="Q155" i="59" s="1"/>
  <c r="U155" i="59" s="1"/>
  <c r="W155" i="59"/>
  <c r="S155" i="59" s="1"/>
  <c r="AB154" i="59"/>
  <c r="Y154" i="59"/>
  <c r="X154" i="59"/>
  <c r="W154" i="59"/>
  <c r="S154" i="59" s="1"/>
  <c r="AB153" i="59"/>
  <c r="Y153" i="59"/>
  <c r="X153" i="59"/>
  <c r="W153" i="59"/>
  <c r="AB152" i="59"/>
  <c r="Y152" i="59"/>
  <c r="X152" i="59"/>
  <c r="W152" i="59"/>
  <c r="S152" i="59" s="1"/>
  <c r="AB151" i="59"/>
  <c r="Y151" i="59"/>
  <c r="X151" i="59"/>
  <c r="W151" i="59"/>
  <c r="T151" i="59"/>
  <c r="AB150" i="59"/>
  <c r="Y150" i="59"/>
  <c r="X150" i="59"/>
  <c r="W150" i="59"/>
  <c r="T150" i="59" s="1"/>
  <c r="AB149" i="59"/>
  <c r="Y149" i="59"/>
  <c r="X149" i="59"/>
  <c r="W149" i="59"/>
  <c r="T149" i="59" s="1"/>
  <c r="AB148" i="59"/>
  <c r="Y148" i="59"/>
  <c r="X148" i="59"/>
  <c r="W148" i="59"/>
  <c r="AB147" i="59"/>
  <c r="Y147" i="59"/>
  <c r="X147" i="59"/>
  <c r="W147" i="59"/>
  <c r="T147" i="59" s="1"/>
  <c r="AB146" i="59"/>
  <c r="Y146" i="59"/>
  <c r="X146" i="59"/>
  <c r="W146" i="59"/>
  <c r="AB145" i="59"/>
  <c r="Y145" i="59"/>
  <c r="X145" i="59"/>
  <c r="W145" i="59"/>
  <c r="T145" i="59"/>
  <c r="AB144" i="59"/>
  <c r="Y144" i="59"/>
  <c r="X144" i="59"/>
  <c r="W144" i="59"/>
  <c r="S144" i="59" s="1"/>
  <c r="AB143" i="59"/>
  <c r="Y143" i="59"/>
  <c r="X143" i="59"/>
  <c r="W143" i="59"/>
  <c r="T143" i="59" s="1"/>
  <c r="AB142" i="59"/>
  <c r="Y142" i="59"/>
  <c r="X142" i="59"/>
  <c r="W142" i="59"/>
  <c r="AB141" i="59"/>
  <c r="Y141" i="59"/>
  <c r="X141" i="59"/>
  <c r="W141" i="59"/>
  <c r="T141" i="59" s="1"/>
  <c r="AB140" i="59"/>
  <c r="Y140" i="59"/>
  <c r="X140" i="59"/>
  <c r="W140" i="59"/>
  <c r="S140" i="59" s="1"/>
  <c r="AB139" i="59"/>
  <c r="Y139" i="59"/>
  <c r="X139" i="59"/>
  <c r="W139" i="59"/>
  <c r="S139" i="59" s="1"/>
  <c r="AB138" i="59"/>
  <c r="Y138" i="59"/>
  <c r="X138" i="59"/>
  <c r="W138" i="59"/>
  <c r="AB137" i="59"/>
  <c r="Y137" i="59"/>
  <c r="X137" i="59"/>
  <c r="W137" i="59"/>
  <c r="T137" i="59" s="1"/>
  <c r="AB136" i="59"/>
  <c r="Y136" i="59"/>
  <c r="X136" i="59"/>
  <c r="W136" i="59"/>
  <c r="AB135" i="59"/>
  <c r="Y135" i="59"/>
  <c r="X135" i="59"/>
  <c r="W135" i="59"/>
  <c r="T135" i="59" s="1"/>
  <c r="AB134" i="59"/>
  <c r="Y134" i="59"/>
  <c r="X134" i="59"/>
  <c r="W134" i="59"/>
  <c r="AB133" i="59"/>
  <c r="Y133" i="59"/>
  <c r="X133" i="59"/>
  <c r="W133" i="59"/>
  <c r="T133" i="59" s="1"/>
  <c r="AB132" i="59"/>
  <c r="Y132" i="59"/>
  <c r="X132" i="59"/>
  <c r="W132" i="59"/>
  <c r="S132" i="59"/>
  <c r="AB131" i="59"/>
  <c r="Y131" i="59"/>
  <c r="X131" i="59"/>
  <c r="W131" i="59"/>
  <c r="S131" i="59" s="1"/>
  <c r="AB130" i="59"/>
  <c r="Y130" i="59"/>
  <c r="X130" i="59"/>
  <c r="W130" i="59"/>
  <c r="AB129" i="59"/>
  <c r="Y129" i="59"/>
  <c r="X129" i="59"/>
  <c r="W129" i="59"/>
  <c r="T129" i="59" s="1"/>
  <c r="AB128" i="59"/>
  <c r="Y128" i="59"/>
  <c r="X128" i="59"/>
  <c r="W128" i="59"/>
  <c r="AB127" i="59"/>
  <c r="Y127" i="59"/>
  <c r="X127" i="59"/>
  <c r="W127" i="59"/>
  <c r="T127" i="59"/>
  <c r="AB126" i="59"/>
  <c r="Y126" i="59"/>
  <c r="X126" i="59"/>
  <c r="W126" i="59"/>
  <c r="AB125" i="59"/>
  <c r="Y125" i="59"/>
  <c r="X125" i="59"/>
  <c r="W125" i="59"/>
  <c r="T125" i="59" s="1"/>
  <c r="AB124" i="59"/>
  <c r="Y124" i="59"/>
  <c r="X124" i="59"/>
  <c r="W124" i="59"/>
  <c r="S124" i="59"/>
  <c r="AB123" i="59"/>
  <c r="Y123" i="59"/>
  <c r="X123" i="59"/>
  <c r="W123" i="59"/>
  <c r="AB122" i="59"/>
  <c r="Y122" i="59"/>
  <c r="X122" i="59"/>
  <c r="W122" i="59"/>
  <c r="AB121" i="59"/>
  <c r="Y121" i="59"/>
  <c r="X121" i="59"/>
  <c r="W121" i="59"/>
  <c r="T121" i="59" s="1"/>
  <c r="AB120" i="59"/>
  <c r="Y120" i="59"/>
  <c r="X120" i="59"/>
  <c r="W120" i="59"/>
  <c r="AB119" i="59"/>
  <c r="Y119" i="59"/>
  <c r="X119" i="59"/>
  <c r="W119" i="59"/>
  <c r="AB118" i="59"/>
  <c r="Y118" i="59"/>
  <c r="X118" i="59"/>
  <c r="W118" i="59"/>
  <c r="AB117" i="59"/>
  <c r="Y117" i="59"/>
  <c r="X117" i="59"/>
  <c r="W117" i="59"/>
  <c r="T117" i="59" s="1"/>
  <c r="AB116" i="59"/>
  <c r="Y116" i="59"/>
  <c r="X116" i="59"/>
  <c r="W116" i="59"/>
  <c r="S116" i="59" s="1"/>
  <c r="AB115" i="59"/>
  <c r="Y115" i="59"/>
  <c r="X115" i="59"/>
  <c r="W115" i="59"/>
  <c r="S115" i="59" s="1"/>
  <c r="AB114" i="59"/>
  <c r="Y114" i="59"/>
  <c r="X114" i="59"/>
  <c r="W114" i="59"/>
  <c r="AB113" i="59"/>
  <c r="Y113" i="59"/>
  <c r="X113" i="59"/>
  <c r="W113" i="59"/>
  <c r="T113" i="59" s="1"/>
  <c r="AB112" i="59"/>
  <c r="Y112" i="59"/>
  <c r="X112" i="59"/>
  <c r="W112" i="59"/>
  <c r="AB111" i="59"/>
  <c r="Y111" i="59"/>
  <c r="X111" i="59"/>
  <c r="W111" i="59"/>
  <c r="AB110" i="59"/>
  <c r="Y110" i="59"/>
  <c r="X110" i="59"/>
  <c r="W110" i="59"/>
  <c r="AB109" i="59"/>
  <c r="Y109" i="59"/>
  <c r="X109" i="59"/>
  <c r="W109" i="59"/>
  <c r="T109" i="59"/>
  <c r="AB108" i="59"/>
  <c r="Y108" i="59"/>
  <c r="X108" i="59"/>
  <c r="W108" i="59"/>
  <c r="AB107" i="59"/>
  <c r="Y107" i="59"/>
  <c r="X107" i="59"/>
  <c r="W107" i="59"/>
  <c r="T107" i="59" s="1"/>
  <c r="AB106" i="59"/>
  <c r="Y106" i="59"/>
  <c r="X106" i="59"/>
  <c r="W106" i="59"/>
  <c r="AB105" i="59"/>
  <c r="Y105" i="59"/>
  <c r="X105" i="59"/>
  <c r="W105" i="59"/>
  <c r="AB104" i="59"/>
  <c r="Y104" i="59"/>
  <c r="X104" i="59"/>
  <c r="W104" i="59"/>
  <c r="T104" i="59" s="1"/>
  <c r="AB103" i="59"/>
  <c r="Y103" i="59"/>
  <c r="X103" i="59"/>
  <c r="W103" i="59"/>
  <c r="S103" i="59" s="1"/>
  <c r="AB102" i="59"/>
  <c r="Y102" i="59"/>
  <c r="X102" i="59"/>
  <c r="W102" i="59"/>
  <c r="AB101" i="59"/>
  <c r="Y101" i="59"/>
  <c r="X101" i="59"/>
  <c r="W101" i="59"/>
  <c r="T101" i="59" s="1"/>
  <c r="AB100" i="59"/>
  <c r="Y100" i="59"/>
  <c r="X100" i="59"/>
  <c r="W100" i="59"/>
  <c r="AB99" i="59"/>
  <c r="Y99" i="59"/>
  <c r="X99" i="59"/>
  <c r="W99" i="59"/>
  <c r="T99" i="59" s="1"/>
  <c r="AB98" i="59"/>
  <c r="Y98" i="59"/>
  <c r="X98" i="59"/>
  <c r="W98" i="59"/>
  <c r="AB97" i="59"/>
  <c r="Y97" i="59"/>
  <c r="X97" i="59"/>
  <c r="W97" i="59"/>
  <c r="AB96" i="59"/>
  <c r="Y96" i="59"/>
  <c r="X96" i="59"/>
  <c r="W96" i="59"/>
  <c r="T96" i="59" s="1"/>
  <c r="AB95" i="59"/>
  <c r="Y95" i="59"/>
  <c r="X95" i="59"/>
  <c r="W95" i="59"/>
  <c r="AB94" i="59"/>
  <c r="Y94" i="59"/>
  <c r="X94" i="59"/>
  <c r="W94" i="59"/>
  <c r="AB93" i="59"/>
  <c r="Y93" i="59"/>
  <c r="X93" i="59"/>
  <c r="W93" i="59"/>
  <c r="T93" i="59"/>
  <c r="AB92" i="59"/>
  <c r="Y92" i="59"/>
  <c r="X92" i="59"/>
  <c r="W92" i="59"/>
  <c r="AB91" i="59"/>
  <c r="Y91" i="59"/>
  <c r="X91" i="59"/>
  <c r="W91" i="59"/>
  <c r="T91" i="59" s="1"/>
  <c r="AB90" i="59"/>
  <c r="Y90" i="59"/>
  <c r="X90" i="59"/>
  <c r="W90" i="59"/>
  <c r="AB89" i="59"/>
  <c r="Y89" i="59"/>
  <c r="X89" i="59"/>
  <c r="W89" i="59"/>
  <c r="AB88" i="59"/>
  <c r="Y88" i="59"/>
  <c r="X88" i="59"/>
  <c r="W88" i="59"/>
  <c r="T88" i="59"/>
  <c r="AB87" i="59"/>
  <c r="Y87" i="59"/>
  <c r="X87" i="59"/>
  <c r="W87" i="59"/>
  <c r="S87" i="59" s="1"/>
  <c r="AB86" i="59"/>
  <c r="Y86" i="59"/>
  <c r="X86" i="59"/>
  <c r="W86" i="59"/>
  <c r="AB85" i="59"/>
  <c r="Y85" i="59"/>
  <c r="X85" i="59"/>
  <c r="W85" i="59"/>
  <c r="T85" i="59" s="1"/>
  <c r="AB84" i="59"/>
  <c r="Y84" i="59"/>
  <c r="X84" i="59"/>
  <c r="W84" i="59"/>
  <c r="AB83" i="59"/>
  <c r="Y83" i="59"/>
  <c r="X83" i="59"/>
  <c r="W83" i="59"/>
  <c r="T83" i="59" s="1"/>
  <c r="AB82" i="59"/>
  <c r="Y82" i="59"/>
  <c r="X82" i="59"/>
  <c r="W82" i="59"/>
  <c r="AB81" i="59"/>
  <c r="Y81" i="59"/>
  <c r="X81" i="59"/>
  <c r="W81" i="59"/>
  <c r="AB80" i="59"/>
  <c r="Y80" i="59"/>
  <c r="X80" i="59"/>
  <c r="W80" i="59"/>
  <c r="AB79" i="59"/>
  <c r="Y79" i="59"/>
  <c r="X79" i="59"/>
  <c r="W79" i="59"/>
  <c r="AB78" i="59"/>
  <c r="Y78" i="59"/>
  <c r="X78" i="59"/>
  <c r="W78" i="59"/>
  <c r="AB77" i="59"/>
  <c r="Y77" i="59"/>
  <c r="X77" i="59"/>
  <c r="W77" i="59"/>
  <c r="AB76" i="59"/>
  <c r="Y76" i="59"/>
  <c r="X76" i="59"/>
  <c r="W76" i="59"/>
  <c r="AB75" i="59"/>
  <c r="Y75" i="59"/>
  <c r="X75" i="59"/>
  <c r="W75" i="59"/>
  <c r="T75" i="59"/>
  <c r="AB74" i="59"/>
  <c r="Y74" i="59"/>
  <c r="X74" i="59"/>
  <c r="W74" i="59"/>
  <c r="T74" i="59" s="1"/>
  <c r="AB73" i="59"/>
  <c r="Y73" i="59"/>
  <c r="X73" i="59"/>
  <c r="W73" i="59"/>
  <c r="AB72" i="59"/>
  <c r="Y72" i="59"/>
  <c r="X72" i="59"/>
  <c r="W72" i="59"/>
  <c r="AB71" i="59"/>
  <c r="Y71" i="59"/>
  <c r="X71" i="59"/>
  <c r="W71" i="59"/>
  <c r="T71" i="59" s="1"/>
  <c r="AB70" i="59"/>
  <c r="Y70" i="59"/>
  <c r="X70" i="59"/>
  <c r="W70" i="59"/>
  <c r="AB69" i="59"/>
  <c r="Y69" i="59"/>
  <c r="X69" i="59"/>
  <c r="W69" i="59"/>
  <c r="AB68" i="59"/>
  <c r="Y68" i="59"/>
  <c r="X68" i="59"/>
  <c r="W68" i="59"/>
  <c r="T68" i="59"/>
  <c r="AB67" i="59"/>
  <c r="Y67" i="59"/>
  <c r="X67" i="59"/>
  <c r="W67" i="59"/>
  <c r="AB66" i="59"/>
  <c r="Y66" i="59"/>
  <c r="X66" i="59"/>
  <c r="W66" i="59"/>
  <c r="T66" i="59" s="1"/>
  <c r="AB65" i="59"/>
  <c r="Y65" i="59"/>
  <c r="X65" i="59"/>
  <c r="W65" i="59"/>
  <c r="AB64" i="59"/>
  <c r="Y64" i="59"/>
  <c r="X64" i="59"/>
  <c r="W64" i="59"/>
  <c r="T64" i="59"/>
  <c r="AB63" i="59"/>
  <c r="Y63" i="59"/>
  <c r="X63" i="59"/>
  <c r="W63" i="59"/>
  <c r="S63" i="59" s="1"/>
  <c r="AB62" i="59"/>
  <c r="Y62" i="59"/>
  <c r="X62" i="59"/>
  <c r="W62" i="59"/>
  <c r="AB61" i="59"/>
  <c r="Y61" i="59"/>
  <c r="X61" i="59"/>
  <c r="W61" i="59"/>
  <c r="S61" i="59" s="1"/>
  <c r="AB60" i="59"/>
  <c r="Y60" i="59"/>
  <c r="X60" i="59"/>
  <c r="W60" i="59"/>
  <c r="T60" i="59" s="1"/>
  <c r="AB59" i="59"/>
  <c r="Y59" i="59"/>
  <c r="X59" i="59"/>
  <c r="W59" i="59"/>
  <c r="T59" i="59" s="1"/>
  <c r="AB58" i="59"/>
  <c r="Y58" i="59"/>
  <c r="X58" i="59"/>
  <c r="W58" i="59"/>
  <c r="T58" i="59" s="1"/>
  <c r="AB57" i="59"/>
  <c r="Y57" i="59"/>
  <c r="X57" i="59"/>
  <c r="W57" i="59"/>
  <c r="S57" i="59" s="1"/>
  <c r="AB56" i="59"/>
  <c r="Y56" i="59"/>
  <c r="X56" i="59"/>
  <c r="W56" i="59"/>
  <c r="S56" i="59" s="1"/>
  <c r="AB55" i="59"/>
  <c r="Y55" i="59"/>
  <c r="X55" i="59"/>
  <c r="W55" i="59"/>
  <c r="AB54" i="59"/>
  <c r="Y54" i="59"/>
  <c r="X54" i="59"/>
  <c r="W54" i="59"/>
  <c r="AB53" i="59"/>
  <c r="Y53" i="59"/>
  <c r="X53" i="59"/>
  <c r="W53" i="59"/>
  <c r="S53" i="59"/>
  <c r="AB52" i="59"/>
  <c r="Y52" i="59"/>
  <c r="X52" i="59"/>
  <c r="W52" i="59"/>
  <c r="T52" i="59"/>
  <c r="AB51" i="59"/>
  <c r="Y51" i="59"/>
  <c r="X51" i="59"/>
  <c r="W51" i="59"/>
  <c r="AB50" i="59"/>
  <c r="Y50" i="59"/>
  <c r="X50" i="59"/>
  <c r="W50" i="59"/>
  <c r="AB49" i="59"/>
  <c r="Y49" i="59"/>
  <c r="X49" i="59"/>
  <c r="W49" i="59"/>
  <c r="T49" i="59" s="1"/>
  <c r="AB48" i="59"/>
  <c r="Y48" i="59"/>
  <c r="X48" i="59"/>
  <c r="W48" i="59"/>
  <c r="AB47" i="59"/>
  <c r="Y47" i="59"/>
  <c r="X47" i="59"/>
  <c r="W47" i="59"/>
  <c r="T47" i="59" s="1"/>
  <c r="AB46" i="59"/>
  <c r="Y46" i="59"/>
  <c r="X46" i="59"/>
  <c r="W46" i="59"/>
  <c r="AB45" i="59"/>
  <c r="Y45" i="59"/>
  <c r="X45" i="59"/>
  <c r="W45" i="59"/>
  <c r="AB44" i="59"/>
  <c r="Y44" i="59"/>
  <c r="X44" i="59"/>
  <c r="W44" i="59"/>
  <c r="AB43" i="59"/>
  <c r="Y43" i="59"/>
  <c r="X43" i="59"/>
  <c r="W43" i="59"/>
  <c r="S43" i="59"/>
  <c r="AB42" i="59"/>
  <c r="Y42" i="59"/>
  <c r="X42" i="59"/>
  <c r="Q42" i="59" s="1"/>
  <c r="U42" i="59" s="1"/>
  <c r="W42" i="59"/>
  <c r="T42" i="59" s="1"/>
  <c r="AB41" i="59"/>
  <c r="Y41" i="59"/>
  <c r="X41" i="59"/>
  <c r="W41" i="59"/>
  <c r="AB40" i="59"/>
  <c r="Y40" i="59"/>
  <c r="X40" i="59"/>
  <c r="W40" i="59"/>
  <c r="T40" i="59" s="1"/>
  <c r="AB39" i="59"/>
  <c r="Y39" i="59"/>
  <c r="X39" i="59"/>
  <c r="W39" i="59"/>
  <c r="T39" i="59" s="1"/>
  <c r="AB38" i="59"/>
  <c r="Y38" i="59"/>
  <c r="X38" i="59"/>
  <c r="W38" i="59"/>
  <c r="T38" i="59"/>
  <c r="AB37" i="59"/>
  <c r="Y37" i="59"/>
  <c r="X37" i="59"/>
  <c r="W37" i="59"/>
  <c r="T37" i="59" s="1"/>
  <c r="AB36" i="59"/>
  <c r="Y36" i="59"/>
  <c r="X36" i="59"/>
  <c r="W36" i="59"/>
  <c r="S36" i="59" s="1"/>
  <c r="AB35" i="59"/>
  <c r="Y35" i="59"/>
  <c r="X35" i="59"/>
  <c r="W35" i="59"/>
  <c r="T35" i="59" s="1"/>
  <c r="AB34" i="59"/>
  <c r="Y34" i="59"/>
  <c r="X34" i="59"/>
  <c r="W34" i="59"/>
  <c r="S34" i="59" s="1"/>
  <c r="AB33" i="59"/>
  <c r="Y33" i="59"/>
  <c r="X33" i="59"/>
  <c r="W33" i="59"/>
  <c r="S33" i="59" s="1"/>
  <c r="AB32" i="59"/>
  <c r="Y32" i="59"/>
  <c r="X32" i="59"/>
  <c r="W32" i="59"/>
  <c r="T32" i="59" s="1"/>
  <c r="AB31" i="59"/>
  <c r="Y31" i="59"/>
  <c r="X31" i="59"/>
  <c r="W31" i="59"/>
  <c r="T31" i="59" s="1"/>
  <c r="AB30" i="59"/>
  <c r="Y30" i="59"/>
  <c r="X30" i="59"/>
  <c r="W30" i="59"/>
  <c r="T30" i="59" s="1"/>
  <c r="AB29" i="59"/>
  <c r="Y29" i="59"/>
  <c r="X29" i="59"/>
  <c r="W29" i="59"/>
  <c r="S29" i="59" s="1"/>
  <c r="AB28" i="59"/>
  <c r="Y28" i="59"/>
  <c r="X28" i="59"/>
  <c r="W28" i="59"/>
  <c r="S28" i="59" s="1"/>
  <c r="AB27" i="59"/>
  <c r="Y27" i="59"/>
  <c r="X27" i="59"/>
  <c r="W27" i="59"/>
  <c r="S27" i="59"/>
  <c r="AB26" i="59"/>
  <c r="Y26" i="59"/>
  <c r="X26" i="59"/>
  <c r="W26" i="59"/>
  <c r="S26" i="59"/>
  <c r="AB25" i="59"/>
  <c r="Y25" i="59"/>
  <c r="X25" i="59"/>
  <c r="W25" i="59"/>
  <c r="S25" i="59" s="1"/>
  <c r="AB24" i="59"/>
  <c r="Y24" i="59"/>
  <c r="X24" i="59"/>
  <c r="W24" i="59"/>
  <c r="T24" i="59" s="1"/>
  <c r="AB23" i="59"/>
  <c r="Y23" i="59"/>
  <c r="X23" i="59"/>
  <c r="W23" i="59"/>
  <c r="T23" i="59" s="1"/>
  <c r="AB22" i="59"/>
  <c r="Y22" i="59"/>
  <c r="X22" i="59"/>
  <c r="W22" i="59"/>
  <c r="AB21" i="59"/>
  <c r="Y21" i="59"/>
  <c r="X21" i="59"/>
  <c r="W21" i="59"/>
  <c r="T21" i="59" s="1"/>
  <c r="AB20" i="59"/>
  <c r="Y20" i="59"/>
  <c r="X20" i="59"/>
  <c r="W20" i="59"/>
  <c r="AB19" i="59"/>
  <c r="Y19" i="59"/>
  <c r="X19" i="59"/>
  <c r="W19" i="59"/>
  <c r="T19" i="59"/>
  <c r="AB18" i="59"/>
  <c r="Y18" i="59"/>
  <c r="X18" i="59"/>
  <c r="W18" i="59"/>
  <c r="S18" i="59" s="1"/>
  <c r="AB17" i="59"/>
  <c r="Y17" i="59"/>
  <c r="X17" i="59"/>
  <c r="W17" i="59"/>
  <c r="AB16" i="59"/>
  <c r="Y16" i="59"/>
  <c r="X16" i="59"/>
  <c r="W16" i="59"/>
  <c r="S16" i="59" s="1"/>
  <c r="AB15" i="59"/>
  <c r="Y15" i="59"/>
  <c r="X15" i="59"/>
  <c r="W15" i="59"/>
  <c r="T15" i="59" s="1"/>
  <c r="AB14" i="59"/>
  <c r="Y14" i="59"/>
  <c r="X14" i="59"/>
  <c r="W14" i="59"/>
  <c r="AB13" i="59"/>
  <c r="Y13" i="59"/>
  <c r="X13" i="59"/>
  <c r="W13" i="59"/>
  <c r="T13" i="59" s="1"/>
  <c r="AB12" i="59"/>
  <c r="Z12" i="59" s="1"/>
  <c r="Y12" i="59"/>
  <c r="AA12" i="59"/>
  <c r="X12" i="59"/>
  <c r="W12" i="59"/>
  <c r="T12" i="59" s="1"/>
  <c r="S8" i="44"/>
  <c r="R8" i="72"/>
  <c r="AB14" i="72"/>
  <c r="AB15" i="72"/>
  <c r="AB16" i="72"/>
  <c r="AB17" i="72"/>
  <c r="AB18" i="72"/>
  <c r="AB19" i="72"/>
  <c r="AB20" i="72"/>
  <c r="AB21" i="72"/>
  <c r="AB22" i="72"/>
  <c r="AB23" i="72"/>
  <c r="AB24" i="72"/>
  <c r="AB25" i="72"/>
  <c r="AB26" i="72"/>
  <c r="AB27" i="72"/>
  <c r="AB28" i="72"/>
  <c r="AB29" i="72"/>
  <c r="AB30" i="72"/>
  <c r="AB31" i="72"/>
  <c r="AB32" i="72"/>
  <c r="AB33" i="72"/>
  <c r="AB34" i="72"/>
  <c r="AB35" i="72"/>
  <c r="AB36" i="72"/>
  <c r="AB37" i="72"/>
  <c r="AB38" i="72"/>
  <c r="AB39" i="72"/>
  <c r="AB40" i="72"/>
  <c r="AB41" i="72"/>
  <c r="AB42" i="72"/>
  <c r="AB43" i="72"/>
  <c r="AB44" i="72"/>
  <c r="AB45" i="72"/>
  <c r="AB46" i="72"/>
  <c r="AB47" i="72"/>
  <c r="AB48" i="72"/>
  <c r="AB49" i="72"/>
  <c r="AB50" i="72"/>
  <c r="AB51" i="72"/>
  <c r="AB52" i="72"/>
  <c r="AB53" i="72"/>
  <c r="AB54" i="72"/>
  <c r="AB55" i="72"/>
  <c r="AB56" i="72"/>
  <c r="AB57" i="72"/>
  <c r="AB58" i="72"/>
  <c r="AB59" i="72"/>
  <c r="AB60" i="72"/>
  <c r="AB61" i="72"/>
  <c r="AB62" i="72"/>
  <c r="AB63" i="72"/>
  <c r="AB64" i="72"/>
  <c r="AB65" i="72"/>
  <c r="AB66" i="72"/>
  <c r="AB67" i="72"/>
  <c r="AB68" i="72"/>
  <c r="AB69" i="72"/>
  <c r="AB70" i="72"/>
  <c r="AB71" i="72"/>
  <c r="AB72" i="72"/>
  <c r="AB73" i="72"/>
  <c r="AB74" i="72"/>
  <c r="AB75" i="72"/>
  <c r="AB76" i="72"/>
  <c r="AB77" i="72"/>
  <c r="AB78" i="72"/>
  <c r="AB79" i="72"/>
  <c r="AB80" i="72"/>
  <c r="AB81" i="72"/>
  <c r="AB82" i="72"/>
  <c r="AB83" i="72"/>
  <c r="AB84" i="72"/>
  <c r="AB85" i="72"/>
  <c r="AB86" i="72"/>
  <c r="AB87" i="72"/>
  <c r="AB88" i="72"/>
  <c r="AB89" i="72"/>
  <c r="AB90" i="72"/>
  <c r="AB91" i="72"/>
  <c r="AB92" i="72"/>
  <c r="AB93" i="72"/>
  <c r="AB94" i="72"/>
  <c r="AB95" i="72"/>
  <c r="AB96" i="72"/>
  <c r="AB97" i="72"/>
  <c r="AB98" i="72"/>
  <c r="AB99" i="72"/>
  <c r="AB100" i="72"/>
  <c r="AB101" i="72"/>
  <c r="AB102" i="72"/>
  <c r="AB103" i="72"/>
  <c r="AB104" i="72"/>
  <c r="AB105" i="72"/>
  <c r="AB106" i="72"/>
  <c r="AB107" i="72"/>
  <c r="AB108" i="72"/>
  <c r="AB109" i="72"/>
  <c r="AB110" i="72"/>
  <c r="AB111" i="72"/>
  <c r="AB112" i="72"/>
  <c r="AB113" i="72"/>
  <c r="AB114" i="72"/>
  <c r="AB115" i="72"/>
  <c r="AB116" i="72"/>
  <c r="AB117" i="72"/>
  <c r="AB118" i="72"/>
  <c r="AB119" i="72"/>
  <c r="AB120" i="72"/>
  <c r="AB121" i="72"/>
  <c r="AB122" i="72"/>
  <c r="AB123" i="72"/>
  <c r="AB124" i="72"/>
  <c r="AB125" i="72"/>
  <c r="AB126" i="72"/>
  <c r="AB127" i="72"/>
  <c r="AB128" i="72"/>
  <c r="AB129" i="72"/>
  <c r="AB130" i="72"/>
  <c r="AB131" i="72"/>
  <c r="AB132" i="72"/>
  <c r="AB133" i="72"/>
  <c r="AB134" i="72"/>
  <c r="AB135" i="72"/>
  <c r="AB136" i="72"/>
  <c r="AB137" i="72"/>
  <c r="AB138" i="72"/>
  <c r="AB139" i="72"/>
  <c r="AB140" i="72"/>
  <c r="AB141" i="72"/>
  <c r="AB142" i="72"/>
  <c r="AB143" i="72"/>
  <c r="AB144" i="72"/>
  <c r="AB145" i="72"/>
  <c r="AB146" i="72"/>
  <c r="AB147" i="72"/>
  <c r="AB148" i="72"/>
  <c r="AB149" i="72"/>
  <c r="AB150" i="72"/>
  <c r="AB151" i="72"/>
  <c r="AB152" i="72"/>
  <c r="AB153" i="72"/>
  <c r="AB154" i="72"/>
  <c r="AB155" i="72"/>
  <c r="AB156" i="72"/>
  <c r="AB157" i="72"/>
  <c r="AB158" i="72"/>
  <c r="AB159" i="72"/>
  <c r="AB160" i="72"/>
  <c r="AB161" i="72"/>
  <c r="AB162" i="72"/>
  <c r="AB163" i="72"/>
  <c r="AB164" i="72"/>
  <c r="AB165" i="72"/>
  <c r="AB166" i="72"/>
  <c r="AB167" i="72"/>
  <c r="AB168" i="72"/>
  <c r="AB169" i="72"/>
  <c r="AB170" i="72"/>
  <c r="AB171" i="72"/>
  <c r="AB172" i="72"/>
  <c r="AB173" i="72"/>
  <c r="AB174" i="72"/>
  <c r="AB175" i="72"/>
  <c r="AB176" i="72"/>
  <c r="AB177" i="72"/>
  <c r="AB178" i="72"/>
  <c r="AB179" i="72"/>
  <c r="AB180" i="72"/>
  <c r="AB181" i="72"/>
  <c r="AB182" i="72"/>
  <c r="AB183" i="72"/>
  <c r="AB184" i="72"/>
  <c r="AB185" i="72"/>
  <c r="AB186" i="72"/>
  <c r="AB187" i="72"/>
  <c r="AB188" i="72"/>
  <c r="AB189" i="72"/>
  <c r="AB190" i="72"/>
  <c r="AB191" i="72"/>
  <c r="AB192" i="72"/>
  <c r="AB193" i="72"/>
  <c r="AB194" i="72"/>
  <c r="AB195" i="72"/>
  <c r="AB196" i="72"/>
  <c r="AB197" i="72"/>
  <c r="AB198" i="72"/>
  <c r="AB199" i="72"/>
  <c r="AB200" i="72"/>
  <c r="AB201" i="72"/>
  <c r="AB202" i="72"/>
  <c r="AB203" i="72"/>
  <c r="AB204" i="72"/>
  <c r="AB205" i="72"/>
  <c r="AB206" i="72"/>
  <c r="AB207" i="72"/>
  <c r="AB208" i="72"/>
  <c r="AB209" i="72"/>
  <c r="AB210" i="72"/>
  <c r="AB211" i="72"/>
  <c r="AB212" i="72"/>
  <c r="AB213" i="72"/>
  <c r="AB214" i="72"/>
  <c r="AB215" i="72"/>
  <c r="AB216" i="72"/>
  <c r="AB217" i="72"/>
  <c r="AB218" i="72"/>
  <c r="AB219" i="72"/>
  <c r="AB220" i="72"/>
  <c r="AB221" i="72"/>
  <c r="AB222" i="72"/>
  <c r="AB223" i="72"/>
  <c r="AB224" i="72"/>
  <c r="AB225" i="72"/>
  <c r="AB226" i="72"/>
  <c r="AB227" i="72"/>
  <c r="AB228" i="72"/>
  <c r="AB229" i="72"/>
  <c r="AB230" i="72"/>
  <c r="AB231" i="72"/>
  <c r="AB232" i="72"/>
  <c r="AB233" i="72"/>
  <c r="AB234" i="72"/>
  <c r="AB235" i="72"/>
  <c r="AB236" i="72"/>
  <c r="AB237" i="72"/>
  <c r="AB238" i="72"/>
  <c r="AB239" i="72"/>
  <c r="AB240" i="72"/>
  <c r="AB241" i="72"/>
  <c r="AB242" i="72"/>
  <c r="AB243" i="72"/>
  <c r="AB244" i="72"/>
  <c r="AB245" i="72"/>
  <c r="AB246" i="72"/>
  <c r="AB247" i="72"/>
  <c r="AB248" i="72"/>
  <c r="AB249" i="72"/>
  <c r="AB250" i="72"/>
  <c r="AB251" i="72"/>
  <c r="AB252" i="72"/>
  <c r="AB253" i="72"/>
  <c r="AB254" i="72"/>
  <c r="AB255" i="72"/>
  <c r="AB256" i="72"/>
  <c r="AB257" i="72"/>
  <c r="AB258" i="72"/>
  <c r="AB259" i="72"/>
  <c r="AB260" i="72"/>
  <c r="AB261" i="72"/>
  <c r="AB262" i="72"/>
  <c r="AB13" i="72"/>
  <c r="Z13" i="72"/>
  <c r="Y262" i="72"/>
  <c r="X262" i="72"/>
  <c r="W262" i="72"/>
  <c r="Y261" i="72"/>
  <c r="X261" i="72"/>
  <c r="W261" i="72"/>
  <c r="Y260" i="72"/>
  <c r="X260" i="72"/>
  <c r="W260" i="72"/>
  <c r="Y259" i="72"/>
  <c r="X259" i="72"/>
  <c r="W259" i="72"/>
  <c r="Y258" i="72"/>
  <c r="X258" i="72"/>
  <c r="W258" i="72"/>
  <c r="Y257" i="72"/>
  <c r="X257" i="72"/>
  <c r="W257" i="72"/>
  <c r="Y256" i="72"/>
  <c r="X256" i="72"/>
  <c r="W256" i="72"/>
  <c r="Y255" i="72"/>
  <c r="X255" i="72"/>
  <c r="W255" i="72"/>
  <c r="Y254" i="72"/>
  <c r="X254" i="72"/>
  <c r="W254" i="72"/>
  <c r="Y253" i="72"/>
  <c r="X253" i="72"/>
  <c r="W253" i="72"/>
  <c r="Y252" i="72"/>
  <c r="X252" i="72"/>
  <c r="W252" i="72"/>
  <c r="Y251" i="72"/>
  <c r="X251" i="72"/>
  <c r="W251" i="72"/>
  <c r="Y250" i="72"/>
  <c r="X250" i="72"/>
  <c r="W250" i="72"/>
  <c r="Y249" i="72"/>
  <c r="X249" i="72"/>
  <c r="W249" i="72"/>
  <c r="Y248" i="72"/>
  <c r="X248" i="72"/>
  <c r="W248" i="72"/>
  <c r="Y247" i="72"/>
  <c r="X247" i="72"/>
  <c r="W247" i="72"/>
  <c r="Y246" i="72"/>
  <c r="X246" i="72"/>
  <c r="W246" i="72"/>
  <c r="Y245" i="72"/>
  <c r="X245" i="72"/>
  <c r="W245" i="72"/>
  <c r="Y244" i="72"/>
  <c r="X244" i="72"/>
  <c r="W244" i="72"/>
  <c r="Y243" i="72"/>
  <c r="X243" i="72"/>
  <c r="W243" i="72"/>
  <c r="Y242" i="72"/>
  <c r="X242" i="72"/>
  <c r="W242" i="72"/>
  <c r="Y241" i="72"/>
  <c r="X241" i="72"/>
  <c r="W241" i="72"/>
  <c r="Y240" i="72"/>
  <c r="X240" i="72"/>
  <c r="W240" i="72"/>
  <c r="Y239" i="72"/>
  <c r="X239" i="72"/>
  <c r="W239" i="72"/>
  <c r="Y238" i="72"/>
  <c r="X238" i="72"/>
  <c r="W238" i="72"/>
  <c r="Y237" i="72"/>
  <c r="X237" i="72"/>
  <c r="W237" i="72"/>
  <c r="Y236" i="72"/>
  <c r="X236" i="72"/>
  <c r="W236" i="72"/>
  <c r="Y235" i="72"/>
  <c r="X235" i="72"/>
  <c r="W235" i="72"/>
  <c r="Y234" i="72"/>
  <c r="X234" i="72"/>
  <c r="Q234" i="72" s="1"/>
  <c r="U234" i="72" s="1"/>
  <c r="W234" i="72"/>
  <c r="Y233" i="72"/>
  <c r="X233" i="72"/>
  <c r="W233" i="72"/>
  <c r="Y232" i="72"/>
  <c r="X232" i="72"/>
  <c r="W232" i="72"/>
  <c r="Y231" i="72"/>
  <c r="X231" i="72"/>
  <c r="W231" i="72"/>
  <c r="Y230" i="72"/>
  <c r="X230" i="72"/>
  <c r="W230" i="72"/>
  <c r="Y229" i="72"/>
  <c r="X229" i="72"/>
  <c r="W229" i="72"/>
  <c r="Y228" i="72"/>
  <c r="X228" i="72"/>
  <c r="W228" i="72"/>
  <c r="Y227" i="72"/>
  <c r="X227" i="72"/>
  <c r="W227" i="72"/>
  <c r="Y226" i="72"/>
  <c r="X226" i="72"/>
  <c r="W226" i="72"/>
  <c r="Y225" i="72"/>
  <c r="X225" i="72"/>
  <c r="W225" i="72"/>
  <c r="Y224" i="72"/>
  <c r="X224" i="72"/>
  <c r="W224" i="72"/>
  <c r="Y223" i="72"/>
  <c r="X223" i="72"/>
  <c r="W223" i="72"/>
  <c r="Y222" i="72"/>
  <c r="X222" i="72"/>
  <c r="W222" i="72"/>
  <c r="Y221" i="72"/>
  <c r="X221" i="72"/>
  <c r="W221" i="72"/>
  <c r="Y220" i="72"/>
  <c r="X220" i="72"/>
  <c r="W220" i="72"/>
  <c r="Y219" i="72"/>
  <c r="X219" i="72"/>
  <c r="W219" i="72"/>
  <c r="Y218" i="72"/>
  <c r="X218" i="72"/>
  <c r="W218" i="72"/>
  <c r="Y217" i="72"/>
  <c r="X217" i="72"/>
  <c r="W217" i="72"/>
  <c r="Y216" i="72"/>
  <c r="X216" i="72"/>
  <c r="W216" i="72"/>
  <c r="Y215" i="72"/>
  <c r="X215" i="72"/>
  <c r="W215" i="72"/>
  <c r="Y214" i="72"/>
  <c r="X214" i="72"/>
  <c r="W214" i="72"/>
  <c r="Y213" i="72"/>
  <c r="X213" i="72"/>
  <c r="W213" i="72"/>
  <c r="Y212" i="72"/>
  <c r="X212" i="72"/>
  <c r="W212" i="72"/>
  <c r="Y211" i="72"/>
  <c r="X211" i="72"/>
  <c r="W211" i="72"/>
  <c r="Y210" i="72"/>
  <c r="X210" i="72"/>
  <c r="W210" i="72"/>
  <c r="Y209" i="72"/>
  <c r="X209" i="72"/>
  <c r="W209" i="72"/>
  <c r="Y208" i="72"/>
  <c r="X208" i="72"/>
  <c r="W208" i="72"/>
  <c r="Y207" i="72"/>
  <c r="X207" i="72"/>
  <c r="W207" i="72"/>
  <c r="Y206" i="72"/>
  <c r="X206" i="72"/>
  <c r="W206" i="72"/>
  <c r="Y205" i="72"/>
  <c r="X205" i="72"/>
  <c r="W205" i="72"/>
  <c r="Y204" i="72"/>
  <c r="X204" i="72"/>
  <c r="Q204" i="72" s="1"/>
  <c r="W204" i="72"/>
  <c r="Y203" i="72"/>
  <c r="X203" i="72"/>
  <c r="W203" i="72"/>
  <c r="Y202" i="72"/>
  <c r="X202" i="72"/>
  <c r="W202" i="72"/>
  <c r="Y201" i="72"/>
  <c r="X201" i="72"/>
  <c r="W201" i="72"/>
  <c r="Y200" i="72"/>
  <c r="X200" i="72"/>
  <c r="W200" i="72"/>
  <c r="Y199" i="72"/>
  <c r="X199" i="72"/>
  <c r="W199" i="72"/>
  <c r="S199" i="72" s="1"/>
  <c r="Y198" i="72"/>
  <c r="X198" i="72"/>
  <c r="W198" i="72"/>
  <c r="Y197" i="72"/>
  <c r="X197" i="72"/>
  <c r="W197" i="72"/>
  <c r="Y196" i="72"/>
  <c r="X196" i="72"/>
  <c r="W196" i="72"/>
  <c r="Y195" i="72"/>
  <c r="X195" i="72"/>
  <c r="W195" i="72"/>
  <c r="Y194" i="72"/>
  <c r="X194" i="72"/>
  <c r="W194" i="72"/>
  <c r="Y193" i="72"/>
  <c r="X193" i="72"/>
  <c r="W193" i="72"/>
  <c r="Y192" i="72"/>
  <c r="X192" i="72"/>
  <c r="W192" i="72"/>
  <c r="Y191" i="72"/>
  <c r="X191" i="72"/>
  <c r="R191" i="72" s="1"/>
  <c r="V191" i="72" s="1"/>
  <c r="W191" i="72"/>
  <c r="Y190" i="72"/>
  <c r="X190" i="72"/>
  <c r="W190" i="72"/>
  <c r="Y189" i="72"/>
  <c r="X189" i="72"/>
  <c r="W189" i="72"/>
  <c r="Y188" i="72"/>
  <c r="X188" i="72"/>
  <c r="W188" i="72"/>
  <c r="Y187" i="72"/>
  <c r="X187" i="72"/>
  <c r="W187" i="72"/>
  <c r="Y186" i="72"/>
  <c r="X186" i="72"/>
  <c r="W186" i="72"/>
  <c r="Y185" i="72"/>
  <c r="X185" i="72"/>
  <c r="W185" i="72"/>
  <c r="Y184" i="72"/>
  <c r="X184" i="72"/>
  <c r="W184" i="72"/>
  <c r="Y183" i="72"/>
  <c r="X183" i="72"/>
  <c r="W183" i="72"/>
  <c r="Y182" i="72"/>
  <c r="X182" i="72"/>
  <c r="W182" i="72"/>
  <c r="Y181" i="72"/>
  <c r="X181" i="72"/>
  <c r="W181" i="72"/>
  <c r="Y180" i="72"/>
  <c r="X180" i="72"/>
  <c r="Q180" i="72" s="1"/>
  <c r="U180" i="72" s="1"/>
  <c r="W180" i="72"/>
  <c r="Y179" i="72"/>
  <c r="X179" i="72"/>
  <c r="W179" i="72"/>
  <c r="Y178" i="72"/>
  <c r="X178" i="72"/>
  <c r="W178" i="72"/>
  <c r="Y177" i="72"/>
  <c r="X177" i="72"/>
  <c r="W177" i="72"/>
  <c r="Y176" i="72"/>
  <c r="X176" i="72"/>
  <c r="W176" i="72"/>
  <c r="Y175" i="72"/>
  <c r="X175" i="72"/>
  <c r="W175" i="72"/>
  <c r="Y174" i="72"/>
  <c r="X174" i="72"/>
  <c r="W174" i="72"/>
  <c r="Y173" i="72"/>
  <c r="X173" i="72"/>
  <c r="W173" i="72"/>
  <c r="Y172" i="72"/>
  <c r="X172" i="72"/>
  <c r="R172" i="72" s="1"/>
  <c r="W172" i="72"/>
  <c r="Y171" i="72"/>
  <c r="X171" i="72"/>
  <c r="R171" i="72" s="1"/>
  <c r="V171" i="72" s="1"/>
  <c r="W171" i="72"/>
  <c r="Y170" i="72"/>
  <c r="X170" i="72"/>
  <c r="W170" i="72"/>
  <c r="Y169" i="72"/>
  <c r="X169" i="72"/>
  <c r="W169" i="72"/>
  <c r="Y168" i="72"/>
  <c r="X168" i="72"/>
  <c r="W168" i="72"/>
  <c r="Y167" i="72"/>
  <c r="X167" i="72"/>
  <c r="W167" i="72"/>
  <c r="R167" i="72" s="1"/>
  <c r="Y166" i="72"/>
  <c r="X166" i="72"/>
  <c r="W166" i="72"/>
  <c r="T166" i="72" s="1"/>
  <c r="Y165" i="72"/>
  <c r="X165" i="72"/>
  <c r="W165" i="72"/>
  <c r="Y164" i="72"/>
  <c r="X164" i="72"/>
  <c r="R164" i="72" s="1"/>
  <c r="V164" i="72" s="1"/>
  <c r="W164" i="72"/>
  <c r="Y163" i="72"/>
  <c r="X163" i="72"/>
  <c r="W163" i="72"/>
  <c r="Y162" i="72"/>
  <c r="X162" i="72"/>
  <c r="W162" i="72"/>
  <c r="Y161" i="72"/>
  <c r="X161" i="72"/>
  <c r="W161" i="72"/>
  <c r="Y160" i="72"/>
  <c r="X160" i="72"/>
  <c r="W160" i="72"/>
  <c r="Y159" i="72"/>
  <c r="X159" i="72"/>
  <c r="W159" i="72"/>
  <c r="Q159" i="72" s="1"/>
  <c r="U159" i="72" s="1"/>
  <c r="Y158" i="72"/>
  <c r="X158" i="72"/>
  <c r="W158" i="72"/>
  <c r="Y157" i="72"/>
  <c r="X157" i="72"/>
  <c r="W157" i="72"/>
  <c r="Y156" i="72"/>
  <c r="X156" i="72"/>
  <c r="Q156" i="72" s="1"/>
  <c r="W156" i="72"/>
  <c r="Y155" i="72"/>
  <c r="X155" i="72"/>
  <c r="R155" i="72" s="1"/>
  <c r="V155" i="72" s="1"/>
  <c r="W155" i="72"/>
  <c r="S155" i="72" s="1"/>
  <c r="Y154" i="72"/>
  <c r="X154" i="72"/>
  <c r="W154" i="72"/>
  <c r="Y153" i="72"/>
  <c r="X153" i="72"/>
  <c r="W153" i="72"/>
  <c r="Y152" i="72"/>
  <c r="X152" i="72"/>
  <c r="W152" i="72"/>
  <c r="Y151" i="72"/>
  <c r="X151" i="72"/>
  <c r="W151" i="72"/>
  <c r="R151" i="72" s="1"/>
  <c r="V151" i="72" s="1"/>
  <c r="Y150" i="72"/>
  <c r="X150" i="72"/>
  <c r="W150" i="72"/>
  <c r="R150" i="72" s="1"/>
  <c r="V150" i="72" s="1"/>
  <c r="Y149" i="72"/>
  <c r="X149" i="72"/>
  <c r="W149" i="72"/>
  <c r="Y148" i="72"/>
  <c r="X148" i="72"/>
  <c r="Q148" i="72" s="1"/>
  <c r="W148" i="72"/>
  <c r="Y147" i="72"/>
  <c r="X147" i="72"/>
  <c r="W147" i="72"/>
  <c r="S147" i="72" s="1"/>
  <c r="Y146" i="72"/>
  <c r="X146" i="72"/>
  <c r="W146" i="72"/>
  <c r="Y145" i="72"/>
  <c r="X145" i="72"/>
  <c r="W145" i="72"/>
  <c r="Y144" i="72"/>
  <c r="X144" i="72"/>
  <c r="W144" i="72"/>
  <c r="Y143" i="72"/>
  <c r="X143" i="72"/>
  <c r="W143" i="72"/>
  <c r="Q143" i="72" s="1"/>
  <c r="Y142" i="72"/>
  <c r="X142" i="72"/>
  <c r="W142" i="72"/>
  <c r="Y141" i="72"/>
  <c r="X141" i="72"/>
  <c r="R141" i="72" s="1"/>
  <c r="V141" i="72" s="1"/>
  <c r="W141" i="72"/>
  <c r="S141" i="72" s="1"/>
  <c r="Y140" i="72"/>
  <c r="X140" i="72"/>
  <c r="R140" i="72" s="1"/>
  <c r="V140" i="72" s="1"/>
  <c r="W140" i="72"/>
  <c r="Y139" i="72"/>
  <c r="X139" i="72"/>
  <c r="W139" i="72"/>
  <c r="Y138" i="72"/>
  <c r="X138" i="72"/>
  <c r="W138" i="72"/>
  <c r="Y137" i="72"/>
  <c r="X137" i="72"/>
  <c r="W137" i="72"/>
  <c r="Y136" i="72"/>
  <c r="X136" i="72"/>
  <c r="W136" i="72"/>
  <c r="T136" i="72" s="1"/>
  <c r="Y135" i="72"/>
  <c r="X135" i="72"/>
  <c r="W135" i="72"/>
  <c r="R135" i="72" s="1"/>
  <c r="Y134" i="72"/>
  <c r="X134" i="72"/>
  <c r="W134" i="72"/>
  <c r="Q134" i="72" s="1"/>
  <c r="U134" i="72" s="1"/>
  <c r="Y133" i="72"/>
  <c r="X133" i="72"/>
  <c r="W133" i="72"/>
  <c r="Y132" i="72"/>
  <c r="X132" i="72"/>
  <c r="R132" i="72" s="1"/>
  <c r="W132" i="72"/>
  <c r="Y131" i="72"/>
  <c r="X131" i="72"/>
  <c r="W131" i="72"/>
  <c r="Y130" i="72"/>
  <c r="X130" i="72"/>
  <c r="W130" i="72"/>
  <c r="Y129" i="72"/>
  <c r="X129" i="72"/>
  <c r="W129" i="72"/>
  <c r="Y128" i="72"/>
  <c r="X128" i="72"/>
  <c r="W128" i="72"/>
  <c r="T128" i="72" s="1"/>
  <c r="Y127" i="72"/>
  <c r="X127" i="72"/>
  <c r="W127" i="72"/>
  <c r="Y126" i="72"/>
  <c r="X126" i="72"/>
  <c r="W126" i="72"/>
  <c r="Y125" i="72"/>
  <c r="X125" i="72"/>
  <c r="R125" i="72" s="1"/>
  <c r="V125" i="72" s="1"/>
  <c r="W125" i="72"/>
  <c r="Y124" i="72"/>
  <c r="X124" i="72"/>
  <c r="W124" i="72"/>
  <c r="Y123" i="72"/>
  <c r="X123" i="72"/>
  <c r="W123" i="72"/>
  <c r="S123" i="72" s="1"/>
  <c r="Y122" i="72"/>
  <c r="X122" i="72"/>
  <c r="W122" i="72"/>
  <c r="R122" i="72" s="1"/>
  <c r="V122" i="72" s="1"/>
  <c r="Y121" i="72"/>
  <c r="X121" i="72"/>
  <c r="Q121" i="72" s="1"/>
  <c r="U121" i="72" s="1"/>
  <c r="W121" i="72"/>
  <c r="Y120" i="72"/>
  <c r="X120" i="72"/>
  <c r="W120" i="72"/>
  <c r="Y119" i="72"/>
  <c r="X119" i="72"/>
  <c r="W119" i="72"/>
  <c r="R119" i="72" s="1"/>
  <c r="V119" i="72" s="1"/>
  <c r="Y118" i="72"/>
  <c r="X118" i="72"/>
  <c r="W118" i="72"/>
  <c r="Y117" i="72"/>
  <c r="X117" i="72"/>
  <c r="W117" i="72"/>
  <c r="Y116" i="72"/>
  <c r="X116" i="72"/>
  <c r="R116" i="72" s="1"/>
  <c r="V116" i="72" s="1"/>
  <c r="W116" i="72"/>
  <c r="Y115" i="72"/>
  <c r="X115" i="72"/>
  <c r="W115" i="72"/>
  <c r="S115" i="72" s="1"/>
  <c r="Y114" i="72"/>
  <c r="X114" i="72"/>
  <c r="R114" i="72" s="1"/>
  <c r="W114" i="72"/>
  <c r="Y113" i="72"/>
  <c r="X113" i="72"/>
  <c r="W113" i="72"/>
  <c r="Y112" i="72"/>
  <c r="X112" i="72"/>
  <c r="W112" i="72"/>
  <c r="Y111" i="72"/>
  <c r="X111" i="72"/>
  <c r="W111" i="72"/>
  <c r="Q111" i="72" s="1"/>
  <c r="Y110" i="72"/>
  <c r="X110" i="72"/>
  <c r="W110" i="72"/>
  <c r="R110" i="72" s="1"/>
  <c r="V110" i="72" s="1"/>
  <c r="Y109" i="72"/>
  <c r="X109" i="72"/>
  <c r="Q109" i="72" s="1"/>
  <c r="U109" i="72" s="1"/>
  <c r="W109" i="72"/>
  <c r="Y108" i="72"/>
  <c r="X108" i="72"/>
  <c r="Q108" i="72" s="1"/>
  <c r="U108" i="72" s="1"/>
  <c r="W108" i="72"/>
  <c r="Y107" i="72"/>
  <c r="X107" i="72"/>
  <c r="W107" i="72"/>
  <c r="Y106" i="72"/>
  <c r="X106" i="72"/>
  <c r="W106" i="72"/>
  <c r="Y105" i="72"/>
  <c r="X105" i="72"/>
  <c r="W105" i="72"/>
  <c r="Y104" i="72"/>
  <c r="X104" i="72"/>
  <c r="W104" i="72"/>
  <c r="Y103" i="72"/>
  <c r="X103" i="72"/>
  <c r="W103" i="72"/>
  <c r="Y102" i="72"/>
  <c r="X102" i="72"/>
  <c r="W102" i="72"/>
  <c r="Y101" i="72"/>
  <c r="X101" i="72"/>
  <c r="W101" i="72"/>
  <c r="Y100" i="72"/>
  <c r="X100" i="72"/>
  <c r="R100" i="72" s="1"/>
  <c r="W100" i="72"/>
  <c r="Y99" i="72"/>
  <c r="X99" i="72"/>
  <c r="W99" i="72"/>
  <c r="Y98" i="72"/>
  <c r="X98" i="72"/>
  <c r="W98" i="72"/>
  <c r="Y97" i="72"/>
  <c r="X97" i="72"/>
  <c r="W97" i="72"/>
  <c r="Y96" i="72"/>
  <c r="X96" i="72"/>
  <c r="W96" i="72"/>
  <c r="Q96" i="72" s="1"/>
  <c r="U96" i="72" s="1"/>
  <c r="Y95" i="72"/>
  <c r="X95" i="72"/>
  <c r="W95" i="72"/>
  <c r="R95" i="72" s="1"/>
  <c r="Y94" i="72"/>
  <c r="X94" i="72"/>
  <c r="W94" i="72"/>
  <c r="Y93" i="72"/>
  <c r="X93" i="72"/>
  <c r="W93" i="72"/>
  <c r="Y92" i="72"/>
  <c r="X92" i="72"/>
  <c r="Q92" i="72" s="1"/>
  <c r="W92" i="72"/>
  <c r="Y91" i="72"/>
  <c r="X91" i="72"/>
  <c r="W91" i="72"/>
  <c r="Y90" i="72"/>
  <c r="X90" i="72"/>
  <c r="W90" i="72"/>
  <c r="Y89" i="72"/>
  <c r="X89" i="72"/>
  <c r="Q89" i="72" s="1"/>
  <c r="U89" i="72" s="1"/>
  <c r="W89" i="72"/>
  <c r="Y88" i="72"/>
  <c r="X88" i="72"/>
  <c r="W88" i="72"/>
  <c r="T88" i="72" s="1"/>
  <c r="Y87" i="72"/>
  <c r="X87" i="72"/>
  <c r="W87" i="72"/>
  <c r="Q87" i="72" s="1"/>
  <c r="Y86" i="72"/>
  <c r="X86" i="72"/>
  <c r="W86" i="72"/>
  <c r="Y85" i="72"/>
  <c r="X85" i="72"/>
  <c r="W85" i="72"/>
  <c r="Y84" i="72"/>
  <c r="X84" i="72"/>
  <c r="R84" i="72" s="1"/>
  <c r="V84" i="72" s="1"/>
  <c r="W84" i="72"/>
  <c r="Y83" i="72"/>
  <c r="X83" i="72"/>
  <c r="W83" i="72"/>
  <c r="T83" i="72" s="1"/>
  <c r="Y82" i="72"/>
  <c r="X82" i="72"/>
  <c r="R82" i="72" s="1"/>
  <c r="V82" i="72" s="1"/>
  <c r="W82" i="72"/>
  <c r="Y81" i="72"/>
  <c r="X81" i="72"/>
  <c r="W81" i="72"/>
  <c r="Y80" i="72"/>
  <c r="X80" i="72"/>
  <c r="W80" i="72"/>
  <c r="S80" i="72" s="1"/>
  <c r="Y79" i="72"/>
  <c r="X79" i="72"/>
  <c r="W79" i="72"/>
  <c r="R79" i="72" s="1"/>
  <c r="Y78" i="72"/>
  <c r="X78" i="72"/>
  <c r="W78" i="72"/>
  <c r="Y77" i="72"/>
  <c r="X77" i="72"/>
  <c r="Q77" i="72" s="1"/>
  <c r="U77" i="72" s="1"/>
  <c r="W77" i="72"/>
  <c r="Y76" i="72"/>
  <c r="X76" i="72"/>
  <c r="W76" i="72"/>
  <c r="Y75" i="72"/>
  <c r="X75" i="72"/>
  <c r="W75" i="72"/>
  <c r="T75" i="72" s="1"/>
  <c r="Y74" i="72"/>
  <c r="X74" i="72"/>
  <c r="W74" i="72"/>
  <c r="Q74" i="72" s="1"/>
  <c r="U74" i="72" s="1"/>
  <c r="Y73" i="72"/>
  <c r="X73" i="72"/>
  <c r="W73" i="72"/>
  <c r="Y72" i="72"/>
  <c r="X72" i="72"/>
  <c r="W72" i="72"/>
  <c r="S72" i="72" s="1"/>
  <c r="Y71" i="72"/>
  <c r="X71" i="72"/>
  <c r="W71" i="72"/>
  <c r="R71" i="72" s="1"/>
  <c r="Y70" i="72"/>
  <c r="X70" i="72"/>
  <c r="W70" i="72"/>
  <c r="Y69" i="72"/>
  <c r="X69" i="72"/>
  <c r="W69" i="72"/>
  <c r="T69" i="72" s="1"/>
  <c r="Y68" i="72"/>
  <c r="X68" i="72"/>
  <c r="Q68" i="72" s="1"/>
  <c r="U68" i="72" s="1"/>
  <c r="W68" i="72"/>
  <c r="S68" i="72" s="1"/>
  <c r="Y67" i="72"/>
  <c r="X67" i="72"/>
  <c r="W67" i="72"/>
  <c r="T67" i="72" s="1"/>
  <c r="Y66" i="72"/>
  <c r="X66" i="72"/>
  <c r="W66" i="72"/>
  <c r="Y65" i="72"/>
  <c r="X65" i="72"/>
  <c r="Q65" i="72" s="1"/>
  <c r="U65" i="72" s="1"/>
  <c r="W65" i="72"/>
  <c r="Y64" i="72"/>
  <c r="X64" i="72"/>
  <c r="W64" i="72"/>
  <c r="Y63" i="72"/>
  <c r="X63" i="72"/>
  <c r="W63" i="72"/>
  <c r="T63" i="72" s="1"/>
  <c r="Y62" i="72"/>
  <c r="X62" i="72"/>
  <c r="W62" i="72"/>
  <c r="T62" i="72" s="1"/>
  <c r="Y61" i="72"/>
  <c r="X61" i="72"/>
  <c r="W61" i="72"/>
  <c r="Y60" i="72"/>
  <c r="X60" i="72"/>
  <c r="R60" i="72" s="1"/>
  <c r="V60" i="72" s="1"/>
  <c r="W60" i="72"/>
  <c r="Y59" i="72"/>
  <c r="X59" i="72"/>
  <c r="W59" i="72"/>
  <c r="T59" i="72" s="1"/>
  <c r="Y58" i="72"/>
  <c r="X58" i="72"/>
  <c r="W58" i="72"/>
  <c r="Y57" i="72"/>
  <c r="X57" i="72"/>
  <c r="Q57" i="72" s="1"/>
  <c r="U57" i="72" s="1"/>
  <c r="W57" i="72"/>
  <c r="Y56" i="72"/>
  <c r="X56" i="72"/>
  <c r="W56" i="72"/>
  <c r="S56" i="72" s="1"/>
  <c r="Y55" i="72"/>
  <c r="X55" i="72"/>
  <c r="W55" i="72"/>
  <c r="Y54" i="72"/>
  <c r="X54" i="72"/>
  <c r="W54" i="72"/>
  <c r="T54" i="72" s="1"/>
  <c r="Y53" i="72"/>
  <c r="X53" i="72"/>
  <c r="Q53" i="72" s="1"/>
  <c r="U53" i="72" s="1"/>
  <c r="W53" i="72"/>
  <c r="Y52" i="72"/>
  <c r="X52" i="72"/>
  <c r="R52" i="72" s="1"/>
  <c r="V52" i="72" s="1"/>
  <c r="W52" i="72"/>
  <c r="Y51" i="72"/>
  <c r="X51" i="72"/>
  <c r="W51" i="72"/>
  <c r="S51" i="72" s="1"/>
  <c r="Y50" i="72"/>
  <c r="X50" i="72"/>
  <c r="W50" i="72"/>
  <c r="Y49" i="72"/>
  <c r="X49" i="72"/>
  <c r="W49" i="72"/>
  <c r="Y48" i="72"/>
  <c r="X48" i="72"/>
  <c r="W48" i="72"/>
  <c r="Y47" i="72"/>
  <c r="X47" i="72"/>
  <c r="W47" i="72"/>
  <c r="T47" i="72" s="1"/>
  <c r="Y46" i="72"/>
  <c r="X46" i="72"/>
  <c r="W46" i="72"/>
  <c r="Y45" i="72"/>
  <c r="X45" i="72"/>
  <c r="W45" i="72"/>
  <c r="Y44" i="72"/>
  <c r="X44" i="72"/>
  <c r="Q44" i="72" s="1"/>
  <c r="W44" i="72"/>
  <c r="S44" i="72" s="1"/>
  <c r="Y43" i="72"/>
  <c r="X43" i="72"/>
  <c r="W43" i="72"/>
  <c r="Y42" i="72"/>
  <c r="X42" i="72"/>
  <c r="W42" i="72"/>
  <c r="Y41" i="72"/>
  <c r="X41" i="72"/>
  <c r="W41" i="72"/>
  <c r="Y40" i="72"/>
  <c r="X40" i="72"/>
  <c r="W40" i="72"/>
  <c r="Y39" i="72"/>
  <c r="X39" i="72"/>
  <c r="W39" i="72"/>
  <c r="Q39" i="72" s="1"/>
  <c r="U39" i="72" s="1"/>
  <c r="Y38" i="72"/>
  <c r="X38" i="72"/>
  <c r="W38" i="72"/>
  <c r="S38" i="72" s="1"/>
  <c r="Y37" i="72"/>
  <c r="X37" i="72"/>
  <c r="W37" i="72"/>
  <c r="Y36" i="72"/>
  <c r="X36" i="72"/>
  <c r="W36" i="72"/>
  <c r="Y35" i="72"/>
  <c r="X35" i="72"/>
  <c r="W35" i="72"/>
  <c r="S35" i="72" s="1"/>
  <c r="Y34" i="72"/>
  <c r="X34" i="72"/>
  <c r="W34" i="72"/>
  <c r="Q34" i="72" s="1"/>
  <c r="U34" i="72" s="1"/>
  <c r="Y33" i="72"/>
  <c r="X33" i="72"/>
  <c r="W33" i="72"/>
  <c r="Y32" i="72"/>
  <c r="X32" i="72"/>
  <c r="W32" i="72"/>
  <c r="T32" i="72" s="1"/>
  <c r="Y31" i="72"/>
  <c r="X31" i="72"/>
  <c r="W31" i="72"/>
  <c r="R31" i="72" s="1"/>
  <c r="Y30" i="72"/>
  <c r="X30" i="72"/>
  <c r="W30" i="72"/>
  <c r="S30" i="72" s="1"/>
  <c r="Y29" i="72"/>
  <c r="X29" i="72"/>
  <c r="W29" i="72"/>
  <c r="Y28" i="72"/>
  <c r="X28" i="72"/>
  <c r="Q28" i="72" s="1"/>
  <c r="U28" i="72" s="1"/>
  <c r="W28" i="72"/>
  <c r="Y27" i="72"/>
  <c r="X27" i="72"/>
  <c r="W27" i="72"/>
  <c r="T27" i="72" s="1"/>
  <c r="Y26" i="72"/>
  <c r="X26" i="72"/>
  <c r="W26" i="72"/>
  <c r="Y25" i="72"/>
  <c r="X25" i="72"/>
  <c r="W25" i="72"/>
  <c r="Y24" i="72"/>
  <c r="X24" i="72"/>
  <c r="W24" i="72"/>
  <c r="S24" i="72" s="1"/>
  <c r="Y23" i="72"/>
  <c r="X23" i="72"/>
  <c r="W23" i="72"/>
  <c r="T23" i="72" s="1"/>
  <c r="Y22" i="72"/>
  <c r="X22" i="72"/>
  <c r="W22" i="72"/>
  <c r="Y21" i="72"/>
  <c r="X21" i="72"/>
  <c r="W21" i="72"/>
  <c r="Y20" i="72"/>
  <c r="X20" i="72"/>
  <c r="Q20" i="72" s="1"/>
  <c r="U20" i="72" s="1"/>
  <c r="W20" i="72"/>
  <c r="Y19" i="72"/>
  <c r="X19" i="72"/>
  <c r="W19" i="72"/>
  <c r="S19" i="72" s="1"/>
  <c r="Y18" i="72"/>
  <c r="X18" i="72"/>
  <c r="W18" i="72"/>
  <c r="Y17" i="72"/>
  <c r="X17" i="72"/>
  <c r="Q17" i="72" s="1"/>
  <c r="U17" i="72" s="1"/>
  <c r="W17" i="72"/>
  <c r="Y16" i="72"/>
  <c r="X16" i="72"/>
  <c r="W16" i="72"/>
  <c r="Y15" i="72"/>
  <c r="X15" i="72"/>
  <c r="W15" i="72"/>
  <c r="S15" i="72" s="1"/>
  <c r="Y14" i="72"/>
  <c r="X14" i="72"/>
  <c r="W14" i="72"/>
  <c r="R14" i="72" s="1"/>
  <c r="Y13" i="72"/>
  <c r="AA13" i="72"/>
  <c r="X13" i="72"/>
  <c r="W13" i="72"/>
  <c r="A3" i="72"/>
  <c r="A2" i="72"/>
  <c r="T50" i="72"/>
  <c r="Q58" i="72"/>
  <c r="R66" i="72"/>
  <c r="R111" i="72"/>
  <c r="V111" i="72" s="1"/>
  <c r="Q199" i="72"/>
  <c r="U199" i="72" s="1"/>
  <c r="R39" i="72"/>
  <c r="S53" i="72"/>
  <c r="T57" i="72"/>
  <c r="R57" i="72"/>
  <c r="V57" i="72" s="1"/>
  <c r="T74" i="72"/>
  <c r="R74" i="72"/>
  <c r="T78" i="72"/>
  <c r="S82" i="72"/>
  <c r="Q82" i="72"/>
  <c r="Q90" i="72"/>
  <c r="U90" i="72" s="1"/>
  <c r="R90" i="72"/>
  <c r="V90" i="72" s="1"/>
  <c r="Q98" i="72"/>
  <c r="R98" i="72"/>
  <c r="V98" i="72"/>
  <c r="Q114" i="72"/>
  <c r="U114" i="72" s="1"/>
  <c r="T122" i="72"/>
  <c r="Q122" i="72"/>
  <c r="U122" i="72" s="1"/>
  <c r="Q130" i="72"/>
  <c r="U130" i="72" s="1"/>
  <c r="R130" i="72"/>
  <c r="V130" i="72" s="1"/>
  <c r="Q146" i="72"/>
  <c r="U146" i="72" s="1"/>
  <c r="R146" i="72"/>
  <c r="V146" i="72" s="1"/>
  <c r="T154" i="72"/>
  <c r="R154" i="72"/>
  <c r="Q154" i="72"/>
  <c r="Q166" i="72"/>
  <c r="U166" i="72" s="1"/>
  <c r="S170" i="72"/>
  <c r="R170" i="72"/>
  <c r="V170" i="72"/>
  <c r="Q170" i="72"/>
  <c r="T222" i="72"/>
  <c r="Q226" i="72"/>
  <c r="U226" i="72" s="1"/>
  <c r="R226" i="72"/>
  <c r="R234" i="72"/>
  <c r="V234" i="72" s="1"/>
  <c r="Q242" i="72"/>
  <c r="U242" i="72" s="1"/>
  <c r="R242" i="72"/>
  <c r="Q12" i="59"/>
  <c r="Q18" i="72"/>
  <c r="T34" i="72"/>
  <c r="T42" i="72"/>
  <c r="Q42" i="72"/>
  <c r="T52" i="72"/>
  <c r="S60" i="72"/>
  <c r="S73" i="72"/>
  <c r="Q73" i="72"/>
  <c r="U73" i="72" s="1"/>
  <c r="R73" i="72"/>
  <c r="V73" i="72" s="1"/>
  <c r="T77" i="72"/>
  <c r="T81" i="72"/>
  <c r="Q81" i="72"/>
  <c r="R81" i="72"/>
  <c r="V81" i="72" s="1"/>
  <c r="R89" i="72"/>
  <c r="Q97" i="72"/>
  <c r="U97" i="72" s="1"/>
  <c r="R97" i="72"/>
  <c r="V97" i="72" s="1"/>
  <c r="Q105" i="72"/>
  <c r="U105" i="72" s="1"/>
  <c r="R105" i="72"/>
  <c r="Q113" i="72"/>
  <c r="U113" i="72" s="1"/>
  <c r="R113" i="72"/>
  <c r="R121" i="72"/>
  <c r="V121" i="72" s="1"/>
  <c r="Q129" i="72"/>
  <c r="U129" i="72" s="1"/>
  <c r="R129" i="72"/>
  <c r="Q137" i="72"/>
  <c r="U137" i="72" s="1"/>
  <c r="R137" i="72"/>
  <c r="Q145" i="72"/>
  <c r="R145" i="72"/>
  <c r="V145" i="72" s="1"/>
  <c r="S149" i="72"/>
  <c r="R149" i="72"/>
  <c r="V149" i="72" s="1"/>
  <c r="Q153" i="72"/>
  <c r="R153" i="72"/>
  <c r="V153" i="72" s="1"/>
  <c r="S157" i="72"/>
  <c r="Q161" i="72"/>
  <c r="R161" i="72"/>
  <c r="V161" i="72" s="1"/>
  <c r="T165" i="72"/>
  <c r="Q169" i="72"/>
  <c r="U169" i="72" s="1"/>
  <c r="R169" i="72"/>
  <c r="Q177" i="72"/>
  <c r="U177" i="72" s="1"/>
  <c r="R177" i="72"/>
  <c r="V177" i="72" s="1"/>
  <c r="S185" i="72"/>
  <c r="R185" i="72"/>
  <c r="Q185" i="72"/>
  <c r="T189" i="72"/>
  <c r="R193" i="72"/>
  <c r="V193" i="72" s="1"/>
  <c r="Q193" i="72"/>
  <c r="U193" i="72" s="1"/>
  <c r="S197" i="72"/>
  <c r="R201" i="72"/>
  <c r="Q201" i="72"/>
  <c r="U201" i="72" s="1"/>
  <c r="S205" i="72"/>
  <c r="S209" i="72"/>
  <c r="R209" i="72"/>
  <c r="V209" i="72" s="1"/>
  <c r="Q209" i="72"/>
  <c r="R217" i="72"/>
  <c r="Q217" i="72"/>
  <c r="U217" i="72" s="1"/>
  <c r="R225" i="72"/>
  <c r="Q225" i="72"/>
  <c r="S229" i="72"/>
  <c r="R233" i="72"/>
  <c r="V233" i="72" s="1"/>
  <c r="Q233" i="72"/>
  <c r="U233" i="72" s="1"/>
  <c r="R241" i="72"/>
  <c r="Q241" i="72"/>
  <c r="S245" i="72"/>
  <c r="R245" i="72"/>
  <c r="V245" i="72" s="1"/>
  <c r="R249" i="72"/>
  <c r="Q249" i="72"/>
  <c r="U249" i="72" s="1"/>
  <c r="S253" i="72"/>
  <c r="R257" i="72"/>
  <c r="V257" i="72" s="1"/>
  <c r="Q257" i="72"/>
  <c r="S261" i="72"/>
  <c r="R261" i="72"/>
  <c r="V261" i="72" s="1"/>
  <c r="T36" i="72"/>
  <c r="Q36" i="72"/>
  <c r="U36" i="72" s="1"/>
  <c r="R36" i="72"/>
  <c r="V36" i="72" s="1"/>
  <c r="S45" i="72"/>
  <c r="Q155" i="72"/>
  <c r="U155" i="72" s="1"/>
  <c r="R183" i="72"/>
  <c r="V183" i="72" s="1"/>
  <c r="Q215" i="72"/>
  <c r="U215" i="72" s="1"/>
  <c r="T223" i="72"/>
  <c r="R223" i="72"/>
  <c r="V223" i="72" s="1"/>
  <c r="S227" i="72"/>
  <c r="Q231" i="72"/>
  <c r="Q239" i="72"/>
  <c r="U239" i="72" s="1"/>
  <c r="R247" i="72"/>
  <c r="R255" i="72"/>
  <c r="T49" i="72"/>
  <c r="Q49" i="72"/>
  <c r="R49" i="72"/>
  <c r="T61" i="72"/>
  <c r="T65" i="72"/>
  <c r="R65" i="72"/>
  <c r="V65" i="72" s="1"/>
  <c r="Q106" i="72"/>
  <c r="R106" i="72"/>
  <c r="V106" i="72" s="1"/>
  <c r="S134" i="72"/>
  <c r="T138" i="72"/>
  <c r="Q138" i="72"/>
  <c r="U138" i="72" s="1"/>
  <c r="R138" i="72"/>
  <c r="Q150" i="72"/>
  <c r="U150" i="72" s="1"/>
  <c r="T162" i="72"/>
  <c r="R162" i="72"/>
  <c r="Q162" i="72"/>
  <c r="U162" i="72" s="1"/>
  <c r="S178" i="72"/>
  <c r="R178" i="72"/>
  <c r="Q178" i="72"/>
  <c r="S186" i="72"/>
  <c r="Q186" i="72"/>
  <c r="R186" i="72"/>
  <c r="V186" i="72" s="1"/>
  <c r="S190" i="72"/>
  <c r="Q194" i="72"/>
  <c r="U194" i="72" s="1"/>
  <c r="R194" i="72"/>
  <c r="Q202" i="72"/>
  <c r="U202" i="72" s="1"/>
  <c r="R202" i="72"/>
  <c r="V202" i="72" s="1"/>
  <c r="T210" i="72"/>
  <c r="Q210" i="72"/>
  <c r="R210" i="72"/>
  <c r="Q218" i="72"/>
  <c r="U218" i="72" s="1"/>
  <c r="R218" i="72"/>
  <c r="V218" i="72" s="1"/>
  <c r="S250" i="72"/>
  <c r="Q250" i="72"/>
  <c r="R250" i="72"/>
  <c r="V250" i="72" s="1"/>
  <c r="Q258" i="72"/>
  <c r="U258" i="72" s="1"/>
  <c r="R258" i="72"/>
  <c r="V258" i="72" s="1"/>
  <c r="R262" i="72"/>
  <c r="V262" i="72" s="1"/>
  <c r="Q19" i="59"/>
  <c r="U19" i="59" s="1"/>
  <c r="Q26" i="59"/>
  <c r="U26" i="59" s="1"/>
  <c r="S13" i="72"/>
  <c r="R13" i="72"/>
  <c r="V13" i="72" s="1"/>
  <c r="T17" i="72"/>
  <c r="R17" i="72"/>
  <c r="S21" i="72"/>
  <c r="S25" i="72"/>
  <c r="Q25" i="72"/>
  <c r="U25" i="72" s="1"/>
  <c r="R25" i="72"/>
  <c r="V25" i="72" s="1"/>
  <c r="S29" i="72"/>
  <c r="S33" i="72"/>
  <c r="Q33" i="72"/>
  <c r="U33" i="72" s="1"/>
  <c r="R33" i="72"/>
  <c r="V33" i="72" s="1"/>
  <c r="T37" i="72"/>
  <c r="Q41" i="72"/>
  <c r="U41" i="72" s="1"/>
  <c r="R41" i="72"/>
  <c r="V41" i="72" s="1"/>
  <c r="T45" i="72"/>
  <c r="T55" i="72"/>
  <c r="Q55" i="72"/>
  <c r="U55" i="72" s="1"/>
  <c r="Q63" i="72"/>
  <c r="U63" i="72" s="1"/>
  <c r="T68" i="72"/>
  <c r="S76" i="72"/>
  <c r="Q76" i="72"/>
  <c r="U76" i="72" s="1"/>
  <c r="R76" i="72"/>
  <c r="V76" i="72" s="1"/>
  <c r="Q84" i="72"/>
  <c r="U84" i="72" s="1"/>
  <c r="V100" i="72"/>
  <c r="T124" i="72"/>
  <c r="Q124" i="72"/>
  <c r="U124" i="72" s="1"/>
  <c r="R124" i="72"/>
  <c r="V124" i="72" s="1"/>
  <c r="Q132" i="72"/>
  <c r="U132" i="72" s="1"/>
  <c r="T140" i="72"/>
  <c r="Q140" i="72"/>
  <c r="U140" i="72" s="1"/>
  <c r="T148" i="72"/>
  <c r="T156" i="72"/>
  <c r="U156" i="72"/>
  <c r="R156" i="72"/>
  <c r="V156" i="72" s="1"/>
  <c r="T164" i="72"/>
  <c r="Q164" i="72"/>
  <c r="R168" i="72"/>
  <c r="V168" i="72" s="1"/>
  <c r="Q172" i="72"/>
  <c r="U172" i="72" s="1"/>
  <c r="R180" i="72"/>
  <c r="T188" i="72"/>
  <c r="Q188" i="72"/>
  <c r="U188" i="72" s="1"/>
  <c r="R188" i="72"/>
  <c r="S196" i="72"/>
  <c r="Q196" i="72"/>
  <c r="R196" i="72"/>
  <c r="R204" i="72"/>
  <c r="Q212" i="72"/>
  <c r="U212" i="72" s="1"/>
  <c r="R212" i="72"/>
  <c r="V212" i="72" s="1"/>
  <c r="T220" i="72"/>
  <c r="Q220" i="72"/>
  <c r="U220" i="72" s="1"/>
  <c r="R220" i="72"/>
  <c r="V220" i="72" s="1"/>
  <c r="Q228" i="72"/>
  <c r="U228" i="72" s="1"/>
  <c r="R228" i="72"/>
  <c r="R236" i="72"/>
  <c r="V236" i="72" s="1"/>
  <c r="S244" i="72"/>
  <c r="Q244" i="72"/>
  <c r="U244" i="72" s="1"/>
  <c r="R244" i="72"/>
  <c r="S248" i="72"/>
  <c r="R248" i="72"/>
  <c r="V248" i="72" s="1"/>
  <c r="S252" i="72"/>
  <c r="Q252" i="72"/>
  <c r="Q260" i="72"/>
  <c r="U260" i="72" s="1"/>
  <c r="R260" i="72"/>
  <c r="V260" i="72" s="1"/>
  <c r="S127" i="72"/>
  <c r="Q127" i="72"/>
  <c r="R127" i="72"/>
  <c r="V127" i="72" s="1"/>
  <c r="R12" i="59"/>
  <c r="V12" i="59"/>
  <c r="T43" i="72"/>
  <c r="S69" i="72"/>
  <c r="S138" i="72"/>
  <c r="T13" i="72"/>
  <c r="Q92" i="59"/>
  <c r="U92" i="59" s="1"/>
  <c r="R100" i="59"/>
  <c r="V100" i="59" s="1"/>
  <c r="Q113" i="59"/>
  <c r="U113" i="59" s="1"/>
  <c r="Q52" i="59"/>
  <c r="U52" i="59" s="1"/>
  <c r="Q145" i="59"/>
  <c r="U145" i="59" s="1"/>
  <c r="T33" i="72"/>
  <c r="V105" i="72"/>
  <c r="S195" i="59"/>
  <c r="R45" i="59"/>
  <c r="V45" i="59" s="1"/>
  <c r="S52" i="59"/>
  <c r="S49" i="72"/>
  <c r="T60" i="72"/>
  <c r="S61" i="72"/>
  <c r="S85" i="72"/>
  <c r="S220" i="72"/>
  <c r="S15" i="59"/>
  <c r="Q153" i="59"/>
  <c r="U153" i="59" s="1"/>
  <c r="T206" i="59"/>
  <c r="T26" i="59"/>
  <c r="S71" i="59"/>
  <c r="R120" i="59"/>
  <c r="V120" i="59" s="1"/>
  <c r="T131" i="59"/>
  <c r="Q171" i="59"/>
  <c r="U171" i="59" s="1"/>
  <c r="R211" i="59"/>
  <c r="V211" i="59" s="1"/>
  <c r="S35" i="59"/>
  <c r="T87" i="59"/>
  <c r="T177" i="59"/>
  <c r="R33" i="59"/>
  <c r="V33" i="59" s="1"/>
  <c r="T53" i="59"/>
  <c r="T115" i="59"/>
  <c r="Q127" i="59"/>
  <c r="U127" i="59"/>
  <c r="Q129" i="59"/>
  <c r="U129" i="59" s="1"/>
  <c r="Q135" i="59"/>
  <c r="U135" i="59" s="1"/>
  <c r="Q174" i="59"/>
  <c r="U174" i="59" s="1"/>
  <c r="T14" i="59"/>
  <c r="Q14" i="59"/>
  <c r="S24" i="59"/>
  <c r="Q33" i="59"/>
  <c r="U33" i="59" s="1"/>
  <c r="T43" i="59"/>
  <c r="S109" i="59"/>
  <c r="T139" i="59"/>
  <c r="R174" i="59"/>
  <c r="V174" i="59" s="1"/>
  <c r="Q180" i="59"/>
  <c r="U180" i="59" s="1"/>
  <c r="S208" i="59"/>
  <c r="S174" i="59"/>
  <c r="AA13" i="59"/>
  <c r="AA14" i="59" s="1"/>
  <c r="AA15" i="59" s="1"/>
  <c r="AA16" i="59" s="1"/>
  <c r="AA17" i="59" s="1"/>
  <c r="AA18" i="59" s="1"/>
  <c r="AA19" i="59" s="1"/>
  <c r="AA20" i="59" s="1"/>
  <c r="AA21" i="59" s="1"/>
  <c r="AA22" i="59" s="1"/>
  <c r="AA23" i="59" s="1"/>
  <c r="AA24" i="59" s="1"/>
  <c r="AA25" i="59" s="1"/>
  <c r="AA26" i="59" s="1"/>
  <c r="AA27" i="59" s="1"/>
  <c r="AA28" i="59" s="1"/>
  <c r="AA29" i="59" s="1"/>
  <c r="AA30" i="59" s="1"/>
  <c r="AA31" i="59" s="1"/>
  <c r="AA32" i="59" s="1"/>
  <c r="AA33" i="59" s="1"/>
  <c r="AA34" i="59" s="1"/>
  <c r="AA35" i="59" s="1"/>
  <c r="AA36" i="59" s="1"/>
  <c r="AA37" i="59" s="1"/>
  <c r="AA38" i="59" s="1"/>
  <c r="AA39" i="59" s="1"/>
  <c r="AA40" i="59" s="1"/>
  <c r="AA41" i="59" s="1"/>
  <c r="AA42" i="59" s="1"/>
  <c r="AA43" i="59" s="1"/>
  <c r="AA44" i="59" s="1"/>
  <c r="AA45" i="59" s="1"/>
  <c r="AA46" i="59" s="1"/>
  <c r="AA47" i="59" s="1"/>
  <c r="AA48" i="59" s="1"/>
  <c r="AA49" i="59" s="1"/>
  <c r="AA50" i="59" s="1"/>
  <c r="AA51" i="59" s="1"/>
  <c r="AA52" i="59" s="1"/>
  <c r="AA53" i="59" s="1"/>
  <c r="AA54" i="59" s="1"/>
  <c r="AA55" i="59" s="1"/>
  <c r="AA56" i="59" s="1"/>
  <c r="AA57" i="59" s="1"/>
  <c r="AA58" i="59" s="1"/>
  <c r="AA59" i="59" s="1"/>
  <c r="AA60" i="59" s="1"/>
  <c r="AA61" i="59" s="1"/>
  <c r="AA62" i="59" s="1"/>
  <c r="AA63" i="59" s="1"/>
  <c r="AA64" i="59" s="1"/>
  <c r="AA65" i="59" s="1"/>
  <c r="AA66" i="59" s="1"/>
  <c r="AA67" i="59" s="1"/>
  <c r="AA68" i="59" s="1"/>
  <c r="AA69" i="59" s="1"/>
  <c r="AA70" i="59" s="1"/>
  <c r="AA71" i="59" s="1"/>
  <c r="AA72" i="59" s="1"/>
  <c r="AA73" i="59" s="1"/>
  <c r="AA74" i="59" s="1"/>
  <c r="AA75" i="59" s="1"/>
  <c r="AA76" i="59" s="1"/>
  <c r="AA77" i="59" s="1"/>
  <c r="AA78" i="59" s="1"/>
  <c r="AA79" i="59" s="1"/>
  <c r="AA80" i="59" s="1"/>
  <c r="AA81" i="59" s="1"/>
  <c r="AA82" i="59" s="1"/>
  <c r="AA83" i="59" s="1"/>
  <c r="AA84" i="59" s="1"/>
  <c r="AA85" i="59" s="1"/>
  <c r="AA86" i="59" s="1"/>
  <c r="AA87" i="59" s="1"/>
  <c r="AA88" i="59" s="1"/>
  <c r="AA89" i="59" s="1"/>
  <c r="AA90" i="59" s="1"/>
  <c r="AA91" i="59" s="1"/>
  <c r="AA92" i="59" s="1"/>
  <c r="AA93" i="59" s="1"/>
  <c r="AA94" i="59" s="1"/>
  <c r="AA95" i="59" s="1"/>
  <c r="AA96" i="59" s="1"/>
  <c r="AA97" i="59" s="1"/>
  <c r="AA98" i="59" s="1"/>
  <c r="AA99" i="59" s="1"/>
  <c r="AA100" i="59" s="1"/>
  <c r="AA101" i="59" s="1"/>
  <c r="AA102" i="59" s="1"/>
  <c r="AA103" i="59" s="1"/>
  <c r="AA104" i="59" s="1"/>
  <c r="AA105" i="59" s="1"/>
  <c r="AA106" i="59" s="1"/>
  <c r="AA107" i="59" s="1"/>
  <c r="AA108" i="59" s="1"/>
  <c r="AA109" i="59" s="1"/>
  <c r="AA110" i="59" s="1"/>
  <c r="AA111" i="59" s="1"/>
  <c r="AA112" i="59" s="1"/>
  <c r="AA113" i="59" s="1"/>
  <c r="AA114" i="59" s="1"/>
  <c r="AA115" i="59" s="1"/>
  <c r="AA116" i="59" s="1"/>
  <c r="AA117" i="59" s="1"/>
  <c r="AA118" i="59" s="1"/>
  <c r="AA119" i="59" s="1"/>
  <c r="AA120" i="59" s="1"/>
  <c r="AA121" i="59" s="1"/>
  <c r="AA122" i="59" s="1"/>
  <c r="AA123" i="59" s="1"/>
  <c r="AA124" i="59" s="1"/>
  <c r="AA125" i="59" s="1"/>
  <c r="AA126" i="59" s="1"/>
  <c r="AA127" i="59" s="1"/>
  <c r="AA128" i="59" s="1"/>
  <c r="AA129" i="59" s="1"/>
  <c r="AA130" i="59" s="1"/>
  <c r="AA131" i="59" s="1"/>
  <c r="AA132" i="59" s="1"/>
  <c r="AA133" i="59" s="1"/>
  <c r="AA134" i="59" s="1"/>
  <c r="AA135" i="59" s="1"/>
  <c r="AA136" i="59" s="1"/>
  <c r="AA137" i="59" s="1"/>
  <c r="AA138" i="59" s="1"/>
  <c r="AA139" i="59" s="1"/>
  <c r="AA140" i="59" s="1"/>
  <c r="AA141" i="59" s="1"/>
  <c r="AA142" i="59" s="1"/>
  <c r="AA143" i="59" s="1"/>
  <c r="AA144" i="59" s="1"/>
  <c r="AA145" i="59" s="1"/>
  <c r="AA146" i="59" s="1"/>
  <c r="AA147" i="59" s="1"/>
  <c r="AA148" i="59" s="1"/>
  <c r="AA149" i="59" s="1"/>
  <c r="AA150" i="59" s="1"/>
  <c r="AA151" i="59" s="1"/>
  <c r="AA152" i="59" s="1"/>
  <c r="AA153" i="59" s="1"/>
  <c r="AA154" i="59" s="1"/>
  <c r="AA155" i="59" s="1"/>
  <c r="AA156" i="59" s="1"/>
  <c r="AA157" i="59" s="1"/>
  <c r="AA158" i="59" s="1"/>
  <c r="AA159" i="59" s="1"/>
  <c r="AA160" i="59" s="1"/>
  <c r="AA161" i="59" s="1"/>
  <c r="AA162" i="59" s="1"/>
  <c r="AA163" i="59" s="1"/>
  <c r="AA164" i="59" s="1"/>
  <c r="AA165" i="59" s="1"/>
  <c r="AA166" i="59" s="1"/>
  <c r="AA167" i="59" s="1"/>
  <c r="AA168" i="59" s="1"/>
  <c r="AA169" i="59" s="1"/>
  <c r="AA170" i="59" s="1"/>
  <c r="AA171" i="59" s="1"/>
  <c r="AA172" i="59" s="1"/>
  <c r="AA173" i="59" s="1"/>
  <c r="AA174" i="59" s="1"/>
  <c r="AA175" i="59" s="1"/>
  <c r="AA176" i="59" s="1"/>
  <c r="AA177" i="59" s="1"/>
  <c r="AA178" i="59" s="1"/>
  <c r="AA179" i="59" s="1"/>
  <c r="AA180" i="59" s="1"/>
  <c r="AA181" i="59" s="1"/>
  <c r="AA182" i="59" s="1"/>
  <c r="AA183" i="59" s="1"/>
  <c r="AA184" i="59" s="1"/>
  <c r="AA185" i="59" s="1"/>
  <c r="AA186" i="59" s="1"/>
  <c r="AA187" i="59" s="1"/>
  <c r="AA188" i="59" s="1"/>
  <c r="AA189" i="59" s="1"/>
  <c r="AA190" i="59" s="1"/>
  <c r="AA191" i="59" s="1"/>
  <c r="AA192" i="59" s="1"/>
  <c r="AA193" i="59" s="1"/>
  <c r="AA194" i="59" s="1"/>
  <c r="AA195" i="59" s="1"/>
  <c r="AA196" i="59" s="1"/>
  <c r="AA197" i="59" s="1"/>
  <c r="AA198" i="59" s="1"/>
  <c r="AA199" i="59" s="1"/>
  <c r="AA200" i="59" s="1"/>
  <c r="AA201" i="59" s="1"/>
  <c r="AA202" i="59" s="1"/>
  <c r="AA203" i="59" s="1"/>
  <c r="AA204" i="59" s="1"/>
  <c r="AA205" i="59" s="1"/>
  <c r="AA206" i="59" s="1"/>
  <c r="AA207" i="59" s="1"/>
  <c r="AA208" i="59" s="1"/>
  <c r="AA209" i="59" s="1"/>
  <c r="AA210" i="59" s="1"/>
  <c r="AA211" i="59" s="1"/>
  <c r="AA212" i="59" s="1"/>
  <c r="AA213" i="59" s="1"/>
  <c r="AA214" i="59" s="1"/>
  <c r="AA215" i="59" s="1"/>
  <c r="AA216" i="59" s="1"/>
  <c r="AA217" i="59" s="1"/>
  <c r="AA218" i="59" s="1"/>
  <c r="AA219" i="59" s="1"/>
  <c r="AA220" i="59" s="1"/>
  <c r="AA221" i="59" s="1"/>
  <c r="AA222" i="59" s="1"/>
  <c r="AA223" i="59" s="1"/>
  <c r="AA224" i="59" s="1"/>
  <c r="AA225" i="59" s="1"/>
  <c r="AA226" i="59" s="1"/>
  <c r="AA227" i="59" s="1"/>
  <c r="AA228" i="59" s="1"/>
  <c r="AA229" i="59" s="1"/>
  <c r="AA230" i="59" s="1"/>
  <c r="AA231" i="59" s="1"/>
  <c r="AA232" i="59" s="1"/>
  <c r="AA233" i="59" s="1"/>
  <c r="AA234" i="59" s="1"/>
  <c r="AA235" i="59" s="1"/>
  <c r="AA236" i="59" s="1"/>
  <c r="AA237" i="59" s="1"/>
  <c r="AA238" i="59" s="1"/>
  <c r="AA239" i="59" s="1"/>
  <c r="AA240" i="59" s="1"/>
  <c r="AA241" i="59" s="1"/>
  <c r="AA242" i="59" s="1"/>
  <c r="AA243" i="59" s="1"/>
  <c r="AA244" i="59" s="1"/>
  <c r="AA245" i="59" s="1"/>
  <c r="AA246" i="59" s="1"/>
  <c r="AA247" i="59" s="1"/>
  <c r="AA248" i="59" s="1"/>
  <c r="AA249" i="59" s="1"/>
  <c r="AA250" i="59" s="1"/>
  <c r="AA251" i="59" s="1"/>
  <c r="AA252" i="59" s="1"/>
  <c r="AA253" i="59" s="1"/>
  <c r="AA254" i="59" s="1"/>
  <c r="AA255" i="59" s="1"/>
  <c r="AA256" i="59" s="1"/>
  <c r="AA257" i="59" s="1"/>
  <c r="AA258" i="59" s="1"/>
  <c r="AA259" i="59" s="1"/>
  <c r="AA260" i="59" s="1"/>
  <c r="AA261" i="59" s="1"/>
  <c r="T33" i="59"/>
  <c r="S47" i="59"/>
  <c r="S64" i="59"/>
  <c r="S153" i="59"/>
  <c r="T163" i="59"/>
  <c r="T18" i="59"/>
  <c r="T28" i="59"/>
  <c r="S101" i="59"/>
  <c r="S157" i="59"/>
  <c r="T222" i="59"/>
  <c r="V17" i="72"/>
  <c r="T21" i="72"/>
  <c r="T58" i="72"/>
  <c r="V129" i="72"/>
  <c r="S162" i="72"/>
  <c r="S187" i="72"/>
  <c r="S188" i="72"/>
  <c r="S189" i="72"/>
  <c r="S154" i="72"/>
  <c r="S163" i="72"/>
  <c r="S165" i="72"/>
  <c r="T29" i="72"/>
  <c r="T39" i="72"/>
  <c r="S63" i="72"/>
  <c r="S81" i="72"/>
  <c r="T82" i="72"/>
  <c r="S210" i="72"/>
  <c r="T204" i="72"/>
  <c r="S204" i="72"/>
  <c r="S211" i="72"/>
  <c r="S41" i="59"/>
  <c r="T41" i="59"/>
  <c r="S54" i="59"/>
  <c r="T54" i="59"/>
  <c r="T189" i="59"/>
  <c r="S189" i="59"/>
  <c r="Q224" i="59"/>
  <c r="U224" i="59" s="1"/>
  <c r="T224" i="59"/>
  <c r="S224" i="59"/>
  <c r="T85" i="72"/>
  <c r="U98" i="72"/>
  <c r="S124" i="72"/>
  <c r="S126" i="72"/>
  <c r="S140" i="72"/>
  <c r="S169" i="72"/>
  <c r="S177" i="72"/>
  <c r="S181" i="72"/>
  <c r="S214" i="72"/>
  <c r="S249" i="72"/>
  <c r="V249" i="72"/>
  <c r="T62" i="59"/>
  <c r="S62" i="59"/>
  <c r="T111" i="59"/>
  <c r="S111" i="59"/>
  <c r="Q137" i="59"/>
  <c r="U137" i="59" s="1"/>
  <c r="T212" i="59"/>
  <c r="S212" i="59"/>
  <c r="Q212" i="59"/>
  <c r="U212" i="59" s="1"/>
  <c r="T228" i="59"/>
  <c r="Q121" i="59"/>
  <c r="U121" i="59" s="1"/>
  <c r="V113" i="72"/>
  <c r="S132" i="72"/>
  <c r="S146" i="72"/>
  <c r="S168" i="72"/>
  <c r="S180" i="72"/>
  <c r="S213" i="72"/>
  <c r="T51" i="59"/>
  <c r="S51" i="59"/>
  <c r="S79" i="59"/>
  <c r="T79" i="59"/>
  <c r="T169" i="59"/>
  <c r="S169" i="59"/>
  <c r="Q169" i="59"/>
  <c r="U169" i="59" s="1"/>
  <c r="S202" i="59"/>
  <c r="T202" i="59"/>
  <c r="T246" i="59"/>
  <c r="S246" i="59"/>
  <c r="S36" i="72"/>
  <c r="S42" i="72"/>
  <c r="S57" i="72"/>
  <c r="T15" i="72"/>
  <c r="U92" i="72"/>
  <c r="T132" i="72"/>
  <c r="S133" i="72"/>
  <c r="V135" i="72"/>
  <c r="U145" i="72"/>
  <c r="T146" i="72"/>
  <c r="S148" i="72"/>
  <c r="S156" i="72"/>
  <c r="V167" i="72"/>
  <c r="S191" i="72"/>
  <c r="T212" i="72"/>
  <c r="S212" i="72"/>
  <c r="T221" i="72"/>
  <c r="V247" i="72"/>
  <c r="V169" i="72"/>
  <c r="T95" i="59"/>
  <c r="S95" i="59"/>
  <c r="T142" i="59"/>
  <c r="S142" i="59"/>
  <c r="S220" i="59"/>
  <c r="T220" i="59"/>
  <c r="U164" i="72"/>
  <c r="S231" i="72"/>
  <c r="S237" i="72"/>
  <c r="T36" i="59"/>
  <c r="Q54" i="59"/>
  <c r="U54" i="59" s="1"/>
  <c r="S59" i="59"/>
  <c r="Q63" i="59"/>
  <c r="U63" i="59" s="1"/>
  <c r="S73" i="59"/>
  <c r="Q79" i="59"/>
  <c r="U79" i="59" s="1"/>
  <c r="T103" i="59"/>
  <c r="Q111" i="59"/>
  <c r="U111" i="59" s="1"/>
  <c r="Q139" i="59"/>
  <c r="U139" i="59" s="1"/>
  <c r="Q149" i="59"/>
  <c r="U149" i="59" s="1"/>
  <c r="T153" i="59"/>
  <c r="T157" i="59"/>
  <c r="T165" i="59"/>
  <c r="T175" i="59"/>
  <c r="S180" i="59"/>
  <c r="Q189" i="59"/>
  <c r="U189" i="59"/>
  <c r="T204" i="59"/>
  <c r="T208" i="59"/>
  <c r="R215" i="59"/>
  <c r="V215" i="59" s="1"/>
  <c r="T218" i="59"/>
  <c r="Q227" i="59"/>
  <c r="U227" i="59" s="1"/>
  <c r="Q231" i="59"/>
  <c r="U231" i="59" s="1"/>
  <c r="S256" i="59"/>
  <c r="U154" i="72"/>
  <c r="V185" i="72"/>
  <c r="U209" i="72"/>
  <c r="U252" i="72"/>
  <c r="Q36" i="59"/>
  <c r="U36" i="59" s="1"/>
  <c r="Q88" i="59"/>
  <c r="U88" i="59" s="1"/>
  <c r="Q103" i="59"/>
  <c r="U103" i="59" s="1"/>
  <c r="Q104" i="59"/>
  <c r="U104" i="59"/>
  <c r="R128" i="59"/>
  <c r="V128" i="59" s="1"/>
  <c r="Q131" i="59"/>
  <c r="U131" i="59" s="1"/>
  <c r="Q167" i="59"/>
  <c r="U167" i="59" s="1"/>
  <c r="R199" i="59"/>
  <c r="V199" i="59" s="1"/>
  <c r="Q210" i="59"/>
  <c r="U210" i="59" s="1"/>
  <c r="Q232" i="59"/>
  <c r="U232" i="59" s="1"/>
  <c r="V31" i="72"/>
  <c r="V66" i="72"/>
  <c r="S182" i="72"/>
  <c r="S217" i="72"/>
  <c r="S258" i="72"/>
  <c r="V217" i="72"/>
  <c r="S23" i="72"/>
  <c r="U42" i="72"/>
  <c r="S47" i="72"/>
  <c r="S50" i="72"/>
  <c r="S52" i="72"/>
  <c r="S55" i="72"/>
  <c r="S59" i="72"/>
  <c r="S65" i="72"/>
  <c r="T73" i="72"/>
  <c r="S74" i="72"/>
  <c r="V79" i="72"/>
  <c r="T79" i="72"/>
  <c r="S122" i="72"/>
  <c r="T134" i="72"/>
  <c r="V138" i="72"/>
  <c r="S150" i="72"/>
  <c r="S158" i="72"/>
  <c r="S173" i="72"/>
  <c r="T216" i="72"/>
  <c r="S216" i="72"/>
  <c r="S233" i="72"/>
  <c r="S257" i="72"/>
  <c r="U257" i="72"/>
  <c r="V255" i="72"/>
  <c r="V71" i="72"/>
  <c r="U87" i="72"/>
  <c r="S151" i="72"/>
  <c r="T159" i="72"/>
  <c r="S159" i="72"/>
  <c r="S193" i="72"/>
  <c r="S241" i="72"/>
  <c r="U241" i="72"/>
  <c r="T262" i="72"/>
  <c r="V137" i="72"/>
  <c r="S34" i="72"/>
  <c r="S37" i="72"/>
  <c r="S28" i="72"/>
  <c r="S31" i="72"/>
  <c r="S41" i="72"/>
  <c r="U49" i="72"/>
  <c r="V49" i="72"/>
  <c r="U58" i="72"/>
  <c r="S66" i="72"/>
  <c r="S71" i="72"/>
  <c r="U81" i="72"/>
  <c r="S84" i="72"/>
  <c r="V89" i="72"/>
  <c r="V95" i="72"/>
  <c r="U106" i="72"/>
  <c r="U111" i="72"/>
  <c r="S116" i="72"/>
  <c r="S130" i="72"/>
  <c r="U148" i="72"/>
  <c r="S172" i="72"/>
  <c r="V172" i="72"/>
  <c r="U196" i="72"/>
  <c r="S202" i="72"/>
  <c r="S215" i="72"/>
  <c r="S225" i="72"/>
  <c r="U44" i="72"/>
  <c r="T114" i="72"/>
  <c r="V114" i="72"/>
  <c r="S135" i="72"/>
  <c r="S143" i="72"/>
  <c r="U143" i="72"/>
  <c r="T161" i="72"/>
  <c r="U161" i="72"/>
  <c r="V241" i="72"/>
  <c r="T25" i="72"/>
  <c r="T28" i="72"/>
  <c r="T31" i="72"/>
  <c r="T41" i="72"/>
  <c r="T44" i="72"/>
  <c r="T53" i="72"/>
  <c r="T66" i="72"/>
  <c r="S70" i="72"/>
  <c r="T71" i="72"/>
  <c r="T76" i="72"/>
  <c r="S77" i="72"/>
  <c r="T84" i="72"/>
  <c r="S114" i="72"/>
  <c r="T116" i="72"/>
  <c r="U127" i="72"/>
  <c r="T130" i="72"/>
  <c r="S131" i="72"/>
  <c r="S137" i="72"/>
  <c r="S145" i="72"/>
  <c r="S153" i="72"/>
  <c r="T160" i="72"/>
  <c r="S161" i="72"/>
  <c r="U185" i="72"/>
  <c r="S194" i="72"/>
  <c r="V194" i="72"/>
  <c r="S201" i="72"/>
  <c r="T218" i="72"/>
  <c r="S218" i="72"/>
  <c r="S242" i="72"/>
  <c r="V242" i="72"/>
  <c r="V74" i="72"/>
  <c r="S260" i="72"/>
  <c r="V244" i="72"/>
  <c r="V228" i="72"/>
  <c r="V226" i="72"/>
  <c r="V210" i="72"/>
  <c r="V204" i="72"/>
  <c r="V196" i="72"/>
  <c r="V188" i="72"/>
  <c r="V180" i="72"/>
  <c r="V178" i="72"/>
  <c r="V162" i="72"/>
  <c r="V154" i="72"/>
  <c r="V132" i="72"/>
  <c r="U82" i="72"/>
  <c r="U250" i="72"/>
  <c r="U210" i="72"/>
  <c r="U204" i="72"/>
  <c r="U186" i="72"/>
  <c r="U178" i="72"/>
  <c r="U170" i="72"/>
  <c r="S19" i="59"/>
  <c r="R49" i="59"/>
  <c r="V49" i="59" s="1"/>
  <c r="Q55" i="59"/>
  <c r="U55" i="59" s="1"/>
  <c r="Q61" i="59"/>
  <c r="U61" i="59"/>
  <c r="Q75" i="59"/>
  <c r="U75" i="59" s="1"/>
  <c r="Q85" i="59"/>
  <c r="U85" i="59" s="1"/>
  <c r="S127" i="59"/>
  <c r="S135" i="59"/>
  <c r="Q144" i="59"/>
  <c r="U144" i="59" s="1"/>
  <c r="S145" i="59"/>
  <c r="S149" i="59"/>
  <c r="Q161" i="59"/>
  <c r="U161" i="59" s="1"/>
  <c r="R176" i="59"/>
  <c r="V176" i="59" s="1"/>
  <c r="Q176" i="59"/>
  <c r="U176" i="59"/>
  <c r="Q183" i="59"/>
  <c r="U183" i="59" s="1"/>
  <c r="Q185" i="59"/>
  <c r="U185" i="59" s="1"/>
  <c r="Q193" i="59"/>
  <c r="U193" i="59" s="1"/>
  <c r="Q198" i="59"/>
  <c r="U198" i="59" s="1"/>
  <c r="Q200" i="59"/>
  <c r="U200" i="59" s="1"/>
  <c r="Q214" i="59"/>
  <c r="U214" i="59" s="1"/>
  <c r="Q216" i="59"/>
  <c r="U216" i="59" s="1"/>
  <c r="S260" i="59"/>
  <c r="R25" i="59"/>
  <c r="V25" i="59" s="1"/>
  <c r="T27" i="59"/>
  <c r="R29" i="59"/>
  <c r="V29" i="59" s="1"/>
  <c r="S31" i="59"/>
  <c r="T34" i="59"/>
  <c r="Q35" i="59"/>
  <c r="U35" i="59" s="1"/>
  <c r="S38" i="59"/>
  <c r="S42" i="59"/>
  <c r="Q43" i="59"/>
  <c r="U43" i="59" s="1"/>
  <c r="S49" i="59"/>
  <c r="R61" i="59"/>
  <c r="V61" i="59" s="1"/>
  <c r="T63" i="59"/>
  <c r="Q64" i="59"/>
  <c r="U64" i="59" s="1"/>
  <c r="S69" i="59"/>
  <c r="Q71" i="59"/>
  <c r="U71" i="59" s="1"/>
  <c r="S75" i="59"/>
  <c r="S83" i="59"/>
  <c r="Q87" i="59"/>
  <c r="U87" i="59" s="1"/>
  <c r="Q90" i="59"/>
  <c r="U90" i="59" s="1"/>
  <c r="Q101" i="59"/>
  <c r="U101" i="59" s="1"/>
  <c r="Q109" i="59"/>
  <c r="U109" i="59" s="1"/>
  <c r="Q115" i="59"/>
  <c r="U115" i="59" s="1"/>
  <c r="R116" i="59"/>
  <c r="V116" i="59" s="1"/>
  <c r="Q117" i="59"/>
  <c r="U117" i="59" s="1"/>
  <c r="Q123" i="59"/>
  <c r="U123" i="59"/>
  <c r="R124" i="59"/>
  <c r="V124" i="59" s="1"/>
  <c r="Q125" i="59"/>
  <c r="U125" i="59" s="1"/>
  <c r="R132" i="59"/>
  <c r="V132" i="59" s="1"/>
  <c r="Q133" i="59"/>
  <c r="U133" i="59" s="1"/>
  <c r="R140" i="59"/>
  <c r="V140" i="59" s="1"/>
  <c r="Q141" i="59"/>
  <c r="U141" i="59" s="1"/>
  <c r="Q151" i="59"/>
  <c r="U151" i="59" s="1"/>
  <c r="T155" i="59"/>
  <c r="Q159" i="59"/>
  <c r="U159" i="59" s="1"/>
  <c r="S161" i="59"/>
  <c r="Q165" i="59"/>
  <c r="U165" i="59" s="1"/>
  <c r="T167" i="59"/>
  <c r="S176" i="59"/>
  <c r="Q179" i="59"/>
  <c r="U179" i="59" s="1"/>
  <c r="S200" i="59"/>
  <c r="Q202" i="59"/>
  <c r="U202" i="59" s="1"/>
  <c r="R203" i="59"/>
  <c r="V203" i="59" s="1"/>
  <c r="Q204" i="59"/>
  <c r="U204" i="59" s="1"/>
  <c r="T210" i="59"/>
  <c r="S216" i="59"/>
  <c r="Q218" i="59"/>
  <c r="U218" i="59" s="1"/>
  <c r="R219" i="59"/>
  <c r="V219" i="59" s="1"/>
  <c r="Q220" i="59"/>
  <c r="U220" i="59" s="1"/>
  <c r="T25" i="59"/>
  <c r="S40" i="59"/>
  <c r="S45" i="59"/>
  <c r="T61" i="59"/>
  <c r="Q84" i="59"/>
  <c r="U84" i="59" s="1"/>
  <c r="S85" i="59"/>
  <c r="S93" i="59"/>
  <c r="Q98" i="59"/>
  <c r="U98" i="59" s="1"/>
  <c r="Q100" i="59"/>
  <c r="U100" i="59" s="1"/>
  <c r="Q106" i="59"/>
  <c r="U106" i="59" s="1"/>
  <c r="S107" i="59"/>
  <c r="S112" i="59"/>
  <c r="S120" i="59"/>
  <c r="S128" i="59"/>
  <c r="Q147" i="59"/>
  <c r="U147" i="59"/>
  <c r="T159" i="59"/>
  <c r="T183" i="59"/>
  <c r="R192" i="59"/>
  <c r="V192" i="59" s="1"/>
  <c r="S193" i="59"/>
  <c r="T198" i="59"/>
  <c r="R207" i="59"/>
  <c r="V207" i="59"/>
  <c r="S211" i="59"/>
  <c r="T214" i="59"/>
  <c r="R223" i="59"/>
  <c r="V223" i="59" s="1"/>
  <c r="S227" i="59"/>
  <c r="R232" i="59"/>
  <c r="V232" i="59"/>
  <c r="S248" i="59"/>
  <c r="S257" i="59"/>
  <c r="T81" i="59"/>
  <c r="S81" i="59"/>
  <c r="T247" i="59"/>
  <c r="S247" i="59"/>
  <c r="T255" i="59"/>
  <c r="S255" i="59"/>
  <c r="S13" i="59"/>
  <c r="R21" i="59"/>
  <c r="V21" i="59" s="1"/>
  <c r="Q21" i="59"/>
  <c r="U21" i="59" s="1"/>
  <c r="Q23" i="59"/>
  <c r="U23" i="59" s="1"/>
  <c r="T29" i="59"/>
  <c r="Q30" i="59"/>
  <c r="U30" i="59" s="1"/>
  <c r="Q32" i="59"/>
  <c r="U32" i="59" s="1"/>
  <c r="R37" i="59"/>
  <c r="V37" i="59" s="1"/>
  <c r="Q37" i="59"/>
  <c r="U37" i="59" s="1"/>
  <c r="Q39" i="59"/>
  <c r="U39" i="59" s="1"/>
  <c r="T45" i="59"/>
  <c r="T56" i="59"/>
  <c r="S60" i="59"/>
  <c r="T65" i="59"/>
  <c r="S65" i="59"/>
  <c r="Q66" i="59"/>
  <c r="U66" i="59" s="1"/>
  <c r="T89" i="59"/>
  <c r="S89" i="59"/>
  <c r="S91" i="59"/>
  <c r="R108" i="59"/>
  <c r="V108" i="59" s="1"/>
  <c r="T108" i="59"/>
  <c r="Q108" i="59"/>
  <c r="U108" i="59" s="1"/>
  <c r="R118" i="59"/>
  <c r="V118" i="59" s="1"/>
  <c r="T118" i="59"/>
  <c r="S118" i="59"/>
  <c r="Q118" i="59"/>
  <c r="U118" i="59" s="1"/>
  <c r="R126" i="59"/>
  <c r="V126" i="59" s="1"/>
  <c r="T126" i="59"/>
  <c r="S126" i="59"/>
  <c r="Q126" i="59"/>
  <c r="U126" i="59" s="1"/>
  <c r="R134" i="59"/>
  <c r="V134" i="59" s="1"/>
  <c r="T134" i="59"/>
  <c r="S134" i="59"/>
  <c r="Q134" i="59"/>
  <c r="U134" i="59" s="1"/>
  <c r="R148" i="59"/>
  <c r="V148" i="59" s="1"/>
  <c r="T148" i="59"/>
  <c r="S148" i="59"/>
  <c r="Q148" i="59"/>
  <c r="U148" i="59"/>
  <c r="T187" i="59"/>
  <c r="S187" i="59"/>
  <c r="S21" i="59"/>
  <c r="S23" i="59"/>
  <c r="S30" i="59"/>
  <c r="S32" i="59"/>
  <c r="S37" i="59"/>
  <c r="S39" i="59"/>
  <c r="S48" i="59"/>
  <c r="T72" i="59"/>
  <c r="Q72" i="59"/>
  <c r="U72" i="59" s="1"/>
  <c r="T77" i="59"/>
  <c r="S77" i="59"/>
  <c r="R84" i="59"/>
  <c r="V84" i="59" s="1"/>
  <c r="T84" i="59"/>
  <c r="T105" i="59"/>
  <c r="S105" i="59"/>
  <c r="R146" i="59"/>
  <c r="V146" i="59" s="1"/>
  <c r="Q146" i="59"/>
  <c r="U146" i="59" s="1"/>
  <c r="T146" i="59"/>
  <c r="S146" i="59"/>
  <c r="R156" i="59"/>
  <c r="V156" i="59" s="1"/>
  <c r="Q156" i="59"/>
  <c r="U156" i="59" s="1"/>
  <c r="T156" i="59"/>
  <c r="S156" i="59"/>
  <c r="Q22" i="59"/>
  <c r="U22" i="59" s="1"/>
  <c r="Q29" i="59"/>
  <c r="U29" i="59"/>
  <c r="Q31" i="59"/>
  <c r="U31" i="59" s="1"/>
  <c r="Q38" i="59"/>
  <c r="U38" i="59" s="1"/>
  <c r="Q45" i="59"/>
  <c r="U45" i="59" s="1"/>
  <c r="Q47" i="59"/>
  <c r="U47" i="59" s="1"/>
  <c r="Q56" i="59"/>
  <c r="U56" i="59" s="1"/>
  <c r="T57" i="59"/>
  <c r="R57" i="59"/>
  <c r="V57" i="59" s="1"/>
  <c r="S58" i="59"/>
  <c r="R92" i="59"/>
  <c r="V92" i="59" s="1"/>
  <c r="T92" i="59"/>
  <c r="T97" i="59"/>
  <c r="S97" i="59"/>
  <c r="S99" i="59"/>
  <c r="R114" i="59"/>
  <c r="V114" i="59" s="1"/>
  <c r="T114" i="59"/>
  <c r="S114" i="59"/>
  <c r="Q114" i="59"/>
  <c r="U114" i="59" s="1"/>
  <c r="R122" i="59"/>
  <c r="V122" i="59" s="1"/>
  <c r="T122" i="59"/>
  <c r="S122" i="59"/>
  <c r="Q122" i="59"/>
  <c r="U122" i="59" s="1"/>
  <c r="R130" i="59"/>
  <c r="V130" i="59" s="1"/>
  <c r="T130" i="59"/>
  <c r="S130" i="59"/>
  <c r="Q130" i="59"/>
  <c r="U130" i="59" s="1"/>
  <c r="R138" i="59"/>
  <c r="V138" i="59" s="1"/>
  <c r="T138" i="59"/>
  <c r="S138" i="59"/>
  <c r="Q138" i="59"/>
  <c r="U138" i="59" s="1"/>
  <c r="R158" i="59"/>
  <c r="V158" i="59" s="1"/>
  <c r="T158" i="59"/>
  <c r="Q158" i="59"/>
  <c r="U158" i="59"/>
  <c r="S158" i="59"/>
  <c r="Q57" i="59"/>
  <c r="U57" i="59" s="1"/>
  <c r="Q59" i="59"/>
  <c r="U59" i="59" s="1"/>
  <c r="Q65" i="59"/>
  <c r="U65" i="59" s="1"/>
  <c r="Q67" i="59"/>
  <c r="U67" i="59" s="1"/>
  <c r="Q83" i="59"/>
  <c r="U83" i="59" s="1"/>
  <c r="Q89" i="59"/>
  <c r="U89" i="59" s="1"/>
  <c r="Q94" i="59"/>
  <c r="U94" i="59" s="1"/>
  <c r="R96" i="59"/>
  <c r="V96" i="59" s="1"/>
  <c r="Q99" i="59"/>
  <c r="U99" i="59" s="1"/>
  <c r="T100" i="59"/>
  <c r="Q105" i="59"/>
  <c r="U105" i="59" s="1"/>
  <c r="Q110" i="59"/>
  <c r="U110" i="59" s="1"/>
  <c r="T112" i="59"/>
  <c r="R113" i="59"/>
  <c r="V113" i="59" s="1"/>
  <c r="T116" i="59"/>
  <c r="R117" i="59"/>
  <c r="V117" i="59" s="1"/>
  <c r="T120" i="59"/>
  <c r="R121" i="59"/>
  <c r="V121" i="59" s="1"/>
  <c r="T124" i="59"/>
  <c r="R125" i="59"/>
  <c r="V125" i="59" s="1"/>
  <c r="T128" i="59"/>
  <c r="R129" i="59"/>
  <c r="V129" i="59" s="1"/>
  <c r="T132" i="59"/>
  <c r="R133" i="59"/>
  <c r="V133" i="59" s="1"/>
  <c r="T136" i="59"/>
  <c r="R137" i="59"/>
  <c r="V137" i="59" s="1"/>
  <c r="T140" i="59"/>
  <c r="R141" i="59"/>
  <c r="V141" i="59" s="1"/>
  <c r="R143" i="59"/>
  <c r="V143" i="59"/>
  <c r="S143" i="59"/>
  <c r="R150" i="59"/>
  <c r="V150" i="59" s="1"/>
  <c r="Q150" i="59"/>
  <c r="U150" i="59" s="1"/>
  <c r="R152" i="59"/>
  <c r="V152" i="59" s="1"/>
  <c r="T152" i="59"/>
  <c r="R154" i="59"/>
  <c r="V154" i="59" s="1"/>
  <c r="T154" i="59"/>
  <c r="Q154" i="59"/>
  <c r="U154" i="59" s="1"/>
  <c r="R168" i="59"/>
  <c r="V168" i="59" s="1"/>
  <c r="T170" i="59"/>
  <c r="Q170" i="59"/>
  <c r="U170" i="59" s="1"/>
  <c r="T172" i="59"/>
  <c r="R172" i="59"/>
  <c r="V172" i="59" s="1"/>
  <c r="S173" i="59"/>
  <c r="Q178" i="59"/>
  <c r="U178" i="59" s="1"/>
  <c r="T178" i="59"/>
  <c r="R201" i="59"/>
  <c r="V201" i="59" s="1"/>
  <c r="T201" i="59"/>
  <c r="S201" i="59"/>
  <c r="Q201" i="59"/>
  <c r="U201" i="59"/>
  <c r="R209" i="59"/>
  <c r="V209" i="59" s="1"/>
  <c r="T209" i="59"/>
  <c r="S209" i="59"/>
  <c r="Q209" i="59"/>
  <c r="U209" i="59" s="1"/>
  <c r="R217" i="59"/>
  <c r="V217" i="59" s="1"/>
  <c r="T217" i="59"/>
  <c r="S217" i="59"/>
  <c r="Q217" i="59"/>
  <c r="U217" i="59" s="1"/>
  <c r="R225" i="59"/>
  <c r="V225" i="59" s="1"/>
  <c r="T225" i="59"/>
  <c r="S225" i="59"/>
  <c r="Q225" i="59"/>
  <c r="U225" i="59" s="1"/>
  <c r="R147" i="59"/>
  <c r="V147" i="59" s="1"/>
  <c r="S147" i="59"/>
  <c r="Q164" i="59"/>
  <c r="U164" i="59" s="1"/>
  <c r="T191" i="59"/>
  <c r="S191" i="59"/>
  <c r="T251" i="59"/>
  <c r="S251" i="59"/>
  <c r="T259" i="59"/>
  <c r="S259" i="59"/>
  <c r="Q49" i="59"/>
  <c r="U49" i="59" s="1"/>
  <c r="Q51" i="59"/>
  <c r="U51" i="59" s="1"/>
  <c r="Q58" i="59"/>
  <c r="U58" i="59" s="1"/>
  <c r="Q60" i="59"/>
  <c r="U60" i="59" s="1"/>
  <c r="Q77" i="59"/>
  <c r="U77" i="59" s="1"/>
  <c r="Q81" i="59"/>
  <c r="U81" i="59" s="1"/>
  <c r="Q86" i="59"/>
  <c r="U86" i="59" s="1"/>
  <c r="R88" i="59"/>
  <c r="V88" i="59" s="1"/>
  <c r="Q91" i="59"/>
  <c r="U91" i="59" s="1"/>
  <c r="Q96" i="59"/>
  <c r="U96" i="59" s="1"/>
  <c r="Q102" i="59"/>
  <c r="U102" i="59" s="1"/>
  <c r="R104" i="59"/>
  <c r="V104" i="59" s="1"/>
  <c r="Q107" i="59"/>
  <c r="U107" i="59" s="1"/>
  <c r="Q112" i="59"/>
  <c r="U112" i="59" s="1"/>
  <c r="S113" i="59"/>
  <c r="R115" i="59"/>
  <c r="V115" i="59" s="1"/>
  <c r="Q116" i="59"/>
  <c r="U116" i="59" s="1"/>
  <c r="S117" i="59"/>
  <c r="R119" i="59"/>
  <c r="V119" i="59" s="1"/>
  <c r="Q120" i="59"/>
  <c r="U120" i="59" s="1"/>
  <c r="S121" i="59"/>
  <c r="R123" i="59"/>
  <c r="V123" i="59" s="1"/>
  <c r="Q124" i="59"/>
  <c r="U124" i="59" s="1"/>
  <c r="S125" i="59"/>
  <c r="R127" i="59"/>
  <c r="V127" i="59" s="1"/>
  <c r="Q128" i="59"/>
  <c r="U128" i="59" s="1"/>
  <c r="S129" i="59"/>
  <c r="R131" i="59"/>
  <c r="V131" i="59" s="1"/>
  <c r="Q132" i="59"/>
  <c r="U132" i="59" s="1"/>
  <c r="S133" i="59"/>
  <c r="R135" i="59"/>
  <c r="V135" i="59" s="1"/>
  <c r="Q136" i="59"/>
  <c r="U136" i="59" s="1"/>
  <c r="S137" i="59"/>
  <c r="R139" i="59"/>
  <c r="V139" i="59" s="1"/>
  <c r="Q140" i="59"/>
  <c r="U140" i="59"/>
  <c r="S141" i="59"/>
  <c r="R142" i="59"/>
  <c r="V142" i="59" s="1"/>
  <c r="Q142" i="59"/>
  <c r="U142" i="59" s="1"/>
  <c r="Q143" i="59"/>
  <c r="U143" i="59" s="1"/>
  <c r="R144" i="59"/>
  <c r="V144" i="59" s="1"/>
  <c r="T144" i="59"/>
  <c r="S150" i="59"/>
  <c r="R151" i="59"/>
  <c r="V151" i="59" s="1"/>
  <c r="S151" i="59"/>
  <c r="Q152" i="59"/>
  <c r="U152" i="59" s="1"/>
  <c r="T160" i="59"/>
  <c r="T162" i="59"/>
  <c r="Q162" i="59"/>
  <c r="U162" i="59" s="1"/>
  <c r="T171" i="59"/>
  <c r="R171" i="59"/>
  <c r="V171" i="59" s="1"/>
  <c r="Q172" i="59"/>
  <c r="U172" i="59" s="1"/>
  <c r="R179" i="59"/>
  <c r="V179" i="59" s="1"/>
  <c r="T179" i="59"/>
  <c r="T186" i="59"/>
  <c r="Q186" i="59"/>
  <c r="U186" i="59" s="1"/>
  <c r="Q196" i="59"/>
  <c r="U196" i="59" s="1"/>
  <c r="T197" i="59"/>
  <c r="S197" i="59"/>
  <c r="R205" i="59"/>
  <c r="V205" i="59" s="1"/>
  <c r="T205" i="59"/>
  <c r="S205" i="59"/>
  <c r="Q205" i="59"/>
  <c r="U205" i="59" s="1"/>
  <c r="R213" i="59"/>
  <c r="V213" i="59" s="1"/>
  <c r="T213" i="59"/>
  <c r="S213" i="59"/>
  <c r="Q213" i="59"/>
  <c r="U213" i="59" s="1"/>
  <c r="R221" i="59"/>
  <c r="V221" i="59" s="1"/>
  <c r="T221" i="59"/>
  <c r="S221" i="59"/>
  <c r="Q221" i="59"/>
  <c r="U221" i="59" s="1"/>
  <c r="T229" i="59"/>
  <c r="S229" i="59"/>
  <c r="Q229" i="59"/>
  <c r="U229" i="59" s="1"/>
  <c r="R145" i="59"/>
  <c r="V145" i="59" s="1"/>
  <c r="R149" i="59"/>
  <c r="V149" i="59" s="1"/>
  <c r="R153" i="59"/>
  <c r="V153" i="59" s="1"/>
  <c r="R157" i="59"/>
  <c r="V157" i="59" s="1"/>
  <c r="R161" i="59"/>
  <c r="V161" i="59" s="1"/>
  <c r="R165" i="59"/>
  <c r="V165" i="59" s="1"/>
  <c r="R169" i="59"/>
  <c r="V169" i="59" s="1"/>
  <c r="R170" i="59"/>
  <c r="V170" i="59" s="1"/>
  <c r="Q190" i="59"/>
  <c r="U190" i="59" s="1"/>
  <c r="Q191" i="59"/>
  <c r="U191" i="59" s="1"/>
  <c r="T192" i="59"/>
  <c r="Q197" i="59"/>
  <c r="U197" i="59" s="1"/>
  <c r="T199" i="59"/>
  <c r="R200" i="59"/>
  <c r="V200" i="59" s="1"/>
  <c r="T203" i="59"/>
  <c r="R204" i="59"/>
  <c r="V204" i="59" s="1"/>
  <c r="T207" i="59"/>
  <c r="R208" i="59"/>
  <c r="V208" i="59" s="1"/>
  <c r="T211" i="59"/>
  <c r="R212" i="59"/>
  <c r="V212" i="59" s="1"/>
  <c r="T215" i="59"/>
  <c r="R216" i="59"/>
  <c r="V216" i="59" s="1"/>
  <c r="T219" i="59"/>
  <c r="R220" i="59"/>
  <c r="V220" i="59" s="1"/>
  <c r="T223" i="59"/>
  <c r="R224" i="59"/>
  <c r="V224" i="59" s="1"/>
  <c r="T227" i="59"/>
  <c r="R229" i="59"/>
  <c r="V229" i="59" s="1"/>
  <c r="T231" i="59"/>
  <c r="T232" i="59"/>
  <c r="S245" i="59"/>
  <c r="S249" i="59"/>
  <c r="S253" i="59"/>
  <c r="S261" i="59"/>
  <c r="S258" i="59"/>
  <c r="R155" i="59"/>
  <c r="V155" i="59" s="1"/>
  <c r="R159" i="59"/>
  <c r="V159" i="59" s="1"/>
  <c r="R163" i="59"/>
  <c r="V163" i="59" s="1"/>
  <c r="R167" i="59"/>
  <c r="V167" i="59" s="1"/>
  <c r="R178" i="59"/>
  <c r="V178" i="59" s="1"/>
  <c r="Q187" i="59"/>
  <c r="U187" i="59"/>
  <c r="R196" i="59"/>
  <c r="V196" i="59" s="1"/>
  <c r="R198" i="59"/>
  <c r="V198" i="59" s="1"/>
  <c r="Q199" i="59"/>
  <c r="U199" i="59" s="1"/>
  <c r="R202" i="59"/>
  <c r="V202" i="59" s="1"/>
  <c r="Q203" i="59"/>
  <c r="U203" i="59" s="1"/>
  <c r="R206" i="59"/>
  <c r="V206" i="59" s="1"/>
  <c r="Q207" i="59"/>
  <c r="U207" i="59" s="1"/>
  <c r="R210" i="59"/>
  <c r="V210" i="59" s="1"/>
  <c r="Q211" i="59"/>
  <c r="U211" i="59" s="1"/>
  <c r="R214" i="59"/>
  <c r="V214" i="59" s="1"/>
  <c r="Q215" i="59"/>
  <c r="U215" i="59" s="1"/>
  <c r="R218" i="59"/>
  <c r="V218" i="59" s="1"/>
  <c r="Q219" i="59"/>
  <c r="U219" i="59" s="1"/>
  <c r="Q223" i="59"/>
  <c r="U223" i="59" s="1"/>
  <c r="R226" i="59"/>
  <c r="V226" i="59" s="1"/>
  <c r="R227" i="59"/>
  <c r="V227" i="59" s="1"/>
  <c r="R231" i="59"/>
  <c r="V231" i="59" s="1"/>
  <c r="R261" i="59"/>
  <c r="V261" i="59" s="1"/>
  <c r="S12" i="59"/>
  <c r="T16" i="59"/>
  <c r="S14" i="59"/>
  <c r="R15" i="59"/>
  <c r="V15" i="59"/>
  <c r="Q28" i="59"/>
  <c r="U28" i="59" s="1"/>
  <c r="R28" i="59"/>
  <c r="V28" i="59" s="1"/>
  <c r="Q24" i="59"/>
  <c r="U24" i="59" s="1"/>
  <c r="R24" i="59"/>
  <c r="V24" i="59" s="1"/>
  <c r="Z13" i="59"/>
  <c r="Q13" i="59"/>
  <c r="U13" i="59"/>
  <c r="R14" i="59"/>
  <c r="V14" i="59" s="1"/>
  <c r="R22" i="59"/>
  <c r="V22" i="59" s="1"/>
  <c r="R26" i="59"/>
  <c r="V26" i="59" s="1"/>
  <c r="R30" i="59"/>
  <c r="V30" i="59" s="1"/>
  <c r="R34" i="59"/>
  <c r="V34" i="59" s="1"/>
  <c r="R38" i="59"/>
  <c r="V38" i="59"/>
  <c r="R42" i="59"/>
  <c r="V42" i="59" s="1"/>
  <c r="R54" i="59"/>
  <c r="V54" i="59" s="1"/>
  <c r="R58" i="59"/>
  <c r="V58" i="59" s="1"/>
  <c r="R62" i="59"/>
  <c r="V62" i="59" s="1"/>
  <c r="R66" i="59"/>
  <c r="V66" i="59"/>
  <c r="S66" i="59"/>
  <c r="Q68" i="59"/>
  <c r="U68" i="59" s="1"/>
  <c r="R70" i="59"/>
  <c r="V70" i="59" s="1"/>
  <c r="S70" i="59"/>
  <c r="R19" i="59"/>
  <c r="V19" i="59" s="1"/>
  <c r="R23" i="59"/>
  <c r="V23" i="59" s="1"/>
  <c r="R31" i="59"/>
  <c r="V31" i="59" s="1"/>
  <c r="R35" i="59"/>
  <c r="V35" i="59" s="1"/>
  <c r="R39" i="59"/>
  <c r="V39" i="59" s="1"/>
  <c r="R43" i="59"/>
  <c r="V43" i="59" s="1"/>
  <c r="R47" i="59"/>
  <c r="V47" i="59" s="1"/>
  <c r="R51" i="59"/>
  <c r="V51" i="59" s="1"/>
  <c r="R55" i="59"/>
  <c r="V55" i="59" s="1"/>
  <c r="R59" i="59"/>
  <c r="V59" i="59" s="1"/>
  <c r="R63" i="59"/>
  <c r="V63" i="59" s="1"/>
  <c r="Q70" i="59"/>
  <c r="U70" i="59" s="1"/>
  <c r="R72" i="59"/>
  <c r="V72" i="59" s="1"/>
  <c r="S72" i="59"/>
  <c r="U12" i="59"/>
  <c r="R13" i="59"/>
  <c r="V13" i="59" s="1"/>
  <c r="R17" i="59"/>
  <c r="V17" i="59"/>
  <c r="R32" i="59"/>
  <c r="V32" i="59"/>
  <c r="R36" i="59"/>
  <c r="V36" i="59" s="1"/>
  <c r="R52" i="59"/>
  <c r="V52" i="59" s="1"/>
  <c r="R56" i="59"/>
  <c r="V56" i="59" s="1"/>
  <c r="R60" i="59"/>
  <c r="V60" i="59"/>
  <c r="R64" i="59"/>
  <c r="V64" i="59" s="1"/>
  <c r="R68" i="59"/>
  <c r="V68" i="59" s="1"/>
  <c r="S68" i="59"/>
  <c r="T70" i="59"/>
  <c r="S74" i="59"/>
  <c r="R86" i="59"/>
  <c r="V86" i="59" s="1"/>
  <c r="T86" i="59"/>
  <c r="S86" i="59"/>
  <c r="R90" i="59"/>
  <c r="V90" i="59" s="1"/>
  <c r="T90" i="59"/>
  <c r="S90" i="59"/>
  <c r="R94" i="59"/>
  <c r="V94" i="59" s="1"/>
  <c r="T94" i="59"/>
  <c r="S94" i="59"/>
  <c r="R98" i="59"/>
  <c r="V98" i="59" s="1"/>
  <c r="T98" i="59"/>
  <c r="S98" i="59"/>
  <c r="R102" i="59"/>
  <c r="V102" i="59"/>
  <c r="T102" i="59"/>
  <c r="S102" i="59"/>
  <c r="R106" i="59"/>
  <c r="V106" i="59" s="1"/>
  <c r="T106" i="59"/>
  <c r="S106" i="59"/>
  <c r="R110" i="59"/>
  <c r="V110" i="59" s="1"/>
  <c r="T110" i="59"/>
  <c r="S110" i="59"/>
  <c r="R67" i="59"/>
  <c r="V67" i="59" s="1"/>
  <c r="R71" i="59"/>
  <c r="V71" i="59"/>
  <c r="R75" i="59"/>
  <c r="V75" i="59"/>
  <c r="R79" i="59"/>
  <c r="V79" i="59" s="1"/>
  <c r="R83" i="59"/>
  <c r="V83" i="59" s="1"/>
  <c r="R87" i="59"/>
  <c r="V87" i="59" s="1"/>
  <c r="R91" i="59"/>
  <c r="V91" i="59" s="1"/>
  <c r="R99" i="59"/>
  <c r="V99" i="59" s="1"/>
  <c r="R103" i="59"/>
  <c r="V103" i="59" s="1"/>
  <c r="R107" i="59"/>
  <c r="V107" i="59" s="1"/>
  <c r="R111" i="59"/>
  <c r="V111" i="59"/>
  <c r="R184" i="59"/>
  <c r="V184" i="59" s="1"/>
  <c r="T184" i="59"/>
  <c r="S184" i="59"/>
  <c r="Q184" i="59"/>
  <c r="U184" i="59" s="1"/>
  <c r="R65" i="59"/>
  <c r="V65" i="59" s="1"/>
  <c r="R69" i="59"/>
  <c r="V69" i="59" s="1"/>
  <c r="R73" i="59"/>
  <c r="V73" i="59"/>
  <c r="R77" i="59"/>
  <c r="V77" i="59" s="1"/>
  <c r="R81" i="59"/>
  <c r="V81" i="59"/>
  <c r="S84" i="59"/>
  <c r="R85" i="59"/>
  <c r="V85" i="59" s="1"/>
  <c r="S88" i="59"/>
  <c r="R89" i="59"/>
  <c r="V89" i="59" s="1"/>
  <c r="S92" i="59"/>
  <c r="S96" i="59"/>
  <c r="S100" i="59"/>
  <c r="R101" i="59"/>
  <c r="V101" i="59" s="1"/>
  <c r="S104" i="59"/>
  <c r="R105" i="59"/>
  <c r="V105" i="59" s="1"/>
  <c r="S108" i="59"/>
  <c r="R109" i="59"/>
  <c r="V109" i="59" s="1"/>
  <c r="R173" i="59"/>
  <c r="V173" i="59" s="1"/>
  <c r="Q173" i="59"/>
  <c r="U173" i="59" s="1"/>
  <c r="R177" i="59"/>
  <c r="V177" i="59" s="1"/>
  <c r="Q177" i="59"/>
  <c r="U177" i="59" s="1"/>
  <c r="R181" i="59"/>
  <c r="V181" i="59" s="1"/>
  <c r="T181" i="59"/>
  <c r="S181" i="59"/>
  <c r="Q181" i="59"/>
  <c r="U181" i="59" s="1"/>
  <c r="R182" i="59"/>
  <c r="V182" i="59" s="1"/>
  <c r="S182" i="59"/>
  <c r="T182" i="59"/>
  <c r="Q182" i="59"/>
  <c r="U182" i="59" s="1"/>
  <c r="R180" i="59"/>
  <c r="V180" i="59" s="1"/>
  <c r="R188" i="59"/>
  <c r="V188" i="59" s="1"/>
  <c r="S188" i="59"/>
  <c r="R190" i="59"/>
  <c r="V190" i="59"/>
  <c r="S190" i="59"/>
  <c r="R185" i="59"/>
  <c r="V185" i="59" s="1"/>
  <c r="T185" i="59"/>
  <c r="R186" i="59"/>
  <c r="V186" i="59" s="1"/>
  <c r="S186" i="59"/>
  <c r="R183" i="59"/>
  <c r="V183" i="59" s="1"/>
  <c r="R187" i="59"/>
  <c r="V187" i="59" s="1"/>
  <c r="R191" i="59"/>
  <c r="V191" i="59" s="1"/>
  <c r="R195" i="59"/>
  <c r="V195" i="59" s="1"/>
  <c r="R189" i="59"/>
  <c r="V189" i="59" s="1"/>
  <c r="S192" i="59"/>
  <c r="R193" i="59"/>
  <c r="V193" i="59" s="1"/>
  <c r="S196" i="59"/>
  <c r="R197" i="59"/>
  <c r="V197" i="59" s="1"/>
  <c r="T234" i="59"/>
  <c r="R234" i="59"/>
  <c r="V234" i="59" s="1"/>
  <c r="Q234" i="59"/>
  <c r="U234" i="59"/>
  <c r="T236" i="59"/>
  <c r="R236" i="59"/>
  <c r="V236" i="59" s="1"/>
  <c r="Q236" i="59"/>
  <c r="U236" i="59" s="1"/>
  <c r="T238" i="59"/>
  <c r="R238" i="59"/>
  <c r="V238" i="59" s="1"/>
  <c r="Q238" i="59"/>
  <c r="U238" i="59" s="1"/>
  <c r="T240" i="59"/>
  <c r="R240" i="59"/>
  <c r="V240" i="59" s="1"/>
  <c r="Q240" i="59"/>
  <c r="U240" i="59" s="1"/>
  <c r="T242" i="59"/>
  <c r="R242" i="59"/>
  <c r="V242" i="59" s="1"/>
  <c r="Q242" i="59"/>
  <c r="U242" i="59" s="1"/>
  <c r="T244" i="59"/>
  <c r="R244" i="59"/>
  <c r="V244" i="59" s="1"/>
  <c r="Q244" i="59"/>
  <c r="U244" i="59"/>
  <c r="T233" i="59"/>
  <c r="Q233" i="59"/>
  <c r="U233" i="59" s="1"/>
  <c r="T235" i="59"/>
  <c r="R235" i="59"/>
  <c r="V235" i="59" s="1"/>
  <c r="Q235" i="59"/>
  <c r="U235" i="59" s="1"/>
  <c r="T237" i="59"/>
  <c r="R237" i="59"/>
  <c r="V237" i="59" s="1"/>
  <c r="Q237" i="59"/>
  <c r="U237" i="59" s="1"/>
  <c r="T241" i="59"/>
  <c r="R241" i="59"/>
  <c r="V241" i="59" s="1"/>
  <c r="Q241" i="59"/>
  <c r="U241" i="59" s="1"/>
  <c r="T243" i="59"/>
  <c r="R243" i="59"/>
  <c r="V243" i="59" s="1"/>
  <c r="Q243" i="59"/>
  <c r="U243" i="59" s="1"/>
  <c r="Q245" i="59"/>
  <c r="U245" i="59" s="1"/>
  <c r="Q246" i="59"/>
  <c r="U246" i="59" s="1"/>
  <c r="Q247" i="59"/>
  <c r="U247" i="59" s="1"/>
  <c r="Q248" i="59"/>
  <c r="U248" i="59" s="1"/>
  <c r="Q249" i="59"/>
  <c r="U249" i="59" s="1"/>
  <c r="Q250" i="59"/>
  <c r="U250" i="59" s="1"/>
  <c r="Q251" i="59"/>
  <c r="U251" i="59" s="1"/>
  <c r="Q253" i="59"/>
  <c r="U253" i="59" s="1"/>
  <c r="Q255" i="59"/>
  <c r="U255" i="59" s="1"/>
  <c r="Q256" i="59"/>
  <c r="U256" i="59" s="1"/>
  <c r="Q257" i="59"/>
  <c r="U257" i="59" s="1"/>
  <c r="Q258" i="59"/>
  <c r="U258" i="59" s="1"/>
  <c r="Q259" i="59"/>
  <c r="U259" i="59" s="1"/>
  <c r="Q260" i="59"/>
  <c r="U260" i="59" s="1"/>
  <c r="Q261" i="59"/>
  <c r="U261" i="59" s="1"/>
  <c r="R245" i="59"/>
  <c r="V245" i="59" s="1"/>
  <c r="R246" i="59"/>
  <c r="V246" i="59" s="1"/>
  <c r="R247" i="59"/>
  <c r="V247" i="59" s="1"/>
  <c r="R248" i="59"/>
  <c r="V248" i="59" s="1"/>
  <c r="R249" i="59"/>
  <c r="V249" i="59"/>
  <c r="R251" i="59"/>
  <c r="V251" i="59" s="1"/>
  <c r="R253" i="59"/>
  <c r="V253" i="59" s="1"/>
  <c r="R255" i="59"/>
  <c r="V255" i="59" s="1"/>
  <c r="R256" i="59"/>
  <c r="V256" i="59" s="1"/>
  <c r="R257" i="59"/>
  <c r="V257" i="59" s="1"/>
  <c r="R258" i="59"/>
  <c r="V258" i="59" s="1"/>
  <c r="R259" i="59"/>
  <c r="V259" i="59" s="1"/>
  <c r="R260" i="59"/>
  <c r="V260" i="59" s="1"/>
  <c r="V14" i="72"/>
  <c r="AA14" i="72"/>
  <c r="AA15" i="72" s="1"/>
  <c r="AA16" i="72" s="1"/>
  <c r="AA17" i="72" s="1"/>
  <c r="AA18" i="72" s="1"/>
  <c r="AA19" i="72" s="1"/>
  <c r="AA20" i="72" s="1"/>
  <c r="AA21" i="72" s="1"/>
  <c r="AA22" i="72" s="1"/>
  <c r="AA23" i="72" s="1"/>
  <c r="AA24" i="72" s="1"/>
  <c r="AA25" i="72" s="1"/>
  <c r="AA26" i="72" s="1"/>
  <c r="AA27" i="72" s="1"/>
  <c r="AA28" i="72" s="1"/>
  <c r="AA29" i="72" s="1"/>
  <c r="AA30" i="72" s="1"/>
  <c r="AA31" i="72" s="1"/>
  <c r="AA32" i="72" s="1"/>
  <c r="AA33" i="72" s="1"/>
  <c r="AA34" i="72" s="1"/>
  <c r="AA35" i="72" s="1"/>
  <c r="AA36" i="72" s="1"/>
  <c r="AA37" i="72" s="1"/>
  <c r="AA38" i="72" s="1"/>
  <c r="AA39" i="72" s="1"/>
  <c r="AA40" i="72" s="1"/>
  <c r="AA41" i="72" s="1"/>
  <c r="AA42" i="72" s="1"/>
  <c r="AA43" i="72" s="1"/>
  <c r="AA44" i="72" s="1"/>
  <c r="AA45" i="72" s="1"/>
  <c r="AA46" i="72" s="1"/>
  <c r="U153" i="72"/>
  <c r="Z14" i="72"/>
  <c r="T14" i="72"/>
  <c r="S17" i="72"/>
  <c r="T224" i="72"/>
  <c r="S224" i="72"/>
  <c r="T232" i="72"/>
  <c r="S232" i="72"/>
  <c r="T243" i="72"/>
  <c r="S243" i="72"/>
  <c r="T24" i="72"/>
  <c r="T117" i="72"/>
  <c r="S117" i="72"/>
  <c r="V39" i="72"/>
  <c r="T240" i="72"/>
  <c r="S240" i="72"/>
  <c r="T251" i="72"/>
  <c r="S251" i="72"/>
  <c r="T259" i="72"/>
  <c r="S259" i="72"/>
  <c r="T20" i="72"/>
  <c r="T86" i="72"/>
  <c r="S86" i="72"/>
  <c r="T87" i="72"/>
  <c r="S87" i="72"/>
  <c r="S88" i="72"/>
  <c r="T89" i="72"/>
  <c r="S89" i="72"/>
  <c r="T90" i="72"/>
  <c r="S90" i="72"/>
  <c r="T91" i="72"/>
  <c r="S91" i="72"/>
  <c r="T92" i="72"/>
  <c r="S92" i="72"/>
  <c r="T93" i="72"/>
  <c r="S93" i="72"/>
  <c r="T94" i="72"/>
  <c r="S94" i="72"/>
  <c r="T95" i="72"/>
  <c r="S95" i="72"/>
  <c r="T96" i="72"/>
  <c r="S96" i="72"/>
  <c r="T97" i="72"/>
  <c r="S97" i="72"/>
  <c r="T98" i="72"/>
  <c r="S98" i="72"/>
  <c r="T99" i="72"/>
  <c r="S99" i="72"/>
  <c r="T100" i="72"/>
  <c r="S100" i="72"/>
  <c r="T101" i="72"/>
  <c r="S101" i="72"/>
  <c r="T102" i="72"/>
  <c r="S102" i="72"/>
  <c r="T103" i="72"/>
  <c r="S103" i="72"/>
  <c r="T104" i="72"/>
  <c r="S104" i="72"/>
  <c r="T105" i="72"/>
  <c r="S105" i="72"/>
  <c r="T106" i="72"/>
  <c r="S106" i="72"/>
  <c r="T107" i="72"/>
  <c r="S107" i="72"/>
  <c r="T108" i="72"/>
  <c r="S108" i="72"/>
  <c r="T109" i="72"/>
  <c r="S109" i="72"/>
  <c r="T110" i="72"/>
  <c r="S110" i="72"/>
  <c r="T111" i="72"/>
  <c r="S111" i="72"/>
  <c r="T112" i="72"/>
  <c r="T113" i="72"/>
  <c r="S113" i="72"/>
  <c r="T129" i="72"/>
  <c r="S129" i="72"/>
  <c r="T121" i="72"/>
  <c r="S121" i="72"/>
  <c r="S16" i="72"/>
  <c r="S14" i="72"/>
  <c r="S18" i="72"/>
  <c r="S20" i="72"/>
  <c r="T22" i="72"/>
  <c r="T125" i="72"/>
  <c r="S125" i="72"/>
  <c r="T167" i="72"/>
  <c r="S167" i="72"/>
  <c r="T171" i="72"/>
  <c r="S171" i="72"/>
  <c r="T175" i="72"/>
  <c r="S175" i="72"/>
  <c r="T179" i="72"/>
  <c r="S179" i="72"/>
  <c r="T183" i="72"/>
  <c r="S183" i="72"/>
  <c r="T26" i="72"/>
  <c r="T115" i="72"/>
  <c r="T119" i="72"/>
  <c r="T123" i="72"/>
  <c r="T127" i="72"/>
  <c r="T168" i="72"/>
  <c r="T172" i="72"/>
  <c r="T176" i="72"/>
  <c r="T180" i="72"/>
  <c r="T184" i="72"/>
  <c r="T131" i="72"/>
  <c r="T133" i="72"/>
  <c r="T135" i="72"/>
  <c r="T137" i="72"/>
  <c r="T139" i="72"/>
  <c r="T141" i="72"/>
  <c r="T143" i="72"/>
  <c r="T145" i="72"/>
  <c r="T147" i="72"/>
  <c r="T149" i="72"/>
  <c r="T151" i="72"/>
  <c r="T153" i="72"/>
  <c r="T155" i="72"/>
  <c r="T157" i="72"/>
  <c r="T169" i="72"/>
  <c r="T173" i="72"/>
  <c r="T177" i="72"/>
  <c r="T181" i="72"/>
  <c r="T185" i="72"/>
  <c r="S164" i="72"/>
  <c r="T170" i="72"/>
  <c r="T174" i="72"/>
  <c r="T178" i="72"/>
  <c r="T182" i="72"/>
  <c r="T186" i="72"/>
  <c r="T190" i="72"/>
  <c r="T192" i="72"/>
  <c r="T194" i="72"/>
  <c r="T196" i="72"/>
  <c r="T198" i="72"/>
  <c r="T200" i="72"/>
  <c r="T202" i="72"/>
  <c r="T205" i="72"/>
  <c r="T209" i="72"/>
  <c r="T213" i="72"/>
  <c r="T217" i="72"/>
  <c r="T230" i="72"/>
  <c r="S230" i="72"/>
  <c r="T238" i="72"/>
  <c r="S238" i="72"/>
  <c r="T228" i="72"/>
  <c r="S228" i="72"/>
  <c r="T236" i="72"/>
  <c r="S236" i="72"/>
  <c r="T247" i="72"/>
  <c r="S247" i="72"/>
  <c r="T255" i="72"/>
  <c r="S255" i="72"/>
  <c r="T191" i="72"/>
  <c r="T193" i="72"/>
  <c r="T195" i="72"/>
  <c r="T197" i="72"/>
  <c r="T199" i="72"/>
  <c r="V201" i="72"/>
  <c r="T201" i="72"/>
  <c r="T203" i="72"/>
  <c r="T207" i="72"/>
  <c r="T211" i="72"/>
  <c r="T215" i="72"/>
  <c r="T219" i="72"/>
  <c r="T226" i="72"/>
  <c r="S226" i="72"/>
  <c r="T234" i="72"/>
  <c r="S234" i="72"/>
  <c r="T225" i="72"/>
  <c r="V225" i="72"/>
  <c r="T227" i="72"/>
  <c r="T229" i="72"/>
  <c r="T231" i="72"/>
  <c r="T233" i="72"/>
  <c r="T235" i="72"/>
  <c r="T237" i="72"/>
  <c r="T239" i="72"/>
  <c r="T241" i="72"/>
  <c r="T245" i="72"/>
  <c r="T249" i="72"/>
  <c r="T253" i="72"/>
  <c r="T257" i="72"/>
  <c r="T261" i="72"/>
  <c r="S221" i="72"/>
  <c r="S222" i="72"/>
  <c r="S223" i="72"/>
  <c r="U225" i="72"/>
  <c r="U231" i="72"/>
  <c r="T242" i="72"/>
  <c r="T244" i="72"/>
  <c r="T246" i="72"/>
  <c r="T248" i="72"/>
  <c r="T250" i="72"/>
  <c r="T252" i="72"/>
  <c r="T254" i="72"/>
  <c r="T256" i="72"/>
  <c r="T258" i="72"/>
  <c r="T260" i="72"/>
  <c r="R16" i="59"/>
  <c r="AA47" i="72"/>
  <c r="AA48" i="72" s="1"/>
  <c r="AA49" i="72" s="1"/>
  <c r="AA50" i="72" s="1"/>
  <c r="AA51" i="72" s="1"/>
  <c r="AA52" i="72" s="1"/>
  <c r="AA53" i="72" s="1"/>
  <c r="AA54" i="72" s="1"/>
  <c r="AA55" i="72" s="1"/>
  <c r="AA56" i="72" s="1"/>
  <c r="AA57" i="72" s="1"/>
  <c r="AA58" i="72" s="1"/>
  <c r="AA59" i="72" s="1"/>
  <c r="AA60" i="72" s="1"/>
  <c r="AA61" i="72" s="1"/>
  <c r="AA62" i="72" s="1"/>
  <c r="AA63" i="72" s="1"/>
  <c r="AA64" i="72" s="1"/>
  <c r="AA65" i="72" s="1"/>
  <c r="AA66" i="72" s="1"/>
  <c r="AA67" i="72" s="1"/>
  <c r="AA68" i="72" s="1"/>
  <c r="AA69" i="72" s="1"/>
  <c r="AA70" i="72" s="1"/>
  <c r="AA71" i="72" s="1"/>
  <c r="AA72" i="72" s="1"/>
  <c r="AA73" i="72" s="1"/>
  <c r="AA74" i="72" s="1"/>
  <c r="AA75" i="72" s="1"/>
  <c r="AA76" i="72" s="1"/>
  <c r="AA77" i="72" s="1"/>
  <c r="AA78" i="72" s="1"/>
  <c r="AA79" i="72" s="1"/>
  <c r="AA80" i="72" s="1"/>
  <c r="AA81" i="72" s="1"/>
  <c r="AA82" i="72" s="1"/>
  <c r="AA83" i="72" s="1"/>
  <c r="AA84" i="72" s="1"/>
  <c r="AA85" i="72" s="1"/>
  <c r="AA86" i="72" s="1"/>
  <c r="AA87" i="72" s="1"/>
  <c r="AA88" i="72" s="1"/>
  <c r="AA89" i="72" s="1"/>
  <c r="AA90" i="72" s="1"/>
  <c r="AA91" i="72" s="1"/>
  <c r="AA92" i="72" s="1"/>
  <c r="AA93" i="72" s="1"/>
  <c r="AA94" i="72" s="1"/>
  <c r="AA95" i="72" s="1"/>
  <c r="AA96" i="72" s="1"/>
  <c r="AA97" i="72" s="1"/>
  <c r="AA98" i="72" s="1"/>
  <c r="AA99" i="72" s="1"/>
  <c r="AA100" i="72" s="1"/>
  <c r="AA101" i="72" s="1"/>
  <c r="AA102" i="72" s="1"/>
  <c r="AA103" i="72" s="1"/>
  <c r="AA104" i="72" s="1"/>
  <c r="AA105" i="72" s="1"/>
  <c r="AA106" i="72" s="1"/>
  <c r="AA107" i="72" s="1"/>
  <c r="AA108" i="72" s="1"/>
  <c r="AA109" i="72" s="1"/>
  <c r="AA110" i="72" s="1"/>
  <c r="AA111" i="72" s="1"/>
  <c r="AA112" i="72" s="1"/>
  <c r="AA113" i="72" s="1"/>
  <c r="AA114" i="72" s="1"/>
  <c r="AA115" i="72" s="1"/>
  <c r="AA116" i="72" s="1"/>
  <c r="AA117" i="72" s="1"/>
  <c r="AA118" i="72" s="1"/>
  <c r="AA119" i="72" s="1"/>
  <c r="AA120" i="72" s="1"/>
  <c r="AA121" i="72" s="1"/>
  <c r="AA122" i="72" s="1"/>
  <c r="AA123" i="72" s="1"/>
  <c r="AA124" i="72" s="1"/>
  <c r="AA125" i="72" s="1"/>
  <c r="AA126" i="72" s="1"/>
  <c r="AA127" i="72" s="1"/>
  <c r="AA128" i="72" s="1"/>
  <c r="AA129" i="72" s="1"/>
  <c r="AA130" i="72" s="1"/>
  <c r="AA131" i="72" s="1"/>
  <c r="AA132" i="72" s="1"/>
  <c r="AA133" i="72" s="1"/>
  <c r="AA134" i="72" s="1"/>
  <c r="AA135" i="72" s="1"/>
  <c r="AA136" i="72" s="1"/>
  <c r="AA137" i="72" s="1"/>
  <c r="AA138" i="72" s="1"/>
  <c r="AA139" i="72" s="1"/>
  <c r="AA140" i="72" s="1"/>
  <c r="AA141" i="72" s="1"/>
  <c r="AA142" i="72" s="1"/>
  <c r="AA143" i="72" s="1"/>
  <c r="AA144" i="72" s="1"/>
  <c r="AA145" i="72" s="1"/>
  <c r="AA146" i="72" s="1"/>
  <c r="AA147" i="72" s="1"/>
  <c r="AA148" i="72" s="1"/>
  <c r="AA149" i="72" s="1"/>
  <c r="AA150" i="72" s="1"/>
  <c r="AA151" i="72" s="1"/>
  <c r="AA152" i="72" s="1"/>
  <c r="AA153" i="72" s="1"/>
  <c r="AA154" i="72" s="1"/>
  <c r="AA155" i="72" s="1"/>
  <c r="AA156" i="72" s="1"/>
  <c r="AA157" i="72" s="1"/>
  <c r="AA158" i="72" s="1"/>
  <c r="AA159" i="72" s="1"/>
  <c r="AA160" i="72" s="1"/>
  <c r="AA161" i="72" s="1"/>
  <c r="AA162" i="72" s="1"/>
  <c r="AA163" i="72" s="1"/>
  <c r="AA164" i="72" s="1"/>
  <c r="AA165" i="72" s="1"/>
  <c r="AA166" i="72" s="1"/>
  <c r="AA167" i="72" s="1"/>
  <c r="AA168" i="72" s="1"/>
  <c r="AA169" i="72" s="1"/>
  <c r="AA170" i="72" s="1"/>
  <c r="AA171" i="72" s="1"/>
  <c r="AA172" i="72" s="1"/>
  <c r="AA173" i="72" s="1"/>
  <c r="AA174" i="72" s="1"/>
  <c r="AA175" i="72" s="1"/>
  <c r="AA176" i="72" s="1"/>
  <c r="AA177" i="72" s="1"/>
  <c r="AA178" i="72" s="1"/>
  <c r="AA179" i="72" s="1"/>
  <c r="AA180" i="72" s="1"/>
  <c r="AA181" i="72" s="1"/>
  <c r="AA182" i="72" s="1"/>
  <c r="AA183" i="72" s="1"/>
  <c r="AA184" i="72" s="1"/>
  <c r="AA185" i="72" s="1"/>
  <c r="AA186" i="72" s="1"/>
  <c r="AA187" i="72" s="1"/>
  <c r="AA188" i="72" s="1"/>
  <c r="AA189" i="72" s="1"/>
  <c r="AA190" i="72" s="1"/>
  <c r="AA191" i="72" s="1"/>
  <c r="AA192" i="72" s="1"/>
  <c r="AA193" i="72" s="1"/>
  <c r="AA194" i="72" s="1"/>
  <c r="AA195" i="72" s="1"/>
  <c r="AA196" i="72" s="1"/>
  <c r="AA197" i="72" s="1"/>
  <c r="AA198" i="72" s="1"/>
  <c r="AA199" i="72" s="1"/>
  <c r="AA200" i="72" s="1"/>
  <c r="AA201" i="72" s="1"/>
  <c r="AA202" i="72" s="1"/>
  <c r="AA203" i="72" s="1"/>
  <c r="AA204" i="72" s="1"/>
  <c r="AA205" i="72" s="1"/>
  <c r="AA206" i="72" s="1"/>
  <c r="AA207" i="72" s="1"/>
  <c r="AA208" i="72" s="1"/>
  <c r="AA209" i="72" s="1"/>
  <c r="AA210" i="72" s="1"/>
  <c r="AA211" i="72" s="1"/>
  <c r="AA212" i="72" s="1"/>
  <c r="AA213" i="72" s="1"/>
  <c r="AA214" i="72" s="1"/>
  <c r="AA215" i="72" s="1"/>
  <c r="AA216" i="72" s="1"/>
  <c r="AA217" i="72" s="1"/>
  <c r="AA218" i="72" s="1"/>
  <c r="AA219" i="72" s="1"/>
  <c r="AA220" i="72" s="1"/>
  <c r="AA221" i="72" s="1"/>
  <c r="AA222" i="72" s="1"/>
  <c r="AA223" i="72" s="1"/>
  <c r="AA224" i="72" s="1"/>
  <c r="AA225" i="72" s="1"/>
  <c r="AA226" i="72" s="1"/>
  <c r="AA227" i="72" s="1"/>
  <c r="AA228" i="72" s="1"/>
  <c r="AA229" i="72" s="1"/>
  <c r="AA230" i="72" s="1"/>
  <c r="AA231" i="72" s="1"/>
  <c r="AA232" i="72" s="1"/>
  <c r="AA233" i="72" s="1"/>
  <c r="AA234" i="72" s="1"/>
  <c r="AA235" i="72" s="1"/>
  <c r="AA236" i="72" s="1"/>
  <c r="AA237" i="72" s="1"/>
  <c r="AA238" i="72" s="1"/>
  <c r="AA239" i="72" s="1"/>
  <c r="AA240" i="72" s="1"/>
  <c r="AA241" i="72" s="1"/>
  <c r="AA242" i="72" s="1"/>
  <c r="AA243" i="72" s="1"/>
  <c r="AA244" i="72" s="1"/>
  <c r="AA245" i="72" s="1"/>
  <c r="AA246" i="72" s="1"/>
  <c r="AA247" i="72" s="1"/>
  <c r="AA248" i="72" s="1"/>
  <c r="AA249" i="72" s="1"/>
  <c r="AA250" i="72" s="1"/>
  <c r="AA251" i="72" s="1"/>
  <c r="AA252" i="72" s="1"/>
  <c r="AA253" i="72" s="1"/>
  <c r="AA254" i="72" s="1"/>
  <c r="AA255" i="72" s="1"/>
  <c r="AA256" i="72" s="1"/>
  <c r="AA257" i="72" s="1"/>
  <c r="AA258" i="72" s="1"/>
  <c r="AA259" i="72" s="1"/>
  <c r="AA260" i="72" s="1"/>
  <c r="AA261" i="72" s="1"/>
  <c r="AA262" i="72" s="1"/>
  <c r="Q17" i="59"/>
  <c r="U17" i="59" s="1"/>
  <c r="Z14" i="59"/>
  <c r="Z15" i="72"/>
  <c r="Z16" i="72" s="1"/>
  <c r="Z17" i="72" s="1"/>
  <c r="Z18" i="72" s="1"/>
  <c r="Z19" i="72" s="1"/>
  <c r="Z20" i="72" s="1"/>
  <c r="Z21" i="72" s="1"/>
  <c r="Z22" i="72" s="1"/>
  <c r="Z23" i="72" s="1"/>
  <c r="Z24" i="72" s="1"/>
  <c r="Z25" i="72" s="1"/>
  <c r="Z26" i="72" s="1"/>
  <c r="Z27" i="72" s="1"/>
  <c r="Z28" i="72" s="1"/>
  <c r="Z29" i="72" s="1"/>
  <c r="Z30" i="72" s="1"/>
  <c r="Z31" i="72" s="1"/>
  <c r="Z32" i="72" s="1"/>
  <c r="Z33" i="72" s="1"/>
  <c r="Z34" i="72" s="1"/>
  <c r="Z35" i="72" s="1"/>
  <c r="Z36" i="72" s="1"/>
  <c r="Z37" i="72" s="1"/>
  <c r="Z38" i="72" s="1"/>
  <c r="Z39" i="72" s="1"/>
  <c r="Z40" i="72" s="1"/>
  <c r="Z41" i="72" s="1"/>
  <c r="Z42" i="72" s="1"/>
  <c r="Z43" i="72" s="1"/>
  <c r="Z44" i="72" s="1"/>
  <c r="Z45" i="72" s="1"/>
  <c r="Z46" i="72" s="1"/>
  <c r="Z47" i="72" s="1"/>
  <c r="Z48" i="72" s="1"/>
  <c r="Z49" i="72" s="1"/>
  <c r="Z50" i="72" s="1"/>
  <c r="Z51" i="72" s="1"/>
  <c r="Z52" i="72" s="1"/>
  <c r="Z53" i="72" s="1"/>
  <c r="Z54" i="72" s="1"/>
  <c r="Z55" i="72" s="1"/>
  <c r="Z56" i="72" s="1"/>
  <c r="Z57" i="72" s="1"/>
  <c r="Z58" i="72" s="1"/>
  <c r="Z59" i="72" s="1"/>
  <c r="Z60" i="72" s="1"/>
  <c r="Z61" i="72" s="1"/>
  <c r="Z62" i="72" s="1"/>
  <c r="Z63" i="72" s="1"/>
  <c r="Z64" i="72" s="1"/>
  <c r="Z65" i="72" s="1"/>
  <c r="Z66" i="72" s="1"/>
  <c r="Z67" i="72" s="1"/>
  <c r="Z68" i="72" s="1"/>
  <c r="Z69" i="72" s="1"/>
  <c r="Z15" i="59"/>
  <c r="Z16" i="59" s="1"/>
  <c r="Z17" i="59" s="1"/>
  <c r="Z70" i="72"/>
  <c r="Z71" i="72" s="1"/>
  <c r="Z72" i="72" s="1"/>
  <c r="Z73" i="72" s="1"/>
  <c r="Z74" i="72" s="1"/>
  <c r="Z75" i="72" s="1"/>
  <c r="Z76" i="72" s="1"/>
  <c r="Z77" i="72" s="1"/>
  <c r="Z78" i="72" s="1"/>
  <c r="Z79" i="72" s="1"/>
  <c r="Z80" i="72" s="1"/>
  <c r="Z81" i="72" s="1"/>
  <c r="Z82" i="72" s="1"/>
  <c r="Z83" i="72" s="1"/>
  <c r="Z84" i="72" s="1"/>
  <c r="Z85" i="72" s="1"/>
  <c r="Z86" i="72" s="1"/>
  <c r="Z87" i="72" s="1"/>
  <c r="Z88" i="72" s="1"/>
  <c r="Z89" i="72" s="1"/>
  <c r="Z90" i="72" s="1"/>
  <c r="Z91" i="72" s="1"/>
  <c r="Z92" i="72" s="1"/>
  <c r="Z93" i="72" s="1"/>
  <c r="Z94" i="72" s="1"/>
  <c r="Z95" i="72" s="1"/>
  <c r="Z96" i="72" s="1"/>
  <c r="Z97" i="72" s="1"/>
  <c r="Z98" i="72" s="1"/>
  <c r="Z99" i="72" s="1"/>
  <c r="Z100" i="72" s="1"/>
  <c r="Z101" i="72" s="1"/>
  <c r="Z102" i="72" s="1"/>
  <c r="Z103" i="72" s="1"/>
  <c r="Z104" i="72" s="1"/>
  <c r="Z105" i="72" s="1"/>
  <c r="Z106" i="72" s="1"/>
  <c r="Z107" i="72" s="1"/>
  <c r="Z108" i="72" s="1"/>
  <c r="Z109" i="72" s="1"/>
  <c r="Z110" i="72" s="1"/>
  <c r="Z111" i="72" s="1"/>
  <c r="Z112" i="72" s="1"/>
  <c r="Z113" i="72" s="1"/>
  <c r="Z114" i="72" s="1"/>
  <c r="Z115" i="72" s="1"/>
  <c r="Z116" i="72" s="1"/>
  <c r="Z117" i="72" s="1"/>
  <c r="Z118" i="72" s="1"/>
  <c r="Z119" i="72" s="1"/>
  <c r="Z120" i="72" s="1"/>
  <c r="Z121" i="72" s="1"/>
  <c r="Z122" i="72" s="1"/>
  <c r="Z123" i="72" s="1"/>
  <c r="Z124" i="72" s="1"/>
  <c r="Z125" i="72" s="1"/>
  <c r="Z126" i="72" s="1"/>
  <c r="Z127" i="72" s="1"/>
  <c r="Z128" i="72" s="1"/>
  <c r="Z129" i="72" s="1"/>
  <c r="Z130" i="72" s="1"/>
  <c r="Z131" i="72" s="1"/>
  <c r="Z132" i="72" s="1"/>
  <c r="Z133" i="72" s="1"/>
  <c r="Z134" i="72" s="1"/>
  <c r="Z135" i="72" s="1"/>
  <c r="Z136" i="72" s="1"/>
  <c r="Z137" i="72" s="1"/>
  <c r="Z138" i="72" s="1"/>
  <c r="Z139" i="72" s="1"/>
  <c r="Z140" i="72" s="1"/>
  <c r="Z141" i="72" s="1"/>
  <c r="Z142" i="72" s="1"/>
  <c r="Z143" i="72" s="1"/>
  <c r="Z144" i="72" s="1"/>
  <c r="Z145" i="72" s="1"/>
  <c r="Z146" i="72" s="1"/>
  <c r="Z147" i="72" s="1"/>
  <c r="Z148" i="72" s="1"/>
  <c r="Z149" i="72" s="1"/>
  <c r="Z150" i="72" s="1"/>
  <c r="Z151" i="72" s="1"/>
  <c r="Z152" i="72" s="1"/>
  <c r="Z153" i="72" s="1"/>
  <c r="Z154" i="72" s="1"/>
  <c r="Z155" i="72" s="1"/>
  <c r="Z156" i="72" s="1"/>
  <c r="Z157" i="72" s="1"/>
  <c r="Z158" i="72" s="1"/>
  <c r="Z159" i="72" s="1"/>
  <c r="Z160" i="72" s="1"/>
  <c r="Z161" i="72" s="1"/>
  <c r="Z162" i="72" s="1"/>
  <c r="Z163" i="72" s="1"/>
  <c r="Z164" i="72" s="1"/>
  <c r="Z165" i="72" s="1"/>
  <c r="Z166" i="72" s="1"/>
  <c r="Z167" i="72" s="1"/>
  <c r="Z168" i="72" s="1"/>
  <c r="Z169" i="72" s="1"/>
  <c r="Z170" i="72" s="1"/>
  <c r="Z171" i="72" s="1"/>
  <c r="Z172" i="72" s="1"/>
  <c r="Z173" i="72" s="1"/>
  <c r="Z174" i="72" s="1"/>
  <c r="Z175" i="72" s="1"/>
  <c r="Z176" i="72" s="1"/>
  <c r="Z177" i="72" s="1"/>
  <c r="Z178" i="72" s="1"/>
  <c r="Z179" i="72" s="1"/>
  <c r="Z180" i="72" s="1"/>
  <c r="Z181" i="72" s="1"/>
  <c r="Z182" i="72" s="1"/>
  <c r="Z183" i="72" s="1"/>
  <c r="Z184" i="72" s="1"/>
  <c r="Z185" i="72" s="1"/>
  <c r="Z186" i="72" s="1"/>
  <c r="Z187" i="72" s="1"/>
  <c r="Z188" i="72" s="1"/>
  <c r="Z189" i="72" s="1"/>
  <c r="Z190" i="72" s="1"/>
  <c r="Z191" i="72" s="1"/>
  <c r="Z192" i="72" s="1"/>
  <c r="Z193" i="72" s="1"/>
  <c r="Z194" i="72" s="1"/>
  <c r="Z195" i="72" s="1"/>
  <c r="Z196" i="72" s="1"/>
  <c r="Z197" i="72" s="1"/>
  <c r="Z198" i="72" s="1"/>
  <c r="Z199" i="72" s="1"/>
  <c r="Z200" i="72" s="1"/>
  <c r="Z201" i="72" s="1"/>
  <c r="Z202" i="72" s="1"/>
  <c r="Z203" i="72" s="1"/>
  <c r="Z204" i="72" s="1"/>
  <c r="Z205" i="72" s="1"/>
  <c r="Z206" i="72" s="1"/>
  <c r="Z207" i="72" s="1"/>
  <c r="Z208" i="72" s="1"/>
  <c r="Z209" i="72" s="1"/>
  <c r="Z210" i="72" s="1"/>
  <c r="Z211" i="72" s="1"/>
  <c r="Z212" i="72" s="1"/>
  <c r="Z213" i="72" s="1"/>
  <c r="Z214" i="72" s="1"/>
  <c r="Z215" i="72" s="1"/>
  <c r="Z216" i="72" s="1"/>
  <c r="Z217" i="72" s="1"/>
  <c r="Z218" i="72" s="1"/>
  <c r="Z219" i="72" s="1"/>
  <c r="Z220" i="72" s="1"/>
  <c r="Z221" i="72" s="1"/>
  <c r="Z222" i="72" s="1"/>
  <c r="Z223" i="72" s="1"/>
  <c r="Z224" i="72" s="1"/>
  <c r="Z225" i="72" s="1"/>
  <c r="Z226" i="72" s="1"/>
  <c r="Z227" i="72" s="1"/>
  <c r="Z228" i="72" s="1"/>
  <c r="Z229" i="72" s="1"/>
  <c r="Z230" i="72" s="1"/>
  <c r="Z231" i="72" s="1"/>
  <c r="Z232" i="72" s="1"/>
  <c r="Z233" i="72" s="1"/>
  <c r="Z234" i="72" s="1"/>
  <c r="Z235" i="72" s="1"/>
  <c r="Z236" i="72" s="1"/>
  <c r="Z237" i="72" s="1"/>
  <c r="Z238" i="72" s="1"/>
  <c r="Z239" i="72" s="1"/>
  <c r="Z240" i="72" s="1"/>
  <c r="Z241" i="72" s="1"/>
  <c r="Z242" i="72" s="1"/>
  <c r="Z243" i="72" s="1"/>
  <c r="Z244" i="72" s="1"/>
  <c r="Z245" i="72" s="1"/>
  <c r="Z246" i="72" s="1"/>
  <c r="Z247" i="72" s="1"/>
  <c r="Z248" i="72" s="1"/>
  <c r="Z249" i="72" s="1"/>
  <c r="Z250" i="72" s="1"/>
  <c r="Z251" i="72" s="1"/>
  <c r="Z252" i="72" s="1"/>
  <c r="Z253" i="72" s="1"/>
  <c r="Z254" i="72" s="1"/>
  <c r="Z255" i="72" s="1"/>
  <c r="Z256" i="72" s="1"/>
  <c r="Z257" i="72" s="1"/>
  <c r="Z258" i="72" s="1"/>
  <c r="Z259" i="72" s="1"/>
  <c r="Z260" i="72" s="1"/>
  <c r="Z261" i="72" s="1"/>
  <c r="Z262" i="72" s="1"/>
  <c r="U18" i="72"/>
  <c r="Q15" i="59"/>
  <c r="U15" i="59" s="1"/>
  <c r="U14" i="59"/>
  <c r="Z18" i="59"/>
  <c r="Z19" i="59" s="1"/>
  <c r="Z20" i="59" s="1"/>
  <c r="Z21" i="59"/>
  <c r="Z22" i="59" s="1"/>
  <c r="Z23" i="59" s="1"/>
  <c r="Z24" i="59" s="1"/>
  <c r="Z25" i="59" s="1"/>
  <c r="Z26" i="59" s="1"/>
  <c r="Z27" i="59" s="1"/>
  <c r="Z28" i="59" s="1"/>
  <c r="Z29" i="59" s="1"/>
  <c r="Z30" i="59" s="1"/>
  <c r="Z31" i="59" s="1"/>
  <c r="Z32" i="59" s="1"/>
  <c r="Z33" i="59" s="1"/>
  <c r="Z34" i="59" s="1"/>
  <c r="Z35" i="59" s="1"/>
  <c r="Z36" i="59" s="1"/>
  <c r="Z37" i="59" s="1"/>
  <c r="Z38" i="59" s="1"/>
  <c r="Z39" i="59" s="1"/>
  <c r="Z40" i="59" s="1"/>
  <c r="Z41" i="59" s="1"/>
  <c r="Z42" i="59" s="1"/>
  <c r="Z43" i="59" s="1"/>
  <c r="Z44" i="59" s="1"/>
  <c r="Z45" i="59" s="1"/>
  <c r="Z46" i="59" s="1"/>
  <c r="Z47" i="59" s="1"/>
  <c r="Z48" i="59" s="1"/>
  <c r="Z49" i="59" s="1"/>
  <c r="Z50" i="59" s="1"/>
  <c r="Z51" i="59" s="1"/>
  <c r="Z52" i="59" s="1"/>
  <c r="Z53" i="59" s="1"/>
  <c r="Z54" i="59" s="1"/>
  <c r="Z55" i="59" s="1"/>
  <c r="Z56" i="59" s="1"/>
  <c r="Z57" i="59" s="1"/>
  <c r="Z58" i="59" s="1"/>
  <c r="Z59" i="59" s="1"/>
  <c r="Z60" i="59" s="1"/>
  <c r="Z61" i="59" s="1"/>
  <c r="Z62" i="59" s="1"/>
  <c r="Z63" i="59" s="1"/>
  <c r="Z64" i="59" s="1"/>
  <c r="Z65" i="59" s="1"/>
  <c r="Z66" i="59" s="1"/>
  <c r="Z67" i="59" s="1"/>
  <c r="Z68" i="59" s="1"/>
  <c r="Z69" i="59" s="1"/>
  <c r="Z70" i="59" s="1"/>
  <c r="Z71" i="59" s="1"/>
  <c r="Z72" i="59" s="1"/>
  <c r="Z73" i="59" s="1"/>
  <c r="Z74" i="59" s="1"/>
  <c r="Z75" i="59" s="1"/>
  <c r="Z76" i="59" s="1"/>
  <c r="Z77" i="59" s="1"/>
  <c r="Z78" i="59" s="1"/>
  <c r="Z79" i="59" s="1"/>
  <c r="Z80" i="59" s="1"/>
  <c r="Z81" i="59" s="1"/>
  <c r="Z82" i="59" s="1"/>
  <c r="Z83" i="59" s="1"/>
  <c r="Z84" i="59" s="1"/>
  <c r="Z85" i="59" s="1"/>
  <c r="Z86" i="59" s="1"/>
  <c r="Z87" i="59" s="1"/>
  <c r="Z88" i="59" s="1"/>
  <c r="Z89" i="59" s="1"/>
  <c r="Z90" i="59" s="1"/>
  <c r="Z91" i="59" s="1"/>
  <c r="Z92" i="59" s="1"/>
  <c r="Z93" i="59" s="1"/>
  <c r="Z94" i="59" s="1"/>
  <c r="Z95" i="59" s="1"/>
  <c r="Z96" i="59" s="1"/>
  <c r="Z97" i="59" s="1"/>
  <c r="Z98" i="59" s="1"/>
  <c r="Z99" i="59" s="1"/>
  <c r="Z100" i="59" s="1"/>
  <c r="Z101" i="59" s="1"/>
  <c r="Z102" i="59" s="1"/>
  <c r="Z103" i="59" s="1"/>
  <c r="Z104" i="59" s="1"/>
  <c r="Z105" i="59" s="1"/>
  <c r="Z106" i="59" s="1"/>
  <c r="Z107" i="59" s="1"/>
  <c r="Z108" i="59" s="1"/>
  <c r="Z109" i="59" s="1"/>
  <c r="Z110" i="59" s="1"/>
  <c r="Z111" i="59" s="1"/>
  <c r="Z112" i="59" s="1"/>
  <c r="Z113" i="59" s="1"/>
  <c r="Z114" i="59" s="1"/>
  <c r="Z115" i="59" s="1"/>
  <c r="Z116" i="59" s="1"/>
  <c r="Z117" i="59" s="1"/>
  <c r="Z118" i="59" s="1"/>
  <c r="Z119" i="59" s="1"/>
  <c r="Z120" i="59" s="1"/>
  <c r="Z121" i="59" s="1"/>
  <c r="Z122" i="59" s="1"/>
  <c r="Z123" i="59" s="1"/>
  <c r="Z124" i="59" s="1"/>
  <c r="Z125" i="59" s="1"/>
  <c r="Z126" i="59" s="1"/>
  <c r="Z127" i="59" s="1"/>
  <c r="Z128" i="59" s="1"/>
  <c r="Z129" i="59" s="1"/>
  <c r="Z130" i="59" s="1"/>
  <c r="Z131" i="59" s="1"/>
  <c r="Z132" i="59" s="1"/>
  <c r="Z133" i="59" s="1"/>
  <c r="Z134" i="59" s="1"/>
  <c r="Z135" i="59" s="1"/>
  <c r="Z136" i="59" s="1"/>
  <c r="Z137" i="59" s="1"/>
  <c r="Z138" i="59" s="1"/>
  <c r="Z139" i="59" s="1"/>
  <c r="Z140" i="59" s="1"/>
  <c r="Z141" i="59" s="1"/>
  <c r="Z142" i="59" s="1"/>
  <c r="Z143" i="59" s="1"/>
  <c r="Z144" i="59" s="1"/>
  <c r="Z145" i="59" s="1"/>
  <c r="Z146" i="59" s="1"/>
  <c r="Z147" i="59" s="1"/>
  <c r="Z148" i="59" s="1"/>
  <c r="Z149" i="59" s="1"/>
  <c r="Z150" i="59" s="1"/>
  <c r="Z151" i="59" s="1"/>
  <c r="Z152" i="59" s="1"/>
  <c r="Z153" i="59" s="1"/>
  <c r="Z154" i="59" s="1"/>
  <c r="Z155" i="59" s="1"/>
  <c r="Z156" i="59" s="1"/>
  <c r="Z157" i="59" s="1"/>
  <c r="Z158" i="59" s="1"/>
  <c r="Z159" i="59" s="1"/>
  <c r="Z160" i="59" s="1"/>
  <c r="Z161" i="59" s="1"/>
  <c r="Z162" i="59" s="1"/>
  <c r="Z163" i="59" s="1"/>
  <c r="Z164" i="59" s="1"/>
  <c r="Z165" i="59" s="1"/>
  <c r="Z166" i="59" s="1"/>
  <c r="Z167" i="59" s="1"/>
  <c r="Z168" i="59" s="1"/>
  <c r="Z169" i="59" s="1"/>
  <c r="Z170" i="59" s="1"/>
  <c r="Z171" i="59" s="1"/>
  <c r="Z172" i="59" s="1"/>
  <c r="Z173" i="59" s="1"/>
  <c r="Z174" i="59" s="1"/>
  <c r="Z175" i="59" s="1"/>
  <c r="Z176" i="59" s="1"/>
  <c r="Z177" i="59" s="1"/>
  <c r="Z178" i="59" s="1"/>
  <c r="Z179" i="59" s="1"/>
  <c r="Z180" i="59" s="1"/>
  <c r="Z181" i="59" s="1"/>
  <c r="Z182" i="59" s="1"/>
  <c r="Z183" i="59" s="1"/>
  <c r="Z184" i="59" s="1"/>
  <c r="Z185" i="59" s="1"/>
  <c r="Z186" i="59" s="1"/>
  <c r="Z187" i="59" s="1"/>
  <c r="Z188" i="59" s="1"/>
  <c r="Z189" i="59" s="1"/>
  <c r="Z190" i="59" s="1"/>
  <c r="Z191" i="59" s="1"/>
  <c r="Z192" i="59" s="1"/>
  <c r="Z193" i="59" s="1"/>
  <c r="Z194" i="59" s="1"/>
  <c r="Z195" i="59" s="1"/>
  <c r="Z196" i="59" s="1"/>
  <c r="Z197" i="59" s="1"/>
  <c r="Z198" i="59" s="1"/>
  <c r="Z199" i="59" s="1"/>
  <c r="Z200" i="59" s="1"/>
  <c r="Z201" i="59" s="1"/>
  <c r="Z202" i="59" s="1"/>
  <c r="Z203" i="59" s="1"/>
  <c r="Z204" i="59" s="1"/>
  <c r="Z205" i="59" s="1"/>
  <c r="Z206" i="59" s="1"/>
  <c r="Z207" i="59" s="1"/>
  <c r="Z208" i="59" s="1"/>
  <c r="Z209" i="59" s="1"/>
  <c r="Z210" i="59" s="1"/>
  <c r="Z211" i="59" s="1"/>
  <c r="Z212" i="59" s="1"/>
  <c r="Z213" i="59" s="1"/>
  <c r="Z214" i="59" s="1"/>
  <c r="Z215" i="59" s="1"/>
  <c r="Z216" i="59" s="1"/>
  <c r="Z217" i="59" s="1"/>
  <c r="Z218" i="59" s="1"/>
  <c r="Z219" i="59" s="1"/>
  <c r="Z220" i="59" s="1"/>
  <c r="Z221" i="59" s="1"/>
  <c r="Z222" i="59" s="1"/>
  <c r="Z223" i="59" s="1"/>
  <c r="Z224" i="59" s="1"/>
  <c r="Z225" i="59" s="1"/>
  <c r="Z226" i="59" s="1"/>
  <c r="Z227" i="59" s="1"/>
  <c r="Z228" i="59" s="1"/>
  <c r="Z229" i="59" s="1"/>
  <c r="Z230" i="59" s="1"/>
  <c r="Z231" i="59" s="1"/>
  <c r="Z232" i="59" s="1"/>
  <c r="Z233" i="59" s="1"/>
  <c r="Z234" i="59" s="1"/>
  <c r="Z235" i="59" s="1"/>
  <c r="Z236" i="59" s="1"/>
  <c r="Z237" i="59" s="1"/>
  <c r="Z238" i="59" s="1"/>
  <c r="Z239" i="59" s="1"/>
  <c r="Z240" i="59" s="1"/>
  <c r="Z241" i="59" s="1"/>
  <c r="Z242" i="59" s="1"/>
  <c r="Z243" i="59" s="1"/>
  <c r="Z244" i="59" s="1"/>
  <c r="Z245" i="59" s="1"/>
  <c r="Z246" i="59" s="1"/>
  <c r="Z247" i="59" s="1"/>
  <c r="Z248" i="59" s="1"/>
  <c r="Z249" i="59" s="1"/>
  <c r="Z250" i="59" s="1"/>
  <c r="Z251" i="59" s="1"/>
  <c r="Z252" i="59" s="1"/>
  <c r="Z253" i="59" s="1"/>
  <c r="Z254" i="59" s="1"/>
  <c r="Z255" i="59" s="1"/>
  <c r="Z256" i="59" s="1"/>
  <c r="Z257" i="59" s="1"/>
  <c r="Z258" i="59" s="1"/>
  <c r="Z259" i="59" s="1"/>
  <c r="Z260" i="59" s="1"/>
  <c r="Z261" i="59" s="1"/>
  <c r="Q16" i="59"/>
  <c r="U16" i="59" s="1"/>
  <c r="R8" i="39"/>
  <c r="R8" i="38"/>
  <c r="X14" i="44"/>
  <c r="Y14" i="44"/>
  <c r="Z14" i="44"/>
  <c r="AC14" i="44"/>
  <c r="X15" i="44"/>
  <c r="Y15" i="44"/>
  <c r="Z15" i="44"/>
  <c r="AC15" i="44"/>
  <c r="X16" i="44"/>
  <c r="Y16" i="44"/>
  <c r="R16" i="44" s="1"/>
  <c r="V16" i="44" s="1"/>
  <c r="Z16" i="44"/>
  <c r="AC16" i="44"/>
  <c r="X17" i="44"/>
  <c r="Y17" i="44"/>
  <c r="Z17" i="44"/>
  <c r="AC17" i="44"/>
  <c r="X18" i="44"/>
  <c r="Y18" i="44"/>
  <c r="Z18" i="44"/>
  <c r="AC18" i="44"/>
  <c r="X19" i="44"/>
  <c r="U19" i="44" s="1"/>
  <c r="Y19" i="44"/>
  <c r="Z19" i="44"/>
  <c r="AC19" i="44"/>
  <c r="X20" i="44"/>
  <c r="Y20" i="44"/>
  <c r="Z20" i="44"/>
  <c r="AC20" i="44"/>
  <c r="X21" i="44"/>
  <c r="Y21" i="44"/>
  <c r="Z21" i="44"/>
  <c r="AC21" i="44"/>
  <c r="X22" i="44"/>
  <c r="Y22" i="44"/>
  <c r="Z22" i="44"/>
  <c r="AC22" i="44"/>
  <c r="X23" i="44"/>
  <c r="Y23" i="44"/>
  <c r="Z23" i="44"/>
  <c r="AC23" i="44"/>
  <c r="X24" i="44"/>
  <c r="Y24" i="44"/>
  <c r="Z24" i="44"/>
  <c r="AC24" i="44"/>
  <c r="X25" i="44"/>
  <c r="Y25" i="44"/>
  <c r="Z25" i="44"/>
  <c r="AC25" i="44"/>
  <c r="X26" i="44"/>
  <c r="Y26" i="44"/>
  <c r="Z26" i="44"/>
  <c r="AC26" i="44"/>
  <c r="X27" i="44"/>
  <c r="Y27" i="44"/>
  <c r="Z27" i="44"/>
  <c r="AC27" i="44"/>
  <c r="X28" i="44"/>
  <c r="Y28" i="44"/>
  <c r="R28" i="44" s="1"/>
  <c r="V28" i="44" s="1"/>
  <c r="Z28" i="44"/>
  <c r="AC28" i="44"/>
  <c r="X29" i="44"/>
  <c r="Y29" i="44"/>
  <c r="Z29" i="44"/>
  <c r="AC29" i="44"/>
  <c r="X30" i="44"/>
  <c r="Y30" i="44"/>
  <c r="Z30" i="44"/>
  <c r="AC30" i="44"/>
  <c r="X31" i="44"/>
  <c r="Y31" i="44"/>
  <c r="Z31" i="44"/>
  <c r="AC31" i="44"/>
  <c r="X32" i="44"/>
  <c r="Y32" i="44"/>
  <c r="Z32" i="44"/>
  <c r="AC32" i="44"/>
  <c r="X33" i="44"/>
  <c r="Y33" i="44"/>
  <c r="Z33" i="44"/>
  <c r="AC33" i="44"/>
  <c r="X34" i="44"/>
  <c r="Y34" i="44"/>
  <c r="Z34" i="44"/>
  <c r="AC34" i="44"/>
  <c r="X35" i="44"/>
  <c r="Y35" i="44"/>
  <c r="R35" i="44" s="1"/>
  <c r="V35" i="44" s="1"/>
  <c r="Z35" i="44"/>
  <c r="AC35" i="44"/>
  <c r="X36" i="44"/>
  <c r="Y36" i="44"/>
  <c r="Z36" i="44"/>
  <c r="AC36" i="44"/>
  <c r="X37" i="44"/>
  <c r="Y37" i="44"/>
  <c r="Z37" i="44"/>
  <c r="AC37" i="44"/>
  <c r="X38" i="44"/>
  <c r="Y38" i="44"/>
  <c r="Z38" i="44"/>
  <c r="AC38" i="44"/>
  <c r="X39" i="44"/>
  <c r="Y39" i="44"/>
  <c r="Z39" i="44"/>
  <c r="AC39" i="44"/>
  <c r="X40" i="44"/>
  <c r="Y40" i="44"/>
  <c r="Z40" i="44"/>
  <c r="AC40" i="44"/>
  <c r="X41" i="44"/>
  <c r="Y41" i="44"/>
  <c r="Z41" i="44"/>
  <c r="AC41" i="44"/>
  <c r="X42" i="44"/>
  <c r="Y42" i="44"/>
  <c r="Z42" i="44"/>
  <c r="AC42" i="44"/>
  <c r="X43" i="44"/>
  <c r="U43" i="44" s="1"/>
  <c r="Y43" i="44"/>
  <c r="Z43" i="44"/>
  <c r="AC43" i="44"/>
  <c r="X44" i="44"/>
  <c r="Y44" i="44"/>
  <c r="Z44" i="44"/>
  <c r="AC44" i="44"/>
  <c r="X45" i="44"/>
  <c r="Y45" i="44"/>
  <c r="R45" i="44" s="1"/>
  <c r="V45" i="44" s="1"/>
  <c r="Z45" i="44"/>
  <c r="AC45" i="44"/>
  <c r="X46" i="44"/>
  <c r="Y46" i="44"/>
  <c r="S46" i="44" s="1"/>
  <c r="W46" i="44" s="1"/>
  <c r="Z46" i="44"/>
  <c r="AC46" i="44"/>
  <c r="X47" i="44"/>
  <c r="Y47" i="44"/>
  <c r="Z47" i="44"/>
  <c r="AC47" i="44"/>
  <c r="X48" i="44"/>
  <c r="Y48" i="44"/>
  <c r="Z48" i="44"/>
  <c r="AC48" i="44"/>
  <c r="X49" i="44"/>
  <c r="Y49" i="44"/>
  <c r="S49" i="44" s="1"/>
  <c r="W49" i="44" s="1"/>
  <c r="Z49" i="44"/>
  <c r="AC49" i="44"/>
  <c r="X50" i="44"/>
  <c r="Y50" i="44"/>
  <c r="S50" i="44" s="1"/>
  <c r="W50" i="44" s="1"/>
  <c r="Z50" i="44"/>
  <c r="AC50" i="44"/>
  <c r="X51" i="44"/>
  <c r="Y51" i="44"/>
  <c r="Z51" i="44"/>
  <c r="AC51" i="44"/>
  <c r="X52" i="44"/>
  <c r="Y52" i="44"/>
  <c r="R52" i="44" s="1"/>
  <c r="V52" i="44" s="1"/>
  <c r="Z52" i="44"/>
  <c r="AC52" i="44"/>
  <c r="X53" i="44"/>
  <c r="Y53" i="44"/>
  <c r="Z53" i="44"/>
  <c r="AC53" i="44"/>
  <c r="X54" i="44"/>
  <c r="Y54" i="44"/>
  <c r="S54" i="44" s="1"/>
  <c r="W54" i="44" s="1"/>
  <c r="Z54" i="44"/>
  <c r="AC54" i="44"/>
  <c r="X55" i="44"/>
  <c r="Y55" i="44"/>
  <c r="R55" i="44" s="1"/>
  <c r="V55" i="44" s="1"/>
  <c r="Z55" i="44"/>
  <c r="AC55" i="44"/>
  <c r="X56" i="44"/>
  <c r="Y56" i="44"/>
  <c r="R56" i="44" s="1"/>
  <c r="V56" i="44" s="1"/>
  <c r="Z56" i="44"/>
  <c r="AC56" i="44"/>
  <c r="X57" i="44"/>
  <c r="Y57" i="44"/>
  <c r="Z57" i="44"/>
  <c r="AC57" i="44"/>
  <c r="X58" i="44"/>
  <c r="Y58" i="44"/>
  <c r="R58" i="44" s="1"/>
  <c r="V58" i="44" s="1"/>
  <c r="Z58" i="44"/>
  <c r="AC58" i="44"/>
  <c r="X59" i="44"/>
  <c r="U59" i="44" s="1"/>
  <c r="Y59" i="44"/>
  <c r="Z59" i="44"/>
  <c r="AC59" i="44"/>
  <c r="X60" i="44"/>
  <c r="Y60" i="44"/>
  <c r="Z60" i="44"/>
  <c r="AC60" i="44"/>
  <c r="X61" i="44"/>
  <c r="Y61" i="44"/>
  <c r="Z61" i="44"/>
  <c r="AC61" i="44"/>
  <c r="X62" i="44"/>
  <c r="Y62" i="44"/>
  <c r="Z62" i="44"/>
  <c r="AC62" i="44"/>
  <c r="X63" i="44"/>
  <c r="Y63" i="44"/>
  <c r="Z63" i="44"/>
  <c r="AC63" i="44"/>
  <c r="X64" i="44"/>
  <c r="Y64" i="44"/>
  <c r="Z64" i="44"/>
  <c r="AC64" i="44"/>
  <c r="X65" i="44"/>
  <c r="Y65" i="44"/>
  <c r="Z65" i="44"/>
  <c r="AC65" i="44"/>
  <c r="X66" i="44"/>
  <c r="Y66" i="44"/>
  <c r="Z66" i="44"/>
  <c r="AC66" i="44"/>
  <c r="X67" i="44"/>
  <c r="T67" i="44" s="1"/>
  <c r="Y67" i="44"/>
  <c r="Z67" i="44"/>
  <c r="AC67" i="44"/>
  <c r="X68" i="44"/>
  <c r="Y68" i="44"/>
  <c r="Z68" i="44"/>
  <c r="AC68" i="44"/>
  <c r="X69" i="44"/>
  <c r="Y69" i="44"/>
  <c r="Z69" i="44"/>
  <c r="AC69" i="44"/>
  <c r="X70" i="44"/>
  <c r="Y70" i="44"/>
  <c r="Z70" i="44"/>
  <c r="AC70" i="44"/>
  <c r="X71" i="44"/>
  <c r="T71" i="44" s="1"/>
  <c r="Y71" i="44"/>
  <c r="Z71" i="44"/>
  <c r="AC71" i="44"/>
  <c r="X72" i="44"/>
  <c r="Y72" i="44"/>
  <c r="S72" i="44" s="1"/>
  <c r="Z72" i="44"/>
  <c r="AC72" i="44"/>
  <c r="X73" i="44"/>
  <c r="Y73" i="44"/>
  <c r="R73" i="44" s="1"/>
  <c r="V73" i="44" s="1"/>
  <c r="Z73" i="44"/>
  <c r="AC73" i="44"/>
  <c r="X74" i="44"/>
  <c r="Y74" i="44"/>
  <c r="R74" i="44" s="1"/>
  <c r="V74" i="44" s="1"/>
  <c r="Z74" i="44"/>
  <c r="AC74" i="44"/>
  <c r="X75" i="44"/>
  <c r="U75" i="44" s="1"/>
  <c r="Y75" i="44"/>
  <c r="R75" i="44" s="1"/>
  <c r="V75" i="44" s="1"/>
  <c r="Z75" i="44"/>
  <c r="AC75" i="44"/>
  <c r="X76" i="44"/>
  <c r="Y76" i="44"/>
  <c r="Z76" i="44"/>
  <c r="AC76" i="44"/>
  <c r="X77" i="44"/>
  <c r="U77" i="44"/>
  <c r="Y77" i="44"/>
  <c r="Z77" i="44"/>
  <c r="AC77" i="44"/>
  <c r="X78" i="44"/>
  <c r="R78" i="44" s="1"/>
  <c r="V78" i="44" s="1"/>
  <c r="Y78" i="44"/>
  <c r="Z78" i="44"/>
  <c r="AC78" i="44"/>
  <c r="X79" i="44"/>
  <c r="T79" i="44" s="1"/>
  <c r="Y79" i="44"/>
  <c r="Z79" i="44"/>
  <c r="AC79" i="44"/>
  <c r="X80" i="44"/>
  <c r="S80" i="44" s="1"/>
  <c r="W80" i="44" s="1"/>
  <c r="Y80" i="44"/>
  <c r="Z80" i="44"/>
  <c r="AC80" i="44"/>
  <c r="X81" i="44"/>
  <c r="S81" i="44" s="1"/>
  <c r="W81" i="44" s="1"/>
  <c r="Y81" i="44"/>
  <c r="Z81" i="44"/>
  <c r="AC81" i="44"/>
  <c r="X82" i="44"/>
  <c r="Y82" i="44"/>
  <c r="Z82" i="44"/>
  <c r="AC82" i="44"/>
  <c r="X83" i="44"/>
  <c r="Y83" i="44"/>
  <c r="Z83" i="44"/>
  <c r="AC83" i="44"/>
  <c r="X84" i="44"/>
  <c r="U84" i="44" s="1"/>
  <c r="Y84" i="44"/>
  <c r="Z84" i="44"/>
  <c r="AC84" i="44"/>
  <c r="X85" i="44"/>
  <c r="R85" i="44" s="1"/>
  <c r="V85" i="44" s="1"/>
  <c r="Y85" i="44"/>
  <c r="Z85" i="44"/>
  <c r="AC85" i="44"/>
  <c r="X86" i="44"/>
  <c r="U86" i="44" s="1"/>
  <c r="Y86" i="44"/>
  <c r="Z86" i="44"/>
  <c r="AC86" i="44"/>
  <c r="X87" i="44"/>
  <c r="Y87" i="44"/>
  <c r="Z87" i="44"/>
  <c r="AC87" i="44"/>
  <c r="X88" i="44"/>
  <c r="R88" i="44" s="1"/>
  <c r="Y88" i="44"/>
  <c r="Z88" i="44"/>
  <c r="AC88" i="44"/>
  <c r="X89" i="44"/>
  <c r="Y89" i="44"/>
  <c r="Z89" i="44"/>
  <c r="AC89" i="44"/>
  <c r="X90" i="44"/>
  <c r="R90" i="44" s="1"/>
  <c r="V90" i="44" s="1"/>
  <c r="Y90" i="44"/>
  <c r="Z90" i="44"/>
  <c r="AC90" i="44"/>
  <c r="X91" i="44"/>
  <c r="T91" i="44" s="1"/>
  <c r="Y91" i="44"/>
  <c r="Z91" i="44"/>
  <c r="AC91" i="44"/>
  <c r="X92" i="44"/>
  <c r="U92" i="44" s="1"/>
  <c r="Y92" i="44"/>
  <c r="Z92" i="44"/>
  <c r="AC92" i="44"/>
  <c r="X93" i="44"/>
  <c r="U93" i="44" s="1"/>
  <c r="Y93" i="44"/>
  <c r="Z93" i="44"/>
  <c r="AC93" i="44"/>
  <c r="X94" i="44"/>
  <c r="Y94" i="44"/>
  <c r="Z94" i="44"/>
  <c r="AC94" i="44"/>
  <c r="X95" i="44"/>
  <c r="T95" i="44" s="1"/>
  <c r="Y95" i="44"/>
  <c r="Z95" i="44"/>
  <c r="AC95" i="44"/>
  <c r="X96" i="44"/>
  <c r="Y96" i="44"/>
  <c r="Z96" i="44"/>
  <c r="AC96" i="44"/>
  <c r="X97" i="44"/>
  <c r="U97" i="44" s="1"/>
  <c r="Y97" i="44"/>
  <c r="Z97" i="44"/>
  <c r="AC97" i="44"/>
  <c r="X98" i="44"/>
  <c r="T98" i="44" s="1"/>
  <c r="Y98" i="44"/>
  <c r="Z98" i="44"/>
  <c r="AC98" i="44"/>
  <c r="X99" i="44"/>
  <c r="Y99" i="44"/>
  <c r="Z99" i="44"/>
  <c r="AC99" i="44"/>
  <c r="X100" i="44"/>
  <c r="Y100" i="44"/>
  <c r="Z100" i="44"/>
  <c r="AC100" i="44"/>
  <c r="X101" i="44"/>
  <c r="Y101" i="44"/>
  <c r="Z101" i="44"/>
  <c r="AC101" i="44"/>
  <c r="X102" i="44"/>
  <c r="T102" i="44" s="1"/>
  <c r="Y102" i="44"/>
  <c r="Z102" i="44"/>
  <c r="AC102" i="44"/>
  <c r="X103" i="44"/>
  <c r="Y103" i="44"/>
  <c r="Z103" i="44"/>
  <c r="AC103" i="44"/>
  <c r="X104" i="44"/>
  <c r="Y104" i="44"/>
  <c r="Z104" i="44"/>
  <c r="AC104" i="44"/>
  <c r="X105" i="44"/>
  <c r="Y105" i="44"/>
  <c r="Z105" i="44"/>
  <c r="AC105" i="44"/>
  <c r="X106" i="44"/>
  <c r="Y106" i="44"/>
  <c r="Z106" i="44"/>
  <c r="AC106" i="44"/>
  <c r="X107" i="44"/>
  <c r="Y107" i="44"/>
  <c r="Z107" i="44"/>
  <c r="AC107" i="44"/>
  <c r="X108" i="44"/>
  <c r="Y108" i="44"/>
  <c r="Z108" i="44"/>
  <c r="AC108" i="44"/>
  <c r="X109" i="44"/>
  <c r="Y109" i="44"/>
  <c r="Z109" i="44"/>
  <c r="AC109" i="44"/>
  <c r="X110" i="44"/>
  <c r="T110" i="44" s="1"/>
  <c r="Y110" i="44"/>
  <c r="Z110" i="44"/>
  <c r="AC110" i="44"/>
  <c r="X111" i="44"/>
  <c r="Y111" i="44"/>
  <c r="Z111" i="44"/>
  <c r="AC111" i="44"/>
  <c r="X112" i="44"/>
  <c r="T112" i="44" s="1"/>
  <c r="Y112" i="44"/>
  <c r="Z112" i="44"/>
  <c r="AC112" i="44"/>
  <c r="X113" i="44"/>
  <c r="Y113" i="44"/>
  <c r="R113" i="44" s="1"/>
  <c r="V113" i="44" s="1"/>
  <c r="Z113" i="44"/>
  <c r="AC113" i="44"/>
  <c r="X114" i="44"/>
  <c r="T114" i="44" s="1"/>
  <c r="Y114" i="44"/>
  <c r="Z114" i="44"/>
  <c r="AC114" i="44"/>
  <c r="X115" i="44"/>
  <c r="Y115" i="44"/>
  <c r="Z115" i="44"/>
  <c r="AC115" i="44"/>
  <c r="X116" i="44"/>
  <c r="T116" i="44" s="1"/>
  <c r="Y116" i="44"/>
  <c r="Z116" i="44"/>
  <c r="AC116" i="44"/>
  <c r="X117" i="44"/>
  <c r="Y117" i="44"/>
  <c r="Z117" i="44"/>
  <c r="AC117" i="44"/>
  <c r="X118" i="44"/>
  <c r="T118" i="44"/>
  <c r="Y118" i="44"/>
  <c r="Z118" i="44"/>
  <c r="AC118" i="44"/>
  <c r="X119" i="44"/>
  <c r="Y119" i="44"/>
  <c r="Z119" i="44"/>
  <c r="AC119" i="44"/>
  <c r="X120" i="44"/>
  <c r="U120" i="44" s="1"/>
  <c r="Y120" i="44"/>
  <c r="Z120" i="44"/>
  <c r="AC120" i="44"/>
  <c r="X121" i="44"/>
  <c r="Y121" i="44"/>
  <c r="Z121" i="44"/>
  <c r="AC121" i="44"/>
  <c r="X122" i="44"/>
  <c r="Y122" i="44"/>
  <c r="Z122" i="44"/>
  <c r="AC122" i="44"/>
  <c r="X123" i="44"/>
  <c r="Y123" i="44"/>
  <c r="Z123" i="44"/>
  <c r="AC123" i="44"/>
  <c r="X124" i="44"/>
  <c r="Y124" i="44"/>
  <c r="Z124" i="44"/>
  <c r="AC124" i="44"/>
  <c r="X125" i="44"/>
  <c r="Y125" i="44"/>
  <c r="Z125" i="44"/>
  <c r="AC125" i="44"/>
  <c r="X126" i="44"/>
  <c r="U126" i="44" s="1"/>
  <c r="Y126" i="44"/>
  <c r="Z126" i="44"/>
  <c r="AC126" i="44"/>
  <c r="X127" i="44"/>
  <c r="Y127" i="44"/>
  <c r="Z127" i="44"/>
  <c r="AC127" i="44"/>
  <c r="X128" i="44"/>
  <c r="S128" i="44" s="1"/>
  <c r="W128" i="44" s="1"/>
  <c r="Y128" i="44"/>
  <c r="Z128" i="44"/>
  <c r="AC128" i="44"/>
  <c r="X129" i="44"/>
  <c r="Y129" i="44"/>
  <c r="S129" i="44" s="1"/>
  <c r="Z129" i="44"/>
  <c r="AC129" i="44"/>
  <c r="X130" i="44"/>
  <c r="Y130" i="44"/>
  <c r="Z130" i="44"/>
  <c r="AC130" i="44"/>
  <c r="X131" i="44"/>
  <c r="Y131" i="44"/>
  <c r="S131" i="44" s="1"/>
  <c r="W131" i="44" s="1"/>
  <c r="Z131" i="44"/>
  <c r="AC131" i="44"/>
  <c r="X132" i="44"/>
  <c r="Y132" i="44"/>
  <c r="Z132" i="44"/>
  <c r="AC132" i="44"/>
  <c r="X133" i="44"/>
  <c r="Y133" i="44"/>
  <c r="S133" i="44" s="1"/>
  <c r="W133" i="44" s="1"/>
  <c r="Z133" i="44"/>
  <c r="AC133" i="44"/>
  <c r="X134" i="44"/>
  <c r="Y134" i="44"/>
  <c r="Z134" i="44"/>
  <c r="AC134" i="44"/>
  <c r="X135" i="44"/>
  <c r="Y135" i="44"/>
  <c r="Z135" i="44"/>
  <c r="AC135" i="44"/>
  <c r="U136" i="44"/>
  <c r="X136" i="44"/>
  <c r="T136" i="44" s="1"/>
  <c r="Y136" i="44"/>
  <c r="Z136" i="44"/>
  <c r="AC136" i="44"/>
  <c r="X137" i="44"/>
  <c r="Y137" i="44"/>
  <c r="Z137" i="44"/>
  <c r="AC137" i="44"/>
  <c r="X138" i="44"/>
  <c r="T138" i="44" s="1"/>
  <c r="Y138" i="44"/>
  <c r="Z138" i="44"/>
  <c r="AC138" i="44"/>
  <c r="X139" i="44"/>
  <c r="Y139" i="44"/>
  <c r="Z139" i="44"/>
  <c r="AC139" i="44"/>
  <c r="X140" i="44"/>
  <c r="T140" i="44" s="1"/>
  <c r="Y140" i="44"/>
  <c r="Z140" i="44"/>
  <c r="AC140" i="44"/>
  <c r="X141" i="44"/>
  <c r="Y141" i="44"/>
  <c r="R141" i="44" s="1"/>
  <c r="V141" i="44" s="1"/>
  <c r="Z141" i="44"/>
  <c r="AC141" i="44"/>
  <c r="X142" i="44"/>
  <c r="T142" i="44" s="1"/>
  <c r="Y142" i="44"/>
  <c r="Z142" i="44"/>
  <c r="AC142" i="44"/>
  <c r="X143" i="44"/>
  <c r="Y143" i="44"/>
  <c r="Z143" i="44"/>
  <c r="AC143" i="44"/>
  <c r="X144" i="44"/>
  <c r="Y144" i="44"/>
  <c r="S144" i="44" s="1"/>
  <c r="W144" i="44" s="1"/>
  <c r="Z144" i="44"/>
  <c r="AC144" i="44"/>
  <c r="X145" i="44"/>
  <c r="Y145" i="44"/>
  <c r="Z145" i="44"/>
  <c r="AC145" i="44"/>
  <c r="X146" i="44"/>
  <c r="Y146" i="44"/>
  <c r="S146" i="44" s="1"/>
  <c r="W146" i="44" s="1"/>
  <c r="Z146" i="44"/>
  <c r="AC146" i="44"/>
  <c r="X147" i="44"/>
  <c r="Y147" i="44"/>
  <c r="Z147" i="44"/>
  <c r="AC147" i="44"/>
  <c r="X148" i="44"/>
  <c r="U148" i="44"/>
  <c r="Y148" i="44"/>
  <c r="Z148" i="44"/>
  <c r="AC148" i="44"/>
  <c r="X149" i="44"/>
  <c r="Y149" i="44"/>
  <c r="Z149" i="44"/>
  <c r="AC149" i="44"/>
  <c r="X150" i="44"/>
  <c r="U150" i="44" s="1"/>
  <c r="Y150" i="44"/>
  <c r="Z150" i="44"/>
  <c r="AC150" i="44"/>
  <c r="X151" i="44"/>
  <c r="Y151" i="44"/>
  <c r="Z151" i="44"/>
  <c r="AC151" i="44"/>
  <c r="X152" i="44"/>
  <c r="U152" i="44" s="1"/>
  <c r="Y152" i="44"/>
  <c r="Z152" i="44"/>
  <c r="AC152" i="44"/>
  <c r="X153" i="44"/>
  <c r="Y153" i="44"/>
  <c r="R153" i="44" s="1"/>
  <c r="V153" i="44" s="1"/>
  <c r="Z153" i="44"/>
  <c r="AC153" i="44"/>
  <c r="X154" i="44"/>
  <c r="Y154" i="44"/>
  <c r="Z154" i="44"/>
  <c r="AC154" i="44"/>
  <c r="X155" i="44"/>
  <c r="Y155" i="44"/>
  <c r="R155" i="44" s="1"/>
  <c r="V155" i="44" s="1"/>
  <c r="Z155" i="44"/>
  <c r="AC155" i="44"/>
  <c r="X156" i="44"/>
  <c r="Y156" i="44"/>
  <c r="R156" i="44" s="1"/>
  <c r="V156" i="44" s="1"/>
  <c r="Z156" i="44"/>
  <c r="AC156" i="44"/>
  <c r="X157" i="44"/>
  <c r="Y157" i="44"/>
  <c r="Z157" i="44"/>
  <c r="AC157" i="44"/>
  <c r="X158" i="44"/>
  <c r="T158" i="44" s="1"/>
  <c r="Y158" i="44"/>
  <c r="Z158" i="44"/>
  <c r="AC158" i="44"/>
  <c r="X159" i="44"/>
  <c r="Y159" i="44"/>
  <c r="Z159" i="44"/>
  <c r="AC159" i="44"/>
  <c r="X160" i="44"/>
  <c r="T160" i="44"/>
  <c r="Y160" i="44"/>
  <c r="Z160" i="44"/>
  <c r="AC160" i="44"/>
  <c r="X161" i="44"/>
  <c r="S161" i="44" s="1"/>
  <c r="W161" i="44" s="1"/>
  <c r="Y161" i="44"/>
  <c r="Z161" i="44"/>
  <c r="AC161" i="44"/>
  <c r="X162" i="44"/>
  <c r="U162" i="44" s="1"/>
  <c r="Y162" i="44"/>
  <c r="Z162" i="44"/>
  <c r="AC162" i="44"/>
  <c r="X163" i="44"/>
  <c r="Y163" i="44"/>
  <c r="Z163" i="44"/>
  <c r="AC163" i="44"/>
  <c r="X164" i="44"/>
  <c r="R164" i="44" s="1"/>
  <c r="V164" i="44" s="1"/>
  <c r="Y164" i="44"/>
  <c r="Z164" i="44"/>
  <c r="AC164" i="44"/>
  <c r="X165" i="44"/>
  <c r="Y165" i="44"/>
  <c r="Z165" i="44"/>
  <c r="AC165" i="44"/>
  <c r="X166" i="44"/>
  <c r="Y166" i="44"/>
  <c r="Z166" i="44"/>
  <c r="AC166" i="44"/>
  <c r="X167" i="44"/>
  <c r="S167" i="44" s="1"/>
  <c r="Y167" i="44"/>
  <c r="Z167" i="44"/>
  <c r="AC167" i="44"/>
  <c r="X168" i="44"/>
  <c r="U168" i="44" s="1"/>
  <c r="Y168" i="44"/>
  <c r="Z168" i="44"/>
  <c r="AC168" i="44"/>
  <c r="X169" i="44"/>
  <c r="Y169" i="44"/>
  <c r="Z169" i="44"/>
  <c r="AC169" i="44"/>
  <c r="X170" i="44"/>
  <c r="Y170" i="44"/>
  <c r="Z170" i="44"/>
  <c r="AC170" i="44"/>
  <c r="X171" i="44"/>
  <c r="Y171" i="44"/>
  <c r="Z171" i="44"/>
  <c r="AC171" i="44"/>
  <c r="X172" i="44"/>
  <c r="U172" i="44" s="1"/>
  <c r="Y172" i="44"/>
  <c r="Z172" i="44"/>
  <c r="AC172" i="44"/>
  <c r="X173" i="44"/>
  <c r="Y173" i="44"/>
  <c r="Z173" i="44"/>
  <c r="AC173" i="44"/>
  <c r="X174" i="44"/>
  <c r="T174" i="44" s="1"/>
  <c r="Y174" i="44"/>
  <c r="Z174" i="44"/>
  <c r="AC174" i="44"/>
  <c r="X175" i="44"/>
  <c r="Y175" i="44"/>
  <c r="Z175" i="44"/>
  <c r="AC175" i="44"/>
  <c r="X176" i="44"/>
  <c r="Y176" i="44"/>
  <c r="Z176" i="44"/>
  <c r="AC176" i="44"/>
  <c r="X177" i="44"/>
  <c r="Y177" i="44"/>
  <c r="Z177" i="44"/>
  <c r="AC177" i="44"/>
  <c r="X178" i="44"/>
  <c r="Y178" i="44"/>
  <c r="Z178" i="44"/>
  <c r="AC178" i="44"/>
  <c r="X179" i="44"/>
  <c r="Y179" i="44"/>
  <c r="Z179" i="44"/>
  <c r="AC179" i="44"/>
  <c r="X180" i="44"/>
  <c r="T180" i="44" s="1"/>
  <c r="Y180" i="44"/>
  <c r="Z180" i="44"/>
  <c r="AC180" i="44"/>
  <c r="X181" i="44"/>
  <c r="Y181" i="44"/>
  <c r="Z181" i="44"/>
  <c r="AC181" i="44"/>
  <c r="X182" i="44"/>
  <c r="Y182" i="44"/>
  <c r="Z182" i="44"/>
  <c r="AC182" i="44"/>
  <c r="X183" i="44"/>
  <c r="Y183" i="44"/>
  <c r="Z183" i="44"/>
  <c r="AC183" i="44"/>
  <c r="X184" i="44"/>
  <c r="U184" i="44" s="1"/>
  <c r="Y184" i="44"/>
  <c r="Z184" i="44"/>
  <c r="AC184" i="44"/>
  <c r="X185" i="44"/>
  <c r="Y185" i="44"/>
  <c r="R185" i="44" s="1"/>
  <c r="V185" i="44" s="1"/>
  <c r="Z185" i="44"/>
  <c r="AC185" i="44"/>
  <c r="X186" i="44"/>
  <c r="U186" i="44" s="1"/>
  <c r="Y186" i="44"/>
  <c r="Z186" i="44"/>
  <c r="AC186" i="44"/>
  <c r="X187" i="44"/>
  <c r="Y187" i="44"/>
  <c r="Z187" i="44"/>
  <c r="AC187" i="44"/>
  <c r="X188" i="44"/>
  <c r="T188" i="44" s="1"/>
  <c r="Y188" i="44"/>
  <c r="Z188" i="44"/>
  <c r="AC188" i="44"/>
  <c r="X189" i="44"/>
  <c r="Y189" i="44"/>
  <c r="Z189" i="44"/>
  <c r="AC189" i="44"/>
  <c r="X190" i="44"/>
  <c r="Y190" i="44"/>
  <c r="Z190" i="44"/>
  <c r="AC190" i="44"/>
  <c r="X191" i="44"/>
  <c r="Y191" i="44"/>
  <c r="Z191" i="44"/>
  <c r="AC191" i="44"/>
  <c r="X192" i="44"/>
  <c r="R192" i="44" s="1"/>
  <c r="V192" i="44" s="1"/>
  <c r="Y192" i="44"/>
  <c r="Z192" i="44"/>
  <c r="AC192" i="44"/>
  <c r="X193" i="44"/>
  <c r="Y193" i="44"/>
  <c r="Z193" i="44"/>
  <c r="AC193" i="44"/>
  <c r="X194" i="44"/>
  <c r="U194" i="44" s="1"/>
  <c r="Y194" i="44"/>
  <c r="Z194" i="44"/>
  <c r="AC194" i="44"/>
  <c r="X195" i="44"/>
  <c r="U195" i="44" s="1"/>
  <c r="Y195" i="44"/>
  <c r="Z195" i="44"/>
  <c r="AC195" i="44"/>
  <c r="X196" i="44"/>
  <c r="U196" i="44" s="1"/>
  <c r="Y196" i="44"/>
  <c r="Z196" i="44"/>
  <c r="AC196" i="44"/>
  <c r="X197" i="44"/>
  <c r="Y197" i="44"/>
  <c r="Z197" i="44"/>
  <c r="AC197" i="44"/>
  <c r="X198" i="44"/>
  <c r="Y198" i="44"/>
  <c r="Z198" i="44"/>
  <c r="AC198" i="44"/>
  <c r="X199" i="44"/>
  <c r="U199" i="44" s="1"/>
  <c r="Y199" i="44"/>
  <c r="Z199" i="44"/>
  <c r="AC199" i="44"/>
  <c r="X200" i="44"/>
  <c r="T200" i="44" s="1"/>
  <c r="Y200" i="44"/>
  <c r="Z200" i="44"/>
  <c r="AC200" i="44"/>
  <c r="X201" i="44"/>
  <c r="Y201" i="44"/>
  <c r="Z201" i="44"/>
  <c r="AC201" i="44"/>
  <c r="X202" i="44"/>
  <c r="T202" i="44" s="1"/>
  <c r="Y202" i="44"/>
  <c r="Z202" i="44"/>
  <c r="AC202" i="44"/>
  <c r="X203" i="44"/>
  <c r="U203" i="44" s="1"/>
  <c r="Y203" i="44"/>
  <c r="Z203" i="44"/>
  <c r="AC203" i="44"/>
  <c r="X204" i="44"/>
  <c r="R204" i="44" s="1"/>
  <c r="V204" i="44" s="1"/>
  <c r="Y204" i="44"/>
  <c r="Z204" i="44"/>
  <c r="AC204" i="44"/>
  <c r="X205" i="44"/>
  <c r="Y205" i="44"/>
  <c r="Z205" i="44"/>
  <c r="AC205" i="44"/>
  <c r="X206" i="44"/>
  <c r="Y206" i="44"/>
  <c r="Z206" i="44"/>
  <c r="AC206" i="44"/>
  <c r="X207" i="44"/>
  <c r="T207" i="44" s="1"/>
  <c r="Y207" i="44"/>
  <c r="Z207" i="44"/>
  <c r="AC207" i="44"/>
  <c r="X208" i="44"/>
  <c r="Y208" i="44"/>
  <c r="Z208" i="44"/>
  <c r="AC208" i="44"/>
  <c r="X209" i="44"/>
  <c r="Y209" i="44"/>
  <c r="Z209" i="44"/>
  <c r="AC209" i="44"/>
  <c r="X210" i="44"/>
  <c r="T210" i="44" s="1"/>
  <c r="Y210" i="44"/>
  <c r="Z210" i="44"/>
  <c r="AC210" i="44"/>
  <c r="X211" i="44"/>
  <c r="Y211" i="44"/>
  <c r="Z211" i="44"/>
  <c r="AC211" i="44"/>
  <c r="X212" i="44"/>
  <c r="T212" i="44" s="1"/>
  <c r="Y212" i="44"/>
  <c r="R212" i="44" s="1"/>
  <c r="V212" i="44" s="1"/>
  <c r="Z212" i="44"/>
  <c r="AC212" i="44"/>
  <c r="X213" i="44"/>
  <c r="T213" i="44" s="1"/>
  <c r="Y213" i="44"/>
  <c r="Z213" i="44"/>
  <c r="AC213" i="44"/>
  <c r="X214" i="44"/>
  <c r="Y214" i="44"/>
  <c r="Z214" i="44"/>
  <c r="AC214" i="44"/>
  <c r="X215" i="44"/>
  <c r="Y215" i="44"/>
  <c r="R215" i="44" s="1"/>
  <c r="V215" i="44" s="1"/>
  <c r="Z215" i="44"/>
  <c r="AC215" i="44"/>
  <c r="X216" i="44"/>
  <c r="Y216" i="44"/>
  <c r="S216" i="44" s="1"/>
  <c r="W216" i="44" s="1"/>
  <c r="Z216" i="44"/>
  <c r="AC216" i="44"/>
  <c r="X217" i="44"/>
  <c r="Y217" i="44"/>
  <c r="R217" i="44" s="1"/>
  <c r="V217" i="44" s="1"/>
  <c r="Z217" i="44"/>
  <c r="AC217" i="44"/>
  <c r="X218" i="44"/>
  <c r="Y218" i="44"/>
  <c r="R218" i="44" s="1"/>
  <c r="V218" i="44" s="1"/>
  <c r="Z218" i="44"/>
  <c r="AC218" i="44"/>
  <c r="X219" i="44"/>
  <c r="Y219" i="44"/>
  <c r="Z219" i="44"/>
  <c r="AC219" i="44"/>
  <c r="X220" i="44"/>
  <c r="U220" i="44" s="1"/>
  <c r="Y220" i="44"/>
  <c r="Z220" i="44"/>
  <c r="AC220" i="44"/>
  <c r="X221" i="44"/>
  <c r="Y221" i="44"/>
  <c r="Z221" i="44"/>
  <c r="AC221" i="44"/>
  <c r="X222" i="44"/>
  <c r="T222" i="44" s="1"/>
  <c r="Y222" i="44"/>
  <c r="R222" i="44" s="1"/>
  <c r="V222" i="44" s="1"/>
  <c r="Z222" i="44"/>
  <c r="AC222" i="44"/>
  <c r="X223" i="44"/>
  <c r="Y223" i="44"/>
  <c r="Z223" i="44"/>
  <c r="AC223" i="44"/>
  <c r="X224" i="44"/>
  <c r="T224" i="44" s="1"/>
  <c r="U224" i="44"/>
  <c r="Y224" i="44"/>
  <c r="Z224" i="44"/>
  <c r="AC224" i="44"/>
  <c r="X225" i="44"/>
  <c r="Y225" i="44"/>
  <c r="S225" i="44" s="1"/>
  <c r="W225" i="44" s="1"/>
  <c r="Z225" i="44"/>
  <c r="AC225" i="44"/>
  <c r="X226" i="44"/>
  <c r="S226" i="44" s="1"/>
  <c r="W226" i="44" s="1"/>
  <c r="Y226" i="44"/>
  <c r="Z226" i="44"/>
  <c r="AC226" i="44"/>
  <c r="X227" i="44"/>
  <c r="Y227" i="44"/>
  <c r="Z227" i="44"/>
  <c r="AC227" i="44"/>
  <c r="X228" i="44"/>
  <c r="S228" i="44" s="1"/>
  <c r="Y228" i="44"/>
  <c r="Z228" i="44"/>
  <c r="AC228" i="44"/>
  <c r="X229" i="44"/>
  <c r="Y229" i="44"/>
  <c r="S229" i="44" s="1"/>
  <c r="Z229" i="44"/>
  <c r="AC229" i="44"/>
  <c r="X230" i="44"/>
  <c r="Y230" i="44"/>
  <c r="Z230" i="44"/>
  <c r="AC230" i="44"/>
  <c r="X231" i="44"/>
  <c r="T231" i="44" s="1"/>
  <c r="Y231" i="44"/>
  <c r="Z231" i="44"/>
  <c r="AC231" i="44"/>
  <c r="X232" i="44"/>
  <c r="Y232" i="44"/>
  <c r="Z232" i="44"/>
  <c r="AC232" i="44"/>
  <c r="X233" i="44"/>
  <c r="Y233" i="44"/>
  <c r="S233" i="44" s="1"/>
  <c r="Z233" i="44"/>
  <c r="AC233" i="44"/>
  <c r="X234" i="44"/>
  <c r="Y234" i="44"/>
  <c r="Z234" i="44"/>
  <c r="AC234" i="44"/>
  <c r="X235" i="44"/>
  <c r="U235" i="44" s="1"/>
  <c r="T235" i="44"/>
  <c r="Y235" i="44"/>
  <c r="Z235" i="44"/>
  <c r="AC235" i="44"/>
  <c r="X236" i="44"/>
  <c r="Y236" i="44"/>
  <c r="Z236" i="44"/>
  <c r="AC236" i="44"/>
  <c r="X237" i="44"/>
  <c r="Y237" i="44"/>
  <c r="Z237" i="44"/>
  <c r="AC237" i="44"/>
  <c r="X238" i="44"/>
  <c r="Y238" i="44"/>
  <c r="Z238" i="44"/>
  <c r="AC238" i="44"/>
  <c r="X239" i="44"/>
  <c r="S239" i="44" s="1"/>
  <c r="W239" i="44" s="1"/>
  <c r="Y239" i="44"/>
  <c r="Z239" i="44"/>
  <c r="AC239" i="44"/>
  <c r="X240" i="44"/>
  <c r="T240" i="44" s="1"/>
  <c r="Y240" i="44"/>
  <c r="Z240" i="44"/>
  <c r="AC240" i="44"/>
  <c r="X241" i="44"/>
  <c r="T241" i="44" s="1"/>
  <c r="Y241" i="44"/>
  <c r="Z241" i="44"/>
  <c r="AC241" i="44"/>
  <c r="X242" i="44"/>
  <c r="T242" i="44" s="1"/>
  <c r="Y242" i="44"/>
  <c r="Z242" i="44"/>
  <c r="AC242" i="44"/>
  <c r="X243" i="44"/>
  <c r="S243" i="44" s="1"/>
  <c r="W243" i="44" s="1"/>
  <c r="Y243" i="44"/>
  <c r="Z243" i="44"/>
  <c r="AC243" i="44"/>
  <c r="X244" i="44"/>
  <c r="S244" i="44" s="1"/>
  <c r="W244" i="44" s="1"/>
  <c r="Y244" i="44"/>
  <c r="Z244" i="44"/>
  <c r="AC244" i="44"/>
  <c r="X245" i="44"/>
  <c r="Y245" i="44"/>
  <c r="Z245" i="44"/>
  <c r="AC245" i="44"/>
  <c r="X246" i="44"/>
  <c r="T246" i="44" s="1"/>
  <c r="Y246" i="44"/>
  <c r="Z246" i="44"/>
  <c r="AC246" i="44"/>
  <c r="X247" i="44"/>
  <c r="Y247" i="44"/>
  <c r="Z247" i="44"/>
  <c r="AC247" i="44"/>
  <c r="X248" i="44"/>
  <c r="S248" i="44" s="1"/>
  <c r="W248" i="44" s="1"/>
  <c r="Y248" i="44"/>
  <c r="Z248" i="44"/>
  <c r="AC248" i="44"/>
  <c r="X249" i="44"/>
  <c r="Y249" i="44"/>
  <c r="Z249" i="44"/>
  <c r="AC249" i="44"/>
  <c r="X250" i="44"/>
  <c r="Y250" i="44"/>
  <c r="Z250" i="44"/>
  <c r="AC250" i="44"/>
  <c r="X251" i="44"/>
  <c r="T251" i="44" s="1"/>
  <c r="Y251" i="44"/>
  <c r="Z251" i="44"/>
  <c r="AC251" i="44"/>
  <c r="X252" i="44"/>
  <c r="T252" i="44" s="1"/>
  <c r="Y252" i="44"/>
  <c r="Z252" i="44"/>
  <c r="AC252" i="44"/>
  <c r="X253" i="44"/>
  <c r="S253" i="44" s="1"/>
  <c r="W253" i="44" s="1"/>
  <c r="Y253" i="44"/>
  <c r="Z253" i="44"/>
  <c r="AC253" i="44"/>
  <c r="X254" i="44"/>
  <c r="R254" i="44" s="1"/>
  <c r="Y254" i="44"/>
  <c r="Z254" i="44"/>
  <c r="AC254" i="44"/>
  <c r="X255" i="44"/>
  <c r="Y255" i="44"/>
  <c r="Z255" i="44"/>
  <c r="AC255" i="44"/>
  <c r="X256" i="44"/>
  <c r="T256" i="44" s="1"/>
  <c r="Y256" i="44"/>
  <c r="Z256" i="44"/>
  <c r="AC256" i="44"/>
  <c r="X257" i="44"/>
  <c r="R257" i="44" s="1"/>
  <c r="V257" i="44" s="1"/>
  <c r="Y257" i="44"/>
  <c r="Z257" i="44"/>
  <c r="AC257" i="44"/>
  <c r="X258" i="44"/>
  <c r="S258" i="44" s="1"/>
  <c r="Y258" i="44"/>
  <c r="Z258" i="44"/>
  <c r="AC258" i="44"/>
  <c r="X259" i="44"/>
  <c r="S259" i="44" s="1"/>
  <c r="W259" i="44" s="1"/>
  <c r="Y259" i="44"/>
  <c r="Z259" i="44"/>
  <c r="AC259" i="44"/>
  <c r="X260" i="44"/>
  <c r="R260" i="44" s="1"/>
  <c r="Y260" i="44"/>
  <c r="Z260" i="44"/>
  <c r="AC260" i="44"/>
  <c r="X261" i="44"/>
  <c r="Y261" i="44"/>
  <c r="Z261" i="44"/>
  <c r="AC261" i="44"/>
  <c r="X262" i="44"/>
  <c r="S262" i="44" s="1"/>
  <c r="Y262" i="44"/>
  <c r="Z262" i="44"/>
  <c r="AC262" i="44"/>
  <c r="AC13" i="44"/>
  <c r="AB14" i="39"/>
  <c r="AB15" i="39"/>
  <c r="AB16" i="39"/>
  <c r="AB17" i="39"/>
  <c r="AB18" i="39"/>
  <c r="AB19" i="39"/>
  <c r="AB20" i="39"/>
  <c r="AB21" i="39"/>
  <c r="AB22" i="39"/>
  <c r="AB23" i="39"/>
  <c r="AB24" i="39"/>
  <c r="AB25" i="39"/>
  <c r="AB26" i="39"/>
  <c r="AB27" i="39"/>
  <c r="AB28" i="39"/>
  <c r="AB29" i="39"/>
  <c r="AB30" i="39"/>
  <c r="AB31" i="39"/>
  <c r="AB32" i="39"/>
  <c r="AB33" i="39"/>
  <c r="AB34" i="39"/>
  <c r="AB35" i="39"/>
  <c r="AB36" i="39"/>
  <c r="AB37" i="39"/>
  <c r="AB38" i="39"/>
  <c r="AB39" i="39"/>
  <c r="AB40" i="39"/>
  <c r="AB41" i="39"/>
  <c r="AB42" i="39"/>
  <c r="AB43" i="39"/>
  <c r="AB44" i="39"/>
  <c r="AB45" i="39"/>
  <c r="AB46" i="39"/>
  <c r="AB47" i="39"/>
  <c r="AB48" i="39"/>
  <c r="AB49" i="39"/>
  <c r="AB50" i="39"/>
  <c r="AB51" i="39"/>
  <c r="AB52" i="39"/>
  <c r="AB53" i="39"/>
  <c r="AB54" i="39"/>
  <c r="AB55" i="39"/>
  <c r="AB56" i="39"/>
  <c r="AB57" i="39"/>
  <c r="AB58" i="39"/>
  <c r="AB59" i="39"/>
  <c r="AB60" i="39"/>
  <c r="AB61" i="39"/>
  <c r="AB62" i="39"/>
  <c r="AB63" i="39"/>
  <c r="AB64" i="39"/>
  <c r="AB65" i="39"/>
  <c r="AB66" i="39"/>
  <c r="AB67" i="39"/>
  <c r="AB68" i="39"/>
  <c r="AB69" i="39"/>
  <c r="AB70" i="39"/>
  <c r="AB71" i="39"/>
  <c r="AB72" i="39"/>
  <c r="AB73" i="39"/>
  <c r="AB74" i="39"/>
  <c r="AB75" i="39"/>
  <c r="AB76" i="39"/>
  <c r="AB77" i="39"/>
  <c r="AB78" i="39"/>
  <c r="AB79" i="39"/>
  <c r="AB80" i="39"/>
  <c r="AB81" i="39"/>
  <c r="AB82" i="39"/>
  <c r="AB83" i="39"/>
  <c r="AB84" i="39"/>
  <c r="AB85" i="39"/>
  <c r="AB86" i="39"/>
  <c r="AB87" i="39"/>
  <c r="AB88" i="39"/>
  <c r="AB89" i="39"/>
  <c r="AB90" i="39"/>
  <c r="AB91" i="39"/>
  <c r="AB92" i="39"/>
  <c r="AB93" i="39"/>
  <c r="AB94" i="39"/>
  <c r="AB95" i="39"/>
  <c r="AB96" i="39"/>
  <c r="AB97" i="39"/>
  <c r="AB98" i="39"/>
  <c r="AB99" i="39"/>
  <c r="AB100" i="39"/>
  <c r="AB101" i="39"/>
  <c r="AB102" i="39"/>
  <c r="AB103" i="39"/>
  <c r="AB104" i="39"/>
  <c r="AB105" i="39"/>
  <c r="AB106" i="39"/>
  <c r="AB107" i="39"/>
  <c r="AB108" i="39"/>
  <c r="AB109" i="39"/>
  <c r="AB110" i="39"/>
  <c r="AB111" i="39"/>
  <c r="AB112" i="39"/>
  <c r="AB113" i="39"/>
  <c r="AB114" i="39"/>
  <c r="AB115" i="39"/>
  <c r="AB116" i="39"/>
  <c r="AB117" i="39"/>
  <c r="AB118" i="39"/>
  <c r="AB119" i="39"/>
  <c r="AB120" i="39"/>
  <c r="AB121" i="39"/>
  <c r="AB122" i="39"/>
  <c r="AB123" i="39"/>
  <c r="AB124" i="39"/>
  <c r="AB125" i="39"/>
  <c r="AB126" i="39"/>
  <c r="AB127" i="39"/>
  <c r="AB128" i="39"/>
  <c r="AB129" i="39"/>
  <c r="AB130" i="39"/>
  <c r="AB131" i="39"/>
  <c r="AB132" i="39"/>
  <c r="AB133" i="39"/>
  <c r="AB134" i="39"/>
  <c r="AB135" i="39"/>
  <c r="AB136" i="39"/>
  <c r="AB137" i="39"/>
  <c r="AB138" i="39"/>
  <c r="AB139" i="39"/>
  <c r="AB140" i="39"/>
  <c r="AB141" i="39"/>
  <c r="AB142" i="39"/>
  <c r="AB143" i="39"/>
  <c r="AB144" i="39"/>
  <c r="AB145" i="39"/>
  <c r="AB146" i="39"/>
  <c r="AB147" i="39"/>
  <c r="AB148" i="39"/>
  <c r="AB149" i="39"/>
  <c r="AB150" i="39"/>
  <c r="AB151" i="39"/>
  <c r="AB152" i="39"/>
  <c r="AB153" i="39"/>
  <c r="AB154" i="39"/>
  <c r="AB155" i="39"/>
  <c r="AB156" i="39"/>
  <c r="AB157" i="39"/>
  <c r="AB158" i="39"/>
  <c r="AB159" i="39"/>
  <c r="AB160" i="39"/>
  <c r="AB161" i="39"/>
  <c r="AB162" i="39"/>
  <c r="AB163" i="39"/>
  <c r="AB164" i="39"/>
  <c r="AB165" i="39"/>
  <c r="AB166" i="39"/>
  <c r="AB167" i="39"/>
  <c r="AB168" i="39"/>
  <c r="AB169" i="39"/>
  <c r="AB170" i="39"/>
  <c r="AB171" i="39"/>
  <c r="AB172" i="39"/>
  <c r="AB173" i="39"/>
  <c r="AB174" i="39"/>
  <c r="AB175" i="39"/>
  <c r="AB176" i="39"/>
  <c r="AB177" i="39"/>
  <c r="AB178" i="39"/>
  <c r="AB179" i="39"/>
  <c r="AB180" i="39"/>
  <c r="AB181" i="39"/>
  <c r="AB182" i="39"/>
  <c r="AB183" i="39"/>
  <c r="AB184" i="39"/>
  <c r="AB185" i="39"/>
  <c r="AB186" i="39"/>
  <c r="AB187" i="39"/>
  <c r="AB188" i="39"/>
  <c r="AB189" i="39"/>
  <c r="AB190" i="39"/>
  <c r="AB191" i="39"/>
  <c r="AB192" i="39"/>
  <c r="AB193" i="39"/>
  <c r="AB194" i="39"/>
  <c r="AB195" i="39"/>
  <c r="AB196" i="39"/>
  <c r="AB197" i="39"/>
  <c r="AB198" i="39"/>
  <c r="AB199" i="39"/>
  <c r="AB200" i="39"/>
  <c r="AB201" i="39"/>
  <c r="AB202" i="39"/>
  <c r="AB203" i="39"/>
  <c r="AB204" i="39"/>
  <c r="AB205" i="39"/>
  <c r="AB206" i="39"/>
  <c r="AB207" i="39"/>
  <c r="AB208" i="39"/>
  <c r="AB209" i="39"/>
  <c r="AB210" i="39"/>
  <c r="AB211" i="39"/>
  <c r="AB212" i="39"/>
  <c r="AB213" i="39"/>
  <c r="AB214" i="39"/>
  <c r="AB215" i="39"/>
  <c r="AB216" i="39"/>
  <c r="AB217" i="39"/>
  <c r="AB218" i="39"/>
  <c r="AB219" i="39"/>
  <c r="AB220" i="39"/>
  <c r="AB221" i="39"/>
  <c r="AB222" i="39"/>
  <c r="AB223" i="39"/>
  <c r="AB224" i="39"/>
  <c r="AB225" i="39"/>
  <c r="AB226" i="39"/>
  <c r="AB227" i="39"/>
  <c r="AB228" i="39"/>
  <c r="AB229" i="39"/>
  <c r="AB230" i="39"/>
  <c r="AB231" i="39"/>
  <c r="AB232" i="39"/>
  <c r="AB233" i="39"/>
  <c r="AB234" i="39"/>
  <c r="AB235" i="39"/>
  <c r="AB236" i="39"/>
  <c r="AB237" i="39"/>
  <c r="AB238" i="39"/>
  <c r="AB239" i="39"/>
  <c r="AB240" i="39"/>
  <c r="AB241" i="39"/>
  <c r="AB242" i="39"/>
  <c r="AB243" i="39"/>
  <c r="AB244" i="39"/>
  <c r="AB245" i="39"/>
  <c r="AB246" i="39"/>
  <c r="AB247" i="39"/>
  <c r="AB248" i="39"/>
  <c r="AB249" i="39"/>
  <c r="AB250" i="39"/>
  <c r="AB251" i="39"/>
  <c r="AB252" i="39"/>
  <c r="AB253" i="39"/>
  <c r="AB254" i="39"/>
  <c r="AB255" i="39"/>
  <c r="AB256" i="39"/>
  <c r="AB257" i="39"/>
  <c r="AB258" i="39"/>
  <c r="AB259" i="39"/>
  <c r="AB260" i="39"/>
  <c r="AB261" i="39"/>
  <c r="AB262" i="39"/>
  <c r="AB13" i="39"/>
  <c r="AB14" i="38"/>
  <c r="AB15" i="38"/>
  <c r="AB16" i="38"/>
  <c r="AB17" i="38"/>
  <c r="AB18" i="38"/>
  <c r="AB19" i="38"/>
  <c r="AB20" i="38"/>
  <c r="AB21" i="38"/>
  <c r="AB22" i="38"/>
  <c r="AB23" i="38"/>
  <c r="AB24" i="38"/>
  <c r="AB25" i="38"/>
  <c r="AB26" i="38"/>
  <c r="AB27" i="38"/>
  <c r="AB28" i="38"/>
  <c r="AB29" i="38"/>
  <c r="AB30" i="38"/>
  <c r="AB31" i="38"/>
  <c r="AB32" i="38"/>
  <c r="AB33" i="38"/>
  <c r="AB34" i="38"/>
  <c r="AB35" i="38"/>
  <c r="AB36" i="38"/>
  <c r="AB37" i="38"/>
  <c r="AB38" i="38"/>
  <c r="AB39" i="38"/>
  <c r="AB40" i="38"/>
  <c r="AB41" i="38"/>
  <c r="AB42" i="38"/>
  <c r="AB43" i="38"/>
  <c r="AB44" i="38"/>
  <c r="AB45" i="38"/>
  <c r="AB46" i="38"/>
  <c r="AB47" i="38"/>
  <c r="AB48" i="38"/>
  <c r="AB49" i="38"/>
  <c r="AB50" i="38"/>
  <c r="AB51" i="38"/>
  <c r="AB52" i="38"/>
  <c r="AB53" i="38"/>
  <c r="AB54" i="38"/>
  <c r="AB55" i="38"/>
  <c r="AB56" i="38"/>
  <c r="AB57" i="38"/>
  <c r="AB58" i="38"/>
  <c r="AB59" i="38"/>
  <c r="AB60" i="38"/>
  <c r="AB61" i="38"/>
  <c r="AB62" i="38"/>
  <c r="AB63" i="38"/>
  <c r="AB64" i="38"/>
  <c r="AB65" i="38"/>
  <c r="AB66" i="38"/>
  <c r="AB67" i="38"/>
  <c r="AB68" i="38"/>
  <c r="AB69" i="38"/>
  <c r="AB70" i="38"/>
  <c r="AB71" i="38"/>
  <c r="AB72" i="38"/>
  <c r="AB73" i="38"/>
  <c r="AB74" i="38"/>
  <c r="AB75" i="38"/>
  <c r="AB76" i="38"/>
  <c r="AB77" i="38"/>
  <c r="AB78" i="38"/>
  <c r="AB79" i="38"/>
  <c r="AB80" i="38"/>
  <c r="AB81" i="38"/>
  <c r="AB82" i="38"/>
  <c r="AB83" i="38"/>
  <c r="AB84" i="38"/>
  <c r="AB85" i="38"/>
  <c r="AB86" i="38"/>
  <c r="AB87" i="38"/>
  <c r="AB88" i="38"/>
  <c r="AB89" i="38"/>
  <c r="AB90" i="38"/>
  <c r="AB91" i="38"/>
  <c r="AB92" i="38"/>
  <c r="AB93" i="38"/>
  <c r="AB94" i="38"/>
  <c r="AB95" i="38"/>
  <c r="AB96" i="38"/>
  <c r="AB97" i="38"/>
  <c r="AB98" i="38"/>
  <c r="AB99" i="38"/>
  <c r="AB100" i="38"/>
  <c r="AB101" i="38"/>
  <c r="AB102" i="38"/>
  <c r="AB103" i="38"/>
  <c r="AB104" i="38"/>
  <c r="AB105" i="38"/>
  <c r="AB106" i="38"/>
  <c r="AB107" i="38"/>
  <c r="AB108" i="38"/>
  <c r="AB109" i="38"/>
  <c r="AB110" i="38"/>
  <c r="AB111" i="38"/>
  <c r="AB112" i="38"/>
  <c r="AB113" i="38"/>
  <c r="AB114" i="38"/>
  <c r="AB115" i="38"/>
  <c r="AB116" i="38"/>
  <c r="AB117" i="38"/>
  <c r="AB118" i="38"/>
  <c r="AB119" i="38"/>
  <c r="AB120" i="38"/>
  <c r="AB121" i="38"/>
  <c r="AB122" i="38"/>
  <c r="AB123" i="38"/>
  <c r="AB124" i="38"/>
  <c r="AB125" i="38"/>
  <c r="AB126" i="38"/>
  <c r="AB127" i="38"/>
  <c r="AB128" i="38"/>
  <c r="AB129" i="38"/>
  <c r="AB130" i="38"/>
  <c r="AB131" i="38"/>
  <c r="AB132" i="38"/>
  <c r="AB133" i="38"/>
  <c r="AB134" i="38"/>
  <c r="AB135" i="38"/>
  <c r="AB136" i="38"/>
  <c r="AB137" i="38"/>
  <c r="AB138" i="38"/>
  <c r="AB139" i="38"/>
  <c r="AB140" i="38"/>
  <c r="AB141" i="38"/>
  <c r="AB142" i="38"/>
  <c r="AB143" i="38"/>
  <c r="AB144" i="38"/>
  <c r="AB145" i="38"/>
  <c r="AB146" i="38"/>
  <c r="AB147" i="38"/>
  <c r="AB148" i="38"/>
  <c r="AB149" i="38"/>
  <c r="AB150" i="38"/>
  <c r="AB151" i="38"/>
  <c r="AB152" i="38"/>
  <c r="AB153" i="38"/>
  <c r="AB154" i="38"/>
  <c r="AB155" i="38"/>
  <c r="AB156" i="38"/>
  <c r="AB157" i="38"/>
  <c r="AB158" i="38"/>
  <c r="AB159" i="38"/>
  <c r="AB160" i="38"/>
  <c r="AB161" i="38"/>
  <c r="AB162" i="38"/>
  <c r="AB163" i="38"/>
  <c r="AB164" i="38"/>
  <c r="AB165" i="38"/>
  <c r="AB166" i="38"/>
  <c r="AB167" i="38"/>
  <c r="AB168" i="38"/>
  <c r="AB169" i="38"/>
  <c r="AB170" i="38"/>
  <c r="AB171" i="38"/>
  <c r="AB172" i="38"/>
  <c r="AB173" i="38"/>
  <c r="AB174" i="38"/>
  <c r="AB175" i="38"/>
  <c r="AB176" i="38"/>
  <c r="AB177" i="38"/>
  <c r="AB178" i="38"/>
  <c r="AB179" i="38"/>
  <c r="AB180" i="38"/>
  <c r="AB181" i="38"/>
  <c r="AB182" i="38"/>
  <c r="AB183" i="38"/>
  <c r="AB184" i="38"/>
  <c r="AB185" i="38"/>
  <c r="AB186" i="38"/>
  <c r="AB187" i="38"/>
  <c r="AB188" i="38"/>
  <c r="AB189" i="38"/>
  <c r="AB190" i="38"/>
  <c r="AB191" i="38"/>
  <c r="AB192" i="38"/>
  <c r="AB193" i="38"/>
  <c r="AB194" i="38"/>
  <c r="AB195" i="38"/>
  <c r="AB196" i="38"/>
  <c r="AB197" i="38"/>
  <c r="AB198" i="38"/>
  <c r="AB199" i="38"/>
  <c r="AB200" i="38"/>
  <c r="AB201" i="38"/>
  <c r="AB202" i="38"/>
  <c r="AB203" i="38"/>
  <c r="AB204" i="38"/>
  <c r="AB205" i="38"/>
  <c r="AB206" i="38"/>
  <c r="AB207" i="38"/>
  <c r="AB208" i="38"/>
  <c r="AB209" i="38"/>
  <c r="AB210" i="38"/>
  <c r="AB211" i="38"/>
  <c r="AB212" i="38"/>
  <c r="AB213" i="38"/>
  <c r="AB214" i="38"/>
  <c r="AB215" i="38"/>
  <c r="AB216" i="38"/>
  <c r="AB217" i="38"/>
  <c r="AB218" i="38"/>
  <c r="AB219" i="38"/>
  <c r="AB220" i="38"/>
  <c r="AB221" i="38"/>
  <c r="AB222" i="38"/>
  <c r="AB223" i="38"/>
  <c r="AB224" i="38"/>
  <c r="AB225" i="38"/>
  <c r="AB226" i="38"/>
  <c r="AB227" i="38"/>
  <c r="AB228" i="38"/>
  <c r="AB229" i="38"/>
  <c r="AB230" i="38"/>
  <c r="AB231" i="38"/>
  <c r="AB232" i="38"/>
  <c r="AB233" i="38"/>
  <c r="AB234" i="38"/>
  <c r="AB235" i="38"/>
  <c r="AB236" i="38"/>
  <c r="AB237" i="38"/>
  <c r="AB238" i="38"/>
  <c r="AB239" i="38"/>
  <c r="AB240" i="38"/>
  <c r="AB241" i="38"/>
  <c r="AB242" i="38"/>
  <c r="AB243" i="38"/>
  <c r="AB244" i="38"/>
  <c r="AB245" i="38"/>
  <c r="AB246" i="38"/>
  <c r="AB247" i="38"/>
  <c r="AB248" i="38"/>
  <c r="AB249" i="38"/>
  <c r="AB250" i="38"/>
  <c r="AB251" i="38"/>
  <c r="AB252" i="38"/>
  <c r="AB253" i="38"/>
  <c r="AB254" i="38"/>
  <c r="AB255" i="38"/>
  <c r="AB256" i="38"/>
  <c r="AB257" i="38"/>
  <c r="AB258" i="38"/>
  <c r="AB259" i="38"/>
  <c r="AB260" i="38"/>
  <c r="AB261" i="38"/>
  <c r="AB262" i="38"/>
  <c r="AB13" i="38"/>
  <c r="T196" i="44"/>
  <c r="T172" i="44"/>
  <c r="U102" i="44"/>
  <c r="U118" i="44"/>
  <c r="U202" i="44"/>
  <c r="U210" i="44"/>
  <c r="S16" i="44"/>
  <c r="W16" i="44" s="1"/>
  <c r="U95" i="44"/>
  <c r="U200" i="44"/>
  <c r="U188" i="44"/>
  <c r="U180" i="44"/>
  <c r="U142" i="44"/>
  <c r="U112" i="44"/>
  <c r="U98" i="44"/>
  <c r="T77" i="44"/>
  <c r="U158" i="44"/>
  <c r="U67" i="44"/>
  <c r="T220" i="44"/>
  <c r="U212" i="44"/>
  <c r="U174" i="44"/>
  <c r="U160" i="44"/>
  <c r="T148" i="44"/>
  <c r="U138" i="44"/>
  <c r="U114" i="44"/>
  <c r="U110" i="44"/>
  <c r="T97" i="44"/>
  <c r="T93" i="44"/>
  <c r="T83" i="44"/>
  <c r="T75" i="44"/>
  <c r="U140" i="44"/>
  <c r="U116" i="44"/>
  <c r="S250" i="44"/>
  <c r="W250" i="44" s="1"/>
  <c r="R250" i="44"/>
  <c r="V250" i="44" s="1"/>
  <c r="R243" i="44"/>
  <c r="V243" i="44" s="1"/>
  <c r="S218" i="44"/>
  <c r="W218" i="44" s="1"/>
  <c r="R216" i="44"/>
  <c r="V216" i="44" s="1"/>
  <c r="R211" i="44"/>
  <c r="V211" i="44" s="1"/>
  <c r="R207" i="44"/>
  <c r="V207" i="44" s="1"/>
  <c r="S198" i="44"/>
  <c r="W198" i="44" s="1"/>
  <c r="S192" i="44"/>
  <c r="W192" i="44" s="1"/>
  <c r="R190" i="44"/>
  <c r="V190" i="44" s="1"/>
  <c r="S155" i="44"/>
  <c r="W155" i="44" s="1"/>
  <c r="S153" i="44"/>
  <c r="W153" i="44" s="1"/>
  <c r="R146" i="44"/>
  <c r="V146" i="44" s="1"/>
  <c r="S145" i="44"/>
  <c r="W145" i="44" s="1"/>
  <c r="R144" i="44"/>
  <c r="V144" i="44"/>
  <c r="R143" i="44"/>
  <c r="V143" i="44" s="1"/>
  <c r="W129" i="44"/>
  <c r="R108" i="44"/>
  <c r="V108" i="44" s="1"/>
  <c r="S108" i="44"/>
  <c r="W108" i="44" s="1"/>
  <c r="R107" i="44"/>
  <c r="V107" i="44"/>
  <c r="S107" i="44"/>
  <c r="W107" i="44" s="1"/>
  <c r="R106" i="44"/>
  <c r="V106" i="44" s="1"/>
  <c r="S106" i="44"/>
  <c r="W106" i="44" s="1"/>
  <c r="R105" i="44"/>
  <c r="V105" i="44"/>
  <c r="S105" i="44"/>
  <c r="W105" i="44" s="1"/>
  <c r="R104" i="44"/>
  <c r="V104" i="44" s="1"/>
  <c r="S104" i="44"/>
  <c r="W104" i="44" s="1"/>
  <c r="R103" i="44"/>
  <c r="V103" i="44" s="1"/>
  <c r="S103" i="44"/>
  <c r="W103" i="44" s="1"/>
  <c r="S88" i="44"/>
  <c r="W88" i="44" s="1"/>
  <c r="S85" i="44"/>
  <c r="W85" i="44" s="1"/>
  <c r="R80" i="44"/>
  <c r="V80" i="44" s="1"/>
  <c r="T76" i="44"/>
  <c r="S73" i="44"/>
  <c r="W73" i="44" s="1"/>
  <c r="S58" i="44"/>
  <c r="R36" i="44"/>
  <c r="V36" i="44" s="1"/>
  <c r="S36" i="44"/>
  <c r="W36" i="44" s="1"/>
  <c r="S33" i="44"/>
  <c r="W33" i="44" s="1"/>
  <c r="R30" i="44"/>
  <c r="V30" i="44" s="1"/>
  <c r="S30" i="44"/>
  <c r="S18" i="44"/>
  <c r="W18" i="44" s="1"/>
  <c r="R18" i="44"/>
  <c r="V18" i="44" s="1"/>
  <c r="S252" i="44"/>
  <c r="W252" i="44" s="1"/>
  <c r="R228" i="44"/>
  <c r="V228" i="44" s="1"/>
  <c r="T227" i="44"/>
  <c r="R224" i="44"/>
  <c r="V224" i="44"/>
  <c r="T223" i="44"/>
  <c r="U221" i="44"/>
  <c r="U214" i="44"/>
  <c r="S212" i="44"/>
  <c r="W212" i="44" s="1"/>
  <c r="U211" i="44"/>
  <c r="U208" i="44"/>
  <c r="U207" i="44"/>
  <c r="R203" i="44"/>
  <c r="V203" i="44" s="1"/>
  <c r="S203" i="44"/>
  <c r="W203" i="44" s="1"/>
  <c r="S200" i="44"/>
  <c r="W200" i="44" s="1"/>
  <c r="R200" i="44"/>
  <c r="V200" i="44" s="1"/>
  <c r="U198" i="44"/>
  <c r="R196" i="44"/>
  <c r="V196" i="44" s="1"/>
  <c r="T195" i="44"/>
  <c r="R195" i="44"/>
  <c r="V195" i="44" s="1"/>
  <c r="S195" i="44"/>
  <c r="W195" i="44" s="1"/>
  <c r="U192" i="44"/>
  <c r="S188" i="44"/>
  <c r="W188" i="44" s="1"/>
  <c r="R186" i="44"/>
  <c r="V186" i="44" s="1"/>
  <c r="S186" i="44"/>
  <c r="W186" i="44" s="1"/>
  <c r="S185" i="44"/>
  <c r="W185" i="44" s="1"/>
  <c r="R174" i="44"/>
  <c r="V174" i="44" s="1"/>
  <c r="S173" i="44"/>
  <c r="W173" i="44"/>
  <c r="R173" i="44"/>
  <c r="V173" i="44" s="1"/>
  <c r="S162" i="44"/>
  <c r="W162" i="44" s="1"/>
  <c r="R161" i="44"/>
  <c r="V161" i="44" s="1"/>
  <c r="R160" i="44"/>
  <c r="V160" i="44" s="1"/>
  <c r="S160" i="44"/>
  <c r="W160" i="44" s="1"/>
  <c r="U156" i="44"/>
  <c r="U154" i="44"/>
  <c r="R152" i="44"/>
  <c r="V152" i="44" s="1"/>
  <c r="S152" i="44"/>
  <c r="W152" i="44" s="1"/>
  <c r="R151" i="44"/>
  <c r="V151" i="44" s="1"/>
  <c r="U146" i="44"/>
  <c r="U144" i="44"/>
  <c r="R123" i="44"/>
  <c r="V123" i="44" s="1"/>
  <c r="S123" i="44"/>
  <c r="S122" i="44"/>
  <c r="W122" i="44" s="1"/>
  <c r="R121" i="44"/>
  <c r="V121" i="44" s="1"/>
  <c r="S121" i="44"/>
  <c r="S113" i="44"/>
  <c r="W113" i="44" s="1"/>
  <c r="R111" i="44"/>
  <c r="V111" i="44" s="1"/>
  <c r="S111" i="44"/>
  <c r="W111" i="44" s="1"/>
  <c r="U108" i="44"/>
  <c r="U106" i="44"/>
  <c r="U104" i="44"/>
  <c r="R102" i="44"/>
  <c r="V102" i="44" s="1"/>
  <c r="S102" i="44"/>
  <c r="W102" i="44"/>
  <c r="S101" i="44"/>
  <c r="W101" i="44" s="1"/>
  <c r="R100" i="44"/>
  <c r="V100" i="44" s="1"/>
  <c r="S100" i="44"/>
  <c r="W100" i="44" s="1"/>
  <c r="R99" i="44"/>
  <c r="V99" i="44" s="1"/>
  <c r="S99" i="44"/>
  <c r="W99" i="44" s="1"/>
  <c r="R98" i="44"/>
  <c r="V98" i="44" s="1"/>
  <c r="S98" i="44"/>
  <c r="W98" i="44" s="1"/>
  <c r="R97" i="44"/>
  <c r="V97" i="44" s="1"/>
  <c r="S97" i="44"/>
  <c r="W97" i="44" s="1"/>
  <c r="S96" i="44"/>
  <c r="W96" i="44" s="1"/>
  <c r="R94" i="44"/>
  <c r="V94" i="44"/>
  <c r="S94" i="44"/>
  <c r="U87" i="44"/>
  <c r="U85" i="44"/>
  <c r="R81" i="44"/>
  <c r="V81" i="44" s="1"/>
  <c r="R77" i="44"/>
  <c r="V77" i="44" s="1"/>
  <c r="S77" i="44"/>
  <c r="W77" i="44" s="1"/>
  <c r="U76" i="44"/>
  <c r="U73" i="44"/>
  <c r="U70" i="44"/>
  <c r="T68" i="44"/>
  <c r="R67" i="44"/>
  <c r="V67" i="44" s="1"/>
  <c r="S67" i="44"/>
  <c r="W67" i="44" s="1"/>
  <c r="U57" i="44"/>
  <c r="S56" i="44"/>
  <c r="W56" i="44" s="1"/>
  <c r="S55" i="44"/>
  <c r="W55" i="44" s="1"/>
  <c r="R54" i="44"/>
  <c r="V54" i="44" s="1"/>
  <c r="R53" i="44"/>
  <c r="V53" i="44" s="1"/>
  <c r="S53" i="44"/>
  <c r="W53" i="44" s="1"/>
  <c r="S52" i="44"/>
  <c r="R51" i="44"/>
  <c r="V51" i="44" s="1"/>
  <c r="S51" i="44"/>
  <c r="W51" i="44" s="1"/>
  <c r="R50" i="44"/>
  <c r="V50" i="44" s="1"/>
  <c r="R49" i="44"/>
  <c r="V49" i="44" s="1"/>
  <c r="R48" i="44"/>
  <c r="V48" i="44" s="1"/>
  <c r="S48" i="44"/>
  <c r="R47" i="44"/>
  <c r="V47" i="44" s="1"/>
  <c r="S47" i="44"/>
  <c r="W47" i="44"/>
  <c r="R46" i="44"/>
  <c r="V46" i="44" s="1"/>
  <c r="S45" i="44"/>
  <c r="W45" i="44"/>
  <c r="R44" i="44"/>
  <c r="V44" i="44" s="1"/>
  <c r="S44" i="44"/>
  <c r="R43" i="44"/>
  <c r="V43" i="44" s="1"/>
  <c r="S43" i="44"/>
  <c r="W43" i="44" s="1"/>
  <c r="S28" i="44"/>
  <c r="W28" i="44" s="1"/>
  <c r="R27" i="44"/>
  <c r="V27" i="44" s="1"/>
  <c r="R262" i="44"/>
  <c r="V262" i="44" s="1"/>
  <c r="S260" i="44"/>
  <c r="W260" i="44" s="1"/>
  <c r="V260" i="44"/>
  <c r="R259" i="44"/>
  <c r="V259" i="44" s="1"/>
  <c r="R258" i="44"/>
  <c r="V258" i="44" s="1"/>
  <c r="S256" i="44"/>
  <c r="W256" i="44" s="1"/>
  <c r="R256" i="44"/>
  <c r="V256" i="44" s="1"/>
  <c r="S254" i="44"/>
  <c r="W254" i="44" s="1"/>
  <c r="V254" i="44"/>
  <c r="S247" i="44"/>
  <c r="W247" i="44" s="1"/>
  <c r="R239" i="44"/>
  <c r="V239" i="44" s="1"/>
  <c r="S238" i="44"/>
  <c r="W238" i="44" s="1"/>
  <c r="R238" i="44"/>
  <c r="V238" i="44"/>
  <c r="T236" i="44"/>
  <c r="S236" i="44"/>
  <c r="W236" i="44" s="1"/>
  <c r="R236" i="44"/>
  <c r="V236" i="44" s="1"/>
  <c r="R235" i="44"/>
  <c r="V235" i="44" s="1"/>
  <c r="S235" i="44"/>
  <c r="W235" i="44" s="1"/>
  <c r="R232" i="44"/>
  <c r="V232" i="44" s="1"/>
  <c r="S230" i="44"/>
  <c r="W230" i="44" s="1"/>
  <c r="R230" i="44"/>
  <c r="V230" i="44" s="1"/>
  <c r="S222" i="44"/>
  <c r="W222" i="44" s="1"/>
  <c r="S220" i="44"/>
  <c r="W220" i="44" s="1"/>
  <c r="R220" i="44"/>
  <c r="V220" i="44" s="1"/>
  <c r="T214" i="44"/>
  <c r="S210" i="44"/>
  <c r="W210" i="44" s="1"/>
  <c r="R210" i="44"/>
  <c r="V210" i="44" s="1"/>
  <c r="T208" i="44"/>
  <c r="R206" i="44"/>
  <c r="V206" i="44" s="1"/>
  <c r="T198" i="44"/>
  <c r="S194" i="44"/>
  <c r="W194" i="44"/>
  <c r="R194" i="44"/>
  <c r="V194" i="44" s="1"/>
  <c r="T192" i="44"/>
  <c r="U190" i="44"/>
  <c r="S184" i="44"/>
  <c r="W184" i="44" s="1"/>
  <c r="S183" i="44"/>
  <c r="W183" i="44" s="1"/>
  <c r="R183" i="44"/>
  <c r="V183" i="44" s="1"/>
  <c r="R172" i="44"/>
  <c r="V172" i="44" s="1"/>
  <c r="S172" i="44"/>
  <c r="W172" i="44" s="1"/>
  <c r="S171" i="44"/>
  <c r="R171" i="44"/>
  <c r="V171" i="44" s="1"/>
  <c r="R170" i="44"/>
  <c r="V170" i="44" s="1"/>
  <c r="S170" i="44"/>
  <c r="W170" i="44" s="1"/>
  <c r="S169" i="44"/>
  <c r="W169" i="44" s="1"/>
  <c r="R169" i="44"/>
  <c r="V169" i="44" s="1"/>
  <c r="R168" i="44"/>
  <c r="V168" i="44" s="1"/>
  <c r="W167" i="44"/>
  <c r="R167" i="44"/>
  <c r="V167" i="44" s="1"/>
  <c r="T156" i="44"/>
  <c r="T154" i="44"/>
  <c r="R150" i="44"/>
  <c r="V150" i="44" s="1"/>
  <c r="S150" i="44"/>
  <c r="W150" i="44" s="1"/>
  <c r="S149" i="44"/>
  <c r="W149" i="44" s="1"/>
  <c r="R149" i="44"/>
  <c r="V149" i="44" s="1"/>
  <c r="R148" i="44"/>
  <c r="V148" i="44" s="1"/>
  <c r="S148" i="44"/>
  <c r="W148" i="44" s="1"/>
  <c r="S147" i="44"/>
  <c r="W147" i="44" s="1"/>
  <c r="R147" i="44"/>
  <c r="V147" i="44" s="1"/>
  <c r="T146" i="44"/>
  <c r="T144" i="44"/>
  <c r="R142" i="44"/>
  <c r="V142" i="44" s="1"/>
  <c r="S142" i="44"/>
  <c r="W142" i="44" s="1"/>
  <c r="S141" i="44"/>
  <c r="W141" i="44" s="1"/>
  <c r="T132" i="44"/>
  <c r="R127" i="44"/>
  <c r="V127" i="44" s="1"/>
  <c r="S127" i="44"/>
  <c r="W127" i="44" s="1"/>
  <c r="T126" i="44"/>
  <c r="S120" i="44"/>
  <c r="W120" i="44" s="1"/>
  <c r="R119" i="44"/>
  <c r="V119" i="44" s="1"/>
  <c r="S119" i="44"/>
  <c r="W119" i="44" s="1"/>
  <c r="T108" i="44"/>
  <c r="T106" i="44"/>
  <c r="T104" i="44"/>
  <c r="T92" i="44"/>
  <c r="R92" i="44"/>
  <c r="V92" i="44" s="1"/>
  <c r="S92" i="44"/>
  <c r="W92" i="44" s="1"/>
  <c r="S90" i="44"/>
  <c r="W90" i="44" s="1"/>
  <c r="R89" i="44"/>
  <c r="V89" i="44" s="1"/>
  <c r="S89" i="44"/>
  <c r="W89" i="44" s="1"/>
  <c r="T87" i="44"/>
  <c r="T86" i="44"/>
  <c r="R86" i="44"/>
  <c r="V86" i="44" s="1"/>
  <c r="T85" i="44"/>
  <c r="R79" i="44"/>
  <c r="V79" i="44" s="1"/>
  <c r="S79" i="44"/>
  <c r="W79" i="44" s="1"/>
  <c r="T73" i="44"/>
  <c r="R72" i="44"/>
  <c r="V72" i="44" s="1"/>
  <c r="W72" i="44"/>
  <c r="R71" i="44"/>
  <c r="V71" i="44" s="1"/>
  <c r="S71" i="44"/>
  <c r="W71" i="44" s="1"/>
  <c r="T70" i="44"/>
  <c r="T69" i="44"/>
  <c r="R69" i="44"/>
  <c r="V69" i="44" s="1"/>
  <c r="S69" i="44"/>
  <c r="W69" i="44" s="1"/>
  <c r="R42" i="44"/>
  <c r="V42" i="44" s="1"/>
  <c r="S42" i="44"/>
  <c r="W42" i="44" s="1"/>
  <c r="R41" i="44"/>
  <c r="V41" i="44" s="1"/>
  <c r="S41" i="44"/>
  <c r="W41" i="44" s="1"/>
  <c r="R26" i="44"/>
  <c r="V26" i="44" s="1"/>
  <c r="S26" i="44"/>
  <c r="W26" i="44" s="1"/>
  <c r="S242" i="44"/>
  <c r="W242" i="44" s="1"/>
  <c r="R242" i="44"/>
  <c r="V242" i="44" s="1"/>
  <c r="S240" i="44"/>
  <c r="W240" i="44"/>
  <c r="R240" i="44"/>
  <c r="V240" i="44" s="1"/>
  <c r="R233" i="44"/>
  <c r="V233" i="44" s="1"/>
  <c r="W233" i="44"/>
  <c r="R213" i="44"/>
  <c r="V213" i="44" s="1"/>
  <c r="S213" i="44"/>
  <c r="W213" i="44" s="1"/>
  <c r="S202" i="44"/>
  <c r="W202" i="44" s="1"/>
  <c r="R202" i="44"/>
  <c r="V202" i="44" s="1"/>
  <c r="T199" i="44"/>
  <c r="R199" i="44"/>
  <c r="V199" i="44" s="1"/>
  <c r="S199" i="44"/>
  <c r="W199" i="44" s="1"/>
  <c r="T197" i="44"/>
  <c r="R197" i="44"/>
  <c r="V197" i="44" s="1"/>
  <c r="S197" i="44"/>
  <c r="W197" i="44"/>
  <c r="T190" i="44"/>
  <c r="R182" i="44"/>
  <c r="V182" i="44" s="1"/>
  <c r="S182" i="44"/>
  <c r="W182" i="44" s="1"/>
  <c r="S181" i="44"/>
  <c r="W181" i="44" s="1"/>
  <c r="R181" i="44"/>
  <c r="V181" i="44" s="1"/>
  <c r="R180" i="44"/>
  <c r="V180" i="44" s="1"/>
  <c r="S180" i="44"/>
  <c r="W180" i="44" s="1"/>
  <c r="S179" i="44"/>
  <c r="W179" i="44" s="1"/>
  <c r="R179" i="44"/>
  <c r="V179" i="44" s="1"/>
  <c r="R178" i="44"/>
  <c r="V178" i="44"/>
  <c r="S178" i="44"/>
  <c r="W178" i="44" s="1"/>
  <c r="S177" i="44"/>
  <c r="W177" i="44" s="1"/>
  <c r="R177" i="44"/>
  <c r="V177" i="44" s="1"/>
  <c r="R176" i="44"/>
  <c r="V176" i="44"/>
  <c r="S176" i="44"/>
  <c r="W176" i="44" s="1"/>
  <c r="S175" i="44"/>
  <c r="W175" i="44" s="1"/>
  <c r="R175" i="44"/>
  <c r="V175" i="44" s="1"/>
  <c r="R166" i="44"/>
  <c r="V166" i="44"/>
  <c r="S165" i="44"/>
  <c r="W165" i="44" s="1"/>
  <c r="R165" i="44"/>
  <c r="V165" i="44" s="1"/>
  <c r="S164" i="44"/>
  <c r="W164" i="44" s="1"/>
  <c r="S163" i="44"/>
  <c r="W163" i="44" s="1"/>
  <c r="R163" i="44"/>
  <c r="V163" i="44" s="1"/>
  <c r="R158" i="44"/>
  <c r="V158" i="44" s="1"/>
  <c r="S158" i="44"/>
  <c r="W158" i="44" s="1"/>
  <c r="S157" i="44"/>
  <c r="W157" i="44" s="1"/>
  <c r="R157" i="44"/>
  <c r="V157" i="44" s="1"/>
  <c r="R140" i="44"/>
  <c r="V140" i="44" s="1"/>
  <c r="S140" i="44"/>
  <c r="W140" i="44" s="1"/>
  <c r="R139" i="44"/>
  <c r="V139" i="44" s="1"/>
  <c r="S139" i="44"/>
  <c r="W139" i="44" s="1"/>
  <c r="R138" i="44"/>
  <c r="V138" i="44" s="1"/>
  <c r="S138" i="44"/>
  <c r="W138" i="44" s="1"/>
  <c r="R137" i="44"/>
  <c r="V137" i="44" s="1"/>
  <c r="S137" i="44"/>
  <c r="W137" i="44" s="1"/>
  <c r="R136" i="44"/>
  <c r="V136" i="44" s="1"/>
  <c r="S136" i="44"/>
  <c r="W136" i="44" s="1"/>
  <c r="R135" i="44"/>
  <c r="V135" i="44" s="1"/>
  <c r="S135" i="44"/>
  <c r="W135" i="44" s="1"/>
  <c r="R118" i="44"/>
  <c r="V118" i="44"/>
  <c r="S118" i="44"/>
  <c r="W118" i="44" s="1"/>
  <c r="R117" i="44"/>
  <c r="V117" i="44" s="1"/>
  <c r="S117" i="44"/>
  <c r="W117" i="44" s="1"/>
  <c r="R116" i="44"/>
  <c r="V116" i="44" s="1"/>
  <c r="S116" i="44"/>
  <c r="W116" i="44" s="1"/>
  <c r="R115" i="44"/>
  <c r="V115" i="44" s="1"/>
  <c r="S115" i="44"/>
  <c r="W115" i="44" s="1"/>
  <c r="R110" i="44"/>
  <c r="V110" i="44" s="1"/>
  <c r="S110" i="44"/>
  <c r="W110" i="44" s="1"/>
  <c r="R109" i="44"/>
  <c r="V109" i="44" s="1"/>
  <c r="S109" i="44"/>
  <c r="W109" i="44" s="1"/>
  <c r="R91" i="44"/>
  <c r="V91" i="44" s="1"/>
  <c r="S91" i="44"/>
  <c r="W91" i="44" s="1"/>
  <c r="T84" i="44"/>
  <c r="R84" i="44"/>
  <c r="V84" i="44" s="1"/>
  <c r="S84" i="44"/>
  <c r="W84" i="44" s="1"/>
  <c r="U71" i="44"/>
  <c r="U69" i="44"/>
  <c r="R66" i="44"/>
  <c r="V66" i="44"/>
  <c r="S66" i="44"/>
  <c r="W66" i="44" s="1"/>
  <c r="R65" i="44"/>
  <c r="V65" i="44" s="1"/>
  <c r="S65" i="44"/>
  <c r="W65" i="44" s="1"/>
  <c r="R64" i="44"/>
  <c r="V64" i="44" s="1"/>
  <c r="S64" i="44"/>
  <c r="W64" i="44"/>
  <c r="R63" i="44"/>
  <c r="V63" i="44" s="1"/>
  <c r="S63" i="44"/>
  <c r="W63" i="44" s="1"/>
  <c r="R62" i="44"/>
  <c r="V62" i="44" s="1"/>
  <c r="S62" i="44"/>
  <c r="W62" i="44"/>
  <c r="R61" i="44"/>
  <c r="V61" i="44" s="1"/>
  <c r="S61" i="44"/>
  <c r="W61" i="44" s="1"/>
  <c r="R60" i="44"/>
  <c r="V60" i="44" s="1"/>
  <c r="S60" i="44"/>
  <c r="W60" i="44"/>
  <c r="R59" i="44"/>
  <c r="V59" i="44" s="1"/>
  <c r="S59" i="44"/>
  <c r="W59" i="44" s="1"/>
  <c r="U41" i="44"/>
  <c r="R40" i="44"/>
  <c r="V40" i="44" s="1"/>
  <c r="S40" i="44"/>
  <c r="W40" i="44" s="1"/>
  <c r="R39" i="44"/>
  <c r="V39" i="44" s="1"/>
  <c r="S39" i="44"/>
  <c r="W39" i="44" s="1"/>
  <c r="R38" i="44"/>
  <c r="V38" i="44" s="1"/>
  <c r="S38" i="44"/>
  <c r="W38" i="44" s="1"/>
  <c r="U25" i="44"/>
  <c r="R24" i="44"/>
  <c r="V24" i="44"/>
  <c r="S24" i="44"/>
  <c r="W24" i="44" s="1"/>
  <c r="S22" i="44"/>
  <c r="W22" i="44" s="1"/>
  <c r="R22" i="44"/>
  <c r="V22" i="44" s="1"/>
  <c r="R20" i="44"/>
  <c r="V20" i="44" s="1"/>
  <c r="S20" i="44"/>
  <c r="W20" i="44" s="1"/>
  <c r="R19" i="44"/>
  <c r="V19" i="44" s="1"/>
  <c r="S19" i="44"/>
  <c r="W19" i="44" s="1"/>
  <c r="T21" i="44"/>
  <c r="U21" i="44"/>
  <c r="T179" i="44"/>
  <c r="U179" i="44"/>
  <c r="U245" i="44"/>
  <c r="T245" i="44"/>
  <c r="T238" i="44"/>
  <c r="U238" i="44"/>
  <c r="T218" i="44"/>
  <c r="U218" i="44"/>
  <c r="T169" i="44"/>
  <c r="U169" i="44"/>
  <c r="W258" i="44"/>
  <c r="T258" i="44"/>
  <c r="U258" i="44"/>
  <c r="T181" i="44"/>
  <c r="U181" i="44"/>
  <c r="T145" i="44"/>
  <c r="U145" i="44"/>
  <c r="T260" i="44"/>
  <c r="U260" i="44"/>
  <c r="U201" i="44"/>
  <c r="T123" i="44"/>
  <c r="U123" i="44"/>
  <c r="W123" i="44"/>
  <c r="T113" i="44"/>
  <c r="U113" i="44"/>
  <c r="T239" i="44"/>
  <c r="U239" i="44"/>
  <c r="W228" i="44"/>
  <c r="T228" i="44"/>
  <c r="U228" i="44"/>
  <c r="T237" i="44"/>
  <c r="U237" i="44"/>
  <c r="T217" i="44"/>
  <c r="U217" i="44"/>
  <c r="T45" i="44"/>
  <c r="U45" i="44"/>
  <c r="W229" i="44"/>
  <c r="U229" i="44"/>
  <c r="T229" i="44"/>
  <c r="T209" i="44"/>
  <c r="U209" i="44"/>
  <c r="T250" i="44"/>
  <c r="U250" i="44"/>
  <c r="T262" i="44"/>
  <c r="W262" i="44"/>
  <c r="U262" i="44"/>
  <c r="T255" i="44"/>
  <c r="U255" i="44"/>
  <c r="T90" i="44"/>
  <c r="T74" i="44"/>
  <c r="U74" i="44"/>
  <c r="T15" i="44"/>
  <c r="U15" i="44"/>
  <c r="U236" i="44"/>
  <c r="U226" i="44"/>
  <c r="T216" i="44"/>
  <c r="U215" i="44"/>
  <c r="T165" i="44"/>
  <c r="U165" i="44"/>
  <c r="T137" i="44"/>
  <c r="U137" i="44"/>
  <c r="T131" i="44"/>
  <c r="U131" i="44"/>
  <c r="T105" i="44"/>
  <c r="U105" i="44"/>
  <c r="T99" i="44"/>
  <c r="U99" i="44"/>
  <c r="U90" i="44"/>
  <c r="T53" i="44"/>
  <c r="U249" i="44"/>
  <c r="U244" i="44"/>
  <c r="U227" i="44"/>
  <c r="U225" i="44"/>
  <c r="T163" i="44"/>
  <c r="U163" i="44"/>
  <c r="T153" i="44"/>
  <c r="U153" i="44"/>
  <c r="T129" i="44"/>
  <c r="U129" i="44"/>
  <c r="T94" i="44"/>
  <c r="U94" i="44"/>
  <c r="W94" i="44"/>
  <c r="T63" i="44"/>
  <c r="U63" i="44"/>
  <c r="U53" i="44"/>
  <c r="T244" i="44"/>
  <c r="U243" i="44"/>
  <c r="U216" i="44"/>
  <c r="T215" i="44"/>
  <c r="T161" i="44"/>
  <c r="U161" i="44"/>
  <c r="T155" i="44"/>
  <c r="U155" i="44"/>
  <c r="T107" i="44"/>
  <c r="U107" i="44"/>
  <c r="T61" i="44"/>
  <c r="T39" i="44"/>
  <c r="U39" i="44"/>
  <c r="U257" i="44"/>
  <c r="T254" i="44"/>
  <c r="T243" i="44"/>
  <c r="T232" i="44"/>
  <c r="U231" i="44"/>
  <c r="T221" i="44"/>
  <c r="T185" i="44"/>
  <c r="U185" i="44"/>
  <c r="T149" i="44"/>
  <c r="U149" i="44"/>
  <c r="U61" i="44"/>
  <c r="T23" i="44"/>
  <c r="U23" i="44"/>
  <c r="T177" i="44"/>
  <c r="U177" i="44"/>
  <c r="T171" i="44"/>
  <c r="U171" i="44"/>
  <c r="W171" i="44"/>
  <c r="U254" i="44"/>
  <c r="T249" i="44"/>
  <c r="T226" i="44"/>
  <c r="T225" i="44"/>
  <c r="T205" i="44"/>
  <c r="T139" i="44"/>
  <c r="U139" i="44"/>
  <c r="T51" i="44"/>
  <c r="U51" i="44"/>
  <c r="T257" i="44"/>
  <c r="U247" i="44"/>
  <c r="U242" i="44"/>
  <c r="U241" i="44"/>
  <c r="U223" i="44"/>
  <c r="U213" i="44"/>
  <c r="U205" i="44"/>
  <c r="T203" i="44"/>
  <c r="U197" i="44"/>
  <c r="T147" i="44"/>
  <c r="U147" i="44"/>
  <c r="T121" i="44"/>
  <c r="U121" i="44"/>
  <c r="W121" i="44"/>
  <c r="T115" i="44"/>
  <c r="U115" i="44"/>
  <c r="T88" i="44"/>
  <c r="U88" i="44"/>
  <c r="V88" i="44"/>
  <c r="T78" i="44"/>
  <c r="T72" i="44"/>
  <c r="U72" i="44"/>
  <c r="T47" i="44"/>
  <c r="U47" i="44"/>
  <c r="T133" i="44"/>
  <c r="U133" i="44"/>
  <c r="T117" i="44"/>
  <c r="U117" i="44"/>
  <c r="T101" i="44"/>
  <c r="T55" i="44"/>
  <c r="U55" i="44"/>
  <c r="T19" i="44"/>
  <c r="T175" i="44"/>
  <c r="U175" i="44"/>
  <c r="T159" i="44"/>
  <c r="U159" i="44"/>
  <c r="T143" i="44"/>
  <c r="U143" i="44"/>
  <c r="T127" i="44"/>
  <c r="U127" i="44"/>
  <c r="T111" i="44"/>
  <c r="U111" i="44"/>
  <c r="T80" i="44"/>
  <c r="U80" i="44"/>
  <c r="T57" i="44"/>
  <c r="T41" i="44"/>
  <c r="T25" i="44"/>
  <c r="T183" i="44"/>
  <c r="U183" i="44"/>
  <c r="T167" i="44"/>
  <c r="U167" i="44"/>
  <c r="T151" i="44"/>
  <c r="U151" i="44"/>
  <c r="T135" i="44"/>
  <c r="U135" i="44"/>
  <c r="T119" i="44"/>
  <c r="U119" i="44"/>
  <c r="T103" i="44"/>
  <c r="U103" i="44"/>
  <c r="T65" i="44"/>
  <c r="T49" i="44"/>
  <c r="T33" i="44"/>
  <c r="T17" i="44"/>
  <c r="T173" i="44"/>
  <c r="U173" i="44"/>
  <c r="T157" i="44"/>
  <c r="U157" i="44"/>
  <c r="T141" i="44"/>
  <c r="U141" i="44"/>
  <c r="T125" i="44"/>
  <c r="U125" i="44"/>
  <c r="T109" i="44"/>
  <c r="U109" i="44"/>
  <c r="U65" i="44"/>
  <c r="T59" i="44"/>
  <c r="U49" i="44"/>
  <c r="T43" i="44"/>
  <c r="T27" i="44"/>
  <c r="U17" i="44"/>
  <c r="T64" i="44"/>
  <c r="U64" i="44"/>
  <c r="T60" i="44"/>
  <c r="U60" i="44"/>
  <c r="T56" i="44"/>
  <c r="U56" i="44"/>
  <c r="W52" i="44"/>
  <c r="T52" i="44"/>
  <c r="U52" i="44"/>
  <c r="W48" i="44"/>
  <c r="T48" i="44"/>
  <c r="U48" i="44"/>
  <c r="W44" i="44"/>
  <c r="T44" i="44"/>
  <c r="U44" i="44"/>
  <c r="T40" i="44"/>
  <c r="U40" i="44"/>
  <c r="T36" i="44"/>
  <c r="U36" i="44"/>
  <c r="T32" i="44"/>
  <c r="U32" i="44"/>
  <c r="T28" i="44"/>
  <c r="U28" i="44"/>
  <c r="T24" i="44"/>
  <c r="U24" i="44"/>
  <c r="T20" i="44"/>
  <c r="U20" i="44"/>
  <c r="T16" i="44"/>
  <c r="U16" i="44"/>
  <c r="T66" i="44"/>
  <c r="U66" i="44"/>
  <c r="T62" i="44"/>
  <c r="U62" i="44"/>
  <c r="W58" i="44"/>
  <c r="T58" i="44"/>
  <c r="U58" i="44"/>
  <c r="T54" i="44"/>
  <c r="U54" i="44"/>
  <c r="T50" i="44"/>
  <c r="U50" i="44"/>
  <c r="T46" i="44"/>
  <c r="U46" i="44"/>
  <c r="T42" i="44"/>
  <c r="U42" i="44"/>
  <c r="T38" i="44"/>
  <c r="U38" i="44"/>
  <c r="T34" i="44"/>
  <c r="U34" i="44"/>
  <c r="W30" i="44"/>
  <c r="T30" i="44"/>
  <c r="U30" i="44"/>
  <c r="T26" i="44"/>
  <c r="U26" i="44"/>
  <c r="T22" i="44"/>
  <c r="U22" i="44"/>
  <c r="T18" i="44"/>
  <c r="U18" i="44"/>
  <c r="T14" i="44"/>
  <c r="U14" i="44"/>
  <c r="U68" i="44"/>
  <c r="A3" i="44"/>
  <c r="A2" i="44"/>
  <c r="A3" i="39"/>
  <c r="A2" i="39"/>
  <c r="A3" i="38"/>
  <c r="A2" i="38"/>
  <c r="A3" i="37"/>
  <c r="A2" i="37"/>
  <c r="A3" i="47"/>
  <c r="A2" i="47"/>
  <c r="A3" i="25"/>
  <c r="A2" i="25"/>
  <c r="A3" i="46"/>
  <c r="A2" i="46"/>
  <c r="A3" i="24"/>
  <c r="A2" i="24"/>
  <c r="A3" i="23"/>
  <c r="A2" i="23"/>
  <c r="A3" i="12"/>
  <c r="A2" i="12"/>
  <c r="A3" i="8"/>
  <c r="A2" i="8"/>
  <c r="A3" i="11"/>
  <c r="A2" i="11"/>
  <c r="A3" i="7"/>
  <c r="A2" i="7"/>
  <c r="A3" i="32"/>
  <c r="A2" i="32"/>
  <c r="A3" i="31"/>
  <c r="A2" i="31"/>
  <c r="A3" i="30"/>
  <c r="A2" i="30"/>
  <c r="A3" i="5"/>
  <c r="A2" i="5"/>
  <c r="A3" i="10"/>
  <c r="A2" i="10"/>
  <c r="A3" i="29"/>
  <c r="A2" i="29"/>
  <c r="A3" i="1"/>
  <c r="A2" i="1"/>
  <c r="A3" i="21"/>
  <c r="A2" i="21"/>
  <c r="A3" i="22"/>
  <c r="A2" i="22"/>
  <c r="A3" i="20"/>
  <c r="A2" i="20"/>
  <c r="A3" i="19"/>
  <c r="A2" i="19"/>
  <c r="A3" i="18"/>
  <c r="A2" i="18"/>
  <c r="A3" i="17"/>
  <c r="A2" i="17"/>
  <c r="A3" i="45"/>
  <c r="A2" i="45"/>
  <c r="A3" i="16"/>
  <c r="A2" i="16"/>
  <c r="A3" i="28"/>
  <c r="A2" i="28"/>
  <c r="A3" i="35"/>
  <c r="A2" i="35"/>
  <c r="A3" i="3"/>
  <c r="A2" i="3"/>
  <c r="A87" i="35"/>
  <c r="A88" i="35"/>
  <c r="A83" i="35"/>
  <c r="I259" i="21"/>
  <c r="H259" i="21"/>
  <c r="I258" i="21"/>
  <c r="H258" i="21"/>
  <c r="I257" i="21"/>
  <c r="H257" i="21"/>
  <c r="I256" i="21"/>
  <c r="H256" i="21"/>
  <c r="I255" i="21"/>
  <c r="H255" i="21"/>
  <c r="I254" i="21"/>
  <c r="H254" i="21"/>
  <c r="I253" i="21"/>
  <c r="H253" i="21"/>
  <c r="I252" i="21"/>
  <c r="H252" i="21"/>
  <c r="I251" i="21"/>
  <c r="H251" i="21"/>
  <c r="I250" i="21"/>
  <c r="H250" i="21"/>
  <c r="I249" i="21"/>
  <c r="H249" i="21"/>
  <c r="I248" i="21"/>
  <c r="H248" i="21"/>
  <c r="I247" i="21"/>
  <c r="H247" i="21"/>
  <c r="I246" i="21"/>
  <c r="H246" i="21"/>
  <c r="I245" i="21"/>
  <c r="H245" i="21"/>
  <c r="I244" i="21"/>
  <c r="H244" i="21"/>
  <c r="I243" i="21"/>
  <c r="H243" i="21"/>
  <c r="I242" i="21"/>
  <c r="H242" i="21"/>
  <c r="I241" i="21"/>
  <c r="H241" i="21"/>
  <c r="I240" i="21"/>
  <c r="H240" i="21"/>
  <c r="I239" i="21"/>
  <c r="H239" i="21"/>
  <c r="I238" i="21"/>
  <c r="H238" i="21"/>
  <c r="I237" i="21"/>
  <c r="H237" i="21"/>
  <c r="I236" i="21"/>
  <c r="H236" i="21"/>
  <c r="I235" i="21"/>
  <c r="H235" i="21"/>
  <c r="I234" i="21"/>
  <c r="H234" i="21"/>
  <c r="I233" i="21"/>
  <c r="H233" i="21"/>
  <c r="I232" i="21"/>
  <c r="H232" i="21"/>
  <c r="I231" i="21"/>
  <c r="H231" i="21"/>
  <c r="I230" i="21"/>
  <c r="H230" i="21"/>
  <c r="I229" i="21"/>
  <c r="H229" i="21"/>
  <c r="I228" i="21"/>
  <c r="H228" i="21"/>
  <c r="I227" i="21"/>
  <c r="H227" i="21"/>
  <c r="I226" i="21"/>
  <c r="H226" i="21"/>
  <c r="I225" i="21"/>
  <c r="H225" i="21"/>
  <c r="I224" i="21"/>
  <c r="H224" i="21"/>
  <c r="I223" i="21"/>
  <c r="H223" i="21"/>
  <c r="I222" i="21"/>
  <c r="H222" i="21"/>
  <c r="I221" i="21"/>
  <c r="H221" i="21"/>
  <c r="I220" i="21"/>
  <c r="H220" i="21"/>
  <c r="I219" i="21"/>
  <c r="H219" i="21"/>
  <c r="I218" i="21"/>
  <c r="H218" i="21"/>
  <c r="I217" i="21"/>
  <c r="H217" i="21"/>
  <c r="I216" i="21"/>
  <c r="H216" i="21"/>
  <c r="I215" i="21"/>
  <c r="H215" i="21"/>
  <c r="I214" i="21"/>
  <c r="H214" i="21"/>
  <c r="I213" i="21"/>
  <c r="H213" i="21"/>
  <c r="I212" i="21"/>
  <c r="H212" i="21"/>
  <c r="I211" i="21"/>
  <c r="H211" i="21"/>
  <c r="I210" i="21"/>
  <c r="H210" i="21"/>
  <c r="I209" i="21"/>
  <c r="H209" i="21"/>
  <c r="I208" i="21"/>
  <c r="H208" i="21"/>
  <c r="I207" i="21"/>
  <c r="H207" i="21"/>
  <c r="I206" i="21"/>
  <c r="H206" i="21"/>
  <c r="I205" i="21"/>
  <c r="H205" i="21"/>
  <c r="I204" i="21"/>
  <c r="H204" i="21"/>
  <c r="I203" i="21"/>
  <c r="H203" i="21"/>
  <c r="I202" i="21"/>
  <c r="H202" i="21"/>
  <c r="I201" i="21"/>
  <c r="H201" i="21"/>
  <c r="I200" i="21"/>
  <c r="H200" i="21"/>
  <c r="I199" i="21"/>
  <c r="H199" i="21"/>
  <c r="I198" i="21"/>
  <c r="H198" i="21"/>
  <c r="I197" i="21"/>
  <c r="H197" i="21"/>
  <c r="I196" i="21"/>
  <c r="H196" i="21"/>
  <c r="I195" i="21"/>
  <c r="H195" i="21"/>
  <c r="I194" i="21"/>
  <c r="H194" i="21"/>
  <c r="I193" i="21"/>
  <c r="H193" i="21"/>
  <c r="I192" i="21"/>
  <c r="H192" i="21"/>
  <c r="I191" i="21"/>
  <c r="H191" i="21"/>
  <c r="I190" i="21"/>
  <c r="H190" i="21"/>
  <c r="I189" i="21"/>
  <c r="H189" i="21"/>
  <c r="I188" i="21"/>
  <c r="H188" i="21"/>
  <c r="I187" i="21"/>
  <c r="H187" i="21"/>
  <c r="I186" i="21"/>
  <c r="H186" i="21"/>
  <c r="I185" i="21"/>
  <c r="H185" i="21"/>
  <c r="I184" i="21"/>
  <c r="H184" i="21"/>
  <c r="I183" i="21"/>
  <c r="H183" i="21"/>
  <c r="I182" i="21"/>
  <c r="H182" i="21"/>
  <c r="I181" i="21"/>
  <c r="H181" i="21"/>
  <c r="I180" i="21"/>
  <c r="H180" i="21"/>
  <c r="I179" i="21"/>
  <c r="H179" i="21"/>
  <c r="I178" i="21"/>
  <c r="H178" i="21"/>
  <c r="I177" i="21"/>
  <c r="H177" i="21"/>
  <c r="I176" i="21"/>
  <c r="H176" i="21"/>
  <c r="I175" i="21"/>
  <c r="H175" i="21"/>
  <c r="I174" i="21"/>
  <c r="H174" i="21"/>
  <c r="I173" i="21"/>
  <c r="H173" i="21"/>
  <c r="I172" i="21"/>
  <c r="H172" i="21"/>
  <c r="I171" i="21"/>
  <c r="H171" i="21"/>
  <c r="I170" i="21"/>
  <c r="H170" i="21"/>
  <c r="I169" i="21"/>
  <c r="H169" i="21"/>
  <c r="I168" i="21"/>
  <c r="H168" i="21"/>
  <c r="I167" i="21"/>
  <c r="H167" i="21"/>
  <c r="I166" i="21"/>
  <c r="H166" i="21"/>
  <c r="I165" i="21"/>
  <c r="H165" i="21"/>
  <c r="I164" i="21"/>
  <c r="H164" i="21"/>
  <c r="I163" i="21"/>
  <c r="H163" i="21"/>
  <c r="I162" i="21"/>
  <c r="H162" i="21"/>
  <c r="I161" i="21"/>
  <c r="H161" i="21"/>
  <c r="I160" i="21"/>
  <c r="H160" i="21"/>
  <c r="I159" i="21"/>
  <c r="H159" i="21"/>
  <c r="I158" i="21"/>
  <c r="H158" i="21"/>
  <c r="I157" i="21"/>
  <c r="H157" i="21"/>
  <c r="I156" i="21"/>
  <c r="H156" i="21"/>
  <c r="I155" i="21"/>
  <c r="H155" i="21"/>
  <c r="I154" i="21"/>
  <c r="H154" i="21"/>
  <c r="I153" i="21"/>
  <c r="H153" i="21"/>
  <c r="I152" i="21"/>
  <c r="H152" i="21"/>
  <c r="I151" i="21"/>
  <c r="H151" i="21"/>
  <c r="I150" i="21"/>
  <c r="H150" i="21"/>
  <c r="I149" i="21"/>
  <c r="H149" i="21"/>
  <c r="I148" i="21"/>
  <c r="H148" i="21"/>
  <c r="I147" i="21"/>
  <c r="H147" i="21"/>
  <c r="I146" i="21"/>
  <c r="H146" i="21"/>
  <c r="I145" i="21"/>
  <c r="H145" i="21"/>
  <c r="I144" i="21"/>
  <c r="H144" i="21"/>
  <c r="I143" i="21"/>
  <c r="H143" i="21"/>
  <c r="I142" i="21"/>
  <c r="H142" i="21"/>
  <c r="I141" i="21"/>
  <c r="H141" i="21"/>
  <c r="I140" i="21"/>
  <c r="H140" i="21"/>
  <c r="I139" i="21"/>
  <c r="H139" i="21"/>
  <c r="I138" i="21"/>
  <c r="H138" i="21"/>
  <c r="I137" i="21"/>
  <c r="H137" i="21"/>
  <c r="I136" i="21"/>
  <c r="H136" i="21"/>
  <c r="I135" i="21"/>
  <c r="H135" i="21"/>
  <c r="I134" i="21"/>
  <c r="H134" i="21"/>
  <c r="I133" i="21"/>
  <c r="H133" i="21"/>
  <c r="I132" i="21"/>
  <c r="H132" i="21"/>
  <c r="I131" i="21"/>
  <c r="H131" i="21"/>
  <c r="I130" i="21"/>
  <c r="H130" i="21"/>
  <c r="I129" i="21"/>
  <c r="H129" i="21"/>
  <c r="I128" i="21"/>
  <c r="H128" i="21"/>
  <c r="I127" i="21"/>
  <c r="H127" i="21"/>
  <c r="I126" i="21"/>
  <c r="H126" i="21"/>
  <c r="I125" i="21"/>
  <c r="H125" i="21"/>
  <c r="I124" i="21"/>
  <c r="H124" i="21"/>
  <c r="I123" i="21"/>
  <c r="H123" i="21"/>
  <c r="I122" i="21"/>
  <c r="H122" i="21"/>
  <c r="I121" i="21"/>
  <c r="H121" i="21"/>
  <c r="I120" i="21"/>
  <c r="H120" i="21"/>
  <c r="I119" i="21"/>
  <c r="H119" i="21"/>
  <c r="I118" i="21"/>
  <c r="H118" i="21"/>
  <c r="I117" i="21"/>
  <c r="H117" i="21"/>
  <c r="I116" i="21"/>
  <c r="H116" i="21"/>
  <c r="I115" i="21"/>
  <c r="H115" i="21"/>
  <c r="I114" i="21"/>
  <c r="H114" i="21"/>
  <c r="I113" i="21"/>
  <c r="H113" i="21"/>
  <c r="I112" i="21"/>
  <c r="H112" i="21"/>
  <c r="I111" i="21"/>
  <c r="H111" i="21"/>
  <c r="I110" i="21"/>
  <c r="H110" i="21"/>
  <c r="I259" i="22"/>
  <c r="H259" i="22"/>
  <c r="I258" i="22"/>
  <c r="H258" i="22"/>
  <c r="I257" i="22"/>
  <c r="H257" i="22"/>
  <c r="I256" i="22"/>
  <c r="H256" i="22"/>
  <c r="I255" i="22"/>
  <c r="H255" i="22"/>
  <c r="I254" i="22"/>
  <c r="H254" i="22"/>
  <c r="I253" i="22"/>
  <c r="H253" i="22"/>
  <c r="I252" i="22"/>
  <c r="H252" i="22"/>
  <c r="I251" i="22"/>
  <c r="H251" i="22"/>
  <c r="I250" i="22"/>
  <c r="H250" i="22"/>
  <c r="I249" i="22"/>
  <c r="H249" i="22"/>
  <c r="I248" i="22"/>
  <c r="H248" i="22"/>
  <c r="I247" i="22"/>
  <c r="H247" i="22"/>
  <c r="I246" i="22"/>
  <c r="H246" i="22"/>
  <c r="I245" i="22"/>
  <c r="H245" i="22"/>
  <c r="I244" i="22"/>
  <c r="H244" i="22"/>
  <c r="I243" i="22"/>
  <c r="H243" i="22"/>
  <c r="I242" i="22"/>
  <c r="H242" i="22"/>
  <c r="I241" i="22"/>
  <c r="H241" i="22"/>
  <c r="I240" i="22"/>
  <c r="H240" i="22"/>
  <c r="I239" i="22"/>
  <c r="H239" i="22"/>
  <c r="I238" i="22"/>
  <c r="H238" i="22"/>
  <c r="I237" i="22"/>
  <c r="H237" i="22"/>
  <c r="I236" i="22"/>
  <c r="H236" i="22"/>
  <c r="I235" i="22"/>
  <c r="H235" i="22"/>
  <c r="I234" i="22"/>
  <c r="H234" i="22"/>
  <c r="I233" i="22"/>
  <c r="H233" i="22"/>
  <c r="I232" i="22"/>
  <c r="H232" i="22"/>
  <c r="I231" i="22"/>
  <c r="H231" i="22"/>
  <c r="I230" i="22"/>
  <c r="H230" i="22"/>
  <c r="I229" i="22"/>
  <c r="H229" i="22"/>
  <c r="I228" i="22"/>
  <c r="H228" i="22"/>
  <c r="I227" i="22"/>
  <c r="H227" i="22"/>
  <c r="I226" i="22"/>
  <c r="H226" i="22"/>
  <c r="I225" i="22"/>
  <c r="H225" i="22"/>
  <c r="I224" i="22"/>
  <c r="H224" i="22"/>
  <c r="I223" i="22"/>
  <c r="H223" i="22"/>
  <c r="I222" i="22"/>
  <c r="H222" i="22"/>
  <c r="I221" i="22"/>
  <c r="H221" i="22"/>
  <c r="I220" i="22"/>
  <c r="H220" i="22"/>
  <c r="I219" i="22"/>
  <c r="H219" i="22"/>
  <c r="I218" i="22"/>
  <c r="H218" i="22"/>
  <c r="I217" i="22"/>
  <c r="H217" i="22"/>
  <c r="I216" i="22"/>
  <c r="H216" i="22"/>
  <c r="I215" i="22"/>
  <c r="H215" i="22"/>
  <c r="I214" i="22"/>
  <c r="H214" i="22"/>
  <c r="I213" i="22"/>
  <c r="H213" i="22"/>
  <c r="I212" i="22"/>
  <c r="H212" i="22"/>
  <c r="I211" i="22"/>
  <c r="H211" i="22"/>
  <c r="I210" i="22"/>
  <c r="H210" i="22"/>
  <c r="I209" i="22"/>
  <c r="H209" i="22"/>
  <c r="I208" i="22"/>
  <c r="H208" i="22"/>
  <c r="I207" i="22"/>
  <c r="H207" i="22"/>
  <c r="I206" i="22"/>
  <c r="H206" i="22"/>
  <c r="I205" i="22"/>
  <c r="H205" i="22"/>
  <c r="I204" i="22"/>
  <c r="H204" i="22"/>
  <c r="I203" i="22"/>
  <c r="H203" i="22"/>
  <c r="I202" i="22"/>
  <c r="H202" i="22"/>
  <c r="I201" i="22"/>
  <c r="H201" i="22"/>
  <c r="I200" i="22"/>
  <c r="H200" i="22"/>
  <c r="I199" i="22"/>
  <c r="H199" i="22"/>
  <c r="I198" i="22"/>
  <c r="H198" i="22"/>
  <c r="I197" i="22"/>
  <c r="H197" i="22"/>
  <c r="I196" i="22"/>
  <c r="H196" i="22"/>
  <c r="I195" i="22"/>
  <c r="H195" i="22"/>
  <c r="I194" i="22"/>
  <c r="H194" i="22"/>
  <c r="I193" i="22"/>
  <c r="H193" i="22"/>
  <c r="I192" i="22"/>
  <c r="H192" i="22"/>
  <c r="I191" i="22"/>
  <c r="H191" i="22"/>
  <c r="I190" i="22"/>
  <c r="H190" i="22"/>
  <c r="I189" i="22"/>
  <c r="H189" i="22"/>
  <c r="I188" i="22"/>
  <c r="H188" i="22"/>
  <c r="I187" i="22"/>
  <c r="H187" i="22"/>
  <c r="I186" i="22"/>
  <c r="H186" i="22"/>
  <c r="I185" i="22"/>
  <c r="H185" i="22"/>
  <c r="I184" i="22"/>
  <c r="H184" i="22"/>
  <c r="I183" i="22"/>
  <c r="H183" i="22"/>
  <c r="I182" i="22"/>
  <c r="H182" i="22"/>
  <c r="I181" i="22"/>
  <c r="H181" i="22"/>
  <c r="I180" i="22"/>
  <c r="H180" i="22"/>
  <c r="I179" i="22"/>
  <c r="H179" i="22"/>
  <c r="I178" i="22"/>
  <c r="H178" i="22"/>
  <c r="I177" i="22"/>
  <c r="H177" i="22"/>
  <c r="I176" i="22"/>
  <c r="H176" i="22"/>
  <c r="I175" i="22"/>
  <c r="H175" i="22"/>
  <c r="I174" i="22"/>
  <c r="H174" i="22"/>
  <c r="I173" i="22"/>
  <c r="H173" i="22"/>
  <c r="I172" i="22"/>
  <c r="H172" i="22"/>
  <c r="I171" i="22"/>
  <c r="H171" i="22"/>
  <c r="I170" i="22"/>
  <c r="H170" i="22"/>
  <c r="I169" i="22"/>
  <c r="H169" i="22"/>
  <c r="I168" i="22"/>
  <c r="H168" i="22"/>
  <c r="I167" i="22"/>
  <c r="H167" i="22"/>
  <c r="I166" i="22"/>
  <c r="H166" i="22"/>
  <c r="I165" i="22"/>
  <c r="H165" i="22"/>
  <c r="I164" i="22"/>
  <c r="H164" i="22"/>
  <c r="I163" i="22"/>
  <c r="H163" i="22"/>
  <c r="I162" i="22"/>
  <c r="H162" i="22"/>
  <c r="I161" i="22"/>
  <c r="H161" i="22"/>
  <c r="I160" i="22"/>
  <c r="H160" i="22"/>
  <c r="I159" i="22"/>
  <c r="H159" i="22"/>
  <c r="I158" i="22"/>
  <c r="H158" i="22"/>
  <c r="I157" i="22"/>
  <c r="H157" i="22"/>
  <c r="I156" i="22"/>
  <c r="H156" i="22"/>
  <c r="I155" i="22"/>
  <c r="H155" i="22"/>
  <c r="I154" i="22"/>
  <c r="H154" i="22"/>
  <c r="I153" i="22"/>
  <c r="H153" i="22"/>
  <c r="I152" i="22"/>
  <c r="H152" i="22"/>
  <c r="I151" i="22"/>
  <c r="H151" i="22"/>
  <c r="I150" i="22"/>
  <c r="H150" i="22"/>
  <c r="I149" i="22"/>
  <c r="H149" i="22"/>
  <c r="I148" i="22"/>
  <c r="H148" i="22"/>
  <c r="I147" i="22"/>
  <c r="H147" i="22"/>
  <c r="I146" i="22"/>
  <c r="H146" i="22"/>
  <c r="I145" i="22"/>
  <c r="H145" i="22"/>
  <c r="I144" i="22"/>
  <c r="H144" i="22"/>
  <c r="I143" i="22"/>
  <c r="H143" i="22"/>
  <c r="I142" i="22"/>
  <c r="H142" i="22"/>
  <c r="I141" i="22"/>
  <c r="H141" i="22"/>
  <c r="I140" i="22"/>
  <c r="H140" i="22"/>
  <c r="I139" i="22"/>
  <c r="H139" i="22"/>
  <c r="I138" i="22"/>
  <c r="H138" i="22"/>
  <c r="I137" i="22"/>
  <c r="H137" i="22"/>
  <c r="I136" i="22"/>
  <c r="H136" i="22"/>
  <c r="I135" i="22"/>
  <c r="H135" i="22"/>
  <c r="I134" i="22"/>
  <c r="H134" i="22"/>
  <c r="I133" i="22"/>
  <c r="H133" i="22"/>
  <c r="I132" i="22"/>
  <c r="H132" i="22"/>
  <c r="I131" i="22"/>
  <c r="H131" i="22"/>
  <c r="I130" i="22"/>
  <c r="H130" i="22"/>
  <c r="I129" i="22"/>
  <c r="H129" i="22"/>
  <c r="I128" i="22"/>
  <c r="H128" i="22"/>
  <c r="I127" i="22"/>
  <c r="H127" i="22"/>
  <c r="I126" i="22"/>
  <c r="H126" i="22"/>
  <c r="I125" i="22"/>
  <c r="H125" i="22"/>
  <c r="I124" i="22"/>
  <c r="H124" i="22"/>
  <c r="I123" i="22"/>
  <c r="H123" i="22"/>
  <c r="I122" i="22"/>
  <c r="H122" i="22"/>
  <c r="I121" i="22"/>
  <c r="H121" i="22"/>
  <c r="I120" i="22"/>
  <c r="H120" i="22"/>
  <c r="I119" i="22"/>
  <c r="H119" i="22"/>
  <c r="I118" i="22"/>
  <c r="H118" i="22"/>
  <c r="I117" i="22"/>
  <c r="H117" i="22"/>
  <c r="I116" i="22"/>
  <c r="H116" i="22"/>
  <c r="I115" i="22"/>
  <c r="H115" i="22"/>
  <c r="I114" i="22"/>
  <c r="H114" i="22"/>
  <c r="I113" i="22"/>
  <c r="H113" i="22"/>
  <c r="I112" i="22"/>
  <c r="H112" i="22"/>
  <c r="I111" i="22"/>
  <c r="H111" i="22"/>
  <c r="I110" i="22"/>
  <c r="H110" i="22"/>
  <c r="J259" i="20"/>
  <c r="I259" i="20"/>
  <c r="J258" i="20"/>
  <c r="I258" i="20"/>
  <c r="J257" i="20"/>
  <c r="I257" i="20"/>
  <c r="J256" i="20"/>
  <c r="I256" i="20"/>
  <c r="J255" i="20"/>
  <c r="I255" i="20"/>
  <c r="J254" i="20"/>
  <c r="I254" i="20"/>
  <c r="J253" i="20"/>
  <c r="I253" i="20"/>
  <c r="J252" i="20"/>
  <c r="I252" i="20"/>
  <c r="J251" i="20"/>
  <c r="I251" i="20"/>
  <c r="J250" i="20"/>
  <c r="I250" i="20"/>
  <c r="J249" i="20"/>
  <c r="I249" i="20"/>
  <c r="J248" i="20"/>
  <c r="I248" i="20"/>
  <c r="J247" i="20"/>
  <c r="I247" i="20"/>
  <c r="J246" i="20"/>
  <c r="I246" i="20"/>
  <c r="J245" i="20"/>
  <c r="I245" i="20"/>
  <c r="J244" i="20"/>
  <c r="I244" i="20"/>
  <c r="J243" i="20"/>
  <c r="I243" i="20"/>
  <c r="J242" i="20"/>
  <c r="I242" i="20"/>
  <c r="J241" i="20"/>
  <c r="I241" i="20"/>
  <c r="J240" i="20"/>
  <c r="I240" i="20"/>
  <c r="J239" i="20"/>
  <c r="I239" i="20"/>
  <c r="J238" i="20"/>
  <c r="I238" i="20"/>
  <c r="J237" i="20"/>
  <c r="I237" i="20"/>
  <c r="J236" i="20"/>
  <c r="I236" i="20"/>
  <c r="J235" i="20"/>
  <c r="I235" i="20"/>
  <c r="J234" i="20"/>
  <c r="I234" i="20"/>
  <c r="J233" i="20"/>
  <c r="I233" i="20"/>
  <c r="J232" i="20"/>
  <c r="I232" i="20"/>
  <c r="J231" i="20"/>
  <c r="I231" i="20"/>
  <c r="J230" i="20"/>
  <c r="I230" i="20"/>
  <c r="J229" i="20"/>
  <c r="I229" i="20"/>
  <c r="J228" i="20"/>
  <c r="I228" i="20"/>
  <c r="J227" i="20"/>
  <c r="I227" i="20"/>
  <c r="J226" i="20"/>
  <c r="I226" i="20"/>
  <c r="J225" i="20"/>
  <c r="I225" i="20"/>
  <c r="J224" i="20"/>
  <c r="I224" i="20"/>
  <c r="J223" i="20"/>
  <c r="I223" i="20"/>
  <c r="J222" i="20"/>
  <c r="I222" i="20"/>
  <c r="J221" i="20"/>
  <c r="I221" i="20"/>
  <c r="J220" i="20"/>
  <c r="I220" i="20"/>
  <c r="J219" i="20"/>
  <c r="I219" i="20"/>
  <c r="J218" i="20"/>
  <c r="I218" i="20"/>
  <c r="J217" i="20"/>
  <c r="I217" i="20"/>
  <c r="J216" i="20"/>
  <c r="I216" i="20"/>
  <c r="J215" i="20"/>
  <c r="I215" i="20"/>
  <c r="J214" i="20"/>
  <c r="I214" i="20"/>
  <c r="J213" i="20"/>
  <c r="I213" i="20"/>
  <c r="J212" i="20"/>
  <c r="I212" i="20"/>
  <c r="J211" i="20"/>
  <c r="I211" i="20"/>
  <c r="J210" i="20"/>
  <c r="I210" i="20"/>
  <c r="J209" i="20"/>
  <c r="I209" i="20"/>
  <c r="J208" i="20"/>
  <c r="I208" i="20"/>
  <c r="J207" i="20"/>
  <c r="I207" i="20"/>
  <c r="J206" i="20"/>
  <c r="I206" i="20"/>
  <c r="J205" i="20"/>
  <c r="I205" i="20"/>
  <c r="J204" i="20"/>
  <c r="I204" i="20"/>
  <c r="J203" i="20"/>
  <c r="I203" i="20"/>
  <c r="J202" i="20"/>
  <c r="I202" i="20"/>
  <c r="J201" i="20"/>
  <c r="I201" i="20"/>
  <c r="J200" i="20"/>
  <c r="I200" i="20"/>
  <c r="J199" i="20"/>
  <c r="I199" i="20"/>
  <c r="J198" i="20"/>
  <c r="I198" i="20"/>
  <c r="J197" i="20"/>
  <c r="I197" i="20"/>
  <c r="J196" i="20"/>
  <c r="I196" i="20"/>
  <c r="J195" i="20"/>
  <c r="I195" i="20"/>
  <c r="J194" i="20"/>
  <c r="I194" i="20"/>
  <c r="J193" i="20"/>
  <c r="I193" i="20"/>
  <c r="J192" i="20"/>
  <c r="I192" i="20"/>
  <c r="J191" i="20"/>
  <c r="I191" i="20"/>
  <c r="J190" i="20"/>
  <c r="I190" i="20"/>
  <c r="J189" i="20"/>
  <c r="I189" i="20"/>
  <c r="J188" i="20"/>
  <c r="I188" i="20"/>
  <c r="J187" i="20"/>
  <c r="I187" i="20"/>
  <c r="J186" i="20"/>
  <c r="I186" i="20"/>
  <c r="J185" i="20"/>
  <c r="I185" i="20"/>
  <c r="J184" i="20"/>
  <c r="I184" i="20"/>
  <c r="J183" i="20"/>
  <c r="I183" i="20"/>
  <c r="J182" i="20"/>
  <c r="I182" i="20"/>
  <c r="J181" i="20"/>
  <c r="I181" i="20"/>
  <c r="J180" i="20"/>
  <c r="I180" i="20"/>
  <c r="J179" i="20"/>
  <c r="I179" i="20"/>
  <c r="J178" i="20"/>
  <c r="I178" i="20"/>
  <c r="J177" i="20"/>
  <c r="I177" i="20"/>
  <c r="J176" i="20"/>
  <c r="I176" i="20"/>
  <c r="J175" i="20"/>
  <c r="I175" i="20"/>
  <c r="J174" i="20"/>
  <c r="I174" i="20"/>
  <c r="J173" i="20"/>
  <c r="I173" i="20"/>
  <c r="J172" i="20"/>
  <c r="I172" i="20"/>
  <c r="J171" i="20"/>
  <c r="I171" i="20"/>
  <c r="J170" i="20"/>
  <c r="I170" i="20"/>
  <c r="J169" i="20"/>
  <c r="I169" i="20"/>
  <c r="J168" i="20"/>
  <c r="I168" i="20"/>
  <c r="J167" i="20"/>
  <c r="I167" i="20"/>
  <c r="J166" i="20"/>
  <c r="I166" i="20"/>
  <c r="J165" i="20"/>
  <c r="I165" i="20"/>
  <c r="J164" i="20"/>
  <c r="I164" i="20"/>
  <c r="J163" i="20"/>
  <c r="I163" i="20"/>
  <c r="J162" i="20"/>
  <c r="I162" i="20"/>
  <c r="J161" i="20"/>
  <c r="I161" i="20"/>
  <c r="J160" i="20"/>
  <c r="I160" i="20"/>
  <c r="J159" i="20"/>
  <c r="I159" i="20"/>
  <c r="J158" i="20"/>
  <c r="I158" i="20"/>
  <c r="J157" i="20"/>
  <c r="I157" i="20"/>
  <c r="J156" i="20"/>
  <c r="I156" i="20"/>
  <c r="J155" i="20"/>
  <c r="I155" i="20"/>
  <c r="J154" i="20"/>
  <c r="I154" i="20"/>
  <c r="J153" i="20"/>
  <c r="I153" i="20"/>
  <c r="J152" i="20"/>
  <c r="I152" i="20"/>
  <c r="J151" i="20"/>
  <c r="I151" i="20"/>
  <c r="J150" i="20"/>
  <c r="I150" i="20"/>
  <c r="J149" i="20"/>
  <c r="I149" i="20"/>
  <c r="J148" i="20"/>
  <c r="I148" i="20"/>
  <c r="J147" i="20"/>
  <c r="I147" i="20"/>
  <c r="J146" i="20"/>
  <c r="I146" i="20"/>
  <c r="J145" i="20"/>
  <c r="I145" i="20"/>
  <c r="J144" i="20"/>
  <c r="I144" i="20"/>
  <c r="J143" i="20"/>
  <c r="I143" i="20"/>
  <c r="J142" i="20"/>
  <c r="I142" i="20"/>
  <c r="J141" i="20"/>
  <c r="I141" i="20"/>
  <c r="J140" i="20"/>
  <c r="I140" i="20"/>
  <c r="J139" i="20"/>
  <c r="I139" i="20"/>
  <c r="J138" i="20"/>
  <c r="I138" i="20"/>
  <c r="J137" i="20"/>
  <c r="I137" i="20"/>
  <c r="J136" i="20"/>
  <c r="I136" i="20"/>
  <c r="J135" i="20"/>
  <c r="I135" i="20"/>
  <c r="J134" i="20"/>
  <c r="I134" i="20"/>
  <c r="J133" i="20"/>
  <c r="I133" i="20"/>
  <c r="J132" i="20"/>
  <c r="I132" i="20"/>
  <c r="J131" i="20"/>
  <c r="I131" i="20"/>
  <c r="J130" i="20"/>
  <c r="I130" i="20"/>
  <c r="J129" i="20"/>
  <c r="I129" i="20"/>
  <c r="J128" i="20"/>
  <c r="I128" i="20"/>
  <c r="J127" i="20"/>
  <c r="I127" i="20"/>
  <c r="J126" i="20"/>
  <c r="I126" i="20"/>
  <c r="J125" i="20"/>
  <c r="I125" i="20"/>
  <c r="J124" i="20"/>
  <c r="I124" i="20"/>
  <c r="J123" i="20"/>
  <c r="I123" i="20"/>
  <c r="J122" i="20"/>
  <c r="I122" i="20"/>
  <c r="J121" i="20"/>
  <c r="I121" i="20"/>
  <c r="J120" i="20"/>
  <c r="I120" i="20"/>
  <c r="J119" i="20"/>
  <c r="I119" i="20"/>
  <c r="J118" i="20"/>
  <c r="I118" i="20"/>
  <c r="J117" i="20"/>
  <c r="I117" i="20"/>
  <c r="J116" i="20"/>
  <c r="I116" i="20"/>
  <c r="J115" i="20"/>
  <c r="I115" i="20"/>
  <c r="J114" i="20"/>
  <c r="I114" i="20"/>
  <c r="J113" i="20"/>
  <c r="I113" i="20"/>
  <c r="J112" i="20"/>
  <c r="I112" i="20"/>
  <c r="J111" i="20"/>
  <c r="I111" i="20"/>
  <c r="J110" i="20"/>
  <c r="I110" i="20"/>
  <c r="J259" i="19"/>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K259" i="18"/>
  <c r="J259" i="18"/>
  <c r="K258" i="18"/>
  <c r="J258" i="18"/>
  <c r="K257" i="18"/>
  <c r="J257" i="18"/>
  <c r="K256" i="18"/>
  <c r="J256" i="18"/>
  <c r="K255" i="18"/>
  <c r="J255" i="18"/>
  <c r="K254" i="18"/>
  <c r="J254" i="18"/>
  <c r="K253" i="18"/>
  <c r="J253" i="18"/>
  <c r="K252" i="18"/>
  <c r="J252" i="18"/>
  <c r="K251" i="18"/>
  <c r="J251" i="18"/>
  <c r="K250" i="18"/>
  <c r="J250" i="18"/>
  <c r="K249" i="18"/>
  <c r="J249" i="18"/>
  <c r="K248" i="18"/>
  <c r="J248" i="18"/>
  <c r="K247" i="18"/>
  <c r="J247" i="18"/>
  <c r="K246" i="18"/>
  <c r="J246" i="18"/>
  <c r="K245" i="18"/>
  <c r="J245" i="18"/>
  <c r="K244" i="18"/>
  <c r="J244" i="18"/>
  <c r="K243" i="18"/>
  <c r="J243" i="18"/>
  <c r="K242" i="18"/>
  <c r="J242" i="18"/>
  <c r="K241" i="18"/>
  <c r="J241" i="18"/>
  <c r="K240" i="18"/>
  <c r="J240" i="18"/>
  <c r="K239" i="18"/>
  <c r="J239" i="18"/>
  <c r="K238" i="18"/>
  <c r="J238" i="18"/>
  <c r="K237" i="18"/>
  <c r="J237" i="18"/>
  <c r="K236" i="18"/>
  <c r="J236" i="18"/>
  <c r="K235" i="18"/>
  <c r="J235" i="18"/>
  <c r="K234" i="18"/>
  <c r="J234" i="18"/>
  <c r="K233" i="18"/>
  <c r="J233" i="18"/>
  <c r="K232" i="18"/>
  <c r="J232" i="18"/>
  <c r="K231" i="18"/>
  <c r="J231" i="18"/>
  <c r="K230" i="18"/>
  <c r="J230" i="18"/>
  <c r="K229" i="18"/>
  <c r="J229" i="18"/>
  <c r="K228" i="18"/>
  <c r="J228" i="18"/>
  <c r="K227" i="18"/>
  <c r="J227" i="18"/>
  <c r="K226" i="18"/>
  <c r="J226" i="18"/>
  <c r="K225" i="18"/>
  <c r="J225" i="18"/>
  <c r="K224" i="18"/>
  <c r="J224" i="18"/>
  <c r="K223" i="18"/>
  <c r="J223" i="18"/>
  <c r="K222" i="18"/>
  <c r="J222" i="18"/>
  <c r="K221" i="18"/>
  <c r="J221" i="18"/>
  <c r="K220" i="18"/>
  <c r="J220" i="18"/>
  <c r="K219" i="18"/>
  <c r="J219" i="18"/>
  <c r="K218" i="18"/>
  <c r="J218" i="18"/>
  <c r="K217" i="18"/>
  <c r="J217" i="18"/>
  <c r="K216" i="18"/>
  <c r="J216" i="18"/>
  <c r="K215" i="18"/>
  <c r="J215" i="18"/>
  <c r="K214" i="18"/>
  <c r="J214" i="18"/>
  <c r="K213" i="18"/>
  <c r="J213" i="18"/>
  <c r="K212" i="18"/>
  <c r="J212" i="18"/>
  <c r="K211" i="18"/>
  <c r="J211" i="18"/>
  <c r="K210" i="18"/>
  <c r="J210" i="18"/>
  <c r="K209" i="18"/>
  <c r="J209" i="18"/>
  <c r="K208" i="18"/>
  <c r="J208" i="18"/>
  <c r="K207" i="18"/>
  <c r="J207" i="18"/>
  <c r="K206" i="18"/>
  <c r="J206" i="18"/>
  <c r="K205" i="18"/>
  <c r="J205" i="18"/>
  <c r="K204" i="18"/>
  <c r="J204" i="18"/>
  <c r="K203" i="18"/>
  <c r="J203" i="18"/>
  <c r="K202" i="18"/>
  <c r="J202" i="18"/>
  <c r="K201" i="18"/>
  <c r="J201" i="18"/>
  <c r="K200" i="18"/>
  <c r="J200" i="18"/>
  <c r="K199" i="18"/>
  <c r="J199" i="18"/>
  <c r="K198" i="18"/>
  <c r="J198" i="18"/>
  <c r="K197" i="18"/>
  <c r="J197" i="18"/>
  <c r="K196" i="18"/>
  <c r="J196" i="18"/>
  <c r="K195" i="18"/>
  <c r="J195" i="18"/>
  <c r="K194" i="18"/>
  <c r="J194" i="18"/>
  <c r="K193" i="18"/>
  <c r="J193" i="18"/>
  <c r="K192" i="18"/>
  <c r="J192" i="18"/>
  <c r="K191" i="18"/>
  <c r="J191" i="18"/>
  <c r="K190" i="18"/>
  <c r="J190" i="18"/>
  <c r="K189" i="18"/>
  <c r="J189" i="18"/>
  <c r="K188" i="18"/>
  <c r="J188" i="18"/>
  <c r="K187" i="18"/>
  <c r="J187" i="18"/>
  <c r="K186" i="18"/>
  <c r="J186" i="18"/>
  <c r="K185" i="18"/>
  <c r="J185" i="18"/>
  <c r="K184" i="18"/>
  <c r="J184" i="18"/>
  <c r="K183" i="18"/>
  <c r="J183" i="18"/>
  <c r="K182" i="18"/>
  <c r="J182" i="18"/>
  <c r="K181" i="18"/>
  <c r="J181" i="18"/>
  <c r="K180" i="18"/>
  <c r="J180" i="18"/>
  <c r="K179" i="18"/>
  <c r="J179" i="18"/>
  <c r="K178" i="18"/>
  <c r="J178" i="18"/>
  <c r="K177" i="18"/>
  <c r="J177" i="18"/>
  <c r="K176" i="18"/>
  <c r="J176" i="18"/>
  <c r="K175" i="18"/>
  <c r="J175" i="18"/>
  <c r="K174" i="18"/>
  <c r="J174" i="18"/>
  <c r="K173" i="18"/>
  <c r="J173" i="18"/>
  <c r="K172" i="18"/>
  <c r="J172" i="18"/>
  <c r="K171" i="18"/>
  <c r="J171" i="18"/>
  <c r="K170" i="18"/>
  <c r="J170" i="18"/>
  <c r="K169" i="18"/>
  <c r="J169" i="18"/>
  <c r="K168" i="18"/>
  <c r="J168" i="18"/>
  <c r="K167" i="18"/>
  <c r="J167" i="18"/>
  <c r="K166" i="18"/>
  <c r="J166" i="18"/>
  <c r="K165" i="18"/>
  <c r="J165" i="18"/>
  <c r="K164" i="18"/>
  <c r="J164" i="18"/>
  <c r="K163" i="18"/>
  <c r="J163" i="18"/>
  <c r="K162" i="18"/>
  <c r="J162" i="18"/>
  <c r="K161" i="18"/>
  <c r="J161" i="18"/>
  <c r="K160" i="18"/>
  <c r="J160" i="18"/>
  <c r="K159" i="18"/>
  <c r="J159" i="18"/>
  <c r="K158" i="18"/>
  <c r="J158" i="18"/>
  <c r="K157" i="18"/>
  <c r="J157" i="18"/>
  <c r="K156" i="18"/>
  <c r="J156" i="18"/>
  <c r="K155" i="18"/>
  <c r="J155" i="18"/>
  <c r="K154" i="18"/>
  <c r="J154" i="18"/>
  <c r="K153" i="18"/>
  <c r="J153" i="18"/>
  <c r="K152" i="18"/>
  <c r="J152" i="18"/>
  <c r="K151" i="18"/>
  <c r="J151" i="18"/>
  <c r="K150" i="18"/>
  <c r="J150" i="18"/>
  <c r="K149" i="18"/>
  <c r="J149" i="18"/>
  <c r="K148" i="18"/>
  <c r="J148" i="18"/>
  <c r="K147" i="18"/>
  <c r="J147" i="18"/>
  <c r="K146" i="18"/>
  <c r="J146" i="18"/>
  <c r="K145" i="18"/>
  <c r="J145" i="18"/>
  <c r="K144" i="18"/>
  <c r="J144" i="18"/>
  <c r="K143" i="18"/>
  <c r="J143" i="18"/>
  <c r="K142" i="18"/>
  <c r="J142" i="18"/>
  <c r="K141" i="18"/>
  <c r="J141" i="18"/>
  <c r="K140" i="18"/>
  <c r="J140" i="18"/>
  <c r="K139" i="18"/>
  <c r="J139" i="18"/>
  <c r="K138" i="18"/>
  <c r="J138" i="18"/>
  <c r="K137" i="18"/>
  <c r="J137" i="18"/>
  <c r="K136" i="18"/>
  <c r="J136" i="18"/>
  <c r="K135" i="18"/>
  <c r="J135" i="18"/>
  <c r="K134" i="18"/>
  <c r="J134" i="18"/>
  <c r="K133" i="18"/>
  <c r="J133" i="18"/>
  <c r="K132" i="18"/>
  <c r="J132" i="18"/>
  <c r="K131" i="18"/>
  <c r="J131" i="18"/>
  <c r="K130" i="18"/>
  <c r="J130" i="18"/>
  <c r="K129" i="18"/>
  <c r="J129" i="18"/>
  <c r="K128" i="18"/>
  <c r="J128" i="18"/>
  <c r="K127" i="18"/>
  <c r="J127" i="18"/>
  <c r="K126" i="18"/>
  <c r="J126" i="18"/>
  <c r="K125" i="18"/>
  <c r="J125" i="18"/>
  <c r="K124" i="18"/>
  <c r="J124" i="18"/>
  <c r="K123" i="18"/>
  <c r="J123" i="18"/>
  <c r="K122" i="18"/>
  <c r="J122" i="18"/>
  <c r="K121" i="18"/>
  <c r="J121" i="18"/>
  <c r="K120" i="18"/>
  <c r="J120" i="18"/>
  <c r="K119" i="18"/>
  <c r="J119" i="18"/>
  <c r="K118" i="18"/>
  <c r="J118" i="18"/>
  <c r="K117" i="18"/>
  <c r="J117" i="18"/>
  <c r="K116" i="18"/>
  <c r="J116" i="18"/>
  <c r="K115" i="18"/>
  <c r="J115" i="18"/>
  <c r="K114" i="18"/>
  <c r="J114" i="18"/>
  <c r="K113" i="18"/>
  <c r="J113" i="18"/>
  <c r="K112" i="18"/>
  <c r="J112" i="18"/>
  <c r="K111" i="18"/>
  <c r="J111" i="18"/>
  <c r="K110" i="18"/>
  <c r="J110" i="18"/>
  <c r="K109" i="18"/>
  <c r="J109" i="18"/>
  <c r="K259" i="17"/>
  <c r="J259" i="17"/>
  <c r="K258" i="17"/>
  <c r="J258" i="17"/>
  <c r="K257" i="17"/>
  <c r="J257" i="17"/>
  <c r="K256" i="17"/>
  <c r="J256" i="17"/>
  <c r="K255" i="17"/>
  <c r="J255" i="17"/>
  <c r="K254" i="17"/>
  <c r="J254" i="17"/>
  <c r="K253" i="17"/>
  <c r="J253" i="17"/>
  <c r="K252" i="17"/>
  <c r="J252" i="17"/>
  <c r="K251" i="17"/>
  <c r="J251" i="17"/>
  <c r="K250" i="17"/>
  <c r="J250" i="17"/>
  <c r="K249" i="17"/>
  <c r="J249" i="17"/>
  <c r="K248" i="17"/>
  <c r="J248" i="17"/>
  <c r="K247" i="17"/>
  <c r="J247" i="17"/>
  <c r="K246" i="17"/>
  <c r="J246" i="17"/>
  <c r="K245" i="17"/>
  <c r="J245" i="17"/>
  <c r="K244" i="17"/>
  <c r="J244" i="17"/>
  <c r="K243" i="17"/>
  <c r="J243" i="17"/>
  <c r="K242" i="17"/>
  <c r="J242" i="17"/>
  <c r="K241" i="17"/>
  <c r="J241" i="17"/>
  <c r="K240" i="17"/>
  <c r="J240" i="17"/>
  <c r="K239" i="17"/>
  <c r="J239" i="17"/>
  <c r="K238" i="17"/>
  <c r="J238" i="17"/>
  <c r="K237" i="17"/>
  <c r="J237" i="17"/>
  <c r="K236" i="17"/>
  <c r="J236" i="17"/>
  <c r="K235" i="17"/>
  <c r="J235" i="17"/>
  <c r="K234" i="17"/>
  <c r="J234" i="17"/>
  <c r="K233" i="17"/>
  <c r="J233" i="17"/>
  <c r="K232" i="17"/>
  <c r="J232" i="17"/>
  <c r="K231" i="17"/>
  <c r="J231" i="17"/>
  <c r="K230" i="17"/>
  <c r="J230" i="17"/>
  <c r="K229" i="17"/>
  <c r="J229" i="17"/>
  <c r="K228" i="17"/>
  <c r="J228" i="17"/>
  <c r="K227" i="17"/>
  <c r="J227" i="17"/>
  <c r="K226" i="17"/>
  <c r="J226" i="17"/>
  <c r="K225" i="17"/>
  <c r="J225" i="17"/>
  <c r="K224" i="17"/>
  <c r="J224" i="17"/>
  <c r="K223" i="17"/>
  <c r="J223" i="17"/>
  <c r="K222" i="17"/>
  <c r="J222" i="17"/>
  <c r="K221" i="17"/>
  <c r="J221" i="17"/>
  <c r="K220" i="17"/>
  <c r="J220" i="17"/>
  <c r="K219" i="17"/>
  <c r="J219" i="17"/>
  <c r="K218" i="17"/>
  <c r="J218" i="17"/>
  <c r="K217" i="17"/>
  <c r="J217" i="17"/>
  <c r="K216" i="17"/>
  <c r="J216" i="17"/>
  <c r="K215" i="17"/>
  <c r="J215" i="17"/>
  <c r="K214" i="17"/>
  <c r="J214" i="17"/>
  <c r="K213" i="17"/>
  <c r="J213" i="17"/>
  <c r="K212" i="17"/>
  <c r="J212" i="17"/>
  <c r="K211" i="17"/>
  <c r="J211" i="17"/>
  <c r="K210" i="17"/>
  <c r="J210" i="17"/>
  <c r="K209" i="17"/>
  <c r="J209" i="17"/>
  <c r="K208" i="17"/>
  <c r="J208" i="17"/>
  <c r="K207" i="17"/>
  <c r="J207" i="17"/>
  <c r="K206" i="17"/>
  <c r="J206" i="17"/>
  <c r="K205" i="17"/>
  <c r="J205" i="17"/>
  <c r="K204" i="17"/>
  <c r="J204" i="17"/>
  <c r="K203" i="17"/>
  <c r="J203" i="17"/>
  <c r="K202" i="17"/>
  <c r="J202" i="17"/>
  <c r="K201" i="17"/>
  <c r="J201" i="17"/>
  <c r="K200" i="17"/>
  <c r="J200" i="17"/>
  <c r="K199" i="17"/>
  <c r="J199" i="17"/>
  <c r="K198" i="17"/>
  <c r="J198" i="17"/>
  <c r="K197" i="17"/>
  <c r="J197" i="17"/>
  <c r="K196" i="17"/>
  <c r="J196" i="17"/>
  <c r="K195" i="17"/>
  <c r="J195" i="17"/>
  <c r="K194" i="17"/>
  <c r="J194" i="17"/>
  <c r="K193" i="17"/>
  <c r="J193" i="17"/>
  <c r="K192" i="17"/>
  <c r="J192" i="17"/>
  <c r="K191" i="17"/>
  <c r="J191" i="17"/>
  <c r="K190" i="17"/>
  <c r="J190" i="17"/>
  <c r="K189" i="17"/>
  <c r="J189" i="17"/>
  <c r="K188" i="17"/>
  <c r="J188" i="17"/>
  <c r="K187" i="17"/>
  <c r="J187" i="17"/>
  <c r="K186" i="17"/>
  <c r="J186" i="17"/>
  <c r="K185" i="17"/>
  <c r="J185" i="17"/>
  <c r="K184" i="17"/>
  <c r="J184" i="17"/>
  <c r="K183" i="17"/>
  <c r="J183" i="17"/>
  <c r="K182" i="17"/>
  <c r="J182" i="17"/>
  <c r="K181" i="17"/>
  <c r="J181" i="17"/>
  <c r="K180" i="17"/>
  <c r="J180" i="17"/>
  <c r="K179" i="17"/>
  <c r="J179" i="17"/>
  <c r="K178" i="17"/>
  <c r="J178" i="17"/>
  <c r="K177" i="17"/>
  <c r="J177" i="17"/>
  <c r="K176" i="17"/>
  <c r="J176" i="17"/>
  <c r="K175" i="17"/>
  <c r="J175" i="17"/>
  <c r="K174" i="17"/>
  <c r="J174" i="17"/>
  <c r="K173" i="17"/>
  <c r="J173" i="17"/>
  <c r="K172" i="17"/>
  <c r="J172" i="17"/>
  <c r="K171" i="17"/>
  <c r="J171" i="17"/>
  <c r="K170" i="17"/>
  <c r="J170" i="17"/>
  <c r="K169" i="17"/>
  <c r="J169" i="17"/>
  <c r="K168" i="17"/>
  <c r="J168" i="17"/>
  <c r="K167" i="17"/>
  <c r="J167" i="17"/>
  <c r="K166" i="17"/>
  <c r="J166" i="17"/>
  <c r="K165" i="17"/>
  <c r="J165" i="17"/>
  <c r="K164" i="17"/>
  <c r="J164" i="17"/>
  <c r="K163" i="17"/>
  <c r="J163" i="17"/>
  <c r="K162" i="17"/>
  <c r="J162" i="17"/>
  <c r="K161" i="17"/>
  <c r="J161" i="17"/>
  <c r="K160" i="17"/>
  <c r="J160" i="17"/>
  <c r="K159" i="17"/>
  <c r="J159" i="17"/>
  <c r="K158" i="17"/>
  <c r="J158" i="17"/>
  <c r="K157" i="17"/>
  <c r="J157" i="17"/>
  <c r="K156" i="17"/>
  <c r="J156" i="17"/>
  <c r="K155" i="17"/>
  <c r="J155" i="17"/>
  <c r="K154" i="17"/>
  <c r="J154" i="17"/>
  <c r="K153" i="17"/>
  <c r="J153" i="17"/>
  <c r="K152" i="17"/>
  <c r="J152" i="17"/>
  <c r="K151" i="17"/>
  <c r="J151" i="17"/>
  <c r="K150" i="17"/>
  <c r="J150" i="17"/>
  <c r="K149" i="17"/>
  <c r="J149" i="17"/>
  <c r="K148" i="17"/>
  <c r="J148" i="17"/>
  <c r="K147" i="17"/>
  <c r="J147" i="17"/>
  <c r="K146" i="17"/>
  <c r="J146" i="17"/>
  <c r="K145" i="17"/>
  <c r="J145" i="17"/>
  <c r="K144" i="17"/>
  <c r="J144" i="17"/>
  <c r="K143" i="17"/>
  <c r="J143" i="17"/>
  <c r="K142" i="17"/>
  <c r="J142" i="17"/>
  <c r="K141" i="17"/>
  <c r="J141" i="17"/>
  <c r="K140" i="17"/>
  <c r="J140" i="17"/>
  <c r="K139" i="17"/>
  <c r="J139" i="17"/>
  <c r="K138" i="17"/>
  <c r="J138" i="17"/>
  <c r="K137" i="17"/>
  <c r="J137" i="17"/>
  <c r="K136" i="17"/>
  <c r="J136" i="17"/>
  <c r="K135" i="17"/>
  <c r="J135" i="17"/>
  <c r="K134" i="17"/>
  <c r="J134" i="17"/>
  <c r="K133" i="17"/>
  <c r="J133" i="17"/>
  <c r="K132" i="17"/>
  <c r="J132" i="17"/>
  <c r="K131" i="17"/>
  <c r="J131" i="17"/>
  <c r="K130" i="17"/>
  <c r="J130" i="17"/>
  <c r="K129" i="17"/>
  <c r="J129" i="17"/>
  <c r="K128" i="17"/>
  <c r="J128" i="17"/>
  <c r="K127" i="17"/>
  <c r="J127" i="17"/>
  <c r="K126" i="17"/>
  <c r="J126" i="17"/>
  <c r="K125" i="17"/>
  <c r="J125" i="17"/>
  <c r="K124" i="17"/>
  <c r="J124" i="17"/>
  <c r="K123" i="17"/>
  <c r="J123" i="17"/>
  <c r="K122" i="17"/>
  <c r="J122" i="17"/>
  <c r="K121" i="17"/>
  <c r="J121" i="17"/>
  <c r="K120" i="17"/>
  <c r="J120" i="17"/>
  <c r="K119" i="17"/>
  <c r="J119" i="17"/>
  <c r="K118" i="17"/>
  <c r="J118" i="17"/>
  <c r="K117" i="17"/>
  <c r="J117" i="17"/>
  <c r="K116" i="17"/>
  <c r="J116" i="17"/>
  <c r="K115" i="17"/>
  <c r="J115" i="17"/>
  <c r="K114" i="17"/>
  <c r="J114" i="17"/>
  <c r="K113" i="17"/>
  <c r="J113" i="17"/>
  <c r="K112" i="17"/>
  <c r="J112" i="17"/>
  <c r="K111" i="17"/>
  <c r="J111" i="17"/>
  <c r="K110" i="17"/>
  <c r="J110" i="17"/>
  <c r="K109" i="17"/>
  <c r="J109" i="17"/>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B79" i="3"/>
  <c r="B77" i="3"/>
  <c r="K258" i="56"/>
  <c r="K257" i="56"/>
  <c r="K256" i="56"/>
  <c r="K255" i="56"/>
  <c r="K254" i="56"/>
  <c r="K253" i="56"/>
  <c r="K252" i="56"/>
  <c r="K251" i="56"/>
  <c r="K250" i="56"/>
  <c r="K249" i="56"/>
  <c r="K248" i="56"/>
  <c r="K247" i="56"/>
  <c r="K246" i="56"/>
  <c r="K245" i="56"/>
  <c r="K244" i="56"/>
  <c r="K243" i="56"/>
  <c r="K242" i="56"/>
  <c r="K241" i="56"/>
  <c r="K240" i="56"/>
  <c r="K239" i="56"/>
  <c r="K238" i="56"/>
  <c r="K237" i="56"/>
  <c r="K236" i="56"/>
  <c r="K235" i="56"/>
  <c r="K234" i="56"/>
  <c r="K233" i="56"/>
  <c r="K232" i="56"/>
  <c r="K231" i="56"/>
  <c r="K230" i="56"/>
  <c r="K229" i="56"/>
  <c r="K228" i="56"/>
  <c r="K227" i="56"/>
  <c r="K226" i="56"/>
  <c r="K225" i="56"/>
  <c r="K224" i="56"/>
  <c r="K223" i="56"/>
  <c r="K222" i="56"/>
  <c r="K221" i="56"/>
  <c r="K220" i="56"/>
  <c r="K219" i="56"/>
  <c r="K218" i="56"/>
  <c r="K217" i="56"/>
  <c r="K216" i="56"/>
  <c r="K215" i="56"/>
  <c r="K214" i="56"/>
  <c r="K213" i="56"/>
  <c r="K212" i="56"/>
  <c r="K211" i="56"/>
  <c r="K210" i="56"/>
  <c r="K209" i="56"/>
  <c r="K208" i="56"/>
  <c r="K207" i="56"/>
  <c r="K206" i="56"/>
  <c r="K205" i="56"/>
  <c r="K204" i="56"/>
  <c r="K203" i="56"/>
  <c r="K202" i="56"/>
  <c r="K201" i="56"/>
  <c r="K200" i="56"/>
  <c r="K199" i="56"/>
  <c r="K198" i="56"/>
  <c r="K197" i="56"/>
  <c r="K196" i="56"/>
  <c r="K195" i="56"/>
  <c r="K194" i="56"/>
  <c r="K193" i="56"/>
  <c r="K192" i="56"/>
  <c r="K191" i="56"/>
  <c r="K190" i="56"/>
  <c r="K189" i="56"/>
  <c r="K188" i="56"/>
  <c r="K187" i="56"/>
  <c r="K186" i="56"/>
  <c r="K185" i="56"/>
  <c r="K184" i="56"/>
  <c r="K183" i="56"/>
  <c r="K182" i="56"/>
  <c r="K181" i="56"/>
  <c r="K180" i="56"/>
  <c r="K179" i="56"/>
  <c r="K178" i="56"/>
  <c r="K177" i="56"/>
  <c r="K176" i="56"/>
  <c r="K175" i="56"/>
  <c r="K174" i="56"/>
  <c r="K173" i="56"/>
  <c r="K172" i="56"/>
  <c r="K171" i="56"/>
  <c r="K170" i="56"/>
  <c r="K169" i="56"/>
  <c r="K168" i="56"/>
  <c r="K167" i="56"/>
  <c r="K166" i="56"/>
  <c r="K165" i="56"/>
  <c r="K164" i="56"/>
  <c r="K163" i="56"/>
  <c r="K162" i="56"/>
  <c r="K161" i="56"/>
  <c r="K160" i="56"/>
  <c r="K159" i="56"/>
  <c r="K158" i="56"/>
  <c r="K157" i="56"/>
  <c r="K156" i="56"/>
  <c r="K155" i="56"/>
  <c r="K154" i="56"/>
  <c r="K153" i="56"/>
  <c r="K152" i="56"/>
  <c r="K151" i="56"/>
  <c r="K150" i="56"/>
  <c r="K149" i="56"/>
  <c r="K148" i="56"/>
  <c r="K147" i="56"/>
  <c r="K146" i="56"/>
  <c r="K145" i="56"/>
  <c r="K144" i="56"/>
  <c r="K143" i="56"/>
  <c r="K142" i="56"/>
  <c r="K141" i="56"/>
  <c r="K140" i="56"/>
  <c r="K139" i="56"/>
  <c r="K138" i="56"/>
  <c r="K137" i="56"/>
  <c r="K136" i="56"/>
  <c r="K135" i="56"/>
  <c r="K134" i="56"/>
  <c r="K133" i="56"/>
  <c r="K132" i="56"/>
  <c r="K131" i="56"/>
  <c r="K130" i="56"/>
  <c r="K129" i="56"/>
  <c r="K128" i="56"/>
  <c r="K127" i="56"/>
  <c r="K126" i="56"/>
  <c r="K125" i="56"/>
  <c r="K124" i="56"/>
  <c r="K123" i="56"/>
  <c r="K122" i="56"/>
  <c r="K121" i="56"/>
  <c r="K120" i="56"/>
  <c r="K119" i="56"/>
  <c r="K118" i="56"/>
  <c r="K117" i="56"/>
  <c r="K116" i="56"/>
  <c r="K115" i="56"/>
  <c r="K114" i="56"/>
  <c r="K113" i="56"/>
  <c r="K112" i="56"/>
  <c r="K111" i="56"/>
  <c r="K110" i="56"/>
  <c r="K109" i="56"/>
  <c r="K108" i="56"/>
  <c r="K107" i="56"/>
  <c r="K106" i="56"/>
  <c r="K105" i="56"/>
  <c r="K104" i="56"/>
  <c r="K103" i="56"/>
  <c r="K102" i="56"/>
  <c r="K101" i="56"/>
  <c r="K100" i="56"/>
  <c r="K99" i="56"/>
  <c r="K98" i="56"/>
  <c r="K97" i="56"/>
  <c r="K96" i="56"/>
  <c r="K95" i="56"/>
  <c r="K94" i="56"/>
  <c r="K93" i="56"/>
  <c r="K92" i="56"/>
  <c r="K91" i="56"/>
  <c r="K90" i="56"/>
  <c r="K89" i="56"/>
  <c r="K88" i="56"/>
  <c r="K87" i="56"/>
  <c r="K86" i="56"/>
  <c r="K85" i="56"/>
  <c r="K84" i="56"/>
  <c r="K83" i="56"/>
  <c r="K82" i="56"/>
  <c r="K81" i="56"/>
  <c r="K80" i="56"/>
  <c r="K79" i="56"/>
  <c r="K78" i="56"/>
  <c r="K77" i="56"/>
  <c r="K76" i="56"/>
  <c r="K75" i="56"/>
  <c r="K74" i="56"/>
  <c r="K73" i="56"/>
  <c r="K72" i="56"/>
  <c r="K71" i="56"/>
  <c r="K70" i="56"/>
  <c r="K69" i="56"/>
  <c r="K68" i="56"/>
  <c r="K67" i="56"/>
  <c r="K66" i="56"/>
  <c r="K65" i="56"/>
  <c r="K64" i="56"/>
  <c r="K63" i="56"/>
  <c r="K62" i="56"/>
  <c r="K61" i="56"/>
  <c r="K60" i="56"/>
  <c r="K59" i="56"/>
  <c r="K58" i="56"/>
  <c r="K57" i="56"/>
  <c r="K56" i="56"/>
  <c r="K55" i="56"/>
  <c r="K54" i="56"/>
  <c r="K53" i="56"/>
  <c r="K52" i="56"/>
  <c r="K51" i="56"/>
  <c r="K50" i="56"/>
  <c r="K49" i="56"/>
  <c r="K48" i="56"/>
  <c r="K47" i="56"/>
  <c r="K46" i="56"/>
  <c r="K45" i="56"/>
  <c r="K44" i="56"/>
  <c r="K43" i="56"/>
  <c r="K42" i="56"/>
  <c r="K41" i="56"/>
  <c r="K40" i="56"/>
  <c r="K39" i="56"/>
  <c r="K38" i="56"/>
  <c r="K37" i="56"/>
  <c r="K36" i="56"/>
  <c r="K35" i="56"/>
  <c r="K34" i="56"/>
  <c r="K33" i="56"/>
  <c r="K32" i="56"/>
  <c r="K31" i="56"/>
  <c r="K30" i="56"/>
  <c r="K29" i="56"/>
  <c r="K28" i="56"/>
  <c r="K27" i="56"/>
  <c r="K26" i="56"/>
  <c r="K25" i="56"/>
  <c r="K24" i="56"/>
  <c r="K23" i="56"/>
  <c r="K22" i="56"/>
  <c r="K21" i="56"/>
  <c r="K20" i="56"/>
  <c r="K19" i="56"/>
  <c r="K18" i="56"/>
  <c r="K17" i="56"/>
  <c r="K16" i="56"/>
  <c r="K15" i="56"/>
  <c r="K14" i="56"/>
  <c r="K13" i="56"/>
  <c r="K12" i="56"/>
  <c r="K11" i="56"/>
  <c r="K10" i="56"/>
  <c r="K9" i="56"/>
  <c r="H258" i="54"/>
  <c r="H257" i="54"/>
  <c r="H256" i="54"/>
  <c r="H255" i="54"/>
  <c r="H254" i="54"/>
  <c r="H253" i="54"/>
  <c r="H252" i="54"/>
  <c r="H251" i="54"/>
  <c r="H250" i="54"/>
  <c r="H249" i="54"/>
  <c r="H248" i="54"/>
  <c r="H247" i="54"/>
  <c r="H246" i="54"/>
  <c r="H245" i="54"/>
  <c r="H244" i="54"/>
  <c r="H243" i="54"/>
  <c r="H242" i="54"/>
  <c r="H241" i="54"/>
  <c r="H240" i="54"/>
  <c r="H239" i="54"/>
  <c r="H238" i="54"/>
  <c r="H237" i="54"/>
  <c r="H236" i="54"/>
  <c r="H235" i="54"/>
  <c r="H234" i="54"/>
  <c r="H233" i="54"/>
  <c r="H232" i="54"/>
  <c r="H231" i="54"/>
  <c r="H230" i="54"/>
  <c r="H229" i="54"/>
  <c r="H228" i="54"/>
  <c r="H227" i="54"/>
  <c r="H226" i="54"/>
  <c r="H225" i="54"/>
  <c r="H224" i="54"/>
  <c r="H223" i="54"/>
  <c r="H222" i="54"/>
  <c r="H221" i="54"/>
  <c r="H220" i="54"/>
  <c r="H219" i="54"/>
  <c r="H218" i="54"/>
  <c r="H217" i="54"/>
  <c r="H216" i="54"/>
  <c r="H215" i="54"/>
  <c r="H214" i="54"/>
  <c r="H213" i="54"/>
  <c r="H212" i="54"/>
  <c r="H211" i="54"/>
  <c r="H210" i="54"/>
  <c r="H209" i="54"/>
  <c r="H208" i="54"/>
  <c r="H207" i="54"/>
  <c r="H206" i="54"/>
  <c r="H205" i="54"/>
  <c r="H204" i="54"/>
  <c r="H203" i="54"/>
  <c r="H202" i="54"/>
  <c r="H201" i="54"/>
  <c r="H200" i="54"/>
  <c r="H199" i="54"/>
  <c r="H198" i="54"/>
  <c r="H197" i="54"/>
  <c r="H196" i="54"/>
  <c r="H195" i="54"/>
  <c r="H194" i="54"/>
  <c r="H193" i="54"/>
  <c r="H192" i="54"/>
  <c r="H191" i="54"/>
  <c r="H190" i="54"/>
  <c r="H189" i="54"/>
  <c r="H188" i="54"/>
  <c r="H187" i="54"/>
  <c r="H186" i="54"/>
  <c r="H185" i="54"/>
  <c r="H184" i="54"/>
  <c r="H183" i="54"/>
  <c r="H182" i="54"/>
  <c r="H181" i="54"/>
  <c r="H180" i="54"/>
  <c r="H179" i="54"/>
  <c r="H178" i="54"/>
  <c r="H177" i="54"/>
  <c r="H176" i="54"/>
  <c r="H175" i="54"/>
  <c r="H174" i="54"/>
  <c r="H173" i="54"/>
  <c r="H172" i="54"/>
  <c r="H171" i="54"/>
  <c r="H170" i="54"/>
  <c r="H169" i="54"/>
  <c r="H168" i="54"/>
  <c r="H167" i="54"/>
  <c r="H166" i="54"/>
  <c r="H165" i="54"/>
  <c r="H164" i="54"/>
  <c r="H163" i="54"/>
  <c r="H162" i="54"/>
  <c r="H161" i="54"/>
  <c r="H160" i="54"/>
  <c r="H159" i="54"/>
  <c r="H158" i="54"/>
  <c r="H157" i="54"/>
  <c r="H156" i="54"/>
  <c r="H155" i="54"/>
  <c r="H154" i="54"/>
  <c r="H153" i="54"/>
  <c r="H152" i="54"/>
  <c r="H151" i="54"/>
  <c r="H150" i="54"/>
  <c r="H149" i="54"/>
  <c r="H148" i="54"/>
  <c r="H147" i="54"/>
  <c r="H146" i="54"/>
  <c r="H145" i="54"/>
  <c r="H144" i="54"/>
  <c r="H143" i="54"/>
  <c r="H142" i="54"/>
  <c r="H141" i="54"/>
  <c r="H140" i="54"/>
  <c r="H139" i="54"/>
  <c r="H138" i="54"/>
  <c r="H137" i="54"/>
  <c r="H136" i="54"/>
  <c r="H135" i="54"/>
  <c r="H134" i="54"/>
  <c r="H133" i="54"/>
  <c r="H132" i="54"/>
  <c r="H131" i="54"/>
  <c r="H130" i="54"/>
  <c r="H129" i="54"/>
  <c r="H128" i="54"/>
  <c r="H127" i="54"/>
  <c r="H126" i="54"/>
  <c r="H125" i="54"/>
  <c r="H124" i="54"/>
  <c r="H123" i="54"/>
  <c r="H122" i="54"/>
  <c r="H121" i="54"/>
  <c r="H120" i="54"/>
  <c r="H119" i="54"/>
  <c r="H118" i="54"/>
  <c r="H117" i="54"/>
  <c r="H116" i="54"/>
  <c r="H115" i="54"/>
  <c r="H114" i="54"/>
  <c r="H113" i="54"/>
  <c r="H112" i="54"/>
  <c r="H111" i="54"/>
  <c r="H110" i="54"/>
  <c r="H109" i="54"/>
  <c r="H108" i="54"/>
  <c r="H107" i="54"/>
  <c r="H106" i="54"/>
  <c r="H105" i="54"/>
  <c r="H104" i="54"/>
  <c r="H103" i="54"/>
  <c r="H102" i="54"/>
  <c r="H101" i="54"/>
  <c r="H100" i="54"/>
  <c r="H99" i="54"/>
  <c r="H98" i="54"/>
  <c r="H97" i="54"/>
  <c r="H96" i="54"/>
  <c r="H95" i="54"/>
  <c r="H94" i="54"/>
  <c r="H93" i="54"/>
  <c r="H92" i="54"/>
  <c r="H91" i="54"/>
  <c r="H90" i="54"/>
  <c r="H89" i="54"/>
  <c r="H88" i="54"/>
  <c r="H87" i="54"/>
  <c r="H86" i="54"/>
  <c r="H85" i="54"/>
  <c r="H84" i="54"/>
  <c r="H83" i="54"/>
  <c r="H82" i="54"/>
  <c r="H81" i="54"/>
  <c r="H80" i="54"/>
  <c r="H79" i="54"/>
  <c r="H78" i="54"/>
  <c r="H77" i="54"/>
  <c r="H76" i="54"/>
  <c r="H75" i="54"/>
  <c r="H74" i="54"/>
  <c r="H73" i="54"/>
  <c r="H72" i="54"/>
  <c r="H71" i="54"/>
  <c r="H70" i="54"/>
  <c r="H69" i="54"/>
  <c r="H68" i="54"/>
  <c r="H67" i="54"/>
  <c r="H66" i="54"/>
  <c r="H65" i="54"/>
  <c r="H64" i="54"/>
  <c r="H63" i="54"/>
  <c r="H62" i="54"/>
  <c r="H61" i="54"/>
  <c r="H60" i="54"/>
  <c r="H59" i="54"/>
  <c r="H58" i="54"/>
  <c r="H57" i="54"/>
  <c r="H56" i="54"/>
  <c r="H55" i="54"/>
  <c r="H54" i="54"/>
  <c r="H53" i="54"/>
  <c r="H52" i="54"/>
  <c r="H51" i="54"/>
  <c r="H50" i="54"/>
  <c r="H49" i="54"/>
  <c r="H48" i="54"/>
  <c r="H47" i="54"/>
  <c r="H46" i="54"/>
  <c r="H45" i="54"/>
  <c r="H44" i="54"/>
  <c r="H43" i="54"/>
  <c r="H42" i="54"/>
  <c r="H41" i="54"/>
  <c r="H40" i="54"/>
  <c r="H39" i="54"/>
  <c r="H38" i="54"/>
  <c r="H37" i="54"/>
  <c r="H36" i="54"/>
  <c r="H35" i="54"/>
  <c r="H34" i="54"/>
  <c r="H33" i="54"/>
  <c r="H32" i="54"/>
  <c r="H31" i="54"/>
  <c r="H30" i="54"/>
  <c r="H29" i="54"/>
  <c r="H28" i="54"/>
  <c r="H27" i="54"/>
  <c r="H26" i="54"/>
  <c r="H25" i="54"/>
  <c r="H24" i="54"/>
  <c r="H23" i="54"/>
  <c r="H22" i="54"/>
  <c r="H21" i="54"/>
  <c r="H20" i="54"/>
  <c r="H19" i="54"/>
  <c r="H18" i="54"/>
  <c r="H17" i="54"/>
  <c r="H16" i="54"/>
  <c r="H15" i="54"/>
  <c r="H14" i="54"/>
  <c r="H13" i="54"/>
  <c r="H12" i="54"/>
  <c r="H11" i="54"/>
  <c r="H10" i="54"/>
  <c r="H9" i="54"/>
  <c r="X755" i="59"/>
  <c r="X754" i="59"/>
  <c r="X753" i="59"/>
  <c r="X752" i="59"/>
  <c r="X751" i="59"/>
  <c r="X750" i="59"/>
  <c r="X749" i="59"/>
  <c r="X748" i="59"/>
  <c r="X747" i="59"/>
  <c r="X746" i="59"/>
  <c r="X745" i="59"/>
  <c r="X744" i="59"/>
  <c r="X743" i="59"/>
  <c r="X742" i="59"/>
  <c r="X741" i="59"/>
  <c r="X740" i="59"/>
  <c r="X739" i="59"/>
  <c r="X738" i="59"/>
  <c r="X737" i="59"/>
  <c r="X736" i="59"/>
  <c r="X735" i="59"/>
  <c r="X734" i="59"/>
  <c r="X733" i="59"/>
  <c r="X732" i="59"/>
  <c r="X731" i="59"/>
  <c r="X730" i="59"/>
  <c r="X729" i="59"/>
  <c r="X728" i="59"/>
  <c r="X727" i="59"/>
  <c r="X726" i="59"/>
  <c r="X725" i="59"/>
  <c r="X724" i="59"/>
  <c r="X723" i="59"/>
  <c r="X722" i="59"/>
  <c r="X721" i="59"/>
  <c r="X720" i="59"/>
  <c r="X719" i="59"/>
  <c r="X718" i="59"/>
  <c r="X717" i="59"/>
  <c r="X716" i="59"/>
  <c r="X715" i="59"/>
  <c r="X714" i="59"/>
  <c r="X713" i="59"/>
  <c r="X712" i="59"/>
  <c r="X711" i="59"/>
  <c r="X710" i="59"/>
  <c r="X709" i="59"/>
  <c r="X708" i="59"/>
  <c r="X707" i="59"/>
  <c r="X706" i="59"/>
  <c r="X705" i="59"/>
  <c r="X704" i="59"/>
  <c r="X703" i="59"/>
  <c r="X702" i="59"/>
  <c r="X701" i="59"/>
  <c r="X700" i="59"/>
  <c r="X699" i="59"/>
  <c r="X698" i="59"/>
  <c r="X697" i="59"/>
  <c r="X696" i="59"/>
  <c r="X695" i="59"/>
  <c r="X694" i="59"/>
  <c r="X693" i="59"/>
  <c r="X692" i="59"/>
  <c r="X691" i="59"/>
  <c r="X690" i="59"/>
  <c r="X689" i="59"/>
  <c r="X688" i="59"/>
  <c r="X687" i="59"/>
  <c r="X686" i="59"/>
  <c r="X685" i="59"/>
  <c r="X684" i="59"/>
  <c r="X683" i="59"/>
  <c r="X682" i="59"/>
  <c r="X681" i="59"/>
  <c r="X680" i="59"/>
  <c r="X679" i="59"/>
  <c r="X678" i="59"/>
  <c r="X677" i="59"/>
  <c r="X676" i="59"/>
  <c r="X675" i="59"/>
  <c r="X674" i="59"/>
  <c r="X673" i="59"/>
  <c r="X672" i="59"/>
  <c r="X671" i="59"/>
  <c r="X670" i="59"/>
  <c r="X669" i="59"/>
  <c r="X668" i="59"/>
  <c r="X667" i="59"/>
  <c r="X666" i="59"/>
  <c r="X665" i="59"/>
  <c r="X664" i="59"/>
  <c r="X663" i="59"/>
  <c r="X662" i="59"/>
  <c r="X661" i="59"/>
  <c r="X660" i="59"/>
  <c r="X659" i="59"/>
  <c r="X658" i="59"/>
  <c r="X657" i="59"/>
  <c r="X656" i="59"/>
  <c r="X655" i="59"/>
  <c r="X654" i="59"/>
  <c r="X653" i="59"/>
  <c r="X652" i="59"/>
  <c r="X651" i="59"/>
  <c r="X650" i="59"/>
  <c r="X649" i="59"/>
  <c r="X648" i="59"/>
  <c r="X647" i="59"/>
  <c r="X646" i="59"/>
  <c r="X645" i="59"/>
  <c r="X644" i="59"/>
  <c r="X643" i="59"/>
  <c r="X642" i="59"/>
  <c r="X641" i="59"/>
  <c r="X640" i="59"/>
  <c r="X639" i="59"/>
  <c r="X638" i="59"/>
  <c r="X637" i="59"/>
  <c r="X636" i="59"/>
  <c r="X635" i="59"/>
  <c r="X634" i="59"/>
  <c r="X633" i="59"/>
  <c r="X632" i="59"/>
  <c r="X631" i="59"/>
  <c r="X630" i="59"/>
  <c r="X629" i="59"/>
  <c r="X628" i="59"/>
  <c r="X627" i="59"/>
  <c r="X626" i="59"/>
  <c r="X625" i="59"/>
  <c r="X624" i="59"/>
  <c r="X623" i="59"/>
  <c r="X622" i="59"/>
  <c r="X621" i="59"/>
  <c r="X620" i="59"/>
  <c r="X619" i="59"/>
  <c r="X618" i="59"/>
  <c r="X617" i="59"/>
  <c r="X616" i="59"/>
  <c r="X615" i="59"/>
  <c r="X614" i="59"/>
  <c r="X613" i="59"/>
  <c r="X612" i="59"/>
  <c r="X611" i="59"/>
  <c r="X610" i="59"/>
  <c r="X609" i="59"/>
  <c r="X608" i="59"/>
  <c r="X607" i="59"/>
  <c r="X606" i="59"/>
  <c r="X605" i="59"/>
  <c r="X604" i="59"/>
  <c r="X603" i="59"/>
  <c r="X602" i="59"/>
  <c r="X601" i="59"/>
  <c r="X600" i="59"/>
  <c r="X599" i="59"/>
  <c r="X598" i="59"/>
  <c r="X597" i="59"/>
  <c r="X596" i="59"/>
  <c r="X595" i="59"/>
  <c r="X594" i="59"/>
  <c r="X593" i="59"/>
  <c r="X592" i="59"/>
  <c r="X591" i="59"/>
  <c r="X590" i="59"/>
  <c r="X589" i="59"/>
  <c r="X588" i="59"/>
  <c r="X587" i="59"/>
  <c r="X586" i="59"/>
  <c r="X585" i="59"/>
  <c r="X584" i="59"/>
  <c r="X583" i="59"/>
  <c r="X582" i="59"/>
  <c r="X581" i="59"/>
  <c r="X580" i="59"/>
  <c r="X579" i="59"/>
  <c r="X578" i="59"/>
  <c r="X577" i="59"/>
  <c r="X576" i="59"/>
  <c r="X575" i="59"/>
  <c r="X574" i="59"/>
  <c r="X573" i="59"/>
  <c r="X572" i="59"/>
  <c r="X571" i="59"/>
  <c r="X570" i="59"/>
  <c r="X569" i="59"/>
  <c r="X568" i="59"/>
  <c r="X567" i="59"/>
  <c r="X566" i="59"/>
  <c r="X565" i="59"/>
  <c r="X564" i="59"/>
  <c r="X563" i="59"/>
  <c r="X562" i="59"/>
  <c r="X561" i="59"/>
  <c r="X560" i="59"/>
  <c r="X559" i="59"/>
  <c r="X558" i="59"/>
  <c r="X557" i="59"/>
  <c r="X556" i="59"/>
  <c r="X555" i="59"/>
  <c r="X554" i="59"/>
  <c r="X553" i="59"/>
  <c r="X552" i="59"/>
  <c r="X551" i="59"/>
  <c r="X550" i="59"/>
  <c r="X549" i="59"/>
  <c r="X548" i="59"/>
  <c r="X547" i="59"/>
  <c r="X546" i="59"/>
  <c r="X545" i="59"/>
  <c r="X544" i="59"/>
  <c r="X543" i="59"/>
  <c r="X542" i="59"/>
  <c r="X541" i="59"/>
  <c r="X540" i="59"/>
  <c r="X539" i="59"/>
  <c r="X538" i="59"/>
  <c r="X537" i="59"/>
  <c r="X536" i="59"/>
  <c r="X535" i="59"/>
  <c r="X534" i="59"/>
  <c r="X533" i="59"/>
  <c r="X532" i="59"/>
  <c r="X531" i="59"/>
  <c r="X530" i="59"/>
  <c r="X529" i="59"/>
  <c r="X528" i="59"/>
  <c r="X527" i="59"/>
  <c r="X526" i="59"/>
  <c r="X525" i="59"/>
  <c r="X524" i="59"/>
  <c r="X523" i="59"/>
  <c r="X522" i="59"/>
  <c r="X521" i="59"/>
  <c r="X520" i="59"/>
  <c r="X519" i="59"/>
  <c r="X518" i="59"/>
  <c r="X517" i="59"/>
  <c r="X516" i="59"/>
  <c r="X515" i="59"/>
  <c r="X514" i="59"/>
  <c r="X513" i="59"/>
  <c r="X512" i="59"/>
  <c r="X511" i="59"/>
  <c r="X510" i="59"/>
  <c r="X509" i="59"/>
  <c r="X508" i="59"/>
  <c r="X507" i="59"/>
  <c r="X506" i="59"/>
  <c r="X505" i="59"/>
  <c r="X504" i="59"/>
  <c r="X503" i="59"/>
  <c r="X502" i="59"/>
  <c r="X501" i="59"/>
  <c r="X500" i="59"/>
  <c r="X499" i="59"/>
  <c r="X498" i="59"/>
  <c r="X497" i="59"/>
  <c r="X496" i="59"/>
  <c r="X495" i="59"/>
  <c r="X494" i="59"/>
  <c r="X493" i="59"/>
  <c r="X492" i="59"/>
  <c r="X491" i="59"/>
  <c r="X490" i="59"/>
  <c r="X489" i="59"/>
  <c r="X488" i="59"/>
  <c r="X487" i="59"/>
  <c r="X486" i="59"/>
  <c r="X485" i="59"/>
  <c r="X484" i="59"/>
  <c r="X483" i="59"/>
  <c r="X482" i="59"/>
  <c r="X481" i="59"/>
  <c r="X480" i="59"/>
  <c r="X479" i="59"/>
  <c r="X478" i="59"/>
  <c r="X477" i="59"/>
  <c r="X476" i="59"/>
  <c r="X475" i="59"/>
  <c r="X474" i="59"/>
  <c r="X473" i="59"/>
  <c r="X472" i="59"/>
  <c r="X471" i="59"/>
  <c r="X470" i="59"/>
  <c r="X469" i="59"/>
  <c r="X468" i="59"/>
  <c r="X467" i="59"/>
  <c r="X466" i="59"/>
  <c r="X465" i="59"/>
  <c r="X464" i="59"/>
  <c r="X463" i="59"/>
  <c r="X462" i="59"/>
  <c r="X461" i="59"/>
  <c r="X460" i="59"/>
  <c r="X459" i="59"/>
  <c r="X458" i="59"/>
  <c r="X457" i="59"/>
  <c r="X456" i="59"/>
  <c r="X455" i="59"/>
  <c r="X454" i="59"/>
  <c r="X453" i="59"/>
  <c r="X452" i="59"/>
  <c r="X451" i="59"/>
  <c r="X450" i="59"/>
  <c r="X449" i="59"/>
  <c r="X448" i="59"/>
  <c r="X447" i="59"/>
  <c r="X446" i="59"/>
  <c r="X445" i="59"/>
  <c r="X444" i="59"/>
  <c r="X443" i="59"/>
  <c r="X442" i="59"/>
  <c r="X441" i="59"/>
  <c r="X440" i="59"/>
  <c r="X439" i="59"/>
  <c r="X438" i="59"/>
  <c r="X437" i="59"/>
  <c r="X436" i="59"/>
  <c r="X435" i="59"/>
  <c r="X434" i="59"/>
  <c r="X433" i="59"/>
  <c r="X432" i="59"/>
  <c r="X431" i="59"/>
  <c r="X430" i="59"/>
  <c r="X429" i="59"/>
  <c r="X428" i="59"/>
  <c r="X427" i="59"/>
  <c r="X426" i="59"/>
  <c r="X425" i="59"/>
  <c r="X424" i="59"/>
  <c r="X423" i="59"/>
  <c r="X422" i="59"/>
  <c r="X421" i="59"/>
  <c r="X420" i="59"/>
  <c r="X419" i="59"/>
  <c r="X418" i="59"/>
  <c r="X417" i="59"/>
  <c r="X416" i="59"/>
  <c r="X415" i="59"/>
  <c r="X414" i="59"/>
  <c r="X413" i="59"/>
  <c r="X412" i="59"/>
  <c r="X411" i="59"/>
  <c r="X410" i="59"/>
  <c r="X409" i="59"/>
  <c r="X408" i="59"/>
  <c r="X407" i="59"/>
  <c r="X406" i="59"/>
  <c r="X405" i="59"/>
  <c r="X404" i="59"/>
  <c r="X403" i="59"/>
  <c r="X402" i="59"/>
  <c r="X401" i="59"/>
  <c r="X400" i="59"/>
  <c r="X399" i="59"/>
  <c r="X398" i="59"/>
  <c r="X397" i="59"/>
  <c r="X396" i="59"/>
  <c r="X395" i="59"/>
  <c r="X394" i="59"/>
  <c r="X393" i="59"/>
  <c r="X392" i="59"/>
  <c r="X391" i="59"/>
  <c r="X390" i="59"/>
  <c r="X389" i="59"/>
  <c r="X388" i="59"/>
  <c r="X387" i="59"/>
  <c r="X386" i="59"/>
  <c r="X385" i="59"/>
  <c r="X384" i="59"/>
  <c r="X383" i="59"/>
  <c r="X382" i="59"/>
  <c r="X381" i="59"/>
  <c r="X380" i="59"/>
  <c r="X379" i="59"/>
  <c r="X378" i="59"/>
  <c r="X377" i="59"/>
  <c r="X376" i="59"/>
  <c r="X375" i="59"/>
  <c r="X374" i="59"/>
  <c r="X373" i="59"/>
  <c r="X372" i="59"/>
  <c r="X371" i="59"/>
  <c r="X370" i="59"/>
  <c r="X369" i="59"/>
  <c r="X368" i="59"/>
  <c r="X367" i="59"/>
  <c r="X366" i="59"/>
  <c r="X365" i="59"/>
  <c r="X364" i="59"/>
  <c r="X363" i="59"/>
  <c r="X362" i="59"/>
  <c r="X361" i="59"/>
  <c r="X360" i="59"/>
  <c r="X359" i="59"/>
  <c r="X358" i="59"/>
  <c r="X357" i="59"/>
  <c r="X356" i="59"/>
  <c r="X355" i="59"/>
  <c r="X354" i="59"/>
  <c r="X353" i="59"/>
  <c r="X352" i="59"/>
  <c r="X351" i="59"/>
  <c r="X350" i="59"/>
  <c r="X349" i="59"/>
  <c r="X348" i="59"/>
  <c r="X347" i="59"/>
  <c r="X346" i="59"/>
  <c r="X345" i="59"/>
  <c r="X344" i="59"/>
  <c r="X343" i="59"/>
  <c r="X342" i="59"/>
  <c r="X341" i="59"/>
  <c r="X340" i="59"/>
  <c r="X339" i="59"/>
  <c r="X338" i="59"/>
  <c r="X337" i="59"/>
  <c r="X336" i="59"/>
  <c r="X335" i="59"/>
  <c r="X334" i="59"/>
  <c r="X333" i="59"/>
  <c r="X332" i="59"/>
  <c r="X331" i="59"/>
  <c r="X330" i="59"/>
  <c r="X329" i="59"/>
  <c r="X328" i="59"/>
  <c r="X327" i="59"/>
  <c r="X326" i="59"/>
  <c r="X325" i="59"/>
  <c r="X324" i="59"/>
  <c r="X323" i="59"/>
  <c r="X322" i="59"/>
  <c r="X321" i="59"/>
  <c r="X320" i="59"/>
  <c r="X319" i="59"/>
  <c r="X318" i="59"/>
  <c r="X317" i="59"/>
  <c r="X316" i="59"/>
  <c r="X315" i="59"/>
  <c r="X314" i="59"/>
  <c r="X313" i="59"/>
  <c r="X312" i="59"/>
  <c r="X311" i="59"/>
  <c r="X310" i="59"/>
  <c r="X309" i="59"/>
  <c r="X308" i="59"/>
  <c r="X307" i="59"/>
  <c r="X306" i="59"/>
  <c r="X305" i="59"/>
  <c r="X304" i="59"/>
  <c r="X303" i="59"/>
  <c r="X302" i="59"/>
  <c r="X301" i="59"/>
  <c r="X300" i="59"/>
  <c r="X299" i="59"/>
  <c r="X298" i="59"/>
  <c r="X297" i="59"/>
  <c r="X296" i="59"/>
  <c r="X295" i="59"/>
  <c r="X294" i="59"/>
  <c r="X293" i="59"/>
  <c r="X292" i="59"/>
  <c r="X291" i="59"/>
  <c r="X290" i="59"/>
  <c r="X289" i="59"/>
  <c r="X288" i="59"/>
  <c r="X287" i="59"/>
  <c r="X286" i="59"/>
  <c r="X285" i="59"/>
  <c r="X284" i="59"/>
  <c r="X283" i="59"/>
  <c r="X282" i="59"/>
  <c r="X281" i="59"/>
  <c r="X280" i="59"/>
  <c r="X279" i="59"/>
  <c r="X278" i="59"/>
  <c r="X277" i="59"/>
  <c r="X276" i="59"/>
  <c r="X275" i="59"/>
  <c r="X274" i="59"/>
  <c r="X273" i="59"/>
  <c r="X272" i="59"/>
  <c r="X271" i="59"/>
  <c r="X270" i="59"/>
  <c r="X269" i="59"/>
  <c r="X268" i="59"/>
  <c r="X267" i="59"/>
  <c r="X266" i="59"/>
  <c r="X265" i="59"/>
  <c r="X264" i="59"/>
  <c r="X263" i="59"/>
  <c r="X262" i="59"/>
  <c r="L258" i="52"/>
  <c r="L257" i="52"/>
  <c r="L256" i="52"/>
  <c r="L255" i="52"/>
  <c r="L254" i="52"/>
  <c r="L253" i="52"/>
  <c r="L252" i="52"/>
  <c r="L251" i="52"/>
  <c r="L250" i="52"/>
  <c r="L249" i="52"/>
  <c r="L248" i="52"/>
  <c r="L247" i="52"/>
  <c r="L246" i="52"/>
  <c r="L245" i="52"/>
  <c r="L244" i="52"/>
  <c r="L243" i="52"/>
  <c r="L242" i="52"/>
  <c r="L241" i="52"/>
  <c r="L240" i="52"/>
  <c r="L239" i="52"/>
  <c r="L238" i="52"/>
  <c r="L237" i="52"/>
  <c r="L236" i="52"/>
  <c r="L235" i="52"/>
  <c r="L234" i="52"/>
  <c r="L233" i="52"/>
  <c r="L232" i="52"/>
  <c r="L231" i="52"/>
  <c r="L230" i="52"/>
  <c r="L229" i="52"/>
  <c r="L228" i="52"/>
  <c r="L227" i="52"/>
  <c r="L226" i="52"/>
  <c r="L225" i="52"/>
  <c r="L224" i="52"/>
  <c r="L223" i="52"/>
  <c r="L222" i="52"/>
  <c r="L221" i="52"/>
  <c r="L220" i="52"/>
  <c r="L219" i="52"/>
  <c r="L218" i="52"/>
  <c r="L217" i="52"/>
  <c r="L216" i="52"/>
  <c r="L215" i="52"/>
  <c r="L214" i="52"/>
  <c r="L213" i="52"/>
  <c r="L212" i="52"/>
  <c r="L211" i="52"/>
  <c r="L210" i="52"/>
  <c r="L209" i="52"/>
  <c r="L208" i="52"/>
  <c r="L207" i="52"/>
  <c r="L206" i="52"/>
  <c r="L205" i="52"/>
  <c r="L204" i="52"/>
  <c r="L203" i="52"/>
  <c r="L202" i="52"/>
  <c r="L201" i="52"/>
  <c r="L200" i="52"/>
  <c r="L199" i="52"/>
  <c r="L198" i="52"/>
  <c r="L197" i="52"/>
  <c r="L196" i="52"/>
  <c r="L195" i="52"/>
  <c r="L194" i="52"/>
  <c r="L193" i="52"/>
  <c r="L192" i="52"/>
  <c r="L191" i="52"/>
  <c r="L190" i="52"/>
  <c r="L189" i="52"/>
  <c r="L188" i="52"/>
  <c r="L187" i="52"/>
  <c r="L186" i="52"/>
  <c r="L185" i="52"/>
  <c r="L184" i="52"/>
  <c r="L183" i="52"/>
  <c r="L182" i="52"/>
  <c r="L181" i="52"/>
  <c r="L180" i="52"/>
  <c r="L179" i="52"/>
  <c r="L178" i="52"/>
  <c r="L177" i="52"/>
  <c r="L176" i="52"/>
  <c r="L175" i="52"/>
  <c r="L174" i="52"/>
  <c r="L173" i="52"/>
  <c r="L172" i="52"/>
  <c r="L171" i="52"/>
  <c r="L170" i="52"/>
  <c r="L169" i="52"/>
  <c r="L168" i="52"/>
  <c r="L167" i="52"/>
  <c r="L166" i="52"/>
  <c r="L165" i="52"/>
  <c r="L164" i="52"/>
  <c r="L163" i="52"/>
  <c r="L162" i="52"/>
  <c r="L161" i="52"/>
  <c r="L160" i="52"/>
  <c r="L159" i="52"/>
  <c r="L158" i="52"/>
  <c r="L157" i="52"/>
  <c r="L156" i="52"/>
  <c r="L155" i="52"/>
  <c r="L154" i="52"/>
  <c r="L153" i="52"/>
  <c r="L152" i="52"/>
  <c r="L151" i="52"/>
  <c r="L150" i="52"/>
  <c r="L149" i="52"/>
  <c r="L148" i="52"/>
  <c r="L147" i="52"/>
  <c r="L146" i="52"/>
  <c r="L145" i="52"/>
  <c r="L144" i="52"/>
  <c r="L143" i="52"/>
  <c r="L142" i="52"/>
  <c r="L141" i="52"/>
  <c r="L140" i="52"/>
  <c r="L139" i="52"/>
  <c r="L138" i="52"/>
  <c r="L137" i="52"/>
  <c r="L136" i="52"/>
  <c r="L135" i="52"/>
  <c r="L134" i="52"/>
  <c r="L133" i="52"/>
  <c r="L132" i="52"/>
  <c r="L131" i="52"/>
  <c r="L130" i="52"/>
  <c r="L129" i="52"/>
  <c r="L128" i="52"/>
  <c r="L127" i="52"/>
  <c r="L126" i="52"/>
  <c r="L125" i="52"/>
  <c r="L124" i="52"/>
  <c r="L123" i="52"/>
  <c r="L122" i="52"/>
  <c r="L121" i="52"/>
  <c r="L120" i="52"/>
  <c r="L119" i="52"/>
  <c r="L118" i="52"/>
  <c r="L117" i="52"/>
  <c r="L116" i="52"/>
  <c r="L115" i="52"/>
  <c r="L114" i="52"/>
  <c r="L113" i="52"/>
  <c r="L112" i="52"/>
  <c r="L111" i="52"/>
  <c r="L110" i="52"/>
  <c r="L109" i="52"/>
  <c r="L108" i="52"/>
  <c r="L107" i="52"/>
  <c r="L106" i="52"/>
  <c r="L105" i="52"/>
  <c r="L104" i="52"/>
  <c r="L103" i="52"/>
  <c r="L102" i="52"/>
  <c r="L101" i="52"/>
  <c r="L100" i="52"/>
  <c r="L99" i="52"/>
  <c r="L98" i="52"/>
  <c r="L97" i="52"/>
  <c r="L96" i="52"/>
  <c r="L95" i="52"/>
  <c r="L94" i="52"/>
  <c r="L93" i="52"/>
  <c r="L92" i="52"/>
  <c r="L91" i="52"/>
  <c r="L90" i="52"/>
  <c r="L89" i="52"/>
  <c r="L88" i="52"/>
  <c r="L87" i="52"/>
  <c r="L86" i="52"/>
  <c r="L85" i="52"/>
  <c r="L84" i="52"/>
  <c r="L83" i="52"/>
  <c r="L82" i="52"/>
  <c r="L81" i="52"/>
  <c r="L80" i="52"/>
  <c r="L79" i="52"/>
  <c r="L78" i="52"/>
  <c r="L77" i="52"/>
  <c r="L76" i="52"/>
  <c r="L75" i="52"/>
  <c r="L74" i="52"/>
  <c r="L73" i="52"/>
  <c r="L72" i="52"/>
  <c r="L71" i="52"/>
  <c r="L70" i="52"/>
  <c r="L69" i="52"/>
  <c r="L68" i="52"/>
  <c r="L67" i="52"/>
  <c r="L66" i="52"/>
  <c r="L65" i="52"/>
  <c r="L64" i="52"/>
  <c r="L63" i="52"/>
  <c r="L62" i="52"/>
  <c r="L61" i="52"/>
  <c r="L60" i="52"/>
  <c r="L59" i="52"/>
  <c r="L58" i="52"/>
  <c r="L57" i="52"/>
  <c r="L56" i="52"/>
  <c r="L55" i="52"/>
  <c r="L54" i="52"/>
  <c r="L53" i="52"/>
  <c r="L52" i="52"/>
  <c r="L51" i="52"/>
  <c r="L50" i="52"/>
  <c r="L49" i="52"/>
  <c r="L48" i="52"/>
  <c r="L47" i="52"/>
  <c r="L46" i="52"/>
  <c r="L45" i="52"/>
  <c r="L44" i="52"/>
  <c r="L43" i="52"/>
  <c r="L42" i="52"/>
  <c r="L41" i="52"/>
  <c r="L40" i="52"/>
  <c r="L39" i="52"/>
  <c r="L38" i="52"/>
  <c r="L37" i="52"/>
  <c r="L36" i="52"/>
  <c r="L35" i="52"/>
  <c r="L34" i="52"/>
  <c r="L33" i="52"/>
  <c r="L32" i="52"/>
  <c r="L31" i="52"/>
  <c r="L30" i="52"/>
  <c r="L29" i="52"/>
  <c r="L28" i="52"/>
  <c r="L27" i="52"/>
  <c r="L26" i="52"/>
  <c r="L25" i="52"/>
  <c r="L24" i="52"/>
  <c r="L23" i="52"/>
  <c r="L22" i="52"/>
  <c r="L21" i="52"/>
  <c r="L20" i="52"/>
  <c r="L19" i="52"/>
  <c r="L18" i="52"/>
  <c r="L17" i="52"/>
  <c r="L16" i="52"/>
  <c r="L15" i="52"/>
  <c r="L14" i="52"/>
  <c r="L13" i="52"/>
  <c r="L12" i="52"/>
  <c r="L11" i="52"/>
  <c r="L10" i="52"/>
  <c r="L9" i="52"/>
  <c r="J9" i="52"/>
  <c r="Z13" i="44"/>
  <c r="Y262" i="39"/>
  <c r="X262" i="39"/>
  <c r="W262" i="39"/>
  <c r="Y261" i="39"/>
  <c r="X261" i="39"/>
  <c r="W261" i="39"/>
  <c r="Q261" i="39" s="1"/>
  <c r="U261" i="39" s="1"/>
  <c r="Y260" i="39"/>
  <c r="X260" i="39"/>
  <c r="W260" i="39"/>
  <c r="Y259" i="39"/>
  <c r="X259" i="39"/>
  <c r="W259" i="39"/>
  <c r="Y258" i="39"/>
  <c r="X258" i="39"/>
  <c r="R258" i="39" s="1"/>
  <c r="V258" i="39" s="1"/>
  <c r="W258" i="39"/>
  <c r="Y257" i="39"/>
  <c r="X257" i="39"/>
  <c r="W257" i="39"/>
  <c r="Y256" i="39"/>
  <c r="X256" i="39"/>
  <c r="W256" i="39"/>
  <c r="Y255" i="39"/>
  <c r="X255" i="39"/>
  <c r="W255" i="39"/>
  <c r="Y254" i="39"/>
  <c r="X254" i="39"/>
  <c r="W254" i="39"/>
  <c r="Y253" i="39"/>
  <c r="X253" i="39"/>
  <c r="W253" i="39"/>
  <c r="Y252" i="39"/>
  <c r="X252" i="39"/>
  <c r="W252" i="39"/>
  <c r="Y251" i="39"/>
  <c r="X251" i="39"/>
  <c r="W251" i="39"/>
  <c r="Y250" i="39"/>
  <c r="X250" i="39"/>
  <c r="W250" i="39"/>
  <c r="Y249" i="39"/>
  <c r="X249" i="39"/>
  <c r="W249" i="39"/>
  <c r="Y248" i="39"/>
  <c r="X248" i="39"/>
  <c r="W248" i="39"/>
  <c r="Y247" i="39"/>
  <c r="X247" i="39"/>
  <c r="W247" i="39"/>
  <c r="Y246" i="39"/>
  <c r="X246" i="39"/>
  <c r="W246" i="39"/>
  <c r="Y245" i="39"/>
  <c r="X245" i="39"/>
  <c r="W245" i="39"/>
  <c r="R245" i="39" s="1"/>
  <c r="V245" i="39" s="1"/>
  <c r="Y244" i="39"/>
  <c r="X244" i="39"/>
  <c r="W244" i="39"/>
  <c r="Y243" i="39"/>
  <c r="X243" i="39"/>
  <c r="W243" i="39"/>
  <c r="Y242" i="39"/>
  <c r="X242" i="39"/>
  <c r="W242" i="39"/>
  <c r="Y241" i="39"/>
  <c r="X241" i="39"/>
  <c r="W241" i="39"/>
  <c r="Y240" i="39"/>
  <c r="X240" i="39"/>
  <c r="W240" i="39"/>
  <c r="Y239" i="39"/>
  <c r="X239" i="39"/>
  <c r="W239" i="39"/>
  <c r="Y238" i="39"/>
  <c r="X238" i="39"/>
  <c r="W238" i="39"/>
  <c r="Y237" i="39"/>
  <c r="X237" i="39"/>
  <c r="W237" i="39"/>
  <c r="Y236" i="39"/>
  <c r="X236" i="39"/>
  <c r="W236" i="39"/>
  <c r="Y235" i="39"/>
  <c r="X235" i="39"/>
  <c r="W235" i="39"/>
  <c r="Y234" i="39"/>
  <c r="X234" i="39"/>
  <c r="W234" i="39"/>
  <c r="Y233" i="39"/>
  <c r="X233" i="39"/>
  <c r="W233" i="39"/>
  <c r="Y232" i="39"/>
  <c r="X232" i="39"/>
  <c r="W232" i="39"/>
  <c r="Y231" i="39"/>
  <c r="X231" i="39"/>
  <c r="W231" i="39"/>
  <c r="Y230" i="39"/>
  <c r="X230" i="39"/>
  <c r="W230" i="39"/>
  <c r="Y229" i="39"/>
  <c r="X229" i="39"/>
  <c r="W229" i="39"/>
  <c r="R229" i="39" s="1"/>
  <c r="V229" i="39" s="1"/>
  <c r="Y228" i="39"/>
  <c r="X228" i="39"/>
  <c r="W228" i="39"/>
  <c r="Y227" i="39"/>
  <c r="X227" i="39"/>
  <c r="W227" i="39"/>
  <c r="Y226" i="39"/>
  <c r="X226" i="39"/>
  <c r="W226" i="39"/>
  <c r="Y225" i="39"/>
  <c r="X225" i="39"/>
  <c r="W225" i="39"/>
  <c r="Y224" i="39"/>
  <c r="X224" i="39"/>
  <c r="W224" i="39"/>
  <c r="Y223" i="39"/>
  <c r="X223" i="39"/>
  <c r="W223" i="39"/>
  <c r="Y222" i="39"/>
  <c r="X222" i="39"/>
  <c r="W222" i="39"/>
  <c r="Y221" i="39"/>
  <c r="X221" i="39"/>
  <c r="W221" i="39"/>
  <c r="Y220" i="39"/>
  <c r="X220" i="39"/>
  <c r="W220" i="39"/>
  <c r="Y219" i="39"/>
  <c r="X219" i="39"/>
  <c r="W219" i="39"/>
  <c r="Y218" i="39"/>
  <c r="X218" i="39"/>
  <c r="W218" i="39"/>
  <c r="Y217" i="39"/>
  <c r="X217" i="39"/>
  <c r="W217" i="39"/>
  <c r="Y216" i="39"/>
  <c r="X216" i="39"/>
  <c r="W216" i="39"/>
  <c r="Y215" i="39"/>
  <c r="X215" i="39"/>
  <c r="W215" i="39"/>
  <c r="Y214" i="39"/>
  <c r="X214" i="39"/>
  <c r="W214" i="39"/>
  <c r="Y213" i="39"/>
  <c r="X213" i="39"/>
  <c r="W213" i="39"/>
  <c r="R213" i="39" s="1"/>
  <c r="V213" i="39" s="1"/>
  <c r="Y212" i="39"/>
  <c r="X212" i="39"/>
  <c r="W212" i="39"/>
  <c r="Y211" i="39"/>
  <c r="X211" i="39"/>
  <c r="W211" i="39"/>
  <c r="Y210" i="39"/>
  <c r="X210" i="39"/>
  <c r="W210" i="39"/>
  <c r="Y209" i="39"/>
  <c r="X209" i="39"/>
  <c r="W209" i="39"/>
  <c r="Y208" i="39"/>
  <c r="X208" i="39"/>
  <c r="W208" i="39"/>
  <c r="Y207" i="39"/>
  <c r="X207" i="39"/>
  <c r="W207" i="39"/>
  <c r="Y206" i="39"/>
  <c r="X206" i="39"/>
  <c r="W206" i="39"/>
  <c r="Y205" i="39"/>
  <c r="X205" i="39"/>
  <c r="W205" i="39"/>
  <c r="Y204" i="39"/>
  <c r="X204" i="39"/>
  <c r="W204" i="39"/>
  <c r="Y203" i="39"/>
  <c r="X203" i="39"/>
  <c r="W203" i="39"/>
  <c r="Y202" i="39"/>
  <c r="X202" i="39"/>
  <c r="W202" i="39"/>
  <c r="Y201" i="39"/>
  <c r="X201" i="39"/>
  <c r="W201" i="39"/>
  <c r="Y200" i="39"/>
  <c r="X200" i="39"/>
  <c r="W200" i="39"/>
  <c r="Y199" i="39"/>
  <c r="X199" i="39"/>
  <c r="W199" i="39"/>
  <c r="Y198" i="39"/>
  <c r="X198" i="39"/>
  <c r="W198" i="39"/>
  <c r="Y197" i="39"/>
  <c r="X197" i="39"/>
  <c r="W197" i="39"/>
  <c r="Y196" i="39"/>
  <c r="X196" i="39"/>
  <c r="W196" i="39"/>
  <c r="Y195" i="39"/>
  <c r="X195" i="39"/>
  <c r="W195" i="39"/>
  <c r="Y194" i="39"/>
  <c r="X194" i="39"/>
  <c r="W194" i="39"/>
  <c r="Y193" i="39"/>
  <c r="X193" i="39"/>
  <c r="W193" i="39"/>
  <c r="Y192" i="39"/>
  <c r="X192" i="39"/>
  <c r="W192" i="39"/>
  <c r="Y191" i="39"/>
  <c r="X191" i="39"/>
  <c r="W191" i="39"/>
  <c r="Y190" i="39"/>
  <c r="X190" i="39"/>
  <c r="W190" i="39"/>
  <c r="Y189" i="39"/>
  <c r="X189" i="39"/>
  <c r="W189" i="39"/>
  <c r="Y188" i="39"/>
  <c r="X188" i="39"/>
  <c r="W188" i="39"/>
  <c r="Y187" i="39"/>
  <c r="X187" i="39"/>
  <c r="W187" i="39"/>
  <c r="Y186" i="39"/>
  <c r="X186" i="39"/>
  <c r="W186" i="39"/>
  <c r="Y185" i="39"/>
  <c r="X185" i="39"/>
  <c r="W185" i="39"/>
  <c r="Y184" i="39"/>
  <c r="X184" i="39"/>
  <c r="W184" i="39"/>
  <c r="Y183" i="39"/>
  <c r="X183" i="39"/>
  <c r="W183" i="39"/>
  <c r="Y182" i="39"/>
  <c r="X182" i="39"/>
  <c r="W182" i="39"/>
  <c r="Y181" i="39"/>
  <c r="X181" i="39"/>
  <c r="W181" i="39"/>
  <c r="R181" i="39" s="1"/>
  <c r="V181" i="39" s="1"/>
  <c r="Y180" i="39"/>
  <c r="X180" i="39"/>
  <c r="W180" i="39"/>
  <c r="Y179" i="39"/>
  <c r="X179" i="39"/>
  <c r="W179" i="39"/>
  <c r="Y178" i="39"/>
  <c r="X178" i="39"/>
  <c r="R178" i="39" s="1"/>
  <c r="W178" i="39"/>
  <c r="Y177" i="39"/>
  <c r="X177" i="39"/>
  <c r="W177" i="39"/>
  <c r="Y176" i="39"/>
  <c r="X176" i="39"/>
  <c r="W176" i="39"/>
  <c r="Y175" i="39"/>
  <c r="X175" i="39"/>
  <c r="W175" i="39"/>
  <c r="Y174" i="39"/>
  <c r="X174" i="39"/>
  <c r="W174" i="39"/>
  <c r="Y173" i="39"/>
  <c r="X173" i="39"/>
  <c r="W173" i="39"/>
  <c r="S173" i="39" s="1"/>
  <c r="Y172" i="39"/>
  <c r="X172" i="39"/>
  <c r="W172" i="39"/>
  <c r="Y171" i="39"/>
  <c r="X171" i="39"/>
  <c r="W171" i="39"/>
  <c r="Y170" i="39"/>
  <c r="X170" i="39"/>
  <c r="W170" i="39"/>
  <c r="Y169" i="39"/>
  <c r="X169" i="39"/>
  <c r="W169" i="39"/>
  <c r="Y168" i="39"/>
  <c r="X168" i="39"/>
  <c r="W168" i="39"/>
  <c r="Y167" i="39"/>
  <c r="X167" i="39"/>
  <c r="W167" i="39"/>
  <c r="Y166" i="39"/>
  <c r="X166" i="39"/>
  <c r="W166" i="39"/>
  <c r="Y165" i="39"/>
  <c r="X165" i="39"/>
  <c r="W165" i="39"/>
  <c r="R165" i="39" s="1"/>
  <c r="V165" i="39" s="1"/>
  <c r="Y164" i="39"/>
  <c r="X164" i="39"/>
  <c r="W164" i="39"/>
  <c r="Y163" i="39"/>
  <c r="X163" i="39"/>
  <c r="W163" i="39"/>
  <c r="Y162" i="39"/>
  <c r="X162" i="39"/>
  <c r="R162" i="39" s="1"/>
  <c r="W162" i="39"/>
  <c r="Y161" i="39"/>
  <c r="X161" i="39"/>
  <c r="W161" i="39"/>
  <c r="Y160" i="39"/>
  <c r="X160" i="39"/>
  <c r="W160" i="39"/>
  <c r="Y159" i="39"/>
  <c r="X159" i="39"/>
  <c r="W159" i="39"/>
  <c r="Y158" i="39"/>
  <c r="X158" i="39"/>
  <c r="W158" i="39"/>
  <c r="Y157" i="39"/>
  <c r="X157" i="39"/>
  <c r="W157" i="39"/>
  <c r="T157" i="39" s="1"/>
  <c r="Y156" i="39"/>
  <c r="X156" i="39"/>
  <c r="W156" i="39"/>
  <c r="Y155" i="39"/>
  <c r="X155" i="39"/>
  <c r="W155" i="39"/>
  <c r="Y154" i="39"/>
  <c r="X154" i="39"/>
  <c r="W154" i="39"/>
  <c r="Y153" i="39"/>
  <c r="X153" i="39"/>
  <c r="W153" i="39"/>
  <c r="Y152" i="39"/>
  <c r="X152" i="39"/>
  <c r="W152" i="39"/>
  <c r="Y151" i="39"/>
  <c r="X151" i="39"/>
  <c r="W151" i="39"/>
  <c r="Y150" i="39"/>
  <c r="X150" i="39"/>
  <c r="W150" i="39"/>
  <c r="Y149" i="39"/>
  <c r="X149" i="39"/>
  <c r="W149" i="39"/>
  <c r="R149" i="39" s="1"/>
  <c r="V149" i="39" s="1"/>
  <c r="Y148" i="39"/>
  <c r="X148" i="39"/>
  <c r="W148" i="39"/>
  <c r="Y147" i="39"/>
  <c r="X147" i="39"/>
  <c r="W147" i="39"/>
  <c r="Y146" i="39"/>
  <c r="X146" i="39"/>
  <c r="W146" i="39"/>
  <c r="Y145" i="39"/>
  <c r="X145" i="39"/>
  <c r="W145" i="39"/>
  <c r="Y144" i="39"/>
  <c r="X144" i="39"/>
  <c r="W144" i="39"/>
  <c r="S144" i="39" s="1"/>
  <c r="Y143" i="39"/>
  <c r="X143" i="39"/>
  <c r="W143" i="39"/>
  <c r="Y142" i="39"/>
  <c r="X142" i="39"/>
  <c r="W142" i="39"/>
  <c r="Y141" i="39"/>
  <c r="X141" i="39"/>
  <c r="W141" i="39"/>
  <c r="Y140" i="39"/>
  <c r="X140" i="39"/>
  <c r="W140" i="39"/>
  <c r="Y139" i="39"/>
  <c r="X139" i="39"/>
  <c r="W139" i="39"/>
  <c r="Y138" i="39"/>
  <c r="X138" i="39"/>
  <c r="W138" i="39"/>
  <c r="Y137" i="39"/>
  <c r="X137" i="39"/>
  <c r="W137" i="39"/>
  <c r="Y136" i="39"/>
  <c r="X136" i="39"/>
  <c r="W136" i="39"/>
  <c r="Y135" i="39"/>
  <c r="X135" i="39"/>
  <c r="W135" i="39"/>
  <c r="Y134" i="39"/>
  <c r="X134" i="39"/>
  <c r="W134" i="39"/>
  <c r="Y133" i="39"/>
  <c r="X133" i="39"/>
  <c r="W133" i="39"/>
  <c r="Y132" i="39"/>
  <c r="X132" i="39"/>
  <c r="W132" i="39"/>
  <c r="Y131" i="39"/>
  <c r="X131" i="39"/>
  <c r="W131" i="39"/>
  <c r="Y130" i="39"/>
  <c r="X130" i="39"/>
  <c r="Q130" i="39" s="1"/>
  <c r="U130" i="39" s="1"/>
  <c r="W130" i="39"/>
  <c r="Y129" i="39"/>
  <c r="X129" i="39"/>
  <c r="W129" i="39"/>
  <c r="Y128" i="39"/>
  <c r="X128" i="39"/>
  <c r="W128" i="39"/>
  <c r="Y127" i="39"/>
  <c r="X127" i="39"/>
  <c r="W127" i="39"/>
  <c r="Y126" i="39"/>
  <c r="X126" i="39"/>
  <c r="W126" i="39"/>
  <c r="Y125" i="39"/>
  <c r="X125" i="39"/>
  <c r="W125" i="39"/>
  <c r="Y124" i="39"/>
  <c r="X124" i="39"/>
  <c r="W124" i="39"/>
  <c r="Y123" i="39"/>
  <c r="X123" i="39"/>
  <c r="W123" i="39"/>
  <c r="Y122" i="39"/>
  <c r="X122" i="39"/>
  <c r="R122" i="39" s="1"/>
  <c r="V122" i="39" s="1"/>
  <c r="W122" i="39"/>
  <c r="Y121" i="39"/>
  <c r="X121" i="39"/>
  <c r="W121" i="39"/>
  <c r="Y120" i="39"/>
  <c r="X120" i="39"/>
  <c r="W120" i="39"/>
  <c r="Y119" i="39"/>
  <c r="X119" i="39"/>
  <c r="W119" i="39"/>
  <c r="Y118" i="39"/>
  <c r="X118" i="39"/>
  <c r="W118" i="39"/>
  <c r="Y117" i="39"/>
  <c r="X117" i="39"/>
  <c r="W117" i="39"/>
  <c r="Q117" i="39" s="1"/>
  <c r="U117" i="39" s="1"/>
  <c r="Y116" i="39"/>
  <c r="X116" i="39"/>
  <c r="W116" i="39"/>
  <c r="Y115" i="39"/>
  <c r="X115" i="39"/>
  <c r="W115" i="39"/>
  <c r="Y114" i="39"/>
  <c r="X114" i="39"/>
  <c r="W114" i="39"/>
  <c r="Y113" i="39"/>
  <c r="X113" i="39"/>
  <c r="W113" i="39"/>
  <c r="Y112" i="39"/>
  <c r="X112" i="39"/>
  <c r="W112" i="39"/>
  <c r="T112" i="39" s="1"/>
  <c r="Y111" i="39"/>
  <c r="X111" i="39"/>
  <c r="W111" i="39"/>
  <c r="Y110" i="39"/>
  <c r="X110" i="39"/>
  <c r="W110" i="39"/>
  <c r="Y109" i="39"/>
  <c r="X109" i="39"/>
  <c r="W109" i="39"/>
  <c r="T109" i="39" s="1"/>
  <c r="Y108" i="39"/>
  <c r="X108" i="39"/>
  <c r="W108" i="39"/>
  <c r="Y107" i="39"/>
  <c r="X107" i="39"/>
  <c r="W107" i="39"/>
  <c r="Y106" i="39"/>
  <c r="X106" i="39"/>
  <c r="W106" i="39"/>
  <c r="Y105" i="39"/>
  <c r="X105" i="39"/>
  <c r="W105" i="39"/>
  <c r="Y104" i="39"/>
  <c r="X104" i="39"/>
  <c r="W104" i="39"/>
  <c r="Y103" i="39"/>
  <c r="X103" i="39"/>
  <c r="W103" i="39"/>
  <c r="Y102" i="39"/>
  <c r="X102" i="39"/>
  <c r="W102" i="39"/>
  <c r="Y101" i="39"/>
  <c r="X101" i="39"/>
  <c r="W101" i="39"/>
  <c r="Y100" i="39"/>
  <c r="X100" i="39"/>
  <c r="W100" i="39"/>
  <c r="Y99" i="39"/>
  <c r="X99" i="39"/>
  <c r="W99" i="39"/>
  <c r="Y98" i="39"/>
  <c r="X98" i="39"/>
  <c r="W98" i="39"/>
  <c r="Y97" i="39"/>
  <c r="X97" i="39"/>
  <c r="W97" i="39"/>
  <c r="Y96" i="39"/>
  <c r="X96" i="39"/>
  <c r="W96" i="39"/>
  <c r="Y95" i="39"/>
  <c r="X95" i="39"/>
  <c r="W95" i="39"/>
  <c r="Y94" i="39"/>
  <c r="X94" i="39"/>
  <c r="W94" i="39"/>
  <c r="Y93" i="39"/>
  <c r="X93" i="39"/>
  <c r="W93" i="39"/>
  <c r="Y92" i="39"/>
  <c r="X92" i="39"/>
  <c r="W92" i="39"/>
  <c r="Y91" i="39"/>
  <c r="X91" i="39"/>
  <c r="W91" i="39"/>
  <c r="Y90" i="39"/>
  <c r="X90" i="39"/>
  <c r="W90" i="39"/>
  <c r="Y89" i="39"/>
  <c r="X89" i="39"/>
  <c r="W89" i="39"/>
  <c r="Y88" i="39"/>
  <c r="X88" i="39"/>
  <c r="W88" i="39"/>
  <c r="Y87" i="39"/>
  <c r="X87" i="39"/>
  <c r="W87" i="39"/>
  <c r="Y86" i="39"/>
  <c r="X86" i="39"/>
  <c r="W86" i="39"/>
  <c r="Y85" i="39"/>
  <c r="X85" i="39"/>
  <c r="W85" i="39"/>
  <c r="R85" i="39" s="1"/>
  <c r="V85" i="39" s="1"/>
  <c r="Y84" i="39"/>
  <c r="X84" i="39"/>
  <c r="W84" i="39"/>
  <c r="Y83" i="39"/>
  <c r="X83" i="39"/>
  <c r="W83" i="39"/>
  <c r="Y82" i="39"/>
  <c r="X82" i="39"/>
  <c r="W82" i="39"/>
  <c r="Y81" i="39"/>
  <c r="X81" i="39"/>
  <c r="W81" i="39"/>
  <c r="Y80" i="39"/>
  <c r="X80" i="39"/>
  <c r="W80" i="39"/>
  <c r="Y79" i="39"/>
  <c r="X79" i="39"/>
  <c r="W79" i="39"/>
  <c r="Y78" i="39"/>
  <c r="X78" i="39"/>
  <c r="W78" i="39"/>
  <c r="Y77" i="39"/>
  <c r="X77" i="39"/>
  <c r="W77" i="39"/>
  <c r="Y76" i="39"/>
  <c r="X76" i="39"/>
  <c r="W76" i="39"/>
  <c r="Y75" i="39"/>
  <c r="X75" i="39"/>
  <c r="W75" i="39"/>
  <c r="Y74" i="39"/>
  <c r="X74" i="39"/>
  <c r="R74" i="39" s="1"/>
  <c r="V74" i="39" s="1"/>
  <c r="W74" i="39"/>
  <c r="Y73" i="39"/>
  <c r="X73" i="39"/>
  <c r="W73" i="39"/>
  <c r="Y72" i="39"/>
  <c r="X72" i="39"/>
  <c r="W72" i="39"/>
  <c r="Y71" i="39"/>
  <c r="X71" i="39"/>
  <c r="W71" i="39"/>
  <c r="Y70" i="39"/>
  <c r="X70" i="39"/>
  <c r="W70" i="39"/>
  <c r="Y69" i="39"/>
  <c r="X69" i="39"/>
  <c r="W69" i="39"/>
  <c r="Y68" i="39"/>
  <c r="X68" i="39"/>
  <c r="W68" i="39"/>
  <c r="Y67" i="39"/>
  <c r="X67" i="39"/>
  <c r="W67" i="39"/>
  <c r="Y66" i="39"/>
  <c r="X66" i="39"/>
  <c r="W66" i="39"/>
  <c r="Y65" i="39"/>
  <c r="X65" i="39"/>
  <c r="W65" i="39"/>
  <c r="Y64" i="39"/>
  <c r="X64" i="39"/>
  <c r="W64" i="39"/>
  <c r="Y63" i="39"/>
  <c r="X63" i="39"/>
  <c r="W63" i="39"/>
  <c r="Y62" i="39"/>
  <c r="X62" i="39"/>
  <c r="W62" i="39"/>
  <c r="Y61" i="39"/>
  <c r="X61" i="39"/>
  <c r="W61" i="39"/>
  <c r="Y60" i="39"/>
  <c r="X60" i="39"/>
  <c r="W60" i="39"/>
  <c r="Y59" i="39"/>
  <c r="X59" i="39"/>
  <c r="W59" i="39"/>
  <c r="Y58" i="39"/>
  <c r="X58" i="39"/>
  <c r="W58" i="39"/>
  <c r="Y57" i="39"/>
  <c r="X57" i="39"/>
  <c r="W57" i="39"/>
  <c r="Y56" i="39"/>
  <c r="X56" i="39"/>
  <c r="W56" i="39"/>
  <c r="Y55" i="39"/>
  <c r="X55" i="39"/>
  <c r="W55" i="39"/>
  <c r="Y54" i="39"/>
  <c r="X54" i="39"/>
  <c r="W54" i="39"/>
  <c r="Y53" i="39"/>
  <c r="X53" i="39"/>
  <c r="W53" i="39"/>
  <c r="Q53" i="39" s="1"/>
  <c r="U53" i="39" s="1"/>
  <c r="Y52" i="39"/>
  <c r="X52" i="39"/>
  <c r="W52" i="39"/>
  <c r="Y51" i="39"/>
  <c r="X51" i="39"/>
  <c r="W51" i="39"/>
  <c r="Y50" i="39"/>
  <c r="X50" i="39"/>
  <c r="W50" i="39"/>
  <c r="Y49" i="39"/>
  <c r="X49" i="39"/>
  <c r="W49" i="39"/>
  <c r="Y48" i="39"/>
  <c r="X48" i="39"/>
  <c r="W48" i="39"/>
  <c r="Y47" i="39"/>
  <c r="X47" i="39"/>
  <c r="W47" i="39"/>
  <c r="Y46" i="39"/>
  <c r="X46" i="39"/>
  <c r="W46" i="39"/>
  <c r="Y45" i="39"/>
  <c r="X45" i="39"/>
  <c r="W45" i="39"/>
  <c r="Y44" i="39"/>
  <c r="X44" i="39"/>
  <c r="W44" i="39"/>
  <c r="Y43" i="39"/>
  <c r="X43" i="39"/>
  <c r="W43" i="39"/>
  <c r="Y42" i="39"/>
  <c r="X42" i="39"/>
  <c r="W42" i="39"/>
  <c r="Y41" i="39"/>
  <c r="X41" i="39"/>
  <c r="W41" i="39"/>
  <c r="Y40" i="39"/>
  <c r="X40" i="39"/>
  <c r="W40" i="39"/>
  <c r="Q40" i="39" s="1"/>
  <c r="Y39" i="39"/>
  <c r="X39" i="39"/>
  <c r="W39" i="39"/>
  <c r="Y38" i="39"/>
  <c r="X38" i="39"/>
  <c r="W38" i="39"/>
  <c r="Y37" i="39"/>
  <c r="X37" i="39"/>
  <c r="W37" i="39"/>
  <c r="Y36" i="39"/>
  <c r="X36" i="39"/>
  <c r="W36" i="39"/>
  <c r="Y35" i="39"/>
  <c r="X35" i="39"/>
  <c r="W35" i="39"/>
  <c r="Y34" i="39"/>
  <c r="X34" i="39"/>
  <c r="W34" i="39"/>
  <c r="Y33" i="39"/>
  <c r="X33" i="39"/>
  <c r="W33" i="39"/>
  <c r="Y32" i="39"/>
  <c r="X32" i="39"/>
  <c r="W32" i="39"/>
  <c r="R32" i="39" s="1"/>
  <c r="Y31" i="39"/>
  <c r="X31" i="39"/>
  <c r="W31" i="39"/>
  <c r="Y30" i="39"/>
  <c r="X30" i="39"/>
  <c r="W30" i="39"/>
  <c r="Y29" i="39"/>
  <c r="X29" i="39"/>
  <c r="W29" i="39"/>
  <c r="T29" i="39" s="1"/>
  <c r="Y28" i="39"/>
  <c r="X28" i="39"/>
  <c r="W28" i="39"/>
  <c r="Y27" i="39"/>
  <c r="X27" i="39"/>
  <c r="W27" i="39"/>
  <c r="Y26" i="39"/>
  <c r="X26" i="39"/>
  <c r="R26" i="39" s="1"/>
  <c r="V26" i="39" s="1"/>
  <c r="W26" i="39"/>
  <c r="Y25" i="39"/>
  <c r="X25" i="39"/>
  <c r="W25" i="39"/>
  <c r="Y24" i="39"/>
  <c r="X24" i="39"/>
  <c r="W24" i="39"/>
  <c r="Q24" i="39" s="1"/>
  <c r="U24" i="39" s="1"/>
  <c r="Y23" i="39"/>
  <c r="X23" i="39"/>
  <c r="W23" i="39"/>
  <c r="Y22" i="39"/>
  <c r="X22" i="39"/>
  <c r="W22" i="39"/>
  <c r="Y21" i="39"/>
  <c r="X21" i="39"/>
  <c r="W21" i="39"/>
  <c r="Q21" i="39" s="1"/>
  <c r="U21" i="39" s="1"/>
  <c r="Y20" i="39"/>
  <c r="X20" i="39"/>
  <c r="W20" i="39"/>
  <c r="Y19" i="39"/>
  <c r="X19" i="39"/>
  <c r="W19" i="39"/>
  <c r="Y18" i="39"/>
  <c r="X18" i="39"/>
  <c r="W18" i="39"/>
  <c r="Y17" i="39"/>
  <c r="X17" i="39"/>
  <c r="W17" i="39"/>
  <c r="Y16" i="39"/>
  <c r="X16" i="39"/>
  <c r="W16" i="39"/>
  <c r="R16" i="39" s="1"/>
  <c r="Y15" i="39"/>
  <c r="X15" i="39"/>
  <c r="W15" i="39"/>
  <c r="Y14" i="39"/>
  <c r="X14" i="39"/>
  <c r="W14" i="39"/>
  <c r="Y13" i="39"/>
  <c r="Y262" i="38"/>
  <c r="X262" i="38"/>
  <c r="W262" i="38"/>
  <c r="Y261" i="38"/>
  <c r="X261" i="38"/>
  <c r="W261" i="38"/>
  <c r="Y260" i="38"/>
  <c r="X260" i="38"/>
  <c r="W260" i="38"/>
  <c r="Y259" i="38"/>
  <c r="X259" i="38"/>
  <c r="W259" i="38"/>
  <c r="Y258" i="38"/>
  <c r="X258" i="38"/>
  <c r="W258" i="38"/>
  <c r="Y257" i="38"/>
  <c r="X257" i="38"/>
  <c r="W257" i="38"/>
  <c r="Y256" i="38"/>
  <c r="X256" i="38"/>
  <c r="W256" i="38"/>
  <c r="Y255" i="38"/>
  <c r="X255" i="38"/>
  <c r="W255" i="38"/>
  <c r="Y254" i="38"/>
  <c r="X254" i="38"/>
  <c r="W254" i="38"/>
  <c r="Y253" i="38"/>
  <c r="X253" i="38"/>
  <c r="W253" i="38"/>
  <c r="Y252" i="38"/>
  <c r="X252" i="38"/>
  <c r="W252" i="38"/>
  <c r="Y251" i="38"/>
  <c r="X251" i="38"/>
  <c r="W251" i="38"/>
  <c r="Y250" i="38"/>
  <c r="X250" i="38"/>
  <c r="W250" i="38"/>
  <c r="T250" i="38" s="1"/>
  <c r="Y249" i="38"/>
  <c r="X249" i="38"/>
  <c r="W249" i="38"/>
  <c r="Y248" i="38"/>
  <c r="X248" i="38"/>
  <c r="W248" i="38"/>
  <c r="Y247" i="38"/>
  <c r="X247" i="38"/>
  <c r="W247" i="38"/>
  <c r="Y246" i="38"/>
  <c r="X246" i="38"/>
  <c r="W246" i="38"/>
  <c r="Y245" i="38"/>
  <c r="X245" i="38"/>
  <c r="W245" i="38"/>
  <c r="Y244" i="38"/>
  <c r="X244" i="38"/>
  <c r="W244" i="38"/>
  <c r="Y243" i="38"/>
  <c r="X243" i="38"/>
  <c r="W243" i="38"/>
  <c r="Y242" i="38"/>
  <c r="X242" i="38"/>
  <c r="W242" i="38"/>
  <c r="Y241" i="38"/>
  <c r="X241" i="38"/>
  <c r="W241" i="38"/>
  <c r="Y240" i="38"/>
  <c r="X240" i="38"/>
  <c r="W240" i="38"/>
  <c r="Y239" i="38"/>
  <c r="X239" i="38"/>
  <c r="W239" i="38"/>
  <c r="Y238" i="38"/>
  <c r="X238" i="38"/>
  <c r="W238" i="38"/>
  <c r="Y237" i="38"/>
  <c r="X237" i="38"/>
  <c r="W237" i="38"/>
  <c r="S237" i="38"/>
  <c r="Y236" i="38"/>
  <c r="X236" i="38"/>
  <c r="W236" i="38"/>
  <c r="T236" i="38" s="1"/>
  <c r="Y235" i="38"/>
  <c r="X235" i="38"/>
  <c r="W235" i="38"/>
  <c r="Y234" i="38"/>
  <c r="X234" i="38"/>
  <c r="W234" i="38"/>
  <c r="T234" i="38" s="1"/>
  <c r="Y233" i="38"/>
  <c r="X233" i="38"/>
  <c r="W233" i="38"/>
  <c r="Y232" i="38"/>
  <c r="X232" i="38"/>
  <c r="W232" i="38"/>
  <c r="Y231" i="38"/>
  <c r="X231" i="38"/>
  <c r="W231" i="38"/>
  <c r="Y230" i="38"/>
  <c r="X230" i="38"/>
  <c r="W230" i="38"/>
  <c r="Y229" i="38"/>
  <c r="X229" i="38"/>
  <c r="W229" i="38"/>
  <c r="Y228" i="38"/>
  <c r="X228" i="38"/>
  <c r="W228" i="38"/>
  <c r="Y227" i="38"/>
  <c r="X227" i="38"/>
  <c r="W227" i="38"/>
  <c r="Y226" i="38"/>
  <c r="X226" i="38"/>
  <c r="W226" i="38"/>
  <c r="Y225" i="38"/>
  <c r="X225" i="38"/>
  <c r="W225" i="38"/>
  <c r="Y224" i="38"/>
  <c r="X224" i="38"/>
  <c r="W224" i="38"/>
  <c r="Y223" i="38"/>
  <c r="X223" i="38"/>
  <c r="W223" i="38"/>
  <c r="Y222" i="38"/>
  <c r="X222" i="38"/>
  <c r="W222" i="38"/>
  <c r="Y221" i="38"/>
  <c r="X221" i="38"/>
  <c r="W221" i="38"/>
  <c r="Y220" i="38"/>
  <c r="X220" i="38"/>
  <c r="W220" i="38"/>
  <c r="Y219" i="38"/>
  <c r="X219" i="38"/>
  <c r="W219" i="38"/>
  <c r="Y218" i="38"/>
  <c r="X218" i="38"/>
  <c r="W218" i="38"/>
  <c r="Q218" i="38" s="1"/>
  <c r="Y217" i="38"/>
  <c r="X217" i="38"/>
  <c r="W217" i="38"/>
  <c r="Y216" i="38"/>
  <c r="X216" i="38"/>
  <c r="W216" i="38"/>
  <c r="S216" i="38" s="1"/>
  <c r="Y215" i="38"/>
  <c r="X215" i="38"/>
  <c r="W215" i="38"/>
  <c r="Y214" i="38"/>
  <c r="X214" i="38"/>
  <c r="W214" i="38"/>
  <c r="Y213" i="38"/>
  <c r="X213" i="38"/>
  <c r="W213" i="38"/>
  <c r="T213" i="38"/>
  <c r="Y212" i="38"/>
  <c r="X212" i="38"/>
  <c r="W212" i="38"/>
  <c r="Y211" i="38"/>
  <c r="X211" i="38"/>
  <c r="W211" i="38"/>
  <c r="Y210" i="38"/>
  <c r="X210" i="38"/>
  <c r="Q210" i="38" s="1"/>
  <c r="W210" i="38"/>
  <c r="Y209" i="38"/>
  <c r="X209" i="38"/>
  <c r="W209" i="38"/>
  <c r="Y208" i="38"/>
  <c r="X208" i="38"/>
  <c r="W208" i="38"/>
  <c r="Y207" i="38"/>
  <c r="X207" i="38"/>
  <c r="W207" i="38"/>
  <c r="Y206" i="38"/>
  <c r="X206" i="38"/>
  <c r="W206" i="38"/>
  <c r="Y205" i="38"/>
  <c r="X205" i="38"/>
  <c r="W205" i="38"/>
  <c r="Q205" i="38" s="1"/>
  <c r="Y204" i="38"/>
  <c r="X204" i="38"/>
  <c r="W204" i="38"/>
  <c r="Y203" i="38"/>
  <c r="X203" i="38"/>
  <c r="W203" i="38"/>
  <c r="Y202" i="38"/>
  <c r="X202" i="38"/>
  <c r="W202" i="38"/>
  <c r="Y201" i="38"/>
  <c r="X201" i="38"/>
  <c r="W201" i="38"/>
  <c r="Y200" i="38"/>
  <c r="X200" i="38"/>
  <c r="W200" i="38"/>
  <c r="Y199" i="38"/>
  <c r="X199" i="38"/>
  <c r="W199" i="38"/>
  <c r="Y198" i="38"/>
  <c r="X198" i="38"/>
  <c r="W198" i="38"/>
  <c r="Y197" i="38"/>
  <c r="X197" i="38"/>
  <c r="W197" i="38"/>
  <c r="Y196" i="38"/>
  <c r="X196" i="38"/>
  <c r="W196" i="38"/>
  <c r="Y195" i="38"/>
  <c r="X195" i="38"/>
  <c r="W195" i="38"/>
  <c r="Y194" i="38"/>
  <c r="X194" i="38"/>
  <c r="W194" i="38"/>
  <c r="Y193" i="38"/>
  <c r="X193" i="38"/>
  <c r="W193" i="38"/>
  <c r="S193" i="38"/>
  <c r="Y192" i="38"/>
  <c r="X192" i="38"/>
  <c r="W192" i="38"/>
  <c r="Y191" i="38"/>
  <c r="X191" i="38"/>
  <c r="W191" i="38"/>
  <c r="Y190" i="38"/>
  <c r="X190" i="38"/>
  <c r="W190" i="38"/>
  <c r="T190" i="38" s="1"/>
  <c r="Y189" i="38"/>
  <c r="X189" i="38"/>
  <c r="W189" i="38"/>
  <c r="Y188" i="38"/>
  <c r="X188" i="38"/>
  <c r="W188" i="38"/>
  <c r="Y187" i="38"/>
  <c r="X187" i="38"/>
  <c r="W187" i="38"/>
  <c r="Y186" i="38"/>
  <c r="X186" i="38"/>
  <c r="W186" i="38"/>
  <c r="Y185" i="38"/>
  <c r="X185" i="38"/>
  <c r="W185" i="38"/>
  <c r="Y184" i="38"/>
  <c r="X184" i="38"/>
  <c r="W184" i="38"/>
  <c r="Y183" i="38"/>
  <c r="X183" i="38"/>
  <c r="W183" i="38"/>
  <c r="Y182" i="38"/>
  <c r="X182" i="38"/>
  <c r="W182" i="38"/>
  <c r="Y181" i="38"/>
  <c r="X181" i="38"/>
  <c r="Q181" i="38" s="1"/>
  <c r="W181" i="38"/>
  <c r="Y180" i="38"/>
  <c r="X180" i="38"/>
  <c r="W180" i="38"/>
  <c r="Y179" i="38"/>
  <c r="X179" i="38"/>
  <c r="W179" i="38"/>
  <c r="S179" i="38" s="1"/>
  <c r="Y178" i="38"/>
  <c r="X178" i="38"/>
  <c r="W178" i="38"/>
  <c r="Y177" i="38"/>
  <c r="X177" i="38"/>
  <c r="W177" i="38"/>
  <c r="Y176" i="38"/>
  <c r="X176" i="38"/>
  <c r="W176" i="38"/>
  <c r="Y175" i="38"/>
  <c r="X175" i="38"/>
  <c r="W175" i="38"/>
  <c r="Y174" i="38"/>
  <c r="X174" i="38"/>
  <c r="W174" i="38"/>
  <c r="Y173" i="38"/>
  <c r="X173" i="38"/>
  <c r="W173" i="38"/>
  <c r="Y172" i="38"/>
  <c r="X172" i="38"/>
  <c r="W172" i="38"/>
  <c r="Y171" i="38"/>
  <c r="X171" i="38"/>
  <c r="W171" i="38"/>
  <c r="Y170" i="38"/>
  <c r="X170" i="38"/>
  <c r="W170" i="38"/>
  <c r="Y169" i="38"/>
  <c r="X169" i="38"/>
  <c r="W169" i="38"/>
  <c r="Y168" i="38"/>
  <c r="X168" i="38"/>
  <c r="W168" i="38"/>
  <c r="Y167" i="38"/>
  <c r="X167" i="38"/>
  <c r="W167" i="38"/>
  <c r="Y166" i="38"/>
  <c r="X166" i="38"/>
  <c r="W166" i="38"/>
  <c r="Y165" i="38"/>
  <c r="X165" i="38"/>
  <c r="R165" i="38" s="1"/>
  <c r="V165" i="38" s="1"/>
  <c r="W165" i="38"/>
  <c r="Y164" i="38"/>
  <c r="X164" i="38"/>
  <c r="W164" i="38"/>
  <c r="Y163" i="38"/>
  <c r="X163" i="38"/>
  <c r="W163" i="38"/>
  <c r="Y162" i="38"/>
  <c r="X162" i="38"/>
  <c r="W162" i="38"/>
  <c r="Y161" i="38"/>
  <c r="X161" i="38"/>
  <c r="W161" i="38"/>
  <c r="Y160" i="38"/>
  <c r="X160" i="38"/>
  <c r="W160" i="38"/>
  <c r="Y159" i="38"/>
  <c r="X159" i="38"/>
  <c r="W159" i="38"/>
  <c r="Y158" i="38"/>
  <c r="X158" i="38"/>
  <c r="W158" i="38"/>
  <c r="Y157" i="38"/>
  <c r="X157" i="38"/>
  <c r="W157" i="38"/>
  <c r="Y156" i="38"/>
  <c r="X156" i="38"/>
  <c r="W156" i="38"/>
  <c r="Y155" i="38"/>
  <c r="X155" i="38"/>
  <c r="W155" i="38"/>
  <c r="Y154" i="38"/>
  <c r="X154" i="38"/>
  <c r="W154" i="38"/>
  <c r="Y153" i="38"/>
  <c r="X153" i="38"/>
  <c r="W153" i="38"/>
  <c r="Y152" i="38"/>
  <c r="X152" i="38"/>
  <c r="W152" i="38"/>
  <c r="Q152" i="38" s="1"/>
  <c r="Y151" i="38"/>
  <c r="X151" i="38"/>
  <c r="W151" i="38"/>
  <c r="Y150" i="38"/>
  <c r="X150" i="38"/>
  <c r="W150" i="38"/>
  <c r="S150" i="38" s="1"/>
  <c r="Y149" i="38"/>
  <c r="X149" i="38"/>
  <c r="W149" i="38"/>
  <c r="Y148" i="38"/>
  <c r="X148" i="38"/>
  <c r="W148" i="38"/>
  <c r="Y147" i="38"/>
  <c r="X147" i="38"/>
  <c r="W147" i="38"/>
  <c r="Y146" i="38"/>
  <c r="X146" i="38"/>
  <c r="W146" i="38"/>
  <c r="Y145" i="38"/>
  <c r="X145" i="38"/>
  <c r="W145" i="38"/>
  <c r="Y144" i="38"/>
  <c r="X144" i="38"/>
  <c r="W144" i="38"/>
  <c r="Y143" i="38"/>
  <c r="X143" i="38"/>
  <c r="W143" i="38"/>
  <c r="Y142" i="38"/>
  <c r="X142" i="38"/>
  <c r="W142" i="38"/>
  <c r="Y141" i="38"/>
  <c r="X141" i="38"/>
  <c r="R141" i="38" s="1"/>
  <c r="V141" i="38" s="1"/>
  <c r="W141" i="38"/>
  <c r="Y140" i="38"/>
  <c r="X140" i="38"/>
  <c r="W140" i="38"/>
  <c r="Y139" i="38"/>
  <c r="X139" i="38"/>
  <c r="W139" i="38"/>
  <c r="Y138" i="38"/>
  <c r="X138" i="38"/>
  <c r="W138" i="38"/>
  <c r="T138" i="38" s="1"/>
  <c r="Y137" i="38"/>
  <c r="X137" i="38"/>
  <c r="W137" i="38"/>
  <c r="Y136" i="38"/>
  <c r="X136" i="38"/>
  <c r="W136" i="38"/>
  <c r="Y135" i="38"/>
  <c r="X135" i="38"/>
  <c r="W135" i="38"/>
  <c r="Y134" i="38"/>
  <c r="X134" i="38"/>
  <c r="W134" i="38"/>
  <c r="Y133" i="38"/>
  <c r="X133" i="38"/>
  <c r="W133" i="38"/>
  <c r="Y132" i="38"/>
  <c r="X132" i="38"/>
  <c r="W132" i="38"/>
  <c r="Y131" i="38"/>
  <c r="X131" i="38"/>
  <c r="W131" i="38"/>
  <c r="Y130" i="38"/>
  <c r="X130" i="38"/>
  <c r="W130" i="38"/>
  <c r="Y129" i="38"/>
  <c r="X129" i="38"/>
  <c r="W129" i="38"/>
  <c r="Y128" i="38"/>
  <c r="X128" i="38"/>
  <c r="W128" i="38"/>
  <c r="R128" i="38" s="1"/>
  <c r="V128" i="38" s="1"/>
  <c r="Y127" i="38"/>
  <c r="X127" i="38"/>
  <c r="W127" i="38"/>
  <c r="Y126" i="38"/>
  <c r="X126" i="38"/>
  <c r="W126" i="38"/>
  <c r="Y125" i="38"/>
  <c r="X125" i="38"/>
  <c r="W125" i="38"/>
  <c r="Y124" i="38"/>
  <c r="X124" i="38"/>
  <c r="W124" i="38"/>
  <c r="Y123" i="38"/>
  <c r="X123" i="38"/>
  <c r="W123" i="38"/>
  <c r="Y122" i="38"/>
  <c r="X122" i="38"/>
  <c r="W122" i="38"/>
  <c r="Y121" i="38"/>
  <c r="X121" i="38"/>
  <c r="W121" i="38"/>
  <c r="S121" i="38" s="1"/>
  <c r="Y120" i="38"/>
  <c r="X120" i="38"/>
  <c r="W120" i="38"/>
  <c r="Y119" i="38"/>
  <c r="X119" i="38"/>
  <c r="W119" i="38"/>
  <c r="Y118" i="38"/>
  <c r="X118" i="38"/>
  <c r="W118" i="38"/>
  <c r="Y117" i="38"/>
  <c r="X117" i="38"/>
  <c r="W117" i="38"/>
  <c r="Y116" i="38"/>
  <c r="X116" i="38"/>
  <c r="W116" i="38"/>
  <c r="Y115" i="38"/>
  <c r="X115" i="38"/>
  <c r="W115" i="38"/>
  <c r="Y114" i="38"/>
  <c r="X114" i="38"/>
  <c r="W114" i="38"/>
  <c r="Y113" i="38"/>
  <c r="X113" i="38"/>
  <c r="W113" i="38"/>
  <c r="Y112" i="38"/>
  <c r="X112" i="38"/>
  <c r="Q112" i="38" s="1"/>
  <c r="W112" i="38"/>
  <c r="Y111" i="38"/>
  <c r="X111" i="38"/>
  <c r="W111" i="38"/>
  <c r="Y110" i="38"/>
  <c r="X110" i="38"/>
  <c r="W110" i="38"/>
  <c r="Y109" i="38"/>
  <c r="X109" i="38"/>
  <c r="W109" i="38"/>
  <c r="Y108" i="38"/>
  <c r="X108" i="38"/>
  <c r="W108" i="38"/>
  <c r="Y107" i="38"/>
  <c r="X107" i="38"/>
  <c r="W107" i="38"/>
  <c r="R107" i="38" s="1"/>
  <c r="V107" i="38" s="1"/>
  <c r="Y106" i="38"/>
  <c r="X106" i="38"/>
  <c r="W106" i="38"/>
  <c r="Y105" i="38"/>
  <c r="X105" i="38"/>
  <c r="W105" i="38"/>
  <c r="Y104" i="38"/>
  <c r="X104" i="38"/>
  <c r="W104" i="38"/>
  <c r="Y103" i="38"/>
  <c r="X103" i="38"/>
  <c r="W103" i="38"/>
  <c r="Y102" i="38"/>
  <c r="X102" i="38"/>
  <c r="W102" i="38"/>
  <c r="Y101" i="38"/>
  <c r="X101" i="38"/>
  <c r="W101" i="38"/>
  <c r="Y100" i="38"/>
  <c r="X100" i="38"/>
  <c r="W100" i="38"/>
  <c r="Y99" i="38"/>
  <c r="X99" i="38"/>
  <c r="W99" i="38"/>
  <c r="Y98" i="38"/>
  <c r="X98" i="38"/>
  <c r="W98" i="38"/>
  <c r="Y97" i="38"/>
  <c r="X97" i="38"/>
  <c r="W97" i="38"/>
  <c r="Y96" i="38"/>
  <c r="X96" i="38"/>
  <c r="W96" i="38"/>
  <c r="Y95" i="38"/>
  <c r="X95" i="38"/>
  <c r="W95" i="38"/>
  <c r="Y94" i="38"/>
  <c r="X94" i="38"/>
  <c r="W94" i="38"/>
  <c r="Y93" i="38"/>
  <c r="X93" i="38"/>
  <c r="W93" i="38"/>
  <c r="Y92" i="38"/>
  <c r="X92" i="38"/>
  <c r="W92" i="38"/>
  <c r="Y91" i="38"/>
  <c r="X91" i="38"/>
  <c r="W91" i="38"/>
  <c r="Y90" i="38"/>
  <c r="X90" i="38"/>
  <c r="W90" i="38"/>
  <c r="Y89" i="38"/>
  <c r="X89" i="38"/>
  <c r="W89" i="38"/>
  <c r="Y88" i="38"/>
  <c r="X88" i="38"/>
  <c r="W88" i="38"/>
  <c r="Y87" i="38"/>
  <c r="X87" i="38"/>
  <c r="W87" i="38"/>
  <c r="Y86" i="38"/>
  <c r="X86" i="38"/>
  <c r="W86" i="38"/>
  <c r="Y85" i="38"/>
  <c r="X85" i="38"/>
  <c r="W85" i="38"/>
  <c r="Y84" i="38"/>
  <c r="X84" i="38"/>
  <c r="W84" i="38"/>
  <c r="Y83" i="38"/>
  <c r="X83" i="38"/>
  <c r="W83" i="38"/>
  <c r="R83" i="38" s="1"/>
  <c r="V83" i="38" s="1"/>
  <c r="Y82" i="38"/>
  <c r="X82" i="38"/>
  <c r="W82" i="38"/>
  <c r="Y81" i="38"/>
  <c r="X81" i="38"/>
  <c r="W81" i="38"/>
  <c r="Y80" i="38"/>
  <c r="X80" i="38"/>
  <c r="W80" i="38"/>
  <c r="Y79" i="38"/>
  <c r="X79" i="38"/>
  <c r="W79" i="38"/>
  <c r="Y78" i="38"/>
  <c r="X78" i="38"/>
  <c r="W78" i="38"/>
  <c r="Y77" i="38"/>
  <c r="X77" i="38"/>
  <c r="W77" i="38"/>
  <c r="Y76" i="38"/>
  <c r="X76" i="38"/>
  <c r="W76" i="38"/>
  <c r="Y75" i="38"/>
  <c r="X75" i="38"/>
  <c r="W75" i="38"/>
  <c r="Y74" i="38"/>
  <c r="X74" i="38"/>
  <c r="W74" i="38"/>
  <c r="Y73" i="38"/>
  <c r="X73" i="38"/>
  <c r="W73" i="38"/>
  <c r="Y72" i="38"/>
  <c r="X72" i="38"/>
  <c r="Q72" i="38" s="1"/>
  <c r="W72" i="38"/>
  <c r="Y71" i="38"/>
  <c r="X71" i="38"/>
  <c r="W71" i="38"/>
  <c r="Y70" i="38"/>
  <c r="X70" i="38"/>
  <c r="W70" i="38"/>
  <c r="S70" i="38" s="1"/>
  <c r="Y69" i="38"/>
  <c r="X69" i="38"/>
  <c r="W69" i="38"/>
  <c r="S69" i="38" s="1"/>
  <c r="Y68" i="38"/>
  <c r="X68" i="38"/>
  <c r="W68" i="38"/>
  <c r="Y67" i="38"/>
  <c r="X67" i="38"/>
  <c r="W67" i="38"/>
  <c r="R67" i="38" s="1"/>
  <c r="V67" i="38" s="1"/>
  <c r="Y66" i="38"/>
  <c r="X66" i="38"/>
  <c r="W66" i="38"/>
  <c r="Y65" i="38"/>
  <c r="X65" i="38"/>
  <c r="W65" i="38"/>
  <c r="Y64" i="38"/>
  <c r="X64" i="38"/>
  <c r="W64" i="38"/>
  <c r="S64" i="38" s="1"/>
  <c r="Y63" i="38"/>
  <c r="X63" i="38"/>
  <c r="W63" i="38"/>
  <c r="T63" i="38" s="1"/>
  <c r="Y62" i="38"/>
  <c r="X62" i="38"/>
  <c r="W62" i="38"/>
  <c r="T62" i="38" s="1"/>
  <c r="Y61" i="38"/>
  <c r="X61" i="38"/>
  <c r="W61" i="38"/>
  <c r="Y60" i="38"/>
  <c r="X60" i="38"/>
  <c r="W60" i="38"/>
  <c r="Y59" i="38"/>
  <c r="X59" i="38"/>
  <c r="W59" i="38"/>
  <c r="Y58" i="38"/>
  <c r="X58" i="38"/>
  <c r="W58" i="38"/>
  <c r="Y57" i="38"/>
  <c r="X57" i="38"/>
  <c r="W57" i="38"/>
  <c r="Y56" i="38"/>
  <c r="X56" i="38"/>
  <c r="W56" i="38"/>
  <c r="Y55" i="38"/>
  <c r="X55" i="38"/>
  <c r="W55" i="38"/>
  <c r="Y54" i="38"/>
  <c r="X54" i="38"/>
  <c r="W54" i="38"/>
  <c r="Y53" i="38"/>
  <c r="X53" i="38"/>
  <c r="W53" i="38"/>
  <c r="Y52" i="38"/>
  <c r="X52" i="38"/>
  <c r="W52" i="38"/>
  <c r="Y51" i="38"/>
  <c r="X51" i="38"/>
  <c r="W51" i="38"/>
  <c r="Y50" i="38"/>
  <c r="X50" i="38"/>
  <c r="W50" i="38"/>
  <c r="Y49" i="38"/>
  <c r="X49" i="38"/>
  <c r="W49" i="38"/>
  <c r="Y48" i="38"/>
  <c r="X48" i="38"/>
  <c r="W48" i="38"/>
  <c r="Y47" i="38"/>
  <c r="X47" i="38"/>
  <c r="W47" i="38"/>
  <c r="Y46" i="38"/>
  <c r="X46" i="38"/>
  <c r="W46" i="38"/>
  <c r="Y45" i="38"/>
  <c r="X45" i="38"/>
  <c r="W45" i="38"/>
  <c r="Y44" i="38"/>
  <c r="X44" i="38"/>
  <c r="W44" i="38"/>
  <c r="Y43" i="38"/>
  <c r="X43" i="38"/>
  <c r="W43" i="38"/>
  <c r="Y42" i="38"/>
  <c r="X42" i="38"/>
  <c r="W42" i="38"/>
  <c r="Y41" i="38"/>
  <c r="X41" i="38"/>
  <c r="W41" i="38"/>
  <c r="Y40" i="38"/>
  <c r="X40" i="38"/>
  <c r="W40" i="38"/>
  <c r="Y39" i="38"/>
  <c r="X39" i="38"/>
  <c r="W39" i="38"/>
  <c r="Y38" i="38"/>
  <c r="X38" i="38"/>
  <c r="W38" i="38"/>
  <c r="Y37" i="38"/>
  <c r="X37" i="38"/>
  <c r="W37" i="38"/>
  <c r="Y36" i="38"/>
  <c r="X36" i="38"/>
  <c r="W36" i="38"/>
  <c r="Y35" i="38"/>
  <c r="X35" i="38"/>
  <c r="W35" i="38"/>
  <c r="Y34" i="38"/>
  <c r="X34" i="38"/>
  <c r="W34" i="38"/>
  <c r="Y33" i="38"/>
  <c r="X33" i="38"/>
  <c r="W33" i="38"/>
  <c r="Y32" i="38"/>
  <c r="X32" i="38"/>
  <c r="W32" i="38"/>
  <c r="Y31" i="38"/>
  <c r="X31" i="38"/>
  <c r="W31" i="38"/>
  <c r="T31" i="38" s="1"/>
  <c r="Y30" i="38"/>
  <c r="X30" i="38"/>
  <c r="W30" i="38"/>
  <c r="Y29" i="38"/>
  <c r="X29" i="38"/>
  <c r="W29" i="38"/>
  <c r="Y28" i="38"/>
  <c r="X28" i="38"/>
  <c r="W28" i="38"/>
  <c r="Y27" i="38"/>
  <c r="X27" i="38"/>
  <c r="W27" i="38"/>
  <c r="Q27" i="38" s="1"/>
  <c r="Y26" i="38"/>
  <c r="X26" i="38"/>
  <c r="W26" i="38"/>
  <c r="Y25" i="38"/>
  <c r="X25" i="38"/>
  <c r="W25" i="38"/>
  <c r="Y24" i="38"/>
  <c r="X24" i="38"/>
  <c r="W24" i="38"/>
  <c r="Y23" i="38"/>
  <c r="X23" i="38"/>
  <c r="W23" i="38"/>
  <c r="Y22" i="38"/>
  <c r="X22" i="38"/>
  <c r="W22" i="38"/>
  <c r="Y21" i="38"/>
  <c r="X21" i="38"/>
  <c r="W21" i="38"/>
  <c r="Y20" i="38"/>
  <c r="X20" i="38"/>
  <c r="W20" i="38"/>
  <c r="Y19" i="38"/>
  <c r="X19" i="38"/>
  <c r="W19" i="38"/>
  <c r="Y18" i="38"/>
  <c r="X18" i="38"/>
  <c r="W18" i="38"/>
  <c r="Y17" i="38"/>
  <c r="X17" i="38"/>
  <c r="W17" i="38"/>
  <c r="Y16" i="38"/>
  <c r="X16" i="38"/>
  <c r="W16" i="38"/>
  <c r="Y15" i="38"/>
  <c r="X15" i="38"/>
  <c r="W15" i="38"/>
  <c r="Y14" i="38"/>
  <c r="X14" i="38"/>
  <c r="W14" i="38"/>
  <c r="Y13" i="38"/>
  <c r="Q6" i="47"/>
  <c r="AA10" i="25"/>
  <c r="AB10" i="25"/>
  <c r="AB259" i="25"/>
  <c r="AB258" i="25"/>
  <c r="AB257" i="25"/>
  <c r="AB256" i="25"/>
  <c r="AB255" i="25"/>
  <c r="AB254" i="25"/>
  <c r="AB253" i="25"/>
  <c r="AB252" i="25"/>
  <c r="AB251" i="25"/>
  <c r="AB250" i="25"/>
  <c r="AB249" i="25"/>
  <c r="AB248" i="25"/>
  <c r="AB247" i="25"/>
  <c r="AB246" i="25"/>
  <c r="AB245" i="25"/>
  <c r="AB244" i="25"/>
  <c r="AB243" i="25"/>
  <c r="AB242" i="25"/>
  <c r="AB241" i="25"/>
  <c r="AB240" i="25"/>
  <c r="AB239" i="25"/>
  <c r="AB238" i="25"/>
  <c r="AB237" i="25"/>
  <c r="AB236" i="25"/>
  <c r="AB235" i="25"/>
  <c r="AB234" i="25"/>
  <c r="AB233" i="25"/>
  <c r="AB232" i="25"/>
  <c r="AB231" i="25"/>
  <c r="AB230" i="25"/>
  <c r="AB229" i="25"/>
  <c r="AB228" i="25"/>
  <c r="AB227" i="25"/>
  <c r="AB226" i="25"/>
  <c r="AB225" i="25"/>
  <c r="AB224" i="25"/>
  <c r="AB223" i="25"/>
  <c r="AB222" i="25"/>
  <c r="AB221" i="25"/>
  <c r="AB220" i="25"/>
  <c r="AB219" i="25"/>
  <c r="AB218" i="25"/>
  <c r="AB217" i="25"/>
  <c r="AB216" i="25"/>
  <c r="AB215" i="25"/>
  <c r="AB214" i="25"/>
  <c r="AB213" i="25"/>
  <c r="AB212" i="25"/>
  <c r="AB211" i="25"/>
  <c r="AB210" i="25"/>
  <c r="AB209" i="25"/>
  <c r="AB208" i="25"/>
  <c r="AB207" i="25"/>
  <c r="AB206" i="25"/>
  <c r="AB205" i="25"/>
  <c r="AB204" i="25"/>
  <c r="AB203" i="25"/>
  <c r="AB202" i="25"/>
  <c r="AB201" i="25"/>
  <c r="AB200" i="25"/>
  <c r="AB199" i="25"/>
  <c r="AB198" i="25"/>
  <c r="AB197" i="25"/>
  <c r="AB196" i="25"/>
  <c r="AB195" i="25"/>
  <c r="AB194" i="25"/>
  <c r="AB193" i="25"/>
  <c r="AB192" i="25"/>
  <c r="AB191" i="25"/>
  <c r="AB190" i="25"/>
  <c r="AB189" i="25"/>
  <c r="AB188" i="25"/>
  <c r="AB187" i="25"/>
  <c r="AB186" i="25"/>
  <c r="AB185" i="25"/>
  <c r="AB184" i="25"/>
  <c r="AB183" i="25"/>
  <c r="AB182" i="25"/>
  <c r="AB181" i="25"/>
  <c r="AB180" i="25"/>
  <c r="AB179" i="25"/>
  <c r="AB178" i="25"/>
  <c r="AB177" i="25"/>
  <c r="AB176" i="25"/>
  <c r="AB175" i="25"/>
  <c r="AB174" i="25"/>
  <c r="AB173" i="25"/>
  <c r="AB172" i="25"/>
  <c r="AB171" i="25"/>
  <c r="AB170" i="25"/>
  <c r="AB169" i="25"/>
  <c r="AB168" i="25"/>
  <c r="AB167" i="25"/>
  <c r="AB166" i="25"/>
  <c r="AB165" i="25"/>
  <c r="AB164" i="25"/>
  <c r="AB163" i="25"/>
  <c r="AB162" i="25"/>
  <c r="AB161" i="25"/>
  <c r="AB160" i="25"/>
  <c r="AB159" i="25"/>
  <c r="AB158" i="25"/>
  <c r="AB157" i="25"/>
  <c r="AB156" i="25"/>
  <c r="AB155" i="25"/>
  <c r="AB154" i="25"/>
  <c r="AB153" i="25"/>
  <c r="AB152" i="25"/>
  <c r="AB151" i="25"/>
  <c r="AB150" i="25"/>
  <c r="AB149" i="25"/>
  <c r="AB148" i="25"/>
  <c r="AB147" i="25"/>
  <c r="AB146" i="25"/>
  <c r="AB145" i="25"/>
  <c r="AB144" i="25"/>
  <c r="AB143" i="25"/>
  <c r="AB142" i="25"/>
  <c r="AB141" i="25"/>
  <c r="AB140" i="25"/>
  <c r="AB139" i="25"/>
  <c r="AB138" i="25"/>
  <c r="AB137" i="25"/>
  <c r="AB136" i="25"/>
  <c r="AB135" i="25"/>
  <c r="AB134" i="25"/>
  <c r="AB133" i="25"/>
  <c r="AB132" i="25"/>
  <c r="AB131" i="25"/>
  <c r="AB130" i="25"/>
  <c r="AB129" i="25"/>
  <c r="AB128" i="25"/>
  <c r="AB127" i="25"/>
  <c r="AB126" i="25"/>
  <c r="AB125" i="25"/>
  <c r="AB124" i="25"/>
  <c r="AB123" i="25"/>
  <c r="AB122" i="25"/>
  <c r="AB121" i="25"/>
  <c r="AB120" i="25"/>
  <c r="AB119" i="25"/>
  <c r="AB118" i="25"/>
  <c r="AB117" i="25"/>
  <c r="AB116" i="25"/>
  <c r="AB115" i="25"/>
  <c r="AB114" i="25"/>
  <c r="AB113" i="25"/>
  <c r="AB112" i="25"/>
  <c r="AB111" i="25"/>
  <c r="AB110" i="25"/>
  <c r="AB109" i="25"/>
  <c r="AB108" i="25"/>
  <c r="AB107" i="25"/>
  <c r="AB106" i="25"/>
  <c r="AB105" i="25"/>
  <c r="AB104" i="25"/>
  <c r="AB103" i="25"/>
  <c r="AB102" i="25"/>
  <c r="AB101" i="25"/>
  <c r="AB100" i="25"/>
  <c r="AB99" i="25"/>
  <c r="AB98" i="25"/>
  <c r="AB97" i="25"/>
  <c r="AB96" i="25"/>
  <c r="AB95" i="25"/>
  <c r="AB94" i="25"/>
  <c r="AB93" i="25"/>
  <c r="AB92" i="25"/>
  <c r="AB91" i="25"/>
  <c r="AB90" i="25"/>
  <c r="AB89" i="25"/>
  <c r="AB88" i="25"/>
  <c r="AB87" i="25"/>
  <c r="AB86" i="25"/>
  <c r="AB85" i="25"/>
  <c r="AB84" i="25"/>
  <c r="AB83" i="25"/>
  <c r="AB82" i="25"/>
  <c r="AB81" i="25"/>
  <c r="AB80" i="25"/>
  <c r="AB79" i="25"/>
  <c r="AB78" i="25"/>
  <c r="AB77" i="25"/>
  <c r="AB76" i="25"/>
  <c r="AB75" i="25"/>
  <c r="AB74" i="25"/>
  <c r="AB73" i="25"/>
  <c r="AB72" i="25"/>
  <c r="AB71" i="25"/>
  <c r="AB70" i="25"/>
  <c r="AB69" i="25"/>
  <c r="AB68" i="25"/>
  <c r="AB67" i="25"/>
  <c r="AB66" i="25"/>
  <c r="AB65" i="25"/>
  <c r="AB64" i="25"/>
  <c r="AB63" i="25"/>
  <c r="AB62" i="25"/>
  <c r="AB61" i="25"/>
  <c r="AB60" i="25"/>
  <c r="AB59" i="25"/>
  <c r="AB58" i="25"/>
  <c r="AB57" i="25"/>
  <c r="AB56" i="25"/>
  <c r="AB55" i="25"/>
  <c r="AB54" i="25"/>
  <c r="AB53" i="25"/>
  <c r="AB52" i="25"/>
  <c r="AB51" i="25"/>
  <c r="AB50" i="25"/>
  <c r="AB49" i="25"/>
  <c r="AB48" i="25"/>
  <c r="AB47" i="25"/>
  <c r="AB46" i="25"/>
  <c r="AB45" i="25"/>
  <c r="AB44" i="25"/>
  <c r="AB43" i="25"/>
  <c r="AB42" i="25"/>
  <c r="AB41" i="25"/>
  <c r="AB40" i="25"/>
  <c r="AB39" i="25"/>
  <c r="AB38" i="25"/>
  <c r="AB37" i="25"/>
  <c r="AB36" i="25"/>
  <c r="AB35" i="25"/>
  <c r="AB34" i="25"/>
  <c r="AB33" i="25"/>
  <c r="AB32" i="25"/>
  <c r="AB31" i="25"/>
  <c r="AB30" i="25"/>
  <c r="AB29" i="25"/>
  <c r="AB28" i="25"/>
  <c r="AB27" i="25"/>
  <c r="AB26" i="25"/>
  <c r="AB25" i="25"/>
  <c r="AB24" i="25"/>
  <c r="AB23" i="25"/>
  <c r="AB22" i="25"/>
  <c r="AB21" i="25"/>
  <c r="AB20" i="25"/>
  <c r="AB19" i="25"/>
  <c r="AB18" i="25"/>
  <c r="AB17" i="25"/>
  <c r="AB16" i="25"/>
  <c r="AB15" i="25"/>
  <c r="AB14" i="25"/>
  <c r="AB13" i="25"/>
  <c r="AB12" i="25"/>
  <c r="AB11" i="25"/>
  <c r="Q6" i="25"/>
  <c r="AA259" i="46"/>
  <c r="AA258" i="46"/>
  <c r="AA257" i="46"/>
  <c r="AA256" i="46"/>
  <c r="AA255" i="46"/>
  <c r="AA254" i="46"/>
  <c r="AA253" i="46"/>
  <c r="AA252" i="46"/>
  <c r="AA251" i="46"/>
  <c r="AA250" i="46"/>
  <c r="AA249" i="46"/>
  <c r="AA248" i="46"/>
  <c r="AA247" i="46"/>
  <c r="AA246" i="46"/>
  <c r="AA245" i="46"/>
  <c r="AA244" i="46"/>
  <c r="AA243" i="46"/>
  <c r="AA242" i="46"/>
  <c r="AA241" i="46"/>
  <c r="AA240" i="46"/>
  <c r="AA239" i="46"/>
  <c r="AA238" i="46"/>
  <c r="AA237" i="46"/>
  <c r="AA236" i="46"/>
  <c r="AA235" i="46"/>
  <c r="AA234" i="46"/>
  <c r="AA233" i="46"/>
  <c r="AA232" i="46"/>
  <c r="AA231" i="46"/>
  <c r="AA230" i="46"/>
  <c r="AA229" i="46"/>
  <c r="AA228" i="46"/>
  <c r="AA227" i="46"/>
  <c r="AA226" i="46"/>
  <c r="AA225" i="46"/>
  <c r="AA224" i="46"/>
  <c r="AA223" i="46"/>
  <c r="AA222" i="46"/>
  <c r="AA221" i="46"/>
  <c r="AA220" i="46"/>
  <c r="AA219" i="46"/>
  <c r="AA218" i="46"/>
  <c r="AA217" i="46"/>
  <c r="AA216" i="46"/>
  <c r="AA215" i="46"/>
  <c r="AA214" i="46"/>
  <c r="AA213" i="46"/>
  <c r="AA212" i="46"/>
  <c r="AA211" i="46"/>
  <c r="AA210" i="46"/>
  <c r="AA209" i="46"/>
  <c r="AA208" i="46"/>
  <c r="AA207" i="46"/>
  <c r="AA206" i="46"/>
  <c r="AA205" i="46"/>
  <c r="AA204" i="46"/>
  <c r="AA203" i="46"/>
  <c r="AA202" i="46"/>
  <c r="AA201" i="46"/>
  <c r="AA200" i="46"/>
  <c r="AA199" i="46"/>
  <c r="AA198" i="46"/>
  <c r="AA197" i="46"/>
  <c r="AA196" i="46"/>
  <c r="AA195" i="46"/>
  <c r="AA194" i="46"/>
  <c r="AA193" i="46"/>
  <c r="AA192" i="46"/>
  <c r="AA191" i="46"/>
  <c r="AA190" i="46"/>
  <c r="AA189" i="46"/>
  <c r="AA188" i="46"/>
  <c r="AA187" i="46"/>
  <c r="AA186" i="46"/>
  <c r="AA185" i="46"/>
  <c r="AA184" i="46"/>
  <c r="AA183" i="46"/>
  <c r="AA182" i="46"/>
  <c r="AA181" i="46"/>
  <c r="AA180" i="46"/>
  <c r="AA179" i="46"/>
  <c r="AA178" i="46"/>
  <c r="AA177" i="46"/>
  <c r="AA176" i="46"/>
  <c r="AA175" i="46"/>
  <c r="AA174" i="46"/>
  <c r="AA173" i="46"/>
  <c r="AA172" i="46"/>
  <c r="AA171" i="46"/>
  <c r="AA170" i="46"/>
  <c r="AA169" i="46"/>
  <c r="AA168" i="46"/>
  <c r="AA167" i="46"/>
  <c r="AA166" i="46"/>
  <c r="AA165" i="46"/>
  <c r="AA164" i="46"/>
  <c r="AA163" i="46"/>
  <c r="AA162" i="46"/>
  <c r="AA161" i="46"/>
  <c r="AA160" i="46"/>
  <c r="AA159" i="46"/>
  <c r="AA158" i="46"/>
  <c r="AA157" i="46"/>
  <c r="AA156" i="46"/>
  <c r="AA155" i="46"/>
  <c r="AA154" i="46"/>
  <c r="AA153" i="46"/>
  <c r="AA152" i="46"/>
  <c r="AA151" i="46"/>
  <c r="AA150" i="46"/>
  <c r="AA149" i="46"/>
  <c r="AA148" i="46"/>
  <c r="AA147" i="46"/>
  <c r="AA146" i="46"/>
  <c r="AA145" i="46"/>
  <c r="AA144" i="46"/>
  <c r="AA143" i="46"/>
  <c r="AA142" i="46"/>
  <c r="AA141" i="46"/>
  <c r="AA140" i="46"/>
  <c r="AA139" i="46"/>
  <c r="AA138" i="46"/>
  <c r="AA137" i="46"/>
  <c r="AA136" i="46"/>
  <c r="AA135" i="46"/>
  <c r="AA134" i="46"/>
  <c r="AA133" i="46"/>
  <c r="AA132" i="46"/>
  <c r="AA131" i="46"/>
  <c r="AA130" i="46"/>
  <c r="AA129" i="46"/>
  <c r="AA128" i="46"/>
  <c r="AA127" i="46"/>
  <c r="AA126" i="46"/>
  <c r="AA125" i="46"/>
  <c r="AA124" i="46"/>
  <c r="AA123" i="46"/>
  <c r="AA122" i="46"/>
  <c r="AA121" i="46"/>
  <c r="AA120" i="46"/>
  <c r="AA119" i="46"/>
  <c r="AA118" i="46"/>
  <c r="AA117" i="46"/>
  <c r="AA116" i="46"/>
  <c r="AA115" i="46"/>
  <c r="AA114" i="46"/>
  <c r="AA113" i="46"/>
  <c r="AA112" i="46"/>
  <c r="AA111" i="46"/>
  <c r="AA110" i="46"/>
  <c r="AA109" i="46"/>
  <c r="AA108" i="46"/>
  <c r="AA107" i="46"/>
  <c r="AA106" i="46"/>
  <c r="AA105" i="46"/>
  <c r="AA104" i="46"/>
  <c r="AA103" i="46"/>
  <c r="AA102" i="46"/>
  <c r="AA101" i="46"/>
  <c r="AA100" i="46"/>
  <c r="AA99" i="46"/>
  <c r="AA98" i="46"/>
  <c r="AA97" i="46"/>
  <c r="AA96" i="46"/>
  <c r="AA95" i="46"/>
  <c r="AA94" i="46"/>
  <c r="AA93" i="46"/>
  <c r="AA92" i="46"/>
  <c r="AA91" i="46"/>
  <c r="AA90" i="46"/>
  <c r="AA89" i="46"/>
  <c r="AA88" i="46"/>
  <c r="AA87" i="46"/>
  <c r="AA86" i="46"/>
  <c r="AA85" i="46"/>
  <c r="AA84" i="46"/>
  <c r="AA83" i="46"/>
  <c r="AA82" i="46"/>
  <c r="AA81" i="46"/>
  <c r="AA80" i="46"/>
  <c r="AA79" i="46"/>
  <c r="AA78" i="46"/>
  <c r="AA77" i="46"/>
  <c r="AA76" i="46"/>
  <c r="AA75" i="46"/>
  <c r="AA74" i="46"/>
  <c r="AA73" i="46"/>
  <c r="AA72" i="46"/>
  <c r="AA71" i="46"/>
  <c r="AA70" i="46"/>
  <c r="AA69" i="46"/>
  <c r="AA68" i="46"/>
  <c r="AA67" i="46"/>
  <c r="AA66" i="46"/>
  <c r="AA65" i="46"/>
  <c r="AA64" i="46"/>
  <c r="AA63" i="46"/>
  <c r="AA62" i="46"/>
  <c r="AA61" i="46"/>
  <c r="AA60" i="46"/>
  <c r="AA59" i="46"/>
  <c r="AA58" i="46"/>
  <c r="AA57" i="46"/>
  <c r="AA56" i="46"/>
  <c r="AA55" i="46"/>
  <c r="AA54" i="46"/>
  <c r="AA53" i="46"/>
  <c r="AA52" i="46"/>
  <c r="AA51" i="46"/>
  <c r="AA50" i="46"/>
  <c r="AA49" i="46"/>
  <c r="AA48" i="46"/>
  <c r="AA47" i="46"/>
  <c r="AA46" i="46"/>
  <c r="AA45" i="46"/>
  <c r="AA44" i="46"/>
  <c r="AA43" i="46"/>
  <c r="AA42" i="46"/>
  <c r="AA41" i="46"/>
  <c r="AA40" i="46"/>
  <c r="AA39" i="46"/>
  <c r="AA38" i="46"/>
  <c r="AA37" i="46"/>
  <c r="AA36" i="46"/>
  <c r="AA35" i="46"/>
  <c r="AA34" i="46"/>
  <c r="AA33" i="46"/>
  <c r="AA32" i="46"/>
  <c r="AA31" i="46"/>
  <c r="AA30" i="46"/>
  <c r="AA29" i="46"/>
  <c r="AA28" i="46"/>
  <c r="AA27" i="46"/>
  <c r="AA26" i="46"/>
  <c r="AA25" i="46"/>
  <c r="AA24" i="46"/>
  <c r="AA23" i="46"/>
  <c r="AA22" i="46"/>
  <c r="AA21" i="46"/>
  <c r="AA20" i="46"/>
  <c r="AA19" i="46"/>
  <c r="AA18" i="46"/>
  <c r="AA17" i="46"/>
  <c r="AA16" i="46"/>
  <c r="AA15" i="46"/>
  <c r="AA14" i="46"/>
  <c r="AA13" i="46"/>
  <c r="AA12" i="46"/>
  <c r="AA11" i="46"/>
  <c r="AA10" i="46"/>
  <c r="Q6" i="46"/>
  <c r="AA259" i="24"/>
  <c r="Z259" i="24"/>
  <c r="AA258" i="24"/>
  <c r="Z258" i="24"/>
  <c r="AA257" i="24"/>
  <c r="Z257" i="24"/>
  <c r="AA256" i="24"/>
  <c r="Z256" i="24"/>
  <c r="V256" i="24" s="1"/>
  <c r="AA255" i="24"/>
  <c r="Z255" i="24"/>
  <c r="AA254" i="24"/>
  <c r="Z254" i="24"/>
  <c r="V254" i="24" s="1"/>
  <c r="AA253" i="24"/>
  <c r="Z253" i="24"/>
  <c r="P253" i="24" s="1"/>
  <c r="AA252" i="24"/>
  <c r="Z252" i="24"/>
  <c r="AA251" i="24"/>
  <c r="Z251" i="24"/>
  <c r="AA250" i="24"/>
  <c r="Z250" i="24"/>
  <c r="AA249" i="24"/>
  <c r="Z249" i="24"/>
  <c r="AA248" i="24"/>
  <c r="Z248" i="24"/>
  <c r="AA247" i="24"/>
  <c r="Z247" i="24"/>
  <c r="AA246" i="24"/>
  <c r="Z246" i="24"/>
  <c r="AA245" i="24"/>
  <c r="Z245" i="24"/>
  <c r="O245" i="24" s="1"/>
  <c r="AA244" i="24"/>
  <c r="Z244" i="24"/>
  <c r="AA243" i="24"/>
  <c r="Z243" i="24"/>
  <c r="AA242" i="24"/>
  <c r="Z242" i="24"/>
  <c r="AA241" i="24"/>
  <c r="Z241" i="24"/>
  <c r="AA240" i="24"/>
  <c r="Z240" i="24"/>
  <c r="AA239" i="24"/>
  <c r="Z239" i="24"/>
  <c r="V239" i="24" s="1"/>
  <c r="AA238" i="24"/>
  <c r="Z238" i="24"/>
  <c r="AA237" i="24"/>
  <c r="Z237" i="24"/>
  <c r="AA236" i="24"/>
  <c r="Z236" i="24"/>
  <c r="Y236" i="24" s="1"/>
  <c r="AA235" i="24"/>
  <c r="Z235" i="24"/>
  <c r="AA234" i="24"/>
  <c r="Z234" i="24"/>
  <c r="AA233" i="24"/>
  <c r="Z233" i="24"/>
  <c r="AA232" i="24"/>
  <c r="Z232" i="24"/>
  <c r="AA231" i="24"/>
  <c r="Z231" i="24"/>
  <c r="AA230" i="24"/>
  <c r="Z230" i="24"/>
  <c r="AA229" i="24"/>
  <c r="Z229" i="24"/>
  <c r="AA228" i="24"/>
  <c r="Z228" i="24"/>
  <c r="AA227" i="24"/>
  <c r="Z227" i="24"/>
  <c r="AA226" i="24"/>
  <c r="Z226" i="24"/>
  <c r="AA225" i="24"/>
  <c r="Z225" i="24"/>
  <c r="AA224" i="24"/>
  <c r="Z224" i="24"/>
  <c r="AA223" i="24"/>
  <c r="Z223" i="24"/>
  <c r="AA222" i="24"/>
  <c r="Z222" i="24"/>
  <c r="AA221" i="24"/>
  <c r="Z221" i="24"/>
  <c r="AA220" i="24"/>
  <c r="Z220" i="24"/>
  <c r="AA219" i="24"/>
  <c r="Z219" i="24"/>
  <c r="AA218" i="24"/>
  <c r="Z218" i="24"/>
  <c r="AA217" i="24"/>
  <c r="Z217" i="24"/>
  <c r="AA216" i="24"/>
  <c r="Z216" i="24"/>
  <c r="AA215" i="24"/>
  <c r="Z215" i="24"/>
  <c r="AA214" i="24"/>
  <c r="Z214" i="24"/>
  <c r="AA213" i="24"/>
  <c r="Z213" i="24"/>
  <c r="AA212" i="24"/>
  <c r="Z212" i="24"/>
  <c r="AA211" i="24"/>
  <c r="Z211" i="24"/>
  <c r="AA210" i="24"/>
  <c r="Z210" i="24"/>
  <c r="AA209" i="24"/>
  <c r="Z209" i="24"/>
  <c r="W209" i="24" s="1"/>
  <c r="AA208" i="24"/>
  <c r="Z208" i="24"/>
  <c r="W208" i="24" s="1"/>
  <c r="AA207" i="24"/>
  <c r="Z207" i="24"/>
  <c r="AA206" i="24"/>
  <c r="Z206" i="24"/>
  <c r="V206" i="24" s="1"/>
  <c r="AA205" i="24"/>
  <c r="Z205" i="24"/>
  <c r="AA204" i="24"/>
  <c r="Z204" i="24"/>
  <c r="AA203" i="24"/>
  <c r="Z203" i="24"/>
  <c r="AA202" i="24"/>
  <c r="Z202" i="24"/>
  <c r="P202" i="24" s="1"/>
  <c r="AA201" i="24"/>
  <c r="Z201" i="24"/>
  <c r="AA200" i="24"/>
  <c r="Z200" i="24"/>
  <c r="AA199" i="24"/>
  <c r="Z199" i="24"/>
  <c r="AA198" i="24"/>
  <c r="Z198" i="24"/>
  <c r="P198" i="24" s="1"/>
  <c r="AA197" i="24"/>
  <c r="Z197" i="24"/>
  <c r="AA196" i="24"/>
  <c r="Z196" i="24"/>
  <c r="AA195" i="24"/>
  <c r="Z195" i="24"/>
  <c r="AA194" i="24"/>
  <c r="Z194" i="24"/>
  <c r="P194" i="24" s="1"/>
  <c r="AA193" i="24"/>
  <c r="Z193" i="24"/>
  <c r="AA192" i="24"/>
  <c r="Z192" i="24"/>
  <c r="AA191" i="24"/>
  <c r="Z191" i="24"/>
  <c r="AA190" i="24"/>
  <c r="Z190" i="24"/>
  <c r="AA189" i="24"/>
  <c r="Z189" i="24"/>
  <c r="AA188" i="24"/>
  <c r="Z188" i="24"/>
  <c r="AA187" i="24"/>
  <c r="Z187" i="24"/>
  <c r="AA186" i="24"/>
  <c r="Z186" i="24"/>
  <c r="AA185" i="24"/>
  <c r="Z185" i="24"/>
  <c r="AA184" i="24"/>
  <c r="Z184" i="24"/>
  <c r="AA183" i="24"/>
  <c r="Z183" i="24"/>
  <c r="AA182" i="24"/>
  <c r="Z182" i="24"/>
  <c r="P182" i="24" s="1"/>
  <c r="AA181" i="24"/>
  <c r="Z181" i="24"/>
  <c r="AA180" i="24"/>
  <c r="Z180" i="24"/>
  <c r="AA179" i="24"/>
  <c r="Z179" i="24"/>
  <c r="AA178" i="24"/>
  <c r="Z178" i="24"/>
  <c r="AA177" i="24"/>
  <c r="Z177" i="24"/>
  <c r="AA176" i="24"/>
  <c r="Z176" i="24"/>
  <c r="AA175" i="24"/>
  <c r="Z175" i="24"/>
  <c r="AA174" i="24"/>
  <c r="Z174" i="24"/>
  <c r="Y174" i="24" s="1"/>
  <c r="AA173" i="24"/>
  <c r="Z173" i="24"/>
  <c r="AA172" i="24"/>
  <c r="Z172" i="24"/>
  <c r="AA171" i="24"/>
  <c r="Z171" i="24"/>
  <c r="AA170" i="24"/>
  <c r="Z170" i="24"/>
  <c r="AA169" i="24"/>
  <c r="Z169" i="24"/>
  <c r="AA168" i="24"/>
  <c r="Z168" i="24"/>
  <c r="AA167" i="24"/>
  <c r="Z167" i="24"/>
  <c r="AA166" i="24"/>
  <c r="Z166" i="24"/>
  <c r="AA165" i="24"/>
  <c r="Z165" i="24"/>
  <c r="AA164" i="24"/>
  <c r="Z164" i="24"/>
  <c r="AA163" i="24"/>
  <c r="Z163" i="24"/>
  <c r="AA162" i="24"/>
  <c r="Z162" i="24"/>
  <c r="AA161" i="24"/>
  <c r="Z161" i="24"/>
  <c r="AA160" i="24"/>
  <c r="Z160" i="24"/>
  <c r="AA159" i="24"/>
  <c r="Z159" i="24"/>
  <c r="P159" i="24" s="1"/>
  <c r="AA158" i="24"/>
  <c r="Z158" i="24"/>
  <c r="AA157" i="24"/>
  <c r="Z157" i="24"/>
  <c r="AA156" i="24"/>
  <c r="Z156" i="24"/>
  <c r="AA155" i="24"/>
  <c r="Z155" i="24"/>
  <c r="AA154" i="24"/>
  <c r="Z154" i="24"/>
  <c r="AA153" i="24"/>
  <c r="Z153" i="24"/>
  <c r="X153" i="24" s="1"/>
  <c r="AA152" i="24"/>
  <c r="Z152" i="24"/>
  <c r="AA151" i="24"/>
  <c r="Z151" i="24"/>
  <c r="W151" i="24" s="1"/>
  <c r="AA150" i="24"/>
  <c r="Z150" i="24"/>
  <c r="AA149" i="24"/>
  <c r="Z149" i="24"/>
  <c r="AA148" i="24"/>
  <c r="Z148" i="24"/>
  <c r="AA147" i="24"/>
  <c r="Z147" i="24"/>
  <c r="V147" i="24" s="1"/>
  <c r="AA146" i="24"/>
  <c r="Z146" i="24"/>
  <c r="AA145" i="24"/>
  <c r="Z145" i="24"/>
  <c r="AA144" i="24"/>
  <c r="Z144" i="24"/>
  <c r="AA143" i="24"/>
  <c r="Z143" i="24"/>
  <c r="P143" i="24" s="1"/>
  <c r="AA142" i="24"/>
  <c r="Z142" i="24"/>
  <c r="AA141" i="24"/>
  <c r="Z141" i="24"/>
  <c r="X141" i="24" s="1"/>
  <c r="AA140" i="24"/>
  <c r="Z140" i="24"/>
  <c r="V140" i="24"/>
  <c r="AA139" i="24"/>
  <c r="Z139" i="24"/>
  <c r="AA138" i="24"/>
  <c r="Z138" i="24"/>
  <c r="V138" i="24" s="1"/>
  <c r="AA137" i="24"/>
  <c r="Z137" i="24"/>
  <c r="AA136" i="24"/>
  <c r="Z136" i="24"/>
  <c r="AA135" i="24"/>
  <c r="Z135" i="24"/>
  <c r="AA134" i="24"/>
  <c r="Z134" i="24"/>
  <c r="AA133" i="24"/>
  <c r="Z133" i="24"/>
  <c r="AA132" i="24"/>
  <c r="Z132" i="24"/>
  <c r="AA131" i="24"/>
  <c r="Z131" i="24"/>
  <c r="AA130" i="24"/>
  <c r="Z130" i="24"/>
  <c r="V130" i="24" s="1"/>
  <c r="AA129" i="24"/>
  <c r="Z129" i="24"/>
  <c r="AA128" i="24"/>
  <c r="Z128" i="24"/>
  <c r="AA127" i="24"/>
  <c r="Z127" i="24"/>
  <c r="AA126" i="24"/>
  <c r="Z126" i="24"/>
  <c r="AA125" i="24"/>
  <c r="Z125" i="24"/>
  <c r="AA124" i="24"/>
  <c r="Z124" i="24"/>
  <c r="V124" i="24" s="1"/>
  <c r="AA123" i="24"/>
  <c r="Z123" i="24"/>
  <c r="AA122" i="24"/>
  <c r="Z122" i="24"/>
  <c r="AA121" i="24"/>
  <c r="Z121" i="24"/>
  <c r="AA120" i="24"/>
  <c r="Z120" i="24"/>
  <c r="AA119" i="24"/>
  <c r="Z119" i="24"/>
  <c r="AA118" i="24"/>
  <c r="Z118" i="24"/>
  <c r="AA117" i="24"/>
  <c r="Z117" i="24"/>
  <c r="AA116" i="24"/>
  <c r="Z116" i="24"/>
  <c r="W116" i="24" s="1"/>
  <c r="AA115" i="24"/>
  <c r="Z115" i="24"/>
  <c r="AA114" i="24"/>
  <c r="Z114" i="24"/>
  <c r="AA113" i="24"/>
  <c r="Z113" i="24"/>
  <c r="AA112" i="24"/>
  <c r="Z112" i="24"/>
  <c r="AA111" i="24"/>
  <c r="Z111" i="24"/>
  <c r="AA110" i="24"/>
  <c r="Z110" i="24"/>
  <c r="X110" i="24" s="1"/>
  <c r="AA109" i="24"/>
  <c r="Z109" i="24"/>
  <c r="AA108" i="24"/>
  <c r="Z108" i="24"/>
  <c r="W108" i="24" s="1"/>
  <c r="AA107" i="24"/>
  <c r="Z107" i="24"/>
  <c r="Y107" i="24" s="1"/>
  <c r="AA106" i="24"/>
  <c r="Z106" i="24"/>
  <c r="AA105" i="24"/>
  <c r="Z105" i="24"/>
  <c r="AA104" i="24"/>
  <c r="Z104" i="24"/>
  <c r="AA103" i="24"/>
  <c r="Z103" i="24"/>
  <c r="AA102" i="24"/>
  <c r="Z102" i="24"/>
  <c r="X102" i="24" s="1"/>
  <c r="AA101" i="24"/>
  <c r="Z101" i="24"/>
  <c r="AA100" i="24"/>
  <c r="Z100" i="24"/>
  <c r="AA99" i="24"/>
  <c r="Z99" i="24"/>
  <c r="AA98" i="24"/>
  <c r="Z98" i="24"/>
  <c r="W98" i="24"/>
  <c r="AA97" i="24"/>
  <c r="Z97" i="24"/>
  <c r="AA96" i="24"/>
  <c r="Z96" i="24"/>
  <c r="X96" i="24" s="1"/>
  <c r="AA95" i="24"/>
  <c r="Z95" i="24"/>
  <c r="AA94" i="24"/>
  <c r="Z94" i="24"/>
  <c r="P94" i="24" s="1"/>
  <c r="AA93" i="24"/>
  <c r="Z93" i="24"/>
  <c r="AA92" i="24"/>
  <c r="Z92" i="24"/>
  <c r="AA91" i="24"/>
  <c r="Z91" i="24"/>
  <c r="AA90" i="24"/>
  <c r="Z90" i="24"/>
  <c r="P90" i="24" s="1"/>
  <c r="AA89" i="24"/>
  <c r="Z89" i="24"/>
  <c r="AA88" i="24"/>
  <c r="Z88" i="24"/>
  <c r="AA87" i="24"/>
  <c r="Z87" i="24"/>
  <c r="AA86" i="24"/>
  <c r="Z86" i="24"/>
  <c r="P86" i="24" s="1"/>
  <c r="AA85" i="24"/>
  <c r="Z85" i="24"/>
  <c r="AA84" i="24"/>
  <c r="Z84" i="24"/>
  <c r="AA83" i="24"/>
  <c r="Z83" i="24"/>
  <c r="AA82" i="24"/>
  <c r="Z82" i="24"/>
  <c r="AA81" i="24"/>
  <c r="Z81" i="24"/>
  <c r="AA80" i="24"/>
  <c r="Z80" i="24"/>
  <c r="AA79" i="24"/>
  <c r="Z79" i="24"/>
  <c r="AA78" i="24"/>
  <c r="Z78" i="24"/>
  <c r="AA77" i="24"/>
  <c r="Z77" i="24"/>
  <c r="AA76" i="24"/>
  <c r="Z76" i="24"/>
  <c r="AA75" i="24"/>
  <c r="Z75" i="24"/>
  <c r="AA74" i="24"/>
  <c r="Z74" i="24"/>
  <c r="Y74" i="24" s="1"/>
  <c r="AA73" i="24"/>
  <c r="Z73" i="24"/>
  <c r="AA72" i="24"/>
  <c r="Z72" i="24"/>
  <c r="X72" i="24" s="1"/>
  <c r="AA71" i="24"/>
  <c r="Z71" i="24"/>
  <c r="AA70" i="24"/>
  <c r="Z70" i="24"/>
  <c r="P70" i="24" s="1"/>
  <c r="AA69" i="24"/>
  <c r="Z69" i="24"/>
  <c r="AA68" i="24"/>
  <c r="Z68" i="24"/>
  <c r="AA67" i="24"/>
  <c r="Z67" i="24"/>
  <c r="W67" i="24"/>
  <c r="AA66" i="24"/>
  <c r="Z66" i="24"/>
  <c r="AA65" i="24"/>
  <c r="Z65" i="24"/>
  <c r="AA64" i="24"/>
  <c r="Z64" i="24"/>
  <c r="AA63" i="24"/>
  <c r="Z63" i="24"/>
  <c r="AA62" i="24"/>
  <c r="Z62" i="24"/>
  <c r="AA61" i="24"/>
  <c r="Z61" i="24"/>
  <c r="AA60" i="24"/>
  <c r="Z60" i="24"/>
  <c r="AA59" i="24"/>
  <c r="Z59" i="24"/>
  <c r="AA58" i="24"/>
  <c r="Z58" i="24"/>
  <c r="AA57" i="24"/>
  <c r="Z57" i="24"/>
  <c r="AA56" i="24"/>
  <c r="Z56" i="24"/>
  <c r="AA55" i="24"/>
  <c r="Z55" i="24"/>
  <c r="AA54" i="24"/>
  <c r="Z54" i="24"/>
  <c r="AA53" i="24"/>
  <c r="Z53" i="24"/>
  <c r="AA52" i="24"/>
  <c r="Z52" i="24"/>
  <c r="AA51" i="24"/>
  <c r="Z51" i="24"/>
  <c r="AA50" i="24"/>
  <c r="Z50" i="24"/>
  <c r="AA49" i="24"/>
  <c r="Z49" i="24"/>
  <c r="AA48" i="24"/>
  <c r="Z48" i="24"/>
  <c r="AA47" i="24"/>
  <c r="Z47" i="24"/>
  <c r="AA46" i="24"/>
  <c r="Z46" i="24"/>
  <c r="AA45" i="24"/>
  <c r="Z45" i="24"/>
  <c r="AA44" i="24"/>
  <c r="Z44" i="24"/>
  <c r="AA43" i="24"/>
  <c r="Z43" i="24"/>
  <c r="V43" i="24"/>
  <c r="AA42" i="24"/>
  <c r="Z42" i="24"/>
  <c r="V42" i="24" s="1"/>
  <c r="AA41" i="24"/>
  <c r="Z41" i="24"/>
  <c r="W41" i="24" s="1"/>
  <c r="AA40" i="24"/>
  <c r="Z40" i="24"/>
  <c r="P40" i="24" s="1"/>
  <c r="AA39" i="24"/>
  <c r="Z39" i="24"/>
  <c r="V39" i="24" s="1"/>
  <c r="AA38" i="24"/>
  <c r="Z38" i="24"/>
  <c r="AA37" i="24"/>
  <c r="Z37" i="24"/>
  <c r="AA36" i="24"/>
  <c r="Z36" i="24"/>
  <c r="AA35" i="24"/>
  <c r="Z35" i="24"/>
  <c r="AA34" i="24"/>
  <c r="Z34" i="24"/>
  <c r="AA33" i="24"/>
  <c r="Z33" i="24"/>
  <c r="AA32" i="24"/>
  <c r="Z32" i="24"/>
  <c r="AA31" i="24"/>
  <c r="Z31" i="24"/>
  <c r="AA30" i="24"/>
  <c r="Z30" i="24"/>
  <c r="AA29" i="24"/>
  <c r="Z29" i="24"/>
  <c r="AA28" i="24"/>
  <c r="Z28" i="24"/>
  <c r="AA27" i="24"/>
  <c r="Z27" i="24"/>
  <c r="AA26" i="24"/>
  <c r="Z26" i="24"/>
  <c r="AA25" i="24"/>
  <c r="Z25" i="24"/>
  <c r="W25" i="24" s="1"/>
  <c r="AA24" i="24"/>
  <c r="Z24" i="24"/>
  <c r="AA23" i="24"/>
  <c r="Z23" i="24"/>
  <c r="AA22" i="24"/>
  <c r="Z22" i="24"/>
  <c r="AA21" i="24"/>
  <c r="Z21" i="24"/>
  <c r="AA20" i="24"/>
  <c r="Z20" i="24"/>
  <c r="AA19" i="24"/>
  <c r="Z19" i="24"/>
  <c r="AA18" i="24"/>
  <c r="Z18" i="24"/>
  <c r="AA17" i="24"/>
  <c r="Z17" i="24"/>
  <c r="AA16" i="24"/>
  <c r="Z16" i="24"/>
  <c r="AA15" i="24"/>
  <c r="Z15" i="24"/>
  <c r="AA14" i="24"/>
  <c r="Z14" i="24"/>
  <c r="AA13" i="24"/>
  <c r="Z13" i="24"/>
  <c r="AA12" i="24"/>
  <c r="Z12" i="24"/>
  <c r="AA11" i="24"/>
  <c r="Z11" i="24"/>
  <c r="AA10" i="24"/>
  <c r="Q6" i="24"/>
  <c r="Z259" i="23"/>
  <c r="Z258" i="23"/>
  <c r="Z257" i="23"/>
  <c r="Z256" i="23"/>
  <c r="Z255" i="23"/>
  <c r="Z254" i="23"/>
  <c r="Z253" i="23"/>
  <c r="Z252" i="23"/>
  <c r="Z251" i="23"/>
  <c r="Z250" i="23"/>
  <c r="Z249" i="23"/>
  <c r="Z248" i="23"/>
  <c r="Z247" i="23"/>
  <c r="Z246" i="23"/>
  <c r="Z245" i="23"/>
  <c r="Z244" i="23"/>
  <c r="Z243" i="23"/>
  <c r="Z242" i="23"/>
  <c r="Z241" i="23"/>
  <c r="Z240" i="23"/>
  <c r="Z239" i="23"/>
  <c r="Z238" i="23"/>
  <c r="Z237" i="23"/>
  <c r="Z236" i="23"/>
  <c r="Z235" i="23"/>
  <c r="Z234" i="23"/>
  <c r="Z233" i="23"/>
  <c r="Z232" i="23"/>
  <c r="Z231" i="23"/>
  <c r="Z230" i="23"/>
  <c r="Z229" i="23"/>
  <c r="Z228" i="23"/>
  <c r="Z227" i="23"/>
  <c r="Z226" i="23"/>
  <c r="Z225" i="23"/>
  <c r="Z224" i="23"/>
  <c r="Z223" i="23"/>
  <c r="Z222" i="23"/>
  <c r="Z221" i="23"/>
  <c r="Z220" i="23"/>
  <c r="Z219" i="23"/>
  <c r="Z218" i="23"/>
  <c r="Z217" i="23"/>
  <c r="Z216" i="23"/>
  <c r="Z215" i="23"/>
  <c r="Z214" i="23"/>
  <c r="Z213" i="23"/>
  <c r="Z212" i="23"/>
  <c r="Z211" i="23"/>
  <c r="Z210" i="23"/>
  <c r="Z209" i="23"/>
  <c r="Z208" i="23"/>
  <c r="Z207" i="23"/>
  <c r="Z206" i="23"/>
  <c r="Z205" i="23"/>
  <c r="Z204" i="23"/>
  <c r="Z203" i="23"/>
  <c r="Z202" i="23"/>
  <c r="Z201" i="23"/>
  <c r="Z200" i="23"/>
  <c r="Z199" i="23"/>
  <c r="Z198" i="23"/>
  <c r="Z197" i="23"/>
  <c r="Z196" i="23"/>
  <c r="Z195" i="23"/>
  <c r="Z194" i="23"/>
  <c r="Z193" i="23"/>
  <c r="Z192" i="23"/>
  <c r="Z191" i="23"/>
  <c r="Z190" i="23"/>
  <c r="Z189" i="23"/>
  <c r="Z188" i="23"/>
  <c r="Z187" i="23"/>
  <c r="Z186" i="23"/>
  <c r="Z185" i="23"/>
  <c r="Z184" i="23"/>
  <c r="Z183" i="23"/>
  <c r="Z182" i="23"/>
  <c r="Z181" i="23"/>
  <c r="Z180" i="23"/>
  <c r="Z179" i="23"/>
  <c r="Z178" i="23"/>
  <c r="Z177" i="23"/>
  <c r="Z176" i="23"/>
  <c r="Z175" i="23"/>
  <c r="Z174" i="23"/>
  <c r="Z173" i="23"/>
  <c r="Z172" i="23"/>
  <c r="Z171" i="23"/>
  <c r="Z170" i="23"/>
  <c r="Z169" i="23"/>
  <c r="Z168" i="23"/>
  <c r="Z167" i="23"/>
  <c r="Z166" i="23"/>
  <c r="Z165" i="23"/>
  <c r="Z164" i="23"/>
  <c r="Z163" i="23"/>
  <c r="Z162" i="23"/>
  <c r="Z161" i="23"/>
  <c r="Z160" i="23"/>
  <c r="Z159" i="23"/>
  <c r="Z158" i="23"/>
  <c r="Z157" i="23"/>
  <c r="Z156" i="23"/>
  <c r="Z155" i="23"/>
  <c r="Z154" i="23"/>
  <c r="Z153" i="23"/>
  <c r="Z152" i="23"/>
  <c r="Z151" i="23"/>
  <c r="Z150" i="23"/>
  <c r="Z149" i="23"/>
  <c r="Z148" i="23"/>
  <c r="Z147" i="23"/>
  <c r="Z146" i="23"/>
  <c r="Z145" i="23"/>
  <c r="Z144" i="23"/>
  <c r="Z143" i="23"/>
  <c r="Z142" i="23"/>
  <c r="Z141" i="23"/>
  <c r="Z140" i="23"/>
  <c r="Z139" i="23"/>
  <c r="Z138" i="23"/>
  <c r="Z137" i="23"/>
  <c r="Z136" i="23"/>
  <c r="Z135" i="23"/>
  <c r="Z134" i="23"/>
  <c r="Z133" i="23"/>
  <c r="Z132" i="23"/>
  <c r="Z131" i="23"/>
  <c r="Z130" i="23"/>
  <c r="Z129" i="23"/>
  <c r="Z128" i="23"/>
  <c r="Z127" i="23"/>
  <c r="Z126" i="23"/>
  <c r="Z125" i="23"/>
  <c r="Z124" i="23"/>
  <c r="Z123" i="23"/>
  <c r="Z122" i="23"/>
  <c r="Z121" i="23"/>
  <c r="Z120" i="23"/>
  <c r="Z119" i="23"/>
  <c r="Z118" i="23"/>
  <c r="Z117" i="23"/>
  <c r="Z116" i="23"/>
  <c r="Z115" i="23"/>
  <c r="Z114" i="23"/>
  <c r="Z113" i="23"/>
  <c r="Z112" i="23"/>
  <c r="Z111" i="23"/>
  <c r="Z110" i="23"/>
  <c r="Z109" i="23"/>
  <c r="Z108" i="23"/>
  <c r="Z107" i="23"/>
  <c r="Z106" i="23"/>
  <c r="Z105" i="23"/>
  <c r="Z104" i="23"/>
  <c r="Z103" i="23"/>
  <c r="Z102" i="23"/>
  <c r="Z101" i="23"/>
  <c r="Z100" i="23"/>
  <c r="Z99" i="23"/>
  <c r="Z98" i="23"/>
  <c r="Z97" i="23"/>
  <c r="Z96" i="23"/>
  <c r="Z95" i="23"/>
  <c r="Z94" i="23"/>
  <c r="Z93" i="23"/>
  <c r="Z92" i="23"/>
  <c r="Z91" i="23"/>
  <c r="Z90" i="23"/>
  <c r="Z89" i="23"/>
  <c r="Z88" i="23"/>
  <c r="Z87" i="23"/>
  <c r="Z86" i="23"/>
  <c r="Z85" i="23"/>
  <c r="Z84" i="23"/>
  <c r="Z83" i="23"/>
  <c r="Z82" i="23"/>
  <c r="Z81" i="23"/>
  <c r="Z80" i="23"/>
  <c r="Z79" i="23"/>
  <c r="Z78" i="23"/>
  <c r="Z77" i="23"/>
  <c r="Z76" i="23"/>
  <c r="Z75" i="23"/>
  <c r="Z74" i="23"/>
  <c r="Z73" i="23"/>
  <c r="Z72" i="23"/>
  <c r="Z71" i="23"/>
  <c r="Z70" i="23"/>
  <c r="Z69" i="23"/>
  <c r="Z68" i="23"/>
  <c r="Z67" i="23"/>
  <c r="Z66" i="23"/>
  <c r="Z65" i="23"/>
  <c r="Z64" i="23"/>
  <c r="Z63" i="23"/>
  <c r="Z62" i="23"/>
  <c r="Z61" i="23"/>
  <c r="Z60" i="23"/>
  <c r="Z59" i="23"/>
  <c r="Z58" i="23"/>
  <c r="Z57" i="23"/>
  <c r="Z56" i="23"/>
  <c r="Z55" i="23"/>
  <c r="Z54" i="23"/>
  <c r="Z53" i="23"/>
  <c r="Z52" i="23"/>
  <c r="Z51" i="23"/>
  <c r="Z50" i="23"/>
  <c r="Z49" i="23"/>
  <c r="Z48" i="23"/>
  <c r="Z47" i="23"/>
  <c r="Z46" i="23"/>
  <c r="Z45" i="23"/>
  <c r="Z44" i="23"/>
  <c r="Z43" i="23"/>
  <c r="Z42" i="23"/>
  <c r="Z41" i="23"/>
  <c r="Z40" i="23"/>
  <c r="Z39" i="23"/>
  <c r="Z38" i="23"/>
  <c r="Z37" i="23"/>
  <c r="Z36" i="23"/>
  <c r="Z35" i="23"/>
  <c r="Z34" i="23"/>
  <c r="Z33" i="23"/>
  <c r="Z32" i="23"/>
  <c r="Z31" i="23"/>
  <c r="Z30" i="23"/>
  <c r="Z29" i="23"/>
  <c r="Z28" i="23"/>
  <c r="Z27" i="23"/>
  <c r="Z26" i="23"/>
  <c r="Z25" i="23"/>
  <c r="Z24" i="23"/>
  <c r="Z23" i="23"/>
  <c r="Z22" i="23"/>
  <c r="Z21" i="23"/>
  <c r="Z20" i="23"/>
  <c r="Z19" i="23"/>
  <c r="Z18" i="23"/>
  <c r="Z17" i="23"/>
  <c r="Z16" i="23"/>
  <c r="Z15" i="23"/>
  <c r="Z14" i="23"/>
  <c r="Z13" i="23"/>
  <c r="Z12" i="23"/>
  <c r="Z11" i="23"/>
  <c r="Z10" i="23"/>
  <c r="N259" i="12"/>
  <c r="N258" i="12"/>
  <c r="N257" i="12"/>
  <c r="N256" i="12"/>
  <c r="N255" i="12"/>
  <c r="N254" i="12"/>
  <c r="N253" i="12"/>
  <c r="N252" i="12"/>
  <c r="N251" i="12"/>
  <c r="N250" i="12"/>
  <c r="N249" i="12"/>
  <c r="N248" i="12"/>
  <c r="N247" i="12"/>
  <c r="N246" i="12"/>
  <c r="N245" i="12"/>
  <c r="N244" i="12"/>
  <c r="N243" i="12"/>
  <c r="N242" i="12"/>
  <c r="N241" i="12"/>
  <c r="N240" i="12"/>
  <c r="N239" i="12"/>
  <c r="N238" i="12"/>
  <c r="N237" i="12"/>
  <c r="N236" i="12"/>
  <c r="N235" i="12"/>
  <c r="N234" i="12"/>
  <c r="N233" i="12"/>
  <c r="N232" i="12"/>
  <c r="N231" i="12"/>
  <c r="N230" i="12"/>
  <c r="N229" i="12"/>
  <c r="N228" i="12"/>
  <c r="N227" i="12"/>
  <c r="N226" i="12"/>
  <c r="N225" i="12"/>
  <c r="N224" i="12"/>
  <c r="N223" i="12"/>
  <c r="N222" i="12"/>
  <c r="N221" i="12"/>
  <c r="N220" i="12"/>
  <c r="N219" i="12"/>
  <c r="N218" i="12"/>
  <c r="N217" i="12"/>
  <c r="N216" i="12"/>
  <c r="N215" i="12"/>
  <c r="N214" i="12"/>
  <c r="N213" i="12"/>
  <c r="N212" i="12"/>
  <c r="N211" i="12"/>
  <c r="N210" i="12"/>
  <c r="N209" i="12"/>
  <c r="N208" i="12"/>
  <c r="N207" i="12"/>
  <c r="N206" i="12"/>
  <c r="N205" i="12"/>
  <c r="N204" i="12"/>
  <c r="N203" i="12"/>
  <c r="N202" i="12"/>
  <c r="N201" i="12"/>
  <c r="N200" i="12"/>
  <c r="N199" i="12"/>
  <c r="N198" i="12"/>
  <c r="N197" i="12"/>
  <c r="N196" i="12"/>
  <c r="N195" i="12"/>
  <c r="N194" i="12"/>
  <c r="N193" i="12"/>
  <c r="N192" i="12"/>
  <c r="N191" i="12"/>
  <c r="N190" i="12"/>
  <c r="N189" i="12"/>
  <c r="N188" i="12"/>
  <c r="N187" i="12"/>
  <c r="N186" i="12"/>
  <c r="N185" i="12"/>
  <c r="N184" i="12"/>
  <c r="N183" i="12"/>
  <c r="N182" i="12"/>
  <c r="N181" i="12"/>
  <c r="N180" i="12"/>
  <c r="N179" i="12"/>
  <c r="N178" i="12"/>
  <c r="N177" i="12"/>
  <c r="N176" i="12"/>
  <c r="N175" i="12"/>
  <c r="N174" i="12"/>
  <c r="N173" i="12"/>
  <c r="N172" i="12"/>
  <c r="N171" i="12"/>
  <c r="N170" i="12"/>
  <c r="N169" i="12"/>
  <c r="N168" i="12"/>
  <c r="N167" i="12"/>
  <c r="N166" i="12"/>
  <c r="N165" i="12"/>
  <c r="N164" i="12"/>
  <c r="N163" i="12"/>
  <c r="N162" i="12"/>
  <c r="N161" i="12"/>
  <c r="N160" i="12"/>
  <c r="N159" i="12"/>
  <c r="N158" i="12"/>
  <c r="N157" i="12"/>
  <c r="N156" i="12"/>
  <c r="N155" i="12"/>
  <c r="N154" i="12"/>
  <c r="N153" i="12"/>
  <c r="N152" i="12"/>
  <c r="N151" i="12"/>
  <c r="N150" i="12"/>
  <c r="N149" i="12"/>
  <c r="N148" i="12"/>
  <c r="N147" i="12"/>
  <c r="N146" i="12"/>
  <c r="N145" i="12"/>
  <c r="N144" i="12"/>
  <c r="N143" i="12"/>
  <c r="N142" i="12"/>
  <c r="N141" i="12"/>
  <c r="N140" i="12"/>
  <c r="N139" i="12"/>
  <c r="N138" i="12"/>
  <c r="N137" i="12"/>
  <c r="N136" i="12"/>
  <c r="N135" i="12"/>
  <c r="N134" i="12"/>
  <c r="N133" i="12"/>
  <c r="N132" i="12"/>
  <c r="N131" i="12"/>
  <c r="N130" i="12"/>
  <c r="N129" i="12"/>
  <c r="N128" i="12"/>
  <c r="N127" i="12"/>
  <c r="N126" i="12"/>
  <c r="N125" i="12"/>
  <c r="N124" i="12"/>
  <c r="N123" i="12"/>
  <c r="N122" i="12"/>
  <c r="N121" i="12"/>
  <c r="N120" i="12"/>
  <c r="N119" i="12"/>
  <c r="N118" i="12"/>
  <c r="N117" i="12"/>
  <c r="N116" i="12"/>
  <c r="N115" i="12"/>
  <c r="N114" i="12"/>
  <c r="N113" i="12"/>
  <c r="N112" i="12"/>
  <c r="N111" i="12"/>
  <c r="N110" i="12"/>
  <c r="N109" i="12"/>
  <c r="N108" i="12"/>
  <c r="N107" i="12"/>
  <c r="N106" i="12"/>
  <c r="N105" i="12"/>
  <c r="N104" i="12"/>
  <c r="N103" i="12"/>
  <c r="N102" i="12"/>
  <c r="N101" i="12"/>
  <c r="N100" i="12"/>
  <c r="N99" i="12"/>
  <c r="N98" i="12"/>
  <c r="N97" i="12"/>
  <c r="N96" i="12"/>
  <c r="N95" i="12"/>
  <c r="N94" i="12"/>
  <c r="N93" i="12"/>
  <c r="N92" i="12"/>
  <c r="N91" i="12"/>
  <c r="N90" i="12"/>
  <c r="N89" i="12"/>
  <c r="N88" i="12"/>
  <c r="N87" i="12"/>
  <c r="N86" i="12"/>
  <c r="N85" i="12"/>
  <c r="N84" i="12"/>
  <c r="N83" i="12"/>
  <c r="N82" i="12"/>
  <c r="N81" i="12"/>
  <c r="N80" i="12"/>
  <c r="N79" i="12"/>
  <c r="N78" i="12"/>
  <c r="N77" i="12"/>
  <c r="N76" i="12"/>
  <c r="N75" i="12"/>
  <c r="N74" i="12"/>
  <c r="N73" i="12"/>
  <c r="N72" i="12"/>
  <c r="N71" i="12"/>
  <c r="N70" i="12"/>
  <c r="N69" i="12"/>
  <c r="N68" i="12"/>
  <c r="N67" i="12"/>
  <c r="N66" i="12"/>
  <c r="N65" i="12"/>
  <c r="N64" i="12"/>
  <c r="N63" i="12"/>
  <c r="N62" i="12"/>
  <c r="N61" i="12"/>
  <c r="N60" i="12"/>
  <c r="N59" i="12"/>
  <c r="N58" i="12"/>
  <c r="N57" i="12"/>
  <c r="N56" i="12"/>
  <c r="N55" i="12"/>
  <c r="N54" i="12"/>
  <c r="N53" i="12"/>
  <c r="N52" i="12"/>
  <c r="N51" i="12"/>
  <c r="N50" i="12"/>
  <c r="N49" i="12"/>
  <c r="N48" i="12"/>
  <c r="N47" i="12"/>
  <c r="N46" i="12"/>
  <c r="N45" i="12"/>
  <c r="N44" i="12"/>
  <c r="N43" i="12"/>
  <c r="N42" i="12"/>
  <c r="N41" i="12"/>
  <c r="N40" i="12"/>
  <c r="N39" i="12"/>
  <c r="N38" i="12"/>
  <c r="N37" i="12"/>
  <c r="N36" i="12"/>
  <c r="N35" i="12"/>
  <c r="N34" i="12"/>
  <c r="N33" i="12"/>
  <c r="N32" i="12"/>
  <c r="N31" i="12"/>
  <c r="N30" i="12"/>
  <c r="N29" i="12"/>
  <c r="N28" i="12"/>
  <c r="N27" i="12"/>
  <c r="N26" i="12"/>
  <c r="N25" i="12"/>
  <c r="N24" i="12"/>
  <c r="N23" i="12"/>
  <c r="N22" i="12"/>
  <c r="N21" i="12"/>
  <c r="N20" i="12"/>
  <c r="N19" i="12"/>
  <c r="N18" i="12"/>
  <c r="N17" i="12"/>
  <c r="N16" i="12"/>
  <c r="N15" i="12"/>
  <c r="N14" i="12"/>
  <c r="N13" i="12"/>
  <c r="N12" i="12"/>
  <c r="N11" i="12"/>
  <c r="N10" i="12"/>
  <c r="T259" i="8"/>
  <c r="T258" i="8"/>
  <c r="T257" i="8"/>
  <c r="T256" i="8"/>
  <c r="T255" i="8"/>
  <c r="T254" i="8"/>
  <c r="T253" i="8"/>
  <c r="T252" i="8"/>
  <c r="T251" i="8"/>
  <c r="T250" i="8"/>
  <c r="T249" i="8"/>
  <c r="T248" i="8"/>
  <c r="T247" i="8"/>
  <c r="T246" i="8"/>
  <c r="T245" i="8"/>
  <c r="T244" i="8"/>
  <c r="T243" i="8"/>
  <c r="T242" i="8"/>
  <c r="T241" i="8"/>
  <c r="T240" i="8"/>
  <c r="T239" i="8"/>
  <c r="T238" i="8"/>
  <c r="T237" i="8"/>
  <c r="T236" i="8"/>
  <c r="T235" i="8"/>
  <c r="T234" i="8"/>
  <c r="T233" i="8"/>
  <c r="T232" i="8"/>
  <c r="T231" i="8"/>
  <c r="T230" i="8"/>
  <c r="T229" i="8"/>
  <c r="T228" i="8"/>
  <c r="T227" i="8"/>
  <c r="T226" i="8"/>
  <c r="T225" i="8"/>
  <c r="T224" i="8"/>
  <c r="T223" i="8"/>
  <c r="T222" i="8"/>
  <c r="T221" i="8"/>
  <c r="T220" i="8"/>
  <c r="T219" i="8"/>
  <c r="T218" i="8"/>
  <c r="T217" i="8"/>
  <c r="T216" i="8"/>
  <c r="T215" i="8"/>
  <c r="T214" i="8"/>
  <c r="T213" i="8"/>
  <c r="T212" i="8"/>
  <c r="T211" i="8"/>
  <c r="T210" i="8"/>
  <c r="T209" i="8"/>
  <c r="T208" i="8"/>
  <c r="T207" i="8"/>
  <c r="T206" i="8"/>
  <c r="T205" i="8"/>
  <c r="T204" i="8"/>
  <c r="T203" i="8"/>
  <c r="T202" i="8"/>
  <c r="T201" i="8"/>
  <c r="T200" i="8"/>
  <c r="T199" i="8"/>
  <c r="T198" i="8"/>
  <c r="T197" i="8"/>
  <c r="T196" i="8"/>
  <c r="T195" i="8"/>
  <c r="T194" i="8"/>
  <c r="T193" i="8"/>
  <c r="T192" i="8"/>
  <c r="T191" i="8"/>
  <c r="T190" i="8"/>
  <c r="T189" i="8"/>
  <c r="T188" i="8"/>
  <c r="T187" i="8"/>
  <c r="T186" i="8"/>
  <c r="T185" i="8"/>
  <c r="T184" i="8"/>
  <c r="T183" i="8"/>
  <c r="T182" i="8"/>
  <c r="T181" i="8"/>
  <c r="T180" i="8"/>
  <c r="T179" i="8"/>
  <c r="T178" i="8"/>
  <c r="T177" i="8"/>
  <c r="T176" i="8"/>
  <c r="T175" i="8"/>
  <c r="T174" i="8"/>
  <c r="T173" i="8"/>
  <c r="T172" i="8"/>
  <c r="T171" i="8"/>
  <c r="T170" i="8"/>
  <c r="T169" i="8"/>
  <c r="T168" i="8"/>
  <c r="T167" i="8"/>
  <c r="T166" i="8"/>
  <c r="T165" i="8"/>
  <c r="T164" i="8"/>
  <c r="T163" i="8"/>
  <c r="T162" i="8"/>
  <c r="T161" i="8"/>
  <c r="T160" i="8"/>
  <c r="T159" i="8"/>
  <c r="T158" i="8"/>
  <c r="T157" i="8"/>
  <c r="T156" i="8"/>
  <c r="T155" i="8"/>
  <c r="T154" i="8"/>
  <c r="T153" i="8"/>
  <c r="T152" i="8"/>
  <c r="T151" i="8"/>
  <c r="T150" i="8"/>
  <c r="T149" i="8"/>
  <c r="T148" i="8"/>
  <c r="T147" i="8"/>
  <c r="T146" i="8"/>
  <c r="T145" i="8"/>
  <c r="T144" i="8"/>
  <c r="T143" i="8"/>
  <c r="T142" i="8"/>
  <c r="T141" i="8"/>
  <c r="T140" i="8"/>
  <c r="T139" i="8"/>
  <c r="T138" i="8"/>
  <c r="T137" i="8"/>
  <c r="T136" i="8"/>
  <c r="T135" i="8"/>
  <c r="T134" i="8"/>
  <c r="T133" i="8"/>
  <c r="T132" i="8"/>
  <c r="T131" i="8"/>
  <c r="T130" i="8"/>
  <c r="T129" i="8"/>
  <c r="T128" i="8"/>
  <c r="T127" i="8"/>
  <c r="T126" i="8"/>
  <c r="T125" i="8"/>
  <c r="T124" i="8"/>
  <c r="T123" i="8"/>
  <c r="T122" i="8"/>
  <c r="T121" i="8"/>
  <c r="T120" i="8"/>
  <c r="T119" i="8"/>
  <c r="T118" i="8"/>
  <c r="T117" i="8"/>
  <c r="T116" i="8"/>
  <c r="T115" i="8"/>
  <c r="T114" i="8"/>
  <c r="T113" i="8"/>
  <c r="T112" i="8"/>
  <c r="T111" i="8"/>
  <c r="T110" i="8"/>
  <c r="T109" i="8"/>
  <c r="T108" i="8"/>
  <c r="T107" i="8"/>
  <c r="T106" i="8"/>
  <c r="T105" i="8"/>
  <c r="T104" i="8"/>
  <c r="T103" i="8"/>
  <c r="T102" i="8"/>
  <c r="T101" i="8"/>
  <c r="T100" i="8"/>
  <c r="T99" i="8"/>
  <c r="T98" i="8"/>
  <c r="T97" i="8"/>
  <c r="T96" i="8"/>
  <c r="T95" i="8"/>
  <c r="T94" i="8"/>
  <c r="T93" i="8"/>
  <c r="T92" i="8"/>
  <c r="T91" i="8"/>
  <c r="T90" i="8"/>
  <c r="T89" i="8"/>
  <c r="T88" i="8"/>
  <c r="T87" i="8"/>
  <c r="T86" i="8"/>
  <c r="T85" i="8"/>
  <c r="T84" i="8"/>
  <c r="T83" i="8"/>
  <c r="T82" i="8"/>
  <c r="T81" i="8"/>
  <c r="T80" i="8"/>
  <c r="T79" i="8"/>
  <c r="T78" i="8"/>
  <c r="T77" i="8"/>
  <c r="T76" i="8"/>
  <c r="T75" i="8"/>
  <c r="T74" i="8"/>
  <c r="T73" i="8"/>
  <c r="T72" i="8"/>
  <c r="T71" i="8"/>
  <c r="T70" i="8"/>
  <c r="T69" i="8"/>
  <c r="T68" i="8"/>
  <c r="T67" i="8"/>
  <c r="T66" i="8"/>
  <c r="T65" i="8"/>
  <c r="T64" i="8"/>
  <c r="T63" i="8"/>
  <c r="T62" i="8"/>
  <c r="T61" i="8"/>
  <c r="T60" i="8"/>
  <c r="T59" i="8"/>
  <c r="T58" i="8"/>
  <c r="T57" i="8"/>
  <c r="T56" i="8"/>
  <c r="T55" i="8"/>
  <c r="T54" i="8"/>
  <c r="T53" i="8"/>
  <c r="T52" i="8"/>
  <c r="T51" i="8"/>
  <c r="T50" i="8"/>
  <c r="T49" i="8"/>
  <c r="T48" i="8"/>
  <c r="T47" i="8"/>
  <c r="T46" i="8"/>
  <c r="T45" i="8"/>
  <c r="T44" i="8"/>
  <c r="T43" i="8"/>
  <c r="T42" i="8"/>
  <c r="T41" i="8"/>
  <c r="T40" i="8"/>
  <c r="T39" i="8"/>
  <c r="T38" i="8"/>
  <c r="T37" i="8"/>
  <c r="T36" i="8"/>
  <c r="T35" i="8"/>
  <c r="T34" i="8"/>
  <c r="T33" i="8"/>
  <c r="T32" i="8"/>
  <c r="T31" i="8"/>
  <c r="T30" i="8"/>
  <c r="T29" i="8"/>
  <c r="T28" i="8"/>
  <c r="T27" i="8"/>
  <c r="T26" i="8"/>
  <c r="T25" i="8"/>
  <c r="T24" i="8"/>
  <c r="T23" i="8"/>
  <c r="T22" i="8"/>
  <c r="T21" i="8"/>
  <c r="T20" i="8"/>
  <c r="T19" i="8"/>
  <c r="T18" i="8"/>
  <c r="T17" i="8"/>
  <c r="T16" i="8"/>
  <c r="T15" i="8"/>
  <c r="T14" i="8"/>
  <c r="T13" i="8"/>
  <c r="T12" i="8"/>
  <c r="T11" i="8"/>
  <c r="T10" i="8"/>
  <c r="N259" i="11"/>
  <c r="N258" i="11"/>
  <c r="N257" i="11"/>
  <c r="N256" i="11"/>
  <c r="N255" i="11"/>
  <c r="N254" i="11"/>
  <c r="N253" i="11"/>
  <c r="N252" i="11"/>
  <c r="N251" i="11"/>
  <c r="N250" i="11"/>
  <c r="N249" i="11"/>
  <c r="N248" i="11"/>
  <c r="N247" i="11"/>
  <c r="N246" i="11"/>
  <c r="N245" i="11"/>
  <c r="N244" i="11"/>
  <c r="N243" i="11"/>
  <c r="N242" i="11"/>
  <c r="N241" i="11"/>
  <c r="N240" i="11"/>
  <c r="N239" i="11"/>
  <c r="N238" i="11"/>
  <c r="N237" i="11"/>
  <c r="N236" i="11"/>
  <c r="N235" i="11"/>
  <c r="N234" i="11"/>
  <c r="N233" i="11"/>
  <c r="N232" i="11"/>
  <c r="N231" i="11"/>
  <c r="N230" i="11"/>
  <c r="N229" i="11"/>
  <c r="N228" i="11"/>
  <c r="N227" i="11"/>
  <c r="N226" i="11"/>
  <c r="N225" i="11"/>
  <c r="N224" i="11"/>
  <c r="N223" i="11"/>
  <c r="N222" i="11"/>
  <c r="N221" i="11"/>
  <c r="N220" i="11"/>
  <c r="N219" i="11"/>
  <c r="N218" i="11"/>
  <c r="N217" i="11"/>
  <c r="N216" i="11"/>
  <c r="N215" i="11"/>
  <c r="N214" i="11"/>
  <c r="N213" i="11"/>
  <c r="N212" i="11"/>
  <c r="N211" i="11"/>
  <c r="N210" i="11"/>
  <c r="N209" i="11"/>
  <c r="N208" i="11"/>
  <c r="N207" i="11"/>
  <c r="N206" i="11"/>
  <c r="N205" i="11"/>
  <c r="N204" i="11"/>
  <c r="N203" i="11"/>
  <c r="N202" i="11"/>
  <c r="N201" i="11"/>
  <c r="N200" i="11"/>
  <c r="N199" i="11"/>
  <c r="N198" i="11"/>
  <c r="N197" i="11"/>
  <c r="N196" i="11"/>
  <c r="N195" i="11"/>
  <c r="N194" i="11"/>
  <c r="N193" i="11"/>
  <c r="N192" i="11"/>
  <c r="N191" i="11"/>
  <c r="N190" i="11"/>
  <c r="N189" i="11"/>
  <c r="N188" i="11"/>
  <c r="N187" i="11"/>
  <c r="N186" i="11"/>
  <c r="N185" i="11"/>
  <c r="N184" i="11"/>
  <c r="N183" i="11"/>
  <c r="N182" i="11"/>
  <c r="N181" i="11"/>
  <c r="N180" i="11"/>
  <c r="N179" i="11"/>
  <c r="N178" i="11"/>
  <c r="N177" i="11"/>
  <c r="N176" i="11"/>
  <c r="N175" i="11"/>
  <c r="N174" i="11"/>
  <c r="N173" i="11"/>
  <c r="N172" i="11"/>
  <c r="N171" i="11"/>
  <c r="N170" i="11"/>
  <c r="N169" i="11"/>
  <c r="N168" i="11"/>
  <c r="N167" i="11"/>
  <c r="N166" i="11"/>
  <c r="N165" i="11"/>
  <c r="N164" i="11"/>
  <c r="N163" i="11"/>
  <c r="N162" i="11"/>
  <c r="N161" i="11"/>
  <c r="N160" i="11"/>
  <c r="N159" i="11"/>
  <c r="N158" i="11"/>
  <c r="N157" i="11"/>
  <c r="N156" i="11"/>
  <c r="N155" i="11"/>
  <c r="N154" i="11"/>
  <c r="N153" i="11"/>
  <c r="N152" i="11"/>
  <c r="N151" i="11"/>
  <c r="N150" i="11"/>
  <c r="N149" i="11"/>
  <c r="N148" i="11"/>
  <c r="N147" i="11"/>
  <c r="N146" i="11"/>
  <c r="N145" i="11"/>
  <c r="N144" i="11"/>
  <c r="N143" i="11"/>
  <c r="N142" i="11"/>
  <c r="N141" i="11"/>
  <c r="N140" i="11"/>
  <c r="N139" i="11"/>
  <c r="N138" i="11"/>
  <c r="N137" i="11"/>
  <c r="N136" i="11"/>
  <c r="N135" i="11"/>
  <c r="N134" i="11"/>
  <c r="N133" i="11"/>
  <c r="N132" i="11"/>
  <c r="N131" i="11"/>
  <c r="N130" i="11"/>
  <c r="N129" i="11"/>
  <c r="N128" i="11"/>
  <c r="N127" i="11"/>
  <c r="N126" i="11"/>
  <c r="N125" i="11"/>
  <c r="N124" i="11"/>
  <c r="N123" i="11"/>
  <c r="N122" i="11"/>
  <c r="N121" i="11"/>
  <c r="N120" i="11"/>
  <c r="N119" i="11"/>
  <c r="N118" i="11"/>
  <c r="N117" i="11"/>
  <c r="N116" i="11"/>
  <c r="N115" i="11"/>
  <c r="N114" i="11"/>
  <c r="N113" i="11"/>
  <c r="N112" i="11"/>
  <c r="N111" i="11"/>
  <c r="N110" i="11"/>
  <c r="N109" i="11"/>
  <c r="N108" i="11"/>
  <c r="N107" i="11"/>
  <c r="N106" i="11"/>
  <c r="N105" i="11"/>
  <c r="N104" i="11"/>
  <c r="N103" i="11"/>
  <c r="N102" i="11"/>
  <c r="N101" i="11"/>
  <c r="N100" i="11"/>
  <c r="N99" i="11"/>
  <c r="N98" i="11"/>
  <c r="N97" i="11"/>
  <c r="N96" i="11"/>
  <c r="N95" i="11"/>
  <c r="N94" i="11"/>
  <c r="N93" i="11"/>
  <c r="N92" i="11"/>
  <c r="N91" i="11"/>
  <c r="N90" i="11"/>
  <c r="N89" i="11"/>
  <c r="N88" i="11"/>
  <c r="N87" i="11"/>
  <c r="N86" i="11"/>
  <c r="N85" i="11"/>
  <c r="N84" i="11"/>
  <c r="N83" i="11"/>
  <c r="N82" i="11"/>
  <c r="N81" i="11"/>
  <c r="N80" i="11"/>
  <c r="N79" i="11"/>
  <c r="N78" i="11"/>
  <c r="N77" i="11"/>
  <c r="N76" i="11"/>
  <c r="N75" i="11"/>
  <c r="N74" i="11"/>
  <c r="N73" i="11"/>
  <c r="N72" i="11"/>
  <c r="N71" i="11"/>
  <c r="N70" i="11"/>
  <c r="N69" i="11"/>
  <c r="N68" i="11"/>
  <c r="N67" i="11"/>
  <c r="N66" i="11"/>
  <c r="N65" i="11"/>
  <c r="N64" i="11"/>
  <c r="N63" i="11"/>
  <c r="N62" i="11"/>
  <c r="N61" i="11"/>
  <c r="N60" i="11"/>
  <c r="N59" i="11"/>
  <c r="N58" i="11"/>
  <c r="N57" i="11"/>
  <c r="N56" i="11"/>
  <c r="N55" i="11"/>
  <c r="N54" i="11"/>
  <c r="N53" i="11"/>
  <c r="N52" i="11"/>
  <c r="N51" i="11"/>
  <c r="N50" i="11"/>
  <c r="N49" i="11"/>
  <c r="N48" i="11"/>
  <c r="N47" i="11"/>
  <c r="N46" i="11"/>
  <c r="N45" i="11"/>
  <c r="N44" i="11"/>
  <c r="N43" i="11"/>
  <c r="N42" i="11"/>
  <c r="N41" i="11"/>
  <c r="N40" i="11"/>
  <c r="N39" i="11"/>
  <c r="N38" i="11"/>
  <c r="N37" i="11"/>
  <c r="N36" i="11"/>
  <c r="N35" i="11"/>
  <c r="N34" i="11"/>
  <c r="N33" i="11"/>
  <c r="N32" i="11"/>
  <c r="N31" i="11"/>
  <c r="N30" i="11"/>
  <c r="N29" i="11"/>
  <c r="N28" i="11"/>
  <c r="N27" i="11"/>
  <c r="N26" i="11"/>
  <c r="N25" i="11"/>
  <c r="N24" i="11"/>
  <c r="N23" i="11"/>
  <c r="N22" i="11"/>
  <c r="N21" i="11"/>
  <c r="N20" i="11"/>
  <c r="N19" i="11"/>
  <c r="N18" i="11"/>
  <c r="N17" i="11"/>
  <c r="N16" i="11"/>
  <c r="N15" i="11"/>
  <c r="N14" i="11"/>
  <c r="N13" i="11"/>
  <c r="N12" i="11"/>
  <c r="N11" i="11"/>
  <c r="N10" i="11"/>
  <c r="M259" i="7"/>
  <c r="M258" i="7"/>
  <c r="M257" i="7"/>
  <c r="M256" i="7"/>
  <c r="M255" i="7"/>
  <c r="M254" i="7"/>
  <c r="M253" i="7"/>
  <c r="M252" i="7"/>
  <c r="M251" i="7"/>
  <c r="M250" i="7"/>
  <c r="M249" i="7"/>
  <c r="M248" i="7"/>
  <c r="M247" i="7"/>
  <c r="M246" i="7"/>
  <c r="M245" i="7"/>
  <c r="M244" i="7"/>
  <c r="M243" i="7"/>
  <c r="M242" i="7"/>
  <c r="M241" i="7"/>
  <c r="M240" i="7"/>
  <c r="M239" i="7"/>
  <c r="M238" i="7"/>
  <c r="M237" i="7"/>
  <c r="M236" i="7"/>
  <c r="M235" i="7"/>
  <c r="M234" i="7"/>
  <c r="M233" i="7"/>
  <c r="M232" i="7"/>
  <c r="M231" i="7"/>
  <c r="M230" i="7"/>
  <c r="M229" i="7"/>
  <c r="M228" i="7"/>
  <c r="M227" i="7"/>
  <c r="M226" i="7"/>
  <c r="M225" i="7"/>
  <c r="M224" i="7"/>
  <c r="M223" i="7"/>
  <c r="M222" i="7"/>
  <c r="M221" i="7"/>
  <c r="M220" i="7"/>
  <c r="M219" i="7"/>
  <c r="M218" i="7"/>
  <c r="M217" i="7"/>
  <c r="M216" i="7"/>
  <c r="M215" i="7"/>
  <c r="M214" i="7"/>
  <c r="M213" i="7"/>
  <c r="M212" i="7"/>
  <c r="M211" i="7"/>
  <c r="M210" i="7"/>
  <c r="M209" i="7"/>
  <c r="M208" i="7"/>
  <c r="M207" i="7"/>
  <c r="M206" i="7"/>
  <c r="M205" i="7"/>
  <c r="M204" i="7"/>
  <c r="M203" i="7"/>
  <c r="M202" i="7"/>
  <c r="M201" i="7"/>
  <c r="M200" i="7"/>
  <c r="M199" i="7"/>
  <c r="M198" i="7"/>
  <c r="M197" i="7"/>
  <c r="M196" i="7"/>
  <c r="M195" i="7"/>
  <c r="M194" i="7"/>
  <c r="M193" i="7"/>
  <c r="M192" i="7"/>
  <c r="M191" i="7"/>
  <c r="M190" i="7"/>
  <c r="M189" i="7"/>
  <c r="M188" i="7"/>
  <c r="M187" i="7"/>
  <c r="M186" i="7"/>
  <c r="M185" i="7"/>
  <c r="M184" i="7"/>
  <c r="M183" i="7"/>
  <c r="M182" i="7"/>
  <c r="M181" i="7"/>
  <c r="M180" i="7"/>
  <c r="M179" i="7"/>
  <c r="M178" i="7"/>
  <c r="M177" i="7"/>
  <c r="M176" i="7"/>
  <c r="M175" i="7"/>
  <c r="M174" i="7"/>
  <c r="M173" i="7"/>
  <c r="M172" i="7"/>
  <c r="M171" i="7"/>
  <c r="M170" i="7"/>
  <c r="M169" i="7"/>
  <c r="M168" i="7"/>
  <c r="M167" i="7"/>
  <c r="M166" i="7"/>
  <c r="M165" i="7"/>
  <c r="M164" i="7"/>
  <c r="M163" i="7"/>
  <c r="M162" i="7"/>
  <c r="M161" i="7"/>
  <c r="M160" i="7"/>
  <c r="M159" i="7"/>
  <c r="M158" i="7"/>
  <c r="M157" i="7"/>
  <c r="M156" i="7"/>
  <c r="M155" i="7"/>
  <c r="M154" i="7"/>
  <c r="M153" i="7"/>
  <c r="M152" i="7"/>
  <c r="M151" i="7"/>
  <c r="M150" i="7"/>
  <c r="M149" i="7"/>
  <c r="M148" i="7"/>
  <c r="M147" i="7"/>
  <c r="M146" i="7"/>
  <c r="M145" i="7"/>
  <c r="M144" i="7"/>
  <c r="M143" i="7"/>
  <c r="M142" i="7"/>
  <c r="M141" i="7"/>
  <c r="M140" i="7"/>
  <c r="M139" i="7"/>
  <c r="M138" i="7"/>
  <c r="M137" i="7"/>
  <c r="M136" i="7"/>
  <c r="M135" i="7"/>
  <c r="M134" i="7"/>
  <c r="M133" i="7"/>
  <c r="M132" i="7"/>
  <c r="M131" i="7"/>
  <c r="M130" i="7"/>
  <c r="M129" i="7"/>
  <c r="M128" i="7"/>
  <c r="M127" i="7"/>
  <c r="M126" i="7"/>
  <c r="M125" i="7"/>
  <c r="M124" i="7"/>
  <c r="M123" i="7"/>
  <c r="M122" i="7"/>
  <c r="M121" i="7"/>
  <c r="M120" i="7"/>
  <c r="M119" i="7"/>
  <c r="M118" i="7"/>
  <c r="M117" i="7"/>
  <c r="M116" i="7"/>
  <c r="M115" i="7"/>
  <c r="M114" i="7"/>
  <c r="M113" i="7"/>
  <c r="M112" i="7"/>
  <c r="M111" i="7"/>
  <c r="M110" i="7"/>
  <c r="M109" i="7"/>
  <c r="M108" i="7"/>
  <c r="M107" i="7"/>
  <c r="M106" i="7"/>
  <c r="M105" i="7"/>
  <c r="M104" i="7"/>
  <c r="M103" i="7"/>
  <c r="M102" i="7"/>
  <c r="M101" i="7"/>
  <c r="M100" i="7"/>
  <c r="M99" i="7"/>
  <c r="M98" i="7"/>
  <c r="M97" i="7"/>
  <c r="M96" i="7"/>
  <c r="M95" i="7"/>
  <c r="M94" i="7"/>
  <c r="M93" i="7"/>
  <c r="M92" i="7"/>
  <c r="M91" i="7"/>
  <c r="M90" i="7"/>
  <c r="M89" i="7"/>
  <c r="M88" i="7"/>
  <c r="M87" i="7"/>
  <c r="M86" i="7"/>
  <c r="M85" i="7"/>
  <c r="M84" i="7"/>
  <c r="M83" i="7"/>
  <c r="M82" i="7"/>
  <c r="M81" i="7"/>
  <c r="M80" i="7"/>
  <c r="M79" i="7"/>
  <c r="M78" i="7"/>
  <c r="M77" i="7"/>
  <c r="M76" i="7"/>
  <c r="M75" i="7"/>
  <c r="M74" i="7"/>
  <c r="M73" i="7"/>
  <c r="M72" i="7"/>
  <c r="M71" i="7"/>
  <c r="M70" i="7"/>
  <c r="M69" i="7"/>
  <c r="M68" i="7"/>
  <c r="M67"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M13" i="7"/>
  <c r="M12" i="7"/>
  <c r="M11" i="7"/>
  <c r="M10" i="7"/>
  <c r="O259" i="32"/>
  <c r="N259" i="32"/>
  <c r="O258" i="32"/>
  <c r="N258" i="32"/>
  <c r="K258" i="32" s="1"/>
  <c r="O257" i="32"/>
  <c r="N257" i="32"/>
  <c r="K257" i="32" s="1"/>
  <c r="O256" i="32"/>
  <c r="N256" i="32"/>
  <c r="K256" i="32" s="1"/>
  <c r="O255" i="32"/>
  <c r="N255" i="32"/>
  <c r="K255" i="32" s="1"/>
  <c r="O254" i="32"/>
  <c r="N254" i="32"/>
  <c r="K254" i="32" s="1"/>
  <c r="O253" i="32"/>
  <c r="N253" i="32"/>
  <c r="L253" i="32" s="1"/>
  <c r="O252" i="32"/>
  <c r="N252" i="32"/>
  <c r="L252" i="32" s="1"/>
  <c r="O251" i="32"/>
  <c r="N251" i="32"/>
  <c r="L251" i="32" s="1"/>
  <c r="O250" i="32"/>
  <c r="N250" i="32"/>
  <c r="L250" i="32" s="1"/>
  <c r="O249" i="32"/>
  <c r="N249" i="32"/>
  <c r="L249" i="32" s="1"/>
  <c r="O248" i="32"/>
  <c r="N248" i="32"/>
  <c r="L248" i="32" s="1"/>
  <c r="O247" i="32"/>
  <c r="N247" i="32"/>
  <c r="L247" i="32" s="1"/>
  <c r="O246" i="32"/>
  <c r="N246" i="32"/>
  <c r="L246" i="32" s="1"/>
  <c r="O245" i="32"/>
  <c r="N245" i="32"/>
  <c r="L245" i="32" s="1"/>
  <c r="O244" i="32"/>
  <c r="N244" i="32"/>
  <c r="L244" i="32"/>
  <c r="O243" i="32"/>
  <c r="N243" i="32"/>
  <c r="L243" i="32" s="1"/>
  <c r="O242" i="32"/>
  <c r="N242" i="32"/>
  <c r="L242" i="32" s="1"/>
  <c r="O241" i="32"/>
  <c r="N241" i="32"/>
  <c r="L241" i="32"/>
  <c r="O240" i="32"/>
  <c r="N240" i="32"/>
  <c r="O239" i="32"/>
  <c r="N239" i="32"/>
  <c r="O238" i="32"/>
  <c r="N238" i="32"/>
  <c r="O237" i="32"/>
  <c r="N237" i="32"/>
  <c r="O236" i="32"/>
  <c r="N236" i="32"/>
  <c r="K236" i="32" s="1"/>
  <c r="O235" i="32"/>
  <c r="N235" i="32"/>
  <c r="O234" i="32"/>
  <c r="N234" i="32"/>
  <c r="O233" i="32"/>
  <c r="N233" i="32"/>
  <c r="K233" i="32" s="1"/>
  <c r="O232" i="32"/>
  <c r="N232" i="32"/>
  <c r="L232" i="32" s="1"/>
  <c r="O231" i="32"/>
  <c r="N231" i="32"/>
  <c r="L231" i="32"/>
  <c r="O230" i="32"/>
  <c r="N230" i="32"/>
  <c r="O229" i="32"/>
  <c r="N229" i="32"/>
  <c r="K229" i="32" s="1"/>
  <c r="O228" i="32"/>
  <c r="N228" i="32"/>
  <c r="M228" i="32"/>
  <c r="O227" i="32"/>
  <c r="N227" i="32"/>
  <c r="O226" i="32"/>
  <c r="N226" i="32"/>
  <c r="O225" i="32"/>
  <c r="N225" i="32"/>
  <c r="L225" i="32" s="1"/>
  <c r="O224" i="32"/>
  <c r="N224" i="32"/>
  <c r="K224" i="32" s="1"/>
  <c r="O223" i="32"/>
  <c r="N223" i="32"/>
  <c r="J223" i="32"/>
  <c r="O222" i="32"/>
  <c r="N222" i="32"/>
  <c r="M222" i="32" s="1"/>
  <c r="O221" i="32"/>
  <c r="N221" i="32"/>
  <c r="L221" i="32"/>
  <c r="O220" i="32"/>
  <c r="N220" i="32"/>
  <c r="K220" i="32" s="1"/>
  <c r="O219" i="32"/>
  <c r="N219" i="32"/>
  <c r="K219" i="32" s="1"/>
  <c r="O218" i="32"/>
  <c r="N218" i="32"/>
  <c r="O217" i="32"/>
  <c r="N217" i="32"/>
  <c r="L217" i="32" s="1"/>
  <c r="O216" i="32"/>
  <c r="N216" i="32"/>
  <c r="K216" i="32" s="1"/>
  <c r="O215" i="32"/>
  <c r="N215" i="32"/>
  <c r="L215" i="32" s="1"/>
  <c r="O214" i="32"/>
  <c r="N214" i="32"/>
  <c r="M214" i="32" s="1"/>
  <c r="O213" i="32"/>
  <c r="N213" i="32"/>
  <c r="L213" i="32" s="1"/>
  <c r="O212" i="32"/>
  <c r="N212" i="32"/>
  <c r="K212" i="32" s="1"/>
  <c r="O211" i="32"/>
  <c r="N211" i="32"/>
  <c r="K211" i="32" s="1"/>
  <c r="O210" i="32"/>
  <c r="N210" i="32"/>
  <c r="J210" i="32" s="1"/>
  <c r="O209" i="32"/>
  <c r="N209" i="32"/>
  <c r="L209" i="32" s="1"/>
  <c r="O208" i="32"/>
  <c r="N208" i="32"/>
  <c r="K208" i="32" s="1"/>
  <c r="O207" i="32"/>
  <c r="N207" i="32"/>
  <c r="K207" i="32" s="1"/>
  <c r="O206" i="32"/>
  <c r="N206" i="32"/>
  <c r="M206" i="32" s="1"/>
  <c r="O205" i="32"/>
  <c r="N205" i="32"/>
  <c r="L205" i="32" s="1"/>
  <c r="O204" i="32"/>
  <c r="N204" i="32"/>
  <c r="K204" i="32"/>
  <c r="O203" i="32"/>
  <c r="N203" i="32"/>
  <c r="L203" i="32" s="1"/>
  <c r="O202" i="32"/>
  <c r="N202" i="32"/>
  <c r="O201" i="32"/>
  <c r="N201" i="32"/>
  <c r="L201" i="32" s="1"/>
  <c r="O200" i="32"/>
  <c r="N200" i="32"/>
  <c r="K200" i="32" s="1"/>
  <c r="O199" i="32"/>
  <c r="N199" i="32"/>
  <c r="O198" i="32"/>
  <c r="N198" i="32"/>
  <c r="O197" i="32"/>
  <c r="N197" i="32"/>
  <c r="O196" i="32"/>
  <c r="N196" i="32"/>
  <c r="O195" i="32"/>
  <c r="N195" i="32"/>
  <c r="M195" i="32" s="1"/>
  <c r="O194" i="32"/>
  <c r="N194" i="32"/>
  <c r="M194" i="32" s="1"/>
  <c r="O193" i="32"/>
  <c r="N193" i="32"/>
  <c r="L193" i="32" s="1"/>
  <c r="O192" i="32"/>
  <c r="N192" i="32"/>
  <c r="K192" i="32" s="1"/>
  <c r="O191" i="32"/>
  <c r="N191" i="32"/>
  <c r="L191" i="32" s="1"/>
  <c r="O190" i="32"/>
  <c r="N190" i="32"/>
  <c r="O189" i="32"/>
  <c r="N189" i="32"/>
  <c r="L189" i="32" s="1"/>
  <c r="O188" i="32"/>
  <c r="N188" i="32"/>
  <c r="K188" i="32" s="1"/>
  <c r="O187" i="32"/>
  <c r="N187" i="32"/>
  <c r="M187" i="32" s="1"/>
  <c r="O186" i="32"/>
  <c r="N186" i="32"/>
  <c r="O185" i="32"/>
  <c r="N185" i="32"/>
  <c r="L185" i="32" s="1"/>
  <c r="O184" i="32"/>
  <c r="N184" i="32"/>
  <c r="K184" i="32"/>
  <c r="O183" i="32"/>
  <c r="N183" i="32"/>
  <c r="M183" i="32" s="1"/>
  <c r="O182" i="32"/>
  <c r="N182" i="32"/>
  <c r="M182" i="32" s="1"/>
  <c r="O181" i="32"/>
  <c r="N181" i="32"/>
  <c r="O180" i="32"/>
  <c r="N180" i="32"/>
  <c r="L180" i="32" s="1"/>
  <c r="O179" i="32"/>
  <c r="N179" i="32"/>
  <c r="M179" i="32" s="1"/>
  <c r="O178" i="32"/>
  <c r="N178" i="32"/>
  <c r="M178" i="32" s="1"/>
  <c r="O177" i="32"/>
  <c r="N177" i="32"/>
  <c r="O176" i="32"/>
  <c r="N176" i="32"/>
  <c r="K176" i="32" s="1"/>
  <c r="O175" i="32"/>
  <c r="N175" i="32"/>
  <c r="O174" i="32"/>
  <c r="N174" i="32"/>
  <c r="O173" i="32"/>
  <c r="N173" i="32"/>
  <c r="J173" i="32" s="1"/>
  <c r="O172" i="32"/>
  <c r="N172" i="32"/>
  <c r="J172" i="32" s="1"/>
  <c r="O171" i="32"/>
  <c r="N171" i="32"/>
  <c r="O170" i="32"/>
  <c r="N170" i="32"/>
  <c r="J170" i="32" s="1"/>
  <c r="O169" i="32"/>
  <c r="N169" i="32"/>
  <c r="J169" i="32" s="1"/>
  <c r="O168" i="32"/>
  <c r="N168" i="32"/>
  <c r="J168" i="32" s="1"/>
  <c r="O167" i="32"/>
  <c r="N167" i="32"/>
  <c r="O166" i="32"/>
  <c r="N166" i="32"/>
  <c r="J166" i="32" s="1"/>
  <c r="O165" i="32"/>
  <c r="N165" i="32"/>
  <c r="J165" i="32" s="1"/>
  <c r="O164" i="32"/>
  <c r="N164" i="32"/>
  <c r="J164" i="32" s="1"/>
  <c r="O163" i="32"/>
  <c r="N163" i="32"/>
  <c r="O162" i="32"/>
  <c r="N162" i="32"/>
  <c r="J162" i="32" s="1"/>
  <c r="O161" i="32"/>
  <c r="N161" i="32"/>
  <c r="J161" i="32" s="1"/>
  <c r="O160" i="32"/>
  <c r="N160" i="32"/>
  <c r="J160" i="32" s="1"/>
  <c r="O159" i="32"/>
  <c r="N159" i="32"/>
  <c r="O158" i="32"/>
  <c r="N158" i="32"/>
  <c r="J158" i="32" s="1"/>
  <c r="O157" i="32"/>
  <c r="N157" i="32"/>
  <c r="J157" i="32" s="1"/>
  <c r="O156" i="32"/>
  <c r="N156" i="32"/>
  <c r="J156" i="32" s="1"/>
  <c r="O155" i="32"/>
  <c r="N155" i="32"/>
  <c r="O154" i="32"/>
  <c r="N154" i="32"/>
  <c r="J154" i="32" s="1"/>
  <c r="O153" i="32"/>
  <c r="N153" i="32"/>
  <c r="J153" i="32" s="1"/>
  <c r="O152" i="32"/>
  <c r="N152" i="32"/>
  <c r="J152" i="32" s="1"/>
  <c r="O151" i="32"/>
  <c r="N151" i="32"/>
  <c r="O150" i="32"/>
  <c r="N150" i="32"/>
  <c r="J150" i="32" s="1"/>
  <c r="O149" i="32"/>
  <c r="N149" i="32"/>
  <c r="J149" i="32"/>
  <c r="O148" i="32"/>
  <c r="N148" i="32"/>
  <c r="J148" i="32" s="1"/>
  <c r="O147" i="32"/>
  <c r="N147" i="32"/>
  <c r="O146" i="32"/>
  <c r="N146" i="32"/>
  <c r="J146" i="32"/>
  <c r="O145" i="32"/>
  <c r="N145" i="32"/>
  <c r="J145" i="32" s="1"/>
  <c r="O144" i="32"/>
  <c r="N144" i="32"/>
  <c r="K144" i="32" s="1"/>
  <c r="O143" i="32"/>
  <c r="N143" i="32"/>
  <c r="O142" i="32"/>
  <c r="N142" i="32"/>
  <c r="M142" i="32" s="1"/>
  <c r="O141" i="32"/>
  <c r="N141" i="32"/>
  <c r="J141" i="32" s="1"/>
  <c r="O140" i="32"/>
  <c r="N140" i="32"/>
  <c r="K140" i="32" s="1"/>
  <c r="O139" i="32"/>
  <c r="N139" i="32"/>
  <c r="O138" i="32"/>
  <c r="N138" i="32"/>
  <c r="M138" i="32" s="1"/>
  <c r="O137" i="32"/>
  <c r="N137" i="32"/>
  <c r="J137" i="32" s="1"/>
  <c r="O136" i="32"/>
  <c r="N136" i="32"/>
  <c r="K136" i="32" s="1"/>
  <c r="O135" i="32"/>
  <c r="N135" i="32"/>
  <c r="J135" i="32" s="1"/>
  <c r="O134" i="32"/>
  <c r="N134" i="32"/>
  <c r="O133" i="32"/>
  <c r="N133" i="32"/>
  <c r="M133" i="32" s="1"/>
  <c r="O132" i="32"/>
  <c r="N132" i="32"/>
  <c r="M132" i="32" s="1"/>
  <c r="O131" i="32"/>
  <c r="N131" i="32"/>
  <c r="M131" i="32"/>
  <c r="O130" i="32"/>
  <c r="N130" i="32"/>
  <c r="J130" i="32" s="1"/>
  <c r="O129" i="32"/>
  <c r="N129" i="32"/>
  <c r="M129" i="32" s="1"/>
  <c r="O128" i="32"/>
  <c r="N128" i="32"/>
  <c r="M128" i="32"/>
  <c r="O127" i="32"/>
  <c r="N127" i="32"/>
  <c r="L127" i="32"/>
  <c r="O126" i="32"/>
  <c r="N126" i="32"/>
  <c r="M126" i="32" s="1"/>
  <c r="O125" i="32"/>
  <c r="N125" i="32"/>
  <c r="M125" i="32" s="1"/>
  <c r="O124" i="32"/>
  <c r="N124" i="32"/>
  <c r="M124" i="32" s="1"/>
  <c r="O123" i="32"/>
  <c r="N123" i="32"/>
  <c r="M123" i="32" s="1"/>
  <c r="O122" i="32"/>
  <c r="N122" i="32"/>
  <c r="M122" i="32" s="1"/>
  <c r="O121" i="32"/>
  <c r="N121" i="32"/>
  <c r="L121" i="32" s="1"/>
  <c r="O120" i="32"/>
  <c r="N120" i="32"/>
  <c r="L120" i="32" s="1"/>
  <c r="O119" i="32"/>
  <c r="N119" i="32"/>
  <c r="L119" i="32" s="1"/>
  <c r="O118" i="32"/>
  <c r="N118" i="32"/>
  <c r="L118" i="32" s="1"/>
  <c r="O117" i="32"/>
  <c r="N117" i="32"/>
  <c r="L117" i="32" s="1"/>
  <c r="O116" i="32"/>
  <c r="N116" i="32"/>
  <c r="L116" i="32" s="1"/>
  <c r="O115" i="32"/>
  <c r="N115" i="32"/>
  <c r="L115" i="32" s="1"/>
  <c r="O114" i="32"/>
  <c r="N114" i="32"/>
  <c r="L114" i="32" s="1"/>
  <c r="O113" i="32"/>
  <c r="N113" i="32"/>
  <c r="L113" i="32" s="1"/>
  <c r="O112" i="32"/>
  <c r="N112" i="32"/>
  <c r="L112" i="32"/>
  <c r="O111" i="32"/>
  <c r="N111" i="32"/>
  <c r="L111" i="32"/>
  <c r="O110" i="32"/>
  <c r="N110" i="32"/>
  <c r="L110" i="32" s="1"/>
  <c r="O109" i="32"/>
  <c r="N109" i="32"/>
  <c r="L109" i="32" s="1"/>
  <c r="O108" i="32"/>
  <c r="N108" i="32"/>
  <c r="L108" i="32" s="1"/>
  <c r="O107" i="32"/>
  <c r="N107" i="32"/>
  <c r="L107" i="32" s="1"/>
  <c r="O106" i="32"/>
  <c r="N106" i="32"/>
  <c r="L106" i="32" s="1"/>
  <c r="O105" i="32"/>
  <c r="N105" i="32"/>
  <c r="L105" i="32" s="1"/>
  <c r="O104" i="32"/>
  <c r="N104" i="32"/>
  <c r="L104" i="32" s="1"/>
  <c r="O103" i="32"/>
  <c r="N103" i="32"/>
  <c r="L103" i="32" s="1"/>
  <c r="O102" i="32"/>
  <c r="N102" i="32"/>
  <c r="L102" i="32" s="1"/>
  <c r="O101" i="32"/>
  <c r="N101" i="32"/>
  <c r="L101" i="32" s="1"/>
  <c r="O100" i="32"/>
  <c r="N100" i="32"/>
  <c r="L100" i="32" s="1"/>
  <c r="O99" i="32"/>
  <c r="N99" i="32"/>
  <c r="L99" i="32" s="1"/>
  <c r="O98" i="32"/>
  <c r="N98" i="32"/>
  <c r="L98" i="32" s="1"/>
  <c r="O97" i="32"/>
  <c r="N97" i="32"/>
  <c r="L97" i="32" s="1"/>
  <c r="O96" i="32"/>
  <c r="N96" i="32"/>
  <c r="L96" i="32" s="1"/>
  <c r="O95" i="32"/>
  <c r="N95" i="32"/>
  <c r="L95" i="32" s="1"/>
  <c r="O94" i="32"/>
  <c r="N94" i="32"/>
  <c r="L94" i="32" s="1"/>
  <c r="O93" i="32"/>
  <c r="N93" i="32"/>
  <c r="L93" i="32" s="1"/>
  <c r="O92" i="32"/>
  <c r="N92" i="32"/>
  <c r="L92" i="32" s="1"/>
  <c r="O91" i="32"/>
  <c r="N91" i="32"/>
  <c r="L91" i="32" s="1"/>
  <c r="O90" i="32"/>
  <c r="N90" i="32"/>
  <c r="L90" i="32" s="1"/>
  <c r="O89" i="32"/>
  <c r="N89" i="32"/>
  <c r="L89" i="32" s="1"/>
  <c r="O88" i="32"/>
  <c r="N88" i="32"/>
  <c r="L88" i="32" s="1"/>
  <c r="O87" i="32"/>
  <c r="N87" i="32"/>
  <c r="L87" i="32" s="1"/>
  <c r="O86" i="32"/>
  <c r="N86" i="32"/>
  <c r="L86" i="32" s="1"/>
  <c r="O85" i="32"/>
  <c r="N85" i="32"/>
  <c r="L85" i="32" s="1"/>
  <c r="O84" i="32"/>
  <c r="N84" i="32"/>
  <c r="L84" i="32" s="1"/>
  <c r="O83" i="32"/>
  <c r="N83" i="32"/>
  <c r="L83" i="32" s="1"/>
  <c r="O82" i="32"/>
  <c r="N82" i="32"/>
  <c r="L82" i="32" s="1"/>
  <c r="O81" i="32"/>
  <c r="N81" i="32"/>
  <c r="L81" i="32"/>
  <c r="O80" i="32"/>
  <c r="N80" i="32"/>
  <c r="L80" i="32" s="1"/>
  <c r="O79" i="32"/>
  <c r="N79" i="32"/>
  <c r="L79" i="32"/>
  <c r="O78" i="32"/>
  <c r="N78" i="32"/>
  <c r="L78" i="32" s="1"/>
  <c r="O77" i="32"/>
  <c r="N77" i="32"/>
  <c r="L77" i="32" s="1"/>
  <c r="O76" i="32"/>
  <c r="N76" i="32"/>
  <c r="L76" i="32" s="1"/>
  <c r="O75" i="32"/>
  <c r="N75" i="32"/>
  <c r="L75" i="32" s="1"/>
  <c r="O74" i="32"/>
  <c r="N74" i="32"/>
  <c r="L74" i="32" s="1"/>
  <c r="O73" i="32"/>
  <c r="N73" i="32"/>
  <c r="L73" i="32" s="1"/>
  <c r="O72" i="32"/>
  <c r="N72" i="32"/>
  <c r="L72" i="32" s="1"/>
  <c r="O71" i="32"/>
  <c r="N71" i="32"/>
  <c r="L71" i="32" s="1"/>
  <c r="O70" i="32"/>
  <c r="N70" i="32"/>
  <c r="L70" i="32" s="1"/>
  <c r="O69" i="32"/>
  <c r="N69" i="32"/>
  <c r="L69" i="32" s="1"/>
  <c r="O68" i="32"/>
  <c r="N68" i="32"/>
  <c r="L68" i="32" s="1"/>
  <c r="O67" i="32"/>
  <c r="N67" i="32"/>
  <c r="L67" i="32" s="1"/>
  <c r="O66" i="32"/>
  <c r="N66" i="32"/>
  <c r="L66" i="32" s="1"/>
  <c r="O65" i="32"/>
  <c r="N65" i="32"/>
  <c r="L65" i="32" s="1"/>
  <c r="O64" i="32"/>
  <c r="N64" i="32"/>
  <c r="L64" i="32" s="1"/>
  <c r="O63" i="32"/>
  <c r="N63" i="32"/>
  <c r="L63" i="32" s="1"/>
  <c r="O62" i="32"/>
  <c r="N62" i="32"/>
  <c r="L62" i="32" s="1"/>
  <c r="O61" i="32"/>
  <c r="N61" i="32"/>
  <c r="L61" i="32" s="1"/>
  <c r="O60" i="32"/>
  <c r="N60" i="32"/>
  <c r="L60" i="32" s="1"/>
  <c r="O59" i="32"/>
  <c r="N59" i="32"/>
  <c r="L59" i="32" s="1"/>
  <c r="O58" i="32"/>
  <c r="N58" i="32"/>
  <c r="L58" i="32" s="1"/>
  <c r="O57" i="32"/>
  <c r="N57" i="32"/>
  <c r="L57" i="32"/>
  <c r="O56" i="32"/>
  <c r="N56" i="32"/>
  <c r="L56" i="32" s="1"/>
  <c r="O55" i="32"/>
  <c r="N55" i="32"/>
  <c r="L55" i="32" s="1"/>
  <c r="O54" i="32"/>
  <c r="N54" i="32"/>
  <c r="L54" i="32" s="1"/>
  <c r="O53" i="32"/>
  <c r="N53" i="32"/>
  <c r="L53" i="32" s="1"/>
  <c r="O52" i="32"/>
  <c r="N52" i="32"/>
  <c r="L52" i="32" s="1"/>
  <c r="O51" i="32"/>
  <c r="N51" i="32"/>
  <c r="L51" i="32" s="1"/>
  <c r="O50" i="32"/>
  <c r="N50" i="32"/>
  <c r="K50" i="32" s="1"/>
  <c r="O49" i="32"/>
  <c r="N49" i="32"/>
  <c r="K49" i="32" s="1"/>
  <c r="O48" i="32"/>
  <c r="N48" i="32"/>
  <c r="K48" i="32" s="1"/>
  <c r="O47" i="32"/>
  <c r="N47" i="32"/>
  <c r="K47" i="32" s="1"/>
  <c r="O46" i="32"/>
  <c r="N46" i="32"/>
  <c r="K46" i="32" s="1"/>
  <c r="O45" i="32"/>
  <c r="N45" i="32"/>
  <c r="J45" i="32" s="1"/>
  <c r="K45" i="32"/>
  <c r="O44" i="32"/>
  <c r="N44" i="32"/>
  <c r="K44" i="32" s="1"/>
  <c r="O43" i="32"/>
  <c r="N43" i="32"/>
  <c r="K43" i="32"/>
  <c r="O42" i="32"/>
  <c r="N42" i="32"/>
  <c r="K42" i="32" s="1"/>
  <c r="O41" i="32"/>
  <c r="N41" i="32"/>
  <c r="K41" i="32"/>
  <c r="O40" i="32"/>
  <c r="N40" i="32"/>
  <c r="K40" i="32" s="1"/>
  <c r="O39" i="32"/>
  <c r="N39" i="32"/>
  <c r="K39" i="32" s="1"/>
  <c r="O38" i="32"/>
  <c r="N38" i="32"/>
  <c r="K38" i="32" s="1"/>
  <c r="O37" i="32"/>
  <c r="N37" i="32"/>
  <c r="K37" i="32" s="1"/>
  <c r="O36" i="32"/>
  <c r="N36" i="32"/>
  <c r="K36" i="32" s="1"/>
  <c r="O35" i="32"/>
  <c r="N35" i="32"/>
  <c r="K35" i="32"/>
  <c r="O34" i="32"/>
  <c r="N34" i="32"/>
  <c r="K34" i="32" s="1"/>
  <c r="O33" i="32"/>
  <c r="N33" i="32"/>
  <c r="K33" i="32"/>
  <c r="O32" i="32"/>
  <c r="N32" i="32"/>
  <c r="K32" i="32" s="1"/>
  <c r="O31" i="32"/>
  <c r="N31" i="32"/>
  <c r="K31" i="32"/>
  <c r="O30" i="32"/>
  <c r="N30" i="32"/>
  <c r="K30" i="32" s="1"/>
  <c r="O29" i="32"/>
  <c r="N29" i="32"/>
  <c r="K29" i="32" s="1"/>
  <c r="O28" i="32"/>
  <c r="N28" i="32"/>
  <c r="K28" i="32" s="1"/>
  <c r="O27" i="32"/>
  <c r="N27" i="32"/>
  <c r="K27" i="32" s="1"/>
  <c r="O26" i="32"/>
  <c r="N26" i="32"/>
  <c r="K26" i="32" s="1"/>
  <c r="O25" i="32"/>
  <c r="N25" i="32"/>
  <c r="K25" i="32" s="1"/>
  <c r="O24" i="32"/>
  <c r="N24" i="32"/>
  <c r="O23" i="32"/>
  <c r="N23" i="32"/>
  <c r="K23" i="32"/>
  <c r="O22" i="32"/>
  <c r="N22" i="32"/>
  <c r="K22" i="32" s="1"/>
  <c r="O21" i="32"/>
  <c r="N21" i="32"/>
  <c r="O20" i="32"/>
  <c r="N20" i="32"/>
  <c r="K20" i="32" s="1"/>
  <c r="O19" i="32"/>
  <c r="N19" i="32"/>
  <c r="K19" i="32" s="1"/>
  <c r="O18" i="32"/>
  <c r="N18" i="32"/>
  <c r="K18" i="32" s="1"/>
  <c r="O17" i="32"/>
  <c r="N17" i="32"/>
  <c r="K17" i="32" s="1"/>
  <c r="O16" i="32"/>
  <c r="N16" i="32"/>
  <c r="K16" i="32" s="1"/>
  <c r="O15" i="32"/>
  <c r="N15" i="32"/>
  <c r="K15" i="32"/>
  <c r="O14" i="32"/>
  <c r="N14" i="32"/>
  <c r="K14" i="32" s="1"/>
  <c r="O13" i="32"/>
  <c r="N13" i="32"/>
  <c r="K13" i="32" s="1"/>
  <c r="O12" i="32"/>
  <c r="N12" i="32"/>
  <c r="O11" i="32"/>
  <c r="N11" i="32"/>
  <c r="K11" i="32" s="1"/>
  <c r="O10" i="32"/>
  <c r="R14" i="39"/>
  <c r="Q14" i="39"/>
  <c r="R22" i="39"/>
  <c r="Q22" i="39"/>
  <c r="R46" i="39"/>
  <c r="Q46" i="39"/>
  <c r="R54" i="39"/>
  <c r="V54" i="39" s="1"/>
  <c r="Q54" i="39"/>
  <c r="R70" i="39"/>
  <c r="Q70" i="39"/>
  <c r="R78" i="39"/>
  <c r="Q78" i="39"/>
  <c r="S98" i="39"/>
  <c r="R126" i="39"/>
  <c r="Q126" i="39"/>
  <c r="R134" i="39"/>
  <c r="V134" i="39" s="1"/>
  <c r="Q134" i="39"/>
  <c r="R142" i="39"/>
  <c r="Q142" i="39"/>
  <c r="R158" i="39"/>
  <c r="Q158" i="39"/>
  <c r="R174" i="39"/>
  <c r="V174" i="39" s="1"/>
  <c r="Q174" i="39"/>
  <c r="R190" i="39"/>
  <c r="Q190" i="39"/>
  <c r="R198" i="39"/>
  <c r="Q198" i="39"/>
  <c r="U198" i="39" s="1"/>
  <c r="R206" i="39"/>
  <c r="Q206" i="39"/>
  <c r="R214" i="39"/>
  <c r="Q214" i="39"/>
  <c r="U214" i="39" s="1"/>
  <c r="R222" i="39"/>
  <c r="Q222" i="39"/>
  <c r="R230" i="39"/>
  <c r="V230" i="39" s="1"/>
  <c r="Q230" i="39"/>
  <c r="R238" i="39"/>
  <c r="Q238" i="39"/>
  <c r="R246" i="39"/>
  <c r="V246" i="39" s="1"/>
  <c r="Q246" i="39"/>
  <c r="R254" i="39"/>
  <c r="Q254" i="39"/>
  <c r="Q258" i="39"/>
  <c r="U258" i="39" s="1"/>
  <c r="R262" i="39"/>
  <c r="Q262" i="39"/>
  <c r="R17" i="39"/>
  <c r="V17" i="39" s="1"/>
  <c r="Q17" i="39"/>
  <c r="Q25" i="39"/>
  <c r="R25" i="39"/>
  <c r="T33" i="39"/>
  <c r="Q33" i="39"/>
  <c r="R33" i="39"/>
  <c r="V33" i="39" s="1"/>
  <c r="Q41" i="39"/>
  <c r="R41" i="39"/>
  <c r="R49" i="39"/>
  <c r="Q49" i="39"/>
  <c r="Q57" i="39"/>
  <c r="R57" i="39"/>
  <c r="Q65" i="39"/>
  <c r="R65" i="39"/>
  <c r="Q73" i="39"/>
  <c r="R73" i="39"/>
  <c r="R81" i="39"/>
  <c r="Q81" i="39"/>
  <c r="U81" i="39" s="1"/>
  <c r="Q89" i="39"/>
  <c r="R89" i="39"/>
  <c r="Q97" i="39"/>
  <c r="R97" i="39"/>
  <c r="R105" i="39"/>
  <c r="Q105" i="39"/>
  <c r="U105" i="39" s="1"/>
  <c r="Q113" i="39"/>
  <c r="R113" i="39"/>
  <c r="V113" i="39" s="1"/>
  <c r="Q121" i="39"/>
  <c r="R121" i="39"/>
  <c r="V121" i="39" s="1"/>
  <c r="R129" i="39"/>
  <c r="Q129" i="39"/>
  <c r="U129" i="39" s="1"/>
  <c r="Q137" i="39"/>
  <c r="U137" i="39" s="1"/>
  <c r="R137" i="39"/>
  <c r="Q145" i="39"/>
  <c r="R145" i="39"/>
  <c r="T149" i="39"/>
  <c r="Q153" i="39"/>
  <c r="R153" i="39"/>
  <c r="R161" i="39"/>
  <c r="Q161" i="39"/>
  <c r="U161" i="39" s="1"/>
  <c r="Q169" i="39"/>
  <c r="R169" i="39"/>
  <c r="V169" i="39" s="1"/>
  <c r="Q177" i="39"/>
  <c r="R177" i="39"/>
  <c r="R185" i="39"/>
  <c r="Q185" i="39"/>
  <c r="Q193" i="39"/>
  <c r="R193" i="39"/>
  <c r="Q197" i="39"/>
  <c r="U197" i="39" s="1"/>
  <c r="Q201" i="39"/>
  <c r="R201" i="39"/>
  <c r="R209" i="39"/>
  <c r="Q209" i="39"/>
  <c r="Q217" i="39"/>
  <c r="R217" i="39"/>
  <c r="Q225" i="39"/>
  <c r="R225" i="39"/>
  <c r="V225" i="39" s="1"/>
  <c r="Q233" i="39"/>
  <c r="R233" i="39"/>
  <c r="Q241" i="39"/>
  <c r="R241" i="39"/>
  <c r="Q249" i="39"/>
  <c r="R249" i="39"/>
  <c r="Q257" i="39"/>
  <c r="R257" i="39"/>
  <c r="R30" i="39"/>
  <c r="Q30" i="39"/>
  <c r="U30" i="39" s="1"/>
  <c r="R62" i="39"/>
  <c r="Q62" i="39"/>
  <c r="U62" i="39" s="1"/>
  <c r="R86" i="39"/>
  <c r="Q86" i="39"/>
  <c r="U86" i="39" s="1"/>
  <c r="R94" i="39"/>
  <c r="Q94" i="39"/>
  <c r="U94" i="39" s="1"/>
  <c r="R102" i="39"/>
  <c r="Q102" i="39"/>
  <c r="R110" i="39"/>
  <c r="Q110" i="39"/>
  <c r="U110" i="39" s="1"/>
  <c r="R118" i="39"/>
  <c r="Q118" i="39"/>
  <c r="U118" i="39" s="1"/>
  <c r="R130" i="39"/>
  <c r="V130" i="39" s="1"/>
  <c r="R166" i="39"/>
  <c r="Q166" i="39"/>
  <c r="Q178" i="39"/>
  <c r="U178" i="39" s="1"/>
  <c r="Q16" i="39"/>
  <c r="Q20" i="39"/>
  <c r="R20" i="39"/>
  <c r="Q28" i="39"/>
  <c r="R28" i="39"/>
  <c r="V28" i="39" s="1"/>
  <c r="Q36" i="39"/>
  <c r="U36" i="39" s="1"/>
  <c r="R36" i="39"/>
  <c r="Q44" i="39"/>
  <c r="R44" i="39"/>
  <c r="V44" i="39" s="1"/>
  <c r="Q52" i="39"/>
  <c r="R52" i="39"/>
  <c r="Q60" i="39"/>
  <c r="R60" i="39"/>
  <c r="V60" i="39" s="1"/>
  <c r="Q64" i="39"/>
  <c r="U64" i="39" s="1"/>
  <c r="Q68" i="39"/>
  <c r="R68" i="39"/>
  <c r="R72" i="39"/>
  <c r="V72" i="39" s="1"/>
  <c r="Q76" i="39"/>
  <c r="R76" i="39"/>
  <c r="Q84" i="39"/>
  <c r="R84" i="39"/>
  <c r="V84" i="39" s="1"/>
  <c r="Q88" i="39"/>
  <c r="U88" i="39" s="1"/>
  <c r="Q92" i="39"/>
  <c r="R92" i="39"/>
  <c r="Q100" i="39"/>
  <c r="U100" i="39" s="1"/>
  <c r="R100" i="39"/>
  <c r="Q104" i="39"/>
  <c r="U104" i="39" s="1"/>
  <c r="Q108" i="39"/>
  <c r="R108" i="39"/>
  <c r="V108" i="39" s="1"/>
  <c r="R112" i="39"/>
  <c r="V112" i="39" s="1"/>
  <c r="Q116" i="39"/>
  <c r="U116" i="39" s="1"/>
  <c r="R116" i="39"/>
  <c r="Q124" i="39"/>
  <c r="R124" i="39"/>
  <c r="V124" i="39" s="1"/>
  <c r="R128" i="39"/>
  <c r="V128" i="39" s="1"/>
  <c r="Q132" i="39"/>
  <c r="R132" i="39"/>
  <c r="V132" i="39" s="1"/>
  <c r="Q140" i="39"/>
  <c r="R140" i="39"/>
  <c r="Q148" i="39"/>
  <c r="R148" i="39"/>
  <c r="Q156" i="39"/>
  <c r="R156" i="39"/>
  <c r="R160" i="39"/>
  <c r="V160" i="39" s="1"/>
  <c r="Q164" i="39"/>
  <c r="U164" i="39" s="1"/>
  <c r="R164" i="39"/>
  <c r="V164" i="39" s="1"/>
  <c r="Q172" i="39"/>
  <c r="R172" i="39"/>
  <c r="Q180" i="39"/>
  <c r="U180" i="39" s="1"/>
  <c r="R180" i="39"/>
  <c r="Q188" i="39"/>
  <c r="R188" i="39"/>
  <c r="V188" i="39" s="1"/>
  <c r="Q196" i="39"/>
  <c r="R196" i="39"/>
  <c r="R200" i="39"/>
  <c r="V200" i="39" s="1"/>
  <c r="Q204" i="39"/>
  <c r="R204" i="39"/>
  <c r="Q212" i="39"/>
  <c r="R212" i="39"/>
  <c r="Q216" i="39"/>
  <c r="U216" i="39" s="1"/>
  <c r="R216" i="39"/>
  <c r="V216" i="39" s="1"/>
  <c r="Q220" i="39"/>
  <c r="R220" i="39"/>
  <c r="Q228" i="39"/>
  <c r="R228" i="39"/>
  <c r="Q232" i="39"/>
  <c r="U232" i="39" s="1"/>
  <c r="Q236" i="39"/>
  <c r="R236" i="39"/>
  <c r="V236" i="39" s="1"/>
  <c r="Q244" i="39"/>
  <c r="U244" i="39" s="1"/>
  <c r="R244" i="39"/>
  <c r="Q252" i="39"/>
  <c r="R252" i="39"/>
  <c r="Q260" i="39"/>
  <c r="R260" i="39"/>
  <c r="S38" i="39"/>
  <c r="R38" i="39"/>
  <c r="Q38" i="39"/>
  <c r="R150" i="39"/>
  <c r="Q150" i="39"/>
  <c r="U150" i="39" s="1"/>
  <c r="Q162" i="39"/>
  <c r="U162" i="39" s="1"/>
  <c r="R182" i="39"/>
  <c r="Q182" i="39"/>
  <c r="R15" i="39"/>
  <c r="Q15" i="39"/>
  <c r="Q19" i="39"/>
  <c r="U19" i="39" s="1"/>
  <c r="R19" i="39"/>
  <c r="R23" i="39"/>
  <c r="Q23" i="39"/>
  <c r="U23" i="39" s="1"/>
  <c r="R27" i="39"/>
  <c r="Q27" i="39"/>
  <c r="Q31" i="39"/>
  <c r="R31" i="39"/>
  <c r="V31" i="39" s="1"/>
  <c r="R35" i="39"/>
  <c r="Q35" i="39"/>
  <c r="U35" i="39" s="1"/>
  <c r="R39" i="39"/>
  <c r="Q39" i="39"/>
  <c r="U39" i="39"/>
  <c r="Q43" i="39"/>
  <c r="R43" i="39"/>
  <c r="R47" i="39"/>
  <c r="V47" i="39" s="1"/>
  <c r="Q47" i="39"/>
  <c r="R51" i="39"/>
  <c r="V51" i="39" s="1"/>
  <c r="Q51" i="39"/>
  <c r="R55" i="39"/>
  <c r="Q55" i="39"/>
  <c r="R59" i="39"/>
  <c r="Q59" i="39"/>
  <c r="R63" i="39"/>
  <c r="V63" i="39" s="1"/>
  <c r="Q63" i="39"/>
  <c r="U63" i="39" s="1"/>
  <c r="R67" i="39"/>
  <c r="Q67" i="39"/>
  <c r="R71" i="39"/>
  <c r="Q71" i="39"/>
  <c r="U71" i="39" s="1"/>
  <c r="R75" i="39"/>
  <c r="V75" i="39" s="1"/>
  <c r="Q75" i="39"/>
  <c r="R79" i="39"/>
  <c r="V79" i="39" s="1"/>
  <c r="Q79" i="39"/>
  <c r="R83" i="39"/>
  <c r="Q83" i="39"/>
  <c r="R87" i="39"/>
  <c r="Q87" i="39"/>
  <c r="U87" i="39"/>
  <c r="R91" i="39"/>
  <c r="V91" i="39" s="1"/>
  <c r="Q91" i="39"/>
  <c r="U91" i="39" s="1"/>
  <c r="R95" i="39"/>
  <c r="Q95" i="39"/>
  <c r="U95" i="39" s="1"/>
  <c r="R99" i="39"/>
  <c r="Q99" i="39"/>
  <c r="R103" i="39"/>
  <c r="V103" i="39" s="1"/>
  <c r="Q103" i="39"/>
  <c r="U103" i="39" s="1"/>
  <c r="R107" i="39"/>
  <c r="Q107" i="39"/>
  <c r="R111" i="39"/>
  <c r="Q111" i="39"/>
  <c r="U111" i="39" s="1"/>
  <c r="R115" i="39"/>
  <c r="Q115" i="39"/>
  <c r="R119" i="39"/>
  <c r="V119" i="39" s="1"/>
  <c r="Q119" i="39"/>
  <c r="U119" i="39" s="1"/>
  <c r="R123" i="39"/>
  <c r="Q123" i="39"/>
  <c r="R127" i="39"/>
  <c r="Q127" i="39"/>
  <c r="U127" i="39" s="1"/>
  <c r="R131" i="39"/>
  <c r="V131" i="39" s="1"/>
  <c r="Q131" i="39"/>
  <c r="R135" i="39"/>
  <c r="V135" i="39" s="1"/>
  <c r="Q135" i="39"/>
  <c r="U135" i="39" s="1"/>
  <c r="R139" i="39"/>
  <c r="Q139" i="39"/>
  <c r="U139" i="39" s="1"/>
  <c r="R143" i="39"/>
  <c r="Q143" i="39"/>
  <c r="U143" i="39" s="1"/>
  <c r="R147" i="39"/>
  <c r="Q147" i="39"/>
  <c r="U147" i="39" s="1"/>
  <c r="R151" i="39"/>
  <c r="Q151" i="39"/>
  <c r="U151" i="39" s="1"/>
  <c r="R155" i="39"/>
  <c r="Q155" i="39"/>
  <c r="U155" i="39" s="1"/>
  <c r="R159" i="39"/>
  <c r="Q159" i="39"/>
  <c r="R163" i="39"/>
  <c r="V163" i="39" s="1"/>
  <c r="Q163" i="39"/>
  <c r="R167" i="39"/>
  <c r="Q167" i="39"/>
  <c r="U167" i="39" s="1"/>
  <c r="R171" i="39"/>
  <c r="V171" i="39" s="1"/>
  <c r="Q171" i="39"/>
  <c r="R175" i="39"/>
  <c r="Q175" i="39"/>
  <c r="R179" i="39"/>
  <c r="V179" i="39" s="1"/>
  <c r="Q179" i="39"/>
  <c r="R183" i="39"/>
  <c r="V183" i="39" s="1"/>
  <c r="Q183" i="39"/>
  <c r="R187" i="39"/>
  <c r="V187" i="39" s="1"/>
  <c r="Q187" i="39"/>
  <c r="R191" i="39"/>
  <c r="Q191" i="39"/>
  <c r="R195" i="39"/>
  <c r="V195" i="39" s="1"/>
  <c r="Q195" i="39"/>
  <c r="R199" i="39"/>
  <c r="V199" i="39" s="1"/>
  <c r="Q199" i="39"/>
  <c r="U199" i="39" s="1"/>
  <c r="R203" i="39"/>
  <c r="Q203" i="39"/>
  <c r="R207" i="39"/>
  <c r="Q207" i="39"/>
  <c r="U207" i="39" s="1"/>
  <c r="R211" i="39"/>
  <c r="Q211" i="39"/>
  <c r="R215" i="39"/>
  <c r="V215" i="39" s="1"/>
  <c r="Q215" i="39"/>
  <c r="U215" i="39" s="1"/>
  <c r="R219" i="39"/>
  <c r="Q219" i="39"/>
  <c r="R223" i="39"/>
  <c r="Q223" i="39"/>
  <c r="U223" i="39" s="1"/>
  <c r="R227" i="39"/>
  <c r="V227" i="39" s="1"/>
  <c r="Q227" i="39"/>
  <c r="R231" i="39"/>
  <c r="Q231" i="39"/>
  <c r="U231" i="39" s="1"/>
  <c r="R235" i="39"/>
  <c r="Q235" i="39"/>
  <c r="U235" i="39" s="1"/>
  <c r="R239" i="39"/>
  <c r="V239" i="39" s="1"/>
  <c r="Q239" i="39"/>
  <c r="U239" i="39" s="1"/>
  <c r="R243" i="39"/>
  <c r="Q243" i="39"/>
  <c r="R247" i="39"/>
  <c r="Q247" i="39"/>
  <c r="U247" i="39"/>
  <c r="R251" i="39"/>
  <c r="Q251" i="39"/>
  <c r="U251" i="39" s="1"/>
  <c r="R255" i="39"/>
  <c r="Q255" i="39"/>
  <c r="U255" i="39"/>
  <c r="R259" i="39"/>
  <c r="Q259" i="39"/>
  <c r="Y97" i="24"/>
  <c r="Y53" i="24"/>
  <c r="X92" i="24"/>
  <c r="Y98" i="24"/>
  <c r="Y149" i="24"/>
  <c r="X156" i="24"/>
  <c r="M37" i="32"/>
  <c r="AB13" i="44"/>
  <c r="AA13" i="44"/>
  <c r="AA14" i="44" s="1"/>
  <c r="AA13" i="38"/>
  <c r="AA14" i="38" s="1"/>
  <c r="Z13" i="38"/>
  <c r="Z14" i="38"/>
  <c r="Z15" i="38" s="1"/>
  <c r="Z16" i="38" s="1"/>
  <c r="Z17" i="38" s="1"/>
  <c r="Z18" i="38" s="1"/>
  <c r="Z19" i="38" s="1"/>
  <c r="Z20" i="38" s="1"/>
  <c r="Z21" i="38" s="1"/>
  <c r="Z22" i="38" s="1"/>
  <c r="Z23" i="38" s="1"/>
  <c r="Z24" i="38" s="1"/>
  <c r="Z25" i="38" s="1"/>
  <c r="Z26" i="38" s="1"/>
  <c r="Z27" i="38" s="1"/>
  <c r="Z28" i="38" s="1"/>
  <c r="Z29" i="38" s="1"/>
  <c r="Z30" i="38" s="1"/>
  <c r="Z31" i="38" s="1"/>
  <c r="Z32" i="38" s="1"/>
  <c r="Z33" i="38" s="1"/>
  <c r="Z34" i="38" s="1"/>
  <c r="Z35" i="38" s="1"/>
  <c r="Z36" i="38" s="1"/>
  <c r="Z37" i="38" s="1"/>
  <c r="Z38" i="38"/>
  <c r="Z39" i="38" s="1"/>
  <c r="Z40" i="38" s="1"/>
  <c r="Z41" i="38" s="1"/>
  <c r="Z42" i="38" s="1"/>
  <c r="Z43" i="38" s="1"/>
  <c r="Z44" i="38" s="1"/>
  <c r="Z45" i="38" s="1"/>
  <c r="Z46" i="38" s="1"/>
  <c r="Z47" i="38" s="1"/>
  <c r="Z48" i="38" s="1"/>
  <c r="Z49" i="38" s="1"/>
  <c r="Z50" i="38" s="1"/>
  <c r="Z51" i="38" s="1"/>
  <c r="Z52" i="38" s="1"/>
  <c r="Z53" i="38" s="1"/>
  <c r="Z54" i="38" s="1"/>
  <c r="Z55" i="38" s="1"/>
  <c r="Z56" i="38" s="1"/>
  <c r="Z57" i="38" s="1"/>
  <c r="Z58" i="38" s="1"/>
  <c r="Z59" i="38" s="1"/>
  <c r="Z60" i="38" s="1"/>
  <c r="Z61" i="38" s="1"/>
  <c r="Z62" i="38" s="1"/>
  <c r="Z63" i="38" s="1"/>
  <c r="Z64" i="38" s="1"/>
  <c r="Z65" i="38" s="1"/>
  <c r="Z66" i="38" s="1"/>
  <c r="Z67" i="38" s="1"/>
  <c r="Z68" i="38" s="1"/>
  <c r="Z69" i="38" s="1"/>
  <c r="Z70" i="38" s="1"/>
  <c r="Z71" i="38" s="1"/>
  <c r="Z72" i="38" s="1"/>
  <c r="Z73" i="38" s="1"/>
  <c r="Z74" i="38" s="1"/>
  <c r="Z75" i="38" s="1"/>
  <c r="Z76" i="38" s="1"/>
  <c r="Z77" i="38" s="1"/>
  <c r="Z78" i="38" s="1"/>
  <c r="Z79" i="38" s="1"/>
  <c r="Z80" i="38" s="1"/>
  <c r="Z81" i="38" s="1"/>
  <c r="Z82" i="38" s="1"/>
  <c r="Z83" i="38" s="1"/>
  <c r="Z84" i="38" s="1"/>
  <c r="Z85" i="38" s="1"/>
  <c r="Z86" i="38" s="1"/>
  <c r="Z87" i="38" s="1"/>
  <c r="Z88" i="38" s="1"/>
  <c r="Z89" i="38" s="1"/>
  <c r="Z90" i="38" s="1"/>
  <c r="Z91" i="38" s="1"/>
  <c r="Z92" i="38" s="1"/>
  <c r="Z93" i="38" s="1"/>
  <c r="Z94" i="38" s="1"/>
  <c r="Z95" i="38" s="1"/>
  <c r="Z96" i="38" s="1"/>
  <c r="Z97" i="38" s="1"/>
  <c r="Z98" i="38" s="1"/>
  <c r="Z99" i="38" s="1"/>
  <c r="Z100" i="38" s="1"/>
  <c r="Z101" i="38" s="1"/>
  <c r="Z102" i="38" s="1"/>
  <c r="Z103" i="38" s="1"/>
  <c r="Z104" i="38" s="1"/>
  <c r="Z105" i="38" s="1"/>
  <c r="Z106" i="38" s="1"/>
  <c r="Z107" i="38" s="1"/>
  <c r="Z108" i="38" s="1"/>
  <c r="Z109" i="38" s="1"/>
  <c r="Z110" i="38" s="1"/>
  <c r="Z111" i="38" s="1"/>
  <c r="Z112" i="38" s="1"/>
  <c r="Z113" i="38" s="1"/>
  <c r="Z114" i="38" s="1"/>
  <c r="Z115" i="38" s="1"/>
  <c r="Z116" i="38" s="1"/>
  <c r="Z117" i="38" s="1"/>
  <c r="Z118" i="38" s="1"/>
  <c r="Z119" i="38" s="1"/>
  <c r="Z120" i="38" s="1"/>
  <c r="Z121" i="38" s="1"/>
  <c r="Z122" i="38" s="1"/>
  <c r="Z123" i="38" s="1"/>
  <c r="Z124" i="38" s="1"/>
  <c r="Z125" i="38" s="1"/>
  <c r="Z126" i="38" s="1"/>
  <c r="Z127" i="38" s="1"/>
  <c r="Z128" i="38" s="1"/>
  <c r="Z129" i="38" s="1"/>
  <c r="Z130" i="38" s="1"/>
  <c r="Z131" i="38" s="1"/>
  <c r="Z132" i="38" s="1"/>
  <c r="Z133" i="38" s="1"/>
  <c r="Z134" i="38" s="1"/>
  <c r="Z135" i="38" s="1"/>
  <c r="Z136" i="38" s="1"/>
  <c r="Z137" i="38" s="1"/>
  <c r="Z138" i="38" s="1"/>
  <c r="Z139" i="38" s="1"/>
  <c r="Z140" i="38" s="1"/>
  <c r="Z141" i="38" s="1"/>
  <c r="Z142" i="38" s="1"/>
  <c r="Z143" i="38" s="1"/>
  <c r="Z144" i="38" s="1"/>
  <c r="Z145" i="38" s="1"/>
  <c r="Z146" i="38" s="1"/>
  <c r="Z147" i="38" s="1"/>
  <c r="Z148" i="38" s="1"/>
  <c r="Z149" i="38" s="1"/>
  <c r="Z150" i="38" s="1"/>
  <c r="Z151" i="38" s="1"/>
  <c r="Z152" i="38" s="1"/>
  <c r="Z153" i="38" s="1"/>
  <c r="Z154" i="38" s="1"/>
  <c r="Z155" i="38" s="1"/>
  <c r="Z156" i="38" s="1"/>
  <c r="Z157" i="38" s="1"/>
  <c r="Z158" i="38" s="1"/>
  <c r="Z159" i="38" s="1"/>
  <c r="Z160" i="38" s="1"/>
  <c r="Z161" i="38" s="1"/>
  <c r="Z162" i="38" s="1"/>
  <c r="Z163" i="38" s="1"/>
  <c r="Z164" i="38" s="1"/>
  <c r="Z165" i="38" s="1"/>
  <c r="Z166" i="38"/>
  <c r="Z167" i="38" s="1"/>
  <c r="Z168" i="38" s="1"/>
  <c r="Z169" i="38" s="1"/>
  <c r="Z170" i="38" s="1"/>
  <c r="Z171" i="38" s="1"/>
  <c r="Z172" i="38" s="1"/>
  <c r="Z173" i="38" s="1"/>
  <c r="Z174" i="38" s="1"/>
  <c r="Z175" i="38" s="1"/>
  <c r="Z176" i="38" s="1"/>
  <c r="Z177" i="38" s="1"/>
  <c r="Z178" i="38" s="1"/>
  <c r="Z179" i="38" s="1"/>
  <c r="Z180" i="38" s="1"/>
  <c r="Z181" i="38" s="1"/>
  <c r="Z182" i="38" s="1"/>
  <c r="Z183" i="38" s="1"/>
  <c r="Z184" i="38" s="1"/>
  <c r="Z185" i="38" s="1"/>
  <c r="Z186" i="38" s="1"/>
  <c r="Z187" i="38" s="1"/>
  <c r="Z188" i="38" s="1"/>
  <c r="Z189" i="38" s="1"/>
  <c r="Z190" i="38" s="1"/>
  <c r="Z191" i="38" s="1"/>
  <c r="Z192" i="38" s="1"/>
  <c r="Z193" i="38" s="1"/>
  <c r="Z194" i="38" s="1"/>
  <c r="Z195" i="38" s="1"/>
  <c r="Z196" i="38" s="1"/>
  <c r="Z197" i="38" s="1"/>
  <c r="Z198" i="38" s="1"/>
  <c r="Z199" i="38" s="1"/>
  <c r="Z200" i="38" s="1"/>
  <c r="Z201" i="38" s="1"/>
  <c r="Z202" i="38" s="1"/>
  <c r="Z203" i="38" s="1"/>
  <c r="Z204" i="38" s="1"/>
  <c r="Z205" i="38" s="1"/>
  <c r="Z206" i="38" s="1"/>
  <c r="Z207" i="38" s="1"/>
  <c r="Z208" i="38" s="1"/>
  <c r="Z209" i="38" s="1"/>
  <c r="Z210" i="38" s="1"/>
  <c r="Z211" i="38" s="1"/>
  <c r="Z212" i="38" s="1"/>
  <c r="Z213" i="38" s="1"/>
  <c r="Z214" i="38" s="1"/>
  <c r="Z215" i="38" s="1"/>
  <c r="Z216" i="38" s="1"/>
  <c r="Z217" i="38" s="1"/>
  <c r="Z218" i="38" s="1"/>
  <c r="Z219" i="38" s="1"/>
  <c r="Z220" i="38" s="1"/>
  <c r="Z221" i="38" s="1"/>
  <c r="Z222" i="38" s="1"/>
  <c r="Z223" i="38" s="1"/>
  <c r="Z224" i="38" s="1"/>
  <c r="Z225" i="38" s="1"/>
  <c r="Z226" i="38" s="1"/>
  <c r="Z227" i="38" s="1"/>
  <c r="Z228" i="38" s="1"/>
  <c r="Z229" i="38" s="1"/>
  <c r="Z230" i="38" s="1"/>
  <c r="Z231" i="38" s="1"/>
  <c r="Z232" i="38" s="1"/>
  <c r="Z233" i="38" s="1"/>
  <c r="Z234" i="38" s="1"/>
  <c r="Z235" i="38" s="1"/>
  <c r="Z236" i="38" s="1"/>
  <c r="Z237" i="38" s="1"/>
  <c r="Z238" i="38" s="1"/>
  <c r="Z239" i="38" s="1"/>
  <c r="Z240" i="38" s="1"/>
  <c r="Z241" i="38" s="1"/>
  <c r="Z242" i="38" s="1"/>
  <c r="Z243" i="38" s="1"/>
  <c r="Z244" i="38" s="1"/>
  <c r="Z245" i="38" s="1"/>
  <c r="Z246" i="38" s="1"/>
  <c r="Z247" i="38" s="1"/>
  <c r="Z248" i="38" s="1"/>
  <c r="Z249" i="38" s="1"/>
  <c r="Z250" i="38" s="1"/>
  <c r="Z251" i="38" s="1"/>
  <c r="Z252" i="38" s="1"/>
  <c r="Z253" i="38" s="1"/>
  <c r="Z254" i="38" s="1"/>
  <c r="Z255" i="38" s="1"/>
  <c r="Z256" i="38" s="1"/>
  <c r="Z257" i="38" s="1"/>
  <c r="Z258" i="38" s="1"/>
  <c r="Z259" i="38" s="1"/>
  <c r="Z260" i="38" s="1"/>
  <c r="Z261" i="38" s="1"/>
  <c r="Z262" i="38" s="1"/>
  <c r="L28" i="32"/>
  <c r="L216" i="32"/>
  <c r="Y43" i="24"/>
  <c r="Y72" i="24"/>
  <c r="W124" i="24"/>
  <c r="X184" i="24"/>
  <c r="Q14" i="38"/>
  <c r="K115" i="32"/>
  <c r="Y104" i="24"/>
  <c r="Y124" i="24"/>
  <c r="W221" i="24"/>
  <c r="W43" i="24"/>
  <c r="R14" i="38"/>
  <c r="R23" i="38"/>
  <c r="V23" i="38" s="1"/>
  <c r="Q23" i="38"/>
  <c r="Q28" i="38"/>
  <c r="R28" i="38"/>
  <c r="R33" i="38"/>
  <c r="V33" i="38"/>
  <c r="Q33" i="38"/>
  <c r="R41" i="38"/>
  <c r="V41" i="38" s="1"/>
  <c r="Q41" i="38"/>
  <c r="R49" i="38"/>
  <c r="V49" i="38" s="1"/>
  <c r="Q49" i="38"/>
  <c r="R54" i="38"/>
  <c r="V54" i="38" s="1"/>
  <c r="Q54" i="38"/>
  <c r="T58" i="38"/>
  <c r="R58" i="38"/>
  <c r="V58" i="38" s="1"/>
  <c r="Q58" i="38"/>
  <c r="R65" i="38"/>
  <c r="V65" i="38" s="1"/>
  <c r="Q65" i="38"/>
  <c r="R71" i="38"/>
  <c r="V71" i="38" s="1"/>
  <c r="Q71" i="38"/>
  <c r="R79" i="38"/>
  <c r="Q79" i="38"/>
  <c r="Q83" i="38"/>
  <c r="Q92" i="38"/>
  <c r="R92" i="38"/>
  <c r="V92" i="38" s="1"/>
  <c r="R101" i="38"/>
  <c r="V101" i="38" s="1"/>
  <c r="Q101" i="38"/>
  <c r="R105" i="38"/>
  <c r="V105" i="38" s="1"/>
  <c r="Q105" i="38"/>
  <c r="R109" i="38"/>
  <c r="V109" i="38" s="1"/>
  <c r="Q109" i="38"/>
  <c r="Q113" i="38"/>
  <c r="R113" i="38"/>
  <c r="V113" i="38" s="1"/>
  <c r="R117" i="38"/>
  <c r="V117" i="38" s="1"/>
  <c r="Q117" i="38"/>
  <c r="R123" i="38"/>
  <c r="V123" i="38" s="1"/>
  <c r="Q123" i="38"/>
  <c r="R127" i="38"/>
  <c r="V127" i="38" s="1"/>
  <c r="Q127" i="38"/>
  <c r="R131" i="38"/>
  <c r="V131" i="38" s="1"/>
  <c r="Q131" i="38"/>
  <c r="R135" i="38"/>
  <c r="V135" i="38" s="1"/>
  <c r="Q135" i="38"/>
  <c r="Q140" i="38"/>
  <c r="R140" i="38"/>
  <c r="V140" i="38" s="1"/>
  <c r="R148" i="38"/>
  <c r="V148" i="38" s="1"/>
  <c r="Q148" i="38"/>
  <c r="R153" i="38"/>
  <c r="V153" i="38"/>
  <c r="Q153" i="38"/>
  <c r="Q161" i="38"/>
  <c r="R161" i="38"/>
  <c r="V161" i="38" s="1"/>
  <c r="Q165" i="38"/>
  <c r="R169" i="38"/>
  <c r="V169" i="38" s="1"/>
  <c r="Q169" i="38"/>
  <c r="Q177" i="38"/>
  <c r="R177" i="38"/>
  <c r="V177" i="38" s="1"/>
  <c r="R182" i="38"/>
  <c r="Q182" i="38"/>
  <c r="R186" i="38"/>
  <c r="V186" i="38" s="1"/>
  <c r="Q186" i="38"/>
  <c r="R191" i="38"/>
  <c r="V191" i="38" s="1"/>
  <c r="Q191" i="38"/>
  <c r="Q196" i="38"/>
  <c r="R196" i="38"/>
  <c r="V196" i="38" s="1"/>
  <c r="Q201" i="38"/>
  <c r="R201" i="38"/>
  <c r="V201" i="38" s="1"/>
  <c r="R205" i="38"/>
  <c r="V205" i="38" s="1"/>
  <c r="Q209" i="38"/>
  <c r="R209" i="38"/>
  <c r="V209" i="38" s="1"/>
  <c r="R214" i="38"/>
  <c r="V214" i="38" s="1"/>
  <c r="Q214" i="38"/>
  <c r="Q219" i="38"/>
  <c r="R219" i="38"/>
  <c r="V219" i="38"/>
  <c r="Q227" i="38"/>
  <c r="R227" i="38"/>
  <c r="V227" i="38" s="1"/>
  <c r="R231" i="38"/>
  <c r="V231" i="38" s="1"/>
  <c r="R238" i="38"/>
  <c r="V238" i="38" s="1"/>
  <c r="Q238" i="38"/>
  <c r="R242" i="38"/>
  <c r="V242" i="38"/>
  <c r="Q242" i="38"/>
  <c r="R246" i="38"/>
  <c r="V246" i="38" s="1"/>
  <c r="Q246" i="38"/>
  <c r="Q251" i="38"/>
  <c r="R251" i="38"/>
  <c r="V251" i="38" s="1"/>
  <c r="Q255" i="38"/>
  <c r="R255" i="38"/>
  <c r="V255" i="38"/>
  <c r="Q259" i="38"/>
  <c r="R259" i="38"/>
  <c r="V259" i="38" s="1"/>
  <c r="R18" i="38"/>
  <c r="V18" i="38" s="1"/>
  <c r="Q18" i="38"/>
  <c r="R22" i="38"/>
  <c r="V22" i="38" s="1"/>
  <c r="Q22" i="38"/>
  <c r="Q36" i="38"/>
  <c r="R36" i="38"/>
  <c r="V36" i="38" s="1"/>
  <c r="Q44" i="38"/>
  <c r="R44" i="38"/>
  <c r="V44" i="38"/>
  <c r="Q52" i="38"/>
  <c r="R52" i="38"/>
  <c r="V52" i="38" s="1"/>
  <c r="R57" i="38"/>
  <c r="V57" i="38" s="1"/>
  <c r="Q57" i="38"/>
  <c r="R62" i="38"/>
  <c r="V62" i="38" s="1"/>
  <c r="Q62" i="38"/>
  <c r="R63" i="38"/>
  <c r="V63" i="38" s="1"/>
  <c r="Q63" i="38"/>
  <c r="Q68" i="38"/>
  <c r="R68" i="38"/>
  <c r="V68" i="38" s="1"/>
  <c r="Q69" i="38"/>
  <c r="R69" i="38"/>
  <c r="R70" i="38"/>
  <c r="V70" i="38"/>
  <c r="Q70" i="38"/>
  <c r="S74" i="38"/>
  <c r="R74" i="38"/>
  <c r="V74" i="38" s="1"/>
  <c r="Q74" i="38"/>
  <c r="R78" i="38"/>
  <c r="V78" i="38" s="1"/>
  <c r="Q78" i="38"/>
  <c r="R82" i="38"/>
  <c r="V82" i="38" s="1"/>
  <c r="Q82" i="38"/>
  <c r="R87" i="38"/>
  <c r="V87" i="38" s="1"/>
  <c r="Q87" i="38"/>
  <c r="R95" i="38"/>
  <c r="V95" i="38"/>
  <c r="Q95" i="38"/>
  <c r="R100" i="38"/>
  <c r="V100" i="38" s="1"/>
  <c r="Q100" i="38"/>
  <c r="Q108" i="38"/>
  <c r="R108" i="38"/>
  <c r="V108" i="38"/>
  <c r="R112" i="38"/>
  <c r="V112" i="38" s="1"/>
  <c r="R116" i="38"/>
  <c r="V116" i="38" s="1"/>
  <c r="Q116" i="38"/>
  <c r="R126" i="38"/>
  <c r="V126" i="38" s="1"/>
  <c r="Q126" i="38"/>
  <c r="R134" i="38"/>
  <c r="V134" i="38" s="1"/>
  <c r="Q134" i="38"/>
  <c r="R139" i="38"/>
  <c r="V139" i="38" s="1"/>
  <c r="Q139" i="38"/>
  <c r="R143" i="38"/>
  <c r="V143" i="38" s="1"/>
  <c r="Q143" i="38"/>
  <c r="R147" i="38"/>
  <c r="V147" i="38" s="1"/>
  <c r="Q147" i="38"/>
  <c r="R152" i="38"/>
  <c r="V152" i="38" s="1"/>
  <c r="Q156" i="38"/>
  <c r="R156" i="38"/>
  <c r="V156" i="38" s="1"/>
  <c r="R164" i="38"/>
  <c r="V164" i="38"/>
  <c r="Q164" i="38"/>
  <c r="Q172" i="38"/>
  <c r="R172" i="38"/>
  <c r="R181" i="38"/>
  <c r="V181" i="38" s="1"/>
  <c r="R185" i="38"/>
  <c r="V185" i="38" s="1"/>
  <c r="Q185" i="38"/>
  <c r="R190" i="38"/>
  <c r="V190" i="38" s="1"/>
  <c r="Q190" i="38"/>
  <c r="Q195" i="38"/>
  <c r="R195" i="38"/>
  <c r="V195" i="38" s="1"/>
  <c r="Q200" i="38"/>
  <c r="R200" i="38"/>
  <c r="V200" i="38" s="1"/>
  <c r="Q204" i="38"/>
  <c r="R204" i="38"/>
  <c r="V204" i="38" s="1"/>
  <c r="Q208" i="38"/>
  <c r="R208" i="38"/>
  <c r="V208" i="38" s="1"/>
  <c r="Q212" i="38"/>
  <c r="R212" i="38"/>
  <c r="V212" i="38" s="1"/>
  <c r="Q213" i="38"/>
  <c r="R213" i="38"/>
  <c r="V213" i="38"/>
  <c r="R218" i="38"/>
  <c r="V218" i="38" s="1"/>
  <c r="R222" i="38"/>
  <c r="V222" i="38" s="1"/>
  <c r="Q222" i="38"/>
  <c r="R230" i="38"/>
  <c r="V230" i="38" s="1"/>
  <c r="Q230" i="38"/>
  <c r="Q235" i="38"/>
  <c r="R235" i="38"/>
  <c r="Q237" i="38"/>
  <c r="R237" i="38"/>
  <c r="V237" i="38" s="1"/>
  <c r="Q245" i="38"/>
  <c r="R245" i="38"/>
  <c r="V245" i="38"/>
  <c r="R249" i="38"/>
  <c r="V249" i="38" s="1"/>
  <c r="R250" i="38"/>
  <c r="V250" i="38" s="1"/>
  <c r="Q250" i="38"/>
  <c r="R258" i="38"/>
  <c r="V258" i="38" s="1"/>
  <c r="Q258" i="38"/>
  <c r="J91" i="32"/>
  <c r="Q21" i="38"/>
  <c r="R21" i="38"/>
  <c r="V21" i="38" s="1"/>
  <c r="R26" i="38"/>
  <c r="V26" i="38" s="1"/>
  <c r="Q26" i="38"/>
  <c r="R30" i="38"/>
  <c r="V30" i="38" s="1"/>
  <c r="Q30" i="38"/>
  <c r="R31" i="38"/>
  <c r="V31" i="38" s="1"/>
  <c r="Q31" i="38"/>
  <c r="R39" i="38"/>
  <c r="Q39" i="38"/>
  <c r="R47" i="38"/>
  <c r="V47" i="38" s="1"/>
  <c r="Q47" i="38"/>
  <c r="Q60" i="38"/>
  <c r="R60" i="38"/>
  <c r="V60" i="38" s="1"/>
  <c r="R73" i="38"/>
  <c r="V73" i="38" s="1"/>
  <c r="Q73" i="38"/>
  <c r="Q77" i="38"/>
  <c r="R77" i="38"/>
  <c r="V77" i="38" s="1"/>
  <c r="R81" i="38"/>
  <c r="V81" i="38" s="1"/>
  <c r="Q81" i="38"/>
  <c r="Q85" i="38"/>
  <c r="R85" i="38"/>
  <c r="V85" i="38"/>
  <c r="R90" i="38"/>
  <c r="V90" i="38" s="1"/>
  <c r="Q90" i="38"/>
  <c r="R98" i="38"/>
  <c r="V98" i="38" s="1"/>
  <c r="Q98" i="38"/>
  <c r="R103" i="38"/>
  <c r="V103" i="38" s="1"/>
  <c r="Q103" i="38"/>
  <c r="Q107" i="38"/>
  <c r="R111" i="38"/>
  <c r="V111" i="38" s="1"/>
  <c r="Q111" i="38"/>
  <c r="R119" i="38"/>
  <c r="V119" i="38" s="1"/>
  <c r="Q119" i="38"/>
  <c r="R121" i="38"/>
  <c r="V121" i="38"/>
  <c r="Q121" i="38"/>
  <c r="Q129" i="38"/>
  <c r="R129" i="38"/>
  <c r="V129" i="38" s="1"/>
  <c r="R137" i="38"/>
  <c r="Q137" i="38"/>
  <c r="R138" i="38"/>
  <c r="V138" i="38" s="1"/>
  <c r="Q138" i="38"/>
  <c r="T142" i="38"/>
  <c r="R142" i="38"/>
  <c r="V142" i="38" s="1"/>
  <c r="Q142" i="38"/>
  <c r="R146" i="38"/>
  <c r="V146" i="38" s="1"/>
  <c r="Q146" i="38"/>
  <c r="R151" i="38"/>
  <c r="V151" i="38" s="1"/>
  <c r="Q151" i="38"/>
  <c r="R155" i="38"/>
  <c r="V155" i="38" s="1"/>
  <c r="Q155" i="38"/>
  <c r="S159" i="38"/>
  <c r="R159" i="38"/>
  <c r="V159" i="38" s="1"/>
  <c r="Q159" i="38"/>
  <c r="R163" i="38"/>
  <c r="V163" i="38" s="1"/>
  <c r="Q163" i="38"/>
  <c r="R167" i="38"/>
  <c r="V167" i="38" s="1"/>
  <c r="Q167" i="38"/>
  <c r="R171" i="38"/>
  <c r="V171" i="38"/>
  <c r="Q171" i="38"/>
  <c r="R175" i="38"/>
  <c r="V175" i="38"/>
  <c r="Q175" i="38"/>
  <c r="R180" i="38"/>
  <c r="V180" i="38" s="1"/>
  <c r="Q180" i="38"/>
  <c r="Q188" i="38"/>
  <c r="R188" i="38"/>
  <c r="V188" i="38" s="1"/>
  <c r="Q199" i="38"/>
  <c r="R199" i="38"/>
  <c r="V199" i="38" s="1"/>
  <c r="Q203" i="38"/>
  <c r="R203" i="38"/>
  <c r="V203" i="38" s="1"/>
  <c r="Q207" i="38"/>
  <c r="R207" i="38"/>
  <c r="V207" i="38" s="1"/>
  <c r="Q211" i="38"/>
  <c r="R211" i="38"/>
  <c r="V211" i="38" s="1"/>
  <c r="Q217" i="38"/>
  <c r="R217" i="38"/>
  <c r="V217" i="38" s="1"/>
  <c r="Q221" i="38"/>
  <c r="R221" i="38"/>
  <c r="V221" i="38" s="1"/>
  <c r="Q225" i="38"/>
  <c r="R225" i="38"/>
  <c r="V225" i="38" s="1"/>
  <c r="Q229" i="38"/>
  <c r="R229" i="38"/>
  <c r="V229" i="38"/>
  <c r="Q233" i="38"/>
  <c r="R233" i="38"/>
  <c r="V233" i="38" s="1"/>
  <c r="Q240" i="38"/>
  <c r="R240" i="38"/>
  <c r="V240" i="38" s="1"/>
  <c r="Q248" i="38"/>
  <c r="R248" i="38"/>
  <c r="V248" i="38" s="1"/>
  <c r="Q253" i="38"/>
  <c r="R253" i="38"/>
  <c r="V253" i="38" s="1"/>
  <c r="Q261" i="38"/>
  <c r="U261" i="38" s="1"/>
  <c r="R261" i="38"/>
  <c r="V261" i="38" s="1"/>
  <c r="L37" i="32"/>
  <c r="J103" i="32"/>
  <c r="K180" i="32"/>
  <c r="M217" i="32"/>
  <c r="Y59" i="24"/>
  <c r="W104" i="24"/>
  <c r="Q20" i="38"/>
  <c r="R20" i="38"/>
  <c r="V20" i="38" s="1"/>
  <c r="S24" i="38"/>
  <c r="R25" i="38"/>
  <c r="V25" i="38" s="1"/>
  <c r="Q25" i="38"/>
  <c r="Q29" i="38"/>
  <c r="R29" i="38"/>
  <c r="V29" i="38" s="1"/>
  <c r="R34" i="38"/>
  <c r="V34" i="38" s="1"/>
  <c r="Q34" i="38"/>
  <c r="R38" i="38"/>
  <c r="V38" i="38"/>
  <c r="Q38" i="38"/>
  <c r="R42" i="38"/>
  <c r="V42" i="38" s="1"/>
  <c r="Q42" i="38"/>
  <c r="R46" i="38"/>
  <c r="V46" i="38" s="1"/>
  <c r="Q46" i="38"/>
  <c r="R50" i="38"/>
  <c r="V50" i="38" s="1"/>
  <c r="Q50" i="38"/>
  <c r="S54" i="38"/>
  <c r="R55" i="38"/>
  <c r="V55" i="38" s="1"/>
  <c r="Q55" i="38"/>
  <c r="R66" i="38"/>
  <c r="V66" i="38" s="1"/>
  <c r="Q66" i="38"/>
  <c r="R72" i="38"/>
  <c r="V72" i="38" s="1"/>
  <c r="Q76" i="38"/>
  <c r="R76" i="38"/>
  <c r="V76" i="38" s="1"/>
  <c r="Q84" i="38"/>
  <c r="R84" i="38"/>
  <c r="V84" i="38" s="1"/>
  <c r="R89" i="38"/>
  <c r="V89" i="38" s="1"/>
  <c r="Q89" i="38"/>
  <c r="R93" i="38"/>
  <c r="V93" i="38" s="1"/>
  <c r="Q93" i="38"/>
  <c r="Q97" i="38"/>
  <c r="R97" i="38"/>
  <c r="V97" i="38" s="1"/>
  <c r="R102" i="38"/>
  <c r="V102" i="38" s="1"/>
  <c r="Q102" i="38"/>
  <c r="R106" i="38"/>
  <c r="V106" i="38" s="1"/>
  <c r="Q106" i="38"/>
  <c r="R110" i="38"/>
  <c r="V110" i="38" s="1"/>
  <c r="Q110" i="38"/>
  <c r="R114" i="38"/>
  <c r="V114" i="38" s="1"/>
  <c r="Q114" i="38"/>
  <c r="R118" i="38"/>
  <c r="V118" i="38" s="1"/>
  <c r="Q118" i="38"/>
  <c r="Q124" i="38"/>
  <c r="R124" i="38"/>
  <c r="V124" i="38" s="1"/>
  <c r="Q128" i="38"/>
  <c r="R132" i="38"/>
  <c r="V132" i="38" s="1"/>
  <c r="Q132" i="38"/>
  <c r="Q141" i="38"/>
  <c r="Q145" i="38"/>
  <c r="R145" i="38"/>
  <c r="V145" i="38" s="1"/>
  <c r="R150" i="38"/>
  <c r="V150" i="38" s="1"/>
  <c r="Q150" i="38"/>
  <c r="T154" i="38"/>
  <c r="R154" i="38"/>
  <c r="V154" i="38" s="1"/>
  <c r="Q154" i="38"/>
  <c r="R158" i="38"/>
  <c r="V158" i="38" s="1"/>
  <c r="Q158" i="38"/>
  <c r="R162" i="38"/>
  <c r="V162" i="38" s="1"/>
  <c r="Q162" i="38"/>
  <c r="R166" i="38"/>
  <c r="V166" i="38" s="1"/>
  <c r="Q166" i="38"/>
  <c r="R170" i="38"/>
  <c r="V170" i="38"/>
  <c r="Q170" i="38"/>
  <c r="R174" i="38"/>
  <c r="V174" i="38" s="1"/>
  <c r="Q174" i="38"/>
  <c r="R178" i="38"/>
  <c r="V178" i="38" s="1"/>
  <c r="Q178" i="38"/>
  <c r="R179" i="38"/>
  <c r="V179" i="38"/>
  <c r="Q179" i="38"/>
  <c r="R183" i="38"/>
  <c r="V183" i="38" s="1"/>
  <c r="Q183" i="38"/>
  <c r="R187" i="38"/>
  <c r="V187" i="38" s="1"/>
  <c r="Q187" i="38"/>
  <c r="Q193" i="38"/>
  <c r="R193" i="38"/>
  <c r="V193" i="38" s="1"/>
  <c r="S197" i="38"/>
  <c r="R198" i="38"/>
  <c r="V198" i="38" s="1"/>
  <c r="Q198" i="38"/>
  <c r="R206" i="38"/>
  <c r="V206" i="38" s="1"/>
  <c r="Q206" i="38"/>
  <c r="R210" i="38"/>
  <c r="V210" i="38" s="1"/>
  <c r="Q216" i="38"/>
  <c r="R216" i="38"/>
  <c r="V216" i="38"/>
  <c r="Q220" i="38"/>
  <c r="R220" i="38"/>
  <c r="V220" i="38" s="1"/>
  <c r="Q224" i="38"/>
  <c r="R224" i="38"/>
  <c r="V224" i="38" s="1"/>
  <c r="Q228" i="38"/>
  <c r="R228" i="38"/>
  <c r="V228" i="38" s="1"/>
  <c r="Q232" i="38"/>
  <c r="R232" i="38"/>
  <c r="V232" i="38" s="1"/>
  <c r="Q243" i="38"/>
  <c r="R243" i="38"/>
  <c r="V243" i="38" s="1"/>
  <c r="R247" i="38"/>
  <c r="V247" i="38" s="1"/>
  <c r="Q256" i="38"/>
  <c r="R256" i="38"/>
  <c r="V256" i="38" s="1"/>
  <c r="V20" i="39"/>
  <c r="U20" i="39"/>
  <c r="V30" i="39"/>
  <c r="V35" i="39"/>
  <c r="U40" i="39"/>
  <c r="S66" i="39"/>
  <c r="V94" i="39"/>
  <c r="V99" i="39"/>
  <c r="U99" i="39"/>
  <c r="U121" i="39"/>
  <c r="V142" i="39"/>
  <c r="U142" i="39"/>
  <c r="V147" i="39"/>
  <c r="V156" i="39"/>
  <c r="U156" i="39"/>
  <c r="V172" i="39"/>
  <c r="U172" i="39"/>
  <c r="U177" i="39"/>
  <c r="V185" i="39"/>
  <c r="U185" i="39"/>
  <c r="U193" i="39"/>
  <c r="V201" i="39"/>
  <c r="U201" i="39"/>
  <c r="V209" i="39"/>
  <c r="V217" i="39"/>
  <c r="V222" i="39"/>
  <c r="U222" i="39"/>
  <c r="U230" i="39"/>
  <c r="V238" i="39"/>
  <c r="U238" i="39"/>
  <c r="U246" i="39"/>
  <c r="V254" i="39"/>
  <c r="U254" i="39"/>
  <c r="V262" i="39"/>
  <c r="U262" i="39"/>
  <c r="U28" i="39"/>
  <c r="V39" i="39"/>
  <c r="U44" i="39"/>
  <c r="U49" i="39"/>
  <c r="U57" i="39"/>
  <c r="V65" i="39"/>
  <c r="U65" i="39"/>
  <c r="V89" i="39"/>
  <c r="U89" i="39"/>
  <c r="V97" i="39"/>
  <c r="V107" i="39"/>
  <c r="U107" i="39"/>
  <c r="U124" i="39"/>
  <c r="U132" i="39"/>
  <c r="V137" i="39"/>
  <c r="V151" i="39"/>
  <c r="V155" i="39"/>
  <c r="U159" i="39"/>
  <c r="U163" i="39"/>
  <c r="V167" i="39"/>
  <c r="U171" i="39"/>
  <c r="V180" i="39"/>
  <c r="U188" i="39"/>
  <c r="V196" i="39"/>
  <c r="U196" i="39"/>
  <c r="V204" i="39"/>
  <c r="U204" i="39"/>
  <c r="V212" i="39"/>
  <c r="U212" i="39"/>
  <c r="U225" i="39"/>
  <c r="V233" i="39"/>
  <c r="V241" i="39"/>
  <c r="U241" i="39"/>
  <c r="S257" i="39"/>
  <c r="U257" i="39"/>
  <c r="U25" i="39"/>
  <c r="V41" i="39"/>
  <c r="U41" i="39"/>
  <c r="V46" i="39"/>
  <c r="U46" i="39"/>
  <c r="U54" i="39"/>
  <c r="V62" i="39"/>
  <c r="V70" i="39"/>
  <c r="U70" i="39"/>
  <c r="V78" i="39"/>
  <c r="U78" i="39"/>
  <c r="U108" i="39"/>
  <c r="U113" i="39"/>
  <c r="V129" i="39"/>
  <c r="U134" i="39"/>
  <c r="V27" i="39"/>
  <c r="U27" i="39"/>
  <c r="U33" i="39"/>
  <c r="V38" i="39"/>
  <c r="U38" i="39"/>
  <c r="U43" i="39"/>
  <c r="U52" i="39"/>
  <c r="U68" i="39"/>
  <c r="U76" i="39"/>
  <c r="U84" i="39"/>
  <c r="U92" i="39"/>
  <c r="U102" i="39"/>
  <c r="V115" i="39"/>
  <c r="U115" i="39"/>
  <c r="S123" i="39"/>
  <c r="V123" i="39"/>
  <c r="V140" i="39"/>
  <c r="U140" i="39"/>
  <c r="V145" i="39"/>
  <c r="U145" i="39"/>
  <c r="V150" i="39"/>
  <c r="V158" i="39"/>
  <c r="V162" i="39"/>
  <c r="V166" i="39"/>
  <c r="U166" i="39"/>
  <c r="V175" i="39"/>
  <c r="U175" i="39"/>
  <c r="U179" i="39"/>
  <c r="U183" i="39"/>
  <c r="U187" i="39"/>
  <c r="V191" i="39"/>
  <c r="U195" i="39"/>
  <c r="V203" i="39"/>
  <c r="U203" i="39"/>
  <c r="V207" i="39"/>
  <c r="V211" i="39"/>
  <c r="U211" i="39"/>
  <c r="V220" i="39"/>
  <c r="V228" i="39"/>
  <c r="U228" i="39"/>
  <c r="U236" i="39"/>
  <c r="V244" i="39"/>
  <c r="V252" i="39"/>
  <c r="U252" i="39"/>
  <c r="V260" i="39"/>
  <c r="U260" i="39"/>
  <c r="V22" i="39"/>
  <c r="U22" i="39"/>
  <c r="U31" i="39"/>
  <c r="V36" i="39"/>
  <c r="T41" i="39"/>
  <c r="S46" i="39"/>
  <c r="U51" i="39"/>
  <c r="U55" i="39"/>
  <c r="V59" i="39"/>
  <c r="U59" i="39"/>
  <c r="U67" i="39"/>
  <c r="U75" i="39"/>
  <c r="U79" i="39"/>
  <c r="V83" i="39"/>
  <c r="U83" i="39"/>
  <c r="V100" i="39"/>
  <c r="V105" i="39"/>
  <c r="V110" i="39"/>
  <c r="S118" i="39"/>
  <c r="V118" i="39"/>
  <c r="V126" i="39"/>
  <c r="U126" i="39"/>
  <c r="V139" i="39"/>
  <c r="V143" i="39"/>
  <c r="V148" i="39"/>
  <c r="U148" i="39"/>
  <c r="V153" i="39"/>
  <c r="U153" i="39"/>
  <c r="V161" i="39"/>
  <c r="U169" i="39"/>
  <c r="U174" i="39"/>
  <c r="V178" i="39"/>
  <c r="V182" i="39"/>
  <c r="U182" i="39"/>
  <c r="V190" i="39"/>
  <c r="U190" i="39"/>
  <c r="V198" i="39"/>
  <c r="V206" i="39"/>
  <c r="U206" i="39"/>
  <c r="V214" i="39"/>
  <c r="T218" i="39"/>
  <c r="V219" i="39"/>
  <c r="U219" i="39"/>
  <c r="V223" i="39"/>
  <c r="U227" i="39"/>
  <c r="V231" i="39"/>
  <c r="V235" i="39"/>
  <c r="V243" i="39"/>
  <c r="U243" i="39"/>
  <c r="V247" i="39"/>
  <c r="V251" i="39"/>
  <c r="V255" i="39"/>
  <c r="V259" i="39"/>
  <c r="U259" i="39"/>
  <c r="AA13" i="39"/>
  <c r="AA14" i="39" s="1"/>
  <c r="Z13" i="39"/>
  <c r="Z14" i="39" s="1"/>
  <c r="R15" i="38"/>
  <c r="P88" i="24"/>
  <c r="O88" i="24"/>
  <c r="P158" i="24"/>
  <c r="O158" i="24"/>
  <c r="P164" i="24"/>
  <c r="O164" i="24"/>
  <c r="P192" i="24"/>
  <c r="O192" i="24"/>
  <c r="P200" i="24"/>
  <c r="O200" i="24"/>
  <c r="P204" i="24"/>
  <c r="O204" i="24"/>
  <c r="P213" i="24"/>
  <c r="O213" i="24"/>
  <c r="V227" i="24"/>
  <c r="P227" i="24"/>
  <c r="O227" i="24"/>
  <c r="P231" i="24"/>
  <c r="O231" i="24"/>
  <c r="Y238" i="24"/>
  <c r="P238" i="24"/>
  <c r="O238" i="24"/>
  <c r="Y248" i="24"/>
  <c r="P248" i="24"/>
  <c r="O248" i="24"/>
  <c r="W12" i="24"/>
  <c r="P12" i="24"/>
  <c r="O12" i="24"/>
  <c r="V23" i="24"/>
  <c r="P23" i="24"/>
  <c r="O23" i="24"/>
  <c r="W38" i="24"/>
  <c r="P38" i="24"/>
  <c r="O38" i="24"/>
  <c r="P110" i="24"/>
  <c r="O110" i="24"/>
  <c r="P118" i="24"/>
  <c r="O118" i="24"/>
  <c r="O174" i="24"/>
  <c r="P189" i="24"/>
  <c r="O189" i="24"/>
  <c r="P210" i="24"/>
  <c r="O210" i="24"/>
  <c r="T17" i="38"/>
  <c r="P41" i="24"/>
  <c r="O41" i="24"/>
  <c r="Y47" i="24"/>
  <c r="P47" i="24"/>
  <c r="O47" i="24"/>
  <c r="P53" i="24"/>
  <c r="O53" i="24"/>
  <c r="P72" i="24"/>
  <c r="O72" i="24"/>
  <c r="P89" i="24"/>
  <c r="O89" i="24"/>
  <c r="P97" i="24"/>
  <c r="O97" i="24"/>
  <c r="X127" i="24"/>
  <c r="P127" i="24"/>
  <c r="O127" i="24"/>
  <c r="O159" i="24"/>
  <c r="V235" i="38"/>
  <c r="V19" i="39"/>
  <c r="V24" i="24"/>
  <c r="P24" i="24"/>
  <c r="O24" i="24"/>
  <c r="V35" i="24"/>
  <c r="P35" i="24"/>
  <c r="O35" i="24"/>
  <c r="P57" i="24"/>
  <c r="O57" i="24"/>
  <c r="P67" i="24"/>
  <c r="O67" i="24"/>
  <c r="P92" i="24"/>
  <c r="O92" i="24"/>
  <c r="P122" i="24"/>
  <c r="O122" i="24"/>
  <c r="P171" i="24"/>
  <c r="O171" i="24"/>
  <c r="V221" i="24"/>
  <c r="P221" i="24"/>
  <c r="O221" i="24"/>
  <c r="K119" i="32"/>
  <c r="L166" i="32"/>
  <c r="L212" i="32"/>
  <c r="P11" i="24"/>
  <c r="O11" i="24"/>
  <c r="P18" i="24"/>
  <c r="O18" i="24"/>
  <c r="P22" i="24"/>
  <c r="O22" i="24"/>
  <c r="Y29" i="24"/>
  <c r="P29" i="24"/>
  <c r="O29" i="24"/>
  <c r="P33" i="24"/>
  <c r="O33" i="24"/>
  <c r="P37" i="24"/>
  <c r="O37" i="24"/>
  <c r="W62" i="24"/>
  <c r="P62" i="24"/>
  <c r="O62" i="24"/>
  <c r="P69" i="24"/>
  <c r="O69" i="24"/>
  <c r="W72" i="24"/>
  <c r="P74" i="24"/>
  <c r="W81" i="24"/>
  <c r="P81" i="24"/>
  <c r="O81" i="24"/>
  <c r="X88" i="24"/>
  <c r="P91" i="24"/>
  <c r="O91" i="24"/>
  <c r="P101" i="24"/>
  <c r="O101" i="24"/>
  <c r="X107" i="24"/>
  <c r="P107" i="24"/>
  <c r="O107" i="24"/>
  <c r="P117" i="24"/>
  <c r="O117" i="24"/>
  <c r="O143" i="24"/>
  <c r="P149" i="24"/>
  <c r="O149" i="24"/>
  <c r="Y161" i="24"/>
  <c r="P161" i="24"/>
  <c r="O161" i="24"/>
  <c r="V173" i="24"/>
  <c r="P173" i="24"/>
  <c r="O173" i="24"/>
  <c r="V177" i="24"/>
  <c r="P177" i="24"/>
  <c r="O177" i="24"/>
  <c r="P181" i="24"/>
  <c r="O181" i="24"/>
  <c r="W184" i="24"/>
  <c r="P184" i="24"/>
  <c r="O184" i="24"/>
  <c r="W188" i="24"/>
  <c r="P188" i="24"/>
  <c r="O188" i="24"/>
  <c r="P209" i="24"/>
  <c r="O209" i="24"/>
  <c r="P223" i="24"/>
  <c r="O223" i="24"/>
  <c r="V248" i="24"/>
  <c r="P251" i="24"/>
  <c r="O251" i="24"/>
  <c r="Y254" i="24"/>
  <c r="P254" i="24"/>
  <c r="O254" i="24"/>
  <c r="P257" i="24"/>
  <c r="O257" i="24"/>
  <c r="T37" i="38"/>
  <c r="S129" i="38"/>
  <c r="S147" i="38"/>
  <c r="T23" i="39"/>
  <c r="V23" i="39"/>
  <c r="V43" i="39"/>
  <c r="V116" i="39"/>
  <c r="U191" i="39"/>
  <c r="U220" i="39"/>
  <c r="U233" i="39"/>
  <c r="V249" i="39"/>
  <c r="U249" i="39"/>
  <c r="P46" i="24"/>
  <c r="O46" i="24"/>
  <c r="W56" i="24"/>
  <c r="P56" i="24"/>
  <c r="O56" i="24"/>
  <c r="P126" i="24"/>
  <c r="O126" i="24"/>
  <c r="P245" i="24"/>
  <c r="P19" i="24"/>
  <c r="O19" i="24"/>
  <c r="P30" i="24"/>
  <c r="O30" i="24"/>
  <c r="V98" i="24"/>
  <c r="P98" i="24"/>
  <c r="O98" i="24"/>
  <c r="P105" i="24"/>
  <c r="O105" i="24"/>
  <c r="P115" i="24"/>
  <c r="O115" i="24"/>
  <c r="P144" i="24"/>
  <c r="O144" i="24"/>
  <c r="Y224" i="24"/>
  <c r="P224" i="24"/>
  <c r="O224" i="24"/>
  <c r="P43" i="24"/>
  <c r="O43" i="24"/>
  <c r="P134" i="24"/>
  <c r="O134" i="24"/>
  <c r="P165" i="24"/>
  <c r="O165" i="24"/>
  <c r="P197" i="24"/>
  <c r="O197" i="24"/>
  <c r="W214" i="24"/>
  <c r="Y252" i="24"/>
  <c r="P252" i="24"/>
  <c r="O252" i="24"/>
  <c r="V57" i="39"/>
  <c r="S86" i="39"/>
  <c r="V86" i="39"/>
  <c r="P20" i="24"/>
  <c r="O20" i="24"/>
  <c r="Y71" i="24"/>
  <c r="P71" i="24"/>
  <c r="O71" i="24"/>
  <c r="V102" i="24"/>
  <c r="P102" i="24"/>
  <c r="O102" i="24"/>
  <c r="P106" i="24"/>
  <c r="O106" i="24"/>
  <c r="X119" i="24"/>
  <c r="P119" i="24"/>
  <c r="O119" i="24"/>
  <c r="P156" i="24"/>
  <c r="O156" i="24"/>
  <c r="P179" i="24"/>
  <c r="O179" i="24"/>
  <c r="P211" i="24"/>
  <c r="O211" i="24"/>
  <c r="V225" i="24"/>
  <c r="P225" i="24"/>
  <c r="O225" i="24"/>
  <c r="P239" i="24"/>
  <c r="O239" i="24"/>
  <c r="V52" i="39"/>
  <c r="U73" i="39"/>
  <c r="T258" i="39"/>
  <c r="J13" i="32"/>
  <c r="K100" i="32"/>
  <c r="K118" i="32"/>
  <c r="Y13" i="24"/>
  <c r="P13" i="24"/>
  <c r="O13" i="24"/>
  <c r="W44" i="24"/>
  <c r="P44" i="24"/>
  <c r="O44" i="24"/>
  <c r="W48" i="24"/>
  <c r="P48" i="24"/>
  <c r="O48" i="24"/>
  <c r="P54" i="24"/>
  <c r="O54" i="24"/>
  <c r="W64" i="24"/>
  <c r="P64" i="24"/>
  <c r="O64" i="24"/>
  <c r="X73" i="24"/>
  <c r="P73" i="24"/>
  <c r="O73" i="24"/>
  <c r="V76" i="24"/>
  <c r="P76" i="24"/>
  <c r="O76" i="24"/>
  <c r="P83" i="24"/>
  <c r="O83" i="24"/>
  <c r="O90" i="24"/>
  <c r="X111" i="24"/>
  <c r="P111" i="24"/>
  <c r="O111" i="24"/>
  <c r="P113" i="24"/>
  <c r="O113" i="24"/>
  <c r="P124" i="24"/>
  <c r="O124" i="24"/>
  <c r="P128" i="24"/>
  <c r="O128" i="24"/>
  <c r="W135" i="24"/>
  <c r="P135" i="24"/>
  <c r="O135" i="24"/>
  <c r="P145" i="24"/>
  <c r="O145" i="24"/>
  <c r="P151" i="24"/>
  <c r="O151" i="24"/>
  <c r="P154" i="24"/>
  <c r="O154" i="24"/>
  <c r="X160" i="24"/>
  <c r="P160" i="24"/>
  <c r="O160" i="24"/>
  <c r="V169" i="24"/>
  <c r="P169" i="24"/>
  <c r="O169" i="24"/>
  <c r="O198" i="24"/>
  <c r="W215" i="24"/>
  <c r="P215" i="24"/>
  <c r="O215" i="24"/>
  <c r="P219" i="24"/>
  <c r="O219" i="24"/>
  <c r="P229" i="24"/>
  <c r="O229" i="24"/>
  <c r="V233" i="24"/>
  <c r="P233" i="24"/>
  <c r="O233" i="24"/>
  <c r="V236" i="24"/>
  <c r="P236" i="24"/>
  <c r="O236" i="24"/>
  <c r="P243" i="24"/>
  <c r="O243" i="24"/>
  <c r="W250" i="24"/>
  <c r="P250" i="24"/>
  <c r="O250" i="24"/>
  <c r="O253" i="24"/>
  <c r="P259" i="24"/>
  <c r="O259" i="24"/>
  <c r="S102" i="38"/>
  <c r="S118" i="38"/>
  <c r="T146" i="38"/>
  <c r="V182" i="38"/>
  <c r="S228" i="38"/>
  <c r="U17" i="39"/>
  <c r="U47" i="39"/>
  <c r="V55" i="39"/>
  <c r="V68" i="39"/>
  <c r="V76" i="39"/>
  <c r="V92" i="39"/>
  <c r="V102" i="39"/>
  <c r="O94" i="24"/>
  <c r="P133" i="24"/>
  <c r="O133" i="24"/>
  <c r="W140" i="24"/>
  <c r="P140" i="24"/>
  <c r="O140" i="24"/>
  <c r="P167" i="24"/>
  <c r="O167" i="24"/>
  <c r="P34" i="24"/>
  <c r="O34" i="24"/>
  <c r="P85" i="24"/>
  <c r="O85" i="24"/>
  <c r="P130" i="24"/>
  <c r="O130" i="24"/>
  <c r="P147" i="24"/>
  <c r="O147" i="24"/>
  <c r="P150" i="24"/>
  <c r="O150" i="24"/>
  <c r="P235" i="24"/>
  <c r="O235" i="24"/>
  <c r="W258" i="24"/>
  <c r="P258" i="24"/>
  <c r="O258" i="24"/>
  <c r="S181" i="38"/>
  <c r="P153" i="24"/>
  <c r="O153" i="24"/>
  <c r="P168" i="24"/>
  <c r="O168" i="24"/>
  <c r="V228" i="24"/>
  <c r="P228" i="24"/>
  <c r="O228" i="24"/>
  <c r="P242" i="24"/>
  <c r="O242" i="24"/>
  <c r="P255" i="24"/>
  <c r="O255" i="24"/>
  <c r="V49" i="39"/>
  <c r="P16" i="24"/>
  <c r="O16" i="24"/>
  <c r="Y31" i="24"/>
  <c r="P31" i="24"/>
  <c r="O31" i="24"/>
  <c r="P60" i="24"/>
  <c r="O60" i="24"/>
  <c r="Y79" i="24"/>
  <c r="P79" i="24"/>
  <c r="O79" i="24"/>
  <c r="P131" i="24"/>
  <c r="O131" i="24"/>
  <c r="P138" i="24"/>
  <c r="O138" i="24"/>
  <c r="V148" i="24"/>
  <c r="P148" i="24"/>
  <c r="O148" i="24"/>
  <c r="P175" i="24"/>
  <c r="O175" i="24"/>
  <c r="P205" i="24"/>
  <c r="O205" i="24"/>
  <c r="U158" i="39"/>
  <c r="P17" i="24"/>
  <c r="O17" i="24"/>
  <c r="W21" i="24"/>
  <c r="P21" i="24"/>
  <c r="O21" i="24"/>
  <c r="W28" i="24"/>
  <c r="P28" i="24"/>
  <c r="O28" i="24"/>
  <c r="W32" i="24"/>
  <c r="P32" i="24"/>
  <c r="O32" i="24"/>
  <c r="P36" i="24"/>
  <c r="O36" i="24"/>
  <c r="Y39" i="24"/>
  <c r="P39" i="24"/>
  <c r="O39" i="24"/>
  <c r="P42" i="24"/>
  <c r="O42" i="24"/>
  <c r="P52" i="24"/>
  <c r="O52" i="24"/>
  <c r="P58" i="24"/>
  <c r="O58" i="24"/>
  <c r="V61" i="24"/>
  <c r="P61" i="24"/>
  <c r="O61" i="24"/>
  <c r="W68" i="24"/>
  <c r="P68" i="24"/>
  <c r="O68" i="24"/>
  <c r="P80" i="24"/>
  <c r="O80" i="24"/>
  <c r="W87" i="24"/>
  <c r="P87" i="24"/>
  <c r="O87" i="24"/>
  <c r="P93" i="24"/>
  <c r="O93" i="24"/>
  <c r="V96" i="24"/>
  <c r="P96" i="24"/>
  <c r="O96" i="24"/>
  <c r="P100" i="24"/>
  <c r="O100" i="24"/>
  <c r="P103" i="24"/>
  <c r="O103" i="24"/>
  <c r="V104" i="24"/>
  <c r="P104" i="24"/>
  <c r="O104" i="24"/>
  <c r="P109" i="24"/>
  <c r="O109" i="24"/>
  <c r="P116" i="24"/>
  <c r="O116" i="24"/>
  <c r="P139" i="24"/>
  <c r="O139" i="24"/>
  <c r="V142" i="24"/>
  <c r="P142" i="24"/>
  <c r="O142" i="24"/>
  <c r="P172" i="24"/>
  <c r="O172" i="24"/>
  <c r="P176" i="24"/>
  <c r="O176" i="24"/>
  <c r="W180" i="24"/>
  <c r="P180" i="24"/>
  <c r="O180" i="24"/>
  <c r="X187" i="24"/>
  <c r="P187" i="24"/>
  <c r="O187" i="24"/>
  <c r="P191" i="24"/>
  <c r="O191" i="24"/>
  <c r="O206" i="24"/>
  <c r="W222" i="24"/>
  <c r="P222" i="24"/>
  <c r="O222" i="24"/>
  <c r="P226" i="24"/>
  <c r="O226" i="24"/>
  <c r="P240" i="24"/>
  <c r="O240" i="24"/>
  <c r="P247" i="24"/>
  <c r="O247" i="24"/>
  <c r="P256" i="24"/>
  <c r="O256" i="24"/>
  <c r="V79" i="38"/>
  <c r="V172" i="38"/>
  <c r="S236" i="38"/>
  <c r="V25" i="39"/>
  <c r="V71" i="39"/>
  <c r="V87" i="39"/>
  <c r="V95" i="39"/>
  <c r="V177" i="39"/>
  <c r="U209" i="39"/>
  <c r="U217" i="39"/>
  <c r="V15" i="24"/>
  <c r="P15" i="24"/>
  <c r="O15" i="24"/>
  <c r="V50" i="24"/>
  <c r="P50" i="24"/>
  <c r="O50" i="24"/>
  <c r="W66" i="24"/>
  <c r="P66" i="24"/>
  <c r="O66" i="24"/>
  <c r="X78" i="24"/>
  <c r="P78" i="24"/>
  <c r="O78" i="24"/>
  <c r="P121" i="24"/>
  <c r="O121" i="24"/>
  <c r="P137" i="24"/>
  <c r="O137" i="24"/>
  <c r="W196" i="24"/>
  <c r="P196" i="24"/>
  <c r="O196" i="24"/>
  <c r="W207" i="24"/>
  <c r="P207" i="24"/>
  <c r="O207" i="24"/>
  <c r="P217" i="24"/>
  <c r="O217" i="24"/>
  <c r="V111" i="39"/>
  <c r="V257" i="39"/>
  <c r="V26" i="24"/>
  <c r="P26" i="24"/>
  <c r="O26" i="24"/>
  <c r="V59" i="24"/>
  <c r="P59" i="24"/>
  <c r="O59" i="24"/>
  <c r="P75" i="24"/>
  <c r="O75" i="24"/>
  <c r="X185" i="24"/>
  <c r="P185" i="24"/>
  <c r="O185" i="24"/>
  <c r="V67" i="39"/>
  <c r="W63" i="24"/>
  <c r="P63" i="24"/>
  <c r="O63" i="24"/>
  <c r="X82" i="24"/>
  <c r="P82" i="24"/>
  <c r="O82" i="24"/>
  <c r="P95" i="24"/>
  <c r="O95" i="24"/>
  <c r="X193" i="24"/>
  <c r="P193" i="24"/>
  <c r="O193" i="24"/>
  <c r="P201" i="24"/>
  <c r="O201" i="24"/>
  <c r="P232" i="24"/>
  <c r="O232" i="24"/>
  <c r="P249" i="24"/>
  <c r="O249" i="24"/>
  <c r="P27" i="24"/>
  <c r="O27" i="24"/>
  <c r="W51" i="24"/>
  <c r="P51" i="24"/>
  <c r="O51" i="24"/>
  <c r="P99" i="24"/>
  <c r="O99" i="24"/>
  <c r="P108" i="24"/>
  <c r="O108" i="24"/>
  <c r="P141" i="24"/>
  <c r="O141" i="24"/>
  <c r="X183" i="24"/>
  <c r="P183" i="24"/>
  <c r="O183" i="24"/>
  <c r="P208" i="24"/>
  <c r="O208" i="24"/>
  <c r="Y246" i="24"/>
  <c r="P246" i="24"/>
  <c r="O246" i="24"/>
  <c r="V32" i="39"/>
  <c r="V81" i="39"/>
  <c r="U97" i="39"/>
  <c r="L25" i="32"/>
  <c r="J36" i="32"/>
  <c r="J62" i="32"/>
  <c r="M108" i="32"/>
  <c r="J177" i="32"/>
  <c r="L200" i="32"/>
  <c r="P14" i="24"/>
  <c r="O14" i="24"/>
  <c r="V25" i="24"/>
  <c r="P25" i="24"/>
  <c r="O25" i="24"/>
  <c r="Y45" i="24"/>
  <c r="P45" i="24"/>
  <c r="O45" i="24"/>
  <c r="V49" i="24"/>
  <c r="P49" i="24"/>
  <c r="O49" i="24"/>
  <c r="Y55" i="24"/>
  <c r="P55" i="24"/>
  <c r="O55" i="24"/>
  <c r="P65" i="24"/>
  <c r="O65" i="24"/>
  <c r="P77" i="24"/>
  <c r="O77" i="24"/>
  <c r="P84" i="24"/>
  <c r="O84" i="24"/>
  <c r="P114" i="24"/>
  <c r="O114" i="24"/>
  <c r="P120" i="24"/>
  <c r="O120" i="24"/>
  <c r="X123" i="24"/>
  <c r="P123" i="24"/>
  <c r="O123" i="24"/>
  <c r="P125" i="24"/>
  <c r="O125" i="24"/>
  <c r="P129" i="24"/>
  <c r="O129" i="24"/>
  <c r="P132" i="24"/>
  <c r="O132" i="24"/>
  <c r="P136" i="24"/>
  <c r="O136" i="24"/>
  <c r="P146" i="24"/>
  <c r="O146" i="24"/>
  <c r="P152" i="24"/>
  <c r="O152" i="24"/>
  <c r="P155" i="24"/>
  <c r="O155" i="24"/>
  <c r="P157" i="24"/>
  <c r="O157" i="24"/>
  <c r="P163" i="24"/>
  <c r="O163" i="24"/>
  <c r="P195" i="24"/>
  <c r="O195" i="24"/>
  <c r="P199" i="24"/>
  <c r="O199" i="24"/>
  <c r="W203" i="24"/>
  <c r="P203" i="24"/>
  <c r="O203" i="24"/>
  <c r="Y212" i="24"/>
  <c r="P212" i="24"/>
  <c r="O212" i="24"/>
  <c r="Y216" i="24"/>
  <c r="P216" i="24"/>
  <c r="O216" i="24"/>
  <c r="P220" i="24"/>
  <c r="O220" i="24"/>
  <c r="Y230" i="24"/>
  <c r="P230" i="24"/>
  <c r="O230" i="24"/>
  <c r="Y234" i="24"/>
  <c r="P234" i="24"/>
  <c r="O234" i="24"/>
  <c r="V237" i="24"/>
  <c r="P237" i="24"/>
  <c r="O237" i="24"/>
  <c r="P244" i="24"/>
  <c r="O244" i="24"/>
  <c r="S95" i="38"/>
  <c r="S167" i="38"/>
  <c r="U123" i="39"/>
  <c r="U131" i="39"/>
  <c r="V159" i="39"/>
  <c r="S188" i="39"/>
  <c r="P10" i="25"/>
  <c r="O10" i="25"/>
  <c r="L162" i="32"/>
  <c r="L176" i="32"/>
  <c r="J185" i="32"/>
  <c r="W76" i="24"/>
  <c r="Y112" i="24"/>
  <c r="V122" i="24"/>
  <c r="X143" i="24"/>
  <c r="X161" i="24"/>
  <c r="V172" i="24"/>
  <c r="V192" i="24"/>
  <c r="V238" i="24"/>
  <c r="T18" i="38"/>
  <c r="S33" i="38"/>
  <c r="T46" i="38"/>
  <c r="S58" i="38"/>
  <c r="S91" i="38"/>
  <c r="T103" i="38"/>
  <c r="T123" i="38"/>
  <c r="S138" i="38"/>
  <c r="S154" i="38"/>
  <c r="T159" i="38"/>
  <c r="T172" i="38"/>
  <c r="S182" i="38"/>
  <c r="T197" i="38"/>
  <c r="T205" i="38"/>
  <c r="T14" i="39"/>
  <c r="S14" i="39"/>
  <c r="T57" i="39"/>
  <c r="S65" i="39"/>
  <c r="T70" i="39"/>
  <c r="T78" i="39"/>
  <c r="S201" i="39"/>
  <c r="T219" i="39"/>
  <c r="T250" i="39"/>
  <c r="J79" i="32"/>
  <c r="K79" i="32"/>
  <c r="J108" i="32"/>
  <c r="M162" i="32"/>
  <c r="M176" i="32"/>
  <c r="K185" i="32"/>
  <c r="J214" i="32"/>
  <c r="L220" i="32"/>
  <c r="K253" i="32"/>
  <c r="V41" i="24"/>
  <c r="W55" i="24"/>
  <c r="V71" i="24"/>
  <c r="X76" i="24"/>
  <c r="W169" i="24"/>
  <c r="X172" i="24"/>
  <c r="X192" i="24"/>
  <c r="T26" i="38"/>
  <c r="S106" i="38"/>
  <c r="T147" i="38"/>
  <c r="T162" i="38"/>
  <c r="T167" i="38"/>
  <c r="T175" i="38"/>
  <c r="T180" i="38"/>
  <c r="S195" i="38"/>
  <c r="S200" i="38"/>
  <c r="S208" i="38"/>
  <c r="T228" i="38"/>
  <c r="T253" i="38"/>
  <c r="T261" i="38"/>
  <c r="S261" i="38"/>
  <c r="S27" i="39"/>
  <c r="T27" i="39"/>
  <c r="T32" i="39"/>
  <c r="T37" i="39"/>
  <c r="S60" i="39"/>
  <c r="S81" i="39"/>
  <c r="T86" i="39"/>
  <c r="T145" i="39"/>
  <c r="T155" i="39"/>
  <c r="S165" i="39"/>
  <c r="T175" i="39"/>
  <c r="S196" i="39"/>
  <c r="T227" i="39"/>
  <c r="T235" i="39"/>
  <c r="T248" i="39"/>
  <c r="T253" i="39"/>
  <c r="S253" i="39"/>
  <c r="S31" i="38"/>
  <c r="S44" i="38"/>
  <c r="S61" i="38"/>
  <c r="S63" i="38"/>
  <c r="S79" i="38"/>
  <c r="T121" i="38"/>
  <c r="S188" i="38"/>
  <c r="T188" i="38"/>
  <c r="T226" i="38"/>
  <c r="T231" i="38"/>
  <c r="T243" i="38"/>
  <c r="S148" i="39"/>
  <c r="S178" i="39"/>
  <c r="S199" i="39"/>
  <c r="T256" i="39"/>
  <c r="S258" i="39"/>
  <c r="L13" i="32"/>
  <c r="M30" i="32"/>
  <c r="M50" i="32"/>
  <c r="M166" i="32"/>
  <c r="M200" i="32"/>
  <c r="L224" i="32"/>
  <c r="W16" i="24"/>
  <c r="V51" i="24"/>
  <c r="V157" i="24"/>
  <c r="V167" i="24"/>
  <c r="T24" i="38"/>
  <c r="T39" i="38"/>
  <c r="T54" i="38"/>
  <c r="S75" i="38"/>
  <c r="T99" i="38"/>
  <c r="T104" i="38"/>
  <c r="S124" i="38"/>
  <c r="T131" i="38"/>
  <c r="T155" i="38"/>
  <c r="T193" i="38"/>
  <c r="S198" i="38"/>
  <c r="T198" i="38"/>
  <c r="T221" i="38"/>
  <c r="S221" i="38"/>
  <c r="T238" i="38"/>
  <c r="T246" i="38"/>
  <c r="T251" i="38"/>
  <c r="T259" i="38"/>
  <c r="S25" i="39"/>
  <c r="S30" i="39"/>
  <c r="S50" i="39"/>
  <c r="S58" i="39"/>
  <c r="S71" i="39"/>
  <c r="S79" i="39"/>
  <c r="T92" i="39"/>
  <c r="T102" i="39"/>
  <c r="S138" i="39"/>
  <c r="S153" i="39"/>
  <c r="S168" i="39"/>
  <c r="T251" i="39"/>
  <c r="M224" i="32"/>
  <c r="Y16" i="24"/>
  <c r="Y51" i="24"/>
  <c r="X100" i="24"/>
  <c r="Y111" i="24"/>
  <c r="X157" i="24"/>
  <c r="X167" i="24"/>
  <c r="W173" i="24"/>
  <c r="X188" i="24"/>
  <c r="T22" i="38"/>
  <c r="T59" i="38"/>
  <c r="T66" i="38"/>
  <c r="T107" i="38"/>
  <c r="T124" i="38"/>
  <c r="T134" i="38"/>
  <c r="S158" i="38"/>
  <c r="T163" i="38"/>
  <c r="T168" i="38"/>
  <c r="T176" i="38"/>
  <c r="T209" i="38"/>
  <c r="S209" i="38"/>
  <c r="T219" i="38"/>
  <c r="T105" i="39"/>
  <c r="S105" i="39"/>
  <c r="T110" i="39"/>
  <c r="T171" i="39"/>
  <c r="T205" i="39"/>
  <c r="T213" i="39"/>
  <c r="S213" i="39"/>
  <c r="T228" i="39"/>
  <c r="T236" i="39"/>
  <c r="T241" i="39"/>
  <c r="L44" i="32"/>
  <c r="J25" i="32"/>
  <c r="M44" i="32"/>
  <c r="M92" i="32"/>
  <c r="M109" i="32"/>
  <c r="J119" i="32"/>
  <c r="K137" i="32"/>
  <c r="M180" i="32"/>
  <c r="S17" i="38"/>
  <c r="S27" i="38"/>
  <c r="S37" i="38"/>
  <c r="S78" i="38"/>
  <c r="S90" i="38"/>
  <c r="T95" i="38"/>
  <c r="T102" i="38"/>
  <c r="T115" i="38"/>
  <c r="T129" i="38"/>
  <c r="S137" i="38"/>
  <c r="S146" i="38"/>
  <c r="T181" i="38"/>
  <c r="T212" i="38"/>
  <c r="S244" i="38"/>
  <c r="S23" i="39"/>
  <c r="S69" i="39"/>
  <c r="S77" i="39"/>
  <c r="T90" i="39"/>
  <c r="T108" i="39"/>
  <c r="T113" i="39"/>
  <c r="T118" i="39"/>
  <c r="S208" i="39"/>
  <c r="T223" i="39"/>
  <c r="T231" i="39"/>
  <c r="T244" i="39"/>
  <c r="T249" i="39"/>
  <c r="T259" i="39"/>
  <c r="J216" i="32"/>
  <c r="J222" i="32"/>
  <c r="L236" i="32"/>
  <c r="V48" i="24"/>
  <c r="W50" i="24"/>
  <c r="V88" i="24"/>
  <c r="X98" i="24"/>
  <c r="X104" i="24"/>
  <c r="Y119" i="24"/>
  <c r="W183" i="24"/>
  <c r="W204" i="24"/>
  <c r="V215" i="24"/>
  <c r="V250" i="24"/>
  <c r="V258" i="24"/>
  <c r="T30" i="38"/>
  <c r="T35" i="38"/>
  <c r="S53" i="38"/>
  <c r="S62" i="38"/>
  <c r="T64" i="38"/>
  <c r="T78" i="38"/>
  <c r="S83" i="38"/>
  <c r="T98" i="38"/>
  <c r="S110" i="38"/>
  <c r="S142" i="38"/>
  <c r="T179" i="38"/>
  <c r="S194" i="38"/>
  <c r="T16" i="39"/>
  <c r="T26" i="39"/>
  <c r="S26" i="39"/>
  <c r="S31" i="39"/>
  <c r="T31" i="39"/>
  <c r="T36" i="39"/>
  <c r="T93" i="39"/>
  <c r="S93" i="39"/>
  <c r="T98" i="39"/>
  <c r="S121" i="39"/>
  <c r="T126" i="39"/>
  <c r="S169" i="39"/>
  <c r="T221" i="39"/>
  <c r="T226" i="39"/>
  <c r="T252" i="39"/>
  <c r="M25" i="32"/>
  <c r="M42" i="32"/>
  <c r="K75" i="32"/>
  <c r="M100" i="32"/>
  <c r="M117" i="32"/>
  <c r="J123" i="32"/>
  <c r="T23" i="38"/>
  <c r="T118" i="38"/>
  <c r="S187" i="38"/>
  <c r="T230" i="38"/>
  <c r="T235" i="38"/>
  <c r="T255" i="38"/>
  <c r="S19" i="39"/>
  <c r="T19" i="39"/>
  <c r="S54" i="39"/>
  <c r="S62" i="39"/>
  <c r="S67" i="39"/>
  <c r="S75" i="39"/>
  <c r="T96" i="39"/>
  <c r="T134" i="39"/>
  <c r="S142" i="39"/>
  <c r="T229" i="39"/>
  <c r="T255" i="39"/>
  <c r="S262" i="39"/>
  <c r="T201" i="38"/>
  <c r="S213" i="38"/>
  <c r="T254" i="38"/>
  <c r="T17" i="39"/>
  <c r="S33" i="39"/>
  <c r="T53" i="39"/>
  <c r="T66" i="39"/>
  <c r="T74" i="39"/>
  <c r="T82" i="39"/>
  <c r="S109" i="39"/>
  <c r="S117" i="39"/>
  <c r="T217" i="39"/>
  <c r="T222" i="39"/>
  <c r="T245" i="39"/>
  <c r="T257" i="39"/>
  <c r="T183" i="38"/>
  <c r="S190" i="38"/>
  <c r="T216" i="38"/>
  <c r="T237" i="38"/>
  <c r="S262" i="38"/>
  <c r="S15" i="39"/>
  <c r="T20" i="39"/>
  <c r="S29" i="39"/>
  <c r="S41" i="39"/>
  <c r="S51" i="39"/>
  <c r="S59" i="39"/>
  <c r="T100" i="39"/>
  <c r="T122" i="39"/>
  <c r="T137" i="39"/>
  <c r="T167" i="39"/>
  <c r="S195" i="39"/>
  <c r="S200" i="39"/>
  <c r="T225" i="39"/>
  <c r="T230" i="39"/>
  <c r="T260" i="39"/>
  <c r="T222" i="38"/>
  <c r="T227" i="38"/>
  <c r="S21" i="39"/>
  <c r="T28" i="39"/>
  <c r="S35" i="39"/>
  <c r="T40" i="39"/>
  <c r="T45" i="39"/>
  <c r="S55" i="39"/>
  <c r="S63" i="39"/>
  <c r="T89" i="39"/>
  <c r="T94" i="39"/>
  <c r="T101" i="39"/>
  <c r="T106" i="39"/>
  <c r="S133" i="39"/>
  <c r="T141" i="39"/>
  <c r="S146" i="39"/>
  <c r="T151" i="39"/>
  <c r="T173" i="39"/>
  <c r="T209" i="39"/>
  <c r="T214" i="39"/>
  <c r="T234" i="39"/>
  <c r="T239" i="39"/>
  <c r="S254" i="39"/>
  <c r="T261" i="39"/>
  <c r="M185" i="32"/>
  <c r="M28" i="32"/>
  <c r="K91" i="32"/>
  <c r="M137" i="32"/>
  <c r="M161" i="32"/>
  <c r="M26" i="32"/>
  <c r="J32" i="32"/>
  <c r="J41" i="32"/>
  <c r="L45" i="32"/>
  <c r="K60" i="32"/>
  <c r="K78" i="32"/>
  <c r="K108" i="32"/>
  <c r="J120" i="32"/>
  <c r="M204" i="32"/>
  <c r="J217" i="32"/>
  <c r="K225" i="32"/>
  <c r="L228" i="32"/>
  <c r="L32" i="32"/>
  <c r="L41" i="32"/>
  <c r="M22" i="32"/>
  <c r="M32" i="32"/>
  <c r="M41" i="32"/>
  <c r="J44" i="32"/>
  <c r="M64" i="32"/>
  <c r="M96" i="32"/>
  <c r="K106" i="32"/>
  <c r="K162" i="32"/>
  <c r="J212" i="32"/>
  <c r="K217" i="32"/>
  <c r="J220" i="32"/>
  <c r="M225" i="32"/>
  <c r="X133" i="24"/>
  <c r="J16" i="32"/>
  <c r="M17" i="32"/>
  <c r="M38" i="32"/>
  <c r="M40" i="32"/>
  <c r="J48" i="32"/>
  <c r="M49" i="32"/>
  <c r="M58" i="32"/>
  <c r="K68" i="32"/>
  <c r="J71" i="32"/>
  <c r="K87" i="32"/>
  <c r="M97" i="32"/>
  <c r="K128" i="32"/>
  <c r="J131" i="32"/>
  <c r="J133" i="32"/>
  <c r="L146" i="32"/>
  <c r="M170" i="32"/>
  <c r="J184" i="32"/>
  <c r="M188" i="32"/>
  <c r="K241" i="32"/>
  <c r="W18" i="24"/>
  <c r="V32" i="24"/>
  <c r="V34" i="24"/>
  <c r="W35" i="24"/>
  <c r="W74" i="24"/>
  <c r="X94" i="24"/>
  <c r="V120" i="24"/>
  <c r="W120" i="24"/>
  <c r="Y120" i="24"/>
  <c r="W128" i="24"/>
  <c r="V128" i="24"/>
  <c r="Y128" i="24"/>
  <c r="X131" i="24"/>
  <c r="Y131" i="24"/>
  <c r="X146" i="24"/>
  <c r="W158" i="24"/>
  <c r="V158" i="24"/>
  <c r="T15" i="38"/>
  <c r="S15" i="38"/>
  <c r="X106" i="24"/>
  <c r="L16" i="32"/>
  <c r="J20" i="32"/>
  <c r="J29" i="32"/>
  <c r="L48" i="32"/>
  <c r="J55" i="32"/>
  <c r="J63" i="32"/>
  <c r="M85" i="32"/>
  <c r="K131" i="32"/>
  <c r="M141" i="32"/>
  <c r="M146" i="32"/>
  <c r="J178" i="32"/>
  <c r="J180" i="32"/>
  <c r="K245" i="32"/>
  <c r="X18" i="24"/>
  <c r="V27" i="24"/>
  <c r="W34" i="24"/>
  <c r="Y35" i="24"/>
  <c r="V47" i="24"/>
  <c r="W65" i="24"/>
  <c r="X115" i="24"/>
  <c r="Y115" i="24"/>
  <c r="X117" i="24"/>
  <c r="W154" i="24"/>
  <c r="X154" i="24"/>
  <c r="V154" i="24"/>
  <c r="W181" i="24"/>
  <c r="Y244" i="24"/>
  <c r="T174" i="38"/>
  <c r="S174" i="38"/>
  <c r="M16" i="32"/>
  <c r="L20" i="32"/>
  <c r="K55" i="32"/>
  <c r="J57" i="32"/>
  <c r="J112" i="32"/>
  <c r="L131" i="32"/>
  <c r="L174" i="32"/>
  <c r="K178" i="32"/>
  <c r="J208" i="32"/>
  <c r="W27" i="24"/>
  <c r="V73" i="24"/>
  <c r="V74" i="24"/>
  <c r="W80" i="24"/>
  <c r="X84" i="24"/>
  <c r="T43" i="38"/>
  <c r="S43" i="38"/>
  <c r="T229" i="38"/>
  <c r="S229" i="38"/>
  <c r="M14" i="32"/>
  <c r="L29" i="32"/>
  <c r="J33" i="32"/>
  <c r="M46" i="32"/>
  <c r="M48" i="32"/>
  <c r="M61" i="32"/>
  <c r="K63" i="32"/>
  <c r="M18" i="32"/>
  <c r="M20" i="32"/>
  <c r="L24" i="32"/>
  <c r="J28" i="32"/>
  <c r="M29" i="32"/>
  <c r="L33" i="32"/>
  <c r="J37" i="32"/>
  <c r="M55" i="32"/>
  <c r="K57" i="32"/>
  <c r="M63" i="32"/>
  <c r="K66" i="32"/>
  <c r="M72" i="32"/>
  <c r="J75" i="32"/>
  <c r="K83" i="32"/>
  <c r="K96" i="32"/>
  <c r="K98" i="32"/>
  <c r="J100" i="32"/>
  <c r="K102" i="32"/>
  <c r="K112" i="32"/>
  <c r="K124" i="32"/>
  <c r="M139" i="32"/>
  <c r="K145" i="32"/>
  <c r="L150" i="32"/>
  <c r="K153" i="32"/>
  <c r="K166" i="32"/>
  <c r="M174" i="32"/>
  <c r="L178" i="32"/>
  <c r="J192" i="32"/>
  <c r="M208" i="32"/>
  <c r="M213" i="32"/>
  <c r="M221" i="32"/>
  <c r="K223" i="32"/>
  <c r="Y27" i="24"/>
  <c r="V72" i="24"/>
  <c r="X80" i="24"/>
  <c r="X90" i="24"/>
  <c r="V90" i="24"/>
  <c r="X132" i="24"/>
  <c r="Y132" i="24"/>
  <c r="W132" i="24"/>
  <c r="V213" i="24"/>
  <c r="T28" i="38"/>
  <c r="S28" i="38"/>
  <c r="T116" i="38"/>
  <c r="S116" i="38"/>
  <c r="M33" i="32"/>
  <c r="M57" i="32"/>
  <c r="K86" i="32"/>
  <c r="K110" i="32"/>
  <c r="M112" i="32"/>
  <c r="L124" i="32"/>
  <c r="K134" i="32"/>
  <c r="K142" i="32"/>
  <c r="M145" i="32"/>
  <c r="M147" i="32"/>
  <c r="M150" i="32"/>
  <c r="M153" i="32"/>
  <c r="K189" i="32"/>
  <c r="L223" i="32"/>
  <c r="L233" i="32"/>
  <c r="K246" i="32"/>
  <c r="K249" i="32"/>
  <c r="V31" i="24"/>
  <c r="W61" i="24"/>
  <c r="W71" i="24"/>
  <c r="V78" i="24"/>
  <c r="W79" i="24"/>
  <c r="Y80" i="24"/>
  <c r="Y103" i="24"/>
  <c r="X118" i="24"/>
  <c r="V191" i="24"/>
  <c r="W191" i="24"/>
  <c r="V217" i="24"/>
  <c r="W217" i="24"/>
  <c r="S47" i="39"/>
  <c r="T114" i="38"/>
  <c r="S114" i="38"/>
  <c r="X114" i="24"/>
  <c r="V114" i="24"/>
  <c r="X150" i="24"/>
  <c r="J17" i="32"/>
  <c r="L36" i="32"/>
  <c r="J40" i="32"/>
  <c r="J49" i="32"/>
  <c r="J99" i="32"/>
  <c r="K123" i="32"/>
  <c r="K170" i="32"/>
  <c r="J188" i="32"/>
  <c r="V57" i="24"/>
  <c r="Y76" i="24"/>
  <c r="X116" i="24"/>
  <c r="Y116" i="24"/>
  <c r="X126" i="24"/>
  <c r="V126" i="24"/>
  <c r="Y145" i="24"/>
  <c r="W145" i="24"/>
  <c r="V145" i="24"/>
  <c r="W197" i="24"/>
  <c r="T82" i="38"/>
  <c r="S82" i="38"/>
  <c r="V80" i="24"/>
  <c r="M13" i="32"/>
  <c r="L17" i="32"/>
  <c r="M34" i="32"/>
  <c r="M36" i="32"/>
  <c r="L40" i="32"/>
  <c r="M45" i="32"/>
  <c r="L49" i="32"/>
  <c r="M56" i="32"/>
  <c r="K58" i="32"/>
  <c r="J87" i="32"/>
  <c r="M89" i="32"/>
  <c r="K99" i="32"/>
  <c r="K103" i="32"/>
  <c r="M113" i="32"/>
  <c r="L123" i="32"/>
  <c r="K125" i="32"/>
  <c r="K146" i="32"/>
  <c r="L170" i="32"/>
  <c r="L188" i="32"/>
  <c r="M193" i="32"/>
  <c r="J198" i="32"/>
  <c r="L204" i="32"/>
  <c r="L207" i="32"/>
  <c r="M212" i="32"/>
  <c r="K214" i="32"/>
  <c r="M216" i="32"/>
  <c r="M220" i="32"/>
  <c r="K222" i="32"/>
  <c r="J224" i="32"/>
  <c r="K234" i="32"/>
  <c r="K247" i="32"/>
  <c r="X16" i="24"/>
  <c r="V53" i="24"/>
  <c r="Y57" i="24"/>
  <c r="W83" i="24"/>
  <c r="V94" i="24"/>
  <c r="Y108" i="24"/>
  <c r="V108" i="24"/>
  <c r="X120" i="24"/>
  <c r="X128" i="24"/>
  <c r="X134" i="24"/>
  <c r="V134" i="24"/>
  <c r="X130" i="24"/>
  <c r="W137" i="24"/>
  <c r="X138" i="24"/>
  <c r="X140" i="24"/>
  <c r="X151" i="24"/>
  <c r="X168" i="24"/>
  <c r="Y172" i="24"/>
  <c r="W205" i="24"/>
  <c r="Y250" i="24"/>
  <c r="T21" i="38"/>
  <c r="V28" i="38"/>
  <c r="T33" i="38"/>
  <c r="T70" i="38"/>
  <c r="T74" i="38"/>
  <c r="S103" i="38"/>
  <c r="T110" i="38"/>
  <c r="S162" i="38"/>
  <c r="T200" i="38"/>
  <c r="T223" i="38"/>
  <c r="T245" i="38"/>
  <c r="S245" i="38"/>
  <c r="U60" i="39"/>
  <c r="S106" i="39"/>
  <c r="T203" i="39"/>
  <c r="S203" i="39"/>
  <c r="S225" i="39"/>
  <c r="V180" i="24"/>
  <c r="V196" i="24"/>
  <c r="S51" i="38"/>
  <c r="S130" i="38"/>
  <c r="S132" i="38"/>
  <c r="S141" i="38"/>
  <c r="T189" i="38"/>
  <c r="S189" i="38"/>
  <c r="T258" i="38"/>
  <c r="T97" i="39"/>
  <c r="S97" i="39"/>
  <c r="V143" i="24"/>
  <c r="X180" i="24"/>
  <c r="V184" i="24"/>
  <c r="X196" i="24"/>
  <c r="V204" i="24"/>
  <c r="Y222" i="24"/>
  <c r="T51" i="38"/>
  <c r="S115" i="38"/>
  <c r="T130" i="38"/>
  <c r="T132" i="38"/>
  <c r="T150" i="38"/>
  <c r="T22" i="39"/>
  <c r="S22" i="39"/>
  <c r="S221" i="39"/>
  <c r="T262" i="39"/>
  <c r="S178" i="38"/>
  <c r="T208" i="38"/>
  <c r="T85" i="39"/>
  <c r="S85" i="39"/>
  <c r="T161" i="39"/>
  <c r="Y123" i="24"/>
  <c r="Y127" i="24"/>
  <c r="X176" i="24"/>
  <c r="Y204" i="24"/>
  <c r="Y206" i="24"/>
  <c r="W210" i="24"/>
  <c r="V240" i="24"/>
  <c r="Y258" i="24"/>
  <c r="S20" i="38"/>
  <c r="T34" i="38"/>
  <c r="S163" i="38"/>
  <c r="T206" i="38"/>
  <c r="T215" i="38"/>
  <c r="T220" i="38"/>
  <c r="S220" i="38"/>
  <c r="T244" i="38"/>
  <c r="T18" i="39"/>
  <c r="S39" i="39"/>
  <c r="T39" i="39"/>
  <c r="T159" i="39"/>
  <c r="S201" i="38"/>
  <c r="T242" i="38"/>
  <c r="T49" i="39"/>
  <c r="S187" i="39"/>
  <c r="V110" i="24"/>
  <c r="W153" i="24"/>
  <c r="V156" i="24"/>
  <c r="W172" i="24"/>
  <c r="V188" i="24"/>
  <c r="T171" i="38"/>
  <c r="S171" i="38"/>
  <c r="S157" i="39"/>
  <c r="T177" i="39"/>
  <c r="S229" i="39"/>
  <c r="T254" i="39"/>
  <c r="S217" i="39"/>
  <c r="S234" i="39"/>
  <c r="S222" i="39"/>
  <c r="S226" i="39"/>
  <c r="S230" i="39"/>
  <c r="S249" i="39"/>
  <c r="S212" i="38"/>
  <c r="S253" i="38"/>
  <c r="T25" i="39"/>
  <c r="S42" i="39"/>
  <c r="S74" i="39"/>
  <c r="S94" i="39"/>
  <c r="S126" i="39"/>
  <c r="S172" i="39"/>
  <c r="S209" i="39"/>
  <c r="T38" i="38"/>
  <c r="S73" i="38"/>
  <c r="T164" i="38"/>
  <c r="T196" i="38"/>
  <c r="S196" i="38"/>
  <c r="T214" i="38"/>
  <c r="V69" i="24"/>
  <c r="Y69" i="24"/>
  <c r="W89" i="24"/>
  <c r="Y89" i="24"/>
  <c r="J104" i="32"/>
  <c r="J209" i="32"/>
  <c r="L254" i="32"/>
  <c r="Y12" i="24"/>
  <c r="V13" i="24"/>
  <c r="W42" i="24"/>
  <c r="Y67" i="24"/>
  <c r="V67" i="24"/>
  <c r="Y82" i="24"/>
  <c r="W82" i="24"/>
  <c r="W85" i="24"/>
  <c r="Y85" i="24"/>
  <c r="Y92" i="24"/>
  <c r="W92" i="24"/>
  <c r="Y100" i="24"/>
  <c r="W100" i="24"/>
  <c r="V106" i="24"/>
  <c r="X113" i="24"/>
  <c r="Y113" i="24"/>
  <c r="W141" i="24"/>
  <c r="V141" i="24"/>
  <c r="Y141" i="24"/>
  <c r="Y232" i="24"/>
  <c r="V232" i="24"/>
  <c r="V243" i="24"/>
  <c r="S36" i="38"/>
  <c r="T36" i="38"/>
  <c r="T135" i="38"/>
  <c r="Y17" i="24"/>
  <c r="V17" i="24"/>
  <c r="J95" i="32"/>
  <c r="K104" i="32"/>
  <c r="K158" i="32"/>
  <c r="K165" i="32"/>
  <c r="K169" i="32"/>
  <c r="K173" i="32"/>
  <c r="J206" i="32"/>
  <c r="K209" i="32"/>
  <c r="K244" i="32"/>
  <c r="K252" i="32"/>
  <c r="L257" i="32"/>
  <c r="Y15" i="24"/>
  <c r="W15" i="24"/>
  <c r="Y25" i="24"/>
  <c r="Y49" i="24"/>
  <c r="W49" i="24"/>
  <c r="Y65" i="24"/>
  <c r="V65" i="24"/>
  <c r="Y78" i="24"/>
  <c r="W78" i="24"/>
  <c r="Y81" i="24"/>
  <c r="Y91" i="24"/>
  <c r="Y99" i="24"/>
  <c r="Y102" i="24"/>
  <c r="W102" i="24"/>
  <c r="Y122" i="24"/>
  <c r="X122" i="24"/>
  <c r="W122" i="24"/>
  <c r="V223" i="24"/>
  <c r="T47" i="38"/>
  <c r="S47" i="38"/>
  <c r="T122" i="38"/>
  <c r="S122" i="38"/>
  <c r="M53" i="32"/>
  <c r="M66" i="32"/>
  <c r="K71" i="32"/>
  <c r="K95" i="32"/>
  <c r="M104" i="32"/>
  <c r="K121" i="32"/>
  <c r="K126" i="32"/>
  <c r="K130" i="32"/>
  <c r="K133" i="32"/>
  <c r="K149" i="32"/>
  <c r="L158" i="32"/>
  <c r="M165" i="32"/>
  <c r="M169" i="32"/>
  <c r="M173" i="32"/>
  <c r="J193" i="32"/>
  <c r="K195" i="32"/>
  <c r="K206" i="32"/>
  <c r="M209" i="32"/>
  <c r="Y11" i="24"/>
  <c r="Y23" i="24"/>
  <c r="V55" i="24"/>
  <c r="Y63" i="24"/>
  <c r="V63" i="24"/>
  <c r="Y77" i="24"/>
  <c r="V84" i="24"/>
  <c r="Y106" i="24"/>
  <c r="W106" i="24"/>
  <c r="X125" i="24"/>
  <c r="Y125" i="24"/>
  <c r="X144" i="24"/>
  <c r="W179" i="24"/>
  <c r="X195" i="24"/>
  <c r="W195" i="24"/>
  <c r="J65" i="32"/>
  <c r="K82" i="32"/>
  <c r="J84" i="32"/>
  <c r="M93" i="32"/>
  <c r="K114" i="32"/>
  <c r="J116" i="32"/>
  <c r="M121" i="32"/>
  <c r="J125" i="32"/>
  <c r="M130" i="32"/>
  <c r="L133" i="32"/>
  <c r="M149" i="32"/>
  <c r="M158" i="32"/>
  <c r="K161" i="32"/>
  <c r="J182" i="32"/>
  <c r="J189" i="32"/>
  <c r="K193" i="32"/>
  <c r="L195" i="32"/>
  <c r="J201" i="32"/>
  <c r="L208" i="32"/>
  <c r="J213" i="32"/>
  <c r="J221" i="32"/>
  <c r="K242" i="32"/>
  <c r="K250" i="32"/>
  <c r="L255" i="32"/>
  <c r="V14" i="24"/>
  <c r="Y41" i="24"/>
  <c r="W59" i="24"/>
  <c r="Y61" i="24"/>
  <c r="W88" i="24"/>
  <c r="Y88" i="24"/>
  <c r="Y94" i="24"/>
  <c r="W94" i="24"/>
  <c r="X105" i="24"/>
  <c r="Y105" i="24"/>
  <c r="W142" i="24"/>
  <c r="X142" i="24"/>
  <c r="Y159" i="24"/>
  <c r="X159" i="24"/>
  <c r="W159" i="24"/>
  <c r="V159" i="24"/>
  <c r="Y33" i="24"/>
  <c r="W33" i="24"/>
  <c r="J23" i="32"/>
  <c r="J47" i="32"/>
  <c r="L19" i="32"/>
  <c r="L31" i="32"/>
  <c r="L43" i="32"/>
  <c r="K65" i="32"/>
  <c r="J80" i="32"/>
  <c r="K84" i="32"/>
  <c r="K116" i="32"/>
  <c r="K132" i="32"/>
  <c r="K154" i="32"/>
  <c r="K182" i="32"/>
  <c r="K201" i="32"/>
  <c r="J205" i="32"/>
  <c r="L258" i="32"/>
  <c r="W30" i="24"/>
  <c r="W54" i="24"/>
  <c r="Y84" i="24"/>
  <c r="W84" i="24"/>
  <c r="Y87" i="24"/>
  <c r="Y93" i="24"/>
  <c r="X109" i="24"/>
  <c r="Y109" i="24"/>
  <c r="X121" i="24"/>
  <c r="Y121" i="24"/>
  <c r="X171" i="24"/>
  <c r="L259" i="32"/>
  <c r="J15" i="32"/>
  <c r="J31" i="32"/>
  <c r="J39" i="32"/>
  <c r="L23" i="32"/>
  <c r="L35" i="32"/>
  <c r="J88" i="32"/>
  <c r="J14" i="32"/>
  <c r="M15" i="32"/>
  <c r="J18" i="32"/>
  <c r="M19" i="32"/>
  <c r="J22" i="32"/>
  <c r="M23" i="32"/>
  <c r="J26" i="32"/>
  <c r="M27" i="32"/>
  <c r="J30" i="32"/>
  <c r="M31" i="32"/>
  <c r="J34" i="32"/>
  <c r="M35" i="32"/>
  <c r="J38" i="32"/>
  <c r="M39" i="32"/>
  <c r="J42" i="32"/>
  <c r="M43" i="32"/>
  <c r="J46" i="32"/>
  <c r="M47" i="32"/>
  <c r="J50" i="32"/>
  <c r="K52" i="32"/>
  <c r="M65" i="32"/>
  <c r="K74" i="32"/>
  <c r="J76" i="32"/>
  <c r="M80" i="32"/>
  <c r="M84" i="32"/>
  <c r="K88" i="32"/>
  <c r="K90" i="32"/>
  <c r="J92" i="32"/>
  <c r="M101" i="32"/>
  <c r="K107" i="32"/>
  <c r="J111" i="32"/>
  <c r="M116" i="32"/>
  <c r="K120" i="32"/>
  <c r="L125" i="32"/>
  <c r="J129" i="32"/>
  <c r="L132" i="32"/>
  <c r="K138" i="32"/>
  <c r="M143" i="32"/>
  <c r="L154" i="32"/>
  <c r="K157" i="32"/>
  <c r="J176" i="32"/>
  <c r="L182" i="32"/>
  <c r="L184" i="32"/>
  <c r="M189" i="32"/>
  <c r="L192" i="32"/>
  <c r="J200" i="32"/>
  <c r="M201" i="32"/>
  <c r="J204" i="32"/>
  <c r="M205" i="32"/>
  <c r="K215" i="32"/>
  <c r="J218" i="32"/>
  <c r="L229" i="32"/>
  <c r="K237" i="32"/>
  <c r="L240" i="32"/>
  <c r="K248" i="32"/>
  <c r="W24" i="24"/>
  <c r="W60" i="24"/>
  <c r="Y83" i="24"/>
  <c r="Y96" i="24"/>
  <c r="W96" i="24"/>
  <c r="X135" i="24"/>
  <c r="X148" i="24"/>
  <c r="W148" i="24"/>
  <c r="W175" i="24"/>
  <c r="X175" i="24"/>
  <c r="V175" i="24"/>
  <c r="S55" i="38"/>
  <c r="T55" i="38"/>
  <c r="W22" i="24"/>
  <c r="Y86" i="24"/>
  <c r="W86" i="24"/>
  <c r="J19" i="32"/>
  <c r="J27" i="32"/>
  <c r="J35" i="32"/>
  <c r="J43" i="32"/>
  <c r="L15" i="32"/>
  <c r="L27" i="32"/>
  <c r="L39" i="32"/>
  <c r="L47" i="32"/>
  <c r="J107" i="32"/>
  <c r="L14" i="32"/>
  <c r="L18" i="32"/>
  <c r="L22" i="32"/>
  <c r="L26" i="32"/>
  <c r="L30" i="32"/>
  <c r="L34" i="32"/>
  <c r="L38" i="32"/>
  <c r="L42" i="32"/>
  <c r="L46" i="32"/>
  <c r="L50" i="32"/>
  <c r="J54" i="32"/>
  <c r="K70" i="32"/>
  <c r="J72" i="32"/>
  <c r="M76" i="32"/>
  <c r="J83" i="32"/>
  <c r="M88" i="32"/>
  <c r="K92" i="32"/>
  <c r="K94" i="32"/>
  <c r="J96" i="32"/>
  <c r="M105" i="32"/>
  <c r="K111" i="32"/>
  <c r="J115" i="32"/>
  <c r="M120" i="32"/>
  <c r="K122" i="32"/>
  <c r="J127" i="32"/>
  <c r="L129" i="32"/>
  <c r="K141" i="32"/>
  <c r="K150" i="32"/>
  <c r="M154" i="32"/>
  <c r="M157" i="32"/>
  <c r="M184" i="32"/>
  <c r="M192" i="32"/>
  <c r="L237" i="32"/>
  <c r="K243" i="32"/>
  <c r="K251" i="32"/>
  <c r="L256" i="32"/>
  <c r="K259" i="32"/>
  <c r="V12" i="24"/>
  <c r="W13" i="24"/>
  <c r="W26" i="24"/>
  <c r="V33" i="24"/>
  <c r="W40" i="24"/>
  <c r="V40" i="24"/>
  <c r="W46" i="24"/>
  <c r="W58" i="24"/>
  <c r="W69" i="24"/>
  <c r="V82" i="24"/>
  <c r="X86" i="24"/>
  <c r="Y90" i="24"/>
  <c r="W90" i="24"/>
  <c r="V92" i="24"/>
  <c r="V100" i="24"/>
  <c r="Y114" i="24"/>
  <c r="W114" i="24"/>
  <c r="W118" i="24"/>
  <c r="V118" i="24"/>
  <c r="Y118" i="24"/>
  <c r="X129" i="24"/>
  <c r="Y129" i="24"/>
  <c r="X189" i="24"/>
  <c r="W189" i="24"/>
  <c r="V189" i="24"/>
  <c r="S29" i="38"/>
  <c r="T29" i="38"/>
  <c r="J225" i="32"/>
  <c r="V16" i="24"/>
  <c r="W53" i="24"/>
  <c r="W57" i="24"/>
  <c r="X74" i="24"/>
  <c r="X108" i="24"/>
  <c r="X124" i="24"/>
  <c r="W130" i="24"/>
  <c r="W138" i="24"/>
  <c r="W143" i="24"/>
  <c r="W156" i="24"/>
  <c r="W161" i="24"/>
  <c r="W167" i="24"/>
  <c r="Y168" i="24"/>
  <c r="X169" i="24"/>
  <c r="X173" i="24"/>
  <c r="Y176" i="24"/>
  <c r="V181" i="24"/>
  <c r="V185" i="24"/>
  <c r="X191" i="24"/>
  <c r="W192" i="24"/>
  <c r="V197" i="24"/>
  <c r="V208" i="24"/>
  <c r="V209" i="24"/>
  <c r="Y210" i="24"/>
  <c r="V214" i="24"/>
  <c r="W218" i="24"/>
  <c r="V222" i="24"/>
  <c r="Y228" i="24"/>
  <c r="V231" i="24"/>
  <c r="V235" i="24"/>
  <c r="T14" i="38"/>
  <c r="T19" i="38"/>
  <c r="S19" i="38"/>
  <c r="T42" i="38"/>
  <c r="T67" i="38"/>
  <c r="T90" i="38"/>
  <c r="T112" i="38"/>
  <c r="T186" i="38"/>
  <c r="S186" i="38"/>
  <c r="W246" i="24"/>
  <c r="V246" i="24"/>
  <c r="W248" i="24"/>
  <c r="W252" i="24"/>
  <c r="V252" i="24"/>
  <c r="W254" i="24"/>
  <c r="S23" i="38"/>
  <c r="S50" i="38"/>
  <c r="T50" i="38"/>
  <c r="S59" i="38"/>
  <c r="T108" i="38"/>
  <c r="T158" i="38"/>
  <c r="T204" i="38"/>
  <c r="S204" i="38"/>
  <c r="T256" i="38"/>
  <c r="S256" i="38"/>
  <c r="W110" i="24"/>
  <c r="V116" i="24"/>
  <c r="W126" i="24"/>
  <c r="Y130" i="24"/>
  <c r="V132" i="24"/>
  <c r="Y143" i="24"/>
  <c r="W157" i="24"/>
  <c r="X181" i="24"/>
  <c r="V183" i="24"/>
  <c r="W187" i="24"/>
  <c r="X197" i="24"/>
  <c r="Y208" i="24"/>
  <c r="W216" i="24"/>
  <c r="W256" i="24"/>
  <c r="Y256" i="24"/>
  <c r="T16" i="38"/>
  <c r="S16" i="38"/>
  <c r="S21" i="38"/>
  <c r="T44" i="38"/>
  <c r="T52" i="38"/>
  <c r="S52" i="38"/>
  <c r="T151" i="38"/>
  <c r="S151" i="38"/>
  <c r="S35" i="38"/>
  <c r="S39" i="38"/>
  <c r="V39" i="38"/>
  <c r="T106" i="38"/>
  <c r="T117" i="38"/>
  <c r="T217" i="38"/>
  <c r="S217" i="38"/>
  <c r="T248" i="38"/>
  <c r="S248" i="38"/>
  <c r="W73" i="24"/>
  <c r="Y110" i="24"/>
  <c r="Y117" i="24"/>
  <c r="Y126" i="24"/>
  <c r="Y133" i="24"/>
  <c r="V150" i="24"/>
  <c r="Y157" i="24"/>
  <c r="X158" i="24"/>
  <c r="V193" i="24"/>
  <c r="W213" i="24"/>
  <c r="Y240" i="24"/>
  <c r="T20" i="38"/>
  <c r="S25" i="38"/>
  <c r="T25" i="38"/>
  <c r="T60" i="38"/>
  <c r="S60" i="38"/>
  <c r="S85" i="38"/>
  <c r="T91" i="38"/>
  <c r="T100" i="38"/>
  <c r="T128" i="38"/>
  <c r="T240" i="38"/>
  <c r="S240" i="38"/>
  <c r="V176" i="24"/>
  <c r="W10" i="25"/>
  <c r="Y10" i="25"/>
  <c r="S41" i="38"/>
  <c r="T41" i="38"/>
  <c r="S66" i="38"/>
  <c r="S81" i="38"/>
  <c r="T87" i="38"/>
  <c r="S87" i="38"/>
  <c r="T96" i="38"/>
  <c r="T111" i="38"/>
  <c r="S111" i="38"/>
  <c r="S143" i="38"/>
  <c r="T166" i="38"/>
  <c r="S166" i="38"/>
  <c r="T232" i="38"/>
  <c r="S232" i="38"/>
  <c r="W176" i="24"/>
  <c r="V210" i="24"/>
  <c r="U10" i="25"/>
  <c r="S45" i="38"/>
  <c r="T45" i="38"/>
  <c r="S77" i="38"/>
  <c r="T94" i="38"/>
  <c r="S94" i="38"/>
  <c r="T126" i="38"/>
  <c r="S126" i="38"/>
  <c r="T139" i="38"/>
  <c r="S139" i="38"/>
  <c r="T224" i="38"/>
  <c r="S224" i="38"/>
  <c r="T252" i="38"/>
  <c r="T260" i="38"/>
  <c r="S18" i="39"/>
  <c r="S102" i="39"/>
  <c r="T130" i="39"/>
  <c r="S130" i="39"/>
  <c r="T169" i="39"/>
  <c r="S177" i="39"/>
  <c r="S189" i="39"/>
  <c r="T238" i="39"/>
  <c r="S238" i="39"/>
  <c r="S205" i="38"/>
  <c r="S225" i="38"/>
  <c r="S233" i="38"/>
  <c r="S241" i="38"/>
  <c r="S249" i="38"/>
  <c r="S257" i="38"/>
  <c r="S125" i="39"/>
  <c r="T153" i="39"/>
  <c r="T163" i="39"/>
  <c r="T165" i="39"/>
  <c r="T187" i="39"/>
  <c r="T243" i="39"/>
  <c r="S131" i="38"/>
  <c r="S134" i="38"/>
  <c r="S170" i="38"/>
  <c r="T178" i="38"/>
  <c r="S184" i="38"/>
  <c r="S192" i="38"/>
  <c r="T225" i="38"/>
  <c r="T233" i="38"/>
  <c r="T241" i="38"/>
  <c r="T249" i="38"/>
  <c r="T257" i="38"/>
  <c r="S17" i="39"/>
  <c r="S37" i="39"/>
  <c r="S129" i="39"/>
  <c r="S161" i="39"/>
  <c r="S204" i="39"/>
  <c r="T206" i="39"/>
  <c r="S206" i="39"/>
  <c r="S98" i="38"/>
  <c r="S107" i="38"/>
  <c r="S155" i="38"/>
  <c r="T170" i="38"/>
  <c r="T182" i="38"/>
  <c r="T184" i="38"/>
  <c r="T192" i="38"/>
  <c r="T262" i="38"/>
  <c r="T15" i="39"/>
  <c r="T35" i="39"/>
  <c r="S78" i="39"/>
  <c r="S82" i="39"/>
  <c r="S90" i="39"/>
  <c r="T121" i="39"/>
  <c r="T129" i="39"/>
  <c r="S131" i="39"/>
  <c r="S134" i="39"/>
  <c r="S156" i="39"/>
  <c r="S176" i="39"/>
  <c r="T178" i="39"/>
  <c r="T111" i="39"/>
  <c r="S111" i="39"/>
  <c r="S164" i="39"/>
  <c r="S70" i="39"/>
  <c r="S141" i="39"/>
  <c r="T237" i="39"/>
  <c r="S237" i="39"/>
  <c r="S175" i="38"/>
  <c r="S191" i="38"/>
  <c r="S34" i="39"/>
  <c r="S89" i="39"/>
  <c r="S110" i="39"/>
  <c r="S122" i="39"/>
  <c r="S145" i="39"/>
  <c r="S149" i="39"/>
  <c r="S193" i="39"/>
  <c r="S197" i="39"/>
  <c r="T199" i="39"/>
  <c r="T233" i="39"/>
  <c r="S233" i="39"/>
  <c r="T242" i="39"/>
  <c r="S242" i="39"/>
  <c r="T247" i="39"/>
  <c r="S137" i="39"/>
  <c r="T191" i="39"/>
  <c r="T195" i="39"/>
  <c r="S205" i="39"/>
  <c r="S241" i="39"/>
  <c r="S246" i="39"/>
  <c r="S261" i="39"/>
  <c r="T246" i="39"/>
  <c r="S218" i="39"/>
  <c r="S245" i="39"/>
  <c r="S250" i="39"/>
  <c r="T91" i="39"/>
  <c r="S91" i="39"/>
  <c r="T95" i="39"/>
  <c r="S95" i="39"/>
  <c r="T99" i="39"/>
  <c r="S99" i="39"/>
  <c r="T103" i="39"/>
  <c r="S103" i="39"/>
  <c r="T107" i="39"/>
  <c r="S107" i="39"/>
  <c r="T73" i="39"/>
  <c r="V73" i="39"/>
  <c r="T76" i="39"/>
  <c r="S76" i="39"/>
  <c r="T79" i="39"/>
  <c r="T84" i="39"/>
  <c r="S84" i="39"/>
  <c r="T170" i="39"/>
  <c r="S170" i="39"/>
  <c r="T184" i="39"/>
  <c r="S184" i="39"/>
  <c r="T30" i="39"/>
  <c r="T34" i="39"/>
  <c r="T38" i="39"/>
  <c r="T42" i="39"/>
  <c r="S43" i="39"/>
  <c r="S44" i="39"/>
  <c r="S45" i="39"/>
  <c r="T47" i="39"/>
  <c r="S52" i="39"/>
  <c r="S53" i="39"/>
  <c r="T55" i="39"/>
  <c r="T64" i="39"/>
  <c r="S64" i="39"/>
  <c r="T67" i="39"/>
  <c r="T115" i="39"/>
  <c r="S115" i="39"/>
  <c r="T61" i="39"/>
  <c r="T124" i="39"/>
  <c r="S124" i="39"/>
  <c r="T154" i="39"/>
  <c r="S154" i="39"/>
  <c r="T43" i="39"/>
  <c r="T44" i="39"/>
  <c r="T46" i="39"/>
  <c r="T52" i="39"/>
  <c r="T54" i="39"/>
  <c r="T60" i="39"/>
  <c r="T81" i="39"/>
  <c r="T88" i="39"/>
  <c r="S88" i="39"/>
  <c r="T69" i="39"/>
  <c r="T72" i="39"/>
  <c r="S72" i="39"/>
  <c r="T75" i="39"/>
  <c r="S16" i="39"/>
  <c r="S20" i="39"/>
  <c r="S24" i="39"/>
  <c r="S28" i="39"/>
  <c r="S32" i="39"/>
  <c r="S36" i="39"/>
  <c r="S40" i="39"/>
  <c r="T59" i="39"/>
  <c r="T63" i="39"/>
  <c r="T83" i="39"/>
  <c r="S83" i="39"/>
  <c r="T116" i="39"/>
  <c r="S116" i="39"/>
  <c r="T132" i="39"/>
  <c r="S132" i="39"/>
  <c r="S48" i="39"/>
  <c r="S49" i="39"/>
  <c r="T51" i="39"/>
  <c r="S56" i="39"/>
  <c r="S57" i="39"/>
  <c r="T77" i="39"/>
  <c r="T80" i="39"/>
  <c r="S80" i="39"/>
  <c r="T139" i="39"/>
  <c r="S139" i="39"/>
  <c r="T48" i="39"/>
  <c r="T50" i="39"/>
  <c r="T56" i="39"/>
  <c r="T58" i="39"/>
  <c r="S61" i="39"/>
  <c r="T62" i="39"/>
  <c r="T65" i="39"/>
  <c r="T68" i="39"/>
  <c r="S68" i="39"/>
  <c r="T71" i="39"/>
  <c r="S73" i="39"/>
  <c r="T87" i="39"/>
  <c r="S87" i="39"/>
  <c r="T114" i="39"/>
  <c r="S114" i="39"/>
  <c r="T120" i="39"/>
  <c r="T128" i="39"/>
  <c r="T147" i="39"/>
  <c r="S147" i="39"/>
  <c r="T150" i="39"/>
  <c r="T162" i="39"/>
  <c r="S162" i="39"/>
  <c r="T180" i="39"/>
  <c r="S180" i="39"/>
  <c r="T117" i="39"/>
  <c r="T119" i="39"/>
  <c r="T125" i="39"/>
  <c r="T127" i="39"/>
  <c r="V127" i="39"/>
  <c r="T140" i="39"/>
  <c r="T152" i="39"/>
  <c r="T183" i="39"/>
  <c r="S183" i="39"/>
  <c r="S92" i="39"/>
  <c r="S96" i="39"/>
  <c r="S100" i="39"/>
  <c r="S104" i="39"/>
  <c r="S108" i="39"/>
  <c r="T143" i="39"/>
  <c r="S143" i="39"/>
  <c r="T166" i="39"/>
  <c r="S166" i="39"/>
  <c r="T186" i="39"/>
  <c r="S186" i="39"/>
  <c r="T212" i="39"/>
  <c r="S212" i="39"/>
  <c r="T136" i="39"/>
  <c r="T146" i="39"/>
  <c r="T181" i="39"/>
  <c r="S181" i="39"/>
  <c r="T202" i="39"/>
  <c r="S202" i="39"/>
  <c r="S120" i="39"/>
  <c r="T123" i="39"/>
  <c r="S128" i="39"/>
  <c r="T131" i="39"/>
  <c r="T142" i="39"/>
  <c r="T148" i="39"/>
  <c r="T179" i="39"/>
  <c r="S179" i="39"/>
  <c r="T135" i="39"/>
  <c r="S135" i="39"/>
  <c r="T158" i="39"/>
  <c r="S158" i="39"/>
  <c r="T174" i="39"/>
  <c r="S174" i="39"/>
  <c r="T182" i="39"/>
  <c r="S182" i="39"/>
  <c r="T194" i="39"/>
  <c r="S194" i="39"/>
  <c r="S112" i="39"/>
  <c r="S113" i="39"/>
  <c r="S119" i="39"/>
  <c r="S127" i="39"/>
  <c r="T138" i="39"/>
  <c r="S140" i="39"/>
  <c r="T144" i="39"/>
  <c r="S150" i="39"/>
  <c r="T185" i="39"/>
  <c r="S185" i="39"/>
  <c r="T156" i="39"/>
  <c r="T160" i="39"/>
  <c r="T164" i="39"/>
  <c r="T168" i="39"/>
  <c r="T172" i="39"/>
  <c r="T176" i="39"/>
  <c r="S190" i="39"/>
  <c r="S191" i="39"/>
  <c r="T193" i="39"/>
  <c r="V193" i="39"/>
  <c r="S198" i="39"/>
  <c r="T201" i="39"/>
  <c r="T207" i="39"/>
  <c r="S207" i="39"/>
  <c r="T216" i="39"/>
  <c r="T190" i="39"/>
  <c r="T192" i="39"/>
  <c r="T198" i="39"/>
  <c r="T200" i="39"/>
  <c r="S210" i="39"/>
  <c r="T211" i="39"/>
  <c r="S211" i="39"/>
  <c r="T210" i="39"/>
  <c r="S214" i="39"/>
  <c r="T215" i="39"/>
  <c r="S215" i="39"/>
  <c r="T224" i="39"/>
  <c r="S224" i="39"/>
  <c r="T189" i="39"/>
  <c r="T197" i="39"/>
  <c r="S151" i="39"/>
  <c r="S155" i="39"/>
  <c r="S159" i="39"/>
  <c r="S163" i="39"/>
  <c r="S167" i="39"/>
  <c r="S171" i="39"/>
  <c r="S175" i="39"/>
  <c r="T188" i="39"/>
  <c r="T196" i="39"/>
  <c r="T204" i="39"/>
  <c r="T220" i="39"/>
  <c r="S220" i="39"/>
  <c r="T208" i="39"/>
  <c r="S216" i="39"/>
  <c r="S219" i="39"/>
  <c r="S223" i="39"/>
  <c r="S227" i="39"/>
  <c r="S231" i="39"/>
  <c r="S235" i="39"/>
  <c r="S239" i="39"/>
  <c r="S243" i="39"/>
  <c r="S247" i="39"/>
  <c r="S251" i="39"/>
  <c r="S255" i="39"/>
  <c r="S259" i="39"/>
  <c r="S228" i="39"/>
  <c r="S232" i="39"/>
  <c r="S236" i="39"/>
  <c r="S240" i="39"/>
  <c r="S244" i="39"/>
  <c r="S248" i="39"/>
  <c r="S252" i="39"/>
  <c r="S256" i="39"/>
  <c r="S260" i="39"/>
  <c r="S14" i="38"/>
  <c r="S18" i="38"/>
  <c r="S22" i="38"/>
  <c r="S26" i="38"/>
  <c r="S30" i="38"/>
  <c r="S34" i="38"/>
  <c r="S38" i="38"/>
  <c r="S42" i="38"/>
  <c r="S46" i="38"/>
  <c r="S67" i="38"/>
  <c r="T71" i="38"/>
  <c r="T76" i="38"/>
  <c r="S76" i="38"/>
  <c r="T80" i="38"/>
  <c r="S80" i="38"/>
  <c r="T84" i="38"/>
  <c r="S84" i="38"/>
  <c r="T105" i="38"/>
  <c r="S105" i="38"/>
  <c r="T119" i="38"/>
  <c r="S119" i="38"/>
  <c r="T53" i="38"/>
  <c r="T61" i="38"/>
  <c r="T69" i="38"/>
  <c r="V69" i="38"/>
  <c r="T113" i="38"/>
  <c r="S113" i="38"/>
  <c r="T127" i="38"/>
  <c r="S127" i="38"/>
  <c r="T93" i="38"/>
  <c r="S93" i="38"/>
  <c r="T68" i="38"/>
  <c r="S68" i="38"/>
  <c r="T75" i="38"/>
  <c r="T79" i="38"/>
  <c r="T83" i="38"/>
  <c r="T89" i="38"/>
  <c r="S89" i="38"/>
  <c r="T101" i="38"/>
  <c r="S101" i="38"/>
  <c r="T173" i="38"/>
  <c r="S173" i="38"/>
  <c r="S49" i="38"/>
  <c r="S57" i="38"/>
  <c r="S65" i="38"/>
  <c r="T73" i="38"/>
  <c r="T77" i="38"/>
  <c r="T81" i="38"/>
  <c r="T85" i="38"/>
  <c r="T92" i="38"/>
  <c r="S92" i="38"/>
  <c r="T109" i="38"/>
  <c r="S109" i="38"/>
  <c r="T49" i="38"/>
  <c r="T57" i="38"/>
  <c r="T65" i="38"/>
  <c r="T97" i="38"/>
  <c r="S97" i="38"/>
  <c r="S71" i="38"/>
  <c r="T72" i="38"/>
  <c r="S72" i="38"/>
  <c r="T88" i="38"/>
  <c r="S88" i="38"/>
  <c r="T145" i="38"/>
  <c r="T148" i="38"/>
  <c r="S148" i="38"/>
  <c r="T153" i="38"/>
  <c r="S153" i="38"/>
  <c r="T156" i="38"/>
  <c r="S156" i="38"/>
  <c r="T161" i="38"/>
  <c r="S161" i="38"/>
  <c r="S123" i="38"/>
  <c r="T141" i="38"/>
  <c r="S96" i="38"/>
  <c r="S100" i="38"/>
  <c r="S104" i="38"/>
  <c r="S108" i="38"/>
  <c r="S112" i="38"/>
  <c r="S117" i="38"/>
  <c r="T137" i="38"/>
  <c r="V137" i="38"/>
  <c r="T144" i="38"/>
  <c r="S144" i="38"/>
  <c r="T165" i="38"/>
  <c r="S165" i="38"/>
  <c r="T149" i="38"/>
  <c r="S149" i="38"/>
  <c r="T152" i="38"/>
  <c r="S152" i="38"/>
  <c r="T157" i="38"/>
  <c r="S157" i="38"/>
  <c r="T160" i="38"/>
  <c r="S160" i="38"/>
  <c r="T177" i="38"/>
  <c r="S177" i="38"/>
  <c r="T136" i="38"/>
  <c r="S136" i="38"/>
  <c r="T140" i="38"/>
  <c r="S140" i="38"/>
  <c r="T185" i="38"/>
  <c r="S185" i="38"/>
  <c r="S210" i="38"/>
  <c r="T210" i="38"/>
  <c r="S218" i="38"/>
  <c r="T218" i="38"/>
  <c r="S128" i="38"/>
  <c r="S135" i="38"/>
  <c r="T143" i="38"/>
  <c r="S145" i="38"/>
  <c r="T169" i="38"/>
  <c r="S169" i="38"/>
  <c r="S202" i="38"/>
  <c r="T202" i="38"/>
  <c r="S180" i="38"/>
  <c r="T203" i="38"/>
  <c r="S203" i="38"/>
  <c r="S222" i="38"/>
  <c r="T187" i="38"/>
  <c r="T194" i="38"/>
  <c r="T199" i="38"/>
  <c r="S199" i="38"/>
  <c r="S214" i="38"/>
  <c r="S164" i="38"/>
  <c r="S168" i="38"/>
  <c r="S172" i="38"/>
  <c r="S176" i="38"/>
  <c r="T191" i="38"/>
  <c r="S183" i="38"/>
  <c r="T195" i="38"/>
  <c r="T207" i="38"/>
  <c r="S207" i="38"/>
  <c r="S206" i="38"/>
  <c r="T211" i="38"/>
  <c r="S211" i="38"/>
  <c r="S226" i="38"/>
  <c r="S230" i="38"/>
  <c r="S234" i="38"/>
  <c r="S238" i="38"/>
  <c r="S242" i="38"/>
  <c r="S246" i="38"/>
  <c r="S250" i="38"/>
  <c r="S254" i="38"/>
  <c r="S258" i="38"/>
  <c r="S215" i="38"/>
  <c r="S219" i="38"/>
  <c r="S223" i="38"/>
  <c r="S227" i="38"/>
  <c r="S231" i="38"/>
  <c r="S235" i="38"/>
  <c r="S239" i="38"/>
  <c r="S243" i="38"/>
  <c r="S247" i="38"/>
  <c r="S251" i="38"/>
  <c r="S255" i="38"/>
  <c r="S259" i="38"/>
  <c r="V10" i="25"/>
  <c r="T10" i="25"/>
  <c r="S10" i="25"/>
  <c r="R10" i="25"/>
  <c r="X10" i="25"/>
  <c r="U11" i="24"/>
  <c r="X20" i="24"/>
  <c r="Y20" i="24"/>
  <c r="X37" i="24"/>
  <c r="X101" i="24"/>
  <c r="W101" i="24"/>
  <c r="V101" i="24"/>
  <c r="Y101" i="24"/>
  <c r="V11" i="24"/>
  <c r="X13" i="24"/>
  <c r="W14" i="24"/>
  <c r="W17" i="24"/>
  <c r="V29" i="24"/>
  <c r="V30" i="24"/>
  <c r="W31" i="24"/>
  <c r="X34" i="24"/>
  <c r="Y34" i="24"/>
  <c r="X35" i="24"/>
  <c r="V45" i="24"/>
  <c r="V46" i="24"/>
  <c r="W47" i="24"/>
  <c r="X50" i="24"/>
  <c r="Y50" i="24"/>
  <c r="X51" i="24"/>
  <c r="Y163" i="24"/>
  <c r="X163" i="24"/>
  <c r="W163" i="24"/>
  <c r="V163" i="24"/>
  <c r="X52" i="24"/>
  <c r="Y52" i="24"/>
  <c r="W11" i="24"/>
  <c r="X14" i="24"/>
  <c r="V18" i="24"/>
  <c r="V28" i="24"/>
  <c r="W29" i="24"/>
  <c r="X32" i="24"/>
  <c r="Y32" i="24"/>
  <c r="X33" i="24"/>
  <c r="V44" i="24"/>
  <c r="W45" i="24"/>
  <c r="X48" i="24"/>
  <c r="Y48" i="24"/>
  <c r="X49" i="24"/>
  <c r="X58" i="24"/>
  <c r="V58" i="24"/>
  <c r="Y58" i="24"/>
  <c r="X70" i="24"/>
  <c r="W70" i="24"/>
  <c r="V70" i="24"/>
  <c r="Y70" i="24"/>
  <c r="X36" i="24"/>
  <c r="Y36" i="24"/>
  <c r="Y14" i="24"/>
  <c r="X17" i="24"/>
  <c r="X30" i="24"/>
  <c r="Y30" i="24"/>
  <c r="X31" i="24"/>
  <c r="X46" i="24"/>
  <c r="Y46" i="24"/>
  <c r="X47" i="24"/>
  <c r="X62" i="24"/>
  <c r="V62" i="24"/>
  <c r="Y62" i="24"/>
  <c r="X66" i="24"/>
  <c r="V66" i="24"/>
  <c r="Y66" i="24"/>
  <c r="X75" i="24"/>
  <c r="V75" i="24"/>
  <c r="W75" i="24"/>
  <c r="Y75" i="24"/>
  <c r="X19" i="24"/>
  <c r="X29" i="24"/>
  <c r="X44" i="24"/>
  <c r="Y44" i="24"/>
  <c r="X45" i="24"/>
  <c r="X56" i="24"/>
  <c r="V56" i="24"/>
  <c r="Y56" i="24"/>
  <c r="X11" i="24"/>
  <c r="X28" i="24"/>
  <c r="Y28" i="24"/>
  <c r="R11" i="24"/>
  <c r="X12" i="24"/>
  <c r="Y18" i="24"/>
  <c r="V19" i="24"/>
  <c r="V21" i="24"/>
  <c r="V22" i="24"/>
  <c r="W23" i="24"/>
  <c r="X26" i="24"/>
  <c r="Y26" i="24"/>
  <c r="X27" i="24"/>
  <c r="V37" i="24"/>
  <c r="V38" i="24"/>
  <c r="W39" i="24"/>
  <c r="X42" i="24"/>
  <c r="Y42" i="24"/>
  <c r="X43" i="24"/>
  <c r="S11" i="24"/>
  <c r="X15" i="24"/>
  <c r="W19" i="24"/>
  <c r="V20" i="24"/>
  <c r="X24" i="24"/>
  <c r="Y24" i="24"/>
  <c r="X25" i="24"/>
  <c r="V36" i="24"/>
  <c r="W37" i="24"/>
  <c r="X40" i="24"/>
  <c r="Y40" i="24"/>
  <c r="X41" i="24"/>
  <c r="V52" i="24"/>
  <c r="X54" i="24"/>
  <c r="V54" i="24"/>
  <c r="Y54" i="24"/>
  <c r="X21" i="24"/>
  <c r="T11" i="24"/>
  <c r="Y19" i="24"/>
  <c r="W20" i="24"/>
  <c r="Y21" i="24"/>
  <c r="X22" i="24"/>
  <c r="Y22" i="24"/>
  <c r="X23" i="24"/>
  <c r="W36" i="24"/>
  <c r="Y37" i="24"/>
  <c r="X38" i="24"/>
  <c r="Y38" i="24"/>
  <c r="X39" i="24"/>
  <c r="W52" i="24"/>
  <c r="X60" i="24"/>
  <c r="V60" i="24"/>
  <c r="Y60" i="24"/>
  <c r="X64" i="24"/>
  <c r="V64" i="24"/>
  <c r="Y64" i="24"/>
  <c r="X68" i="24"/>
  <c r="V68" i="24"/>
  <c r="Y68" i="24"/>
  <c r="X95" i="24"/>
  <c r="W95" i="24"/>
  <c r="V95" i="24"/>
  <c r="Y136" i="24"/>
  <c r="X136" i="24"/>
  <c r="W136" i="24"/>
  <c r="V136" i="24"/>
  <c r="W190" i="24"/>
  <c r="X190" i="24"/>
  <c r="Y200" i="24"/>
  <c r="W200" i="24"/>
  <c r="V200" i="24"/>
  <c r="X200" i="24"/>
  <c r="X91" i="24"/>
  <c r="W91" i="24"/>
  <c r="V91" i="24"/>
  <c r="Y139" i="24"/>
  <c r="X139" i="24"/>
  <c r="W139" i="24"/>
  <c r="V139" i="24"/>
  <c r="X53" i="24"/>
  <c r="X55" i="24"/>
  <c r="X57" i="24"/>
  <c r="X59" i="24"/>
  <c r="X61" i="24"/>
  <c r="X63" i="24"/>
  <c r="X65" i="24"/>
  <c r="X67" i="24"/>
  <c r="X69" i="24"/>
  <c r="X71" i="24"/>
  <c r="Y73" i="24"/>
  <c r="X79" i="24"/>
  <c r="V79" i="24"/>
  <c r="X83" i="24"/>
  <c r="V83" i="24"/>
  <c r="X87" i="24"/>
  <c r="V87" i="24"/>
  <c r="X97" i="24"/>
  <c r="W97" i="24"/>
  <c r="V97" i="24"/>
  <c r="Y164" i="24"/>
  <c r="X164" i="24"/>
  <c r="W164" i="24"/>
  <c r="V164" i="24"/>
  <c r="W77" i="24"/>
  <c r="X103" i="24"/>
  <c r="W103" i="24"/>
  <c r="V103" i="24"/>
  <c r="Y152" i="24"/>
  <c r="X152" i="24"/>
  <c r="W152" i="24"/>
  <c r="V152" i="24"/>
  <c r="X93" i="24"/>
  <c r="W93" i="24"/>
  <c r="V93" i="24"/>
  <c r="Y165" i="24"/>
  <c r="V165" i="24"/>
  <c r="X165" i="24"/>
  <c r="W165" i="24"/>
  <c r="X77" i="24"/>
  <c r="V77" i="24"/>
  <c r="X99" i="24"/>
  <c r="W99" i="24"/>
  <c r="V99" i="24"/>
  <c r="X81" i="24"/>
  <c r="V81" i="24"/>
  <c r="X85" i="24"/>
  <c r="V85" i="24"/>
  <c r="X89" i="24"/>
  <c r="V89" i="24"/>
  <c r="Y95" i="24"/>
  <c r="Y155" i="24"/>
  <c r="X155" i="24"/>
  <c r="W155" i="24"/>
  <c r="V155" i="24"/>
  <c r="W134" i="24"/>
  <c r="X137" i="24"/>
  <c r="V144" i="24"/>
  <c r="Y146" i="24"/>
  <c r="W147" i="24"/>
  <c r="W150" i="24"/>
  <c r="V160" i="24"/>
  <c r="W242" i="24"/>
  <c r="X242" i="24"/>
  <c r="Y242" i="24"/>
  <c r="V242" i="24"/>
  <c r="V135" i="24"/>
  <c r="Y137" i="24"/>
  <c r="Y140" i="24"/>
  <c r="W144" i="24"/>
  <c r="X147" i="24"/>
  <c r="V151" i="24"/>
  <c r="Y153" i="24"/>
  <c r="Y156" i="24"/>
  <c r="W160" i="24"/>
  <c r="V161" i="24"/>
  <c r="W168" i="24"/>
  <c r="V168" i="24"/>
  <c r="W201" i="24"/>
  <c r="Y201" i="24"/>
  <c r="V201" i="24"/>
  <c r="X201" i="24"/>
  <c r="Y134" i="24"/>
  <c r="Y147" i="24"/>
  <c r="Y150" i="24"/>
  <c r="Y177" i="24"/>
  <c r="X177" i="24"/>
  <c r="W177" i="24"/>
  <c r="Y144" i="24"/>
  <c r="Y160" i="24"/>
  <c r="Y171" i="24"/>
  <c r="W171" i="24"/>
  <c r="V171" i="24"/>
  <c r="Y182" i="24"/>
  <c r="V182" i="24"/>
  <c r="W198" i="24"/>
  <c r="X198" i="24"/>
  <c r="Y202" i="24"/>
  <c r="V202" i="24"/>
  <c r="V105" i="24"/>
  <c r="V107" i="24"/>
  <c r="V109" i="24"/>
  <c r="V111" i="24"/>
  <c r="V113" i="24"/>
  <c r="V115" i="24"/>
  <c r="V117" i="24"/>
  <c r="V119" i="24"/>
  <c r="V121" i="24"/>
  <c r="V123" i="24"/>
  <c r="V125" i="24"/>
  <c r="V127" i="24"/>
  <c r="V129" i="24"/>
  <c r="V131" i="24"/>
  <c r="V133" i="24"/>
  <c r="Y135" i="24"/>
  <c r="Y138" i="24"/>
  <c r="X145" i="24"/>
  <c r="V149" i="24"/>
  <c r="Y151" i="24"/>
  <c r="Y154" i="24"/>
  <c r="Y179" i="24"/>
  <c r="X179" i="24"/>
  <c r="V179" i="24"/>
  <c r="W105" i="24"/>
  <c r="W107" i="24"/>
  <c r="W109" i="24"/>
  <c r="W111" i="24"/>
  <c r="W113" i="24"/>
  <c r="W115" i="24"/>
  <c r="W117" i="24"/>
  <c r="W119" i="24"/>
  <c r="W121" i="24"/>
  <c r="W123" i="24"/>
  <c r="W125" i="24"/>
  <c r="W127" i="24"/>
  <c r="W129" i="24"/>
  <c r="W131" i="24"/>
  <c r="W133" i="24"/>
  <c r="V146" i="24"/>
  <c r="Y148" i="24"/>
  <c r="W149" i="24"/>
  <c r="W199" i="24"/>
  <c r="Y199" i="24"/>
  <c r="V199" i="24"/>
  <c r="X199" i="24"/>
  <c r="V137" i="24"/>
  <c r="Y142" i="24"/>
  <c r="W146" i="24"/>
  <c r="X149" i="24"/>
  <c r="V153" i="24"/>
  <c r="Y158" i="24"/>
  <c r="Y169" i="24"/>
  <c r="Y181" i="24"/>
  <c r="Y189" i="24"/>
  <c r="Y197" i="24"/>
  <c r="X203" i="24"/>
  <c r="Y203" i="24"/>
  <c r="V203" i="24"/>
  <c r="Y173" i="24"/>
  <c r="W174" i="24"/>
  <c r="Y183" i="24"/>
  <c r="W185" i="24"/>
  <c r="Y191" i="24"/>
  <c r="W193" i="24"/>
  <c r="V194" i="24"/>
  <c r="X207" i="24"/>
  <c r="Y207" i="24"/>
  <c r="V207" i="24"/>
  <c r="Y229" i="24"/>
  <c r="X229" i="24"/>
  <c r="W229" i="24"/>
  <c r="V229" i="24"/>
  <c r="Y167" i="24"/>
  <c r="X174" i="24"/>
  <c r="Y184" i="24"/>
  <c r="V187" i="24"/>
  <c r="Y192" i="24"/>
  <c r="V195" i="24"/>
  <c r="Y211" i="24"/>
  <c r="X211" i="24"/>
  <c r="W211" i="24"/>
  <c r="V211" i="24"/>
  <c r="Y219" i="24"/>
  <c r="X219" i="24"/>
  <c r="W219" i="24"/>
  <c r="V219" i="24"/>
  <c r="Y245" i="24"/>
  <c r="X245" i="24"/>
  <c r="W245" i="24"/>
  <c r="V245" i="24"/>
  <c r="Y185" i="24"/>
  <c r="Y193" i="24"/>
  <c r="Y194" i="24"/>
  <c r="X220" i="24"/>
  <c r="Y220" i="24"/>
  <c r="W220" i="24"/>
  <c r="V220" i="24"/>
  <c r="Y187" i="24"/>
  <c r="Y195" i="24"/>
  <c r="Y175" i="24"/>
  <c r="Y180" i="24"/>
  <c r="Y188" i="24"/>
  <c r="Y196" i="24"/>
  <c r="X205" i="24"/>
  <c r="V205" i="24"/>
  <c r="Y205" i="24"/>
  <c r="W226" i="24"/>
  <c r="X226" i="24"/>
  <c r="Y226" i="24"/>
  <c r="V226" i="24"/>
  <c r="X204" i="24"/>
  <c r="V212" i="24"/>
  <c r="Y217" i="24"/>
  <c r="X217" i="24"/>
  <c r="X218" i="24"/>
  <c r="V224" i="24"/>
  <c r="W232" i="24"/>
  <c r="X232" i="24"/>
  <c r="Y235" i="24"/>
  <c r="X235" i="24"/>
  <c r="W235" i="24"/>
  <c r="V244" i="24"/>
  <c r="W212" i="24"/>
  <c r="Y215" i="24"/>
  <c r="X215" i="24"/>
  <c r="X216" i="24"/>
  <c r="W224" i="24"/>
  <c r="Y225" i="24"/>
  <c r="X225" i="24"/>
  <c r="W225" i="24"/>
  <c r="V234" i="24"/>
  <c r="W238" i="24"/>
  <c r="X238" i="24"/>
  <c r="Y241" i="24"/>
  <c r="X241" i="24"/>
  <c r="W241" i="24"/>
  <c r="Y247" i="24"/>
  <c r="X247" i="24"/>
  <c r="W247" i="24"/>
  <c r="V247" i="24"/>
  <c r="X206" i="24"/>
  <c r="Y213" i="24"/>
  <c r="X213" i="24"/>
  <c r="X214" i="24"/>
  <c r="W228" i="24"/>
  <c r="X228" i="24"/>
  <c r="Y231" i="24"/>
  <c r="X231" i="24"/>
  <c r="W231" i="24"/>
  <c r="W244" i="24"/>
  <c r="X244" i="24"/>
  <c r="X212" i="24"/>
  <c r="X224" i="24"/>
  <c r="V230" i="24"/>
  <c r="W234" i="24"/>
  <c r="X234" i="24"/>
  <c r="Y237" i="24"/>
  <c r="X237" i="24"/>
  <c r="W237" i="24"/>
  <c r="Y249" i="24"/>
  <c r="X249" i="24"/>
  <c r="W249" i="24"/>
  <c r="V249" i="24"/>
  <c r="X208" i="24"/>
  <c r="Y209" i="24"/>
  <c r="X209" i="24"/>
  <c r="X210" i="24"/>
  <c r="Y223" i="24"/>
  <c r="X223" i="24"/>
  <c r="W223" i="24"/>
  <c r="Y227" i="24"/>
  <c r="X227" i="24"/>
  <c r="W227" i="24"/>
  <c r="W240" i="24"/>
  <c r="X240" i="24"/>
  <c r="Y243" i="24"/>
  <c r="X243" i="24"/>
  <c r="W243" i="24"/>
  <c r="W230" i="24"/>
  <c r="X230" i="24"/>
  <c r="Y233" i="24"/>
  <c r="X233" i="24"/>
  <c r="W233" i="24"/>
  <c r="V216" i="24"/>
  <c r="Y221" i="24"/>
  <c r="X221" i="24"/>
  <c r="X222" i="24"/>
  <c r="W236" i="24"/>
  <c r="X236" i="24"/>
  <c r="Y239" i="24"/>
  <c r="X239" i="24"/>
  <c r="W239" i="24"/>
  <c r="X246" i="24"/>
  <c r="X248" i="24"/>
  <c r="X250" i="24"/>
  <c r="X252" i="24"/>
  <c r="X254" i="24"/>
  <c r="X256" i="24"/>
  <c r="X258" i="24"/>
  <c r="V251" i="24"/>
  <c r="V253" i="24"/>
  <c r="V255" i="24"/>
  <c r="V257" i="24"/>
  <c r="V259" i="24"/>
  <c r="W251" i="24"/>
  <c r="W253" i="24"/>
  <c r="W255" i="24"/>
  <c r="W257" i="24"/>
  <c r="W259" i="24"/>
  <c r="X251" i="24"/>
  <c r="X253" i="24"/>
  <c r="X255" i="24"/>
  <c r="X257" i="24"/>
  <c r="X259" i="24"/>
  <c r="Y251" i="24"/>
  <c r="Y253" i="24"/>
  <c r="Y255" i="24"/>
  <c r="Y257" i="24"/>
  <c r="Y259" i="24"/>
  <c r="K56" i="32"/>
  <c r="K64" i="32"/>
  <c r="J70" i="32"/>
  <c r="M71" i="32"/>
  <c r="J74" i="32"/>
  <c r="M75" i="32"/>
  <c r="J78" i="32"/>
  <c r="M79" i="32"/>
  <c r="J82" i="32"/>
  <c r="M83" i="32"/>
  <c r="J86" i="32"/>
  <c r="M87" i="32"/>
  <c r="J90" i="32"/>
  <c r="M91" i="32"/>
  <c r="J94" i="32"/>
  <c r="M95" i="32"/>
  <c r="J98" i="32"/>
  <c r="M99" i="32"/>
  <c r="J102" i="32"/>
  <c r="M103" i="32"/>
  <c r="J106" i="32"/>
  <c r="M107" i="32"/>
  <c r="J110" i="32"/>
  <c r="M111" i="32"/>
  <c r="J114" i="32"/>
  <c r="M115" i="32"/>
  <c r="J118" i="32"/>
  <c r="M119" i="32"/>
  <c r="J122" i="32"/>
  <c r="J132" i="32"/>
  <c r="M135" i="32"/>
  <c r="L135" i="32"/>
  <c r="K135" i="32"/>
  <c r="J139" i="32"/>
  <c r="L139" i="32"/>
  <c r="K139" i="32"/>
  <c r="J143" i="32"/>
  <c r="L143" i="32"/>
  <c r="K143" i="32"/>
  <c r="J147" i="32"/>
  <c r="L147" i="32"/>
  <c r="K147" i="32"/>
  <c r="J167" i="32"/>
  <c r="L167" i="32"/>
  <c r="K167" i="32"/>
  <c r="M167" i="32"/>
  <c r="J171" i="32"/>
  <c r="L171" i="32"/>
  <c r="K171" i="32"/>
  <c r="M171" i="32"/>
  <c r="J163" i="32"/>
  <c r="L163" i="32"/>
  <c r="K163" i="32"/>
  <c r="M163" i="32"/>
  <c r="M235" i="32"/>
  <c r="J235" i="32"/>
  <c r="L235" i="32"/>
  <c r="K235" i="32"/>
  <c r="J53" i="32"/>
  <c r="K54" i="32"/>
  <c r="J61" i="32"/>
  <c r="K62" i="32"/>
  <c r="J69" i="32"/>
  <c r="M70" i="32"/>
  <c r="J73" i="32"/>
  <c r="M74" i="32"/>
  <c r="J77" i="32"/>
  <c r="M78" i="32"/>
  <c r="J81" i="32"/>
  <c r="M82" i="32"/>
  <c r="J85" i="32"/>
  <c r="M86" i="32"/>
  <c r="J89" i="32"/>
  <c r="M90" i="32"/>
  <c r="J93" i="32"/>
  <c r="M94" i="32"/>
  <c r="J97" i="32"/>
  <c r="M98" i="32"/>
  <c r="J101" i="32"/>
  <c r="M102" i="32"/>
  <c r="J105" i="32"/>
  <c r="M106" i="32"/>
  <c r="J109" i="32"/>
  <c r="M110" i="32"/>
  <c r="J113" i="32"/>
  <c r="M114" i="32"/>
  <c r="J117" i="32"/>
  <c r="M118" i="32"/>
  <c r="J121" i="32"/>
  <c r="L126" i="32"/>
  <c r="J126" i="32"/>
  <c r="M134" i="32"/>
  <c r="L138" i="32"/>
  <c r="L142" i="32"/>
  <c r="J159" i="32"/>
  <c r="L159" i="32"/>
  <c r="K159" i="32"/>
  <c r="M159" i="32"/>
  <c r="J52" i="32"/>
  <c r="K53" i="32"/>
  <c r="M54" i="32"/>
  <c r="J60" i="32"/>
  <c r="K61" i="32"/>
  <c r="M62" i="32"/>
  <c r="J68" i="32"/>
  <c r="K69" i="32"/>
  <c r="K73" i="32"/>
  <c r="K77" i="32"/>
  <c r="K81" i="32"/>
  <c r="K85" i="32"/>
  <c r="K89" i="32"/>
  <c r="K93" i="32"/>
  <c r="K97" i="32"/>
  <c r="K101" i="32"/>
  <c r="K105" i="32"/>
  <c r="K109" i="32"/>
  <c r="K113" i="32"/>
  <c r="K117" i="32"/>
  <c r="L122" i="32"/>
  <c r="L128" i="32"/>
  <c r="J128" i="32"/>
  <c r="M136" i="32"/>
  <c r="L136" i="32"/>
  <c r="J136" i="32"/>
  <c r="J140" i="32"/>
  <c r="M140" i="32"/>
  <c r="L140" i="32"/>
  <c r="J144" i="32"/>
  <c r="M144" i="32"/>
  <c r="L144" i="32"/>
  <c r="M226" i="32"/>
  <c r="L226" i="32"/>
  <c r="K226" i="32"/>
  <c r="J226" i="32"/>
  <c r="J51" i="32"/>
  <c r="M73" i="32"/>
  <c r="M77" i="32"/>
  <c r="M81" i="32"/>
  <c r="L134" i="32"/>
  <c r="J134" i="32"/>
  <c r="J138" i="32"/>
  <c r="J142" i="32"/>
  <c r="J155" i="32"/>
  <c r="L155" i="32"/>
  <c r="K155" i="32"/>
  <c r="M155" i="32"/>
  <c r="M186" i="32"/>
  <c r="K186" i="32"/>
  <c r="J186" i="32"/>
  <c r="L186" i="32"/>
  <c r="M190" i="32"/>
  <c r="L190" i="32"/>
  <c r="K190" i="32"/>
  <c r="J190" i="32"/>
  <c r="J59" i="32"/>
  <c r="J67" i="32"/>
  <c r="M69" i="32"/>
  <c r="K51" i="32"/>
  <c r="M52" i="32"/>
  <c r="J58" i="32"/>
  <c r="K59" i="32"/>
  <c r="M60" i="32"/>
  <c r="J66" i="32"/>
  <c r="K67" i="32"/>
  <c r="M68" i="32"/>
  <c r="K72" i="32"/>
  <c r="K76" i="32"/>
  <c r="K80" i="32"/>
  <c r="L130" i="32"/>
  <c r="M51" i="32"/>
  <c r="M59" i="32"/>
  <c r="M67" i="32"/>
  <c r="J124" i="32"/>
  <c r="J151" i="32"/>
  <c r="L151" i="32"/>
  <c r="K151" i="32"/>
  <c r="M151" i="32"/>
  <c r="M202" i="32"/>
  <c r="L202" i="32"/>
  <c r="J202" i="32"/>
  <c r="K202" i="32"/>
  <c r="J56" i="32"/>
  <c r="J64" i="32"/>
  <c r="M127" i="32"/>
  <c r="K127" i="32"/>
  <c r="J175" i="32"/>
  <c r="L175" i="32"/>
  <c r="K175" i="32"/>
  <c r="M175" i="32"/>
  <c r="J199" i="32"/>
  <c r="M199" i="32"/>
  <c r="K199" i="32"/>
  <c r="L199" i="32"/>
  <c r="J179" i="32"/>
  <c r="J183" i="32"/>
  <c r="L197" i="32"/>
  <c r="K197" i="32"/>
  <c r="K129" i="32"/>
  <c r="L137" i="32"/>
  <c r="L141" i="32"/>
  <c r="L145" i="32"/>
  <c r="L149" i="32"/>
  <c r="L153" i="32"/>
  <c r="L157" i="32"/>
  <c r="L161" i="32"/>
  <c r="L165" i="32"/>
  <c r="L169" i="32"/>
  <c r="L173" i="32"/>
  <c r="M177" i="32"/>
  <c r="M181" i="32"/>
  <c r="K191" i="32"/>
  <c r="J194" i="32"/>
  <c r="K198" i="32"/>
  <c r="J207" i="32"/>
  <c r="M207" i="32"/>
  <c r="M210" i="32"/>
  <c r="L210" i="32"/>
  <c r="K210" i="32"/>
  <c r="J215" i="32"/>
  <c r="M215" i="32"/>
  <c r="M218" i="32"/>
  <c r="L218" i="32"/>
  <c r="K218" i="32"/>
  <c r="K148" i="32"/>
  <c r="K152" i="32"/>
  <c r="K156" i="32"/>
  <c r="K160" i="32"/>
  <c r="K164" i="32"/>
  <c r="K168" i="32"/>
  <c r="K172" i="32"/>
  <c r="K187" i="32"/>
  <c r="K194" i="32"/>
  <c r="J195" i="32"/>
  <c r="K203" i="32"/>
  <c r="M227" i="32"/>
  <c r="L227" i="32"/>
  <c r="K227" i="32"/>
  <c r="J227" i="32"/>
  <c r="M238" i="32"/>
  <c r="J238" i="32"/>
  <c r="L238" i="32"/>
  <c r="K238" i="32"/>
  <c r="L148" i="32"/>
  <c r="L152" i="32"/>
  <c r="L156" i="32"/>
  <c r="L160" i="32"/>
  <c r="L164" i="32"/>
  <c r="L168" i="32"/>
  <c r="L172" i="32"/>
  <c r="K179" i="32"/>
  <c r="K183" i="32"/>
  <c r="L187" i="32"/>
  <c r="J191" i="32"/>
  <c r="M191" i="32"/>
  <c r="L194" i="32"/>
  <c r="J197" i="32"/>
  <c r="M198" i="32"/>
  <c r="L198" i="32"/>
  <c r="M148" i="32"/>
  <c r="M152" i="32"/>
  <c r="M156" i="32"/>
  <c r="M160" i="32"/>
  <c r="M164" i="32"/>
  <c r="M168" i="32"/>
  <c r="M172" i="32"/>
  <c r="L179" i="32"/>
  <c r="L183" i="32"/>
  <c r="M197" i="32"/>
  <c r="M203" i="32"/>
  <c r="J203" i="32"/>
  <c r="M211" i="32"/>
  <c r="L211" i="32"/>
  <c r="J211" i="32"/>
  <c r="M219" i="32"/>
  <c r="L219" i="32"/>
  <c r="J219" i="32"/>
  <c r="J187" i="32"/>
  <c r="M230" i="32"/>
  <c r="J230" i="32"/>
  <c r="L230" i="32"/>
  <c r="K230" i="32"/>
  <c r="K205" i="32"/>
  <c r="L206" i="32"/>
  <c r="K213" i="32"/>
  <c r="L214" i="32"/>
  <c r="K221" i="32"/>
  <c r="L222" i="32"/>
  <c r="M223" i="32"/>
  <c r="J228" i="32"/>
  <c r="K231" i="32"/>
  <c r="M232" i="32"/>
  <c r="J232" i="32"/>
  <c r="L234" i="32"/>
  <c r="K239" i="32"/>
  <c r="M240" i="32"/>
  <c r="J240" i="32"/>
  <c r="M242" i="32"/>
  <c r="J242" i="32"/>
  <c r="M244" i="32"/>
  <c r="J244" i="32"/>
  <c r="M246" i="32"/>
  <c r="J246" i="32"/>
  <c r="M248" i="32"/>
  <c r="J248" i="32"/>
  <c r="M250" i="32"/>
  <c r="J250" i="32"/>
  <c r="M252" i="32"/>
  <c r="J252" i="32"/>
  <c r="K228" i="32"/>
  <c r="M229" i="32"/>
  <c r="J229" i="32"/>
  <c r="M237" i="32"/>
  <c r="J237" i="32"/>
  <c r="L239" i="32"/>
  <c r="M234" i="32"/>
  <c r="J234" i="32"/>
  <c r="M231" i="32"/>
  <c r="J231" i="32"/>
  <c r="M239" i="32"/>
  <c r="J239" i="32"/>
  <c r="M236" i="32"/>
  <c r="J236" i="32"/>
  <c r="M241" i="32"/>
  <c r="J241" i="32"/>
  <c r="M243" i="32"/>
  <c r="J243" i="32"/>
  <c r="M245" i="32"/>
  <c r="J245" i="32"/>
  <c r="M247" i="32"/>
  <c r="J247" i="32"/>
  <c r="M249" i="32"/>
  <c r="J249" i="32"/>
  <c r="M251" i="32"/>
  <c r="J251" i="32"/>
  <c r="M253" i="32"/>
  <c r="J253" i="32"/>
  <c r="K232" i="32"/>
  <c r="M233" i="32"/>
  <c r="J233" i="32"/>
  <c r="K240" i="32"/>
  <c r="J254" i="32"/>
  <c r="J255" i="32"/>
  <c r="J256" i="32"/>
  <c r="J257" i="32"/>
  <c r="J258" i="32"/>
  <c r="J259" i="32"/>
  <c r="M254" i="32"/>
  <c r="M255" i="32"/>
  <c r="M256" i="32"/>
  <c r="M257" i="32"/>
  <c r="M258" i="32"/>
  <c r="M259" i="32"/>
  <c r="N259" i="31"/>
  <c r="M259" i="31"/>
  <c r="L259" i="31" s="1"/>
  <c r="N258" i="31"/>
  <c r="M258" i="31"/>
  <c r="N257" i="31"/>
  <c r="M257" i="31"/>
  <c r="N256" i="31"/>
  <c r="M256" i="31"/>
  <c r="L256" i="31" s="1"/>
  <c r="N255" i="31"/>
  <c r="M255" i="31"/>
  <c r="L255" i="31" s="1"/>
  <c r="N254" i="31"/>
  <c r="M254" i="31"/>
  <c r="L254" i="31" s="1"/>
  <c r="N253" i="31"/>
  <c r="M253" i="31"/>
  <c r="L253" i="31" s="1"/>
  <c r="N252" i="31"/>
  <c r="M252" i="31"/>
  <c r="L252" i="31" s="1"/>
  <c r="N251" i="31"/>
  <c r="M251" i="31"/>
  <c r="L251" i="31" s="1"/>
  <c r="N250" i="31"/>
  <c r="M250" i="31"/>
  <c r="N249" i="31"/>
  <c r="M249" i="31"/>
  <c r="L249" i="31" s="1"/>
  <c r="N248" i="31"/>
  <c r="M248" i="31"/>
  <c r="L248" i="31" s="1"/>
  <c r="N247" i="31"/>
  <c r="M247" i="31"/>
  <c r="J247" i="31" s="1"/>
  <c r="N246" i="31"/>
  <c r="M246" i="31"/>
  <c r="N245" i="31"/>
  <c r="M245" i="31"/>
  <c r="J245" i="31" s="1"/>
  <c r="N244" i="31"/>
  <c r="M244" i="31"/>
  <c r="N243" i="31"/>
  <c r="M243" i="31"/>
  <c r="N242" i="31"/>
  <c r="M242" i="31"/>
  <c r="N241" i="31"/>
  <c r="M241" i="31"/>
  <c r="J241" i="31" s="1"/>
  <c r="N240" i="31"/>
  <c r="M240" i="31"/>
  <c r="N239" i="31"/>
  <c r="M239" i="31"/>
  <c r="J239" i="31" s="1"/>
  <c r="N238" i="31"/>
  <c r="M238" i="31"/>
  <c r="N237" i="31"/>
  <c r="M237" i="31"/>
  <c r="J237" i="31" s="1"/>
  <c r="N236" i="31"/>
  <c r="M236" i="31"/>
  <c r="N235" i="31"/>
  <c r="M235" i="31"/>
  <c r="N234" i="31"/>
  <c r="M234" i="31"/>
  <c r="N233" i="31"/>
  <c r="M233" i="31"/>
  <c r="N232" i="31"/>
  <c r="M232" i="31"/>
  <c r="N231" i="31"/>
  <c r="M231" i="31"/>
  <c r="J231" i="31" s="1"/>
  <c r="N230" i="31"/>
  <c r="M230" i="31"/>
  <c r="N229" i="31"/>
  <c r="M229" i="31"/>
  <c r="J229" i="31" s="1"/>
  <c r="N228" i="31"/>
  <c r="M228" i="31"/>
  <c r="N227" i="31"/>
  <c r="M227" i="31"/>
  <c r="N226" i="31"/>
  <c r="M226" i="31"/>
  <c r="N225" i="31"/>
  <c r="M225" i="31"/>
  <c r="J225" i="31" s="1"/>
  <c r="N224" i="31"/>
  <c r="M224" i="31"/>
  <c r="N223" i="31"/>
  <c r="M223" i="31"/>
  <c r="J223" i="31" s="1"/>
  <c r="N222" i="31"/>
  <c r="M222" i="31"/>
  <c r="N221" i="31"/>
  <c r="M221" i="31"/>
  <c r="J221" i="31" s="1"/>
  <c r="N220" i="31"/>
  <c r="M220" i="31"/>
  <c r="N219" i="31"/>
  <c r="M219" i="31"/>
  <c r="J219" i="31" s="1"/>
  <c r="N218" i="31"/>
  <c r="M218" i="31"/>
  <c r="N217" i="31"/>
  <c r="M217" i="31"/>
  <c r="N216" i="31"/>
  <c r="M216" i="31"/>
  <c r="N215" i="31"/>
  <c r="M215" i="31"/>
  <c r="J215" i="31"/>
  <c r="N214" i="31"/>
  <c r="M214" i="31"/>
  <c r="N213" i="31"/>
  <c r="M213" i="31"/>
  <c r="N212" i="31"/>
  <c r="M212" i="31"/>
  <c r="L212" i="31" s="1"/>
  <c r="N211" i="31"/>
  <c r="M211" i="31"/>
  <c r="N210" i="31"/>
  <c r="M210" i="31"/>
  <c r="N209" i="31"/>
  <c r="M209" i="31"/>
  <c r="N208" i="31"/>
  <c r="M208" i="31"/>
  <c r="N207" i="31"/>
  <c r="M207" i="31"/>
  <c r="K207" i="31" s="1"/>
  <c r="N206" i="31"/>
  <c r="M206" i="31"/>
  <c r="N205" i="31"/>
  <c r="M205" i="31"/>
  <c r="J205" i="31" s="1"/>
  <c r="N204" i="31"/>
  <c r="M204" i="31"/>
  <c r="N203" i="31"/>
  <c r="M203" i="31"/>
  <c r="K203" i="31" s="1"/>
  <c r="N202" i="31"/>
  <c r="M202" i="31"/>
  <c r="N201" i="31"/>
  <c r="M201" i="31"/>
  <c r="N200" i="31"/>
  <c r="M200" i="31"/>
  <c r="N199" i="31"/>
  <c r="M199" i="31"/>
  <c r="J199" i="31" s="1"/>
  <c r="N198" i="31"/>
  <c r="M198" i="31"/>
  <c r="I198" i="31" s="1"/>
  <c r="N197" i="31"/>
  <c r="M197" i="31"/>
  <c r="N196" i="31"/>
  <c r="M196" i="31"/>
  <c r="N195" i="31"/>
  <c r="M195" i="31"/>
  <c r="K195" i="31" s="1"/>
  <c r="N194" i="31"/>
  <c r="M194" i="31"/>
  <c r="N193" i="31"/>
  <c r="M193" i="31"/>
  <c r="J193" i="31" s="1"/>
  <c r="N192" i="31"/>
  <c r="M192" i="31"/>
  <c r="N191" i="31"/>
  <c r="M191" i="31"/>
  <c r="I191" i="31" s="1"/>
  <c r="N190" i="31"/>
  <c r="M190" i="31"/>
  <c r="N189" i="31"/>
  <c r="M189" i="31"/>
  <c r="N188" i="31"/>
  <c r="M188" i="31"/>
  <c r="N187" i="31"/>
  <c r="M187" i="31"/>
  <c r="N186" i="31"/>
  <c r="M186" i="31"/>
  <c r="I186" i="31" s="1"/>
  <c r="N185" i="31"/>
  <c r="M185" i="31"/>
  <c r="N184" i="31"/>
  <c r="M184" i="31"/>
  <c r="N183" i="31"/>
  <c r="M183" i="31"/>
  <c r="J183" i="31" s="1"/>
  <c r="N182" i="31"/>
  <c r="M182" i="31"/>
  <c r="N181" i="31"/>
  <c r="M181" i="31"/>
  <c r="K181" i="31" s="1"/>
  <c r="N180" i="31"/>
  <c r="M180" i="31"/>
  <c r="I180" i="31" s="1"/>
  <c r="N179" i="31"/>
  <c r="M179" i="31"/>
  <c r="N178" i="31"/>
  <c r="M178" i="31"/>
  <c r="I178" i="31" s="1"/>
  <c r="N177" i="31"/>
  <c r="M177" i="31"/>
  <c r="N176" i="31"/>
  <c r="M176" i="31"/>
  <c r="N175" i="31"/>
  <c r="M175" i="31"/>
  <c r="L175" i="31" s="1"/>
  <c r="N174" i="31"/>
  <c r="M174" i="31"/>
  <c r="L174" i="31" s="1"/>
  <c r="N173" i="31"/>
  <c r="M173" i="31"/>
  <c r="L173" i="31" s="1"/>
  <c r="N172" i="31"/>
  <c r="M172" i="31"/>
  <c r="N171" i="31"/>
  <c r="M171" i="31"/>
  <c r="I171" i="31" s="1"/>
  <c r="N170" i="31"/>
  <c r="M170" i="31"/>
  <c r="L170" i="31" s="1"/>
  <c r="N169" i="31"/>
  <c r="M169" i="31"/>
  <c r="N168" i="31"/>
  <c r="M168" i="31"/>
  <c r="N167" i="31"/>
  <c r="M167" i="31"/>
  <c r="I167" i="31" s="1"/>
  <c r="N166" i="31"/>
  <c r="M166" i="31"/>
  <c r="N165" i="31"/>
  <c r="M165" i="31"/>
  <c r="L165" i="31" s="1"/>
  <c r="N164" i="31"/>
  <c r="M164" i="31"/>
  <c r="N163" i="31"/>
  <c r="M163" i="31"/>
  <c r="I163" i="31" s="1"/>
  <c r="N162" i="31"/>
  <c r="M162" i="31"/>
  <c r="J162" i="31" s="1"/>
  <c r="N161" i="31"/>
  <c r="M161" i="31"/>
  <c r="N160" i="31"/>
  <c r="M160" i="31"/>
  <c r="N159" i="31"/>
  <c r="M159" i="31"/>
  <c r="N158" i="31"/>
  <c r="M158" i="31"/>
  <c r="L158" i="31" s="1"/>
  <c r="N157" i="31"/>
  <c r="M157" i="31"/>
  <c r="I157" i="31"/>
  <c r="N156" i="31"/>
  <c r="M156" i="31"/>
  <c r="L156" i="31" s="1"/>
  <c r="N155" i="31"/>
  <c r="M155" i="31"/>
  <c r="N154" i="31"/>
  <c r="M154" i="31"/>
  <c r="L154" i="31"/>
  <c r="N153" i="31"/>
  <c r="M153" i="31"/>
  <c r="L153" i="31" s="1"/>
  <c r="N152" i="31"/>
  <c r="M152" i="31"/>
  <c r="K152" i="31" s="1"/>
  <c r="N151" i="31"/>
  <c r="M151" i="31"/>
  <c r="N150" i="31"/>
  <c r="M150" i="31"/>
  <c r="L150" i="31" s="1"/>
  <c r="N149" i="31"/>
  <c r="M149" i="31"/>
  <c r="J149" i="31" s="1"/>
  <c r="N148" i="31"/>
  <c r="M148" i="31"/>
  <c r="N147" i="31"/>
  <c r="M147" i="31"/>
  <c r="N146" i="31"/>
  <c r="M146" i="31"/>
  <c r="L146" i="31"/>
  <c r="N145" i="31"/>
  <c r="M145" i="31"/>
  <c r="L145" i="31" s="1"/>
  <c r="N144" i="31"/>
  <c r="M144" i="31"/>
  <c r="L144" i="31" s="1"/>
  <c r="N143" i="31"/>
  <c r="M143" i="31"/>
  <c r="N142" i="31"/>
  <c r="M142" i="31"/>
  <c r="I142" i="31" s="1"/>
  <c r="N141" i="31"/>
  <c r="M141" i="31"/>
  <c r="N140" i="31"/>
  <c r="M140" i="31"/>
  <c r="L140" i="31" s="1"/>
  <c r="N139" i="31"/>
  <c r="M139" i="31"/>
  <c r="N138" i="31"/>
  <c r="M138" i="31"/>
  <c r="L138" i="31" s="1"/>
  <c r="N137" i="31"/>
  <c r="M137" i="31"/>
  <c r="N136" i="31"/>
  <c r="M136" i="31"/>
  <c r="L136" i="31" s="1"/>
  <c r="N135" i="31"/>
  <c r="M135" i="31"/>
  <c r="N134" i="31"/>
  <c r="M134" i="31"/>
  <c r="N133" i="31"/>
  <c r="M133" i="31"/>
  <c r="L133" i="31" s="1"/>
  <c r="N132" i="31"/>
  <c r="M132" i="31"/>
  <c r="J132" i="31" s="1"/>
  <c r="N131" i="31"/>
  <c r="M131" i="31"/>
  <c r="N130" i="31"/>
  <c r="M130" i="31"/>
  <c r="N129" i="31"/>
  <c r="M129" i="31"/>
  <c r="N128" i="31"/>
  <c r="M128" i="31"/>
  <c r="N127" i="31"/>
  <c r="M127" i="31"/>
  <c r="L127" i="31"/>
  <c r="N126" i="31"/>
  <c r="M126" i="31"/>
  <c r="N125" i="31"/>
  <c r="M125" i="31"/>
  <c r="N124" i="31"/>
  <c r="M124" i="31"/>
  <c r="J124" i="31" s="1"/>
  <c r="N123" i="31"/>
  <c r="M123" i="31"/>
  <c r="N122" i="31"/>
  <c r="M122" i="31"/>
  <c r="I122" i="31" s="1"/>
  <c r="N121" i="31"/>
  <c r="M121" i="31"/>
  <c r="K121" i="31" s="1"/>
  <c r="N120" i="31"/>
  <c r="M120" i="31"/>
  <c r="N119" i="31"/>
  <c r="M119" i="31"/>
  <c r="J119" i="31" s="1"/>
  <c r="N118" i="31"/>
  <c r="M118" i="31"/>
  <c r="N117" i="31"/>
  <c r="M117" i="31"/>
  <c r="N116" i="31"/>
  <c r="M116" i="31"/>
  <c r="J116" i="31" s="1"/>
  <c r="N115" i="31"/>
  <c r="M115" i="31"/>
  <c r="N114" i="31"/>
  <c r="M114" i="31"/>
  <c r="K114" i="31" s="1"/>
  <c r="N113" i="31"/>
  <c r="M113" i="31"/>
  <c r="K113" i="31"/>
  <c r="N112" i="31"/>
  <c r="M112" i="31"/>
  <c r="N111" i="31"/>
  <c r="M111" i="31"/>
  <c r="N110" i="31"/>
  <c r="M110" i="31"/>
  <c r="K110" i="31" s="1"/>
  <c r="N109" i="31"/>
  <c r="M109" i="31"/>
  <c r="N108" i="31"/>
  <c r="M108" i="31"/>
  <c r="N107" i="31"/>
  <c r="M107" i="31"/>
  <c r="I107" i="31" s="1"/>
  <c r="N106" i="31"/>
  <c r="M106" i="31"/>
  <c r="K106" i="31" s="1"/>
  <c r="N105" i="31"/>
  <c r="M105" i="31"/>
  <c r="K105" i="31" s="1"/>
  <c r="N104" i="31"/>
  <c r="M104" i="31"/>
  <c r="N103" i="31"/>
  <c r="M103" i="31"/>
  <c r="N102" i="31"/>
  <c r="M102" i="31"/>
  <c r="K102" i="31" s="1"/>
  <c r="N101" i="31"/>
  <c r="M101" i="31"/>
  <c r="N100" i="31"/>
  <c r="M100" i="31"/>
  <c r="K100" i="31"/>
  <c r="N99" i="31"/>
  <c r="M99" i="31"/>
  <c r="K99" i="31" s="1"/>
  <c r="N98" i="31"/>
  <c r="M98" i="31"/>
  <c r="K98" i="31" s="1"/>
  <c r="N97" i="31"/>
  <c r="M97" i="31"/>
  <c r="K97" i="31" s="1"/>
  <c r="N96" i="31"/>
  <c r="M96" i="31"/>
  <c r="N95" i="31"/>
  <c r="M95" i="31"/>
  <c r="N94" i="31"/>
  <c r="M94" i="31"/>
  <c r="I94" i="31"/>
  <c r="N93" i="31"/>
  <c r="M93" i="31"/>
  <c r="N92" i="31"/>
  <c r="M92" i="31"/>
  <c r="N91" i="31"/>
  <c r="M91" i="31"/>
  <c r="K91" i="31" s="1"/>
  <c r="N90" i="31"/>
  <c r="M90" i="31"/>
  <c r="N89" i="31"/>
  <c r="M89" i="31"/>
  <c r="I89" i="31" s="1"/>
  <c r="N88" i="31"/>
  <c r="M88" i="31"/>
  <c r="N87" i="31"/>
  <c r="M87" i="31"/>
  <c r="N86" i="31"/>
  <c r="M86" i="31"/>
  <c r="N85" i="31"/>
  <c r="M85" i="31"/>
  <c r="N84" i="31"/>
  <c r="M84" i="31"/>
  <c r="I84" i="31" s="1"/>
  <c r="N83" i="31"/>
  <c r="M83" i="31"/>
  <c r="N82" i="31"/>
  <c r="M82" i="31"/>
  <c r="N81" i="31"/>
  <c r="M81" i="31"/>
  <c r="N80" i="31"/>
  <c r="M80" i="31"/>
  <c r="N79" i="31"/>
  <c r="M79" i="31"/>
  <c r="N78" i="31"/>
  <c r="M78" i="31"/>
  <c r="N77" i="31"/>
  <c r="M77" i="31"/>
  <c r="I77" i="31" s="1"/>
  <c r="N76" i="31"/>
  <c r="M76" i="31"/>
  <c r="N75" i="31"/>
  <c r="M75" i="31"/>
  <c r="N74" i="31"/>
  <c r="M74" i="31"/>
  <c r="N73" i="31"/>
  <c r="M73" i="31"/>
  <c r="I73" i="31" s="1"/>
  <c r="N72" i="31"/>
  <c r="M72" i="31"/>
  <c r="I72" i="31" s="1"/>
  <c r="N71" i="31"/>
  <c r="M71" i="31"/>
  <c r="N70" i="31"/>
  <c r="M70" i="31"/>
  <c r="L70" i="31" s="1"/>
  <c r="N69" i="31"/>
  <c r="M69" i="31"/>
  <c r="I69" i="31" s="1"/>
  <c r="N68" i="31"/>
  <c r="M68" i="31"/>
  <c r="I68" i="31" s="1"/>
  <c r="N67" i="31"/>
  <c r="M67" i="31"/>
  <c r="N66" i="31"/>
  <c r="M66" i="31"/>
  <c r="N65" i="31"/>
  <c r="M65" i="31"/>
  <c r="K65" i="31" s="1"/>
  <c r="N64" i="31"/>
  <c r="M64" i="31"/>
  <c r="N63" i="31"/>
  <c r="M63" i="31"/>
  <c r="N62" i="31"/>
  <c r="M62" i="31"/>
  <c r="N61" i="31"/>
  <c r="M61" i="31"/>
  <c r="N60" i="31"/>
  <c r="M60" i="31"/>
  <c r="J60" i="31" s="1"/>
  <c r="N59" i="31"/>
  <c r="M59" i="31"/>
  <c r="J59" i="31" s="1"/>
  <c r="N58" i="31"/>
  <c r="M58" i="31"/>
  <c r="J58" i="31" s="1"/>
  <c r="N57" i="31"/>
  <c r="M57" i="31"/>
  <c r="N56" i="31"/>
  <c r="M56" i="31"/>
  <c r="J56" i="31" s="1"/>
  <c r="N55" i="31"/>
  <c r="M55" i="31"/>
  <c r="J55" i="31" s="1"/>
  <c r="N54" i="31"/>
  <c r="M54" i="31"/>
  <c r="N53" i="31"/>
  <c r="M53" i="31"/>
  <c r="J53" i="31" s="1"/>
  <c r="N52" i="31"/>
  <c r="M52" i="31"/>
  <c r="J52" i="31" s="1"/>
  <c r="N51" i="31"/>
  <c r="M51" i="31"/>
  <c r="N50" i="31"/>
  <c r="M50" i="31"/>
  <c r="J50" i="31" s="1"/>
  <c r="N49" i="31"/>
  <c r="M49" i="31"/>
  <c r="N48" i="31"/>
  <c r="M48" i="31"/>
  <c r="J48" i="31" s="1"/>
  <c r="N47" i="31"/>
  <c r="M47" i="31"/>
  <c r="J47" i="31" s="1"/>
  <c r="N46" i="31"/>
  <c r="M46" i="31"/>
  <c r="N45" i="31"/>
  <c r="M45" i="31"/>
  <c r="N44" i="31"/>
  <c r="M44" i="31"/>
  <c r="N43" i="31"/>
  <c r="M43" i="31"/>
  <c r="J43" i="31" s="1"/>
  <c r="N42" i="31"/>
  <c r="M42" i="31"/>
  <c r="J42" i="31" s="1"/>
  <c r="N41" i="31"/>
  <c r="M41" i="31"/>
  <c r="N40" i="31"/>
  <c r="M40" i="31"/>
  <c r="J40" i="31" s="1"/>
  <c r="N39" i="31"/>
  <c r="M39" i="31"/>
  <c r="J39" i="31" s="1"/>
  <c r="N38" i="31"/>
  <c r="M38" i="31"/>
  <c r="N37" i="31"/>
  <c r="M37" i="31"/>
  <c r="N36" i="31"/>
  <c r="M36" i="31"/>
  <c r="J36" i="31" s="1"/>
  <c r="N35" i="31"/>
  <c r="M35" i="31"/>
  <c r="N34" i="31"/>
  <c r="M34" i="31"/>
  <c r="J34" i="31" s="1"/>
  <c r="N33" i="31"/>
  <c r="M33" i="31"/>
  <c r="N32" i="31"/>
  <c r="M32" i="31"/>
  <c r="J32" i="31" s="1"/>
  <c r="N31" i="31"/>
  <c r="M31" i="31"/>
  <c r="J31" i="31" s="1"/>
  <c r="N30" i="31"/>
  <c r="M30" i="31"/>
  <c r="N29" i="31"/>
  <c r="M29" i="31"/>
  <c r="J29" i="31" s="1"/>
  <c r="N28" i="31"/>
  <c r="M28" i="31"/>
  <c r="J28" i="31" s="1"/>
  <c r="N27" i="31"/>
  <c r="M27" i="31"/>
  <c r="J27" i="31" s="1"/>
  <c r="N26" i="31"/>
  <c r="M26" i="31"/>
  <c r="J26" i="31" s="1"/>
  <c r="N25" i="31"/>
  <c r="M25" i="31"/>
  <c r="N24" i="31"/>
  <c r="M24" i="31"/>
  <c r="J24" i="31" s="1"/>
  <c r="N23" i="31"/>
  <c r="M23" i="31"/>
  <c r="J23" i="31" s="1"/>
  <c r="N22" i="31"/>
  <c r="M22" i="31"/>
  <c r="N21" i="31"/>
  <c r="M21" i="31"/>
  <c r="N20" i="31"/>
  <c r="M20" i="31"/>
  <c r="J20" i="31" s="1"/>
  <c r="N19" i="31"/>
  <c r="M19" i="31"/>
  <c r="J19" i="31" s="1"/>
  <c r="N18" i="31"/>
  <c r="M18" i="31"/>
  <c r="N17" i="31"/>
  <c r="M17" i="31"/>
  <c r="N16" i="31"/>
  <c r="M16" i="31"/>
  <c r="N15" i="31"/>
  <c r="M15" i="31"/>
  <c r="K15" i="31" s="1"/>
  <c r="N14" i="31"/>
  <c r="M14" i="31"/>
  <c r="N13" i="31"/>
  <c r="M13" i="31"/>
  <c r="N12" i="31"/>
  <c r="M12" i="31"/>
  <c r="N11" i="31"/>
  <c r="M11" i="31"/>
  <c r="L11" i="31" s="1"/>
  <c r="N10" i="31"/>
  <c r="O259" i="30"/>
  <c r="N259" i="30"/>
  <c r="M259" i="30" s="1"/>
  <c r="O258" i="30"/>
  <c r="N258" i="30"/>
  <c r="O257" i="30"/>
  <c r="N257" i="30"/>
  <c r="O256" i="30"/>
  <c r="N256" i="30"/>
  <c r="M256" i="30" s="1"/>
  <c r="O255" i="30"/>
  <c r="N255" i="30"/>
  <c r="M255" i="30" s="1"/>
  <c r="O254" i="30"/>
  <c r="N254" i="30"/>
  <c r="O253" i="30"/>
  <c r="N253" i="30"/>
  <c r="J253" i="30"/>
  <c r="O252" i="30"/>
  <c r="N252" i="30"/>
  <c r="M252" i="30" s="1"/>
  <c r="O251" i="30"/>
  <c r="N251" i="30"/>
  <c r="M251" i="30" s="1"/>
  <c r="O250" i="30"/>
  <c r="N250" i="30"/>
  <c r="O249" i="30"/>
  <c r="N249" i="30"/>
  <c r="O248" i="30"/>
  <c r="N248" i="30"/>
  <c r="M248" i="30" s="1"/>
  <c r="O247" i="30"/>
  <c r="N247" i="30"/>
  <c r="M247" i="30"/>
  <c r="O246" i="30"/>
  <c r="N246" i="30"/>
  <c r="K246" i="30" s="1"/>
  <c r="O245" i="30"/>
  <c r="N245" i="30"/>
  <c r="O244" i="30"/>
  <c r="N244" i="30"/>
  <c r="J244" i="30"/>
  <c r="O243" i="30"/>
  <c r="N243" i="30"/>
  <c r="M243" i="30" s="1"/>
  <c r="O242" i="30"/>
  <c r="N242" i="30"/>
  <c r="O241" i="30"/>
  <c r="N241" i="30"/>
  <c r="O240" i="30"/>
  <c r="N240" i="30"/>
  <c r="O239" i="30"/>
  <c r="N239" i="30"/>
  <c r="M239" i="30" s="1"/>
  <c r="O238" i="30"/>
  <c r="N238" i="30"/>
  <c r="K238" i="30" s="1"/>
  <c r="O237" i="30"/>
  <c r="N237" i="30"/>
  <c r="O236" i="30"/>
  <c r="N236" i="30"/>
  <c r="J236" i="30" s="1"/>
  <c r="O235" i="30"/>
  <c r="N235" i="30"/>
  <c r="M235" i="30" s="1"/>
  <c r="O234" i="30"/>
  <c r="N234" i="30"/>
  <c r="O233" i="30"/>
  <c r="N233" i="30"/>
  <c r="O232" i="30"/>
  <c r="N232" i="30"/>
  <c r="O231" i="30"/>
  <c r="N231" i="30"/>
  <c r="M231" i="30" s="1"/>
  <c r="O230" i="30"/>
  <c r="N230" i="30"/>
  <c r="K230" i="30" s="1"/>
  <c r="O229" i="30"/>
  <c r="N229" i="30"/>
  <c r="K229" i="30" s="1"/>
  <c r="O228" i="30"/>
  <c r="N228" i="30"/>
  <c r="O227" i="30"/>
  <c r="N227" i="30"/>
  <c r="O226" i="30"/>
  <c r="N226" i="30"/>
  <c r="O225" i="30"/>
  <c r="N225" i="30"/>
  <c r="M225" i="30" s="1"/>
  <c r="O224" i="30"/>
  <c r="N224" i="30"/>
  <c r="K224" i="30" s="1"/>
  <c r="O223" i="30"/>
  <c r="N223" i="30"/>
  <c r="M223" i="30" s="1"/>
  <c r="O222" i="30"/>
  <c r="N222" i="30"/>
  <c r="O221" i="30"/>
  <c r="N221" i="30"/>
  <c r="M221" i="30" s="1"/>
  <c r="O220" i="30"/>
  <c r="N220" i="30"/>
  <c r="J220" i="30" s="1"/>
  <c r="O219" i="30"/>
  <c r="N219" i="30"/>
  <c r="O218" i="30"/>
  <c r="N218" i="30"/>
  <c r="O217" i="30"/>
  <c r="N217" i="30"/>
  <c r="K217" i="30" s="1"/>
  <c r="O216" i="30"/>
  <c r="N216" i="30"/>
  <c r="J216" i="30" s="1"/>
  <c r="O215" i="30"/>
  <c r="N215" i="30"/>
  <c r="O214" i="30"/>
  <c r="N214" i="30"/>
  <c r="O213" i="30"/>
  <c r="N213" i="30"/>
  <c r="O212" i="30"/>
  <c r="N212" i="30"/>
  <c r="M212" i="30" s="1"/>
  <c r="O211" i="30"/>
  <c r="N211" i="30"/>
  <c r="J211" i="30" s="1"/>
  <c r="O210" i="30"/>
  <c r="N210" i="30"/>
  <c r="O209" i="30"/>
  <c r="N209" i="30"/>
  <c r="L209" i="30" s="1"/>
  <c r="O208" i="30"/>
  <c r="N208" i="30"/>
  <c r="O207" i="30"/>
  <c r="N207" i="30"/>
  <c r="M207" i="30" s="1"/>
  <c r="O206" i="30"/>
  <c r="N206" i="30"/>
  <c r="O205" i="30"/>
  <c r="N205" i="30"/>
  <c r="O204" i="30"/>
  <c r="N204" i="30"/>
  <c r="J204" i="30" s="1"/>
  <c r="O203" i="30"/>
  <c r="N203" i="30"/>
  <c r="J203" i="30" s="1"/>
  <c r="O202" i="30"/>
  <c r="N202" i="30"/>
  <c r="O201" i="30"/>
  <c r="N201" i="30"/>
  <c r="O200" i="30"/>
  <c r="N200" i="30"/>
  <c r="L200" i="30" s="1"/>
  <c r="O199" i="30"/>
  <c r="N199" i="30"/>
  <c r="O198" i="30"/>
  <c r="N198" i="30"/>
  <c r="O197" i="30"/>
  <c r="N197" i="30"/>
  <c r="M197" i="30" s="1"/>
  <c r="O196" i="30"/>
  <c r="N196" i="30"/>
  <c r="O195" i="30"/>
  <c r="N195" i="30"/>
  <c r="O194" i="30"/>
  <c r="N194" i="30"/>
  <c r="K194" i="30"/>
  <c r="O193" i="30"/>
  <c r="N193" i="30"/>
  <c r="O192" i="30"/>
  <c r="N192" i="30"/>
  <c r="L192" i="30" s="1"/>
  <c r="O191" i="30"/>
  <c r="N191" i="30"/>
  <c r="O190" i="30"/>
  <c r="N190" i="30"/>
  <c r="K190" i="30" s="1"/>
  <c r="O189" i="30"/>
  <c r="N189" i="30"/>
  <c r="L189" i="30" s="1"/>
  <c r="O188" i="30"/>
  <c r="N188" i="30"/>
  <c r="J188" i="30"/>
  <c r="O187" i="30"/>
  <c r="N187" i="30"/>
  <c r="M187" i="30" s="1"/>
  <c r="O186" i="30"/>
  <c r="N186" i="30"/>
  <c r="O185" i="30"/>
  <c r="N185" i="30"/>
  <c r="L185" i="30" s="1"/>
  <c r="O184" i="30"/>
  <c r="N184" i="30"/>
  <c r="M184" i="30" s="1"/>
  <c r="O183" i="30"/>
  <c r="N183" i="30"/>
  <c r="O182" i="30"/>
  <c r="N182" i="30"/>
  <c r="L182" i="30"/>
  <c r="O181" i="30"/>
  <c r="N181" i="30"/>
  <c r="O180" i="30"/>
  <c r="N180" i="30"/>
  <c r="J180" i="30"/>
  <c r="O179" i="30"/>
  <c r="N179" i="30"/>
  <c r="O178" i="30"/>
  <c r="N178" i="30"/>
  <c r="K178" i="30" s="1"/>
  <c r="O177" i="30"/>
  <c r="N177" i="30"/>
  <c r="L177" i="30" s="1"/>
  <c r="O176" i="30"/>
  <c r="N176" i="30"/>
  <c r="M176" i="30" s="1"/>
  <c r="O175" i="30"/>
  <c r="N175" i="30"/>
  <c r="O174" i="30"/>
  <c r="N174" i="30"/>
  <c r="O173" i="30"/>
  <c r="N173" i="30"/>
  <c r="O172" i="30"/>
  <c r="N172" i="30"/>
  <c r="O171" i="30"/>
  <c r="N171" i="30"/>
  <c r="O170" i="30"/>
  <c r="N170" i="30"/>
  <c r="O169" i="30"/>
  <c r="N169" i="30"/>
  <c r="O168" i="30"/>
  <c r="N168" i="30"/>
  <c r="O167" i="30"/>
  <c r="N167" i="30"/>
  <c r="K167" i="30" s="1"/>
  <c r="O166" i="30"/>
  <c r="N166" i="30"/>
  <c r="L166" i="30" s="1"/>
  <c r="O165" i="30"/>
  <c r="N165" i="30"/>
  <c r="O164" i="30"/>
  <c r="N164" i="30"/>
  <c r="O163" i="30"/>
  <c r="N163" i="30"/>
  <c r="L163" i="30"/>
  <c r="O162" i="30"/>
  <c r="N162" i="30"/>
  <c r="O161" i="30"/>
  <c r="N161" i="30"/>
  <c r="O160" i="30"/>
  <c r="N160" i="30"/>
  <c r="O159" i="30"/>
  <c r="N159" i="30"/>
  <c r="O158" i="30"/>
  <c r="N158" i="30"/>
  <c r="L158" i="30" s="1"/>
  <c r="O157" i="30"/>
  <c r="N157" i="30"/>
  <c r="O156" i="30"/>
  <c r="N156" i="30"/>
  <c r="O155" i="30"/>
  <c r="N155" i="30"/>
  <c r="K155" i="30" s="1"/>
  <c r="O154" i="30"/>
  <c r="N154" i="30"/>
  <c r="O153" i="30"/>
  <c r="N153" i="30"/>
  <c r="O152" i="30"/>
  <c r="N152" i="30"/>
  <c r="J152" i="30" s="1"/>
  <c r="O151" i="30"/>
  <c r="N151" i="30"/>
  <c r="M151" i="30" s="1"/>
  <c r="O150" i="30"/>
  <c r="N150" i="30"/>
  <c r="O149" i="30"/>
  <c r="N149" i="30"/>
  <c r="O148" i="30"/>
  <c r="N148" i="30"/>
  <c r="M148" i="30" s="1"/>
  <c r="O147" i="30"/>
  <c r="N147" i="30"/>
  <c r="O146" i="30"/>
  <c r="N146" i="30"/>
  <c r="M146" i="30" s="1"/>
  <c r="O145" i="30"/>
  <c r="N145" i="30"/>
  <c r="M145" i="30" s="1"/>
  <c r="O144" i="30"/>
  <c r="N144" i="30"/>
  <c r="J144" i="30" s="1"/>
  <c r="O143" i="30"/>
  <c r="N143" i="30"/>
  <c r="O142" i="30"/>
  <c r="N142" i="30"/>
  <c r="O141" i="30"/>
  <c r="N141" i="30"/>
  <c r="O140" i="30"/>
  <c r="N140" i="30"/>
  <c r="L140" i="30" s="1"/>
  <c r="O139" i="30"/>
  <c r="N139" i="30"/>
  <c r="M139" i="30" s="1"/>
  <c r="O138" i="30"/>
  <c r="N138" i="30"/>
  <c r="M138" i="30" s="1"/>
  <c r="O137" i="30"/>
  <c r="N137" i="30"/>
  <c r="M137" i="30" s="1"/>
  <c r="O136" i="30"/>
  <c r="N136" i="30"/>
  <c r="J136" i="30" s="1"/>
  <c r="O135" i="30"/>
  <c r="N135" i="30"/>
  <c r="M135" i="30" s="1"/>
  <c r="O134" i="30"/>
  <c r="N134" i="30"/>
  <c r="O133" i="30"/>
  <c r="N133" i="30"/>
  <c r="L133" i="30" s="1"/>
  <c r="O132" i="30"/>
  <c r="N132" i="30"/>
  <c r="O131" i="30"/>
  <c r="N131" i="30"/>
  <c r="O130" i="30"/>
  <c r="N130" i="30"/>
  <c r="M130" i="30" s="1"/>
  <c r="O129" i="30"/>
  <c r="N129" i="30"/>
  <c r="L129" i="30" s="1"/>
  <c r="O128" i="30"/>
  <c r="N128" i="30"/>
  <c r="L128" i="30"/>
  <c r="O127" i="30"/>
  <c r="N127" i="30"/>
  <c r="L127" i="30" s="1"/>
  <c r="O126" i="30"/>
  <c r="N126" i="30"/>
  <c r="K126" i="30" s="1"/>
  <c r="O125" i="30"/>
  <c r="N125" i="30"/>
  <c r="L125" i="30" s="1"/>
  <c r="O124" i="30"/>
  <c r="N124" i="30"/>
  <c r="O123" i="30"/>
  <c r="N123" i="30"/>
  <c r="L123" i="30" s="1"/>
  <c r="O122" i="30"/>
  <c r="N122" i="30"/>
  <c r="O121" i="30"/>
  <c r="N121" i="30"/>
  <c r="L121" i="30" s="1"/>
  <c r="O120" i="30"/>
  <c r="N120" i="30"/>
  <c r="O119" i="30"/>
  <c r="N119" i="30"/>
  <c r="L119" i="30" s="1"/>
  <c r="O118" i="30"/>
  <c r="N118" i="30"/>
  <c r="L118" i="30" s="1"/>
  <c r="O117" i="30"/>
  <c r="N117" i="30"/>
  <c r="L117" i="30" s="1"/>
  <c r="O116" i="30"/>
  <c r="N116" i="30"/>
  <c r="L116" i="30" s="1"/>
  <c r="O115" i="30"/>
  <c r="N115" i="30"/>
  <c r="L115" i="30" s="1"/>
  <c r="O114" i="30"/>
  <c r="N114" i="30"/>
  <c r="O113" i="30"/>
  <c r="N113" i="30"/>
  <c r="L113" i="30" s="1"/>
  <c r="O112" i="30"/>
  <c r="N112" i="30"/>
  <c r="O111" i="30"/>
  <c r="N111" i="30"/>
  <c r="O110" i="30"/>
  <c r="N110" i="30"/>
  <c r="L110" i="30" s="1"/>
  <c r="O109" i="30"/>
  <c r="N109" i="30"/>
  <c r="L109" i="30" s="1"/>
  <c r="O108" i="30"/>
  <c r="N108" i="30"/>
  <c r="O107" i="30"/>
  <c r="N107" i="30"/>
  <c r="O106" i="30"/>
  <c r="N106" i="30"/>
  <c r="L106" i="30" s="1"/>
  <c r="O105" i="30"/>
  <c r="N105" i="30"/>
  <c r="L105" i="30" s="1"/>
  <c r="O104" i="30"/>
  <c r="N104" i="30"/>
  <c r="O103" i="30"/>
  <c r="N103" i="30"/>
  <c r="L103" i="30" s="1"/>
  <c r="O102" i="30"/>
  <c r="N102" i="30"/>
  <c r="L102" i="30" s="1"/>
  <c r="O101" i="30"/>
  <c r="N101" i="30"/>
  <c r="J101" i="30" s="1"/>
  <c r="O100" i="30"/>
  <c r="N100" i="30"/>
  <c r="M100" i="30" s="1"/>
  <c r="O99" i="30"/>
  <c r="N99" i="30"/>
  <c r="O98" i="30"/>
  <c r="N98" i="30"/>
  <c r="K98" i="30"/>
  <c r="O97" i="30"/>
  <c r="N97" i="30"/>
  <c r="L97" i="30"/>
  <c r="O96" i="30"/>
  <c r="N96" i="30"/>
  <c r="K96" i="30" s="1"/>
  <c r="O95" i="30"/>
  <c r="N95" i="30"/>
  <c r="L95" i="30" s="1"/>
  <c r="O94" i="30"/>
  <c r="N94" i="30"/>
  <c r="J94" i="30" s="1"/>
  <c r="O93" i="30"/>
  <c r="N93" i="30"/>
  <c r="O92" i="30"/>
  <c r="N92" i="30"/>
  <c r="O91" i="30"/>
  <c r="N91" i="30"/>
  <c r="L91" i="30" s="1"/>
  <c r="O90" i="30"/>
  <c r="N90" i="30"/>
  <c r="J90" i="30" s="1"/>
  <c r="O89" i="30"/>
  <c r="N89" i="30"/>
  <c r="L89" i="30" s="1"/>
  <c r="O88" i="30"/>
  <c r="N88" i="30"/>
  <c r="O87" i="30"/>
  <c r="N87" i="30"/>
  <c r="O86" i="30"/>
  <c r="N86" i="30"/>
  <c r="L86" i="30" s="1"/>
  <c r="O85" i="30"/>
  <c r="N85" i="30"/>
  <c r="O84" i="30"/>
  <c r="N84" i="30"/>
  <c r="O83" i="30"/>
  <c r="N83" i="30"/>
  <c r="L83" i="30" s="1"/>
  <c r="O82" i="30"/>
  <c r="N82" i="30"/>
  <c r="L82" i="30" s="1"/>
  <c r="O81" i="30"/>
  <c r="N81" i="30"/>
  <c r="L81" i="30" s="1"/>
  <c r="O80" i="30"/>
  <c r="N80" i="30"/>
  <c r="O79" i="30"/>
  <c r="N79" i="30"/>
  <c r="J79" i="30" s="1"/>
  <c r="O78" i="30"/>
  <c r="N78" i="30"/>
  <c r="M78" i="30" s="1"/>
  <c r="O77" i="30"/>
  <c r="N77" i="30"/>
  <c r="M77" i="30" s="1"/>
  <c r="O76" i="30"/>
  <c r="N76" i="30"/>
  <c r="O75" i="30"/>
  <c r="N75" i="30"/>
  <c r="J75" i="30"/>
  <c r="O74" i="30"/>
  <c r="N74" i="30"/>
  <c r="M74" i="30" s="1"/>
  <c r="O73" i="30"/>
  <c r="N73" i="30"/>
  <c r="O72" i="30"/>
  <c r="N72" i="30"/>
  <c r="O71" i="30"/>
  <c r="N71" i="30"/>
  <c r="J71" i="30" s="1"/>
  <c r="O70" i="30"/>
  <c r="N70" i="30"/>
  <c r="M70" i="30" s="1"/>
  <c r="O69" i="30"/>
  <c r="N69" i="30"/>
  <c r="O68" i="30"/>
  <c r="N68" i="30"/>
  <c r="O67" i="30"/>
  <c r="N67" i="30"/>
  <c r="J67" i="30" s="1"/>
  <c r="O66" i="30"/>
  <c r="N66" i="30"/>
  <c r="M66" i="30" s="1"/>
  <c r="O65" i="30"/>
  <c r="N65" i="30"/>
  <c r="O64" i="30"/>
  <c r="N64" i="30"/>
  <c r="O63" i="30"/>
  <c r="N63" i="30"/>
  <c r="J63" i="30" s="1"/>
  <c r="O62" i="30"/>
  <c r="N62" i="30"/>
  <c r="M62" i="30" s="1"/>
  <c r="O61" i="30"/>
  <c r="N61" i="30"/>
  <c r="M61" i="30" s="1"/>
  <c r="O60" i="30"/>
  <c r="N60" i="30"/>
  <c r="O59" i="30"/>
  <c r="N59" i="30"/>
  <c r="J59" i="30" s="1"/>
  <c r="O58" i="30"/>
  <c r="N58" i="30"/>
  <c r="M58" i="30"/>
  <c r="O57" i="30"/>
  <c r="N57" i="30"/>
  <c r="O56" i="30"/>
  <c r="N56" i="30"/>
  <c r="O55" i="30"/>
  <c r="N55" i="30"/>
  <c r="J55" i="30" s="1"/>
  <c r="O54" i="30"/>
  <c r="N54" i="30"/>
  <c r="L54" i="30" s="1"/>
  <c r="O53" i="30"/>
  <c r="N53" i="30"/>
  <c r="O52" i="30"/>
  <c r="N52" i="30"/>
  <c r="M52" i="30" s="1"/>
  <c r="O51" i="30"/>
  <c r="N51" i="30"/>
  <c r="O50" i="30"/>
  <c r="N50" i="30"/>
  <c r="O49" i="30"/>
  <c r="N49" i="30"/>
  <c r="O48" i="30"/>
  <c r="N48" i="30"/>
  <c r="K48" i="30" s="1"/>
  <c r="O47" i="30"/>
  <c r="N47" i="30"/>
  <c r="M47" i="30" s="1"/>
  <c r="O46" i="30"/>
  <c r="N46" i="30"/>
  <c r="J46" i="30"/>
  <c r="O45" i="30"/>
  <c r="N45" i="30"/>
  <c r="O44" i="30"/>
  <c r="N44" i="30"/>
  <c r="O43" i="30"/>
  <c r="N43" i="30"/>
  <c r="O42" i="30"/>
  <c r="N42" i="30"/>
  <c r="O41" i="30"/>
  <c r="N41" i="30"/>
  <c r="L41" i="30" s="1"/>
  <c r="O40" i="30"/>
  <c r="N40" i="30"/>
  <c r="M40" i="30" s="1"/>
  <c r="O39" i="30"/>
  <c r="N39" i="30"/>
  <c r="L39" i="30"/>
  <c r="O38" i="30"/>
  <c r="N38" i="30"/>
  <c r="O37" i="30"/>
  <c r="N37" i="30"/>
  <c r="O36" i="30"/>
  <c r="N36" i="30"/>
  <c r="O35" i="30"/>
  <c r="N35" i="30"/>
  <c r="O34" i="30"/>
  <c r="N34" i="30"/>
  <c r="K34" i="30" s="1"/>
  <c r="O33" i="30"/>
  <c r="N33" i="30"/>
  <c r="O32" i="30"/>
  <c r="N32" i="30"/>
  <c r="L32" i="30" s="1"/>
  <c r="O31" i="30"/>
  <c r="N31" i="30"/>
  <c r="O30" i="30"/>
  <c r="N30" i="30"/>
  <c r="L30" i="30" s="1"/>
  <c r="O29" i="30"/>
  <c r="N29" i="30"/>
  <c r="O28" i="30"/>
  <c r="N28" i="30"/>
  <c r="O27" i="30"/>
  <c r="N27" i="30"/>
  <c r="L27" i="30" s="1"/>
  <c r="O26" i="30"/>
  <c r="N26" i="30"/>
  <c r="K26" i="30" s="1"/>
  <c r="O25" i="30"/>
  <c r="N25" i="30"/>
  <c r="O24" i="30"/>
  <c r="N24" i="30"/>
  <c r="M24" i="30" s="1"/>
  <c r="O23" i="30"/>
  <c r="N23" i="30"/>
  <c r="J23" i="30" s="1"/>
  <c r="O22" i="30"/>
  <c r="N22" i="30"/>
  <c r="O21" i="30"/>
  <c r="N21" i="30"/>
  <c r="O20" i="30"/>
  <c r="N20" i="30"/>
  <c r="M20" i="30" s="1"/>
  <c r="O19" i="30"/>
  <c r="N19" i="30"/>
  <c r="O18" i="30"/>
  <c r="N18" i="30"/>
  <c r="O17" i="30"/>
  <c r="N17" i="30"/>
  <c r="O16" i="30"/>
  <c r="N16" i="30"/>
  <c r="L16" i="30"/>
  <c r="O15" i="30"/>
  <c r="N15" i="30"/>
  <c r="M15" i="30" s="1"/>
  <c r="O14" i="30"/>
  <c r="N14" i="30"/>
  <c r="O13" i="30"/>
  <c r="N13" i="30"/>
  <c r="O12" i="30"/>
  <c r="N12" i="30"/>
  <c r="O11" i="30"/>
  <c r="N11" i="30"/>
  <c r="O10" i="30"/>
  <c r="N259" i="5"/>
  <c r="M259" i="5"/>
  <c r="N258" i="5"/>
  <c r="M258" i="5"/>
  <c r="N257" i="5"/>
  <c r="M257" i="5"/>
  <c r="J257" i="5" s="1"/>
  <c r="N256" i="5"/>
  <c r="M256" i="5"/>
  <c r="J256" i="5" s="1"/>
  <c r="N255" i="5"/>
  <c r="M255" i="5"/>
  <c r="J255" i="5" s="1"/>
  <c r="N254" i="5"/>
  <c r="M254" i="5"/>
  <c r="J254" i="5" s="1"/>
  <c r="N253" i="5"/>
  <c r="M253" i="5"/>
  <c r="J253" i="5"/>
  <c r="N252" i="5"/>
  <c r="M252" i="5"/>
  <c r="N251" i="5"/>
  <c r="M251" i="5"/>
  <c r="J251" i="5" s="1"/>
  <c r="N250" i="5"/>
  <c r="M250" i="5"/>
  <c r="J250" i="5" s="1"/>
  <c r="N249" i="5"/>
  <c r="M249" i="5"/>
  <c r="N248" i="5"/>
  <c r="M248" i="5"/>
  <c r="J248" i="5" s="1"/>
  <c r="N247" i="5"/>
  <c r="M247" i="5"/>
  <c r="J247" i="5" s="1"/>
  <c r="N246" i="5"/>
  <c r="M246" i="5"/>
  <c r="J246" i="5" s="1"/>
  <c r="N245" i="5"/>
  <c r="M245" i="5"/>
  <c r="J245" i="5" s="1"/>
  <c r="N244" i="5"/>
  <c r="M244" i="5"/>
  <c r="J244" i="5" s="1"/>
  <c r="N243" i="5"/>
  <c r="M243" i="5"/>
  <c r="J243" i="5" s="1"/>
  <c r="N242" i="5"/>
  <c r="M242" i="5"/>
  <c r="J242" i="5" s="1"/>
  <c r="N241" i="5"/>
  <c r="M241" i="5"/>
  <c r="N240" i="5"/>
  <c r="M240" i="5"/>
  <c r="J240" i="5" s="1"/>
  <c r="N239" i="5"/>
  <c r="M239" i="5"/>
  <c r="J239" i="5"/>
  <c r="N238" i="5"/>
  <c r="M238" i="5"/>
  <c r="J238" i="5" s="1"/>
  <c r="N237" i="5"/>
  <c r="M237" i="5"/>
  <c r="J237" i="5" s="1"/>
  <c r="N236" i="5"/>
  <c r="M236" i="5"/>
  <c r="J236" i="5" s="1"/>
  <c r="N235" i="5"/>
  <c r="M235" i="5"/>
  <c r="J235" i="5" s="1"/>
  <c r="N234" i="5"/>
  <c r="M234" i="5"/>
  <c r="J234" i="5" s="1"/>
  <c r="N233" i="5"/>
  <c r="M233" i="5"/>
  <c r="N232" i="5"/>
  <c r="M232" i="5"/>
  <c r="J232" i="5" s="1"/>
  <c r="N231" i="5"/>
  <c r="M231" i="5"/>
  <c r="N230" i="5"/>
  <c r="M230" i="5"/>
  <c r="J230" i="5" s="1"/>
  <c r="N229" i="5"/>
  <c r="M229" i="5"/>
  <c r="N228" i="5"/>
  <c r="M228" i="5"/>
  <c r="N227" i="5"/>
  <c r="M227" i="5"/>
  <c r="N226" i="5"/>
  <c r="M226" i="5"/>
  <c r="N225" i="5"/>
  <c r="M225" i="5"/>
  <c r="N224" i="5"/>
  <c r="M224" i="5"/>
  <c r="N223" i="5"/>
  <c r="M223" i="5"/>
  <c r="J223" i="5" s="1"/>
  <c r="N222" i="5"/>
  <c r="M222" i="5"/>
  <c r="K222" i="5" s="1"/>
  <c r="N221" i="5"/>
  <c r="M221" i="5"/>
  <c r="N220" i="5"/>
  <c r="M220" i="5"/>
  <c r="N219" i="5"/>
  <c r="M219" i="5"/>
  <c r="I219" i="5" s="1"/>
  <c r="N218" i="5"/>
  <c r="M218" i="5"/>
  <c r="N217" i="5"/>
  <c r="M217" i="5"/>
  <c r="N216" i="5"/>
  <c r="M216" i="5"/>
  <c r="K216" i="5" s="1"/>
  <c r="N215" i="5"/>
  <c r="M215" i="5"/>
  <c r="J215" i="5" s="1"/>
  <c r="N214" i="5"/>
  <c r="M214" i="5"/>
  <c r="I214" i="5" s="1"/>
  <c r="N213" i="5"/>
  <c r="M213" i="5"/>
  <c r="N212" i="5"/>
  <c r="M212" i="5"/>
  <c r="K212" i="5" s="1"/>
  <c r="N211" i="5"/>
  <c r="M211" i="5"/>
  <c r="K211" i="5" s="1"/>
  <c r="N210" i="5"/>
  <c r="M210" i="5"/>
  <c r="N209" i="5"/>
  <c r="M209" i="5"/>
  <c r="N208" i="5"/>
  <c r="M208" i="5"/>
  <c r="I208" i="5"/>
  <c r="N207" i="5"/>
  <c r="M207" i="5"/>
  <c r="L207" i="5" s="1"/>
  <c r="N206" i="5"/>
  <c r="M206" i="5"/>
  <c r="N205" i="5"/>
  <c r="M205" i="5"/>
  <c r="J205" i="5"/>
  <c r="N204" i="5"/>
  <c r="M204" i="5"/>
  <c r="I204" i="5" s="1"/>
  <c r="N203" i="5"/>
  <c r="M203" i="5"/>
  <c r="N202" i="5"/>
  <c r="M202" i="5"/>
  <c r="N201" i="5"/>
  <c r="M201" i="5"/>
  <c r="N200" i="5"/>
  <c r="M200" i="5"/>
  <c r="N199" i="5"/>
  <c r="M199" i="5"/>
  <c r="L199" i="5" s="1"/>
  <c r="N198" i="5"/>
  <c r="M198" i="5"/>
  <c r="K198" i="5"/>
  <c r="N197" i="5"/>
  <c r="M197" i="5"/>
  <c r="N196" i="5"/>
  <c r="M196" i="5"/>
  <c r="K196" i="5" s="1"/>
  <c r="N195" i="5"/>
  <c r="M195" i="5"/>
  <c r="K195" i="5" s="1"/>
  <c r="N194" i="5"/>
  <c r="M194" i="5"/>
  <c r="J194" i="5" s="1"/>
  <c r="N193" i="5"/>
  <c r="M193" i="5"/>
  <c r="I193" i="5" s="1"/>
  <c r="N192" i="5"/>
  <c r="M192" i="5"/>
  <c r="N191" i="5"/>
  <c r="M191" i="5"/>
  <c r="N190" i="5"/>
  <c r="M190" i="5"/>
  <c r="N189" i="5"/>
  <c r="M189" i="5"/>
  <c r="N188" i="5"/>
  <c r="M188" i="5"/>
  <c r="K188" i="5"/>
  <c r="N187" i="5"/>
  <c r="M187" i="5"/>
  <c r="K187" i="5" s="1"/>
  <c r="N186" i="5"/>
  <c r="M186" i="5"/>
  <c r="J186" i="5" s="1"/>
  <c r="N185" i="5"/>
  <c r="M185" i="5"/>
  <c r="N184" i="5"/>
  <c r="M184" i="5"/>
  <c r="N183" i="5"/>
  <c r="M183" i="5"/>
  <c r="L183" i="5" s="1"/>
  <c r="N182" i="5"/>
  <c r="M182" i="5"/>
  <c r="N181" i="5"/>
  <c r="M181" i="5"/>
  <c r="L181" i="5" s="1"/>
  <c r="N180" i="5"/>
  <c r="M180" i="5"/>
  <c r="N179" i="5"/>
  <c r="M179" i="5"/>
  <c r="K179" i="5" s="1"/>
  <c r="N178" i="5"/>
  <c r="M178" i="5"/>
  <c r="J178" i="5" s="1"/>
  <c r="N177" i="5"/>
  <c r="M177" i="5"/>
  <c r="N176" i="5"/>
  <c r="M176" i="5"/>
  <c r="N175" i="5"/>
  <c r="M175" i="5"/>
  <c r="N174" i="5"/>
  <c r="M174" i="5"/>
  <c r="L174" i="5"/>
  <c r="N173" i="5"/>
  <c r="M173" i="5"/>
  <c r="N172" i="5"/>
  <c r="M172" i="5"/>
  <c r="N171" i="5"/>
  <c r="M171" i="5"/>
  <c r="N170" i="5"/>
  <c r="M170" i="5"/>
  <c r="I170" i="5" s="1"/>
  <c r="N169" i="5"/>
  <c r="M169" i="5"/>
  <c r="N168" i="5"/>
  <c r="M168" i="5"/>
  <c r="N167" i="5"/>
  <c r="M167" i="5"/>
  <c r="N166" i="5"/>
  <c r="M166" i="5"/>
  <c r="I166" i="5" s="1"/>
  <c r="N165" i="5"/>
  <c r="M165" i="5"/>
  <c r="N164" i="5"/>
  <c r="M164" i="5"/>
  <c r="J164" i="5" s="1"/>
  <c r="N163" i="5"/>
  <c r="M163" i="5"/>
  <c r="I163" i="5" s="1"/>
  <c r="N162" i="5"/>
  <c r="M162" i="5"/>
  <c r="J162" i="5" s="1"/>
  <c r="N161" i="5"/>
  <c r="M161" i="5"/>
  <c r="N160" i="5"/>
  <c r="M160" i="5"/>
  <c r="N159" i="5"/>
  <c r="M159" i="5"/>
  <c r="N158" i="5"/>
  <c r="M158" i="5"/>
  <c r="N157" i="5"/>
  <c r="M157" i="5"/>
  <c r="N156" i="5"/>
  <c r="M156" i="5"/>
  <c r="N155" i="5"/>
  <c r="M155" i="5"/>
  <c r="I155" i="5" s="1"/>
  <c r="N154" i="5"/>
  <c r="M154" i="5"/>
  <c r="N153" i="5"/>
  <c r="M153" i="5"/>
  <c r="K153" i="5" s="1"/>
  <c r="N152" i="5"/>
  <c r="M152" i="5"/>
  <c r="N151" i="5"/>
  <c r="M151" i="5"/>
  <c r="K151" i="5" s="1"/>
  <c r="N150" i="5"/>
  <c r="M150" i="5"/>
  <c r="L150" i="5" s="1"/>
  <c r="N149" i="5"/>
  <c r="M149" i="5"/>
  <c r="N148" i="5"/>
  <c r="M148" i="5"/>
  <c r="N147" i="5"/>
  <c r="M147" i="5"/>
  <c r="L147" i="5" s="1"/>
  <c r="N146" i="5"/>
  <c r="M146" i="5"/>
  <c r="J146" i="5" s="1"/>
  <c r="N145" i="5"/>
  <c r="M145" i="5"/>
  <c r="L145" i="5" s="1"/>
  <c r="N144" i="5"/>
  <c r="M144" i="5"/>
  <c r="I144" i="5" s="1"/>
  <c r="N143" i="5"/>
  <c r="M143" i="5"/>
  <c r="N142" i="5"/>
  <c r="M142" i="5"/>
  <c r="L142" i="5" s="1"/>
  <c r="N141" i="5"/>
  <c r="M141" i="5"/>
  <c r="N140" i="5"/>
  <c r="M140" i="5"/>
  <c r="J140" i="5" s="1"/>
  <c r="N139" i="5"/>
  <c r="M139" i="5"/>
  <c r="N138" i="5"/>
  <c r="M138" i="5"/>
  <c r="J138" i="5" s="1"/>
  <c r="N137" i="5"/>
  <c r="M137" i="5"/>
  <c r="I137" i="5" s="1"/>
  <c r="N136" i="5"/>
  <c r="M136" i="5"/>
  <c r="L136" i="5" s="1"/>
  <c r="N135" i="5"/>
  <c r="M135" i="5"/>
  <c r="I135" i="5" s="1"/>
  <c r="N134" i="5"/>
  <c r="M134" i="5"/>
  <c r="J134" i="5"/>
  <c r="N133" i="5"/>
  <c r="M133" i="5"/>
  <c r="K133" i="5" s="1"/>
  <c r="N132" i="5"/>
  <c r="M132" i="5"/>
  <c r="J132" i="5" s="1"/>
  <c r="N131" i="5"/>
  <c r="M131" i="5"/>
  <c r="K131" i="5" s="1"/>
  <c r="N130" i="5"/>
  <c r="M130" i="5"/>
  <c r="K130" i="5" s="1"/>
  <c r="N129" i="5"/>
  <c r="M129" i="5"/>
  <c r="L129" i="5" s="1"/>
  <c r="N128" i="5"/>
  <c r="M128" i="5"/>
  <c r="L128" i="5" s="1"/>
  <c r="N127" i="5"/>
  <c r="M127" i="5"/>
  <c r="J127" i="5" s="1"/>
  <c r="N126" i="5"/>
  <c r="M126" i="5"/>
  <c r="L126" i="5" s="1"/>
  <c r="N125" i="5"/>
  <c r="M125" i="5"/>
  <c r="N124" i="5"/>
  <c r="M124" i="5"/>
  <c r="I124" i="5" s="1"/>
  <c r="N123" i="5"/>
  <c r="M123" i="5"/>
  <c r="N122" i="5"/>
  <c r="M122" i="5"/>
  <c r="N121" i="5"/>
  <c r="M121" i="5"/>
  <c r="K121" i="5" s="1"/>
  <c r="N120" i="5"/>
  <c r="M120" i="5"/>
  <c r="N119" i="5"/>
  <c r="M119" i="5"/>
  <c r="L119" i="5" s="1"/>
  <c r="N118" i="5"/>
  <c r="M118" i="5"/>
  <c r="K118" i="5" s="1"/>
  <c r="N117" i="5"/>
  <c r="M117" i="5"/>
  <c r="N116" i="5"/>
  <c r="M116" i="5"/>
  <c r="N115" i="5"/>
  <c r="M115" i="5"/>
  <c r="N114" i="5"/>
  <c r="M114" i="5"/>
  <c r="N113" i="5"/>
  <c r="M113" i="5"/>
  <c r="N112" i="5"/>
  <c r="M112" i="5"/>
  <c r="I112" i="5" s="1"/>
  <c r="N111" i="5"/>
  <c r="M111" i="5"/>
  <c r="J111" i="5" s="1"/>
  <c r="N110" i="5"/>
  <c r="M110" i="5"/>
  <c r="J110" i="5" s="1"/>
  <c r="N109" i="5"/>
  <c r="M109" i="5"/>
  <c r="L109" i="5" s="1"/>
  <c r="N108" i="5"/>
  <c r="M108" i="5"/>
  <c r="N107" i="5"/>
  <c r="M107" i="5"/>
  <c r="J107" i="5" s="1"/>
  <c r="N106" i="5"/>
  <c r="M106" i="5"/>
  <c r="I106" i="5" s="1"/>
  <c r="N105" i="5"/>
  <c r="M105" i="5"/>
  <c r="N104" i="5"/>
  <c r="M104" i="5"/>
  <c r="N103" i="5"/>
  <c r="M103" i="5"/>
  <c r="N102" i="5"/>
  <c r="M102" i="5"/>
  <c r="K102" i="5" s="1"/>
  <c r="N101" i="5"/>
  <c r="M101" i="5"/>
  <c r="N100" i="5"/>
  <c r="M100" i="5"/>
  <c r="N99" i="5"/>
  <c r="M99" i="5"/>
  <c r="J99" i="5" s="1"/>
  <c r="N98" i="5"/>
  <c r="M98" i="5"/>
  <c r="N97" i="5"/>
  <c r="M97" i="5"/>
  <c r="K97" i="5" s="1"/>
  <c r="N96" i="5"/>
  <c r="M96" i="5"/>
  <c r="I96" i="5"/>
  <c r="N95" i="5"/>
  <c r="M95" i="5"/>
  <c r="J95" i="5" s="1"/>
  <c r="N94" i="5"/>
  <c r="M94" i="5"/>
  <c r="N93" i="5"/>
  <c r="M93" i="5"/>
  <c r="J93" i="5" s="1"/>
  <c r="N92" i="5"/>
  <c r="M92" i="5"/>
  <c r="N91" i="5"/>
  <c r="M91" i="5"/>
  <c r="L91" i="5" s="1"/>
  <c r="N90" i="5"/>
  <c r="M90" i="5"/>
  <c r="K90" i="5" s="1"/>
  <c r="N89" i="5"/>
  <c r="M89" i="5"/>
  <c r="J89" i="5" s="1"/>
  <c r="N88" i="5"/>
  <c r="M88" i="5"/>
  <c r="N87" i="5"/>
  <c r="M87" i="5"/>
  <c r="K87" i="5" s="1"/>
  <c r="N86" i="5"/>
  <c r="M86" i="5"/>
  <c r="J86" i="5" s="1"/>
  <c r="N85" i="5"/>
  <c r="M85" i="5"/>
  <c r="N84" i="5"/>
  <c r="M84" i="5"/>
  <c r="N83" i="5"/>
  <c r="M83" i="5"/>
  <c r="L83" i="5" s="1"/>
  <c r="N82" i="5"/>
  <c r="M82" i="5"/>
  <c r="N81" i="5"/>
  <c r="M81" i="5"/>
  <c r="J81" i="5" s="1"/>
  <c r="N80" i="5"/>
  <c r="M80" i="5"/>
  <c r="L80" i="5" s="1"/>
  <c r="N79" i="5"/>
  <c r="M79" i="5"/>
  <c r="I79" i="5" s="1"/>
  <c r="N78" i="5"/>
  <c r="M78" i="5"/>
  <c r="N77" i="5"/>
  <c r="M77" i="5"/>
  <c r="L77" i="5" s="1"/>
  <c r="N76" i="5"/>
  <c r="M76" i="5"/>
  <c r="N75" i="5"/>
  <c r="M75" i="5"/>
  <c r="L75" i="5" s="1"/>
  <c r="N74" i="5"/>
  <c r="M74" i="5"/>
  <c r="K74" i="5"/>
  <c r="N73" i="5"/>
  <c r="M73" i="5"/>
  <c r="L73" i="5" s="1"/>
  <c r="N72" i="5"/>
  <c r="M72" i="5"/>
  <c r="J72" i="5" s="1"/>
  <c r="N71" i="5"/>
  <c r="M71" i="5"/>
  <c r="I71" i="5" s="1"/>
  <c r="N70" i="5"/>
  <c r="M70" i="5"/>
  <c r="K70" i="5" s="1"/>
  <c r="N69" i="5"/>
  <c r="M69" i="5"/>
  <c r="I69" i="5" s="1"/>
  <c r="N68" i="5"/>
  <c r="M68" i="5"/>
  <c r="N67" i="5"/>
  <c r="M67" i="5"/>
  <c r="L67" i="5" s="1"/>
  <c r="N66" i="5"/>
  <c r="M66" i="5"/>
  <c r="K66" i="5" s="1"/>
  <c r="N65" i="5"/>
  <c r="M65" i="5"/>
  <c r="K65" i="5" s="1"/>
  <c r="N64" i="5"/>
  <c r="M64" i="5"/>
  <c r="I64" i="5" s="1"/>
  <c r="N63" i="5"/>
  <c r="M63" i="5"/>
  <c r="K63" i="5" s="1"/>
  <c r="N62" i="5"/>
  <c r="M62" i="5"/>
  <c r="L62" i="5" s="1"/>
  <c r="N61" i="5"/>
  <c r="M61" i="5"/>
  <c r="K61" i="5" s="1"/>
  <c r="N60" i="5"/>
  <c r="M60" i="5"/>
  <c r="I60" i="5" s="1"/>
  <c r="N59" i="5"/>
  <c r="M59" i="5"/>
  <c r="K59" i="5" s="1"/>
  <c r="N58" i="5"/>
  <c r="M58" i="5"/>
  <c r="L58" i="5" s="1"/>
  <c r="N57" i="5"/>
  <c r="M57" i="5"/>
  <c r="N56" i="5"/>
  <c r="M56" i="5"/>
  <c r="I56" i="5" s="1"/>
  <c r="N55" i="5"/>
  <c r="M55" i="5"/>
  <c r="K55" i="5"/>
  <c r="N54" i="5"/>
  <c r="M54" i="5"/>
  <c r="N53" i="5"/>
  <c r="M53" i="5"/>
  <c r="K53" i="5" s="1"/>
  <c r="N52" i="5"/>
  <c r="M52" i="5"/>
  <c r="L52" i="5" s="1"/>
  <c r="N51" i="5"/>
  <c r="M51" i="5"/>
  <c r="N50" i="5"/>
  <c r="M50" i="5"/>
  <c r="N49" i="5"/>
  <c r="M49" i="5"/>
  <c r="N48" i="5"/>
  <c r="M48" i="5"/>
  <c r="K48" i="5" s="1"/>
  <c r="N47" i="5"/>
  <c r="M47" i="5"/>
  <c r="K47" i="5" s="1"/>
  <c r="N46" i="5"/>
  <c r="M46" i="5"/>
  <c r="N45" i="5"/>
  <c r="M45" i="5"/>
  <c r="K45" i="5" s="1"/>
  <c r="N44" i="5"/>
  <c r="M44" i="5"/>
  <c r="K44" i="5" s="1"/>
  <c r="N43" i="5"/>
  <c r="M43" i="5"/>
  <c r="N42" i="5"/>
  <c r="M42" i="5"/>
  <c r="I42" i="5" s="1"/>
  <c r="N41" i="5"/>
  <c r="M41" i="5"/>
  <c r="K41" i="5" s="1"/>
  <c r="N40" i="5"/>
  <c r="M40" i="5"/>
  <c r="N39" i="5"/>
  <c r="M39" i="5"/>
  <c r="K39" i="5" s="1"/>
  <c r="N38" i="5"/>
  <c r="M38" i="5"/>
  <c r="L38" i="5" s="1"/>
  <c r="N37" i="5"/>
  <c r="M37" i="5"/>
  <c r="K37" i="5" s="1"/>
  <c r="N36" i="5"/>
  <c r="M36" i="5"/>
  <c r="K36" i="5" s="1"/>
  <c r="N35" i="5"/>
  <c r="M35" i="5"/>
  <c r="K35" i="5" s="1"/>
  <c r="N34" i="5"/>
  <c r="M34" i="5"/>
  <c r="I34" i="5" s="1"/>
  <c r="N33" i="5"/>
  <c r="M33" i="5"/>
  <c r="K33" i="5" s="1"/>
  <c r="N32" i="5"/>
  <c r="M32" i="5"/>
  <c r="K32" i="5" s="1"/>
  <c r="N31" i="5"/>
  <c r="M31" i="5"/>
  <c r="K31" i="5" s="1"/>
  <c r="N30" i="5"/>
  <c r="M30" i="5"/>
  <c r="K30" i="5" s="1"/>
  <c r="N29" i="5"/>
  <c r="M29" i="5"/>
  <c r="K29" i="5" s="1"/>
  <c r="N28" i="5"/>
  <c r="M28" i="5"/>
  <c r="K28" i="5" s="1"/>
  <c r="N27" i="5"/>
  <c r="M27" i="5"/>
  <c r="K27" i="5" s="1"/>
  <c r="N26" i="5"/>
  <c r="M26" i="5"/>
  <c r="K26" i="5" s="1"/>
  <c r="N25" i="5"/>
  <c r="M25" i="5"/>
  <c r="N24" i="5"/>
  <c r="M24" i="5"/>
  <c r="K24" i="5" s="1"/>
  <c r="N23" i="5"/>
  <c r="M23" i="5"/>
  <c r="I23" i="5" s="1"/>
  <c r="N22" i="5"/>
  <c r="M22" i="5"/>
  <c r="N21" i="5"/>
  <c r="M21" i="5"/>
  <c r="N20" i="5"/>
  <c r="M20" i="5"/>
  <c r="K20" i="5" s="1"/>
  <c r="N19" i="5"/>
  <c r="M19" i="5"/>
  <c r="N18" i="5"/>
  <c r="M18" i="5"/>
  <c r="L18" i="5" s="1"/>
  <c r="N17" i="5"/>
  <c r="M17" i="5"/>
  <c r="N16" i="5"/>
  <c r="M16" i="5"/>
  <c r="K16" i="5" s="1"/>
  <c r="N15" i="5"/>
  <c r="M15" i="5"/>
  <c r="K15" i="5" s="1"/>
  <c r="N14" i="5"/>
  <c r="M14" i="5"/>
  <c r="N13" i="5"/>
  <c r="M13" i="5"/>
  <c r="K13" i="5" s="1"/>
  <c r="N12" i="5"/>
  <c r="M12" i="5"/>
  <c r="K12" i="5" s="1"/>
  <c r="N11" i="5"/>
  <c r="M11" i="5"/>
  <c r="N10" i="5"/>
  <c r="N259" i="10"/>
  <c r="N258" i="10"/>
  <c r="N257" i="10"/>
  <c r="N256" i="10"/>
  <c r="N255" i="10"/>
  <c r="N254" i="10"/>
  <c r="N253" i="10"/>
  <c r="N252" i="10"/>
  <c r="N251" i="10"/>
  <c r="N250" i="10"/>
  <c r="N249" i="10"/>
  <c r="N248" i="10"/>
  <c r="N247" i="10"/>
  <c r="N246" i="10"/>
  <c r="N245" i="10"/>
  <c r="N244" i="10"/>
  <c r="N243" i="10"/>
  <c r="N242" i="10"/>
  <c r="N241" i="10"/>
  <c r="N240" i="10"/>
  <c r="N239" i="10"/>
  <c r="N238" i="10"/>
  <c r="N237" i="10"/>
  <c r="N236" i="10"/>
  <c r="N235" i="10"/>
  <c r="N234" i="10"/>
  <c r="N233" i="10"/>
  <c r="N232" i="10"/>
  <c r="N231" i="10"/>
  <c r="N230" i="10"/>
  <c r="N229" i="10"/>
  <c r="N228" i="10"/>
  <c r="N227" i="10"/>
  <c r="N226" i="10"/>
  <c r="N225" i="10"/>
  <c r="N224" i="10"/>
  <c r="N223" i="10"/>
  <c r="N222" i="10"/>
  <c r="N221" i="10"/>
  <c r="N220" i="10"/>
  <c r="N219" i="10"/>
  <c r="N218" i="10"/>
  <c r="N217" i="10"/>
  <c r="N216" i="10"/>
  <c r="N215" i="10"/>
  <c r="N214" i="10"/>
  <c r="N213" i="10"/>
  <c r="N212" i="10"/>
  <c r="N211" i="10"/>
  <c r="N210" i="10"/>
  <c r="N209" i="10"/>
  <c r="N208" i="10"/>
  <c r="N207" i="10"/>
  <c r="N206" i="10"/>
  <c r="N205" i="10"/>
  <c r="N204" i="10"/>
  <c r="N203" i="10"/>
  <c r="N202" i="10"/>
  <c r="N201" i="10"/>
  <c r="N200" i="10"/>
  <c r="N199" i="10"/>
  <c r="N198" i="10"/>
  <c r="N197" i="10"/>
  <c r="N196" i="10"/>
  <c r="N195" i="10"/>
  <c r="N194" i="10"/>
  <c r="N193" i="10"/>
  <c r="N192" i="10"/>
  <c r="N191" i="10"/>
  <c r="N190" i="10"/>
  <c r="N189" i="10"/>
  <c r="N188" i="10"/>
  <c r="N187" i="10"/>
  <c r="N186" i="10"/>
  <c r="N185" i="10"/>
  <c r="N184" i="10"/>
  <c r="N183" i="10"/>
  <c r="N182" i="10"/>
  <c r="N181" i="10"/>
  <c r="N180" i="10"/>
  <c r="N179" i="10"/>
  <c r="N178" i="10"/>
  <c r="N177" i="10"/>
  <c r="N176" i="10"/>
  <c r="N175" i="10"/>
  <c r="N174" i="10"/>
  <c r="N173" i="10"/>
  <c r="N172" i="10"/>
  <c r="N171" i="10"/>
  <c r="N170" i="10"/>
  <c r="N169" i="10"/>
  <c r="N168" i="10"/>
  <c r="N167" i="10"/>
  <c r="N166" i="10"/>
  <c r="N165" i="10"/>
  <c r="N164" i="10"/>
  <c r="N163" i="10"/>
  <c r="N162" i="10"/>
  <c r="N161" i="10"/>
  <c r="N160" i="10"/>
  <c r="N159" i="10"/>
  <c r="N158" i="10"/>
  <c r="N157" i="10"/>
  <c r="N156" i="10"/>
  <c r="N155" i="10"/>
  <c r="N154" i="10"/>
  <c r="N153" i="10"/>
  <c r="N152" i="10"/>
  <c r="N151" i="10"/>
  <c r="N150" i="10"/>
  <c r="N149" i="10"/>
  <c r="N148" i="10"/>
  <c r="N147" i="10"/>
  <c r="N146" i="10"/>
  <c r="N145" i="10"/>
  <c r="N144" i="10"/>
  <c r="N143" i="10"/>
  <c r="N142" i="10"/>
  <c r="N141" i="10"/>
  <c r="N140" i="10"/>
  <c r="N139" i="10"/>
  <c r="N138" i="10"/>
  <c r="N137" i="10"/>
  <c r="N136" i="10"/>
  <c r="N135" i="10"/>
  <c r="N134" i="10"/>
  <c r="N133" i="10"/>
  <c r="N132" i="10"/>
  <c r="N131" i="10"/>
  <c r="N130" i="10"/>
  <c r="N129" i="10"/>
  <c r="N128" i="10"/>
  <c r="N127" i="10"/>
  <c r="N126" i="10"/>
  <c r="N125" i="10"/>
  <c r="N124" i="10"/>
  <c r="N123" i="10"/>
  <c r="N122" i="10"/>
  <c r="N121" i="10"/>
  <c r="N120" i="10"/>
  <c r="N119" i="10"/>
  <c r="N118" i="10"/>
  <c r="N117" i="10"/>
  <c r="N116" i="10"/>
  <c r="N115" i="10"/>
  <c r="N114" i="10"/>
  <c r="N113" i="10"/>
  <c r="N112" i="10"/>
  <c r="N111" i="10"/>
  <c r="N110" i="10"/>
  <c r="N109" i="10"/>
  <c r="N108" i="10"/>
  <c r="N107" i="10"/>
  <c r="N106" i="10"/>
  <c r="N105" i="10"/>
  <c r="N104" i="10"/>
  <c r="N103" i="10"/>
  <c r="N102" i="10"/>
  <c r="N101" i="10"/>
  <c r="N100" i="10"/>
  <c r="N99" i="10"/>
  <c r="N98" i="10"/>
  <c r="N97" i="10"/>
  <c r="N96" i="10"/>
  <c r="N95" i="10"/>
  <c r="N94" i="10"/>
  <c r="N93" i="10"/>
  <c r="N92" i="10"/>
  <c r="N91" i="10"/>
  <c r="N90" i="10"/>
  <c r="N89" i="10"/>
  <c r="N88" i="10"/>
  <c r="N87" i="10"/>
  <c r="N86" i="10"/>
  <c r="N85" i="10"/>
  <c r="N84" i="10"/>
  <c r="N83" i="10"/>
  <c r="N82" i="10"/>
  <c r="N81" i="10"/>
  <c r="N80" i="10"/>
  <c r="N79" i="10"/>
  <c r="N78" i="10"/>
  <c r="N77" i="10"/>
  <c r="N76" i="10"/>
  <c r="N75" i="10"/>
  <c r="N74" i="10"/>
  <c r="N73" i="10"/>
  <c r="N72" i="10"/>
  <c r="N71" i="10"/>
  <c r="N70" i="10"/>
  <c r="N69" i="10"/>
  <c r="N68" i="10"/>
  <c r="N67" i="10"/>
  <c r="N66" i="10"/>
  <c r="N65" i="10"/>
  <c r="N64" i="10"/>
  <c r="N63" i="10"/>
  <c r="N62" i="10"/>
  <c r="N61" i="10"/>
  <c r="N60" i="10"/>
  <c r="N59" i="10"/>
  <c r="N58" i="10"/>
  <c r="N57" i="10"/>
  <c r="N56" i="10"/>
  <c r="N55" i="10"/>
  <c r="N54" i="10"/>
  <c r="N53" i="10"/>
  <c r="N52"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N18" i="10"/>
  <c r="N17" i="10"/>
  <c r="N16" i="10"/>
  <c r="N15" i="10"/>
  <c r="N14" i="10"/>
  <c r="N13" i="10"/>
  <c r="N12" i="10"/>
  <c r="N11" i="10"/>
  <c r="N10" i="10"/>
  <c r="N259" i="29"/>
  <c r="N258" i="29"/>
  <c r="N257" i="29"/>
  <c r="N256" i="29"/>
  <c r="N255" i="29"/>
  <c r="N254" i="29"/>
  <c r="N253" i="29"/>
  <c r="N252" i="29"/>
  <c r="N251" i="29"/>
  <c r="N250" i="29"/>
  <c r="N249" i="29"/>
  <c r="N248" i="29"/>
  <c r="N247" i="29"/>
  <c r="N246" i="29"/>
  <c r="N245" i="29"/>
  <c r="N244" i="29"/>
  <c r="N243" i="29"/>
  <c r="N242" i="29"/>
  <c r="N241" i="29"/>
  <c r="N240" i="29"/>
  <c r="N239" i="29"/>
  <c r="N238" i="29"/>
  <c r="N237" i="29"/>
  <c r="N236" i="29"/>
  <c r="N235" i="29"/>
  <c r="N234" i="29"/>
  <c r="N233" i="29"/>
  <c r="N232" i="29"/>
  <c r="N231" i="29"/>
  <c r="N230" i="29"/>
  <c r="N229" i="29"/>
  <c r="N228" i="29"/>
  <c r="N227" i="29"/>
  <c r="N226" i="29"/>
  <c r="N225" i="29"/>
  <c r="N224" i="29"/>
  <c r="N223" i="29"/>
  <c r="N222" i="29"/>
  <c r="N221" i="29"/>
  <c r="N220" i="29"/>
  <c r="N219" i="29"/>
  <c r="N218" i="29"/>
  <c r="N217" i="29"/>
  <c r="N216" i="29"/>
  <c r="N215" i="29"/>
  <c r="N214" i="29"/>
  <c r="N213" i="29"/>
  <c r="N212" i="29"/>
  <c r="N211" i="29"/>
  <c r="N210" i="29"/>
  <c r="N209" i="29"/>
  <c r="N208" i="29"/>
  <c r="N207" i="29"/>
  <c r="N206" i="29"/>
  <c r="N205" i="29"/>
  <c r="N204" i="29"/>
  <c r="N203" i="29"/>
  <c r="N202" i="29"/>
  <c r="N201" i="29"/>
  <c r="N200" i="29"/>
  <c r="N199" i="29"/>
  <c r="N198" i="29"/>
  <c r="N197" i="29"/>
  <c r="N196" i="29"/>
  <c r="N195" i="29"/>
  <c r="N194" i="29"/>
  <c r="N193" i="29"/>
  <c r="N192" i="29"/>
  <c r="N191" i="29"/>
  <c r="N190" i="29"/>
  <c r="N189" i="29"/>
  <c r="N188" i="29"/>
  <c r="N187" i="29"/>
  <c r="N186" i="29"/>
  <c r="N185" i="29"/>
  <c r="N184" i="29"/>
  <c r="N183" i="29"/>
  <c r="N182" i="29"/>
  <c r="N181" i="29"/>
  <c r="N180" i="29"/>
  <c r="N179" i="29"/>
  <c r="N178" i="29"/>
  <c r="N177" i="29"/>
  <c r="N176" i="29"/>
  <c r="N175" i="29"/>
  <c r="N174" i="29"/>
  <c r="N173" i="29"/>
  <c r="N172" i="29"/>
  <c r="N171" i="29"/>
  <c r="N170" i="29"/>
  <c r="N169" i="29"/>
  <c r="N168" i="29"/>
  <c r="N167" i="29"/>
  <c r="N166" i="29"/>
  <c r="N165" i="29"/>
  <c r="N164" i="29"/>
  <c r="N163" i="29"/>
  <c r="N162" i="29"/>
  <c r="N161" i="29"/>
  <c r="N160" i="29"/>
  <c r="N159" i="29"/>
  <c r="N158" i="29"/>
  <c r="N157" i="29"/>
  <c r="N156" i="29"/>
  <c r="N155" i="29"/>
  <c r="N154" i="29"/>
  <c r="N153" i="29"/>
  <c r="N152" i="29"/>
  <c r="N151" i="29"/>
  <c r="N150" i="29"/>
  <c r="N149" i="29"/>
  <c r="N148" i="29"/>
  <c r="N147" i="29"/>
  <c r="N146" i="29"/>
  <c r="N145" i="29"/>
  <c r="N144" i="29"/>
  <c r="N143" i="29"/>
  <c r="N142" i="29"/>
  <c r="N141" i="29"/>
  <c r="N140" i="29"/>
  <c r="N139" i="29"/>
  <c r="N138" i="29"/>
  <c r="N137" i="29"/>
  <c r="N136" i="29"/>
  <c r="N135" i="29"/>
  <c r="N134" i="29"/>
  <c r="N133" i="29"/>
  <c r="N132" i="29"/>
  <c r="N131" i="29"/>
  <c r="N130" i="29"/>
  <c r="N129" i="29"/>
  <c r="N128" i="29"/>
  <c r="N127" i="29"/>
  <c r="N126" i="29"/>
  <c r="N125" i="29"/>
  <c r="N124" i="29"/>
  <c r="N123" i="29"/>
  <c r="N122" i="29"/>
  <c r="N121" i="29"/>
  <c r="N120" i="29"/>
  <c r="N119" i="29"/>
  <c r="N118" i="29"/>
  <c r="N117" i="29"/>
  <c r="N116" i="29"/>
  <c r="N115" i="29"/>
  <c r="N114" i="29"/>
  <c r="N113" i="29"/>
  <c r="N112" i="29"/>
  <c r="N111" i="29"/>
  <c r="N110" i="29"/>
  <c r="N109" i="29"/>
  <c r="N108" i="29"/>
  <c r="N107" i="29"/>
  <c r="N106" i="29"/>
  <c r="N105" i="29"/>
  <c r="N104" i="29"/>
  <c r="N103" i="29"/>
  <c r="N102" i="29"/>
  <c r="N101" i="29"/>
  <c r="N100" i="29"/>
  <c r="N99" i="29"/>
  <c r="N98" i="29"/>
  <c r="N97" i="29"/>
  <c r="N96" i="29"/>
  <c r="N95" i="29"/>
  <c r="N94" i="29"/>
  <c r="N93" i="29"/>
  <c r="N92" i="29"/>
  <c r="N91" i="29"/>
  <c r="N90" i="29"/>
  <c r="N89" i="29"/>
  <c r="N88" i="29"/>
  <c r="N87" i="29"/>
  <c r="N86" i="29"/>
  <c r="N85" i="29"/>
  <c r="N84" i="29"/>
  <c r="N83" i="29"/>
  <c r="N82" i="29"/>
  <c r="N81" i="29"/>
  <c r="N80" i="29"/>
  <c r="N79" i="29"/>
  <c r="N78" i="29"/>
  <c r="N77" i="29"/>
  <c r="N76" i="29"/>
  <c r="N75" i="29"/>
  <c r="N74" i="29"/>
  <c r="N73" i="29"/>
  <c r="N72" i="29"/>
  <c r="N71" i="29"/>
  <c r="N70" i="29"/>
  <c r="N69" i="29"/>
  <c r="N68" i="29"/>
  <c r="N67" i="29"/>
  <c r="N66" i="29"/>
  <c r="N65" i="29"/>
  <c r="N64" i="29"/>
  <c r="N63" i="29"/>
  <c r="N62" i="29"/>
  <c r="N61" i="29"/>
  <c r="N60" i="29"/>
  <c r="N59" i="29"/>
  <c r="N58" i="29"/>
  <c r="N57" i="29"/>
  <c r="N56" i="29"/>
  <c r="N55" i="29"/>
  <c r="N54" i="29"/>
  <c r="N53" i="29"/>
  <c r="N52" i="29"/>
  <c r="N51" i="29"/>
  <c r="N50" i="29"/>
  <c r="N49" i="29"/>
  <c r="N48" i="29"/>
  <c r="N47" i="29"/>
  <c r="N46" i="29"/>
  <c r="N45" i="29"/>
  <c r="N44" i="29"/>
  <c r="N43" i="29"/>
  <c r="N42" i="29"/>
  <c r="N41" i="29"/>
  <c r="N40" i="29"/>
  <c r="N39" i="29"/>
  <c r="N38" i="29"/>
  <c r="N37" i="29"/>
  <c r="N36" i="29"/>
  <c r="N35" i="29"/>
  <c r="N34" i="29"/>
  <c r="N33" i="29"/>
  <c r="N32" i="29"/>
  <c r="N31" i="29"/>
  <c r="N30" i="29"/>
  <c r="N29" i="29"/>
  <c r="N28" i="29"/>
  <c r="N27" i="29"/>
  <c r="N26" i="29"/>
  <c r="N25" i="29"/>
  <c r="N24" i="29"/>
  <c r="N23" i="29"/>
  <c r="N22" i="29"/>
  <c r="N21" i="29"/>
  <c r="N20" i="29"/>
  <c r="N19" i="29"/>
  <c r="N18" i="29"/>
  <c r="N17" i="29"/>
  <c r="N16" i="29"/>
  <c r="N15" i="29"/>
  <c r="N14" i="29"/>
  <c r="N13" i="29"/>
  <c r="N12" i="29"/>
  <c r="N11" i="29"/>
  <c r="N10" i="29"/>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N109" i="21"/>
  <c r="N108" i="21"/>
  <c r="N107" i="21"/>
  <c r="N106" i="21"/>
  <c r="N105" i="21"/>
  <c r="N104" i="21"/>
  <c r="N103" i="21"/>
  <c r="N102" i="21"/>
  <c r="N101" i="21"/>
  <c r="N100" i="21"/>
  <c r="N99" i="21"/>
  <c r="N98" i="21"/>
  <c r="N97" i="21"/>
  <c r="N96" i="21"/>
  <c r="N95" i="21"/>
  <c r="N94" i="21"/>
  <c r="N93" i="21"/>
  <c r="N92" i="21"/>
  <c r="N91" i="21"/>
  <c r="N90" i="21"/>
  <c r="N89" i="21"/>
  <c r="N88" i="21"/>
  <c r="N87" i="21"/>
  <c r="N86" i="21"/>
  <c r="N85" i="21"/>
  <c r="N84" i="21"/>
  <c r="N83" i="21"/>
  <c r="N82" i="21"/>
  <c r="N81" i="21"/>
  <c r="N80" i="21"/>
  <c r="N79" i="21"/>
  <c r="N78" i="21"/>
  <c r="N77" i="21"/>
  <c r="N76" i="21"/>
  <c r="N75" i="21"/>
  <c r="N74" i="21"/>
  <c r="N73" i="21"/>
  <c r="N72" i="21"/>
  <c r="N71" i="21"/>
  <c r="N70" i="21"/>
  <c r="N69" i="21"/>
  <c r="N68" i="21"/>
  <c r="N67" i="21"/>
  <c r="N66" i="21"/>
  <c r="N65" i="21"/>
  <c r="N64" i="21"/>
  <c r="N63" i="21"/>
  <c r="N62" i="21"/>
  <c r="N61" i="21"/>
  <c r="N60" i="21"/>
  <c r="N59" i="21"/>
  <c r="N58" i="21"/>
  <c r="N57" i="21"/>
  <c r="N56" i="21"/>
  <c r="N55" i="21"/>
  <c r="N54" i="21"/>
  <c r="N53" i="21"/>
  <c r="N52" i="21"/>
  <c r="N51" i="21"/>
  <c r="N50" i="21"/>
  <c r="N49" i="21"/>
  <c r="N48" i="21"/>
  <c r="N47" i="21"/>
  <c r="N46" i="21"/>
  <c r="N45" i="21"/>
  <c r="N44" i="21"/>
  <c r="N43" i="21"/>
  <c r="N42" i="21"/>
  <c r="N41" i="21"/>
  <c r="N40" i="21"/>
  <c r="N39" i="21"/>
  <c r="N38" i="21"/>
  <c r="N37" i="21"/>
  <c r="N36" i="21"/>
  <c r="N35" i="21"/>
  <c r="N34" i="21"/>
  <c r="N33" i="21"/>
  <c r="N32" i="21"/>
  <c r="N31" i="21"/>
  <c r="N30" i="21"/>
  <c r="N29" i="21"/>
  <c r="N28" i="21"/>
  <c r="N27" i="21"/>
  <c r="N26" i="21"/>
  <c r="N25" i="21"/>
  <c r="N24" i="21"/>
  <c r="N23" i="21"/>
  <c r="N22" i="21"/>
  <c r="N21" i="21"/>
  <c r="N20" i="21"/>
  <c r="N19" i="21"/>
  <c r="N18" i="21"/>
  <c r="N17" i="21"/>
  <c r="N16" i="21"/>
  <c r="N15" i="21"/>
  <c r="N14" i="21"/>
  <c r="N13" i="21"/>
  <c r="N12" i="21"/>
  <c r="N11" i="21"/>
  <c r="N10" i="21"/>
  <c r="N109" i="22"/>
  <c r="N108" i="22"/>
  <c r="N107" i="22"/>
  <c r="N106" i="22"/>
  <c r="N105" i="22"/>
  <c r="N104" i="22"/>
  <c r="N103" i="22"/>
  <c r="N102" i="22"/>
  <c r="N101" i="22"/>
  <c r="N100" i="22"/>
  <c r="N99" i="22"/>
  <c r="N98" i="22"/>
  <c r="N97" i="22"/>
  <c r="N96" i="22"/>
  <c r="N95" i="22"/>
  <c r="N94" i="22"/>
  <c r="N93" i="22"/>
  <c r="N92" i="22"/>
  <c r="N91" i="22"/>
  <c r="N90" i="22"/>
  <c r="N89" i="22"/>
  <c r="N88" i="22"/>
  <c r="N87" i="22"/>
  <c r="N86" i="22"/>
  <c r="N85" i="22"/>
  <c r="N84" i="22"/>
  <c r="N83" i="22"/>
  <c r="N82" i="22"/>
  <c r="N81" i="22"/>
  <c r="N80" i="22"/>
  <c r="N79" i="22"/>
  <c r="N78" i="22"/>
  <c r="N77" i="22"/>
  <c r="N76" i="22"/>
  <c r="N75" i="22"/>
  <c r="N74" i="22"/>
  <c r="N73" i="22"/>
  <c r="N72" i="22"/>
  <c r="N71" i="22"/>
  <c r="N70" i="22"/>
  <c r="N69" i="22"/>
  <c r="N68" i="22"/>
  <c r="N67" i="22"/>
  <c r="N66" i="22"/>
  <c r="N65" i="22"/>
  <c r="N64" i="22"/>
  <c r="N63" i="22"/>
  <c r="N62" i="22"/>
  <c r="N61" i="22"/>
  <c r="N60" i="22"/>
  <c r="N59" i="22"/>
  <c r="N58" i="22"/>
  <c r="N57" i="22"/>
  <c r="N56" i="22"/>
  <c r="N55" i="22"/>
  <c r="N54" i="22"/>
  <c r="N53" i="22"/>
  <c r="N52" i="22"/>
  <c r="N51" i="22"/>
  <c r="N50" i="22"/>
  <c r="N49" i="22"/>
  <c r="N48" i="22"/>
  <c r="N47" i="22"/>
  <c r="N46" i="22"/>
  <c r="N45" i="22"/>
  <c r="N44" i="22"/>
  <c r="N43" i="22"/>
  <c r="N42" i="22"/>
  <c r="N41" i="22"/>
  <c r="N40" i="22"/>
  <c r="N39" i="22"/>
  <c r="N38" i="22"/>
  <c r="N37" i="22"/>
  <c r="N36" i="22"/>
  <c r="N35" i="22"/>
  <c r="N34" i="22"/>
  <c r="N33" i="22"/>
  <c r="N32" i="22"/>
  <c r="N31" i="22"/>
  <c r="N30" i="22"/>
  <c r="N29" i="22"/>
  <c r="N28" i="22"/>
  <c r="N27" i="22"/>
  <c r="N26" i="22"/>
  <c r="N25" i="22"/>
  <c r="N24" i="22"/>
  <c r="N23" i="22"/>
  <c r="N22" i="22"/>
  <c r="N21" i="22"/>
  <c r="N20" i="22"/>
  <c r="N19" i="22"/>
  <c r="N18" i="22"/>
  <c r="N17" i="22"/>
  <c r="N16" i="22"/>
  <c r="N15" i="22"/>
  <c r="N14" i="22"/>
  <c r="N13" i="22"/>
  <c r="N12" i="22"/>
  <c r="N11" i="22"/>
  <c r="N10" i="22"/>
  <c r="O109" i="20"/>
  <c r="O108" i="20"/>
  <c r="O107" i="20"/>
  <c r="O106" i="20"/>
  <c r="O105" i="20"/>
  <c r="O104" i="20"/>
  <c r="O103" i="20"/>
  <c r="O102" i="20"/>
  <c r="O101" i="20"/>
  <c r="O100" i="20"/>
  <c r="O99" i="20"/>
  <c r="O98" i="20"/>
  <c r="O97" i="20"/>
  <c r="O96" i="20"/>
  <c r="O95" i="20"/>
  <c r="O94" i="20"/>
  <c r="O93" i="20"/>
  <c r="O92" i="20"/>
  <c r="O91" i="20"/>
  <c r="O90" i="20"/>
  <c r="O89" i="20"/>
  <c r="O88" i="20"/>
  <c r="O87" i="20"/>
  <c r="O86" i="20"/>
  <c r="O85" i="20"/>
  <c r="O84" i="20"/>
  <c r="O83" i="20"/>
  <c r="O82" i="20"/>
  <c r="O81" i="20"/>
  <c r="O80" i="20"/>
  <c r="O79" i="20"/>
  <c r="O78" i="20"/>
  <c r="O77" i="20"/>
  <c r="O76" i="20"/>
  <c r="O75" i="20"/>
  <c r="O74" i="20"/>
  <c r="O73" i="20"/>
  <c r="O72" i="20"/>
  <c r="O71" i="20"/>
  <c r="O70" i="20"/>
  <c r="O69" i="20"/>
  <c r="O68" i="20"/>
  <c r="O67" i="20"/>
  <c r="O66" i="20"/>
  <c r="O65" i="20"/>
  <c r="O64" i="20"/>
  <c r="O63" i="20"/>
  <c r="O62" i="20"/>
  <c r="O61" i="20"/>
  <c r="O60" i="20"/>
  <c r="O59" i="20"/>
  <c r="O58" i="20"/>
  <c r="O57" i="20"/>
  <c r="O56" i="20"/>
  <c r="O55" i="20"/>
  <c r="O54" i="20"/>
  <c r="O53" i="20"/>
  <c r="O52" i="20"/>
  <c r="O51" i="20"/>
  <c r="O50" i="20"/>
  <c r="O49" i="20"/>
  <c r="O48" i="20"/>
  <c r="O47" i="20"/>
  <c r="O46" i="20"/>
  <c r="O45" i="20"/>
  <c r="O44" i="20"/>
  <c r="O43" i="20"/>
  <c r="O42" i="20"/>
  <c r="O41" i="20"/>
  <c r="O40" i="20"/>
  <c r="O39" i="20"/>
  <c r="O38" i="20"/>
  <c r="O37" i="20"/>
  <c r="O36" i="20"/>
  <c r="O35" i="20"/>
  <c r="O34" i="20"/>
  <c r="O33" i="20"/>
  <c r="O32" i="20"/>
  <c r="O31" i="20"/>
  <c r="O30" i="20"/>
  <c r="O29" i="20"/>
  <c r="O28" i="20"/>
  <c r="O27" i="20"/>
  <c r="O26" i="20"/>
  <c r="O25" i="20"/>
  <c r="O24" i="20"/>
  <c r="O23" i="20"/>
  <c r="O22" i="20"/>
  <c r="O21" i="20"/>
  <c r="O20" i="20"/>
  <c r="O19" i="20"/>
  <c r="O18" i="20"/>
  <c r="O17" i="20"/>
  <c r="O16" i="20"/>
  <c r="O15" i="20"/>
  <c r="O14" i="20"/>
  <c r="O13" i="20"/>
  <c r="O12" i="20"/>
  <c r="O11" i="20"/>
  <c r="O10" i="20"/>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Q10" i="18"/>
  <c r="P10" i="18"/>
  <c r="Q108" i="18"/>
  <c r="P108" i="18"/>
  <c r="M108" i="18" s="1"/>
  <c r="Q107" i="18"/>
  <c r="P107" i="18"/>
  <c r="M107" i="18" s="1"/>
  <c r="Q106" i="18"/>
  <c r="P106" i="18"/>
  <c r="J106" i="18" s="1"/>
  <c r="Q105" i="18"/>
  <c r="P105" i="18"/>
  <c r="L105" i="18"/>
  <c r="O105" i="18" s="1"/>
  <c r="Q104" i="18"/>
  <c r="P104" i="18"/>
  <c r="Q103" i="18"/>
  <c r="P103" i="18"/>
  <c r="Q102" i="18"/>
  <c r="P102" i="18"/>
  <c r="L102" i="18" s="1"/>
  <c r="O102" i="18" s="1"/>
  <c r="Q101" i="18"/>
  <c r="P101" i="18"/>
  <c r="Q100" i="18"/>
  <c r="P100" i="18"/>
  <c r="M100" i="18"/>
  <c r="Q99" i="18"/>
  <c r="P99" i="18"/>
  <c r="Q98" i="18"/>
  <c r="P98" i="18"/>
  <c r="Q97" i="18"/>
  <c r="P97" i="18"/>
  <c r="Q96" i="18"/>
  <c r="P96" i="18"/>
  <c r="Q95" i="18"/>
  <c r="P95" i="18"/>
  <c r="Q94" i="18"/>
  <c r="P94" i="18"/>
  <c r="Q93" i="18"/>
  <c r="P93" i="18"/>
  <c r="Q92" i="18"/>
  <c r="P92" i="18"/>
  <c r="Q91" i="18"/>
  <c r="P91" i="18"/>
  <c r="N91" i="18" s="1"/>
  <c r="Q90" i="18"/>
  <c r="P90" i="18"/>
  <c r="J90" i="18" s="1"/>
  <c r="Q89" i="18"/>
  <c r="P89" i="18"/>
  <c r="M89" i="18" s="1"/>
  <c r="Q88" i="18"/>
  <c r="P88" i="18"/>
  <c r="Q87" i="18"/>
  <c r="P87" i="18"/>
  <c r="N87" i="18" s="1"/>
  <c r="Q86" i="18"/>
  <c r="P86" i="18"/>
  <c r="Q85" i="18"/>
  <c r="P85" i="18"/>
  <c r="J85" i="18" s="1"/>
  <c r="Q84" i="18"/>
  <c r="P84" i="18"/>
  <c r="K84" i="18" s="1"/>
  <c r="Q83" i="18"/>
  <c r="P83" i="18"/>
  <c r="Q82" i="18"/>
  <c r="P82" i="18"/>
  <c r="J82" i="18" s="1"/>
  <c r="Q81" i="18"/>
  <c r="P81" i="18"/>
  <c r="M81" i="18" s="1"/>
  <c r="Q80" i="18"/>
  <c r="P80" i="18"/>
  <c r="K80" i="18" s="1"/>
  <c r="Q79" i="18"/>
  <c r="P79" i="18"/>
  <c r="Q78" i="18"/>
  <c r="P78" i="18"/>
  <c r="Q77" i="18"/>
  <c r="P77" i="18"/>
  <c r="J77" i="18" s="1"/>
  <c r="Q76" i="18"/>
  <c r="P76" i="18"/>
  <c r="Q75" i="18"/>
  <c r="P75" i="18"/>
  <c r="Q74" i="18"/>
  <c r="P74" i="18"/>
  <c r="J74" i="18" s="1"/>
  <c r="Q73" i="18"/>
  <c r="P73" i="18"/>
  <c r="Q72" i="18"/>
  <c r="P72" i="18"/>
  <c r="Q71" i="18"/>
  <c r="P71" i="18"/>
  <c r="N71" i="18" s="1"/>
  <c r="Q70" i="18"/>
  <c r="P70" i="18"/>
  <c r="Q69" i="18"/>
  <c r="P69" i="18"/>
  <c r="M69" i="18" s="1"/>
  <c r="Q68" i="18"/>
  <c r="P68" i="18"/>
  <c r="M68" i="18" s="1"/>
  <c r="Q67" i="18"/>
  <c r="P67" i="18"/>
  <c r="K67" i="18" s="1"/>
  <c r="J67" i="18"/>
  <c r="Q66" i="18"/>
  <c r="P66" i="18"/>
  <c r="J66" i="18" s="1"/>
  <c r="Q65" i="18"/>
  <c r="P65" i="18"/>
  <c r="Q64" i="18"/>
  <c r="P64" i="18"/>
  <c r="Q63" i="18"/>
  <c r="P63" i="18"/>
  <c r="Q62" i="18"/>
  <c r="P62" i="18"/>
  <c r="J62" i="18" s="1"/>
  <c r="Q61" i="18"/>
  <c r="P61" i="18"/>
  <c r="Q60" i="18"/>
  <c r="P60" i="18"/>
  <c r="J60" i="18" s="1"/>
  <c r="Q59" i="18"/>
  <c r="P59" i="18"/>
  <c r="J59" i="18" s="1"/>
  <c r="Q58" i="18"/>
  <c r="P58" i="18"/>
  <c r="Q57" i="18"/>
  <c r="P57" i="18"/>
  <c r="M57" i="18" s="1"/>
  <c r="Q56" i="18"/>
  <c r="P56" i="18"/>
  <c r="Q55" i="18"/>
  <c r="P55" i="18"/>
  <c r="Q54" i="18"/>
  <c r="P54" i="18"/>
  <c r="M54" i="18" s="1"/>
  <c r="Q53" i="18"/>
  <c r="P53" i="18"/>
  <c r="M53" i="18" s="1"/>
  <c r="Q52" i="18"/>
  <c r="P52" i="18"/>
  <c r="Q51" i="18"/>
  <c r="P51" i="18"/>
  <c r="Q50" i="18"/>
  <c r="P50" i="18"/>
  <c r="Q49" i="18"/>
  <c r="P49" i="18"/>
  <c r="M49" i="18" s="1"/>
  <c r="Q48" i="18"/>
  <c r="P48" i="18"/>
  <c r="Q47" i="18"/>
  <c r="P47" i="18"/>
  <c r="M47" i="18" s="1"/>
  <c r="Q46" i="18"/>
  <c r="P46" i="18"/>
  <c r="Q45" i="18"/>
  <c r="P45" i="18"/>
  <c r="M45" i="18" s="1"/>
  <c r="Q44" i="18"/>
  <c r="P44" i="18"/>
  <c r="L44" i="18" s="1"/>
  <c r="Q43" i="18"/>
  <c r="P43" i="18"/>
  <c r="L43" i="18" s="1"/>
  <c r="O43" i="18" s="1"/>
  <c r="Q42" i="18"/>
  <c r="P42" i="18"/>
  <c r="K42" i="18"/>
  <c r="Q41" i="18"/>
  <c r="P41" i="18"/>
  <c r="M41" i="18" s="1"/>
  <c r="Q40" i="18"/>
  <c r="P40" i="18"/>
  <c r="Q39" i="18"/>
  <c r="P39" i="18"/>
  <c r="Q38" i="18"/>
  <c r="P38" i="18"/>
  <c r="Q37" i="18"/>
  <c r="P37" i="18"/>
  <c r="Q36" i="18"/>
  <c r="P36" i="18"/>
  <c r="L36" i="18" s="1"/>
  <c r="O36" i="18" s="1"/>
  <c r="Q35" i="18"/>
  <c r="P35" i="18"/>
  <c r="Q34" i="18"/>
  <c r="P34" i="18"/>
  <c r="K34" i="18" s="1"/>
  <c r="Q33" i="18"/>
  <c r="P33" i="18"/>
  <c r="M33" i="18" s="1"/>
  <c r="Q32" i="18"/>
  <c r="P32" i="18"/>
  <c r="Q31" i="18"/>
  <c r="P31" i="18"/>
  <c r="Q30" i="18"/>
  <c r="P30" i="18"/>
  <c r="M30" i="18" s="1"/>
  <c r="Q29" i="18"/>
  <c r="P29" i="18"/>
  <c r="M29" i="18" s="1"/>
  <c r="Q28" i="18"/>
  <c r="P28" i="18"/>
  <c r="Q27" i="18"/>
  <c r="P27" i="18"/>
  <c r="L27" i="18" s="1"/>
  <c r="Q26" i="18"/>
  <c r="P26" i="18"/>
  <c r="K26" i="18" s="1"/>
  <c r="Q25" i="18"/>
  <c r="P25" i="18"/>
  <c r="M25" i="18" s="1"/>
  <c r="Q24" i="18"/>
  <c r="P24" i="18"/>
  <c r="Q23" i="18"/>
  <c r="P23" i="18"/>
  <c r="K23" i="18" s="1"/>
  <c r="Q22" i="18"/>
  <c r="P22" i="18"/>
  <c r="Q21" i="18"/>
  <c r="P21" i="18"/>
  <c r="Q20" i="18"/>
  <c r="P20" i="18"/>
  <c r="Q19" i="18"/>
  <c r="P19" i="18"/>
  <c r="L19" i="18" s="1"/>
  <c r="Q18" i="18"/>
  <c r="P18" i="18"/>
  <c r="Q17" i="18"/>
  <c r="P17" i="18"/>
  <c r="Q16" i="18"/>
  <c r="P16" i="18"/>
  <c r="M16" i="18"/>
  <c r="Q15" i="18"/>
  <c r="P15" i="18"/>
  <c r="Q14" i="18"/>
  <c r="P14" i="18"/>
  <c r="N14" i="18" s="1"/>
  <c r="Q13" i="18"/>
  <c r="P13" i="18"/>
  <c r="Q12" i="18"/>
  <c r="P12" i="18"/>
  <c r="Q11" i="18"/>
  <c r="P11" i="18"/>
  <c r="P108" i="17"/>
  <c r="K108" i="17" s="1"/>
  <c r="P107" i="17"/>
  <c r="P106" i="17"/>
  <c r="N106" i="17" s="1"/>
  <c r="P105" i="17"/>
  <c r="N105" i="17" s="1"/>
  <c r="P104" i="17"/>
  <c r="L104" i="17" s="1"/>
  <c r="O104" i="17" s="1"/>
  <c r="P103" i="17"/>
  <c r="P102" i="17"/>
  <c r="J102" i="17" s="1"/>
  <c r="P101" i="17"/>
  <c r="K101" i="17" s="1"/>
  <c r="P100" i="17"/>
  <c r="P99" i="17"/>
  <c r="J99" i="17" s="1"/>
  <c r="P98" i="17"/>
  <c r="P97" i="17"/>
  <c r="P96" i="17"/>
  <c r="J96" i="17" s="1"/>
  <c r="P95" i="17"/>
  <c r="P94" i="17"/>
  <c r="J94" i="17" s="1"/>
  <c r="P93" i="17"/>
  <c r="P92" i="17"/>
  <c r="N92" i="17"/>
  <c r="P91" i="17"/>
  <c r="N91" i="17"/>
  <c r="P90" i="17"/>
  <c r="M90" i="17" s="1"/>
  <c r="P89" i="17"/>
  <c r="K89" i="17" s="1"/>
  <c r="P88" i="17"/>
  <c r="M88" i="17" s="1"/>
  <c r="P87" i="17"/>
  <c r="N87" i="17" s="1"/>
  <c r="P86" i="17"/>
  <c r="J86" i="17" s="1"/>
  <c r="P85" i="17"/>
  <c r="K85" i="17" s="1"/>
  <c r="P84" i="17"/>
  <c r="P83" i="17"/>
  <c r="K83" i="17" s="1"/>
  <c r="P82" i="17"/>
  <c r="L82" i="17" s="1"/>
  <c r="O82" i="17" s="1"/>
  <c r="P81" i="17"/>
  <c r="K81" i="17" s="1"/>
  <c r="P80" i="17"/>
  <c r="M80" i="17"/>
  <c r="P79" i="17"/>
  <c r="N79" i="17" s="1"/>
  <c r="P78" i="17"/>
  <c r="P77" i="17"/>
  <c r="P76" i="17"/>
  <c r="N76" i="17" s="1"/>
  <c r="P75" i="17"/>
  <c r="N75" i="17" s="1"/>
  <c r="P74" i="17"/>
  <c r="N74" i="17" s="1"/>
  <c r="P73" i="17"/>
  <c r="N73" i="17"/>
  <c r="P72" i="17"/>
  <c r="M72" i="17" s="1"/>
  <c r="P71" i="17"/>
  <c r="L71" i="17" s="1"/>
  <c r="P70" i="17"/>
  <c r="J70" i="17"/>
  <c r="P69" i="17"/>
  <c r="J69" i="17" s="1"/>
  <c r="P68" i="17"/>
  <c r="N68" i="17" s="1"/>
  <c r="P67" i="17"/>
  <c r="L67" i="17"/>
  <c r="P66" i="17"/>
  <c r="M66" i="17" s="1"/>
  <c r="P65" i="17"/>
  <c r="P64" i="17"/>
  <c r="J64" i="17" s="1"/>
  <c r="P63" i="17"/>
  <c r="N63" i="17" s="1"/>
  <c r="P62" i="17"/>
  <c r="J62" i="17" s="1"/>
  <c r="P61" i="17"/>
  <c r="N61" i="17" s="1"/>
  <c r="P60" i="17"/>
  <c r="L60" i="17" s="1"/>
  <c r="P59" i="17"/>
  <c r="P58" i="17"/>
  <c r="M58" i="17" s="1"/>
  <c r="P57" i="17"/>
  <c r="P56" i="17"/>
  <c r="P55" i="17"/>
  <c r="L55" i="17" s="1"/>
  <c r="O55" i="17" s="1"/>
  <c r="P54" i="17"/>
  <c r="N54" i="17" s="1"/>
  <c r="P53" i="17"/>
  <c r="N53" i="17" s="1"/>
  <c r="P52" i="17"/>
  <c r="L52" i="17" s="1"/>
  <c r="P51" i="17"/>
  <c r="J51" i="17"/>
  <c r="P50" i="17"/>
  <c r="M50" i="17" s="1"/>
  <c r="P49" i="17"/>
  <c r="P48" i="17"/>
  <c r="P47" i="17"/>
  <c r="J47" i="17" s="1"/>
  <c r="P46" i="17"/>
  <c r="N46" i="17" s="1"/>
  <c r="P45" i="17"/>
  <c r="P44" i="17"/>
  <c r="P43" i="17"/>
  <c r="L43" i="17" s="1"/>
  <c r="P42" i="17"/>
  <c r="N42" i="17" s="1"/>
  <c r="P41" i="17"/>
  <c r="M41" i="17"/>
  <c r="P40" i="17"/>
  <c r="N40" i="17" s="1"/>
  <c r="L40" i="17"/>
  <c r="O40" i="17" s="1"/>
  <c r="P39" i="17"/>
  <c r="J39" i="17" s="1"/>
  <c r="P38" i="17"/>
  <c r="N38" i="17" s="1"/>
  <c r="P37" i="17"/>
  <c r="P36" i="17"/>
  <c r="P35" i="17"/>
  <c r="J35" i="17" s="1"/>
  <c r="P34" i="17"/>
  <c r="L34" i="17" s="1"/>
  <c r="O34" i="17" s="1"/>
  <c r="P33" i="17"/>
  <c r="L33" i="17" s="1"/>
  <c r="O33" i="17" s="1"/>
  <c r="N33" i="17"/>
  <c r="P32" i="17"/>
  <c r="N32" i="17" s="1"/>
  <c r="P31" i="17"/>
  <c r="P30" i="17"/>
  <c r="K30" i="17" s="1"/>
  <c r="P29" i="17"/>
  <c r="P28" i="17"/>
  <c r="P27" i="17"/>
  <c r="P26" i="17"/>
  <c r="L26" i="17"/>
  <c r="O26" i="17" s="1"/>
  <c r="P25" i="17"/>
  <c r="L25" i="17"/>
  <c r="O25" i="17" s="1"/>
  <c r="P24" i="17"/>
  <c r="P23" i="17"/>
  <c r="J23" i="17" s="1"/>
  <c r="P22" i="17"/>
  <c r="P21" i="17"/>
  <c r="P20" i="17"/>
  <c r="J20" i="17" s="1"/>
  <c r="P19" i="17"/>
  <c r="K19" i="17" s="1"/>
  <c r="P18" i="17"/>
  <c r="K18" i="17"/>
  <c r="P17" i="17"/>
  <c r="P16" i="17"/>
  <c r="J16" i="17" s="1"/>
  <c r="P15" i="17"/>
  <c r="N15" i="17" s="1"/>
  <c r="P14" i="17"/>
  <c r="M14" i="17" s="1"/>
  <c r="P13" i="17"/>
  <c r="N13" i="17" s="1"/>
  <c r="P12" i="17"/>
  <c r="J12" i="17" s="1"/>
  <c r="P11" i="17"/>
  <c r="J11" i="17" s="1"/>
  <c r="Q108" i="17"/>
  <c r="Q107" i="17"/>
  <c r="Q106" i="17"/>
  <c r="Q105" i="17"/>
  <c r="Q104" i="17"/>
  <c r="Q103" i="17"/>
  <c r="Q102" i="17"/>
  <c r="Q101" i="17"/>
  <c r="Q100" i="17"/>
  <c r="Q99" i="17"/>
  <c r="Q98" i="17"/>
  <c r="Q97" i="17"/>
  <c r="Q96" i="17"/>
  <c r="Q95" i="17"/>
  <c r="Q94" i="17"/>
  <c r="Q93" i="17"/>
  <c r="Q92" i="17"/>
  <c r="Q91" i="17"/>
  <c r="Q90" i="17"/>
  <c r="Q89" i="17"/>
  <c r="Q88" i="17"/>
  <c r="Q87" i="17"/>
  <c r="Q86" i="17"/>
  <c r="Q85" i="17"/>
  <c r="Q84" i="17"/>
  <c r="Q83" i="17"/>
  <c r="Q82" i="17"/>
  <c r="Q81" i="17"/>
  <c r="Q80" i="17"/>
  <c r="Q79" i="17"/>
  <c r="Q78" i="17"/>
  <c r="Q77" i="17"/>
  <c r="Q76" i="17"/>
  <c r="Q75" i="17"/>
  <c r="Q74" i="17"/>
  <c r="Q73" i="17"/>
  <c r="Q72" i="17"/>
  <c r="Q71" i="17"/>
  <c r="Q70" i="17"/>
  <c r="Q69" i="17"/>
  <c r="Q68" i="17"/>
  <c r="Q67" i="17"/>
  <c r="Q66" i="17"/>
  <c r="Q65" i="17"/>
  <c r="Q64" i="17"/>
  <c r="Q63" i="17"/>
  <c r="Q62" i="17"/>
  <c r="Q61" i="17"/>
  <c r="Q60" i="17"/>
  <c r="Q59" i="17"/>
  <c r="Q58" i="17"/>
  <c r="Q57" i="17"/>
  <c r="Q56" i="17"/>
  <c r="Q55" i="17"/>
  <c r="Q54" i="17"/>
  <c r="Q53" i="17"/>
  <c r="Q52" i="17"/>
  <c r="Q51" i="17"/>
  <c r="Q50" i="17"/>
  <c r="Q49" i="17"/>
  <c r="Q48" i="17"/>
  <c r="Q47" i="17"/>
  <c r="Q46" i="17"/>
  <c r="Q45" i="17"/>
  <c r="Q44" i="17"/>
  <c r="Q43" i="17"/>
  <c r="Q42" i="17"/>
  <c r="Q41" i="17"/>
  <c r="Q40" i="17"/>
  <c r="Q39" i="17"/>
  <c r="Q38" i="17"/>
  <c r="Q37" i="17"/>
  <c r="Q36" i="17"/>
  <c r="Q35" i="17"/>
  <c r="Q34" i="17"/>
  <c r="Q33" i="17"/>
  <c r="Q32" i="17"/>
  <c r="Q31" i="17"/>
  <c r="Q30" i="17"/>
  <c r="Q29" i="17"/>
  <c r="Q28" i="17"/>
  <c r="Q27" i="17"/>
  <c r="Q26" i="17"/>
  <c r="Q25" i="17"/>
  <c r="Q24" i="17"/>
  <c r="Q23" i="17"/>
  <c r="Q22" i="17"/>
  <c r="Q21" i="17"/>
  <c r="Q20" i="17"/>
  <c r="Q19" i="17"/>
  <c r="Q18" i="17"/>
  <c r="Q17" i="17"/>
  <c r="Q16" i="17"/>
  <c r="Q15" i="17"/>
  <c r="Q14" i="17"/>
  <c r="Q13" i="17"/>
  <c r="Q12" i="17"/>
  <c r="Q11" i="17"/>
  <c r="Q10" i="17"/>
  <c r="P108" i="45"/>
  <c r="O108" i="45"/>
  <c r="J108" i="45" s="1"/>
  <c r="P107" i="45"/>
  <c r="O107" i="45"/>
  <c r="P106" i="45"/>
  <c r="O106" i="45"/>
  <c r="P105" i="45"/>
  <c r="O105" i="45"/>
  <c r="J105" i="45" s="1"/>
  <c r="P104" i="45"/>
  <c r="O104" i="45"/>
  <c r="P103" i="45"/>
  <c r="O103" i="45"/>
  <c r="P102" i="45"/>
  <c r="O102" i="45"/>
  <c r="J102" i="45" s="1"/>
  <c r="P101" i="45"/>
  <c r="O101" i="45"/>
  <c r="P100" i="45"/>
  <c r="O100" i="45"/>
  <c r="N100" i="45" s="1"/>
  <c r="P99" i="45"/>
  <c r="O99" i="45"/>
  <c r="P98" i="45"/>
  <c r="O98" i="45"/>
  <c r="P97" i="45"/>
  <c r="O97" i="45"/>
  <c r="J97" i="45" s="1"/>
  <c r="P96" i="45"/>
  <c r="O96" i="45"/>
  <c r="N96" i="45" s="1"/>
  <c r="P95" i="45"/>
  <c r="O95" i="45"/>
  <c r="K95" i="45" s="1"/>
  <c r="P94" i="45"/>
  <c r="O94" i="45"/>
  <c r="M94" i="45" s="1"/>
  <c r="P93" i="45"/>
  <c r="O93" i="45"/>
  <c r="I93" i="45" s="1"/>
  <c r="P92" i="45"/>
  <c r="O92" i="45"/>
  <c r="K92" i="45" s="1"/>
  <c r="P91" i="45"/>
  <c r="O91" i="45"/>
  <c r="P90" i="45"/>
  <c r="O90" i="45"/>
  <c r="N90" i="45" s="1"/>
  <c r="P89" i="45"/>
  <c r="O89" i="45"/>
  <c r="I89" i="45" s="1"/>
  <c r="P88" i="45"/>
  <c r="O88" i="45"/>
  <c r="P87" i="45"/>
  <c r="O87" i="45"/>
  <c r="P86" i="45"/>
  <c r="O86" i="45"/>
  <c r="M86" i="45" s="1"/>
  <c r="P85" i="45"/>
  <c r="O85" i="45"/>
  <c r="J85" i="45" s="1"/>
  <c r="P84" i="45"/>
  <c r="O84" i="45"/>
  <c r="P83" i="45"/>
  <c r="O83" i="45"/>
  <c r="J83" i="45"/>
  <c r="P82" i="45"/>
  <c r="O82" i="45"/>
  <c r="K82" i="45" s="1"/>
  <c r="P81" i="45"/>
  <c r="O81" i="45"/>
  <c r="I81" i="45" s="1"/>
  <c r="P80" i="45"/>
  <c r="O80" i="45"/>
  <c r="P79" i="45"/>
  <c r="O79" i="45"/>
  <c r="N79" i="45" s="1"/>
  <c r="P78" i="45"/>
  <c r="O78" i="45"/>
  <c r="N78" i="45" s="1"/>
  <c r="P77" i="45"/>
  <c r="O77" i="45"/>
  <c r="P76" i="45"/>
  <c r="O76" i="45"/>
  <c r="K76" i="45" s="1"/>
  <c r="P75" i="45"/>
  <c r="O75" i="45"/>
  <c r="L75" i="45" s="1"/>
  <c r="P74" i="45"/>
  <c r="O74" i="45"/>
  <c r="K74" i="45" s="1"/>
  <c r="P73" i="45"/>
  <c r="O73" i="45"/>
  <c r="I73" i="45"/>
  <c r="P72" i="45"/>
  <c r="O72" i="45"/>
  <c r="P71" i="45"/>
  <c r="O71" i="45"/>
  <c r="L71" i="45" s="1"/>
  <c r="P70" i="45"/>
  <c r="O70" i="45"/>
  <c r="K70" i="45" s="1"/>
  <c r="P69" i="45"/>
  <c r="O69" i="45"/>
  <c r="N69" i="45"/>
  <c r="P68" i="45"/>
  <c r="O68" i="45"/>
  <c r="K68" i="45" s="1"/>
  <c r="P67" i="45"/>
  <c r="O67" i="45"/>
  <c r="P66" i="45"/>
  <c r="O66" i="45"/>
  <c r="M66" i="45" s="1"/>
  <c r="P65" i="45"/>
  <c r="O65" i="45"/>
  <c r="P64" i="45"/>
  <c r="O64" i="45"/>
  <c r="K64" i="45" s="1"/>
  <c r="P63" i="45"/>
  <c r="O63" i="45"/>
  <c r="N63" i="45" s="1"/>
  <c r="P62" i="45"/>
  <c r="O62" i="45"/>
  <c r="P61" i="45"/>
  <c r="O61" i="45"/>
  <c r="N61" i="45"/>
  <c r="P60" i="45"/>
  <c r="O60" i="45"/>
  <c r="N60" i="45" s="1"/>
  <c r="P59" i="45"/>
  <c r="O59" i="45"/>
  <c r="I59" i="45" s="1"/>
  <c r="P58" i="45"/>
  <c r="O58" i="45"/>
  <c r="M58" i="45"/>
  <c r="P57" i="45"/>
  <c r="O57" i="45"/>
  <c r="P56" i="45"/>
  <c r="O56" i="45"/>
  <c r="P55" i="45"/>
  <c r="O55" i="45"/>
  <c r="I55" i="45" s="1"/>
  <c r="P54" i="45"/>
  <c r="O54" i="45"/>
  <c r="P53" i="45"/>
  <c r="O53" i="45"/>
  <c r="M53" i="45" s="1"/>
  <c r="P52" i="45"/>
  <c r="O52" i="45"/>
  <c r="I52" i="45" s="1"/>
  <c r="P51" i="45"/>
  <c r="O51" i="45"/>
  <c r="N51" i="45" s="1"/>
  <c r="P50" i="45"/>
  <c r="O50" i="45"/>
  <c r="M50" i="45" s="1"/>
  <c r="P49" i="45"/>
  <c r="O49" i="45"/>
  <c r="P48" i="45"/>
  <c r="O48" i="45"/>
  <c r="N48" i="45" s="1"/>
  <c r="P47" i="45"/>
  <c r="O47" i="45"/>
  <c r="N47" i="45" s="1"/>
  <c r="P46" i="45"/>
  <c r="O46" i="45"/>
  <c r="N46" i="45" s="1"/>
  <c r="P45" i="45"/>
  <c r="O45" i="45"/>
  <c r="I45" i="45" s="1"/>
  <c r="P44" i="45"/>
  <c r="O44" i="45"/>
  <c r="N44" i="45" s="1"/>
  <c r="P43" i="45"/>
  <c r="O43" i="45"/>
  <c r="I43" i="45" s="1"/>
  <c r="P42" i="45"/>
  <c r="O42" i="45"/>
  <c r="P41" i="45"/>
  <c r="O41" i="45"/>
  <c r="K41" i="45" s="1"/>
  <c r="P40" i="45"/>
  <c r="O40" i="45"/>
  <c r="P39" i="45"/>
  <c r="O39" i="45"/>
  <c r="N39" i="45" s="1"/>
  <c r="P38" i="45"/>
  <c r="O38" i="45"/>
  <c r="P37" i="45"/>
  <c r="O37" i="45"/>
  <c r="P36" i="45"/>
  <c r="O36" i="45"/>
  <c r="N36" i="45" s="1"/>
  <c r="P35" i="45"/>
  <c r="O35" i="45"/>
  <c r="J35" i="45" s="1"/>
  <c r="P34" i="45"/>
  <c r="O34" i="45"/>
  <c r="I34" i="45" s="1"/>
  <c r="P33" i="45"/>
  <c r="O33" i="45"/>
  <c r="P32" i="45"/>
  <c r="O32" i="45"/>
  <c r="M32" i="45" s="1"/>
  <c r="P31" i="45"/>
  <c r="O31" i="45"/>
  <c r="P30" i="45"/>
  <c r="O30" i="45"/>
  <c r="L30" i="45" s="1"/>
  <c r="P29" i="45"/>
  <c r="O29" i="45"/>
  <c r="P28" i="45"/>
  <c r="O28" i="45"/>
  <c r="N28" i="45" s="1"/>
  <c r="P27" i="45"/>
  <c r="O27" i="45"/>
  <c r="J27" i="45" s="1"/>
  <c r="P26" i="45"/>
  <c r="O26" i="45"/>
  <c r="J26" i="45" s="1"/>
  <c r="P25" i="45"/>
  <c r="O25" i="45"/>
  <c r="P24" i="45"/>
  <c r="O24" i="45"/>
  <c r="M24" i="45" s="1"/>
  <c r="P23" i="45"/>
  <c r="O23" i="45"/>
  <c r="L23" i="45" s="1"/>
  <c r="P22" i="45"/>
  <c r="O22" i="45"/>
  <c r="L22" i="45" s="1"/>
  <c r="P21" i="45"/>
  <c r="O21" i="45"/>
  <c r="P20" i="45"/>
  <c r="O20" i="45"/>
  <c r="P19" i="45"/>
  <c r="O19" i="45"/>
  <c r="J19" i="45" s="1"/>
  <c r="P18" i="45"/>
  <c r="O18" i="45"/>
  <c r="N18" i="45" s="1"/>
  <c r="P17" i="45"/>
  <c r="O17" i="45"/>
  <c r="K17" i="45" s="1"/>
  <c r="M17" i="45"/>
  <c r="P16" i="45"/>
  <c r="O16" i="45"/>
  <c r="M16" i="45"/>
  <c r="P15" i="45"/>
  <c r="O15" i="45"/>
  <c r="P14" i="45"/>
  <c r="O14" i="45"/>
  <c r="I14" i="45" s="1"/>
  <c r="K14" i="45"/>
  <c r="P13" i="45"/>
  <c r="O13" i="45"/>
  <c r="N13" i="45"/>
  <c r="P12" i="45"/>
  <c r="O12" i="45"/>
  <c r="L12" i="45"/>
  <c r="P11" i="45"/>
  <c r="O11" i="45"/>
  <c r="K11" i="45" s="1"/>
  <c r="A4" i="69"/>
  <c r="I62" i="5"/>
  <c r="L54" i="5"/>
  <c r="J62" i="5"/>
  <c r="L216" i="30"/>
  <c r="M37" i="45"/>
  <c r="I65" i="5"/>
  <c r="J209" i="30"/>
  <c r="M244" i="30"/>
  <c r="AA15" i="44"/>
  <c r="R14" i="44"/>
  <c r="V14" i="44" s="1"/>
  <c r="AB14" i="44"/>
  <c r="S14" i="44"/>
  <c r="W14" i="44" s="1"/>
  <c r="Q17" i="38"/>
  <c r="Q15" i="38"/>
  <c r="L32" i="17"/>
  <c r="O32" i="17" s="1"/>
  <c r="J100" i="17"/>
  <c r="I33" i="5"/>
  <c r="J34" i="5"/>
  <c r="I53" i="5"/>
  <c r="K62" i="5"/>
  <c r="L65" i="5"/>
  <c r="J88" i="30"/>
  <c r="L32" i="5"/>
  <c r="L33" i="5"/>
  <c r="K34" i="5"/>
  <c r="J41" i="5"/>
  <c r="M237" i="30"/>
  <c r="K87" i="18"/>
  <c r="L41" i="5"/>
  <c r="K147" i="5"/>
  <c r="M43" i="17"/>
  <c r="K50" i="17"/>
  <c r="N21" i="18"/>
  <c r="L81" i="18"/>
  <c r="O81" i="18" s="1"/>
  <c r="I25" i="5"/>
  <c r="J26" i="5"/>
  <c r="J27" i="5"/>
  <c r="I30" i="5"/>
  <c r="L36" i="5"/>
  <c r="J44" i="5"/>
  <c r="L59" i="5"/>
  <c r="K93" i="5"/>
  <c r="I110" i="5"/>
  <c r="K111" i="5"/>
  <c r="J137" i="5"/>
  <c r="M34" i="30"/>
  <c r="J197" i="30"/>
  <c r="I133" i="31"/>
  <c r="L183" i="31"/>
  <c r="L26" i="5"/>
  <c r="L27" i="5"/>
  <c r="L30" i="5"/>
  <c r="J58" i="5"/>
  <c r="M190" i="30"/>
  <c r="K235" i="30"/>
  <c r="J238" i="30"/>
  <c r="I99" i="31"/>
  <c r="I153" i="31"/>
  <c r="N53" i="45"/>
  <c r="J96" i="45"/>
  <c r="J84" i="18"/>
  <c r="I26" i="5"/>
  <c r="L34" i="5"/>
  <c r="L37" i="5"/>
  <c r="J45" i="5"/>
  <c r="L53" i="5"/>
  <c r="L60" i="5"/>
  <c r="L135" i="5"/>
  <c r="L153" i="5"/>
  <c r="L26" i="30"/>
  <c r="L77" i="30"/>
  <c r="L204" i="30"/>
  <c r="K209" i="30"/>
  <c r="I203" i="31"/>
  <c r="Z15" i="39"/>
  <c r="AA15" i="39"/>
  <c r="V14" i="39"/>
  <c r="AA15" i="38"/>
  <c r="AA16" i="38"/>
  <c r="R17" i="38"/>
  <c r="K12" i="18"/>
  <c r="J13" i="45"/>
  <c r="K13" i="45"/>
  <c r="I100" i="45"/>
  <c r="N23" i="18"/>
  <c r="J108" i="18"/>
  <c r="J12" i="5"/>
  <c r="J18" i="5"/>
  <c r="J36" i="5"/>
  <c r="K38" i="5"/>
  <c r="I41" i="5"/>
  <c r="K54" i="5"/>
  <c r="J59" i="5"/>
  <c r="L61" i="5"/>
  <c r="K129" i="5"/>
  <c r="I153" i="5"/>
  <c r="K40" i="30"/>
  <c r="J146" i="30"/>
  <c r="I124" i="31"/>
  <c r="I162" i="31"/>
  <c r="N108" i="45"/>
  <c r="I13" i="45"/>
  <c r="J81" i="45"/>
  <c r="K96" i="45"/>
  <c r="J108" i="17"/>
  <c r="L12" i="5"/>
  <c r="L15" i="5"/>
  <c r="L28" i="5"/>
  <c r="K42" i="5"/>
  <c r="L44" i="5"/>
  <c r="L47" i="5"/>
  <c r="J65" i="5"/>
  <c r="L110" i="5"/>
  <c r="L131" i="5"/>
  <c r="L188" i="30"/>
  <c r="M209" i="30"/>
  <c r="K220" i="30"/>
  <c r="N53" i="18"/>
  <c r="M104" i="18"/>
  <c r="I38" i="5"/>
  <c r="I61" i="5"/>
  <c r="M246" i="30"/>
  <c r="I19" i="31"/>
  <c r="I195" i="31"/>
  <c r="K73" i="17"/>
  <c r="J79" i="17"/>
  <c r="J55" i="17"/>
  <c r="L73" i="17"/>
  <c r="L79" i="17"/>
  <c r="O79" i="17" s="1"/>
  <c r="J11" i="18"/>
  <c r="N57" i="18"/>
  <c r="L16" i="5"/>
  <c r="I18" i="5"/>
  <c r="J28" i="5"/>
  <c r="L31" i="5"/>
  <c r="J33" i="5"/>
  <c r="J38" i="5"/>
  <c r="I45" i="5"/>
  <c r="L48" i="5"/>
  <c r="I50" i="5"/>
  <c r="J53" i="5"/>
  <c r="L56" i="5"/>
  <c r="I58" i="5"/>
  <c r="J61" i="5"/>
  <c r="L64" i="5"/>
  <c r="K110" i="5"/>
  <c r="K112" i="5"/>
  <c r="L134" i="5"/>
  <c r="J153" i="5"/>
  <c r="K24" i="30"/>
  <c r="M27" i="30"/>
  <c r="K77" i="30"/>
  <c r="L126" i="30"/>
  <c r="J139" i="30"/>
  <c r="J225" i="30"/>
  <c r="M236" i="30"/>
  <c r="J212" i="31"/>
  <c r="J255" i="31"/>
  <c r="I175" i="31"/>
  <c r="K91" i="17"/>
  <c r="M84" i="18"/>
  <c r="K18" i="5"/>
  <c r="J20" i="5"/>
  <c r="L23" i="5"/>
  <c r="J30" i="5"/>
  <c r="J35" i="5"/>
  <c r="I37" i="5"/>
  <c r="L45" i="5"/>
  <c r="J52" i="5"/>
  <c r="J55" i="5"/>
  <c r="K58" i="5"/>
  <c r="J60" i="5"/>
  <c r="J63" i="5"/>
  <c r="J116" i="5"/>
  <c r="I119" i="5"/>
  <c r="L137" i="5"/>
  <c r="J151" i="5"/>
  <c r="K61" i="30"/>
  <c r="J130" i="30"/>
  <c r="M188" i="30"/>
  <c r="K27" i="31"/>
  <c r="K69" i="31"/>
  <c r="L162" i="31"/>
  <c r="K175" i="31"/>
  <c r="K178" i="31"/>
  <c r="L94" i="45"/>
  <c r="K102" i="45"/>
  <c r="N16" i="18"/>
  <c r="M62" i="18"/>
  <c r="J15" i="5"/>
  <c r="L20" i="5"/>
  <c r="J32" i="5"/>
  <c r="L35" i="5"/>
  <c r="J37" i="5"/>
  <c r="J47" i="5"/>
  <c r="L55" i="5"/>
  <c r="K60" i="5"/>
  <c r="L63" i="5"/>
  <c r="L78" i="5"/>
  <c r="I93" i="5"/>
  <c r="L102" i="5"/>
  <c r="I127" i="5"/>
  <c r="J135" i="5"/>
  <c r="J54" i="30"/>
  <c r="L61" i="30"/>
  <c r="K130" i="30"/>
  <c r="L178" i="31"/>
  <c r="J253" i="31"/>
  <c r="I29" i="5"/>
  <c r="J24" i="5"/>
  <c r="J29" i="5"/>
  <c r="J39" i="5"/>
  <c r="I46" i="5"/>
  <c r="J145" i="30"/>
  <c r="K100" i="45"/>
  <c r="J78" i="45"/>
  <c r="J92" i="45"/>
  <c r="L100" i="45"/>
  <c r="J49" i="18"/>
  <c r="M80" i="18"/>
  <c r="N89" i="18"/>
  <c r="J14" i="5"/>
  <c r="I21" i="5"/>
  <c r="L24" i="5"/>
  <c r="L29" i="5"/>
  <c r="L39" i="5"/>
  <c r="J56" i="5"/>
  <c r="J64" i="5"/>
  <c r="J100" i="5"/>
  <c r="I128" i="5"/>
  <c r="I212" i="5"/>
  <c r="K215" i="5"/>
  <c r="K145" i="30"/>
  <c r="L148" i="30"/>
  <c r="M200" i="30"/>
  <c r="L207" i="30"/>
  <c r="L157" i="31"/>
  <c r="J16" i="5"/>
  <c r="J31" i="5"/>
  <c r="J48" i="5"/>
  <c r="K56" i="5"/>
  <c r="K64" i="5"/>
  <c r="J24" i="30"/>
  <c r="K19" i="31"/>
  <c r="I59" i="31"/>
  <c r="J153" i="31"/>
  <c r="K183" i="31"/>
  <c r="J186" i="31"/>
  <c r="L215" i="31"/>
  <c r="K186" i="31"/>
  <c r="I91" i="31"/>
  <c r="I113" i="31"/>
  <c r="I161" i="31"/>
  <c r="L186" i="31"/>
  <c r="K199" i="31"/>
  <c r="K53" i="31"/>
  <c r="I174" i="31"/>
  <c r="J127" i="31"/>
  <c r="J174" i="31"/>
  <c r="I29" i="31"/>
  <c r="L149" i="31"/>
  <c r="K15" i="30"/>
  <c r="L24" i="30"/>
  <c r="K54" i="30"/>
  <c r="K128" i="30"/>
  <c r="K182" i="30"/>
  <c r="K207" i="30"/>
  <c r="M229" i="30"/>
  <c r="J251" i="30"/>
  <c r="J256" i="30"/>
  <c r="K251" i="30"/>
  <c r="K256" i="30"/>
  <c r="K106" i="30"/>
  <c r="K158" i="30"/>
  <c r="M192" i="30"/>
  <c r="J205" i="30"/>
  <c r="M216" i="30"/>
  <c r="K16" i="30"/>
  <c r="K55" i="30"/>
  <c r="J96" i="30"/>
  <c r="J110" i="30"/>
  <c r="L138" i="30"/>
  <c r="L155" i="30"/>
  <c r="M177" i="30"/>
  <c r="M180" i="30"/>
  <c r="M230" i="30"/>
  <c r="K110" i="30"/>
  <c r="J83" i="30"/>
  <c r="K188" i="30"/>
  <c r="I12" i="5"/>
  <c r="I16" i="5"/>
  <c r="I20" i="5"/>
  <c r="I24" i="5"/>
  <c r="I28" i="5"/>
  <c r="I32" i="5"/>
  <c r="I36" i="5"/>
  <c r="I44" i="5"/>
  <c r="I48" i="5"/>
  <c r="L93" i="5"/>
  <c r="J119" i="5"/>
  <c r="K135" i="5"/>
  <c r="K137" i="5"/>
  <c r="L215" i="5"/>
  <c r="K119" i="5"/>
  <c r="I188" i="5"/>
  <c r="I15" i="5"/>
  <c r="I19" i="5"/>
  <c r="I27" i="5"/>
  <c r="I31" i="5"/>
  <c r="I35" i="5"/>
  <c r="I39" i="5"/>
  <c r="I43" i="5"/>
  <c r="I47" i="5"/>
  <c r="I51" i="5"/>
  <c r="I55" i="5"/>
  <c r="I59" i="5"/>
  <c r="I63" i="5"/>
  <c r="J96" i="5"/>
  <c r="L106" i="5"/>
  <c r="J112" i="5"/>
  <c r="K96" i="5"/>
  <c r="I109" i="5"/>
  <c r="L66" i="5"/>
  <c r="L96" i="5"/>
  <c r="J109" i="5"/>
  <c r="L112" i="5"/>
  <c r="L118" i="5"/>
  <c r="K73" i="5"/>
  <c r="I107" i="5"/>
  <c r="K109" i="5"/>
  <c r="J179" i="5"/>
  <c r="J130" i="5"/>
  <c r="J23" i="18"/>
  <c r="L23" i="18"/>
  <c r="O23" i="18" s="1"/>
  <c r="J26" i="18"/>
  <c r="L29" i="18"/>
  <c r="O29" i="18" s="1"/>
  <c r="J57" i="18"/>
  <c r="L69" i="18"/>
  <c r="O69" i="18" s="1"/>
  <c r="L89" i="18"/>
  <c r="O89" i="18" s="1"/>
  <c r="N34" i="18"/>
  <c r="J47" i="18"/>
  <c r="K55" i="18"/>
  <c r="M102" i="18"/>
  <c r="K107" i="18"/>
  <c r="L47" i="18"/>
  <c r="O47" i="18" s="1"/>
  <c r="M105" i="18"/>
  <c r="N107" i="18"/>
  <c r="L16" i="18"/>
  <c r="O16" i="18" s="1"/>
  <c r="N42" i="18"/>
  <c r="N47" i="18"/>
  <c r="K53" i="18"/>
  <c r="K71" i="18"/>
  <c r="J80" i="18"/>
  <c r="N105" i="18"/>
  <c r="L15" i="17"/>
  <c r="O15" i="17" s="1"/>
  <c r="J41" i="17"/>
  <c r="L76" i="17"/>
  <c r="L108" i="17"/>
  <c r="N12" i="17"/>
  <c r="K39" i="17"/>
  <c r="M13" i="17"/>
  <c r="N39" i="17"/>
  <c r="L65" i="17"/>
  <c r="O65" i="17" s="1"/>
  <c r="K69" i="17"/>
  <c r="M83" i="17"/>
  <c r="M91" i="17"/>
  <c r="J106" i="17"/>
  <c r="K66" i="17"/>
  <c r="K75" i="17"/>
  <c r="J63" i="17"/>
  <c r="M75" i="17"/>
  <c r="L92" i="17"/>
  <c r="L96" i="45"/>
  <c r="I26" i="45"/>
  <c r="N37" i="45"/>
  <c r="M54" i="45"/>
  <c r="K108" i="45"/>
  <c r="L108" i="45"/>
  <c r="L17" i="45"/>
  <c r="J20" i="45"/>
  <c r="K71" i="45"/>
  <c r="J36" i="45"/>
  <c r="L55" i="45"/>
  <c r="K58" i="45"/>
  <c r="I83" i="45"/>
  <c r="L92" i="45"/>
  <c r="J100" i="45"/>
  <c r="N102" i="45"/>
  <c r="M36" i="45"/>
  <c r="N58" i="45"/>
  <c r="N71" i="45"/>
  <c r="N83" i="45"/>
  <c r="O71" i="17"/>
  <c r="K67" i="45"/>
  <c r="I67" i="45"/>
  <c r="N98" i="17"/>
  <c r="L98" i="17"/>
  <c r="N20" i="18"/>
  <c r="J20" i="18"/>
  <c r="K22" i="18"/>
  <c r="M22" i="18"/>
  <c r="K72" i="45"/>
  <c r="J72" i="45"/>
  <c r="K75" i="45"/>
  <c r="J79" i="45"/>
  <c r="L79" i="45"/>
  <c r="K79" i="45"/>
  <c r="J84" i="45"/>
  <c r="M23" i="17"/>
  <c r="L23" i="17"/>
  <c r="K23" i="17"/>
  <c r="N23" i="17"/>
  <c r="N40" i="45"/>
  <c r="K40" i="45"/>
  <c r="L88" i="45"/>
  <c r="I88" i="45"/>
  <c r="O73" i="17"/>
  <c r="L14" i="18"/>
  <c r="J17" i="18"/>
  <c r="K99" i="18"/>
  <c r="J99" i="18"/>
  <c r="M99" i="18"/>
  <c r="M82" i="45"/>
  <c r="L91" i="45"/>
  <c r="I91" i="45"/>
  <c r="L63" i="45"/>
  <c r="K63" i="45"/>
  <c r="M20" i="17"/>
  <c r="K20" i="17"/>
  <c r="L35" i="18"/>
  <c r="O35" i="18" s="1"/>
  <c r="J63" i="18"/>
  <c r="N63" i="18"/>
  <c r="M63" i="18"/>
  <c r="K63" i="18"/>
  <c r="I15" i="45"/>
  <c r="N15" i="45"/>
  <c r="L65" i="45"/>
  <c r="J65" i="45"/>
  <c r="N24" i="45"/>
  <c r="J76" i="45"/>
  <c r="L76" i="45"/>
  <c r="J71" i="17"/>
  <c r="N81" i="17"/>
  <c r="L81" i="17"/>
  <c r="K107" i="17"/>
  <c r="L15" i="18"/>
  <c r="O15" i="18" s="1"/>
  <c r="N15" i="18"/>
  <c r="K15" i="18"/>
  <c r="J83" i="18"/>
  <c r="N83" i="18"/>
  <c r="M83" i="18"/>
  <c r="K83" i="18"/>
  <c r="J39" i="45"/>
  <c r="K39" i="45"/>
  <c r="I46" i="45"/>
  <c r="M46" i="45"/>
  <c r="K46" i="45"/>
  <c r="N80" i="45"/>
  <c r="L64" i="17"/>
  <c r="N64" i="17"/>
  <c r="L96" i="17"/>
  <c r="O96" i="17" s="1"/>
  <c r="N96" i="17"/>
  <c r="M96" i="17"/>
  <c r="M97" i="18"/>
  <c r="K97" i="18"/>
  <c r="J97" i="18"/>
  <c r="N97" i="18"/>
  <c r="L97" i="18"/>
  <c r="O97" i="18" s="1"/>
  <c r="L67" i="45"/>
  <c r="I79" i="45"/>
  <c r="K107" i="45"/>
  <c r="N71" i="17"/>
  <c r="M71" i="17"/>
  <c r="J82" i="17"/>
  <c r="N97" i="17"/>
  <c r="M97" i="17"/>
  <c r="J97" i="17"/>
  <c r="L103" i="18"/>
  <c r="O103" i="18" s="1"/>
  <c r="N103" i="18"/>
  <c r="I51" i="45"/>
  <c r="I65" i="45"/>
  <c r="I72" i="45"/>
  <c r="N17" i="17"/>
  <c r="M17" i="17"/>
  <c r="K17" i="17"/>
  <c r="J17" i="17"/>
  <c r="K98" i="17"/>
  <c r="M13" i="18"/>
  <c r="J13" i="18"/>
  <c r="L22" i="18"/>
  <c r="O22" i="18" s="1"/>
  <c r="M59" i="18"/>
  <c r="N59" i="18"/>
  <c r="L59" i="18"/>
  <c r="N65" i="18"/>
  <c r="I44" i="45"/>
  <c r="K78" i="45"/>
  <c r="J18" i="17"/>
  <c r="L39" i="17"/>
  <c r="O39" i="17" s="1"/>
  <c r="K105" i="17"/>
  <c r="K57" i="18"/>
  <c r="K85" i="18"/>
  <c r="J105" i="18"/>
  <c r="L70" i="5"/>
  <c r="L97" i="5"/>
  <c r="K101" i="5"/>
  <c r="K113" i="5"/>
  <c r="K117" i="5"/>
  <c r="K162" i="5"/>
  <c r="I181" i="5"/>
  <c r="J187" i="5"/>
  <c r="K192" i="5"/>
  <c r="L204" i="5"/>
  <c r="K204" i="5"/>
  <c r="J214" i="5"/>
  <c r="K219" i="5"/>
  <c r="L22" i="30"/>
  <c r="K22" i="30"/>
  <c r="L99" i="30"/>
  <c r="K99" i="30"/>
  <c r="J99" i="30"/>
  <c r="L149" i="30"/>
  <c r="L191" i="31"/>
  <c r="K191" i="31"/>
  <c r="J191" i="31"/>
  <c r="L204" i="31"/>
  <c r="I204" i="31"/>
  <c r="J235" i="31"/>
  <c r="M39" i="17"/>
  <c r="J103" i="17"/>
  <c r="L105" i="17"/>
  <c r="J16" i="18"/>
  <c r="K45" i="18"/>
  <c r="M91" i="18"/>
  <c r="K105" i="18"/>
  <c r="I86" i="5"/>
  <c r="L90" i="5"/>
  <c r="L101" i="5"/>
  <c r="L113" i="5"/>
  <c r="L117" i="5"/>
  <c r="K122" i="5"/>
  <c r="L184" i="5"/>
  <c r="J189" i="5"/>
  <c r="L192" i="5"/>
  <c r="L208" i="5"/>
  <c r="J211" i="5"/>
  <c r="K214" i="5"/>
  <c r="L219" i="5"/>
  <c r="M140" i="30"/>
  <c r="K140" i="30"/>
  <c r="J140" i="30"/>
  <c r="K81" i="31"/>
  <c r="K120" i="5"/>
  <c r="L120" i="5"/>
  <c r="L31" i="30"/>
  <c r="K31" i="30"/>
  <c r="M57" i="30"/>
  <c r="L57" i="30"/>
  <c r="K57" i="30"/>
  <c r="M73" i="30"/>
  <c r="L93" i="30"/>
  <c r="K93" i="30"/>
  <c r="J93" i="30"/>
  <c r="M189" i="30"/>
  <c r="K198" i="31"/>
  <c r="I89" i="5"/>
  <c r="K181" i="5"/>
  <c r="J181" i="5"/>
  <c r="I198" i="5"/>
  <c r="J198" i="5"/>
  <c r="M28" i="30"/>
  <c r="L122" i="30"/>
  <c r="K122" i="30"/>
  <c r="M154" i="30"/>
  <c r="L154" i="30"/>
  <c r="K154" i="30"/>
  <c r="J154" i="30"/>
  <c r="K171" i="30"/>
  <c r="J35" i="31"/>
  <c r="K35" i="31"/>
  <c r="I35" i="31"/>
  <c r="K72" i="31"/>
  <c r="I202" i="31"/>
  <c r="L202" i="31"/>
  <c r="K202" i="31"/>
  <c r="J202" i="31"/>
  <c r="J95" i="18"/>
  <c r="I102" i="5"/>
  <c r="I118" i="5"/>
  <c r="I121" i="5"/>
  <c r="L163" i="5"/>
  <c r="K163" i="5"/>
  <c r="K174" i="5"/>
  <c r="I178" i="5"/>
  <c r="I180" i="5"/>
  <c r="K14" i="30"/>
  <c r="J14" i="30"/>
  <c r="L87" i="30"/>
  <c r="J87" i="30"/>
  <c r="M178" i="30"/>
  <c r="L178" i="30"/>
  <c r="K92" i="31"/>
  <c r="I92" i="31"/>
  <c r="K103" i="31"/>
  <c r="I103" i="31"/>
  <c r="L152" i="31"/>
  <c r="I152" i="31"/>
  <c r="L196" i="31"/>
  <c r="J196" i="31"/>
  <c r="I196" i="31"/>
  <c r="J71" i="5"/>
  <c r="K89" i="5"/>
  <c r="J102" i="5"/>
  <c r="J118" i="5"/>
  <c r="J121" i="5"/>
  <c r="L124" i="5"/>
  <c r="K180" i="5"/>
  <c r="L196" i="5"/>
  <c r="K39" i="30"/>
  <c r="J39" i="30"/>
  <c r="M39" i="30"/>
  <c r="L111" i="30"/>
  <c r="J111" i="30"/>
  <c r="M215" i="30"/>
  <c r="K115" i="31"/>
  <c r="L159" i="31"/>
  <c r="J159" i="31"/>
  <c r="I159" i="31"/>
  <c r="L13" i="45"/>
  <c r="I78" i="45"/>
  <c r="K43" i="17"/>
  <c r="K76" i="17"/>
  <c r="M79" i="17"/>
  <c r="M87" i="17"/>
  <c r="K92" i="17"/>
  <c r="L106" i="17"/>
  <c r="O106" i="17" s="1"/>
  <c r="M23" i="18"/>
  <c r="J89" i="18"/>
  <c r="I70" i="5"/>
  <c r="L74" i="5"/>
  <c r="L89" i="5"/>
  <c r="I101" i="5"/>
  <c r="I117" i="5"/>
  <c r="L11" i="30"/>
  <c r="M11" i="30"/>
  <c r="M36" i="30"/>
  <c r="M42" i="30"/>
  <c r="M65" i="30"/>
  <c r="L65" i="30"/>
  <c r="K65" i="30"/>
  <c r="J212" i="30"/>
  <c r="I210" i="31"/>
  <c r="J70" i="5"/>
  <c r="J101" i="5"/>
  <c r="J117" i="5"/>
  <c r="J143" i="5"/>
  <c r="J33" i="30"/>
  <c r="L33" i="30"/>
  <c r="K33" i="30"/>
  <c r="K46" i="30"/>
  <c r="J44" i="31"/>
  <c r="K84" i="31"/>
  <c r="L15" i="30"/>
  <c r="K125" i="30"/>
  <c r="K127" i="30"/>
  <c r="K129" i="30"/>
  <c r="M204" i="30"/>
  <c r="J230" i="30"/>
  <c r="M238" i="30"/>
  <c r="I27" i="31"/>
  <c r="K29" i="31"/>
  <c r="K107" i="31"/>
  <c r="K127" i="31"/>
  <c r="J175" i="31"/>
  <c r="L187" i="31"/>
  <c r="L195" i="31"/>
  <c r="J249" i="31"/>
  <c r="J86" i="30"/>
  <c r="J137" i="30"/>
  <c r="L167" i="30"/>
  <c r="K170" i="30"/>
  <c r="J221" i="30"/>
  <c r="J249" i="30"/>
  <c r="I43" i="31"/>
  <c r="I102" i="31"/>
  <c r="L199" i="31"/>
  <c r="L203" i="31"/>
  <c r="J259" i="31"/>
  <c r="J40" i="30"/>
  <c r="K86" i="30"/>
  <c r="K116" i="30"/>
  <c r="K137" i="30"/>
  <c r="L170" i="30"/>
  <c r="L221" i="30"/>
  <c r="K243" i="30"/>
  <c r="K249" i="30"/>
  <c r="K43" i="31"/>
  <c r="K94" i="31"/>
  <c r="I97" i="31"/>
  <c r="K117" i="31"/>
  <c r="I119" i="31"/>
  <c r="J126" i="31"/>
  <c r="K131" i="31"/>
  <c r="J133" i="31"/>
  <c r="I156" i="31"/>
  <c r="J167" i="31"/>
  <c r="K223" i="5"/>
  <c r="J30" i="30"/>
  <c r="L40" i="30"/>
  <c r="K163" i="30"/>
  <c r="K180" i="30"/>
  <c r="K193" i="30"/>
  <c r="L220" i="30"/>
  <c r="J248" i="30"/>
  <c r="J252" i="30"/>
  <c r="J259" i="30"/>
  <c r="K59" i="31"/>
  <c r="I65" i="31"/>
  <c r="K77" i="31"/>
  <c r="I100" i="31"/>
  <c r="K119" i="31"/>
  <c r="I149" i="31"/>
  <c r="I170" i="31"/>
  <c r="J251" i="31"/>
  <c r="J15" i="30"/>
  <c r="K30" i="30"/>
  <c r="M32" i="30"/>
  <c r="L34" i="30"/>
  <c r="K85" i="30"/>
  <c r="J106" i="30"/>
  <c r="K138" i="30"/>
  <c r="K166" i="30"/>
  <c r="L180" i="30"/>
  <c r="J182" i="30"/>
  <c r="M185" i="30"/>
  <c r="K204" i="30"/>
  <c r="M220" i="30"/>
  <c r="K244" i="30"/>
  <c r="J246" i="30"/>
  <c r="K248" i="30"/>
  <c r="K252" i="30"/>
  <c r="K259" i="30"/>
  <c r="I53" i="31"/>
  <c r="L119" i="31"/>
  <c r="I127" i="31"/>
  <c r="I132" i="31"/>
  <c r="J157" i="31"/>
  <c r="J170" i="31"/>
  <c r="J207" i="31"/>
  <c r="I212" i="31"/>
  <c r="K215" i="31"/>
  <c r="I21" i="45"/>
  <c r="J21" i="45"/>
  <c r="N11" i="45"/>
  <c r="N17" i="45"/>
  <c r="K21" i="45"/>
  <c r="N55" i="45"/>
  <c r="I58" i="45"/>
  <c r="K62" i="45"/>
  <c r="J66" i="45"/>
  <c r="J70" i="45"/>
  <c r="I86" i="45"/>
  <c r="I87" i="45"/>
  <c r="K88" i="45"/>
  <c r="I90" i="45"/>
  <c r="J93" i="45"/>
  <c r="I102" i="45"/>
  <c r="L12" i="17"/>
  <c r="L13" i="17"/>
  <c r="J13" i="17"/>
  <c r="L50" i="17"/>
  <c r="J50" i="17"/>
  <c r="N50" i="17"/>
  <c r="J32" i="45"/>
  <c r="K66" i="45"/>
  <c r="N94" i="45"/>
  <c r="K94" i="45"/>
  <c r="K22" i="17"/>
  <c r="J22" i="17"/>
  <c r="M26" i="17"/>
  <c r="N60" i="17"/>
  <c r="J60" i="17"/>
  <c r="K60" i="17"/>
  <c r="K63" i="17"/>
  <c r="L63" i="17"/>
  <c r="K30" i="18"/>
  <c r="L70" i="45"/>
  <c r="L103" i="45"/>
  <c r="K31" i="17"/>
  <c r="N31" i="17"/>
  <c r="L31" i="17"/>
  <c r="O31" i="17" s="1"/>
  <c r="K47" i="17"/>
  <c r="L47" i="17"/>
  <c r="L87" i="45"/>
  <c r="M13" i="45"/>
  <c r="K15" i="45"/>
  <c r="K23" i="45"/>
  <c r="J24" i="45"/>
  <c r="J25" i="45"/>
  <c r="L38" i="45"/>
  <c r="L43" i="45"/>
  <c r="L46" i="45"/>
  <c r="I50" i="45"/>
  <c r="J57" i="45"/>
  <c r="L60" i="45"/>
  <c r="N72" i="45"/>
  <c r="L72" i="45"/>
  <c r="N76" i="45"/>
  <c r="I76" i="45"/>
  <c r="K83" i="45"/>
  <c r="K90" i="45"/>
  <c r="K91" i="45"/>
  <c r="K99" i="45"/>
  <c r="L102" i="45"/>
  <c r="I107" i="45"/>
  <c r="K11" i="17"/>
  <c r="M15" i="17"/>
  <c r="J31" i="17"/>
  <c r="N35" i="17"/>
  <c r="M35" i="17"/>
  <c r="M37" i="17"/>
  <c r="M47" i="17"/>
  <c r="J49" i="17"/>
  <c r="M51" i="17"/>
  <c r="K51" i="17"/>
  <c r="M55" i="17"/>
  <c r="K55" i="17"/>
  <c r="N55" i="17"/>
  <c r="L62" i="45"/>
  <c r="J62" i="45"/>
  <c r="J78" i="18"/>
  <c r="L21" i="45"/>
  <c r="I24" i="45"/>
  <c r="I25" i="45"/>
  <c r="I18" i="45"/>
  <c r="I33" i="45"/>
  <c r="I41" i="45"/>
  <c r="J50" i="45"/>
  <c r="M70" i="45"/>
  <c r="L83" i="45"/>
  <c r="N88" i="45"/>
  <c r="J88" i="45"/>
  <c r="L90" i="45"/>
  <c r="I94" i="45"/>
  <c r="L11" i="17"/>
  <c r="O11" i="17" s="1"/>
  <c r="M12" i="17"/>
  <c r="K12" i="17"/>
  <c r="M18" i="17"/>
  <c r="M31" i="17"/>
  <c r="L49" i="17"/>
  <c r="J58" i="17"/>
  <c r="M31" i="18"/>
  <c r="L31" i="18"/>
  <c r="O31" i="18" s="1"/>
  <c r="K31" i="18"/>
  <c r="J31" i="18"/>
  <c r="N31" i="18"/>
  <c r="O44" i="18"/>
  <c r="J56" i="18"/>
  <c r="M56" i="18"/>
  <c r="J74" i="45"/>
  <c r="J87" i="45"/>
  <c r="K87" i="45"/>
  <c r="I17" i="45"/>
  <c r="M21" i="45"/>
  <c r="K24" i="45"/>
  <c r="K25" i="45"/>
  <c r="M15" i="45"/>
  <c r="J17" i="45"/>
  <c r="J18" i="45"/>
  <c r="N21" i="45"/>
  <c r="L24" i="45"/>
  <c r="I32" i="45"/>
  <c r="J41" i="45"/>
  <c r="K50" i="45"/>
  <c r="K55" i="45"/>
  <c r="J63" i="45"/>
  <c r="I63" i="45"/>
  <c r="J67" i="45"/>
  <c r="N67" i="45"/>
  <c r="N70" i="45"/>
  <c r="J73" i="45"/>
  <c r="N74" i="45"/>
  <c r="J75" i="45"/>
  <c r="I75" i="45"/>
  <c r="L84" i="45"/>
  <c r="N87" i="45"/>
  <c r="J94" i="45"/>
  <c r="L95" i="45"/>
  <c r="M102" i="45"/>
  <c r="K13" i="17"/>
  <c r="K14" i="17"/>
  <c r="L14" i="17"/>
  <c r="O14" i="17" s="1"/>
  <c r="N14" i="17"/>
  <c r="K16" i="17"/>
  <c r="M16" i="17"/>
  <c r="M28" i="17"/>
  <c r="L28" i="17"/>
  <c r="N41" i="17"/>
  <c r="K41" i="17"/>
  <c r="L41" i="17"/>
  <c r="N47" i="17"/>
  <c r="L66" i="17"/>
  <c r="J66" i="17"/>
  <c r="N66" i="17"/>
  <c r="L72" i="17"/>
  <c r="O72" i="17" s="1"/>
  <c r="N72" i="17"/>
  <c r="J72" i="17"/>
  <c r="M50" i="18"/>
  <c r="J50" i="18"/>
  <c r="K92" i="18"/>
  <c r="J92" i="18"/>
  <c r="M92" i="18"/>
  <c r="N99" i="45"/>
  <c r="K38" i="18"/>
  <c r="M38" i="18"/>
  <c r="L38" i="18"/>
  <c r="O38" i="18" s="1"/>
  <c r="L66" i="45"/>
  <c r="N66" i="45"/>
  <c r="K44" i="45"/>
  <c r="N52" i="45"/>
  <c r="M52" i="45"/>
  <c r="L58" i="45"/>
  <c r="J58" i="45"/>
  <c r="L86" i="45"/>
  <c r="K86" i="45"/>
  <c r="M90" i="45"/>
  <c r="J91" i="45"/>
  <c r="N91" i="45"/>
  <c r="N19" i="17"/>
  <c r="J19" i="17"/>
  <c r="K58" i="17"/>
  <c r="N58" i="17"/>
  <c r="L58" i="17"/>
  <c r="M63" i="17"/>
  <c r="N67" i="17"/>
  <c r="M67" i="17"/>
  <c r="K67" i="17"/>
  <c r="J67" i="17"/>
  <c r="L80" i="17"/>
  <c r="N80" i="17"/>
  <c r="J80" i="17"/>
  <c r="M51" i="18"/>
  <c r="L51" i="18"/>
  <c r="O51" i="18" s="1"/>
  <c r="K51" i="18"/>
  <c r="J51" i="18"/>
  <c r="N51" i="18"/>
  <c r="J72" i="18"/>
  <c r="M72" i="18"/>
  <c r="M93" i="18"/>
  <c r="L93" i="18"/>
  <c r="O93" i="18" s="1"/>
  <c r="K93" i="18"/>
  <c r="J93" i="18"/>
  <c r="N93" i="18"/>
  <c r="N49" i="17"/>
  <c r="M49" i="17"/>
  <c r="K49" i="17"/>
  <c r="L50" i="45"/>
  <c r="N50" i="45"/>
  <c r="I66" i="45"/>
  <c r="I70" i="45"/>
  <c r="I74" i="45"/>
  <c r="N95" i="45"/>
  <c r="I95" i="45"/>
  <c r="L22" i="17"/>
  <c r="N25" i="17"/>
  <c r="M25" i="17"/>
  <c r="L42" i="17"/>
  <c r="O42" i="17" s="1"/>
  <c r="J42" i="17"/>
  <c r="M42" i="17"/>
  <c r="M59" i="17"/>
  <c r="J59" i="17"/>
  <c r="L88" i="17"/>
  <c r="N88" i="17"/>
  <c r="J88" i="17"/>
  <c r="K93" i="17"/>
  <c r="J93" i="17"/>
  <c r="M39" i="18"/>
  <c r="L39" i="18"/>
  <c r="O39" i="18" s="1"/>
  <c r="K39" i="18"/>
  <c r="J39" i="18"/>
  <c r="N39" i="18"/>
  <c r="M79" i="18"/>
  <c r="L79" i="18"/>
  <c r="O79" i="18" s="1"/>
  <c r="K79" i="18"/>
  <c r="J79" i="18"/>
  <c r="N79" i="18"/>
  <c r="I96" i="45"/>
  <c r="J33" i="17"/>
  <c r="M64" i="17"/>
  <c r="K68" i="17"/>
  <c r="K71" i="17"/>
  <c r="M73" i="17"/>
  <c r="J76" i="17"/>
  <c r="K79" i="17"/>
  <c r="M81" i="17"/>
  <c r="J84" i="17"/>
  <c r="K87" i="17"/>
  <c r="M89" i="17"/>
  <c r="J92" i="17"/>
  <c r="L97" i="17"/>
  <c r="M98" i="17"/>
  <c r="J104" i="17"/>
  <c r="M105" i="17"/>
  <c r="M20" i="18"/>
  <c r="J29" i="18"/>
  <c r="M34" i="18"/>
  <c r="K36" i="18"/>
  <c r="M42" i="18"/>
  <c r="K44" i="18"/>
  <c r="J55" i="18"/>
  <c r="K61" i="18"/>
  <c r="M67" i="18"/>
  <c r="K69" i="18"/>
  <c r="J71" i="18"/>
  <c r="K81" i="18"/>
  <c r="M85" i="18"/>
  <c r="J87" i="18"/>
  <c r="L95" i="18"/>
  <c r="O95" i="18" s="1"/>
  <c r="L99" i="18"/>
  <c r="O99" i="18" s="1"/>
  <c r="J102" i="18"/>
  <c r="M103" i="18"/>
  <c r="L159" i="5"/>
  <c r="J159" i="5"/>
  <c r="I159" i="5"/>
  <c r="K159" i="5"/>
  <c r="L12" i="18"/>
  <c r="J28" i="18"/>
  <c r="M36" i="18"/>
  <c r="M44" i="18"/>
  <c r="K49" i="18"/>
  <c r="L55" i="18"/>
  <c r="L71" i="18"/>
  <c r="O71" i="18" s="1"/>
  <c r="K77" i="18"/>
  <c r="L87" i="18"/>
  <c r="O87" i="18" s="1"/>
  <c r="K101" i="18"/>
  <c r="J107" i="18"/>
  <c r="N10" i="18"/>
  <c r="J43" i="17"/>
  <c r="J75" i="17"/>
  <c r="J83" i="17"/>
  <c r="J91" i="17"/>
  <c r="N104" i="17"/>
  <c r="J107" i="17"/>
  <c r="M12" i="18"/>
  <c r="K28" i="18"/>
  <c r="N29" i="18"/>
  <c r="N37" i="18"/>
  <c r="L49" i="18"/>
  <c r="O49" i="18" s="1"/>
  <c r="L63" i="18"/>
  <c r="O63" i="18" s="1"/>
  <c r="N69" i="18"/>
  <c r="M71" i="18"/>
  <c r="L77" i="18"/>
  <c r="O77" i="18" s="1"/>
  <c r="N81" i="18"/>
  <c r="L83" i="18"/>
  <c r="O83" i="18" s="1"/>
  <c r="M87" i="18"/>
  <c r="J94" i="18"/>
  <c r="N95" i="18"/>
  <c r="N99" i="18"/>
  <c r="M28" i="18"/>
  <c r="N36" i="18"/>
  <c r="N44" i="18"/>
  <c r="J54" i="18"/>
  <c r="M101" i="18"/>
  <c r="L106" i="18"/>
  <c r="O106" i="18" s="1"/>
  <c r="K32" i="17"/>
  <c r="J73" i="17"/>
  <c r="K74" i="17"/>
  <c r="L75" i="17"/>
  <c r="O75" i="17" s="1"/>
  <c r="J81" i="17"/>
  <c r="K82" i="17"/>
  <c r="L83" i="17"/>
  <c r="J89" i="17"/>
  <c r="K90" i="17"/>
  <c r="L91" i="17"/>
  <c r="O91" i="17" s="1"/>
  <c r="J98" i="17"/>
  <c r="J105" i="17"/>
  <c r="K106" i="17"/>
  <c r="L107" i="17"/>
  <c r="N12" i="18"/>
  <c r="J15" i="18"/>
  <c r="K16" i="18"/>
  <c r="N28" i="18"/>
  <c r="K47" i="18"/>
  <c r="N49" i="18"/>
  <c r="J53" i="18"/>
  <c r="L57" i="18"/>
  <c r="O57" i="18"/>
  <c r="K59" i="18"/>
  <c r="L65" i="18"/>
  <c r="L73" i="18"/>
  <c r="O73" i="18" s="1"/>
  <c r="J76" i="18"/>
  <c r="N77" i="18"/>
  <c r="J86" i="18"/>
  <c r="K89" i="18"/>
  <c r="M65" i="17"/>
  <c r="J68" i="17"/>
  <c r="M74" i="17"/>
  <c r="M82" i="17"/>
  <c r="K97" i="17"/>
  <c r="M106" i="17"/>
  <c r="M15" i="18"/>
  <c r="K20" i="18"/>
  <c r="J34" i="18"/>
  <c r="J36" i="18"/>
  <c r="J42" i="18"/>
  <c r="J44" i="18"/>
  <c r="L53" i="18"/>
  <c r="J61" i="18"/>
  <c r="J69" i="18"/>
  <c r="J81" i="18"/>
  <c r="K100" i="18"/>
  <c r="J100" i="18"/>
  <c r="L107" i="18"/>
  <c r="O107" i="18" s="1"/>
  <c r="I104" i="5"/>
  <c r="L104" i="5"/>
  <c r="J104" i="5"/>
  <c r="K104" i="5"/>
  <c r="K191" i="5"/>
  <c r="L191" i="5"/>
  <c r="I81" i="5"/>
  <c r="L81" i="5"/>
  <c r="K81" i="5"/>
  <c r="K98" i="5"/>
  <c r="J98" i="5"/>
  <c r="L98" i="5"/>
  <c r="I98" i="5"/>
  <c r="L111" i="5"/>
  <c r="I111" i="5"/>
  <c r="L115" i="5"/>
  <c r="K115" i="5"/>
  <c r="J115" i="5"/>
  <c r="I115" i="5"/>
  <c r="I171" i="5"/>
  <c r="K171" i="5"/>
  <c r="J171" i="5"/>
  <c r="L43" i="30"/>
  <c r="M43" i="30"/>
  <c r="L94" i="30"/>
  <c r="K94" i="30"/>
  <c r="K18" i="30"/>
  <c r="L18" i="30"/>
  <c r="M18" i="30"/>
  <c r="M80" i="30"/>
  <c r="K80" i="30"/>
  <c r="J80" i="30"/>
  <c r="M147" i="30"/>
  <c r="L147" i="30"/>
  <c r="K147" i="30"/>
  <c r="J147" i="30"/>
  <c r="M153" i="30"/>
  <c r="K153" i="30"/>
  <c r="J153" i="30"/>
  <c r="K77" i="5"/>
  <c r="I77" i="5"/>
  <c r="K79" i="5"/>
  <c r="J79" i="5"/>
  <c r="K82" i="5"/>
  <c r="L82" i="5"/>
  <c r="J87" i="5"/>
  <c r="I87" i="5"/>
  <c r="I156" i="5"/>
  <c r="L156" i="5"/>
  <c r="J156" i="5"/>
  <c r="I168" i="5"/>
  <c r="L168" i="5"/>
  <c r="J168" i="5"/>
  <c r="L175" i="5"/>
  <c r="K175" i="5"/>
  <c r="J207" i="5"/>
  <c r="K207" i="5"/>
  <c r="L38" i="30"/>
  <c r="K38" i="30"/>
  <c r="J38" i="30"/>
  <c r="K111" i="31"/>
  <c r="I111" i="31"/>
  <c r="I72" i="5"/>
  <c r="L72" i="5"/>
  <c r="K72" i="5"/>
  <c r="I160" i="5"/>
  <c r="L51" i="30"/>
  <c r="M51" i="30"/>
  <c r="M214" i="30"/>
  <c r="K214" i="30"/>
  <c r="J214" i="30"/>
  <c r="J25" i="31"/>
  <c r="K80" i="31"/>
  <c r="I80" i="31"/>
  <c r="I95" i="5"/>
  <c r="L95" i="5"/>
  <c r="K95" i="5"/>
  <c r="J105" i="5"/>
  <c r="I105" i="5"/>
  <c r="L105" i="5"/>
  <c r="K105" i="5"/>
  <c r="I148" i="5"/>
  <c r="L148" i="5"/>
  <c r="J148" i="5"/>
  <c r="L151" i="5"/>
  <c r="I151" i="5"/>
  <c r="I176" i="5"/>
  <c r="L176" i="5"/>
  <c r="K176" i="5"/>
  <c r="J176" i="5"/>
  <c r="J182" i="5"/>
  <c r="K182" i="5"/>
  <c r="J231" i="5"/>
  <c r="L159" i="30"/>
  <c r="K159" i="30"/>
  <c r="J227" i="31"/>
  <c r="I80" i="5"/>
  <c r="K80" i="5"/>
  <c r="J80" i="5"/>
  <c r="I140" i="5"/>
  <c r="L140" i="5"/>
  <c r="J199" i="5"/>
  <c r="K199" i="5"/>
  <c r="I205" i="5"/>
  <c r="L205" i="5"/>
  <c r="K205" i="5"/>
  <c r="K228" i="5"/>
  <c r="J228" i="5"/>
  <c r="J259" i="5"/>
  <c r="L168" i="31"/>
  <c r="J168" i="31"/>
  <c r="I168" i="31"/>
  <c r="L176" i="31"/>
  <c r="L69" i="5"/>
  <c r="K69" i="5"/>
  <c r="L123" i="5"/>
  <c r="K123" i="5"/>
  <c r="I123" i="5"/>
  <c r="I132" i="5"/>
  <c r="L132" i="5"/>
  <c r="K161" i="5"/>
  <c r="J161" i="5"/>
  <c r="L161" i="5"/>
  <c r="I161" i="5"/>
  <c r="K197" i="5"/>
  <c r="J197" i="5"/>
  <c r="I197" i="5"/>
  <c r="L197" i="5"/>
  <c r="L114" i="30"/>
  <c r="K114" i="30"/>
  <c r="M143" i="30"/>
  <c r="K86" i="5"/>
  <c r="L86" i="5"/>
  <c r="L108" i="5"/>
  <c r="K108" i="5"/>
  <c r="J108" i="5"/>
  <c r="I108" i="5"/>
  <c r="K200" i="5"/>
  <c r="J200" i="5"/>
  <c r="K225" i="5"/>
  <c r="J225" i="5"/>
  <c r="J49" i="30"/>
  <c r="L49" i="30"/>
  <c r="K49" i="30"/>
  <c r="J103" i="30"/>
  <c r="J201" i="30"/>
  <c r="M201" i="30"/>
  <c r="L201" i="30"/>
  <c r="K201" i="30"/>
  <c r="M233" i="30"/>
  <c r="K233" i="30"/>
  <c r="J233" i="30"/>
  <c r="J38" i="31"/>
  <c r="L38" i="31"/>
  <c r="K38" i="31"/>
  <c r="K88" i="5"/>
  <c r="L99" i="5"/>
  <c r="K99" i="5"/>
  <c r="L143" i="5"/>
  <c r="K143" i="5"/>
  <c r="J145" i="5"/>
  <c r="I145" i="5"/>
  <c r="I164" i="5"/>
  <c r="L164" i="5"/>
  <c r="I216" i="5"/>
  <c r="L216" i="5"/>
  <c r="J17" i="30"/>
  <c r="L17" i="30"/>
  <c r="K17" i="30"/>
  <c r="M23" i="30"/>
  <c r="L23" i="30"/>
  <c r="K23" i="30"/>
  <c r="M59" i="30"/>
  <c r="L59" i="30"/>
  <c r="K59" i="30"/>
  <c r="M67" i="30"/>
  <c r="L67" i="30"/>
  <c r="K67" i="30"/>
  <c r="M75" i="30"/>
  <c r="L75" i="30"/>
  <c r="K75" i="30"/>
  <c r="K109" i="30"/>
  <c r="J109" i="30"/>
  <c r="M131" i="30"/>
  <c r="L131" i="30"/>
  <c r="K131" i="30"/>
  <c r="J131" i="30"/>
  <c r="J195" i="30"/>
  <c r="L195" i="30"/>
  <c r="K240" i="30"/>
  <c r="M240" i="30"/>
  <c r="J240" i="30"/>
  <c r="M254" i="30"/>
  <c r="K254" i="30"/>
  <c r="J254" i="30"/>
  <c r="J46" i="31"/>
  <c r="L46" i="31"/>
  <c r="K46" i="31"/>
  <c r="L148" i="31"/>
  <c r="I148" i="31"/>
  <c r="L188" i="31"/>
  <c r="J188" i="31"/>
  <c r="I188" i="31"/>
  <c r="J233" i="31"/>
  <c r="K71" i="5"/>
  <c r="I73" i="5"/>
  <c r="K106" i="5"/>
  <c r="J106" i="5"/>
  <c r="L116" i="5"/>
  <c r="L127" i="5"/>
  <c r="K127" i="5"/>
  <c r="J129" i="5"/>
  <c r="I129" i="5"/>
  <c r="K141" i="5"/>
  <c r="I152" i="5"/>
  <c r="I192" i="5"/>
  <c r="J192" i="5"/>
  <c r="I206" i="5"/>
  <c r="K206" i="5"/>
  <c r="J206" i="5"/>
  <c r="J227" i="5"/>
  <c r="M48" i="30"/>
  <c r="L48" i="30"/>
  <c r="J48" i="30"/>
  <c r="L98" i="30"/>
  <c r="J98" i="30"/>
  <c r="K104" i="30"/>
  <c r="L104" i="30"/>
  <c r="J104" i="30"/>
  <c r="M198" i="30"/>
  <c r="K198" i="30"/>
  <c r="J198" i="30"/>
  <c r="J217" i="30"/>
  <c r="M217" i="30"/>
  <c r="L217" i="30"/>
  <c r="M222" i="30"/>
  <c r="K222" i="30"/>
  <c r="J222" i="30"/>
  <c r="K232" i="30"/>
  <c r="M232" i="30"/>
  <c r="J232" i="30"/>
  <c r="M250" i="30"/>
  <c r="K250" i="30"/>
  <c r="J250" i="30"/>
  <c r="J22" i="31"/>
  <c r="J41" i="31"/>
  <c r="K89" i="31"/>
  <c r="J243" i="31"/>
  <c r="J73" i="5"/>
  <c r="J113" i="5"/>
  <c r="I113" i="5"/>
  <c r="I125" i="5"/>
  <c r="I184" i="5"/>
  <c r="K184" i="5"/>
  <c r="J184" i="5"/>
  <c r="J222" i="5"/>
  <c r="M60" i="30"/>
  <c r="K60" i="30"/>
  <c r="J60" i="30"/>
  <c r="M68" i="30"/>
  <c r="K68" i="30"/>
  <c r="J68" i="30"/>
  <c r="M76" i="30"/>
  <c r="K76" i="30"/>
  <c r="J76" i="30"/>
  <c r="L101" i="30"/>
  <c r="K101" i="30"/>
  <c r="L112" i="30"/>
  <c r="K112" i="30"/>
  <c r="M241" i="30"/>
  <c r="K241" i="30"/>
  <c r="J241" i="30"/>
  <c r="L137" i="31"/>
  <c r="J137" i="31"/>
  <c r="I137" i="31"/>
  <c r="J145" i="31"/>
  <c r="I145" i="31"/>
  <c r="L172" i="31"/>
  <c r="J172" i="31"/>
  <c r="I172" i="31"/>
  <c r="L206" i="31"/>
  <c r="K206" i="31"/>
  <c r="I206" i="31"/>
  <c r="L214" i="31"/>
  <c r="K214" i="31"/>
  <c r="I214" i="31"/>
  <c r="J217" i="31"/>
  <c r="J41" i="30"/>
  <c r="K41" i="30"/>
  <c r="M55" i="30"/>
  <c r="L55" i="30"/>
  <c r="M63" i="30"/>
  <c r="L63" i="30"/>
  <c r="K63" i="30"/>
  <c r="M71" i="30"/>
  <c r="L71" i="30"/>
  <c r="K71" i="30"/>
  <c r="M79" i="30"/>
  <c r="L79" i="30"/>
  <c r="K79" i="30"/>
  <c r="L90" i="30"/>
  <c r="K90" i="30"/>
  <c r="L120" i="30"/>
  <c r="K120" i="30"/>
  <c r="M227" i="30"/>
  <c r="K227" i="30"/>
  <c r="J33" i="31"/>
  <c r="L182" i="31"/>
  <c r="K182" i="31"/>
  <c r="I182" i="31"/>
  <c r="J185" i="31"/>
  <c r="K185" i="31"/>
  <c r="I99" i="5"/>
  <c r="L121" i="5"/>
  <c r="J124" i="5"/>
  <c r="K138" i="5"/>
  <c r="I143" i="5"/>
  <c r="K145" i="5"/>
  <c r="I147" i="5"/>
  <c r="K149" i="5"/>
  <c r="I196" i="5"/>
  <c r="K203" i="5"/>
  <c r="J203" i="5"/>
  <c r="J216" i="5"/>
  <c r="M12" i="30"/>
  <c r="L19" i="30"/>
  <c r="M19" i="30"/>
  <c r="M44" i="30"/>
  <c r="K50" i="30"/>
  <c r="M50" i="30"/>
  <c r="L50" i="30"/>
  <c r="K102" i="30"/>
  <c r="J102" i="30"/>
  <c r="L162" i="30"/>
  <c r="K162" i="30"/>
  <c r="K73" i="31"/>
  <c r="L164" i="31"/>
  <c r="L177" i="31"/>
  <c r="K177" i="31"/>
  <c r="J177" i="31"/>
  <c r="J97" i="5"/>
  <c r="I97" i="5"/>
  <c r="L107" i="5"/>
  <c r="K107" i="5"/>
  <c r="L155" i="5"/>
  <c r="K155" i="5"/>
  <c r="I167" i="5"/>
  <c r="K167" i="5"/>
  <c r="J167" i="5"/>
  <c r="J16" i="30"/>
  <c r="M16" i="30"/>
  <c r="L47" i="30"/>
  <c r="K47" i="30"/>
  <c r="J47" i="30"/>
  <c r="M56" i="30"/>
  <c r="K56" i="30"/>
  <c r="J56" i="30"/>
  <c r="M64" i="30"/>
  <c r="K64" i="30"/>
  <c r="J64" i="30"/>
  <c r="M72" i="30"/>
  <c r="K72" i="30"/>
  <c r="J72" i="30"/>
  <c r="K91" i="30"/>
  <c r="J91" i="30"/>
  <c r="J228" i="30"/>
  <c r="M228" i="30"/>
  <c r="K228" i="30"/>
  <c r="M258" i="30"/>
  <c r="K258" i="30"/>
  <c r="J258" i="30"/>
  <c r="J30" i="31"/>
  <c r="L30" i="31"/>
  <c r="K30" i="31"/>
  <c r="J49" i="31"/>
  <c r="L160" i="31"/>
  <c r="I160" i="31"/>
  <c r="L25" i="30"/>
  <c r="M31" i="30"/>
  <c r="L46" i="30"/>
  <c r="K83" i="30"/>
  <c r="L96" i="30"/>
  <c r="K118" i="30"/>
  <c r="L130" i="30"/>
  <c r="K225" i="30"/>
  <c r="M249" i="30"/>
  <c r="M257" i="30"/>
  <c r="L19" i="31"/>
  <c r="L27" i="31"/>
  <c r="L35" i="31"/>
  <c r="L43" i="31"/>
  <c r="L51" i="31"/>
  <c r="L59" i="31"/>
  <c r="I136" i="31"/>
  <c r="I144" i="31"/>
  <c r="L167" i="31"/>
  <c r="J180" i="31"/>
  <c r="L198" i="31"/>
  <c r="K205" i="31"/>
  <c r="I207" i="31"/>
  <c r="J32" i="30"/>
  <c r="K139" i="30"/>
  <c r="K146" i="30"/>
  <c r="L171" i="30"/>
  <c r="K174" i="30"/>
  <c r="J177" i="30"/>
  <c r="M182" i="30"/>
  <c r="J185" i="30"/>
  <c r="L197" i="30"/>
  <c r="L213" i="30"/>
  <c r="J224" i="30"/>
  <c r="K253" i="30"/>
  <c r="I20" i="31"/>
  <c r="I28" i="31"/>
  <c r="L29" i="31"/>
  <c r="I36" i="31"/>
  <c r="L37" i="31"/>
  <c r="I44" i="31"/>
  <c r="I52" i="31"/>
  <c r="L53" i="31"/>
  <c r="I60" i="31"/>
  <c r="K68" i="31"/>
  <c r="I105" i="31"/>
  <c r="K126" i="31"/>
  <c r="J163" i="31"/>
  <c r="J171" i="31"/>
  <c r="L179" i="31"/>
  <c r="J181" i="31"/>
  <c r="K190" i="31"/>
  <c r="I199" i="31"/>
  <c r="J204" i="31"/>
  <c r="L207" i="31"/>
  <c r="J210" i="31"/>
  <c r="J213" i="31"/>
  <c r="J248" i="31"/>
  <c r="J252" i="31"/>
  <c r="J254" i="31"/>
  <c r="J256" i="31"/>
  <c r="J258" i="31"/>
  <c r="L139" i="5"/>
  <c r="K146" i="5"/>
  <c r="L180" i="5"/>
  <c r="L188" i="5"/>
  <c r="J208" i="5"/>
  <c r="L212" i="5"/>
  <c r="K230" i="5"/>
  <c r="L14" i="30"/>
  <c r="M26" i="30"/>
  <c r="K32" i="30"/>
  <c r="K82" i="30"/>
  <c r="J95" i="30"/>
  <c r="L139" i="30"/>
  <c r="L146" i="30"/>
  <c r="J148" i="30"/>
  <c r="L174" i="30"/>
  <c r="K177" i="30"/>
  <c r="K185" i="30"/>
  <c r="K212" i="30"/>
  <c r="K215" i="30"/>
  <c r="M224" i="30"/>
  <c r="J229" i="30"/>
  <c r="M253" i="30"/>
  <c r="J255" i="30"/>
  <c r="K20" i="31"/>
  <c r="L23" i="31"/>
  <c r="K28" i="31"/>
  <c r="L31" i="31"/>
  <c r="K36" i="31"/>
  <c r="L39" i="31"/>
  <c r="K44" i="31"/>
  <c r="L47" i="31"/>
  <c r="K52" i="31"/>
  <c r="L55" i="31"/>
  <c r="K60" i="31"/>
  <c r="I81" i="31"/>
  <c r="I110" i="31"/>
  <c r="I117" i="31"/>
  <c r="I123" i="31"/>
  <c r="L126" i="31"/>
  <c r="I140" i="31"/>
  <c r="L163" i="31"/>
  <c r="I165" i="31"/>
  <c r="L171" i="31"/>
  <c r="I173" i="31"/>
  <c r="J178" i="31"/>
  <c r="I183" i="31"/>
  <c r="K210" i="31"/>
  <c r="K213" i="31"/>
  <c r="I215" i="31"/>
  <c r="K208" i="5"/>
  <c r="J220" i="5"/>
  <c r="J22" i="30"/>
  <c r="J31" i="30"/>
  <c r="J138" i="30"/>
  <c r="K148" i="30"/>
  <c r="J189" i="30"/>
  <c r="K191" i="30"/>
  <c r="L199" i="30"/>
  <c r="L212" i="30"/>
  <c r="L215" i="30"/>
  <c r="K236" i="30"/>
  <c r="K255" i="30"/>
  <c r="L20" i="31"/>
  <c r="L28" i="31"/>
  <c r="L36" i="31"/>
  <c r="L44" i="31"/>
  <c r="L52" i="31"/>
  <c r="L60" i="31"/>
  <c r="I115" i="31"/>
  <c r="J117" i="31"/>
  <c r="K123" i="31"/>
  <c r="I125" i="31"/>
  <c r="I131" i="31"/>
  <c r="J165" i="31"/>
  <c r="J173" i="31"/>
  <c r="L210" i="31"/>
  <c r="U259" i="38"/>
  <c r="U258" i="38"/>
  <c r="L67" i="31"/>
  <c r="J67" i="31"/>
  <c r="L75" i="31"/>
  <c r="J75" i="31"/>
  <c r="L83" i="31"/>
  <c r="J83" i="31"/>
  <c r="L96" i="31"/>
  <c r="J96" i="31"/>
  <c r="L112" i="31"/>
  <c r="J112" i="31"/>
  <c r="K122" i="31"/>
  <c r="J122" i="31"/>
  <c r="J184" i="31"/>
  <c r="K216" i="31"/>
  <c r="J216" i="31"/>
  <c r="I216" i="31"/>
  <c r="L216" i="31"/>
  <c r="L93" i="31"/>
  <c r="J93" i="31"/>
  <c r="L101" i="31"/>
  <c r="J101" i="31"/>
  <c r="L109" i="31"/>
  <c r="J109" i="31"/>
  <c r="I116" i="31"/>
  <c r="K120" i="31"/>
  <c r="I120" i="31"/>
  <c r="L129" i="31"/>
  <c r="K129" i="31"/>
  <c r="J129" i="31"/>
  <c r="I129" i="31"/>
  <c r="K142" i="31"/>
  <c r="J142" i="31"/>
  <c r="K147" i="31"/>
  <c r="L147" i="31"/>
  <c r="J147" i="31"/>
  <c r="I147" i="31"/>
  <c r="L79" i="31"/>
  <c r="J79" i="31"/>
  <c r="L87" i="31"/>
  <c r="J87" i="31"/>
  <c r="L104" i="31"/>
  <c r="J104" i="31"/>
  <c r="I11" i="31"/>
  <c r="I12" i="31"/>
  <c r="I13" i="31"/>
  <c r="I14" i="31"/>
  <c r="I15" i="31"/>
  <c r="I16" i="31"/>
  <c r="I17" i="31"/>
  <c r="I18" i="31"/>
  <c r="L62" i="31"/>
  <c r="J62" i="31"/>
  <c r="L66" i="31"/>
  <c r="J66" i="31"/>
  <c r="L78" i="31"/>
  <c r="J78" i="31"/>
  <c r="L82" i="31"/>
  <c r="J82" i="31"/>
  <c r="L86" i="31"/>
  <c r="J86" i="31"/>
  <c r="L90" i="31"/>
  <c r="J90" i="31"/>
  <c r="L98" i="31"/>
  <c r="J98" i="31"/>
  <c r="L106" i="31"/>
  <c r="J106" i="31"/>
  <c r="L114" i="31"/>
  <c r="J114" i="31"/>
  <c r="L201" i="31"/>
  <c r="K201" i="31"/>
  <c r="J201" i="31"/>
  <c r="I201" i="31"/>
  <c r="L240" i="31"/>
  <c r="K240" i="31"/>
  <c r="I240" i="31"/>
  <c r="J240" i="31"/>
  <c r="J13" i="31"/>
  <c r="I42" i="31"/>
  <c r="I58" i="31"/>
  <c r="L103" i="31"/>
  <c r="J103" i="31"/>
  <c r="L116" i="31"/>
  <c r="K116" i="31"/>
  <c r="K143" i="31"/>
  <c r="L143" i="31"/>
  <c r="J143" i="31"/>
  <c r="I143" i="31"/>
  <c r="K192" i="31"/>
  <c r="J192" i="31"/>
  <c r="L192" i="31"/>
  <c r="I192" i="31"/>
  <c r="K11" i="31"/>
  <c r="K12" i="31"/>
  <c r="K13" i="31"/>
  <c r="K14" i="31"/>
  <c r="K16" i="31"/>
  <c r="K17" i="31"/>
  <c r="K18" i="31"/>
  <c r="I25" i="31"/>
  <c r="K26" i="31"/>
  <c r="I33" i="31"/>
  <c r="K34" i="31"/>
  <c r="I41" i="31"/>
  <c r="K42" i="31"/>
  <c r="I49" i="31"/>
  <c r="K50" i="31"/>
  <c r="I57" i="31"/>
  <c r="K58" i="31"/>
  <c r="L61" i="31"/>
  <c r="J61" i="31"/>
  <c r="L65" i="31"/>
  <c r="J65" i="31"/>
  <c r="I67" i="31"/>
  <c r="L69" i="31"/>
  <c r="J69" i="31"/>
  <c r="L73" i="31"/>
  <c r="J73" i="31"/>
  <c r="I75" i="31"/>
  <c r="L77" i="31"/>
  <c r="J77" i="31"/>
  <c r="I79" i="31"/>
  <c r="L81" i="31"/>
  <c r="J81" i="31"/>
  <c r="I83" i="31"/>
  <c r="I87" i="31"/>
  <c r="L89" i="31"/>
  <c r="J89" i="31"/>
  <c r="L92" i="31"/>
  <c r="J92" i="31"/>
  <c r="L100" i="31"/>
  <c r="J100" i="31"/>
  <c r="L108" i="31"/>
  <c r="J108" i="31"/>
  <c r="L232" i="31"/>
  <c r="K232" i="31"/>
  <c r="I232" i="31"/>
  <c r="J232" i="31"/>
  <c r="J12" i="31"/>
  <c r="J16" i="31"/>
  <c r="J17" i="31"/>
  <c r="J18" i="31"/>
  <c r="I26" i="31"/>
  <c r="L130" i="31"/>
  <c r="K130" i="31"/>
  <c r="J130" i="31"/>
  <c r="I130" i="31"/>
  <c r="L12" i="31"/>
  <c r="L13" i="31"/>
  <c r="L14" i="31"/>
  <c r="L15" i="31"/>
  <c r="L16" i="31"/>
  <c r="L17" i="31"/>
  <c r="L18" i="31"/>
  <c r="I24" i="31"/>
  <c r="K25" i="31"/>
  <c r="L26" i="31"/>
  <c r="I32" i="31"/>
  <c r="K33" i="31"/>
  <c r="L34" i="31"/>
  <c r="I40" i="31"/>
  <c r="K41" i="31"/>
  <c r="L42" i="31"/>
  <c r="I48" i="31"/>
  <c r="K49" i="31"/>
  <c r="L50" i="31"/>
  <c r="I56" i="31"/>
  <c r="L58" i="31"/>
  <c r="K67" i="31"/>
  <c r="K75" i="31"/>
  <c r="K79" i="31"/>
  <c r="K83" i="31"/>
  <c r="K87" i="31"/>
  <c r="I96" i="31"/>
  <c r="L97" i="31"/>
  <c r="J97" i="31"/>
  <c r="I104" i="31"/>
  <c r="L105" i="31"/>
  <c r="J105" i="31"/>
  <c r="I112" i="31"/>
  <c r="L113" i="31"/>
  <c r="J113" i="31"/>
  <c r="L121" i="31"/>
  <c r="J121" i="31"/>
  <c r="I121" i="31"/>
  <c r="K139" i="31"/>
  <c r="L139" i="31"/>
  <c r="J139" i="31"/>
  <c r="I139" i="31"/>
  <c r="L189" i="31"/>
  <c r="I189" i="31"/>
  <c r="J189" i="31"/>
  <c r="K189" i="31"/>
  <c r="J14" i="31"/>
  <c r="I34" i="31"/>
  <c r="L95" i="31"/>
  <c r="L111" i="31"/>
  <c r="J111" i="31"/>
  <c r="K138" i="31"/>
  <c r="J138" i="31"/>
  <c r="I138" i="31"/>
  <c r="I23" i="31"/>
  <c r="K24" i="31"/>
  <c r="L25" i="31"/>
  <c r="I31" i="31"/>
  <c r="K32" i="31"/>
  <c r="L33" i="31"/>
  <c r="I39" i="31"/>
  <c r="K40" i="31"/>
  <c r="L41" i="31"/>
  <c r="I47" i="31"/>
  <c r="K48" i="31"/>
  <c r="L49" i="31"/>
  <c r="I55" i="31"/>
  <c r="K56" i="31"/>
  <c r="I62" i="31"/>
  <c r="I66" i="31"/>
  <c r="L68" i="31"/>
  <c r="J68" i="31"/>
  <c r="L72" i="31"/>
  <c r="J72" i="31"/>
  <c r="L76" i="31"/>
  <c r="J76" i="31"/>
  <c r="I78" i="31"/>
  <c r="L80" i="31"/>
  <c r="J80" i="31"/>
  <c r="I82" i="31"/>
  <c r="L84" i="31"/>
  <c r="J84" i="31"/>
  <c r="I86" i="31"/>
  <c r="L88" i="31"/>
  <c r="J88" i="31"/>
  <c r="I90" i="31"/>
  <c r="I93" i="31"/>
  <c r="L94" i="31"/>
  <c r="J94" i="31"/>
  <c r="K96" i="31"/>
  <c r="I101" i="31"/>
  <c r="L102" i="31"/>
  <c r="J102" i="31"/>
  <c r="K104" i="31"/>
  <c r="I109" i="31"/>
  <c r="L110" i="31"/>
  <c r="J110" i="31"/>
  <c r="K112" i="31"/>
  <c r="J120" i="31"/>
  <c r="K128" i="31"/>
  <c r="L224" i="31"/>
  <c r="K224" i="31"/>
  <c r="I224" i="31"/>
  <c r="J224" i="31"/>
  <c r="J11" i="31"/>
  <c r="J15" i="31"/>
  <c r="I50" i="31"/>
  <c r="I22" i="31"/>
  <c r="K23" i="31"/>
  <c r="L24" i="31"/>
  <c r="I30" i="31"/>
  <c r="K31" i="31"/>
  <c r="L32" i="31"/>
  <c r="I38" i="31"/>
  <c r="K39" i="31"/>
  <c r="L40" i="31"/>
  <c r="I46" i="31"/>
  <c r="K47" i="31"/>
  <c r="L48" i="31"/>
  <c r="K55" i="31"/>
  <c r="L56" i="31"/>
  <c r="K62" i="31"/>
  <c r="K66" i="31"/>
  <c r="K78" i="31"/>
  <c r="K82" i="31"/>
  <c r="K86" i="31"/>
  <c r="K90" i="31"/>
  <c r="L91" i="31"/>
  <c r="J91" i="31"/>
  <c r="K93" i="31"/>
  <c r="I98" i="31"/>
  <c r="L99" i="31"/>
  <c r="J99" i="31"/>
  <c r="K101" i="31"/>
  <c r="I106" i="31"/>
  <c r="L107" i="31"/>
  <c r="J107" i="31"/>
  <c r="K109" i="31"/>
  <c r="I114" i="31"/>
  <c r="L120" i="31"/>
  <c r="L122" i="31"/>
  <c r="I135" i="31"/>
  <c r="L142" i="31"/>
  <c r="K151" i="31"/>
  <c r="L151" i="31"/>
  <c r="J151" i="31"/>
  <c r="I151" i="31"/>
  <c r="K155" i="31"/>
  <c r="K159" i="31"/>
  <c r="L181" i="31"/>
  <c r="I181" i="31"/>
  <c r="K146" i="31"/>
  <c r="K150" i="31"/>
  <c r="K154" i="31"/>
  <c r="K158" i="31"/>
  <c r="J115" i="31"/>
  <c r="L117" i="31"/>
  <c r="J123" i="31"/>
  <c r="K124" i="31"/>
  <c r="L125" i="31"/>
  <c r="J131" i="31"/>
  <c r="K132" i="31"/>
  <c r="J136" i="31"/>
  <c r="J140" i="31"/>
  <c r="J144" i="31"/>
  <c r="J148" i="31"/>
  <c r="J152" i="31"/>
  <c r="J156" i="31"/>
  <c r="J160" i="31"/>
  <c r="I176" i="31"/>
  <c r="L222" i="31"/>
  <c r="K222" i="31"/>
  <c r="I222" i="31"/>
  <c r="J222" i="31"/>
  <c r="L230" i="31"/>
  <c r="K230" i="31"/>
  <c r="I230" i="31"/>
  <c r="J230" i="31"/>
  <c r="L238" i="31"/>
  <c r="K238" i="31"/>
  <c r="I238" i="31"/>
  <c r="J238" i="31"/>
  <c r="L246" i="31"/>
  <c r="K246" i="31"/>
  <c r="I246" i="31"/>
  <c r="J246" i="31"/>
  <c r="L124" i="31"/>
  <c r="L132" i="31"/>
  <c r="K133" i="31"/>
  <c r="K137" i="31"/>
  <c r="K141" i="31"/>
  <c r="K145" i="31"/>
  <c r="K149" i="31"/>
  <c r="K153" i="31"/>
  <c r="I155" i="31"/>
  <c r="K157" i="31"/>
  <c r="J176" i="31"/>
  <c r="I177" i="31"/>
  <c r="L180" i="31"/>
  <c r="K180" i="31"/>
  <c r="L193" i="31"/>
  <c r="K193" i="31"/>
  <c r="I193" i="31"/>
  <c r="K208" i="31"/>
  <c r="J208" i="31"/>
  <c r="I208" i="31"/>
  <c r="L208" i="31"/>
  <c r="L115" i="31"/>
  <c r="L123" i="31"/>
  <c r="L131" i="31"/>
  <c r="J155" i="31"/>
  <c r="K176" i="31"/>
  <c r="L185" i="31"/>
  <c r="I185" i="31"/>
  <c r="L220" i="31"/>
  <c r="K220" i="31"/>
  <c r="I220" i="31"/>
  <c r="J220" i="31"/>
  <c r="L228" i="31"/>
  <c r="K228" i="31"/>
  <c r="I228" i="31"/>
  <c r="J228" i="31"/>
  <c r="L236" i="31"/>
  <c r="K236" i="31"/>
  <c r="I236" i="31"/>
  <c r="J236" i="31"/>
  <c r="L244" i="31"/>
  <c r="K244" i="31"/>
  <c r="I244" i="31"/>
  <c r="J244" i="31"/>
  <c r="K136" i="31"/>
  <c r="K140" i="31"/>
  <c r="K144" i="31"/>
  <c r="I146" i="31"/>
  <c r="K148" i="31"/>
  <c r="I150" i="31"/>
  <c r="I154" i="31"/>
  <c r="L155" i="31"/>
  <c r="K156" i="31"/>
  <c r="I158" i="31"/>
  <c r="K160" i="31"/>
  <c r="L209" i="31"/>
  <c r="K209" i="31"/>
  <c r="J209" i="31"/>
  <c r="I209" i="31"/>
  <c r="I118" i="31"/>
  <c r="I126" i="31"/>
  <c r="J146" i="31"/>
  <c r="J150" i="31"/>
  <c r="J154" i="31"/>
  <c r="J158" i="31"/>
  <c r="K200" i="31"/>
  <c r="J200" i="31"/>
  <c r="I200" i="31"/>
  <c r="L200" i="31"/>
  <c r="L218" i="31"/>
  <c r="L226" i="31"/>
  <c r="K226" i="31"/>
  <c r="I226" i="31"/>
  <c r="J226" i="31"/>
  <c r="L234" i="31"/>
  <c r="K234" i="31"/>
  <c r="I234" i="31"/>
  <c r="J234" i="31"/>
  <c r="L242" i="31"/>
  <c r="K242" i="31"/>
  <c r="I242" i="31"/>
  <c r="J242" i="31"/>
  <c r="K161" i="31"/>
  <c r="K162" i="31"/>
  <c r="K163" i="31"/>
  <c r="K164" i="31"/>
  <c r="K165" i="31"/>
  <c r="K166" i="31"/>
  <c r="K167" i="31"/>
  <c r="K168" i="31"/>
  <c r="K169" i="31"/>
  <c r="K170" i="31"/>
  <c r="K171" i="31"/>
  <c r="K172" i="31"/>
  <c r="K173" i="31"/>
  <c r="K174" i="31"/>
  <c r="J182" i="31"/>
  <c r="J190" i="31"/>
  <c r="I197" i="31"/>
  <c r="J198" i="31"/>
  <c r="I205" i="31"/>
  <c r="J206" i="31"/>
  <c r="I213" i="31"/>
  <c r="J214" i="31"/>
  <c r="J179" i="31"/>
  <c r="J187" i="31"/>
  <c r="K188" i="31"/>
  <c r="J195" i="31"/>
  <c r="K196" i="31"/>
  <c r="J203" i="31"/>
  <c r="K204" i="31"/>
  <c r="L205" i="31"/>
  <c r="K212" i="31"/>
  <c r="L213" i="31"/>
  <c r="L217" i="31"/>
  <c r="K217" i="31"/>
  <c r="I217" i="31"/>
  <c r="L219" i="31"/>
  <c r="K219" i="31"/>
  <c r="I219" i="31"/>
  <c r="L221" i="31"/>
  <c r="K221" i="31"/>
  <c r="I221" i="31"/>
  <c r="L223" i="31"/>
  <c r="K223" i="31"/>
  <c r="I223" i="31"/>
  <c r="L225" i="31"/>
  <c r="K225" i="31"/>
  <c r="I225" i="31"/>
  <c r="L227" i="31"/>
  <c r="K227" i="31"/>
  <c r="I227" i="31"/>
  <c r="L229" i="31"/>
  <c r="K229" i="31"/>
  <c r="I229" i="31"/>
  <c r="L231" i="31"/>
  <c r="K231" i="31"/>
  <c r="I231" i="31"/>
  <c r="L233" i="31"/>
  <c r="K233" i="31"/>
  <c r="I233" i="31"/>
  <c r="L235" i="31"/>
  <c r="K235" i="31"/>
  <c r="I235" i="31"/>
  <c r="L237" i="31"/>
  <c r="K237" i="31"/>
  <c r="I237" i="31"/>
  <c r="L239" i="31"/>
  <c r="K239" i="31"/>
  <c r="I239" i="31"/>
  <c r="L241" i="31"/>
  <c r="K241" i="31"/>
  <c r="I241" i="31"/>
  <c r="L243" i="31"/>
  <c r="K243" i="31"/>
  <c r="I243" i="31"/>
  <c r="L245" i="31"/>
  <c r="K245" i="31"/>
  <c r="I245" i="31"/>
  <c r="L247" i="31"/>
  <c r="K247" i="31"/>
  <c r="I247" i="31"/>
  <c r="I248" i="31"/>
  <c r="I249" i="31"/>
  <c r="I251" i="31"/>
  <c r="I252" i="31"/>
  <c r="I253" i="31"/>
  <c r="I254" i="31"/>
  <c r="I255" i="31"/>
  <c r="I256" i="31"/>
  <c r="I257" i="31"/>
  <c r="I259" i="31"/>
  <c r="K248" i="31"/>
  <c r="K249" i="31"/>
  <c r="K250" i="31"/>
  <c r="K251" i="31"/>
  <c r="K252" i="31"/>
  <c r="K253" i="31"/>
  <c r="K254" i="31"/>
  <c r="K255" i="31"/>
  <c r="K256" i="31"/>
  <c r="K257" i="31"/>
  <c r="K258" i="31"/>
  <c r="K259" i="31"/>
  <c r="M84" i="30"/>
  <c r="M92" i="30"/>
  <c r="M108" i="30"/>
  <c r="M134" i="30"/>
  <c r="L134" i="30"/>
  <c r="K134" i="30"/>
  <c r="J134" i="30"/>
  <c r="M141" i="30"/>
  <c r="K141" i="30"/>
  <c r="J141" i="30"/>
  <c r="M157" i="30"/>
  <c r="J157" i="30"/>
  <c r="L157" i="30"/>
  <c r="K157" i="30"/>
  <c r="M175" i="30"/>
  <c r="J175" i="30"/>
  <c r="K175" i="30"/>
  <c r="L175" i="30"/>
  <c r="K179" i="30"/>
  <c r="J179" i="30"/>
  <c r="L179" i="30"/>
  <c r="M168" i="30"/>
  <c r="J168" i="30"/>
  <c r="L168" i="30"/>
  <c r="K168" i="30"/>
  <c r="M17" i="30"/>
  <c r="M25" i="30"/>
  <c r="M33" i="30"/>
  <c r="M41" i="30"/>
  <c r="M49" i="30"/>
  <c r="L56" i="30"/>
  <c r="L60" i="30"/>
  <c r="L64" i="30"/>
  <c r="L68" i="30"/>
  <c r="L72" i="30"/>
  <c r="L76" i="30"/>
  <c r="L80" i="30"/>
  <c r="M86" i="30"/>
  <c r="M94" i="30"/>
  <c r="M102" i="30"/>
  <c r="M110" i="30"/>
  <c r="L247" i="30"/>
  <c r="J247" i="30"/>
  <c r="K247" i="30"/>
  <c r="J13" i="30"/>
  <c r="J21" i="30"/>
  <c r="J29" i="30"/>
  <c r="J37" i="30"/>
  <c r="J45" i="30"/>
  <c r="J53" i="30"/>
  <c r="M83" i="30"/>
  <c r="M91" i="30"/>
  <c r="M99" i="30"/>
  <c r="M112" i="30"/>
  <c r="J112" i="30"/>
  <c r="M114" i="30"/>
  <c r="J114" i="30"/>
  <c r="M116" i="30"/>
  <c r="J116" i="30"/>
  <c r="M118" i="30"/>
  <c r="J118" i="30"/>
  <c r="M120" i="30"/>
  <c r="J120" i="30"/>
  <c r="M122" i="30"/>
  <c r="J122" i="30"/>
  <c r="M124" i="30"/>
  <c r="J124" i="30"/>
  <c r="M142" i="30"/>
  <c r="L142" i="30"/>
  <c r="K142" i="30"/>
  <c r="J142" i="30"/>
  <c r="M149" i="30"/>
  <c r="K149" i="30"/>
  <c r="J149" i="30"/>
  <c r="M164" i="30"/>
  <c r="J164" i="30"/>
  <c r="L164" i="30"/>
  <c r="K164" i="30"/>
  <c r="L234" i="30"/>
  <c r="K234" i="30"/>
  <c r="J234" i="30"/>
  <c r="M234" i="30"/>
  <c r="M105" i="30"/>
  <c r="J20" i="30"/>
  <c r="J36" i="30"/>
  <c r="K37" i="30"/>
  <c r="J44" i="30"/>
  <c r="K45" i="30"/>
  <c r="J52" i="30"/>
  <c r="K53" i="30"/>
  <c r="J58" i="30"/>
  <c r="J62" i="30"/>
  <c r="J66" i="30"/>
  <c r="J70" i="30"/>
  <c r="J74" i="30"/>
  <c r="J78" i="30"/>
  <c r="M88" i="30"/>
  <c r="M96" i="30"/>
  <c r="M104" i="30"/>
  <c r="M152" i="30"/>
  <c r="L152" i="30"/>
  <c r="K152" i="30"/>
  <c r="M81" i="30"/>
  <c r="M89" i="30"/>
  <c r="M97" i="30"/>
  <c r="M183" i="30"/>
  <c r="J183" i="30"/>
  <c r="L183" i="30"/>
  <c r="K183" i="30"/>
  <c r="K13" i="30"/>
  <c r="J28" i="30"/>
  <c r="J11" i="30"/>
  <c r="K12" i="30"/>
  <c r="L13" i="30"/>
  <c r="M14" i="30"/>
  <c r="J19" i="30"/>
  <c r="K20" i="30"/>
  <c r="L21" i="30"/>
  <c r="M22" i="30"/>
  <c r="J27" i="30"/>
  <c r="K28" i="30"/>
  <c r="L29" i="30"/>
  <c r="M30" i="30"/>
  <c r="J35" i="30"/>
  <c r="K36" i="30"/>
  <c r="L37" i="30"/>
  <c r="M38" i="30"/>
  <c r="J43" i="30"/>
  <c r="K44" i="30"/>
  <c r="L45" i="30"/>
  <c r="M46" i="30"/>
  <c r="J51" i="30"/>
  <c r="K52" i="30"/>
  <c r="L53" i="30"/>
  <c r="M54" i="30"/>
  <c r="K58" i="30"/>
  <c r="K62" i="30"/>
  <c r="K66" i="30"/>
  <c r="K70" i="30"/>
  <c r="K74" i="30"/>
  <c r="K78" i="30"/>
  <c r="J84" i="30"/>
  <c r="M85" i="30"/>
  <c r="K87" i="30"/>
  <c r="J92" i="30"/>
  <c r="M93" i="30"/>
  <c r="K95" i="30"/>
  <c r="J100" i="30"/>
  <c r="M101" i="30"/>
  <c r="K103" i="30"/>
  <c r="J108" i="30"/>
  <c r="M109" i="30"/>
  <c r="K111" i="30"/>
  <c r="K113" i="30"/>
  <c r="K115" i="30"/>
  <c r="K117" i="30"/>
  <c r="K119" i="30"/>
  <c r="K121" i="30"/>
  <c r="K123" i="30"/>
  <c r="M133" i="30"/>
  <c r="K133" i="30"/>
  <c r="J133" i="30"/>
  <c r="M160" i="30"/>
  <c r="J160" i="30"/>
  <c r="L160" i="30"/>
  <c r="K160" i="30"/>
  <c r="J186" i="30"/>
  <c r="M186" i="30"/>
  <c r="K186" i="30"/>
  <c r="L186" i="30"/>
  <c r="J12" i="30"/>
  <c r="K21" i="30"/>
  <c r="K29" i="30"/>
  <c r="K11" i="30"/>
  <c r="L12" i="30"/>
  <c r="M13" i="30"/>
  <c r="J18" i="30"/>
  <c r="K19" i="30"/>
  <c r="L20" i="30"/>
  <c r="M21" i="30"/>
  <c r="J26" i="30"/>
  <c r="K27" i="30"/>
  <c r="L28" i="30"/>
  <c r="M29" i="30"/>
  <c r="J34" i="30"/>
  <c r="K35" i="30"/>
  <c r="L36" i="30"/>
  <c r="M37" i="30"/>
  <c r="J42" i="30"/>
  <c r="K43" i="30"/>
  <c r="L44" i="30"/>
  <c r="M45" i="30"/>
  <c r="J50" i="30"/>
  <c r="K51" i="30"/>
  <c r="L52" i="30"/>
  <c r="M53" i="30"/>
  <c r="J57" i="30"/>
  <c r="L58" i="30"/>
  <c r="J61" i="30"/>
  <c r="L62" i="30"/>
  <c r="J65" i="30"/>
  <c r="L66" i="30"/>
  <c r="J69" i="30"/>
  <c r="L70" i="30"/>
  <c r="J73" i="30"/>
  <c r="L74" i="30"/>
  <c r="J77" i="30"/>
  <c r="L78" i="30"/>
  <c r="J81" i="30"/>
  <c r="M82" i="30"/>
  <c r="K84" i="30"/>
  <c r="J89" i="30"/>
  <c r="M90" i="30"/>
  <c r="K92" i="30"/>
  <c r="J97" i="30"/>
  <c r="M98" i="30"/>
  <c r="K100" i="30"/>
  <c r="J105" i="30"/>
  <c r="M106" i="30"/>
  <c r="K108" i="30"/>
  <c r="M136" i="30"/>
  <c r="L136" i="30"/>
  <c r="K136" i="30"/>
  <c r="L141" i="30"/>
  <c r="M150" i="30"/>
  <c r="L150" i="30"/>
  <c r="K150" i="30"/>
  <c r="J150" i="30"/>
  <c r="M156" i="30"/>
  <c r="J156" i="30"/>
  <c r="L156" i="30"/>
  <c r="K156" i="30"/>
  <c r="M144" i="30"/>
  <c r="L144" i="30"/>
  <c r="K144" i="30"/>
  <c r="K81" i="30"/>
  <c r="L84" i="30"/>
  <c r="M87" i="30"/>
  <c r="K89" i="30"/>
  <c r="L92" i="30"/>
  <c r="M95" i="30"/>
  <c r="K97" i="30"/>
  <c r="L100" i="30"/>
  <c r="M103" i="30"/>
  <c r="K105" i="30"/>
  <c r="L108" i="30"/>
  <c r="M111" i="30"/>
  <c r="M113" i="30"/>
  <c r="J113" i="30"/>
  <c r="M115" i="30"/>
  <c r="J115" i="30"/>
  <c r="M117" i="30"/>
  <c r="J117" i="30"/>
  <c r="M119" i="30"/>
  <c r="J119" i="30"/>
  <c r="M121" i="30"/>
  <c r="J121" i="30"/>
  <c r="M123" i="30"/>
  <c r="J123" i="30"/>
  <c r="M161" i="30"/>
  <c r="J161" i="30"/>
  <c r="L161" i="30"/>
  <c r="K161" i="30"/>
  <c r="M172" i="30"/>
  <c r="J172" i="30"/>
  <c r="L172" i="30"/>
  <c r="K172" i="30"/>
  <c r="M179" i="30"/>
  <c r="L202" i="30"/>
  <c r="K202" i="30"/>
  <c r="J202" i="30"/>
  <c r="M202" i="30"/>
  <c r="J125" i="30"/>
  <c r="J126" i="30"/>
  <c r="J127" i="30"/>
  <c r="J128" i="30"/>
  <c r="J129" i="30"/>
  <c r="J178" i="30"/>
  <c r="J192" i="30"/>
  <c r="K192" i="30"/>
  <c r="J200" i="30"/>
  <c r="K200" i="30"/>
  <c r="L210" i="30"/>
  <c r="K210" i="30"/>
  <c r="J210" i="30"/>
  <c r="M210" i="30"/>
  <c r="M219" i="30"/>
  <c r="L219" i="30"/>
  <c r="K219" i="30"/>
  <c r="J219" i="30"/>
  <c r="L231" i="30"/>
  <c r="J231" i="30"/>
  <c r="K231" i="30"/>
  <c r="M125" i="30"/>
  <c r="M126" i="30"/>
  <c r="M127" i="30"/>
  <c r="M128" i="30"/>
  <c r="M129" i="30"/>
  <c r="J135" i="30"/>
  <c r="L137" i="30"/>
  <c r="J143" i="30"/>
  <c r="L145" i="30"/>
  <c r="J151" i="30"/>
  <c r="L153" i="30"/>
  <c r="M155" i="30"/>
  <c r="J155" i="30"/>
  <c r="M159" i="30"/>
  <c r="J159" i="30"/>
  <c r="M163" i="30"/>
  <c r="J163" i="30"/>
  <c r="K165" i="30"/>
  <c r="M167" i="30"/>
  <c r="J167" i="30"/>
  <c r="K169" i="30"/>
  <c r="M171" i="30"/>
  <c r="J171" i="30"/>
  <c r="K173" i="30"/>
  <c r="L181" i="30"/>
  <c r="J184" i="30"/>
  <c r="L194" i="30"/>
  <c r="J194" i="30"/>
  <c r="M194" i="30"/>
  <c r="M211" i="30"/>
  <c r="L211" i="30"/>
  <c r="K211" i="30"/>
  <c r="L223" i="30"/>
  <c r="J223" i="30"/>
  <c r="K223" i="30"/>
  <c r="K135" i="30"/>
  <c r="K143" i="30"/>
  <c r="K151" i="30"/>
  <c r="L165" i="30"/>
  <c r="L169" i="30"/>
  <c r="L173" i="30"/>
  <c r="J176" i="30"/>
  <c r="M181" i="30"/>
  <c r="L184" i="30"/>
  <c r="J187" i="30"/>
  <c r="J190" i="30"/>
  <c r="L135" i="30"/>
  <c r="L143" i="30"/>
  <c r="L151" i="30"/>
  <c r="M158" i="30"/>
  <c r="J158" i="30"/>
  <c r="M162" i="30"/>
  <c r="J162" i="30"/>
  <c r="M166" i="30"/>
  <c r="J166" i="30"/>
  <c r="M170" i="30"/>
  <c r="J170" i="30"/>
  <c r="M174" i="30"/>
  <c r="J174" i="30"/>
  <c r="L176" i="30"/>
  <c r="L187" i="30"/>
  <c r="M203" i="30"/>
  <c r="L203" i="30"/>
  <c r="K203" i="30"/>
  <c r="L226" i="30"/>
  <c r="K226" i="30"/>
  <c r="J226" i="30"/>
  <c r="M226" i="30"/>
  <c r="L239" i="30"/>
  <c r="J239" i="30"/>
  <c r="K239" i="30"/>
  <c r="K184" i="30"/>
  <c r="K208" i="30"/>
  <c r="L218" i="30"/>
  <c r="K218" i="30"/>
  <c r="J218" i="30"/>
  <c r="M218" i="30"/>
  <c r="M165" i="30"/>
  <c r="J165" i="30"/>
  <c r="M169" i="30"/>
  <c r="J169" i="30"/>
  <c r="M173" i="30"/>
  <c r="J173" i="30"/>
  <c r="K176" i="30"/>
  <c r="K187" i="30"/>
  <c r="L190" i="30"/>
  <c r="M195" i="30"/>
  <c r="K195" i="30"/>
  <c r="L242" i="30"/>
  <c r="K242" i="30"/>
  <c r="J242" i="30"/>
  <c r="M242" i="30"/>
  <c r="J199" i="30"/>
  <c r="J207" i="30"/>
  <c r="J215" i="30"/>
  <c r="K216" i="30"/>
  <c r="L229" i="30"/>
  <c r="L237" i="30"/>
  <c r="L245" i="30"/>
  <c r="K189" i="30"/>
  <c r="K197" i="30"/>
  <c r="L198" i="30"/>
  <c r="K205" i="30"/>
  <c r="L206" i="30"/>
  <c r="K213" i="30"/>
  <c r="L214" i="30"/>
  <c r="K221" i="30"/>
  <c r="L222" i="30"/>
  <c r="J227" i="30"/>
  <c r="L228" i="30"/>
  <c r="J235" i="30"/>
  <c r="L236" i="30"/>
  <c r="J243" i="30"/>
  <c r="L244" i="30"/>
  <c r="L225" i="30"/>
  <c r="L233" i="30"/>
  <c r="L241" i="30"/>
  <c r="L230" i="30"/>
  <c r="L238" i="30"/>
  <c r="L246" i="30"/>
  <c r="L227" i="30"/>
  <c r="L235" i="30"/>
  <c r="L243" i="30"/>
  <c r="L224" i="30"/>
  <c r="L232" i="30"/>
  <c r="L240" i="30"/>
  <c r="L248" i="30"/>
  <c r="L249" i="30"/>
  <c r="L250" i="30"/>
  <c r="L251" i="30"/>
  <c r="L252" i="30"/>
  <c r="L253" i="30"/>
  <c r="L254" i="30"/>
  <c r="L255" i="30"/>
  <c r="L256" i="30"/>
  <c r="L257" i="30"/>
  <c r="L258" i="30"/>
  <c r="L259" i="30"/>
  <c r="J120" i="5"/>
  <c r="K134" i="5"/>
  <c r="I134" i="5"/>
  <c r="J172" i="5"/>
  <c r="I172" i="5"/>
  <c r="K172" i="5"/>
  <c r="L172" i="5"/>
  <c r="L217" i="5"/>
  <c r="K217" i="5"/>
  <c r="J217" i="5"/>
  <c r="I217" i="5"/>
  <c r="L224" i="5"/>
  <c r="I224" i="5"/>
  <c r="K224" i="5"/>
  <c r="J224" i="5"/>
  <c r="L236" i="5"/>
  <c r="K236" i="5"/>
  <c r="I236" i="5"/>
  <c r="K157" i="5"/>
  <c r="J157" i="5"/>
  <c r="I157" i="5"/>
  <c r="L157" i="5"/>
  <c r="I169" i="5"/>
  <c r="L169" i="5"/>
  <c r="K169" i="5"/>
  <c r="J169" i="5"/>
  <c r="I68" i="5"/>
  <c r="J69" i="5"/>
  <c r="L71" i="5"/>
  <c r="I76" i="5"/>
  <c r="J77" i="5"/>
  <c r="L79" i="5"/>
  <c r="I84" i="5"/>
  <c r="J85" i="5"/>
  <c r="L87" i="5"/>
  <c r="I92" i="5"/>
  <c r="J122" i="5"/>
  <c r="K125" i="5"/>
  <c r="I133" i="5"/>
  <c r="I136" i="5"/>
  <c r="L144" i="5"/>
  <c r="K144" i="5"/>
  <c r="J144" i="5"/>
  <c r="L158" i="5"/>
  <c r="K158" i="5"/>
  <c r="J158" i="5"/>
  <c r="I158" i="5"/>
  <c r="K142" i="5"/>
  <c r="J142" i="5"/>
  <c r="I142" i="5"/>
  <c r="L210" i="5"/>
  <c r="K210" i="5"/>
  <c r="J210" i="5"/>
  <c r="I210" i="5"/>
  <c r="I67" i="5"/>
  <c r="J68" i="5"/>
  <c r="I75" i="5"/>
  <c r="J76" i="5"/>
  <c r="I83" i="5"/>
  <c r="J84" i="5"/>
  <c r="I91" i="5"/>
  <c r="J92" i="5"/>
  <c r="K128" i="5"/>
  <c r="J128" i="5"/>
  <c r="J149" i="5"/>
  <c r="I149" i="5"/>
  <c r="L149" i="5"/>
  <c r="I165" i="5"/>
  <c r="L165" i="5"/>
  <c r="K165" i="5"/>
  <c r="J165" i="5"/>
  <c r="I190" i="5"/>
  <c r="L190" i="5"/>
  <c r="J190" i="5"/>
  <c r="K190" i="5"/>
  <c r="I66" i="5"/>
  <c r="J67" i="5"/>
  <c r="K68" i="5"/>
  <c r="I74" i="5"/>
  <c r="J75" i="5"/>
  <c r="K76" i="5"/>
  <c r="I82" i="5"/>
  <c r="J83" i="5"/>
  <c r="K84" i="5"/>
  <c r="I90" i="5"/>
  <c r="J91" i="5"/>
  <c r="K92" i="5"/>
  <c r="J125" i="5"/>
  <c r="L125" i="5"/>
  <c r="K136" i="5"/>
  <c r="J136" i="5"/>
  <c r="L177" i="5"/>
  <c r="K177" i="5"/>
  <c r="J177" i="5"/>
  <c r="I177" i="5"/>
  <c r="J66" i="5"/>
  <c r="K67" i="5"/>
  <c r="L68" i="5"/>
  <c r="J74" i="5"/>
  <c r="K75" i="5"/>
  <c r="L76" i="5"/>
  <c r="J82" i="5"/>
  <c r="K83" i="5"/>
  <c r="L84" i="5"/>
  <c r="J90" i="5"/>
  <c r="K91" i="5"/>
  <c r="L92" i="5"/>
  <c r="L122" i="5"/>
  <c r="I122" i="5"/>
  <c r="J133" i="5"/>
  <c r="L133" i="5"/>
  <c r="J141" i="5"/>
  <c r="I141" i="5"/>
  <c r="L141" i="5"/>
  <c r="K126" i="5"/>
  <c r="I126" i="5"/>
  <c r="I120" i="5"/>
  <c r="J126" i="5"/>
  <c r="L130" i="5"/>
  <c r="I130" i="5"/>
  <c r="K150" i="5"/>
  <c r="J150" i="5"/>
  <c r="I150" i="5"/>
  <c r="L185" i="5"/>
  <c r="K185" i="5"/>
  <c r="J185" i="5"/>
  <c r="I185" i="5"/>
  <c r="J123" i="5"/>
  <c r="K124" i="5"/>
  <c r="J131" i="5"/>
  <c r="K132" i="5"/>
  <c r="I138" i="5"/>
  <c r="J139" i="5"/>
  <c r="K140" i="5"/>
  <c r="I146" i="5"/>
  <c r="J147" i="5"/>
  <c r="K148" i="5"/>
  <c r="I154" i="5"/>
  <c r="J155" i="5"/>
  <c r="K156" i="5"/>
  <c r="I162" i="5"/>
  <c r="J163" i="5"/>
  <c r="K164" i="5"/>
  <c r="K168" i="5"/>
  <c r="J175" i="5"/>
  <c r="I175" i="5"/>
  <c r="L193" i="5"/>
  <c r="K193" i="5"/>
  <c r="J193" i="5"/>
  <c r="L221" i="5"/>
  <c r="I221" i="5"/>
  <c r="K221" i="5"/>
  <c r="J221" i="5"/>
  <c r="I252" i="5"/>
  <c r="L138" i="5"/>
  <c r="L146" i="5"/>
  <c r="J152" i="5"/>
  <c r="L154" i="5"/>
  <c r="J160" i="5"/>
  <c r="L162" i="5"/>
  <c r="J166" i="5"/>
  <c r="L167" i="5"/>
  <c r="J170" i="5"/>
  <c r="L171" i="5"/>
  <c r="I182" i="5"/>
  <c r="L182" i="5"/>
  <c r="I186" i="5"/>
  <c r="L194" i="5"/>
  <c r="K194" i="5"/>
  <c r="I194" i="5"/>
  <c r="L233" i="5"/>
  <c r="K233" i="5"/>
  <c r="I233" i="5"/>
  <c r="J233" i="5"/>
  <c r="L249" i="5"/>
  <c r="K249" i="5"/>
  <c r="I249" i="5"/>
  <c r="J249" i="5"/>
  <c r="K152" i="5"/>
  <c r="K160" i="5"/>
  <c r="K166" i="5"/>
  <c r="K170" i="5"/>
  <c r="K173" i="5"/>
  <c r="J174" i="5"/>
  <c r="I174" i="5"/>
  <c r="L201" i="5"/>
  <c r="K201" i="5"/>
  <c r="J201" i="5"/>
  <c r="I201" i="5"/>
  <c r="L218" i="5"/>
  <c r="K218" i="5"/>
  <c r="J218" i="5"/>
  <c r="I218" i="5"/>
  <c r="L152" i="5"/>
  <c r="L160" i="5"/>
  <c r="L166" i="5"/>
  <c r="L170" i="5"/>
  <c r="L173" i="5"/>
  <c r="K183" i="5"/>
  <c r="L186" i="5"/>
  <c r="K186" i="5"/>
  <c r="L178" i="5"/>
  <c r="K178" i="5"/>
  <c r="J191" i="5"/>
  <c r="I191" i="5"/>
  <c r="L202" i="5"/>
  <c r="K202" i="5"/>
  <c r="J202" i="5"/>
  <c r="I202" i="5"/>
  <c r="L229" i="5"/>
  <c r="I229" i="5"/>
  <c r="K229" i="5"/>
  <c r="J229" i="5"/>
  <c r="L244" i="5"/>
  <c r="K244" i="5"/>
  <c r="I244" i="5"/>
  <c r="J173" i="5"/>
  <c r="I173" i="5"/>
  <c r="J183" i="5"/>
  <c r="I183" i="5"/>
  <c r="L209" i="5"/>
  <c r="K209" i="5"/>
  <c r="J209" i="5"/>
  <c r="I209" i="5"/>
  <c r="L241" i="5"/>
  <c r="K241" i="5"/>
  <c r="I241" i="5"/>
  <c r="J241" i="5"/>
  <c r="I179" i="5"/>
  <c r="J180" i="5"/>
  <c r="I187" i="5"/>
  <c r="J188" i="5"/>
  <c r="I195" i="5"/>
  <c r="J196" i="5"/>
  <c r="L198" i="5"/>
  <c r="I203" i="5"/>
  <c r="J204" i="5"/>
  <c r="L206" i="5"/>
  <c r="I211" i="5"/>
  <c r="J212" i="5"/>
  <c r="L214" i="5"/>
  <c r="J219" i="5"/>
  <c r="L220" i="5"/>
  <c r="L226" i="5"/>
  <c r="I226" i="5"/>
  <c r="L231" i="5"/>
  <c r="K231" i="5"/>
  <c r="I231" i="5"/>
  <c r="L239" i="5"/>
  <c r="K239" i="5"/>
  <c r="I239" i="5"/>
  <c r="L247" i="5"/>
  <c r="K247" i="5"/>
  <c r="I247" i="5"/>
  <c r="L255" i="5"/>
  <c r="K255" i="5"/>
  <c r="I255" i="5"/>
  <c r="L223" i="5"/>
  <c r="I223" i="5"/>
  <c r="L234" i="5"/>
  <c r="K234" i="5"/>
  <c r="I234" i="5"/>
  <c r="L242" i="5"/>
  <c r="K242" i="5"/>
  <c r="I242" i="5"/>
  <c r="L250" i="5"/>
  <c r="K250" i="5"/>
  <c r="I250" i="5"/>
  <c r="L228" i="5"/>
  <c r="I228" i="5"/>
  <c r="L237" i="5"/>
  <c r="K237" i="5"/>
  <c r="I237" i="5"/>
  <c r="L245" i="5"/>
  <c r="K245" i="5"/>
  <c r="I245" i="5"/>
  <c r="L253" i="5"/>
  <c r="K253" i="5"/>
  <c r="I253" i="5"/>
  <c r="L179" i="5"/>
  <c r="L187" i="5"/>
  <c r="L195" i="5"/>
  <c r="L203" i="5"/>
  <c r="L211" i="5"/>
  <c r="L225" i="5"/>
  <c r="I225" i="5"/>
  <c r="K227" i="5"/>
  <c r="L232" i="5"/>
  <c r="K232" i="5"/>
  <c r="I232" i="5"/>
  <c r="L240" i="5"/>
  <c r="K240" i="5"/>
  <c r="I240" i="5"/>
  <c r="L248" i="5"/>
  <c r="K248" i="5"/>
  <c r="I248" i="5"/>
  <c r="I199" i="5"/>
  <c r="I207" i="5"/>
  <c r="I215" i="5"/>
  <c r="L222" i="5"/>
  <c r="I222" i="5"/>
  <c r="L230" i="5"/>
  <c r="I230" i="5"/>
  <c r="L235" i="5"/>
  <c r="K235" i="5"/>
  <c r="I235" i="5"/>
  <c r="L243" i="5"/>
  <c r="K243" i="5"/>
  <c r="I243" i="5"/>
  <c r="L251" i="5"/>
  <c r="K251" i="5"/>
  <c r="I251" i="5"/>
  <c r="L227" i="5"/>
  <c r="I227" i="5"/>
  <c r="L238" i="5"/>
  <c r="K238" i="5"/>
  <c r="I238" i="5"/>
  <c r="L246" i="5"/>
  <c r="K246" i="5"/>
  <c r="I246" i="5"/>
  <c r="L254" i="5"/>
  <c r="K254" i="5"/>
  <c r="I254" i="5"/>
  <c r="I256" i="5"/>
  <c r="I257" i="5"/>
  <c r="I259" i="5"/>
  <c r="K256" i="5"/>
  <c r="K257" i="5"/>
  <c r="K258" i="5"/>
  <c r="K259" i="5"/>
  <c r="L256" i="5"/>
  <c r="L257" i="5"/>
  <c r="L259" i="5"/>
  <c r="O27" i="18"/>
  <c r="O14" i="18"/>
  <c r="O19" i="18"/>
  <c r="M14" i="18"/>
  <c r="L11" i="18"/>
  <c r="J12" i="18"/>
  <c r="N13" i="18"/>
  <c r="N17" i="18"/>
  <c r="M19" i="18"/>
  <c r="L20" i="18"/>
  <c r="O20" i="18" s="1"/>
  <c r="K21" i="18"/>
  <c r="J22" i="18"/>
  <c r="N25" i="18"/>
  <c r="M27" i="18"/>
  <c r="L28" i="18"/>
  <c r="O28" i="18" s="1"/>
  <c r="K29" i="18"/>
  <c r="J30" i="18"/>
  <c r="N33" i="18"/>
  <c r="M35" i="18"/>
  <c r="K37" i="18"/>
  <c r="J38" i="18"/>
  <c r="N41" i="18"/>
  <c r="M43" i="18"/>
  <c r="K52" i="18"/>
  <c r="N52" i="18"/>
  <c r="L52" i="18"/>
  <c r="O52" i="18" s="1"/>
  <c r="L58" i="18"/>
  <c r="K58" i="18"/>
  <c r="N58" i="18"/>
  <c r="J24" i="18"/>
  <c r="J32" i="18"/>
  <c r="J40" i="18"/>
  <c r="O55" i="18"/>
  <c r="K68" i="18"/>
  <c r="N68" i="18"/>
  <c r="L68" i="18"/>
  <c r="K13" i="18"/>
  <c r="K17" i="18"/>
  <c r="N19" i="18"/>
  <c r="K24" i="18"/>
  <c r="J25" i="18"/>
  <c r="N27" i="18"/>
  <c r="K32" i="18"/>
  <c r="J33" i="18"/>
  <c r="N35" i="18"/>
  <c r="K40" i="18"/>
  <c r="J41" i="18"/>
  <c r="N43" i="18"/>
  <c r="L50" i="18"/>
  <c r="K50" i="18"/>
  <c r="N50" i="18"/>
  <c r="K72" i="18"/>
  <c r="N72" i="18"/>
  <c r="L72" i="18"/>
  <c r="K64" i="18"/>
  <c r="N64" i="18"/>
  <c r="L64" i="18"/>
  <c r="O64" i="18" s="1"/>
  <c r="L32" i="18"/>
  <c r="O32" i="18" s="1"/>
  <c r="K33" i="18"/>
  <c r="L40" i="18"/>
  <c r="K41" i="18"/>
  <c r="K56" i="18"/>
  <c r="N56" i="18"/>
  <c r="L56" i="18"/>
  <c r="L62" i="18"/>
  <c r="O62" i="18" s="1"/>
  <c r="K62" i="18"/>
  <c r="N62" i="18"/>
  <c r="N11" i="18"/>
  <c r="L13" i="18"/>
  <c r="J14" i="18"/>
  <c r="L17" i="18"/>
  <c r="O17" i="18" s="1"/>
  <c r="L24" i="18"/>
  <c r="K25" i="18"/>
  <c r="K14" i="18"/>
  <c r="M17" i="18"/>
  <c r="L18" i="18"/>
  <c r="J19" i="18"/>
  <c r="N22" i="18"/>
  <c r="M24" i="18"/>
  <c r="L25" i="18"/>
  <c r="L26" i="18"/>
  <c r="O26" i="18" s="1"/>
  <c r="J27" i="18"/>
  <c r="N30" i="18"/>
  <c r="M32" i="18"/>
  <c r="L33" i="18"/>
  <c r="O33" i="18" s="1"/>
  <c r="L34" i="18"/>
  <c r="J35" i="18"/>
  <c r="N38" i="18"/>
  <c r="M40" i="18"/>
  <c r="L41" i="18"/>
  <c r="O41" i="18" s="1"/>
  <c r="L42" i="18"/>
  <c r="O42" i="18" s="1"/>
  <c r="J43" i="18"/>
  <c r="J52" i="18"/>
  <c r="O53" i="18"/>
  <c r="J58" i="18"/>
  <c r="O59" i="18"/>
  <c r="O65" i="18"/>
  <c r="M66" i="18"/>
  <c r="L66" i="18"/>
  <c r="K66" i="18"/>
  <c r="N66" i="18"/>
  <c r="M18" i="18"/>
  <c r="K19" i="18"/>
  <c r="M26" i="18"/>
  <c r="K27" i="18"/>
  <c r="K35" i="18"/>
  <c r="K43" i="18"/>
  <c r="K46" i="18"/>
  <c r="N46" i="18"/>
  <c r="M52" i="18"/>
  <c r="L54" i="18"/>
  <c r="O54" i="18" s="1"/>
  <c r="K54" i="18"/>
  <c r="N54" i="18"/>
  <c r="M58" i="18"/>
  <c r="J64" i="18"/>
  <c r="N70" i="18"/>
  <c r="N24" i="18"/>
  <c r="N32" i="18"/>
  <c r="N40" i="18"/>
  <c r="K60" i="18"/>
  <c r="N60" i="18"/>
  <c r="L60" i="18"/>
  <c r="M64" i="18"/>
  <c r="J68" i="18"/>
  <c r="N74" i="18"/>
  <c r="L76" i="18"/>
  <c r="O76" i="18" s="1"/>
  <c r="N78" i="18"/>
  <c r="L80" i="18"/>
  <c r="N82" i="18"/>
  <c r="L84" i="18"/>
  <c r="N86" i="18"/>
  <c r="N90" i="18"/>
  <c r="L92" i="18"/>
  <c r="N94" i="18"/>
  <c r="L96" i="18"/>
  <c r="L100" i="18"/>
  <c r="N102" i="18"/>
  <c r="L104" i="18"/>
  <c r="N106" i="18"/>
  <c r="L108" i="18"/>
  <c r="K74" i="18"/>
  <c r="K78" i="18"/>
  <c r="K82" i="18"/>
  <c r="K86" i="18"/>
  <c r="K90" i="18"/>
  <c r="K94" i="18"/>
  <c r="K98" i="18"/>
  <c r="K102" i="18"/>
  <c r="K106" i="18"/>
  <c r="L74" i="18"/>
  <c r="O74" i="18" s="1"/>
  <c r="N76" i="18"/>
  <c r="L78" i="18"/>
  <c r="N80" i="18"/>
  <c r="L82" i="18"/>
  <c r="O82" i="18" s="1"/>
  <c r="N84" i="18"/>
  <c r="L86" i="18"/>
  <c r="L90" i="18"/>
  <c r="N92" i="18"/>
  <c r="L94" i="18"/>
  <c r="N96" i="18"/>
  <c r="N100" i="18"/>
  <c r="N108" i="18"/>
  <c r="M74" i="18"/>
  <c r="M78" i="18"/>
  <c r="M82" i="18"/>
  <c r="M86" i="18"/>
  <c r="M90" i="18"/>
  <c r="M94" i="18"/>
  <c r="O52" i="17"/>
  <c r="O64" i="17"/>
  <c r="J25" i="17"/>
  <c r="J26" i="17"/>
  <c r="J27" i="17"/>
  <c r="J28" i="17"/>
  <c r="L16" i="17"/>
  <c r="O16" i="17" s="1"/>
  <c r="L17" i="17"/>
  <c r="O17" i="17" s="1"/>
  <c r="L18" i="17"/>
  <c r="L19" i="17"/>
  <c r="L20" i="17"/>
  <c r="O20" i="17" s="1"/>
  <c r="M21" i="17"/>
  <c r="M22" i="17"/>
  <c r="K24" i="17"/>
  <c r="K25" i="17"/>
  <c r="K26" i="17"/>
  <c r="K27" i="17"/>
  <c r="K28" i="17"/>
  <c r="L30" i="17"/>
  <c r="J32" i="17"/>
  <c r="J34" i="17"/>
  <c r="K35" i="17"/>
  <c r="O83" i="17"/>
  <c r="O92" i="17"/>
  <c r="N44" i="17"/>
  <c r="M44" i="17"/>
  <c r="O107" i="17"/>
  <c r="O76" i="17"/>
  <c r="O88" i="17"/>
  <c r="N102" i="17"/>
  <c r="M102" i="17"/>
  <c r="L102" i="17"/>
  <c r="K102" i="17"/>
  <c r="N18" i="17"/>
  <c r="N20" i="17"/>
  <c r="N21" i="17"/>
  <c r="N22" i="17"/>
  <c r="M32" i="17"/>
  <c r="M34" i="17"/>
  <c r="K45" i="17"/>
  <c r="M46" i="17"/>
  <c r="L46" i="17"/>
  <c r="K46" i="17"/>
  <c r="L51" i="17"/>
  <c r="J53" i="17"/>
  <c r="K59" i="17"/>
  <c r="N62" i="17"/>
  <c r="M62" i="17"/>
  <c r="L62" i="17"/>
  <c r="K62" i="17"/>
  <c r="N69" i="17"/>
  <c r="M69" i="17"/>
  <c r="L69" i="17"/>
  <c r="M38" i="17"/>
  <c r="K38" i="17"/>
  <c r="O60" i="17"/>
  <c r="O67" i="17"/>
  <c r="N16" i="17"/>
  <c r="N26" i="17"/>
  <c r="N28" i="17"/>
  <c r="N29" i="17"/>
  <c r="N30" i="17"/>
  <c r="J38" i="17"/>
  <c r="N43" i="17"/>
  <c r="K53" i="17"/>
  <c r="M54" i="17"/>
  <c r="L54" i="17"/>
  <c r="K54" i="17"/>
  <c r="L59" i="17"/>
  <c r="O59" i="17" s="1"/>
  <c r="J61" i="17"/>
  <c r="N86" i="17"/>
  <c r="M86" i="17"/>
  <c r="L86" i="17"/>
  <c r="K86" i="17"/>
  <c r="N93" i="17"/>
  <c r="M93" i="17"/>
  <c r="L93" i="17"/>
  <c r="O93" i="17" s="1"/>
  <c r="N78" i="17"/>
  <c r="M78" i="17"/>
  <c r="L78" i="17"/>
  <c r="K78" i="17"/>
  <c r="O43" i="17"/>
  <c r="N52" i="17"/>
  <c r="M52" i="17"/>
  <c r="N24" i="17"/>
  <c r="O28" i="17"/>
  <c r="N34" i="17"/>
  <c r="L38" i="17"/>
  <c r="J44" i="17"/>
  <c r="N51" i="17"/>
  <c r="K61" i="17"/>
  <c r="J101" i="17"/>
  <c r="N85" i="17"/>
  <c r="M85" i="17"/>
  <c r="L85" i="17"/>
  <c r="K44" i="17"/>
  <c r="M45" i="17"/>
  <c r="L45" i="17"/>
  <c r="O45" i="17" s="1"/>
  <c r="J52" i="17"/>
  <c r="N59" i="17"/>
  <c r="N70" i="17"/>
  <c r="M70" i="17"/>
  <c r="L70" i="17"/>
  <c r="K70" i="17"/>
  <c r="N77" i="17"/>
  <c r="L77" i="17"/>
  <c r="O108" i="17"/>
  <c r="L44" i="17"/>
  <c r="K52" i="17"/>
  <c r="M53" i="17"/>
  <c r="L53" i="17"/>
  <c r="O53" i="17" s="1"/>
  <c r="M61" i="17"/>
  <c r="L61" i="17"/>
  <c r="O61" i="17" s="1"/>
  <c r="J78" i="17"/>
  <c r="O80" i="17"/>
  <c r="J85" i="17"/>
  <c r="N94" i="17"/>
  <c r="M94" i="17"/>
  <c r="L94" i="17"/>
  <c r="O94" i="17" s="1"/>
  <c r="K94" i="17"/>
  <c r="N101" i="17"/>
  <c r="M101" i="17"/>
  <c r="L101" i="17"/>
  <c r="O101" i="17" s="1"/>
  <c r="M60" i="17"/>
  <c r="M68" i="17"/>
  <c r="M76" i="17"/>
  <c r="M84" i="17"/>
  <c r="M92" i="17"/>
  <c r="M108" i="17"/>
  <c r="K40" i="17"/>
  <c r="K48" i="17"/>
  <c r="K56" i="17"/>
  <c r="K64" i="17"/>
  <c r="K72" i="17"/>
  <c r="K80" i="17"/>
  <c r="K88" i="17"/>
  <c r="K96" i="17"/>
  <c r="K104" i="17"/>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M63" i="45"/>
  <c r="M67" i="45"/>
  <c r="M71" i="45"/>
  <c r="M75" i="45"/>
  <c r="M79" i="45"/>
  <c r="M83" i="45"/>
  <c r="M87" i="45"/>
  <c r="M91" i="45"/>
  <c r="M95" i="45"/>
  <c r="M99" i="45"/>
  <c r="M103" i="45"/>
  <c r="M107" i="45"/>
  <c r="M68" i="45"/>
  <c r="M72" i="45"/>
  <c r="M76" i="45"/>
  <c r="M84" i="45"/>
  <c r="M88" i="45"/>
  <c r="M92" i="45"/>
  <c r="M96" i="45"/>
  <c r="M100" i="45"/>
  <c r="M104" i="45"/>
  <c r="M108" i="45"/>
  <c r="R15" i="44"/>
  <c r="V15" i="44" s="1"/>
  <c r="AA16" i="44"/>
  <c r="AA17" i="44" s="1"/>
  <c r="AA18" i="44" s="1"/>
  <c r="AA19" i="44" s="1"/>
  <c r="AA20" i="44" s="1"/>
  <c r="AA21" i="44" s="1"/>
  <c r="AA22" i="44" s="1"/>
  <c r="AA23" i="44" s="1"/>
  <c r="AA24" i="44" s="1"/>
  <c r="AA25" i="44" s="1"/>
  <c r="AA26" i="44" s="1"/>
  <c r="AA27" i="44" s="1"/>
  <c r="AA28" i="44" s="1"/>
  <c r="AA29" i="44" s="1"/>
  <c r="AA30" i="44" s="1"/>
  <c r="AA31" i="44" s="1"/>
  <c r="AA32" i="44" s="1"/>
  <c r="AA33" i="44" s="1"/>
  <c r="AA34" i="44" s="1"/>
  <c r="AA35" i="44" s="1"/>
  <c r="AA36" i="44" s="1"/>
  <c r="AA37" i="44" s="1"/>
  <c r="AA38" i="44" s="1"/>
  <c r="AA39" i="44" s="1"/>
  <c r="AA40" i="44" s="1"/>
  <c r="AA41" i="44" s="1"/>
  <c r="AA42" i="44" s="1"/>
  <c r="AA43" i="44" s="1"/>
  <c r="AA44" i="44" s="1"/>
  <c r="AA45" i="44" s="1"/>
  <c r="AA46" i="44" s="1"/>
  <c r="AA47" i="44" s="1"/>
  <c r="AA48" i="44" s="1"/>
  <c r="AA49" i="44" s="1"/>
  <c r="AA50" i="44" s="1"/>
  <c r="AA51" i="44" s="1"/>
  <c r="AA52" i="44" s="1"/>
  <c r="AA53" i="44" s="1"/>
  <c r="AA54" i="44" s="1"/>
  <c r="AA55" i="44" s="1"/>
  <c r="AA56" i="44" s="1"/>
  <c r="AA57" i="44" s="1"/>
  <c r="AA58" i="44" s="1"/>
  <c r="AA59" i="44" s="1"/>
  <c r="AA60" i="44" s="1"/>
  <c r="AA61" i="44" s="1"/>
  <c r="AA62" i="44" s="1"/>
  <c r="AA63" i="44" s="1"/>
  <c r="AA64" i="44" s="1"/>
  <c r="AA65" i="44" s="1"/>
  <c r="AA66" i="44" s="1"/>
  <c r="AA67" i="44" s="1"/>
  <c r="AA68" i="44" s="1"/>
  <c r="AA69" i="44" s="1"/>
  <c r="AA70" i="44" s="1"/>
  <c r="AA71" i="44" s="1"/>
  <c r="AA72" i="44" s="1"/>
  <c r="AA73" i="44" s="1"/>
  <c r="AA74" i="44" s="1"/>
  <c r="AA75" i="44" s="1"/>
  <c r="AA76" i="44" s="1"/>
  <c r="AA77" i="44" s="1"/>
  <c r="AA78" i="44" s="1"/>
  <c r="AA79" i="44" s="1"/>
  <c r="AA80" i="44" s="1"/>
  <c r="AA81" i="44" s="1"/>
  <c r="AA82" i="44" s="1"/>
  <c r="AA83" i="44" s="1"/>
  <c r="AA84" i="44" s="1"/>
  <c r="AA85" i="44" s="1"/>
  <c r="AA86" i="44" s="1"/>
  <c r="AA87" i="44" s="1"/>
  <c r="AA88" i="44" s="1"/>
  <c r="AA89" i="44" s="1"/>
  <c r="AA90" i="44" s="1"/>
  <c r="AA91" i="44" s="1"/>
  <c r="AA92" i="44" s="1"/>
  <c r="AA93" i="44" s="1"/>
  <c r="AA94" i="44" s="1"/>
  <c r="AA95" i="44" s="1"/>
  <c r="AA96" i="44" s="1"/>
  <c r="AA97" i="44" s="1"/>
  <c r="AA98" i="44" s="1"/>
  <c r="AA99" i="44" s="1"/>
  <c r="AA100" i="44" s="1"/>
  <c r="AA101" i="44" s="1"/>
  <c r="AA102" i="44" s="1"/>
  <c r="AA103" i="44" s="1"/>
  <c r="AA104" i="44" s="1"/>
  <c r="AA105" i="44" s="1"/>
  <c r="AA106" i="44" s="1"/>
  <c r="AA107" i="44" s="1"/>
  <c r="AA108" i="44" s="1"/>
  <c r="AA109" i="44" s="1"/>
  <c r="AA110" i="44" s="1"/>
  <c r="AA111" i="44" s="1"/>
  <c r="AA112" i="44" s="1"/>
  <c r="AA113" i="44" s="1"/>
  <c r="AA114" i="44" s="1"/>
  <c r="AA115" i="44" s="1"/>
  <c r="AA116" i="44" s="1"/>
  <c r="AA117" i="44" s="1"/>
  <c r="AA118" i="44" s="1"/>
  <c r="AA119" i="44" s="1"/>
  <c r="AA120" i="44" s="1"/>
  <c r="AA121" i="44" s="1"/>
  <c r="AA122" i="44" s="1"/>
  <c r="AA123" i="44" s="1"/>
  <c r="AA124" i="44" s="1"/>
  <c r="AA125" i="44" s="1"/>
  <c r="AA126" i="44" s="1"/>
  <c r="AA127" i="44" s="1"/>
  <c r="AA128" i="44" s="1"/>
  <c r="AA129" i="44" s="1"/>
  <c r="AA130" i="44" s="1"/>
  <c r="AA131" i="44" s="1"/>
  <c r="AA132" i="44" s="1"/>
  <c r="AA133" i="44" s="1"/>
  <c r="AA134" i="44" s="1"/>
  <c r="AA135" i="44" s="1"/>
  <c r="AA136" i="44" s="1"/>
  <c r="AA137" i="44" s="1"/>
  <c r="AA138" i="44" s="1"/>
  <c r="AA139" i="44" s="1"/>
  <c r="AA140" i="44" s="1"/>
  <c r="AA141" i="44" s="1"/>
  <c r="AA142" i="44" s="1"/>
  <c r="AA143" i="44" s="1"/>
  <c r="AA144" i="44" s="1"/>
  <c r="AA145" i="44" s="1"/>
  <c r="AA146" i="44" s="1"/>
  <c r="AA147" i="44" s="1"/>
  <c r="AA148" i="44" s="1"/>
  <c r="AA149" i="44" s="1"/>
  <c r="AA150" i="44" s="1"/>
  <c r="AA151" i="44" s="1"/>
  <c r="AA152" i="44" s="1"/>
  <c r="AA153" i="44" s="1"/>
  <c r="AA154" i="44" s="1"/>
  <c r="AA155" i="44" s="1"/>
  <c r="AA156" i="44" s="1"/>
  <c r="AA157" i="44" s="1"/>
  <c r="AA158" i="44" s="1"/>
  <c r="AA159" i="44" s="1"/>
  <c r="AA160" i="44" s="1"/>
  <c r="AA161" i="44" s="1"/>
  <c r="AA162" i="44" s="1"/>
  <c r="AA163" i="44" s="1"/>
  <c r="AA164" i="44" s="1"/>
  <c r="AA165" i="44" s="1"/>
  <c r="AA166" i="44" s="1"/>
  <c r="AA167" i="44" s="1"/>
  <c r="AA168" i="44" s="1"/>
  <c r="AA169" i="44" s="1"/>
  <c r="AA170" i="44" s="1"/>
  <c r="AA171" i="44" s="1"/>
  <c r="AA172" i="44" s="1"/>
  <c r="AA173" i="44" s="1"/>
  <c r="AA174" i="44" s="1"/>
  <c r="AA175" i="44" s="1"/>
  <c r="AA176" i="44" s="1"/>
  <c r="AA177" i="44" s="1"/>
  <c r="AA178" i="44" s="1"/>
  <c r="AA179" i="44" s="1"/>
  <c r="AA180" i="44" s="1"/>
  <c r="AA181" i="44" s="1"/>
  <c r="AA182" i="44" s="1"/>
  <c r="AA183" i="44" s="1"/>
  <c r="AA184" i="44" s="1"/>
  <c r="AA185" i="44" s="1"/>
  <c r="AA186" i="44" s="1"/>
  <c r="AA187" i="44" s="1"/>
  <c r="AA188" i="44" s="1"/>
  <c r="AA189" i="44" s="1"/>
  <c r="AA190" i="44" s="1"/>
  <c r="AA191" i="44" s="1"/>
  <c r="AA192" i="44" s="1"/>
  <c r="AA193" i="44" s="1"/>
  <c r="AA194" i="44" s="1"/>
  <c r="AA195" i="44" s="1"/>
  <c r="AA196" i="44" s="1"/>
  <c r="AA197" i="44" s="1"/>
  <c r="AA198" i="44" s="1"/>
  <c r="AA199" i="44" s="1"/>
  <c r="AA200" i="44" s="1"/>
  <c r="AA201" i="44" s="1"/>
  <c r="AA202" i="44" s="1"/>
  <c r="AA203" i="44" s="1"/>
  <c r="AA204" i="44" s="1"/>
  <c r="AA205" i="44" s="1"/>
  <c r="AA206" i="44" s="1"/>
  <c r="AA207" i="44" s="1"/>
  <c r="AA208" i="44" s="1"/>
  <c r="AA209" i="44" s="1"/>
  <c r="AA210" i="44" s="1"/>
  <c r="AA211" i="44" s="1"/>
  <c r="AA212" i="44" s="1"/>
  <c r="AA213" i="44" s="1"/>
  <c r="AA214" i="44" s="1"/>
  <c r="AA215" i="44" s="1"/>
  <c r="AA216" i="44" s="1"/>
  <c r="AA217" i="44" s="1"/>
  <c r="AA218" i="44" s="1"/>
  <c r="AA219" i="44" s="1"/>
  <c r="AA220" i="44" s="1"/>
  <c r="AA221" i="44" s="1"/>
  <c r="AA222" i="44" s="1"/>
  <c r="AA223" i="44" s="1"/>
  <c r="AA224" i="44" s="1"/>
  <c r="AA225" i="44" s="1"/>
  <c r="AA226" i="44" s="1"/>
  <c r="AA227" i="44" s="1"/>
  <c r="AA228" i="44" s="1"/>
  <c r="AA229" i="44" s="1"/>
  <c r="AA230" i="44" s="1"/>
  <c r="AA231" i="44" s="1"/>
  <c r="AA232" i="44" s="1"/>
  <c r="AA233" i="44" s="1"/>
  <c r="AA234" i="44" s="1"/>
  <c r="AA235" i="44" s="1"/>
  <c r="AA236" i="44" s="1"/>
  <c r="AA237" i="44" s="1"/>
  <c r="AA238" i="44" s="1"/>
  <c r="AA239" i="44" s="1"/>
  <c r="AA240" i="44" s="1"/>
  <c r="AA241" i="44" s="1"/>
  <c r="AA242" i="44" s="1"/>
  <c r="AA243" i="44" s="1"/>
  <c r="AA244" i="44" s="1"/>
  <c r="AA245" i="44" s="1"/>
  <c r="AA246" i="44" s="1"/>
  <c r="AA247" i="44" s="1"/>
  <c r="AA248" i="44" s="1"/>
  <c r="AA249" i="44" s="1"/>
  <c r="AA250" i="44" s="1"/>
  <c r="AA251" i="44" s="1"/>
  <c r="AA252" i="44" s="1"/>
  <c r="AA253" i="44" s="1"/>
  <c r="AA254" i="44" s="1"/>
  <c r="AA255" i="44" s="1"/>
  <c r="AA256" i="44" s="1"/>
  <c r="AA257" i="44" s="1"/>
  <c r="AA258" i="44" s="1"/>
  <c r="AA259" i="44" s="1"/>
  <c r="AA260" i="44" s="1"/>
  <c r="AA261" i="44" s="1"/>
  <c r="AA262" i="44" s="1"/>
  <c r="AB15" i="44"/>
  <c r="AB16" i="44" s="1"/>
  <c r="AB17" i="44" s="1"/>
  <c r="AB18" i="44" s="1"/>
  <c r="AB19" i="44" s="1"/>
  <c r="AB20" i="44" s="1"/>
  <c r="AB21" i="44" s="1"/>
  <c r="AB22" i="44" s="1"/>
  <c r="AB23" i="44" s="1"/>
  <c r="AB24" i="44" s="1"/>
  <c r="AB25" i="44" s="1"/>
  <c r="AB26" i="44" s="1"/>
  <c r="AB27" i="44" s="1"/>
  <c r="AB28" i="44" s="1"/>
  <c r="AB29" i="44" s="1"/>
  <c r="AB30" i="44" s="1"/>
  <c r="AB31" i="44" s="1"/>
  <c r="AB32" i="44" s="1"/>
  <c r="AB33" i="44" s="1"/>
  <c r="AB34" i="44" s="1"/>
  <c r="AB35" i="44" s="1"/>
  <c r="AB36" i="44" s="1"/>
  <c r="AB37" i="44" s="1"/>
  <c r="AB38" i="44" s="1"/>
  <c r="AB39" i="44" s="1"/>
  <c r="AB40" i="44" s="1"/>
  <c r="AB41" i="44" s="1"/>
  <c r="AB42" i="44" s="1"/>
  <c r="AB43" i="44" s="1"/>
  <c r="S15" i="44"/>
  <c r="W15" i="44" s="1"/>
  <c r="O12" i="17"/>
  <c r="AA16" i="39"/>
  <c r="Z16" i="39"/>
  <c r="Z17" i="39" s="1"/>
  <c r="AA17" i="38"/>
  <c r="AA18" i="38"/>
  <c r="AA19" i="38" s="1"/>
  <c r="AA20" i="38" s="1"/>
  <c r="AA21" i="38" s="1"/>
  <c r="AA22" i="38" s="1"/>
  <c r="AA23" i="38" s="1"/>
  <c r="AA24" i="38" s="1"/>
  <c r="AA25" i="38" s="1"/>
  <c r="AA26" i="38" s="1"/>
  <c r="AA27" i="38" s="1"/>
  <c r="AA28" i="38" s="1"/>
  <c r="AA29" i="38" s="1"/>
  <c r="AA30" i="38" s="1"/>
  <c r="AA31" i="38" s="1"/>
  <c r="AA32" i="38" s="1"/>
  <c r="AA33" i="38" s="1"/>
  <c r="AA34" i="38" s="1"/>
  <c r="AA35" i="38" s="1"/>
  <c r="AA36" i="38" s="1"/>
  <c r="AA37" i="38" s="1"/>
  <c r="AA38" i="38" s="1"/>
  <c r="AA39" i="38" s="1"/>
  <c r="AA40" i="38" s="1"/>
  <c r="AA41" i="38" s="1"/>
  <c r="AA42" i="38" s="1"/>
  <c r="AA43" i="38" s="1"/>
  <c r="AA44" i="38" s="1"/>
  <c r="AA45" i="38" s="1"/>
  <c r="AA46" i="38" s="1"/>
  <c r="AA47" i="38" s="1"/>
  <c r="AA48" i="38" s="1"/>
  <c r="AA49" i="38" s="1"/>
  <c r="AA50" i="38" s="1"/>
  <c r="AA51" i="38" s="1"/>
  <c r="AA52" i="38" s="1"/>
  <c r="AA53" i="38" s="1"/>
  <c r="AA54" i="38" s="1"/>
  <c r="AA55" i="38" s="1"/>
  <c r="AA56" i="38" s="1"/>
  <c r="AA57" i="38" s="1"/>
  <c r="AA58" i="38" s="1"/>
  <c r="AA59" i="38" s="1"/>
  <c r="AA60" i="38" s="1"/>
  <c r="AA61" i="38" s="1"/>
  <c r="AA62" i="38" s="1"/>
  <c r="AA63" i="38" s="1"/>
  <c r="AA64" i="38" s="1"/>
  <c r="AA65" i="38" s="1"/>
  <c r="AA66" i="38" s="1"/>
  <c r="AA67" i="38" s="1"/>
  <c r="AA68" i="38" s="1"/>
  <c r="AA69" i="38" s="1"/>
  <c r="AA70" i="38" s="1"/>
  <c r="AA71" i="38" s="1"/>
  <c r="AA72" i="38" s="1"/>
  <c r="AA73" i="38" s="1"/>
  <c r="AA74" i="38" s="1"/>
  <c r="AA75" i="38" s="1"/>
  <c r="AA76" i="38" s="1"/>
  <c r="AA77" i="38" s="1"/>
  <c r="AA78" i="38" s="1"/>
  <c r="AA79" i="38" s="1"/>
  <c r="AA80" i="38" s="1"/>
  <c r="AA81" i="38" s="1"/>
  <c r="AA82" i="38" s="1"/>
  <c r="AA83" i="38" s="1"/>
  <c r="AA84" i="38" s="1"/>
  <c r="AA85" i="38" s="1"/>
  <c r="AA86" i="38" s="1"/>
  <c r="AA87" i="38" s="1"/>
  <c r="AA88" i="38" s="1"/>
  <c r="AA89" i="38" s="1"/>
  <c r="AA90" i="38" s="1"/>
  <c r="AA91" i="38" s="1"/>
  <c r="AA92" i="38" s="1"/>
  <c r="AA93" i="38" s="1"/>
  <c r="AA94" i="38" s="1"/>
  <c r="AA95" i="38" s="1"/>
  <c r="AA96" i="38" s="1"/>
  <c r="AA97" i="38" s="1"/>
  <c r="AA98" i="38" s="1"/>
  <c r="AA99" i="38" s="1"/>
  <c r="AA100" i="38" s="1"/>
  <c r="AA101" i="38" s="1"/>
  <c r="AA102" i="38" s="1"/>
  <c r="AA103" i="38" s="1"/>
  <c r="AA104" i="38" s="1"/>
  <c r="AA105" i="38" s="1"/>
  <c r="AA106" i="38" s="1"/>
  <c r="AA107" i="38" s="1"/>
  <c r="AA108" i="38" s="1"/>
  <c r="AA109" i="38" s="1"/>
  <c r="AA110" i="38" s="1"/>
  <c r="AA111" i="38" s="1"/>
  <c r="AA112" i="38" s="1"/>
  <c r="AA113" i="38" s="1"/>
  <c r="AA114" i="38" s="1"/>
  <c r="AA115" i="38" s="1"/>
  <c r="AA116" i="38" s="1"/>
  <c r="AA117" i="38" s="1"/>
  <c r="AA118" i="38" s="1"/>
  <c r="AA119" i="38" s="1"/>
  <c r="AA120" i="38" s="1"/>
  <c r="AA121" i="38" s="1"/>
  <c r="AA122" i="38" s="1"/>
  <c r="AA123" i="38" s="1"/>
  <c r="AA124" i="38" s="1"/>
  <c r="AA125" i="38" s="1"/>
  <c r="AA126" i="38" s="1"/>
  <c r="AA127" i="38" s="1"/>
  <c r="AA128" i="38" s="1"/>
  <c r="AA129" i="38" s="1"/>
  <c r="AA130" i="38" s="1"/>
  <c r="AA131" i="38" s="1"/>
  <c r="AA132" i="38" s="1"/>
  <c r="AA133" i="38" s="1"/>
  <c r="AA134" i="38" s="1"/>
  <c r="AA135" i="38" s="1"/>
  <c r="AA136" i="38" s="1"/>
  <c r="AA137" i="38" s="1"/>
  <c r="AA138" i="38" s="1"/>
  <c r="AA139" i="38" s="1"/>
  <c r="AA140" i="38" s="1"/>
  <c r="AA141" i="38" s="1"/>
  <c r="AA142" i="38" s="1"/>
  <c r="AA143" i="38" s="1"/>
  <c r="AA144" i="38" s="1"/>
  <c r="AA145" i="38" s="1"/>
  <c r="AA146" i="38" s="1"/>
  <c r="AA147" i="38" s="1"/>
  <c r="AA148" i="38" s="1"/>
  <c r="AA149" i="38" s="1"/>
  <c r="AA150" i="38" s="1"/>
  <c r="AA151" i="38" s="1"/>
  <c r="AA152" i="38" s="1"/>
  <c r="AA153" i="38" s="1"/>
  <c r="AA154" i="38" s="1"/>
  <c r="AA155" i="38" s="1"/>
  <c r="AA156" i="38" s="1"/>
  <c r="AA157" i="38" s="1"/>
  <c r="AA158" i="38" s="1"/>
  <c r="AA159" i="38" s="1"/>
  <c r="AA160" i="38" s="1"/>
  <c r="AA161" i="38" s="1"/>
  <c r="AA162" i="38" s="1"/>
  <c r="AA163" i="38" s="1"/>
  <c r="AA164" i="38" s="1"/>
  <c r="AA165" i="38" s="1"/>
  <c r="AA166" i="38" s="1"/>
  <c r="AA167" i="38" s="1"/>
  <c r="AA168" i="38" s="1"/>
  <c r="AA169" i="38" s="1"/>
  <c r="AA170" i="38" s="1"/>
  <c r="AA171" i="38" s="1"/>
  <c r="AA172" i="38" s="1"/>
  <c r="AA173" i="38" s="1"/>
  <c r="AA174" i="38" s="1"/>
  <c r="AA175" i="38" s="1"/>
  <c r="AA176" i="38" s="1"/>
  <c r="AA177" i="38" s="1"/>
  <c r="AA178" i="38" s="1"/>
  <c r="AA179" i="38" s="1"/>
  <c r="AA180" i="38" s="1"/>
  <c r="AA181" i="38" s="1"/>
  <c r="AA182" i="38" s="1"/>
  <c r="AA183" i="38" s="1"/>
  <c r="AA184" i="38" s="1"/>
  <c r="AA185" i="38" s="1"/>
  <c r="AA186" i="38" s="1"/>
  <c r="AA187" i="38" s="1"/>
  <c r="AA188" i="38" s="1"/>
  <c r="AA189" i="38" s="1"/>
  <c r="AA190" i="38" s="1"/>
  <c r="AA191" i="38" s="1"/>
  <c r="AA192" i="38" s="1"/>
  <c r="AA193" i="38" s="1"/>
  <c r="AA194" i="38" s="1"/>
  <c r="AA195" i="38" s="1"/>
  <c r="AA196" i="38" s="1"/>
  <c r="AA197" i="38" s="1"/>
  <c r="AA198" i="38" s="1"/>
  <c r="AA199" i="38" s="1"/>
  <c r="AA200" i="38" s="1"/>
  <c r="AA201" i="38" s="1"/>
  <c r="AA202" i="38" s="1"/>
  <c r="AA203" i="38" s="1"/>
  <c r="AA204" i="38" s="1"/>
  <c r="AA205" i="38" s="1"/>
  <c r="AA206" i="38" s="1"/>
  <c r="AA207" i="38" s="1"/>
  <c r="AA208" i="38" s="1"/>
  <c r="AA209" i="38" s="1"/>
  <c r="AA210" i="38" s="1"/>
  <c r="AA211" i="38" s="1"/>
  <c r="AA212" i="38" s="1"/>
  <c r="AA213" i="38" s="1"/>
  <c r="AA214" i="38" s="1"/>
  <c r="AA215" i="38" s="1"/>
  <c r="AA216" i="38" s="1"/>
  <c r="AA217" i="38" s="1"/>
  <c r="AA218" i="38" s="1"/>
  <c r="AA219" i="38" s="1"/>
  <c r="AA220" i="38" s="1"/>
  <c r="AA221" i="38" s="1"/>
  <c r="AA222" i="38" s="1"/>
  <c r="AA223" i="38" s="1"/>
  <c r="AA224" i="38" s="1"/>
  <c r="AA225" i="38" s="1"/>
  <c r="AA226" i="38" s="1"/>
  <c r="AA227" i="38" s="1"/>
  <c r="AA228" i="38" s="1"/>
  <c r="AA229" i="38" s="1"/>
  <c r="AA230" i="38" s="1"/>
  <c r="AA231" i="38" s="1"/>
  <c r="AA232" i="38" s="1"/>
  <c r="AA233" i="38" s="1"/>
  <c r="AA234" i="38" s="1"/>
  <c r="AA235" i="38" s="1"/>
  <c r="AA236" i="38" s="1"/>
  <c r="AA237" i="38" s="1"/>
  <c r="AA238" i="38" s="1"/>
  <c r="AA239" i="38" s="1"/>
  <c r="AA240" i="38" s="1"/>
  <c r="AA241" i="38" s="1"/>
  <c r="AA242" i="38" s="1"/>
  <c r="AA243" i="38" s="1"/>
  <c r="AA244" i="38" s="1"/>
  <c r="AA245" i="38" s="1"/>
  <c r="AA246" i="38" s="1"/>
  <c r="AA247" i="38" s="1"/>
  <c r="AA248" i="38" s="1"/>
  <c r="AA249" i="38" s="1"/>
  <c r="AA250" i="38" s="1"/>
  <c r="AA251" i="38" s="1"/>
  <c r="AA252" i="38" s="1"/>
  <c r="AA253" i="38" s="1"/>
  <c r="AA254" i="38" s="1"/>
  <c r="AA255" i="38" s="1"/>
  <c r="AA256" i="38" s="1"/>
  <c r="AA257" i="38" s="1"/>
  <c r="AA258" i="38" s="1"/>
  <c r="AA259" i="38" s="1"/>
  <c r="AA260" i="38" s="1"/>
  <c r="AA261" i="38" s="1"/>
  <c r="AA262" i="38" s="1"/>
  <c r="V17" i="38"/>
  <c r="O12" i="18"/>
  <c r="O81" i="17"/>
  <c r="O23" i="17"/>
  <c r="O98" i="17"/>
  <c r="O105" i="17"/>
  <c r="O41" i="17"/>
  <c r="O49" i="17"/>
  <c r="O63" i="17"/>
  <c r="O47" i="17"/>
  <c r="O58" i="17"/>
  <c r="O97" i="17"/>
  <c r="O66" i="17"/>
  <c r="O13" i="17"/>
  <c r="O22" i="17"/>
  <c r="O50" i="17"/>
  <c r="U256" i="38"/>
  <c r="O94" i="18"/>
  <c r="O100" i="18"/>
  <c r="O25" i="18"/>
  <c r="O58" i="18"/>
  <c r="O11" i="18"/>
  <c r="O24" i="18"/>
  <c r="O90" i="18"/>
  <c r="O108" i="18"/>
  <c r="O78" i="18"/>
  <c r="O96" i="18"/>
  <c r="O40" i="18"/>
  <c r="O72" i="18"/>
  <c r="O50" i="18"/>
  <c r="O84" i="18"/>
  <c r="O66" i="18"/>
  <c r="O34" i="18"/>
  <c r="O86" i="18"/>
  <c r="O104" i="18"/>
  <c r="O18" i="18"/>
  <c r="O13" i="18"/>
  <c r="O56" i="18"/>
  <c r="O92" i="18"/>
  <c r="O80" i="18"/>
  <c r="O60" i="18"/>
  <c r="O68" i="18"/>
  <c r="O77" i="17"/>
  <c r="O18" i="17"/>
  <c r="O85" i="17"/>
  <c r="O44" i="17"/>
  <c r="O69" i="17"/>
  <c r="O102" i="17"/>
  <c r="O38" i="17"/>
  <c r="O70" i="17"/>
  <c r="O78" i="17"/>
  <c r="O51" i="17"/>
  <c r="O30" i="17"/>
  <c r="O62" i="17"/>
  <c r="O86" i="17"/>
  <c r="O54" i="17"/>
  <c r="O46" i="17"/>
  <c r="O19" i="17"/>
  <c r="P10" i="45"/>
  <c r="P108" i="16"/>
  <c r="O108" i="16"/>
  <c r="J108" i="16" s="1"/>
  <c r="P107" i="16"/>
  <c r="O107" i="16"/>
  <c r="L107" i="16"/>
  <c r="P106" i="16"/>
  <c r="O106" i="16"/>
  <c r="P105" i="16"/>
  <c r="O105" i="16"/>
  <c r="L105" i="16" s="1"/>
  <c r="P104" i="16"/>
  <c r="O104" i="16"/>
  <c r="J104" i="16"/>
  <c r="P103" i="16"/>
  <c r="O103" i="16"/>
  <c r="P102" i="16"/>
  <c r="O102" i="16"/>
  <c r="I102" i="16" s="1"/>
  <c r="P101" i="16"/>
  <c r="O101" i="16"/>
  <c r="N101" i="16" s="1"/>
  <c r="P100" i="16"/>
  <c r="O100" i="16"/>
  <c r="P99" i="16"/>
  <c r="O99" i="16"/>
  <c r="L99" i="16" s="1"/>
  <c r="P98" i="16"/>
  <c r="O98" i="16"/>
  <c r="P97" i="16"/>
  <c r="O97" i="16"/>
  <c r="N97" i="16"/>
  <c r="P96" i="16"/>
  <c r="O96" i="16"/>
  <c r="J96" i="16" s="1"/>
  <c r="P95" i="16"/>
  <c r="O95" i="16"/>
  <c r="L95" i="16" s="1"/>
  <c r="P94" i="16"/>
  <c r="O94" i="16"/>
  <c r="P93" i="16"/>
  <c r="O93" i="16"/>
  <c r="L93" i="16" s="1"/>
  <c r="P92" i="16"/>
  <c r="O92" i="16"/>
  <c r="K92" i="16" s="1"/>
  <c r="P91" i="16"/>
  <c r="O91" i="16"/>
  <c r="P90" i="16"/>
  <c r="O90" i="16"/>
  <c r="K90" i="16" s="1"/>
  <c r="P89" i="16"/>
  <c r="O89" i="16"/>
  <c r="N89" i="16" s="1"/>
  <c r="P88" i="16"/>
  <c r="O88" i="16"/>
  <c r="P87" i="16"/>
  <c r="O87" i="16"/>
  <c r="L87" i="16" s="1"/>
  <c r="P86" i="16"/>
  <c r="O86" i="16"/>
  <c r="K86" i="16" s="1"/>
  <c r="P85" i="16"/>
  <c r="O85" i="16"/>
  <c r="N85" i="16" s="1"/>
  <c r="P84" i="16"/>
  <c r="O84" i="16"/>
  <c r="L84" i="16" s="1"/>
  <c r="P83" i="16"/>
  <c r="O83" i="16"/>
  <c r="N83" i="16" s="1"/>
  <c r="L83" i="16"/>
  <c r="P82" i="16"/>
  <c r="O82" i="16"/>
  <c r="P81" i="16"/>
  <c r="O81" i="16"/>
  <c r="L81" i="16" s="1"/>
  <c r="P80" i="16"/>
  <c r="O80" i="16"/>
  <c r="J80" i="16"/>
  <c r="P79" i="16"/>
  <c r="O79" i="16"/>
  <c r="L79" i="16" s="1"/>
  <c r="P78" i="16"/>
  <c r="O78" i="16"/>
  <c r="K78" i="16" s="1"/>
  <c r="P77" i="16"/>
  <c r="O77" i="16"/>
  <c r="I77" i="16" s="1"/>
  <c r="P76" i="16"/>
  <c r="O76" i="16"/>
  <c r="K76" i="16" s="1"/>
  <c r="J76" i="16"/>
  <c r="P75" i="16"/>
  <c r="O75" i="16"/>
  <c r="N75" i="16" s="1"/>
  <c r="L75" i="16"/>
  <c r="P74" i="16"/>
  <c r="O74" i="16"/>
  <c r="P73" i="16"/>
  <c r="O73" i="16"/>
  <c r="N73" i="16" s="1"/>
  <c r="L73" i="16"/>
  <c r="P72" i="16"/>
  <c r="O72" i="16"/>
  <c r="J72" i="16"/>
  <c r="P71" i="16"/>
  <c r="O71" i="16"/>
  <c r="L71" i="16" s="1"/>
  <c r="P70" i="16"/>
  <c r="O70" i="16"/>
  <c r="N70" i="16" s="1"/>
  <c r="P69" i="16"/>
  <c r="O69" i="16"/>
  <c r="M69" i="16" s="1"/>
  <c r="P68" i="16"/>
  <c r="O68" i="16"/>
  <c r="I68" i="16" s="1"/>
  <c r="P67" i="16"/>
  <c r="O67" i="16"/>
  <c r="P66" i="16"/>
  <c r="O66" i="16"/>
  <c r="K66" i="16" s="1"/>
  <c r="P65" i="16"/>
  <c r="O65" i="16"/>
  <c r="M65" i="16" s="1"/>
  <c r="P64" i="16"/>
  <c r="O64" i="16"/>
  <c r="L64" i="16" s="1"/>
  <c r="P63" i="16"/>
  <c r="O63" i="16"/>
  <c r="K63" i="16" s="1"/>
  <c r="P62" i="16"/>
  <c r="O62" i="16"/>
  <c r="I62" i="16" s="1"/>
  <c r="P61" i="16"/>
  <c r="O61" i="16"/>
  <c r="I61" i="16" s="1"/>
  <c r="J61" i="16"/>
  <c r="P60" i="16"/>
  <c r="O60" i="16"/>
  <c r="K60" i="16" s="1"/>
  <c r="P59" i="16"/>
  <c r="O59" i="16"/>
  <c r="K59" i="16" s="1"/>
  <c r="P58" i="16"/>
  <c r="O58" i="16"/>
  <c r="P57" i="16"/>
  <c r="O57" i="16"/>
  <c r="P56" i="16"/>
  <c r="O56" i="16"/>
  <c r="M56" i="16" s="1"/>
  <c r="P55" i="16"/>
  <c r="O55" i="16"/>
  <c r="M55" i="16" s="1"/>
  <c r="P54" i="16"/>
  <c r="O54" i="16"/>
  <c r="P53" i="16"/>
  <c r="O53" i="16"/>
  <c r="M53" i="16"/>
  <c r="P52" i="16"/>
  <c r="O52" i="16"/>
  <c r="K52" i="16" s="1"/>
  <c r="M52" i="16"/>
  <c r="P51" i="16"/>
  <c r="O51" i="16"/>
  <c r="M51" i="16" s="1"/>
  <c r="P50" i="16"/>
  <c r="O50" i="16"/>
  <c r="J50" i="16" s="1"/>
  <c r="P49" i="16"/>
  <c r="O49" i="16"/>
  <c r="K49" i="16"/>
  <c r="P48" i="16"/>
  <c r="O48" i="16"/>
  <c r="I48" i="16" s="1"/>
  <c r="P47" i="16"/>
  <c r="O47" i="16"/>
  <c r="M47" i="16" s="1"/>
  <c r="P46" i="16"/>
  <c r="O46" i="16"/>
  <c r="M46" i="16" s="1"/>
  <c r="P45" i="16"/>
  <c r="O45" i="16"/>
  <c r="J45" i="16" s="1"/>
  <c r="P44" i="16"/>
  <c r="O44" i="16"/>
  <c r="I44" i="16" s="1"/>
  <c r="P43" i="16"/>
  <c r="O43" i="16"/>
  <c r="P42" i="16"/>
  <c r="O42" i="16"/>
  <c r="L42" i="16" s="1"/>
  <c r="P41" i="16"/>
  <c r="O41" i="16"/>
  <c r="M41" i="16" s="1"/>
  <c r="P40" i="16"/>
  <c r="O40" i="16"/>
  <c r="M40" i="16" s="1"/>
  <c r="P39" i="16"/>
  <c r="O39" i="16"/>
  <c r="M39" i="16" s="1"/>
  <c r="P38" i="16"/>
  <c r="O38" i="16"/>
  <c r="N38" i="16" s="1"/>
  <c r="P37" i="16"/>
  <c r="O37" i="16"/>
  <c r="M37" i="16" s="1"/>
  <c r="P36" i="16"/>
  <c r="O36" i="16"/>
  <c r="I36" i="16" s="1"/>
  <c r="P35" i="16"/>
  <c r="O35" i="16"/>
  <c r="N35" i="16" s="1"/>
  <c r="P34" i="16"/>
  <c r="O34" i="16"/>
  <c r="P33" i="16"/>
  <c r="O33" i="16"/>
  <c r="J33" i="16" s="1"/>
  <c r="P32" i="16"/>
  <c r="O32" i="16"/>
  <c r="K32" i="16" s="1"/>
  <c r="P31" i="16"/>
  <c r="O31" i="16"/>
  <c r="M31" i="16" s="1"/>
  <c r="P30" i="16"/>
  <c r="O30" i="16"/>
  <c r="P29" i="16"/>
  <c r="O29" i="16"/>
  <c r="K29" i="16" s="1"/>
  <c r="P28" i="16"/>
  <c r="O28" i="16"/>
  <c r="P27" i="16"/>
  <c r="O27" i="16"/>
  <c r="M27" i="16" s="1"/>
  <c r="P26" i="16"/>
  <c r="O26" i="16"/>
  <c r="J26" i="16" s="1"/>
  <c r="P25" i="16"/>
  <c r="O25" i="16"/>
  <c r="P24" i="16"/>
  <c r="O24" i="16"/>
  <c r="N24" i="16" s="1"/>
  <c r="P23" i="16"/>
  <c r="O23" i="16"/>
  <c r="M23" i="16" s="1"/>
  <c r="P22" i="16"/>
  <c r="O22" i="16"/>
  <c r="P21" i="16"/>
  <c r="O21" i="16"/>
  <c r="K21" i="16"/>
  <c r="P20" i="16"/>
  <c r="O20" i="16"/>
  <c r="K20" i="16" s="1"/>
  <c r="M20" i="16"/>
  <c r="P19" i="16"/>
  <c r="O19" i="16"/>
  <c r="M19" i="16" s="1"/>
  <c r="P18" i="16"/>
  <c r="O18" i="16"/>
  <c r="I18" i="16" s="1"/>
  <c r="P17" i="16"/>
  <c r="O17" i="16"/>
  <c r="N17" i="16" s="1"/>
  <c r="P16" i="16"/>
  <c r="O16" i="16"/>
  <c r="I16" i="16" s="1"/>
  <c r="P15" i="16"/>
  <c r="O15" i="16"/>
  <c r="K15" i="16" s="1"/>
  <c r="P14" i="16"/>
  <c r="O14" i="16"/>
  <c r="K14" i="16" s="1"/>
  <c r="J14" i="16"/>
  <c r="P13" i="16"/>
  <c r="O13" i="16"/>
  <c r="N13" i="16" s="1"/>
  <c r="K13" i="16"/>
  <c r="P12" i="16"/>
  <c r="O12" i="16"/>
  <c r="M12" i="16" s="1"/>
  <c r="P11" i="16"/>
  <c r="O11" i="16"/>
  <c r="I11" i="16" s="1"/>
  <c r="M11" i="16"/>
  <c r="P10" i="16"/>
  <c r="A6" i="35"/>
  <c r="AB44" i="44"/>
  <c r="AB45" i="44" s="1"/>
  <c r="AB46" i="44" s="1"/>
  <c r="AB47" i="44" s="1"/>
  <c r="AB48" i="44" s="1"/>
  <c r="AB49" i="44" s="1"/>
  <c r="AB50" i="44" s="1"/>
  <c r="AB51" i="44" s="1"/>
  <c r="AB52" i="44" s="1"/>
  <c r="AB53" i="44" s="1"/>
  <c r="AB54" i="44" s="1"/>
  <c r="AB55" i="44" s="1"/>
  <c r="AB56" i="44" s="1"/>
  <c r="AB57" i="44" s="1"/>
  <c r="AB58" i="44" s="1"/>
  <c r="AB59" i="44" s="1"/>
  <c r="AB60" i="44" s="1"/>
  <c r="AB61" i="44" s="1"/>
  <c r="AB62" i="44" s="1"/>
  <c r="AB63" i="44" s="1"/>
  <c r="AB64" i="44" s="1"/>
  <c r="AB65" i="44" s="1"/>
  <c r="AB66" i="44" s="1"/>
  <c r="AB67" i="44" s="1"/>
  <c r="AB68" i="44" s="1"/>
  <c r="AB69" i="44" s="1"/>
  <c r="AB70" i="44" s="1"/>
  <c r="AB71" i="44" s="1"/>
  <c r="AB72" i="44" s="1"/>
  <c r="AB73" i="44" s="1"/>
  <c r="AB74" i="44" s="1"/>
  <c r="AB75" i="44" s="1"/>
  <c r="AB76" i="44" s="1"/>
  <c r="AB77" i="44" s="1"/>
  <c r="AB78" i="44" s="1"/>
  <c r="AB79" i="44" s="1"/>
  <c r="AB80" i="44" s="1"/>
  <c r="AB81" i="44" s="1"/>
  <c r="AB82" i="44" s="1"/>
  <c r="AB83" i="44" s="1"/>
  <c r="AB84" i="44" s="1"/>
  <c r="AB85" i="44" s="1"/>
  <c r="AB86" i="44" s="1"/>
  <c r="AB87" i="44" s="1"/>
  <c r="AB88" i="44" s="1"/>
  <c r="AB89" i="44" s="1"/>
  <c r="AB90" i="44" s="1"/>
  <c r="AB91" i="44" s="1"/>
  <c r="AB92" i="44" s="1"/>
  <c r="AB93" i="44" s="1"/>
  <c r="AB94" i="44" s="1"/>
  <c r="AB95" i="44" s="1"/>
  <c r="AB96" i="44" s="1"/>
  <c r="AB97" i="44" s="1"/>
  <c r="AB98" i="44" s="1"/>
  <c r="AB99" i="44" s="1"/>
  <c r="AB100" i="44" s="1"/>
  <c r="AB101" i="44" s="1"/>
  <c r="AB102" i="44" s="1"/>
  <c r="AB103" i="44" s="1"/>
  <c r="AB104" i="44" s="1"/>
  <c r="AB105" i="44" s="1"/>
  <c r="AB106" i="44" s="1"/>
  <c r="AB107" i="44" s="1"/>
  <c r="AB108" i="44" s="1"/>
  <c r="AB109" i="44" s="1"/>
  <c r="AB110" i="44" s="1"/>
  <c r="AB111" i="44" s="1"/>
  <c r="AB112" i="44" s="1"/>
  <c r="AB113" i="44" s="1"/>
  <c r="AB114" i="44" s="1"/>
  <c r="AB115" i="44" s="1"/>
  <c r="AB116" i="44" s="1"/>
  <c r="AB117" i="44" s="1"/>
  <c r="AB118" i="44" s="1"/>
  <c r="AB119" i="44" s="1"/>
  <c r="AB120" i="44" s="1"/>
  <c r="AB121" i="44" s="1"/>
  <c r="AB122" i="44" s="1"/>
  <c r="AB123" i="44" s="1"/>
  <c r="AB124" i="44" s="1"/>
  <c r="AB125" i="44" s="1"/>
  <c r="AB126" i="44" s="1"/>
  <c r="AB127" i="44" s="1"/>
  <c r="AB128" i="44" s="1"/>
  <c r="AB129" i="44" s="1"/>
  <c r="AB130" i="44" s="1"/>
  <c r="AB131" i="44" s="1"/>
  <c r="AB132" i="44" s="1"/>
  <c r="AB133" i="44" s="1"/>
  <c r="AB134" i="44" s="1"/>
  <c r="AB135" i="44" s="1"/>
  <c r="AB136" i="44" s="1"/>
  <c r="AB137" i="44" s="1"/>
  <c r="AB138" i="44" s="1"/>
  <c r="AB139" i="44" s="1"/>
  <c r="AB140" i="44" s="1"/>
  <c r="AB141" i="44" s="1"/>
  <c r="AB142" i="44" s="1"/>
  <c r="AB143" i="44" s="1"/>
  <c r="AB144" i="44" s="1"/>
  <c r="AB145" i="44" s="1"/>
  <c r="AB146" i="44" s="1"/>
  <c r="AB147" i="44" s="1"/>
  <c r="AB148" i="44" s="1"/>
  <c r="AB149" i="44" s="1"/>
  <c r="AB150" i="44" s="1"/>
  <c r="AB151" i="44" s="1"/>
  <c r="AB152" i="44" s="1"/>
  <c r="AB153" i="44" s="1"/>
  <c r="AB154" i="44" s="1"/>
  <c r="AB155" i="44" s="1"/>
  <c r="AB156" i="44" s="1"/>
  <c r="AB157" i="44" s="1"/>
  <c r="AB158" i="44" s="1"/>
  <c r="AB159" i="44" s="1"/>
  <c r="AB160" i="44" s="1"/>
  <c r="AB161" i="44" s="1"/>
  <c r="AB162" i="44" s="1"/>
  <c r="AB163" i="44" s="1"/>
  <c r="AB164" i="44" s="1"/>
  <c r="AB165" i="44" s="1"/>
  <c r="AB166" i="44" s="1"/>
  <c r="AB167" i="44" s="1"/>
  <c r="AB168" i="44" s="1"/>
  <c r="AB169" i="44" s="1"/>
  <c r="AB170" i="44" s="1"/>
  <c r="AB171" i="44" s="1"/>
  <c r="AB172" i="44" s="1"/>
  <c r="AB173" i="44" s="1"/>
  <c r="AB174" i="44" s="1"/>
  <c r="AB175" i="44" s="1"/>
  <c r="AB176" i="44" s="1"/>
  <c r="AB177" i="44" s="1"/>
  <c r="AB178" i="44" s="1"/>
  <c r="AB179" i="44" s="1"/>
  <c r="AB180" i="44" s="1"/>
  <c r="AB181" i="44" s="1"/>
  <c r="AB182" i="44" s="1"/>
  <c r="AB183" i="44" s="1"/>
  <c r="AB184" i="44" s="1"/>
  <c r="AB185" i="44" s="1"/>
  <c r="AB186" i="44" s="1"/>
  <c r="AB187" i="44" s="1"/>
  <c r="AB188" i="44" s="1"/>
  <c r="AB189" i="44" s="1"/>
  <c r="AB190" i="44" s="1"/>
  <c r="AB191" i="44" s="1"/>
  <c r="AB192" i="44" s="1"/>
  <c r="AB193" i="44" s="1"/>
  <c r="AB194" i="44" s="1"/>
  <c r="AB195" i="44" s="1"/>
  <c r="AB196" i="44" s="1"/>
  <c r="AB197" i="44" s="1"/>
  <c r="AB198" i="44" s="1"/>
  <c r="AB199" i="44" s="1"/>
  <c r="AB200" i="44" s="1"/>
  <c r="AB201" i="44" s="1"/>
  <c r="AB202" i="44" s="1"/>
  <c r="AB203" i="44" s="1"/>
  <c r="AB204" i="44" s="1"/>
  <c r="AB205" i="44" s="1"/>
  <c r="AB206" i="44" s="1"/>
  <c r="AB207" i="44" s="1"/>
  <c r="AB208" i="44" s="1"/>
  <c r="AB209" i="44" s="1"/>
  <c r="AB210" i="44" s="1"/>
  <c r="AB211" i="44" s="1"/>
  <c r="AB212" i="44" s="1"/>
  <c r="AB213" i="44" s="1"/>
  <c r="AB214" i="44" s="1"/>
  <c r="AB215" i="44" s="1"/>
  <c r="AB216" i="44" s="1"/>
  <c r="AB217" i="44" s="1"/>
  <c r="AB218" i="44" s="1"/>
  <c r="AB219" i="44" s="1"/>
  <c r="AB220" i="44" s="1"/>
  <c r="AB221" i="44" s="1"/>
  <c r="AB222" i="44" s="1"/>
  <c r="AB223" i="44" s="1"/>
  <c r="AB224" i="44" s="1"/>
  <c r="AB225" i="44" s="1"/>
  <c r="AB226" i="44" s="1"/>
  <c r="AB227" i="44" s="1"/>
  <c r="AB228" i="44" s="1"/>
  <c r="AB229" i="44" s="1"/>
  <c r="AB230" i="44" s="1"/>
  <c r="AB231" i="44" s="1"/>
  <c r="AB232" i="44" s="1"/>
  <c r="AB233" i="44" s="1"/>
  <c r="AB234" i="44" s="1"/>
  <c r="AB235" i="44" s="1"/>
  <c r="AB236" i="44" s="1"/>
  <c r="AB237" i="44" s="1"/>
  <c r="AB238" i="44" s="1"/>
  <c r="AB239" i="44" s="1"/>
  <c r="AB240" i="44" s="1"/>
  <c r="AB241" i="44" s="1"/>
  <c r="AB242" i="44" s="1"/>
  <c r="AB243" i="44" s="1"/>
  <c r="AB244" i="44" s="1"/>
  <c r="AB245" i="44" s="1"/>
  <c r="AB246" i="44" s="1"/>
  <c r="AB247" i="44" s="1"/>
  <c r="AB248" i="44" s="1"/>
  <c r="AB249" i="44" s="1"/>
  <c r="AB250" i="44" s="1"/>
  <c r="AB251" i="44" s="1"/>
  <c r="AB252" i="44" s="1"/>
  <c r="AB253" i="44" s="1"/>
  <c r="AB254" i="44" s="1"/>
  <c r="AB255" i="44" s="1"/>
  <c r="AB256" i="44" s="1"/>
  <c r="AB257" i="44" s="1"/>
  <c r="AB258" i="44" s="1"/>
  <c r="AB259" i="44" s="1"/>
  <c r="AB260" i="44" s="1"/>
  <c r="AB261" i="44" s="1"/>
  <c r="AB262" i="44" s="1"/>
  <c r="S17" i="44"/>
  <c r="W17" i="44" s="1"/>
  <c r="R17" i="44"/>
  <c r="V17" i="44" s="1"/>
  <c r="AA17" i="39"/>
  <c r="AA18" i="39"/>
  <c r="AA19" i="39" s="1"/>
  <c r="AA20" i="39" s="1"/>
  <c r="AA21" i="39" s="1"/>
  <c r="AA22" i="39" s="1"/>
  <c r="AA23" i="39" s="1"/>
  <c r="AA24" i="39" s="1"/>
  <c r="AA25" i="39" s="1"/>
  <c r="AA26" i="39" s="1"/>
  <c r="AA27" i="39" s="1"/>
  <c r="AA28" i="39" s="1"/>
  <c r="AA29" i="39" s="1"/>
  <c r="AA30" i="39" s="1"/>
  <c r="AA31" i="39" s="1"/>
  <c r="AA32" i="39" s="1"/>
  <c r="AA33" i="39" s="1"/>
  <c r="AA34" i="39" s="1"/>
  <c r="AA35" i="39" s="1"/>
  <c r="AA36" i="39" s="1"/>
  <c r="AA37" i="39" s="1"/>
  <c r="AA38" i="39" s="1"/>
  <c r="AA39" i="39" s="1"/>
  <c r="AA40" i="39" s="1"/>
  <c r="AA41" i="39" s="1"/>
  <c r="AA42" i="39" s="1"/>
  <c r="AA43" i="39" s="1"/>
  <c r="AA44" i="39" s="1"/>
  <c r="AA45" i="39" s="1"/>
  <c r="AA46" i="39" s="1"/>
  <c r="AA47" i="39" s="1"/>
  <c r="AA48" i="39" s="1"/>
  <c r="AA49" i="39" s="1"/>
  <c r="AA50" i="39" s="1"/>
  <c r="AA51" i="39" s="1"/>
  <c r="AA52" i="39" s="1"/>
  <c r="AA53" i="39" s="1"/>
  <c r="AA54" i="39" s="1"/>
  <c r="AA55" i="39" s="1"/>
  <c r="AA56" i="39" s="1"/>
  <c r="AA57" i="39" s="1"/>
  <c r="AA58" i="39" s="1"/>
  <c r="AA59" i="39" s="1"/>
  <c r="AA60" i="39" s="1"/>
  <c r="AA61" i="39" s="1"/>
  <c r="AA62" i="39" s="1"/>
  <c r="AA63" i="39" s="1"/>
  <c r="AA64" i="39" s="1"/>
  <c r="AA65" i="39" s="1"/>
  <c r="AA66" i="39" s="1"/>
  <c r="AA67" i="39" s="1"/>
  <c r="AA68" i="39" s="1"/>
  <c r="AA69" i="39" s="1"/>
  <c r="AA70" i="39" s="1"/>
  <c r="AA71" i="39" s="1"/>
  <c r="AA72" i="39" s="1"/>
  <c r="AA73" i="39" s="1"/>
  <c r="Z18" i="39"/>
  <c r="I108" i="16"/>
  <c r="N87" i="16"/>
  <c r="I92" i="16"/>
  <c r="J77" i="16"/>
  <c r="N47" i="16"/>
  <c r="L85" i="16"/>
  <c r="N50" i="16"/>
  <c r="I85" i="16"/>
  <c r="J70" i="16"/>
  <c r="J85" i="16"/>
  <c r="J90" i="16"/>
  <c r="I84" i="16"/>
  <c r="I23" i="16"/>
  <c r="K87" i="16"/>
  <c r="I96" i="16"/>
  <c r="K107" i="16"/>
  <c r="M48" i="16"/>
  <c r="M94" i="16"/>
  <c r="L96" i="16"/>
  <c r="N42" i="16"/>
  <c r="L92" i="16"/>
  <c r="U255" i="38"/>
  <c r="M36" i="16"/>
  <c r="I72" i="16"/>
  <c r="L14" i="16"/>
  <c r="N21" i="16"/>
  <c r="M24" i="16"/>
  <c r="M61" i="16"/>
  <c r="I63" i="16"/>
  <c r="K71" i="16"/>
  <c r="I101" i="16"/>
  <c r="K108" i="16"/>
  <c r="M49" i="16"/>
  <c r="N78" i="16"/>
  <c r="K80" i="16"/>
  <c r="N82" i="16"/>
  <c r="J101" i="16"/>
  <c r="L108" i="16"/>
  <c r="K75" i="16"/>
  <c r="K18" i="16"/>
  <c r="I21" i="16"/>
  <c r="M32" i="16"/>
  <c r="I70" i="16"/>
  <c r="L101" i="16"/>
  <c r="N102" i="16"/>
  <c r="I107" i="16"/>
  <c r="L97" i="16"/>
  <c r="J16" i="16"/>
  <c r="N27" i="16"/>
  <c r="I94" i="16"/>
  <c r="L16" i="16"/>
  <c r="N51" i="16"/>
  <c r="J62" i="16"/>
  <c r="I71" i="16"/>
  <c r="I75" i="16"/>
  <c r="L76" i="16"/>
  <c r="I78" i="16"/>
  <c r="I87" i="16"/>
  <c r="K96" i="16"/>
  <c r="K102" i="16"/>
  <c r="K106" i="16"/>
  <c r="N20" i="16"/>
  <c r="N58" i="16"/>
  <c r="L65" i="16"/>
  <c r="M82" i="16"/>
  <c r="I90" i="16"/>
  <c r="J97" i="16"/>
  <c r="M98" i="16"/>
  <c r="N99" i="16"/>
  <c r="I106" i="16"/>
  <c r="J20" i="16"/>
  <c r="I105" i="16"/>
  <c r="I22" i="16"/>
  <c r="I14" i="16"/>
  <c r="M16" i="16"/>
  <c r="J21" i="16"/>
  <c r="I58" i="16"/>
  <c r="J69" i="16"/>
  <c r="I82" i="16"/>
  <c r="I83" i="16"/>
  <c r="K84" i="16"/>
  <c r="M90" i="16"/>
  <c r="I99" i="16"/>
  <c r="J105" i="16"/>
  <c r="M106" i="16"/>
  <c r="N107" i="16"/>
  <c r="I20" i="16"/>
  <c r="I13" i="16"/>
  <c r="N16" i="16"/>
  <c r="N18" i="16"/>
  <c r="L20" i="16"/>
  <c r="L21" i="16"/>
  <c r="L22" i="16"/>
  <c r="M29" i="16"/>
  <c r="J58" i="16"/>
  <c r="L69" i="16"/>
  <c r="M70" i="16"/>
  <c r="N71" i="16"/>
  <c r="J82" i="16"/>
  <c r="K83" i="16"/>
  <c r="N90" i="16"/>
  <c r="K99" i="16"/>
  <c r="I104" i="16"/>
  <c r="N106" i="16"/>
  <c r="K58" i="16"/>
  <c r="K82" i="16"/>
  <c r="K88" i="16"/>
  <c r="K104" i="16"/>
  <c r="J13" i="16"/>
  <c r="L13" i="16"/>
  <c r="M58" i="16"/>
  <c r="L88" i="16"/>
  <c r="I97" i="16"/>
  <c r="K103" i="16"/>
  <c r="L104" i="16"/>
  <c r="J35" i="16"/>
  <c r="J40" i="16"/>
  <c r="N40" i="16"/>
  <c r="J56" i="16"/>
  <c r="N56" i="16"/>
  <c r="N15" i="16"/>
  <c r="N23" i="16"/>
  <c r="M38" i="16"/>
  <c r="M50" i="16"/>
  <c r="J60" i="16"/>
  <c r="N60" i="16"/>
  <c r="J65" i="16"/>
  <c r="J23" i="16"/>
  <c r="J27" i="16"/>
  <c r="L51" i="16"/>
  <c r="J51" i="16"/>
  <c r="K11" i="16"/>
  <c r="M13" i="16"/>
  <c r="K19" i="16"/>
  <c r="M21" i="16"/>
  <c r="K23" i="16"/>
  <c r="I60" i="16"/>
  <c r="N77" i="16"/>
  <c r="M73" i="16"/>
  <c r="K73" i="16"/>
  <c r="N25" i="16"/>
  <c r="N37" i="16"/>
  <c r="L47" i="16"/>
  <c r="N53" i="16"/>
  <c r="N57" i="16"/>
  <c r="L23" i="16"/>
  <c r="I26" i="16"/>
  <c r="I27" i="16"/>
  <c r="I32" i="16"/>
  <c r="I37" i="16"/>
  <c r="I40" i="16"/>
  <c r="I41" i="16"/>
  <c r="I42" i="16"/>
  <c r="I46" i="16"/>
  <c r="I49" i="16"/>
  <c r="I50" i="16"/>
  <c r="I51" i="16"/>
  <c r="I52" i="16"/>
  <c r="I53" i="16"/>
  <c r="I54" i="16"/>
  <c r="I56" i="16"/>
  <c r="I57" i="16"/>
  <c r="N65" i="16"/>
  <c r="K65" i="16"/>
  <c r="I19" i="16"/>
  <c r="J36" i="16"/>
  <c r="N36" i="16"/>
  <c r="J48" i="16"/>
  <c r="N48" i="16"/>
  <c r="J55" i="16"/>
  <c r="J25" i="16"/>
  <c r="K27" i="16"/>
  <c r="K35" i="16"/>
  <c r="K36" i="16"/>
  <c r="J37" i="16"/>
  <c r="K40" i="16"/>
  <c r="J46" i="16"/>
  <c r="K47" i="16"/>
  <c r="K48" i="16"/>
  <c r="J49" i="16"/>
  <c r="K51" i="16"/>
  <c r="J53" i="16"/>
  <c r="J54" i="16"/>
  <c r="K56" i="16"/>
  <c r="J57" i="16"/>
  <c r="L60" i="16"/>
  <c r="N64" i="16"/>
  <c r="J68" i="16"/>
  <c r="N68" i="16"/>
  <c r="J28" i="16"/>
  <c r="N41" i="16"/>
  <c r="L50" i="16"/>
  <c r="K30" i="16"/>
  <c r="K33" i="16"/>
  <c r="L36" i="16"/>
  <c r="K37" i="16"/>
  <c r="L40" i="16"/>
  <c r="K46" i="16"/>
  <c r="L48" i="16"/>
  <c r="K50" i="16"/>
  <c r="L52" i="16"/>
  <c r="K53" i="16"/>
  <c r="L56" i="16"/>
  <c r="L63" i="16"/>
  <c r="J63" i="16"/>
  <c r="M63" i="16"/>
  <c r="K68" i="16"/>
  <c r="I73" i="16"/>
  <c r="L26" i="16"/>
  <c r="J32" i="16"/>
  <c r="N32" i="16"/>
  <c r="L38" i="16"/>
  <c r="J44" i="16"/>
  <c r="N44" i="16"/>
  <c r="N49" i="16"/>
  <c r="L54" i="16"/>
  <c r="L11" i="16"/>
  <c r="K26" i="16"/>
  <c r="L28" i="16"/>
  <c r="L32" i="16"/>
  <c r="L25" i="16"/>
  <c r="L33" i="16"/>
  <c r="L37" i="16"/>
  <c r="L49" i="16"/>
  <c r="L53" i="16"/>
  <c r="M60" i="16"/>
  <c r="N61" i="16"/>
  <c r="K61" i="16"/>
  <c r="I65" i="16"/>
  <c r="L68" i="16"/>
  <c r="N69" i="16"/>
  <c r="K69" i="16"/>
  <c r="J73" i="16"/>
  <c r="M71" i="16"/>
  <c r="M75" i="16"/>
  <c r="K81" i="16"/>
  <c r="M83" i="16"/>
  <c r="K85" i="16"/>
  <c r="M87" i="16"/>
  <c r="M91" i="16"/>
  <c r="K93" i="16"/>
  <c r="M95" i="16"/>
  <c r="K97" i="16"/>
  <c r="M99" i="16"/>
  <c r="K101" i="16"/>
  <c r="M103" i="16"/>
  <c r="K105" i="16"/>
  <c r="M107" i="16"/>
  <c r="M72" i="16"/>
  <c r="M76" i="16"/>
  <c r="M80" i="16"/>
  <c r="M84" i="16"/>
  <c r="M88" i="16"/>
  <c r="M92" i="16"/>
  <c r="M96" i="16"/>
  <c r="M100" i="16"/>
  <c r="M104" i="16"/>
  <c r="L58" i="16"/>
  <c r="L66" i="16"/>
  <c r="L70" i="16"/>
  <c r="J71" i="16"/>
  <c r="N72" i="16"/>
  <c r="J75" i="16"/>
  <c r="N76" i="16"/>
  <c r="L78" i="16"/>
  <c r="N80" i="16"/>
  <c r="L82" i="16"/>
  <c r="J83" i="16"/>
  <c r="N84" i="16"/>
  <c r="L86" i="16"/>
  <c r="J87" i="16"/>
  <c r="N88" i="16"/>
  <c r="L90" i="16"/>
  <c r="N92" i="16"/>
  <c r="L94" i="16"/>
  <c r="J95" i="16"/>
  <c r="N96" i="16"/>
  <c r="J99" i="16"/>
  <c r="N100" i="16"/>
  <c r="J103" i="16"/>
  <c r="N104" i="16"/>
  <c r="J107" i="16"/>
  <c r="N108" i="16"/>
  <c r="M81" i="16"/>
  <c r="M85" i="16"/>
  <c r="M93" i="16"/>
  <c r="M97" i="16"/>
  <c r="M101" i="16"/>
  <c r="M105" i="16"/>
  <c r="B12" i="71"/>
  <c r="U11" i="72"/>
  <c r="Z19" i="39"/>
  <c r="Z20" i="39" s="1"/>
  <c r="Z21" i="39" s="1"/>
  <c r="Z22" i="39" s="1"/>
  <c r="Z23" i="39" s="1"/>
  <c r="Z24" i="39" s="1"/>
  <c r="Z25" i="39" s="1"/>
  <c r="Z26" i="39" s="1"/>
  <c r="Z27" i="39" s="1"/>
  <c r="Z28" i="39" s="1"/>
  <c r="Z29" i="39" s="1"/>
  <c r="Z30" i="39" s="1"/>
  <c r="Z31" i="39" s="1"/>
  <c r="Z32" i="39" s="1"/>
  <c r="Z33" i="39" s="1"/>
  <c r="Z34" i="39" s="1"/>
  <c r="Z35" i="39" s="1"/>
  <c r="Z36" i="39" s="1"/>
  <c r="Z37" i="39" s="1"/>
  <c r="Z38" i="39" s="1"/>
  <c r="Z39" i="39" s="1"/>
  <c r="Z40" i="39" s="1"/>
  <c r="Z41" i="39" s="1"/>
  <c r="Z42" i="39" s="1"/>
  <c r="Z43" i="39" s="1"/>
  <c r="Z44" i="39" s="1"/>
  <c r="Z45" i="39" s="1"/>
  <c r="Z46" i="39" s="1"/>
  <c r="Z47" i="39" s="1"/>
  <c r="Z48" i="39" s="1"/>
  <c r="Z49" i="39" s="1"/>
  <c r="Z50" i="39" s="1"/>
  <c r="Z51" i="39" s="1"/>
  <c r="Z52" i="39" s="1"/>
  <c r="Z53" i="39" s="1"/>
  <c r="Z54" i="39" s="1"/>
  <c r="Z55" i="39" s="1"/>
  <c r="Z56" i="39" s="1"/>
  <c r="Z57" i="39" s="1"/>
  <c r="Z58" i="39" s="1"/>
  <c r="Z59" i="39" s="1"/>
  <c r="Z60" i="39" s="1"/>
  <c r="Z61" i="39" s="1"/>
  <c r="Z62" i="39" s="1"/>
  <c r="Z63" i="39" s="1"/>
  <c r="Z64" i="39" s="1"/>
  <c r="Z65" i="39" s="1"/>
  <c r="Z66" i="39" s="1"/>
  <c r="Z67" i="39" s="1"/>
  <c r="Z68" i="39" s="1"/>
  <c r="Z69" i="39" s="1"/>
  <c r="Z70" i="39" s="1"/>
  <c r="Z71" i="39" s="1"/>
  <c r="Z72" i="39" s="1"/>
  <c r="Z73" i="39" s="1"/>
  <c r="Z74" i="39" s="1"/>
  <c r="Z75" i="39" s="1"/>
  <c r="Z76" i="39" s="1"/>
  <c r="Z77" i="39" s="1"/>
  <c r="Z78" i="39" s="1"/>
  <c r="Z79" i="39" s="1"/>
  <c r="Z80" i="39" s="1"/>
  <c r="Z81" i="39" s="1"/>
  <c r="Z82" i="39" s="1"/>
  <c r="Z83" i="39" s="1"/>
  <c r="Z84" i="39" s="1"/>
  <c r="Z85" i="39" s="1"/>
  <c r="Z86" i="39" s="1"/>
  <c r="Z87" i="39" s="1"/>
  <c r="Z88" i="39" s="1"/>
  <c r="Z89" i="39" s="1"/>
  <c r="Z90" i="39" s="1"/>
  <c r="Z91" i="39" s="1"/>
  <c r="Z92" i="39" s="1"/>
  <c r="Z93" i="39" s="1"/>
  <c r="Z94" i="39" s="1"/>
  <c r="Z95" i="39" s="1"/>
  <c r="Z96" i="39" s="1"/>
  <c r="Z97" i="39" s="1"/>
  <c r="Z98" i="39" s="1"/>
  <c r="Z99" i="39" s="1"/>
  <c r="Z100" i="39" s="1"/>
  <c r="Z101" i="39" s="1"/>
  <c r="Z102" i="39" s="1"/>
  <c r="Z103" i="39" s="1"/>
  <c r="Z104" i="39" s="1"/>
  <c r="Z105" i="39" s="1"/>
  <c r="Z106" i="39" s="1"/>
  <c r="Z107" i="39" s="1"/>
  <c r="Z108" i="39" s="1"/>
  <c r="Z109" i="39" s="1"/>
  <c r="Z110" i="39" s="1"/>
  <c r="Z111" i="39" s="1"/>
  <c r="Z112" i="39" s="1"/>
  <c r="Z113" i="39" s="1"/>
  <c r="Z114" i="39" s="1"/>
  <c r="Z115" i="39" s="1"/>
  <c r="Z116" i="39" s="1"/>
  <c r="Z117" i="39" s="1"/>
  <c r="Z118" i="39" s="1"/>
  <c r="Z119" i="39" s="1"/>
  <c r="Z120" i="39" s="1"/>
  <c r="Z121" i="39" s="1"/>
  <c r="Z122" i="39" s="1"/>
  <c r="Z123" i="39" s="1"/>
  <c r="Z124" i="39" s="1"/>
  <c r="Z125" i="39" s="1"/>
  <c r="Z126" i="39" s="1"/>
  <c r="Z127" i="39" s="1"/>
  <c r="Z128" i="39" s="1"/>
  <c r="Z129" i="39" s="1"/>
  <c r="Z130" i="39" s="1"/>
  <c r="Z131" i="39" s="1"/>
  <c r="Z132" i="39" s="1"/>
  <c r="Z133" i="39" s="1"/>
  <c r="Z134" i="39" s="1"/>
  <c r="Z135" i="39" s="1"/>
  <c r="Z136" i="39" s="1"/>
  <c r="Z137" i="39" s="1"/>
  <c r="Z138" i="39" s="1"/>
  <c r="Z139" i="39" s="1"/>
  <c r="Z140" i="39" s="1"/>
  <c r="Z141" i="39" s="1"/>
  <c r="Z142" i="39" s="1"/>
  <c r="Z143" i="39" s="1"/>
  <c r="Z144" i="39" s="1"/>
  <c r="Z145" i="39" s="1"/>
  <c r="Z146" i="39" s="1"/>
  <c r="Z147" i="39" s="1"/>
  <c r="Z148" i="39" s="1"/>
  <c r="Z149" i="39" s="1"/>
  <c r="Z150" i="39" s="1"/>
  <c r="Z151" i="39" s="1"/>
  <c r="Z152" i="39" s="1"/>
  <c r="Z153" i="39" s="1"/>
  <c r="Z154" i="39" s="1"/>
  <c r="Z155" i="39" s="1"/>
  <c r="Z156" i="39" s="1"/>
  <c r="Z157" i="39" s="1"/>
  <c r="Z158" i="39" s="1"/>
  <c r="Z159" i="39" s="1"/>
  <c r="Z160" i="39" s="1"/>
  <c r="Z161" i="39" s="1"/>
  <c r="Z162" i="39" s="1"/>
  <c r="Z163" i="39" s="1"/>
  <c r="Z164" i="39" s="1"/>
  <c r="Z165" i="39" s="1"/>
  <c r="Z166" i="39" s="1"/>
  <c r="Z167" i="39" s="1"/>
  <c r="Z168" i="39" s="1"/>
  <c r="Z169" i="39" s="1"/>
  <c r="Z170" i="39" s="1"/>
  <c r="Z171" i="39" s="1"/>
  <c r="Z172" i="39" s="1"/>
  <c r="Z173" i="39" s="1"/>
  <c r="Z174" i="39" s="1"/>
  <c r="Z175" i="39" s="1"/>
  <c r="Z176" i="39" s="1"/>
  <c r="Z177" i="39" s="1"/>
  <c r="Z178" i="39" s="1"/>
  <c r="Z179" i="39" s="1"/>
  <c r="Z180" i="39" s="1"/>
  <c r="Z181" i="39" s="1"/>
  <c r="Z182" i="39" s="1"/>
  <c r="Z183" i="39" s="1"/>
  <c r="Z184" i="39" s="1"/>
  <c r="Z185" i="39" s="1"/>
  <c r="Z186" i="39" s="1"/>
  <c r="Z187" i="39" s="1"/>
  <c r="Z188" i="39" s="1"/>
  <c r="Z189" i="39" s="1"/>
  <c r="Z190" i="39" s="1"/>
  <c r="Z191" i="39" s="1"/>
  <c r="Z192" i="39" s="1"/>
  <c r="Z193" i="39" s="1"/>
  <c r="Z194" i="39" s="1"/>
  <c r="Z195" i="39" s="1"/>
  <c r="Z196" i="39" s="1"/>
  <c r="Z197" i="39" s="1"/>
  <c r="Z198" i="39" s="1"/>
  <c r="Z199" i="39" s="1"/>
  <c r="Z200" i="39" s="1"/>
  <c r="Z201" i="39" s="1"/>
  <c r="Z202" i="39" s="1"/>
  <c r="Z203" i="39" s="1"/>
  <c r="Z204" i="39" s="1"/>
  <c r="Z205" i="39" s="1"/>
  <c r="Z206" i="39" s="1"/>
  <c r="Z207" i="39" s="1"/>
  <c r="Z208" i="39" s="1"/>
  <c r="Z209" i="39" s="1"/>
  <c r="Z210" i="39" s="1"/>
  <c r="Z211" i="39" s="1"/>
  <c r="Z212" i="39" s="1"/>
  <c r="Z213" i="39" s="1"/>
  <c r="Z214" i="39" s="1"/>
  <c r="Z215" i="39" s="1"/>
  <c r="Z216" i="39" s="1"/>
  <c r="Z217" i="39" s="1"/>
  <c r="Z218" i="39" s="1"/>
  <c r="Z219" i="39" s="1"/>
  <c r="Z220" i="39" s="1"/>
  <c r="Z221" i="39" s="1"/>
  <c r="Z222" i="39" s="1"/>
  <c r="Z223" i="39" s="1"/>
  <c r="Z224" i="39" s="1"/>
  <c r="Z225" i="39" s="1"/>
  <c r="Z226" i="39" s="1"/>
  <c r="Z227" i="39" s="1"/>
  <c r="Z228" i="39" s="1"/>
  <c r="Z229" i="39" s="1"/>
  <c r="Z230" i="39" s="1"/>
  <c r="Z231" i="39" s="1"/>
  <c r="Z232" i="39" s="1"/>
  <c r="Z233" i="39" s="1"/>
  <c r="Z234" i="39" s="1"/>
  <c r="Z235" i="39" s="1"/>
  <c r="Z236" i="39" s="1"/>
  <c r="Z237" i="39" s="1"/>
  <c r="Z238" i="39" s="1"/>
  <c r="Z239" i="39" s="1"/>
  <c r="Z240" i="39" s="1"/>
  <c r="Z241" i="39" s="1"/>
  <c r="Z242" i="39" s="1"/>
  <c r="Z243" i="39" s="1"/>
  <c r="Z244" i="39" s="1"/>
  <c r="Z245" i="39" s="1"/>
  <c r="Z246" i="39" s="1"/>
  <c r="Z247" i="39" s="1"/>
  <c r="Z248" i="39" s="1"/>
  <c r="Z249" i="39" s="1"/>
  <c r="Z250" i="39" s="1"/>
  <c r="Z251" i="39" s="1"/>
  <c r="Z252" i="39" s="1"/>
  <c r="Z253" i="39" s="1"/>
  <c r="Z254" i="39" s="1"/>
  <c r="Z255" i="39" s="1"/>
  <c r="Z256" i="39" s="1"/>
  <c r="Z257" i="39" s="1"/>
  <c r="Z258" i="39" s="1"/>
  <c r="Z259" i="39" s="1"/>
  <c r="Z260" i="39" s="1"/>
  <c r="Z261" i="39" s="1"/>
  <c r="Z262" i="39" s="1"/>
  <c r="AA74" i="39"/>
  <c r="AA75" i="39" s="1"/>
  <c r="AA76" i="39" s="1"/>
  <c r="AA77" i="39" s="1"/>
  <c r="AA78" i="39" s="1"/>
  <c r="AA79" i="39" s="1"/>
  <c r="AA80" i="39" s="1"/>
  <c r="AA81" i="39" s="1"/>
  <c r="AA82" i="39" s="1"/>
  <c r="AA83" i="39" s="1"/>
  <c r="AA84" i="39" s="1"/>
  <c r="AA85" i="39" s="1"/>
  <c r="AA86" i="39" s="1"/>
  <c r="AA87" i="39" s="1"/>
  <c r="AA88" i="39" s="1"/>
  <c r="AA89" i="39" s="1"/>
  <c r="AA90" i="39" s="1"/>
  <c r="AA91" i="39" s="1"/>
  <c r="AA92" i="39" s="1"/>
  <c r="AA93" i="39" s="1"/>
  <c r="AA94" i="39" s="1"/>
  <c r="AA95" i="39" s="1"/>
  <c r="AA96" i="39" s="1"/>
  <c r="AA97" i="39" s="1"/>
  <c r="AA98" i="39" s="1"/>
  <c r="AA99" i="39" s="1"/>
  <c r="AA100" i="39" s="1"/>
  <c r="AA101" i="39" s="1"/>
  <c r="AA102" i="39" s="1"/>
  <c r="AA103" i="39" s="1"/>
  <c r="AA104" i="39" s="1"/>
  <c r="AA105" i="39" s="1"/>
  <c r="AA106" i="39" s="1"/>
  <c r="AA107" i="39" s="1"/>
  <c r="AA108" i="39" s="1"/>
  <c r="AA109" i="39" s="1"/>
  <c r="AA110" i="39" s="1"/>
  <c r="AA111" i="39" s="1"/>
  <c r="AA112" i="39" s="1"/>
  <c r="AA113" i="39" s="1"/>
  <c r="AA114" i="39" s="1"/>
  <c r="AA115" i="39" s="1"/>
  <c r="AA116" i="39" s="1"/>
  <c r="AA117" i="39" s="1"/>
  <c r="AA118" i="39" s="1"/>
  <c r="AA119" i="39" s="1"/>
  <c r="AA120" i="39" s="1"/>
  <c r="AA121" i="39" s="1"/>
  <c r="AA122" i="39" s="1"/>
  <c r="AA123" i="39" s="1"/>
  <c r="AA124" i="39" s="1"/>
  <c r="AA125" i="39" s="1"/>
  <c r="AA126" i="39" s="1"/>
  <c r="AA127" i="39" s="1"/>
  <c r="AA128" i="39" s="1"/>
  <c r="AA129" i="39" s="1"/>
  <c r="AA130" i="39" s="1"/>
  <c r="AA131" i="39" s="1"/>
  <c r="AA132" i="39" s="1"/>
  <c r="AA133" i="39" s="1"/>
  <c r="AA134" i="39" s="1"/>
  <c r="AA135" i="39" s="1"/>
  <c r="AA136" i="39" s="1"/>
  <c r="AA137" i="39" s="1"/>
  <c r="AA138" i="39" s="1"/>
  <c r="AA139" i="39" s="1"/>
  <c r="AA140" i="39" s="1"/>
  <c r="AA141" i="39" s="1"/>
  <c r="AA142" i="39" s="1"/>
  <c r="AA143" i="39" s="1"/>
  <c r="AA144" i="39" s="1"/>
  <c r="AA145" i="39" s="1"/>
  <c r="AA146" i="39" s="1"/>
  <c r="AA147" i="39" s="1"/>
  <c r="AA148" i="39" s="1"/>
  <c r="AA149" i="39" s="1"/>
  <c r="AA150" i="39" s="1"/>
  <c r="AA151" i="39" s="1"/>
  <c r="AA152" i="39" s="1"/>
  <c r="AA153" i="39" s="1"/>
  <c r="AA154" i="39" s="1"/>
  <c r="AA155" i="39" s="1"/>
  <c r="AA156" i="39" s="1"/>
  <c r="AA157" i="39" s="1"/>
  <c r="AA158" i="39" s="1"/>
  <c r="AA159" i="39" s="1"/>
  <c r="AA160" i="39" s="1"/>
  <c r="AA161" i="39" s="1"/>
  <c r="AA162" i="39" s="1"/>
  <c r="AA163" i="39" s="1"/>
  <c r="AA164" i="39" s="1"/>
  <c r="AA165" i="39" s="1"/>
  <c r="AA166" i="39" s="1"/>
  <c r="AA167" i="39" s="1"/>
  <c r="AA168" i="39" s="1"/>
  <c r="AA169" i="39" s="1"/>
  <c r="AA170" i="39" s="1"/>
  <c r="AA171" i="39" s="1"/>
  <c r="AA172" i="39" s="1"/>
  <c r="AA173" i="39" s="1"/>
  <c r="AA174" i="39" s="1"/>
  <c r="AA175" i="39" s="1"/>
  <c r="AA176" i="39" s="1"/>
  <c r="AA177" i="39" s="1"/>
  <c r="AA178" i="39" s="1"/>
  <c r="AA179" i="39" s="1"/>
  <c r="AA180" i="39" s="1"/>
  <c r="AA181" i="39" s="1"/>
  <c r="AA182" i="39" s="1"/>
  <c r="AA183" i="39" s="1"/>
  <c r="AA184" i="39" s="1"/>
  <c r="AA185" i="39" s="1"/>
  <c r="AA186" i="39" s="1"/>
  <c r="AA187" i="39" s="1"/>
  <c r="AA188" i="39" s="1"/>
  <c r="AA189" i="39" s="1"/>
  <c r="AA190" i="39"/>
  <c r="AA191" i="39" s="1"/>
  <c r="AA192" i="39" s="1"/>
  <c r="AA193" i="39" s="1"/>
  <c r="AA194" i="39" s="1"/>
  <c r="AA195" i="39" s="1"/>
  <c r="AA196" i="39" s="1"/>
  <c r="AA197" i="39" s="1"/>
  <c r="AA198" i="39" s="1"/>
  <c r="AA199" i="39" s="1"/>
  <c r="AA200" i="39" s="1"/>
  <c r="AA201" i="39" s="1"/>
  <c r="AA202" i="39" s="1"/>
  <c r="AA203" i="39" s="1"/>
  <c r="AA204" i="39" s="1"/>
  <c r="AA205" i="39" s="1"/>
  <c r="AA206" i="39" s="1"/>
  <c r="AA207" i="39" s="1"/>
  <c r="AA208" i="39" s="1"/>
  <c r="AA209" i="39" s="1"/>
  <c r="AA210" i="39" s="1"/>
  <c r="AA211" i="39" s="1"/>
  <c r="AA212" i="39" s="1"/>
  <c r="AA213" i="39" s="1"/>
  <c r="AA214" i="39" s="1"/>
  <c r="AA215" i="39" s="1"/>
  <c r="AA216" i="39" s="1"/>
  <c r="AA217" i="39" s="1"/>
  <c r="AA218" i="39" s="1"/>
  <c r="AA219" i="39" s="1"/>
  <c r="AA220" i="39" s="1"/>
  <c r="AA221" i="39" s="1"/>
  <c r="AA222" i="39" s="1"/>
  <c r="AA223" i="39" s="1"/>
  <c r="AA224" i="39" s="1"/>
  <c r="AA225" i="39" s="1"/>
  <c r="AA226" i="39" s="1"/>
  <c r="AA227" i="39" s="1"/>
  <c r="AA228" i="39" s="1"/>
  <c r="AA229" i="39" s="1"/>
  <c r="AA230" i="39" s="1"/>
  <c r="AA231" i="39" s="1"/>
  <c r="AA232" i="39" s="1"/>
  <c r="AA233" i="39" s="1"/>
  <c r="AA234" i="39" s="1"/>
  <c r="AA235" i="39" s="1"/>
  <c r="AA236" i="39" s="1"/>
  <c r="AA237" i="39" s="1"/>
  <c r="AA238" i="39" s="1"/>
  <c r="AA239" i="39" s="1"/>
  <c r="AA240" i="39" s="1"/>
  <c r="AA241" i="39" s="1"/>
  <c r="AA242" i="39" s="1"/>
  <c r="AA243" i="39" s="1"/>
  <c r="AA244" i="39" s="1"/>
  <c r="AA245" i="39" s="1"/>
  <c r="AA246" i="39" s="1"/>
  <c r="AA247" i="39" s="1"/>
  <c r="AA248" i="39" s="1"/>
  <c r="AA249" i="39" s="1"/>
  <c r="AA250" i="39" s="1"/>
  <c r="AA251" i="39" s="1"/>
  <c r="AA252" i="39" s="1"/>
  <c r="AA253" i="39" s="1"/>
  <c r="AA254" i="39" s="1"/>
  <c r="AA255" i="39" s="1"/>
  <c r="AA256" i="39" s="1"/>
  <c r="AA257" i="39" s="1"/>
  <c r="AA258" i="39" s="1"/>
  <c r="AA259" i="39" s="1"/>
  <c r="AA260" i="39" s="1"/>
  <c r="AA261" i="39" s="1"/>
  <c r="AA262" i="39" s="1"/>
  <c r="I258" i="68"/>
  <c r="H258" i="68"/>
  <c r="G258" i="68" s="1"/>
  <c r="I257" i="68"/>
  <c r="H257" i="68"/>
  <c r="G257" i="68" s="1"/>
  <c r="I256" i="68"/>
  <c r="H256" i="68"/>
  <c r="G256" i="68" s="1"/>
  <c r="I255" i="68"/>
  <c r="H255" i="68"/>
  <c r="I254" i="68"/>
  <c r="H254" i="68"/>
  <c r="G254" i="68" s="1"/>
  <c r="I253" i="68"/>
  <c r="H253" i="68"/>
  <c r="G253" i="68" s="1"/>
  <c r="I252" i="68"/>
  <c r="H252" i="68"/>
  <c r="G252" i="68" s="1"/>
  <c r="I251" i="68"/>
  <c r="H251" i="68"/>
  <c r="G251" i="68" s="1"/>
  <c r="I250" i="68"/>
  <c r="H250" i="68"/>
  <c r="G250" i="68" s="1"/>
  <c r="I249" i="68"/>
  <c r="H249" i="68"/>
  <c r="G249" i="68" s="1"/>
  <c r="I248" i="68"/>
  <c r="H248" i="68"/>
  <c r="G248" i="68" s="1"/>
  <c r="I247" i="68"/>
  <c r="H247" i="68"/>
  <c r="G247" i="68" s="1"/>
  <c r="I246" i="68"/>
  <c r="H246" i="68"/>
  <c r="F246" i="68" s="1"/>
  <c r="I245" i="68"/>
  <c r="H245" i="68"/>
  <c r="G245" i="68" s="1"/>
  <c r="I244" i="68"/>
  <c r="H244" i="68"/>
  <c r="G244" i="68"/>
  <c r="I243" i="68"/>
  <c r="H243" i="68"/>
  <c r="G243" i="68" s="1"/>
  <c r="I242" i="68"/>
  <c r="H242" i="68"/>
  <c r="G242" i="68" s="1"/>
  <c r="I241" i="68"/>
  <c r="H241" i="68"/>
  <c r="G241" i="68"/>
  <c r="I240" i="68"/>
  <c r="H240" i="68"/>
  <c r="G240" i="68" s="1"/>
  <c r="I239" i="68"/>
  <c r="H239" i="68"/>
  <c r="G239" i="68" s="1"/>
  <c r="I238" i="68"/>
  <c r="H238" i="68"/>
  <c r="G238" i="68" s="1"/>
  <c r="I237" i="68"/>
  <c r="H237" i="68"/>
  <c r="G237" i="68"/>
  <c r="I236" i="68"/>
  <c r="H236" i="68"/>
  <c r="G236" i="68" s="1"/>
  <c r="I235" i="68"/>
  <c r="H235" i="68"/>
  <c r="G235" i="68"/>
  <c r="I234" i="68"/>
  <c r="H234" i="68"/>
  <c r="G234" i="68" s="1"/>
  <c r="I233" i="68"/>
  <c r="H233" i="68"/>
  <c r="G233" i="68" s="1"/>
  <c r="I232" i="68"/>
  <c r="H232" i="68"/>
  <c r="G232" i="68" s="1"/>
  <c r="I231" i="68"/>
  <c r="H231" i="68"/>
  <c r="G231" i="68" s="1"/>
  <c r="I230" i="68"/>
  <c r="H230" i="68"/>
  <c r="G230" i="68" s="1"/>
  <c r="I229" i="68"/>
  <c r="H229" i="68"/>
  <c r="G229" i="68"/>
  <c r="I228" i="68"/>
  <c r="H228" i="68"/>
  <c r="G228" i="68" s="1"/>
  <c r="I227" i="68"/>
  <c r="H227" i="68"/>
  <c r="G227" i="68"/>
  <c r="I226" i="68"/>
  <c r="H226" i="68"/>
  <c r="G226" i="68" s="1"/>
  <c r="I225" i="68"/>
  <c r="H225" i="68"/>
  <c r="G225" i="68"/>
  <c r="I224" i="68"/>
  <c r="H224" i="68"/>
  <c r="G224" i="68" s="1"/>
  <c r="I223" i="68"/>
  <c r="H223" i="68"/>
  <c r="I222" i="68"/>
  <c r="H222" i="68"/>
  <c r="G222" i="68" s="1"/>
  <c r="I221" i="68"/>
  <c r="H221" i="68"/>
  <c r="G221" i="68" s="1"/>
  <c r="I220" i="68"/>
  <c r="H220" i="68"/>
  <c r="G220" i="68" s="1"/>
  <c r="I219" i="68"/>
  <c r="H219" i="68"/>
  <c r="G219" i="68"/>
  <c r="I218" i="68"/>
  <c r="H218" i="68"/>
  <c r="G218" i="68" s="1"/>
  <c r="I217" i="68"/>
  <c r="H217" i="68"/>
  <c r="G217" i="68" s="1"/>
  <c r="I216" i="68"/>
  <c r="H216" i="68"/>
  <c r="G216" i="68" s="1"/>
  <c r="I215" i="68"/>
  <c r="H215" i="68"/>
  <c r="G215" i="68" s="1"/>
  <c r="I214" i="68"/>
  <c r="H214" i="68"/>
  <c r="F214" i="68" s="1"/>
  <c r="G214" i="68"/>
  <c r="I213" i="68"/>
  <c r="H213" i="68"/>
  <c r="G213" i="68" s="1"/>
  <c r="I212" i="68"/>
  <c r="H212" i="68"/>
  <c r="G212" i="68" s="1"/>
  <c r="I211" i="68"/>
  <c r="H211" i="68"/>
  <c r="G211" i="68" s="1"/>
  <c r="I210" i="68"/>
  <c r="H210" i="68"/>
  <c r="G210" i="68" s="1"/>
  <c r="I209" i="68"/>
  <c r="H209" i="68"/>
  <c r="G209" i="68" s="1"/>
  <c r="I208" i="68"/>
  <c r="H208" i="68"/>
  <c r="G208" i="68" s="1"/>
  <c r="I207" i="68"/>
  <c r="H207" i="68"/>
  <c r="G207" i="68" s="1"/>
  <c r="I206" i="68"/>
  <c r="H206" i="68"/>
  <c r="G206" i="68" s="1"/>
  <c r="I205" i="68"/>
  <c r="H205" i="68"/>
  <c r="I204" i="68"/>
  <c r="H204" i="68"/>
  <c r="G204" i="68" s="1"/>
  <c r="I203" i="68"/>
  <c r="H203" i="68"/>
  <c r="G203" i="68" s="1"/>
  <c r="I202" i="68"/>
  <c r="H202" i="68"/>
  <c r="G202" i="68" s="1"/>
  <c r="I201" i="68"/>
  <c r="H201" i="68"/>
  <c r="G201" i="68"/>
  <c r="I200" i="68"/>
  <c r="H200" i="68"/>
  <c r="G200" i="68" s="1"/>
  <c r="I199" i="68"/>
  <c r="H199" i="68"/>
  <c r="G199" i="68" s="1"/>
  <c r="I198" i="68"/>
  <c r="H198" i="68"/>
  <c r="G198" i="68" s="1"/>
  <c r="I197" i="68"/>
  <c r="H197" i="68"/>
  <c r="G197" i="68" s="1"/>
  <c r="I196" i="68"/>
  <c r="H196" i="68"/>
  <c r="G196" i="68" s="1"/>
  <c r="I195" i="68"/>
  <c r="H195" i="68"/>
  <c r="G195" i="68" s="1"/>
  <c r="I194" i="68"/>
  <c r="H194" i="68"/>
  <c r="G194" i="68" s="1"/>
  <c r="I193" i="68"/>
  <c r="H193" i="68"/>
  <c r="G193" i="68" s="1"/>
  <c r="I192" i="68"/>
  <c r="H192" i="68"/>
  <c r="F192" i="68" s="1"/>
  <c r="I191" i="68"/>
  <c r="H191" i="68"/>
  <c r="G191" i="68" s="1"/>
  <c r="I190" i="68"/>
  <c r="H190" i="68"/>
  <c r="G190" i="68" s="1"/>
  <c r="I189" i="68"/>
  <c r="H189" i="68"/>
  <c r="G189" i="68" s="1"/>
  <c r="I188" i="68"/>
  <c r="H188" i="68"/>
  <c r="G188" i="68" s="1"/>
  <c r="I187" i="68"/>
  <c r="H187" i="68"/>
  <c r="G187" i="68" s="1"/>
  <c r="I186" i="68"/>
  <c r="H186" i="68"/>
  <c r="G186" i="68" s="1"/>
  <c r="I185" i="68"/>
  <c r="H185" i="68"/>
  <c r="G185" i="68" s="1"/>
  <c r="I184" i="68"/>
  <c r="H184" i="68"/>
  <c r="G184" i="68"/>
  <c r="I183" i="68"/>
  <c r="H183" i="68"/>
  <c r="G183" i="68" s="1"/>
  <c r="I182" i="68"/>
  <c r="H182" i="68"/>
  <c r="G182" i="68" s="1"/>
  <c r="I181" i="68"/>
  <c r="H181" i="68"/>
  <c r="G181" i="68" s="1"/>
  <c r="I180" i="68"/>
  <c r="H180" i="68"/>
  <c r="G180" i="68"/>
  <c r="I179" i="68"/>
  <c r="H179" i="68"/>
  <c r="G179" i="68" s="1"/>
  <c r="I178" i="68"/>
  <c r="H178" i="68"/>
  <c r="I177" i="68"/>
  <c r="H177" i="68"/>
  <c r="G177" i="68" s="1"/>
  <c r="I176" i="68"/>
  <c r="H176" i="68"/>
  <c r="G176" i="68" s="1"/>
  <c r="I175" i="68"/>
  <c r="H175" i="68"/>
  <c r="I174" i="68"/>
  <c r="H174" i="68"/>
  <c r="G174" i="68" s="1"/>
  <c r="I173" i="68"/>
  <c r="H173" i="68"/>
  <c r="G173" i="68"/>
  <c r="I172" i="68"/>
  <c r="H172" i="68"/>
  <c r="G172" i="68" s="1"/>
  <c r="I171" i="68"/>
  <c r="H171" i="68"/>
  <c r="G171" i="68" s="1"/>
  <c r="I170" i="68"/>
  <c r="H170" i="68"/>
  <c r="G170" i="68"/>
  <c r="I169" i="68"/>
  <c r="H169" i="68"/>
  <c r="I168" i="68"/>
  <c r="H168" i="68"/>
  <c r="G168" i="68" s="1"/>
  <c r="I167" i="68"/>
  <c r="H167" i="68"/>
  <c r="I166" i="68"/>
  <c r="H166" i="68"/>
  <c r="G166" i="68" s="1"/>
  <c r="I165" i="68"/>
  <c r="H165" i="68"/>
  <c r="G165" i="68" s="1"/>
  <c r="I164" i="68"/>
  <c r="H164" i="68"/>
  <c r="G164" i="68" s="1"/>
  <c r="I163" i="68"/>
  <c r="H163" i="68"/>
  <c r="G163" i="68" s="1"/>
  <c r="I162" i="68"/>
  <c r="H162" i="68"/>
  <c r="G162" i="68"/>
  <c r="I161" i="68"/>
  <c r="H161" i="68"/>
  <c r="G161" i="68" s="1"/>
  <c r="I160" i="68"/>
  <c r="H160" i="68"/>
  <c r="G160" i="68"/>
  <c r="I159" i="68"/>
  <c r="H159" i="68"/>
  <c r="G159" i="68" s="1"/>
  <c r="I158" i="68"/>
  <c r="H158" i="68"/>
  <c r="I157" i="68"/>
  <c r="H157" i="68"/>
  <c r="G157" i="68" s="1"/>
  <c r="I156" i="68"/>
  <c r="H156" i="68"/>
  <c r="G156" i="68"/>
  <c r="I155" i="68"/>
  <c r="H155" i="68"/>
  <c r="G155" i="68" s="1"/>
  <c r="I154" i="68"/>
  <c r="H154" i="68"/>
  <c r="G154" i="68" s="1"/>
  <c r="I153" i="68"/>
  <c r="H153" i="68"/>
  <c r="G153" i="68"/>
  <c r="I152" i="68"/>
  <c r="H152" i="68"/>
  <c r="G152" i="68" s="1"/>
  <c r="I151" i="68"/>
  <c r="H151" i="68"/>
  <c r="G151" i="68"/>
  <c r="I150" i="68"/>
  <c r="H150" i="68"/>
  <c r="I149" i="68"/>
  <c r="H149" i="68"/>
  <c r="G149" i="68" s="1"/>
  <c r="I148" i="68"/>
  <c r="H148" i="68"/>
  <c r="G148" i="68" s="1"/>
  <c r="I147" i="68"/>
  <c r="H147" i="68"/>
  <c r="G147" i="68" s="1"/>
  <c r="I146" i="68"/>
  <c r="H146" i="68"/>
  <c r="G146" i="68" s="1"/>
  <c r="I145" i="68"/>
  <c r="H145" i="68"/>
  <c r="G145" i="68" s="1"/>
  <c r="I144" i="68"/>
  <c r="H144" i="68"/>
  <c r="G144" i="68"/>
  <c r="I143" i="68"/>
  <c r="H143" i="68"/>
  <c r="G143" i="68" s="1"/>
  <c r="I142" i="68"/>
  <c r="H142" i="68"/>
  <c r="G142" i="68" s="1"/>
  <c r="I141" i="68"/>
  <c r="H141" i="68"/>
  <c r="G141" i="68" s="1"/>
  <c r="I140" i="68"/>
  <c r="H140" i="68"/>
  <c r="F140" i="68" s="1"/>
  <c r="G140" i="68"/>
  <c r="I139" i="68"/>
  <c r="H139" i="68"/>
  <c r="G139" i="68" s="1"/>
  <c r="I138" i="68"/>
  <c r="H138" i="68"/>
  <c r="G138" i="68" s="1"/>
  <c r="I137" i="68"/>
  <c r="H137" i="68"/>
  <c r="F137" i="68" s="1"/>
  <c r="G137" i="68"/>
  <c r="I136" i="68"/>
  <c r="H136" i="68"/>
  <c r="G136" i="68" s="1"/>
  <c r="I135" i="68"/>
  <c r="H135" i="68"/>
  <c r="G135" i="68"/>
  <c r="I134" i="68"/>
  <c r="H134" i="68"/>
  <c r="G134" i="68" s="1"/>
  <c r="I133" i="68"/>
  <c r="H133" i="68"/>
  <c r="G133" i="68" s="1"/>
  <c r="I132" i="68"/>
  <c r="H132" i="68"/>
  <c r="F132" i="68" s="1"/>
  <c r="I131" i="68"/>
  <c r="H131" i="68"/>
  <c r="G131" i="68" s="1"/>
  <c r="I130" i="68"/>
  <c r="H130" i="68"/>
  <c r="G130" i="68" s="1"/>
  <c r="I129" i="68"/>
  <c r="H129" i="68"/>
  <c r="G129" i="68" s="1"/>
  <c r="I128" i="68"/>
  <c r="H128" i="68"/>
  <c r="G128" i="68"/>
  <c r="I127" i="68"/>
  <c r="H127" i="68"/>
  <c r="G127" i="68" s="1"/>
  <c r="I126" i="68"/>
  <c r="H126" i="68"/>
  <c r="I125" i="68"/>
  <c r="H125" i="68"/>
  <c r="G125" i="68" s="1"/>
  <c r="I124" i="68"/>
  <c r="H124" i="68"/>
  <c r="G124" i="68"/>
  <c r="I123" i="68"/>
  <c r="H123" i="68"/>
  <c r="G123" i="68" s="1"/>
  <c r="I122" i="68"/>
  <c r="H122" i="68"/>
  <c r="G122" i="68" s="1"/>
  <c r="I121" i="68"/>
  <c r="H121" i="68"/>
  <c r="F121" i="68" s="1"/>
  <c r="G121" i="68"/>
  <c r="I120" i="68"/>
  <c r="H120" i="68"/>
  <c r="G120" i="68"/>
  <c r="I119" i="68"/>
  <c r="H119" i="68"/>
  <c r="G119" i="68"/>
  <c r="I118" i="68"/>
  <c r="H118" i="68"/>
  <c r="I117" i="68"/>
  <c r="H117" i="68"/>
  <c r="G117" i="68" s="1"/>
  <c r="I116" i="68"/>
  <c r="H116" i="68"/>
  <c r="I115" i="68"/>
  <c r="H115" i="68"/>
  <c r="G115" i="68" s="1"/>
  <c r="I114" i="68"/>
  <c r="H114" i="68"/>
  <c r="G114" i="68" s="1"/>
  <c r="I113" i="68"/>
  <c r="H113" i="68"/>
  <c r="I112" i="68"/>
  <c r="H112" i="68"/>
  <c r="G112" i="68"/>
  <c r="I111" i="68"/>
  <c r="H111" i="68"/>
  <c r="G111" i="68" s="1"/>
  <c r="I110" i="68"/>
  <c r="H110" i="68"/>
  <c r="G110" i="68" s="1"/>
  <c r="I109" i="68"/>
  <c r="H109" i="68"/>
  <c r="G109" i="68" s="1"/>
  <c r="I108" i="68"/>
  <c r="H108" i="68"/>
  <c r="F108" i="68" s="1"/>
  <c r="I107" i="68"/>
  <c r="H107" i="68"/>
  <c r="G107" i="68" s="1"/>
  <c r="I106" i="68"/>
  <c r="H106" i="68"/>
  <c r="G106" i="68" s="1"/>
  <c r="I105" i="68"/>
  <c r="H105" i="68"/>
  <c r="F105" i="68" s="1"/>
  <c r="I104" i="68"/>
  <c r="H104" i="68"/>
  <c r="G104" i="68"/>
  <c r="I103" i="68"/>
  <c r="H103" i="68"/>
  <c r="G103" i="68" s="1"/>
  <c r="I102" i="68"/>
  <c r="H102" i="68"/>
  <c r="G102" i="68" s="1"/>
  <c r="I101" i="68"/>
  <c r="H101" i="68"/>
  <c r="G101" i="68" s="1"/>
  <c r="I100" i="68"/>
  <c r="H100" i="68"/>
  <c r="F100" i="68" s="1"/>
  <c r="I99" i="68"/>
  <c r="H99" i="68"/>
  <c r="G99" i="68" s="1"/>
  <c r="I98" i="68"/>
  <c r="H98" i="68"/>
  <c r="G98" i="68"/>
  <c r="I97" i="68"/>
  <c r="H97" i="68"/>
  <c r="G97" i="68" s="1"/>
  <c r="I96" i="68"/>
  <c r="H96" i="68"/>
  <c r="G96" i="68" s="1"/>
  <c r="I95" i="68"/>
  <c r="H95" i="68"/>
  <c r="G95" i="68" s="1"/>
  <c r="I94" i="68"/>
  <c r="H94" i="68"/>
  <c r="I93" i="68"/>
  <c r="H93" i="68"/>
  <c r="G93" i="68" s="1"/>
  <c r="I92" i="68"/>
  <c r="H92" i="68"/>
  <c r="G92" i="68"/>
  <c r="I91" i="68"/>
  <c r="H91" i="68"/>
  <c r="G91" i="68" s="1"/>
  <c r="I90" i="68"/>
  <c r="H90" i="68"/>
  <c r="G90" i="68"/>
  <c r="I89" i="68"/>
  <c r="H89" i="68"/>
  <c r="G89" i="68"/>
  <c r="I88" i="68"/>
  <c r="H88" i="68"/>
  <c r="G88" i="68"/>
  <c r="I87" i="68"/>
  <c r="H87" i="68"/>
  <c r="G87" i="68"/>
  <c r="I86" i="68"/>
  <c r="H86" i="68"/>
  <c r="I85" i="68"/>
  <c r="H85" i="68"/>
  <c r="G85" i="68" s="1"/>
  <c r="I84" i="68"/>
  <c r="H84" i="68"/>
  <c r="G84" i="68" s="1"/>
  <c r="I83" i="68"/>
  <c r="H83" i="68"/>
  <c r="G83" i="68" s="1"/>
  <c r="I82" i="68"/>
  <c r="H82" i="68"/>
  <c r="G82" i="68" s="1"/>
  <c r="I81" i="68"/>
  <c r="H81" i="68"/>
  <c r="I80" i="68"/>
  <c r="H80" i="68"/>
  <c r="G80" i="68" s="1"/>
  <c r="I79" i="68"/>
  <c r="H79" i="68"/>
  <c r="G79" i="68" s="1"/>
  <c r="I78" i="68"/>
  <c r="H78" i="68"/>
  <c r="G78" i="68" s="1"/>
  <c r="I77" i="68"/>
  <c r="H77" i="68"/>
  <c r="G77" i="68" s="1"/>
  <c r="I76" i="68"/>
  <c r="H76" i="68"/>
  <c r="F76" i="68" s="1"/>
  <c r="G76" i="68"/>
  <c r="I75" i="68"/>
  <c r="H75" i="68"/>
  <c r="G75" i="68" s="1"/>
  <c r="I74" i="68"/>
  <c r="H74" i="68"/>
  <c r="G74" i="68"/>
  <c r="I73" i="68"/>
  <c r="H73" i="68"/>
  <c r="F73" i="68" s="1"/>
  <c r="G73" i="68"/>
  <c r="I72" i="68"/>
  <c r="H72" i="68"/>
  <c r="G72" i="68" s="1"/>
  <c r="I71" i="68"/>
  <c r="H71" i="68"/>
  <c r="G71" i="68" s="1"/>
  <c r="I70" i="68"/>
  <c r="H70" i="68"/>
  <c r="G70" i="68" s="1"/>
  <c r="I69" i="68"/>
  <c r="H69" i="68"/>
  <c r="G69" i="68" s="1"/>
  <c r="I68" i="68"/>
  <c r="H68" i="68"/>
  <c r="F68" i="68" s="1"/>
  <c r="I67" i="68"/>
  <c r="H67" i="68"/>
  <c r="G67" i="68" s="1"/>
  <c r="I66" i="68"/>
  <c r="H66" i="68"/>
  <c r="G66" i="68" s="1"/>
  <c r="I65" i="68"/>
  <c r="H65" i="68"/>
  <c r="G65" i="68" s="1"/>
  <c r="I64" i="68"/>
  <c r="H64" i="68"/>
  <c r="G64" i="68"/>
  <c r="I63" i="68"/>
  <c r="H63" i="68"/>
  <c r="G63" i="68" s="1"/>
  <c r="I62" i="68"/>
  <c r="H62" i="68"/>
  <c r="I61" i="68"/>
  <c r="H61" i="68"/>
  <c r="G61" i="68" s="1"/>
  <c r="I60" i="68"/>
  <c r="H60" i="68"/>
  <c r="G60" i="68" s="1"/>
  <c r="I59" i="68"/>
  <c r="H59" i="68"/>
  <c r="G59" i="68" s="1"/>
  <c r="I58" i="68"/>
  <c r="H58" i="68"/>
  <c r="G58" i="68" s="1"/>
  <c r="I57" i="68"/>
  <c r="H57" i="68"/>
  <c r="G57" i="68" s="1"/>
  <c r="I56" i="68"/>
  <c r="H56" i="68"/>
  <c r="G56" i="68" s="1"/>
  <c r="I55" i="68"/>
  <c r="H55" i="68"/>
  <c r="G55" i="68" s="1"/>
  <c r="I54" i="68"/>
  <c r="H54" i="68"/>
  <c r="I53" i="68"/>
  <c r="H53" i="68"/>
  <c r="G53" i="68" s="1"/>
  <c r="I52" i="68"/>
  <c r="H52" i="68"/>
  <c r="I51" i="68"/>
  <c r="H51" i="68"/>
  <c r="G51" i="68" s="1"/>
  <c r="I50" i="68"/>
  <c r="H50" i="68"/>
  <c r="G50" i="68" s="1"/>
  <c r="I49" i="68"/>
  <c r="H49" i="68"/>
  <c r="I48" i="68"/>
  <c r="H48" i="68"/>
  <c r="G48" i="68" s="1"/>
  <c r="I47" i="68"/>
  <c r="H47" i="68"/>
  <c r="G47" i="68" s="1"/>
  <c r="I46" i="68"/>
  <c r="H46" i="68"/>
  <c r="G46" i="68" s="1"/>
  <c r="I45" i="68"/>
  <c r="H45" i="68"/>
  <c r="G45" i="68" s="1"/>
  <c r="I44" i="68"/>
  <c r="H44" i="68"/>
  <c r="F44" i="68" s="1"/>
  <c r="I43" i="68"/>
  <c r="H43" i="68"/>
  <c r="G43" i="68" s="1"/>
  <c r="I42" i="68"/>
  <c r="H42" i="68"/>
  <c r="G42" i="68" s="1"/>
  <c r="I41" i="68"/>
  <c r="H41" i="68"/>
  <c r="F41" i="68" s="1"/>
  <c r="I40" i="68"/>
  <c r="H40" i="68"/>
  <c r="G40" i="68" s="1"/>
  <c r="I39" i="68"/>
  <c r="H39" i="68"/>
  <c r="G39" i="68" s="1"/>
  <c r="I38" i="68"/>
  <c r="H38" i="68"/>
  <c r="G38" i="68" s="1"/>
  <c r="I37" i="68"/>
  <c r="H37" i="68"/>
  <c r="G37" i="68" s="1"/>
  <c r="I36" i="68"/>
  <c r="H36" i="68"/>
  <c r="F36" i="68" s="1"/>
  <c r="G36" i="68"/>
  <c r="I35" i="68"/>
  <c r="H35" i="68"/>
  <c r="G35" i="68" s="1"/>
  <c r="I34" i="68"/>
  <c r="H34" i="68"/>
  <c r="G34" i="68"/>
  <c r="I33" i="68"/>
  <c r="H33" i="68"/>
  <c r="G33" i="68"/>
  <c r="I32" i="68"/>
  <c r="H32" i="68"/>
  <c r="G32" i="68"/>
  <c r="I31" i="68"/>
  <c r="H31" i="68"/>
  <c r="G31" i="68" s="1"/>
  <c r="I30" i="68"/>
  <c r="H30" i="68"/>
  <c r="I29" i="68"/>
  <c r="H29" i="68"/>
  <c r="G29" i="68" s="1"/>
  <c r="I28" i="68"/>
  <c r="H28" i="68"/>
  <c r="G28" i="68"/>
  <c r="I27" i="68"/>
  <c r="H27" i="68"/>
  <c r="G27" i="68" s="1"/>
  <c r="I26" i="68"/>
  <c r="H26" i="68"/>
  <c r="G26" i="68"/>
  <c r="I25" i="68"/>
  <c r="H25" i="68"/>
  <c r="G25" i="68"/>
  <c r="I24" i="68"/>
  <c r="H24" i="68"/>
  <c r="G24" i="68"/>
  <c r="I23" i="68"/>
  <c r="H23" i="68"/>
  <c r="G23" i="68"/>
  <c r="I22" i="68"/>
  <c r="H22" i="68"/>
  <c r="I21" i="68"/>
  <c r="H21" i="68"/>
  <c r="G21" i="68" s="1"/>
  <c r="I20" i="68"/>
  <c r="H20" i="68"/>
  <c r="G20" i="68" s="1"/>
  <c r="I19" i="68"/>
  <c r="H19" i="68"/>
  <c r="G19" i="68" s="1"/>
  <c r="I18" i="68"/>
  <c r="H18" i="68"/>
  <c r="G18" i="68" s="1"/>
  <c r="I17" i="68"/>
  <c r="H17" i="68"/>
  <c r="G17" i="68" s="1"/>
  <c r="I16" i="68"/>
  <c r="H16" i="68"/>
  <c r="G16" i="68"/>
  <c r="I15" i="68"/>
  <c r="H15" i="68"/>
  <c r="G15" i="68" s="1"/>
  <c r="I14" i="68"/>
  <c r="H14" i="68"/>
  <c r="G14" i="68" s="1"/>
  <c r="I13" i="68"/>
  <c r="H13" i="68"/>
  <c r="G13" i="68" s="1"/>
  <c r="I12" i="68"/>
  <c r="H12" i="68"/>
  <c r="F12" i="68" s="1"/>
  <c r="G12" i="68"/>
  <c r="I11" i="68"/>
  <c r="H11" i="68"/>
  <c r="G11" i="68" s="1"/>
  <c r="I10" i="68"/>
  <c r="H10" i="68"/>
  <c r="G10" i="68"/>
  <c r="I9" i="68"/>
  <c r="H9" i="68"/>
  <c r="G9" i="68"/>
  <c r="G5" i="68"/>
  <c r="F5" i="68"/>
  <c r="I258" i="67"/>
  <c r="H258" i="67"/>
  <c r="I257" i="67"/>
  <c r="H257" i="67"/>
  <c r="I256" i="67"/>
  <c r="H256" i="67"/>
  <c r="F256" i="67" s="1"/>
  <c r="I255" i="67"/>
  <c r="H255" i="67"/>
  <c r="G255" i="67" s="1"/>
  <c r="I254" i="67"/>
  <c r="H254" i="67"/>
  <c r="I253" i="67"/>
  <c r="H253" i="67"/>
  <c r="G253" i="67" s="1"/>
  <c r="I252" i="67"/>
  <c r="H252" i="67"/>
  <c r="F252" i="67" s="1"/>
  <c r="I251" i="67"/>
  <c r="H251" i="67"/>
  <c r="G251" i="67" s="1"/>
  <c r="I250" i="67"/>
  <c r="H250" i="67"/>
  <c r="F250" i="67" s="1"/>
  <c r="I249" i="67"/>
  <c r="H249" i="67"/>
  <c r="F249" i="67" s="1"/>
  <c r="I248" i="67"/>
  <c r="H248" i="67"/>
  <c r="G248" i="67" s="1"/>
  <c r="I247" i="67"/>
  <c r="H247" i="67"/>
  <c r="G247" i="67" s="1"/>
  <c r="I246" i="67"/>
  <c r="H246" i="67"/>
  <c r="F246" i="67" s="1"/>
  <c r="I245" i="67"/>
  <c r="H245" i="67"/>
  <c r="G245" i="67" s="1"/>
  <c r="I244" i="67"/>
  <c r="H244" i="67"/>
  <c r="I243" i="67"/>
  <c r="H243" i="67"/>
  <c r="I242" i="67"/>
  <c r="H242" i="67"/>
  <c r="F242" i="67" s="1"/>
  <c r="I241" i="67"/>
  <c r="H241" i="67"/>
  <c r="I240" i="67"/>
  <c r="H240" i="67"/>
  <c r="F240" i="67" s="1"/>
  <c r="I239" i="67"/>
  <c r="H239" i="67"/>
  <c r="G239" i="67" s="1"/>
  <c r="I238" i="67"/>
  <c r="H238" i="67"/>
  <c r="I237" i="67"/>
  <c r="H237" i="67"/>
  <c r="G237" i="67"/>
  <c r="I236" i="67"/>
  <c r="H236" i="67"/>
  <c r="G236" i="67" s="1"/>
  <c r="I235" i="67"/>
  <c r="H235" i="67"/>
  <c r="I234" i="67"/>
  <c r="H234" i="67"/>
  <c r="F234" i="67" s="1"/>
  <c r="I233" i="67"/>
  <c r="H233" i="67"/>
  <c r="G233" i="67" s="1"/>
  <c r="I232" i="67"/>
  <c r="H232" i="67"/>
  <c r="I231" i="67"/>
  <c r="H231" i="67"/>
  <c r="G231" i="67" s="1"/>
  <c r="I230" i="67"/>
  <c r="H230" i="67"/>
  <c r="G230" i="67" s="1"/>
  <c r="F230" i="67"/>
  <c r="I229" i="67"/>
  <c r="H229" i="67"/>
  <c r="G229" i="67" s="1"/>
  <c r="I228" i="67"/>
  <c r="H228" i="67"/>
  <c r="F228" i="67"/>
  <c r="I227" i="67"/>
  <c r="H227" i="67"/>
  <c r="G227" i="67"/>
  <c r="I226" i="67"/>
  <c r="H226" i="67"/>
  <c r="F226" i="67" s="1"/>
  <c r="I225" i="67"/>
  <c r="H225" i="67"/>
  <c r="I224" i="67"/>
  <c r="H224" i="67"/>
  <c r="G224" i="67" s="1"/>
  <c r="F224" i="67"/>
  <c r="I223" i="67"/>
  <c r="H223" i="67"/>
  <c r="G223" i="67" s="1"/>
  <c r="I222" i="67"/>
  <c r="H222" i="67"/>
  <c r="F222" i="67" s="1"/>
  <c r="I221" i="67"/>
  <c r="H221" i="67"/>
  <c r="I220" i="67"/>
  <c r="H220" i="67"/>
  <c r="F220" i="67" s="1"/>
  <c r="I219" i="67"/>
  <c r="H219" i="67"/>
  <c r="G219" i="67" s="1"/>
  <c r="I218" i="67"/>
  <c r="H218" i="67"/>
  <c r="I217" i="67"/>
  <c r="H217" i="67"/>
  <c r="G217" i="67" s="1"/>
  <c r="I216" i="67"/>
  <c r="H216" i="67"/>
  <c r="I215" i="67"/>
  <c r="H215" i="67"/>
  <c r="G215" i="67" s="1"/>
  <c r="I214" i="67"/>
  <c r="H214" i="67"/>
  <c r="F214" i="67" s="1"/>
  <c r="I213" i="67"/>
  <c r="H213" i="67"/>
  <c r="I212" i="67"/>
  <c r="H212" i="67"/>
  <c r="F212" i="67" s="1"/>
  <c r="I211" i="67"/>
  <c r="H211" i="67"/>
  <c r="G211" i="67" s="1"/>
  <c r="I210" i="67"/>
  <c r="H210" i="67"/>
  <c r="F210" i="67" s="1"/>
  <c r="I209" i="67"/>
  <c r="H209" i="67"/>
  <c r="G209" i="67" s="1"/>
  <c r="I208" i="67"/>
  <c r="H208" i="67"/>
  <c r="G208" i="67" s="1"/>
  <c r="I207" i="67"/>
  <c r="H207" i="67"/>
  <c r="G207" i="67" s="1"/>
  <c r="I206" i="67"/>
  <c r="H206" i="67"/>
  <c r="F206" i="67" s="1"/>
  <c r="I205" i="67"/>
  <c r="H205" i="67"/>
  <c r="F205" i="67" s="1"/>
  <c r="I204" i="67"/>
  <c r="H204" i="67"/>
  <c r="F204" i="67"/>
  <c r="I203" i="67"/>
  <c r="H203" i="67"/>
  <c r="G203" i="67" s="1"/>
  <c r="I202" i="67"/>
  <c r="H202" i="67"/>
  <c r="F202" i="67" s="1"/>
  <c r="I201" i="67"/>
  <c r="H201" i="67"/>
  <c r="G201" i="67" s="1"/>
  <c r="I200" i="67"/>
  <c r="H200" i="67"/>
  <c r="F200" i="67" s="1"/>
  <c r="I199" i="67"/>
  <c r="H199" i="67"/>
  <c r="G199" i="67" s="1"/>
  <c r="I198" i="67"/>
  <c r="H198" i="67"/>
  <c r="F198" i="67" s="1"/>
  <c r="I197" i="67"/>
  <c r="H197" i="67"/>
  <c r="F197" i="67" s="1"/>
  <c r="I196" i="67"/>
  <c r="H196" i="67"/>
  <c r="F196" i="67"/>
  <c r="I195" i="67"/>
  <c r="H195" i="67"/>
  <c r="G195" i="67"/>
  <c r="I194" i="67"/>
  <c r="H194" i="67"/>
  <c r="F194" i="67" s="1"/>
  <c r="I193" i="67"/>
  <c r="H193" i="67"/>
  <c r="G193" i="67" s="1"/>
  <c r="I192" i="67"/>
  <c r="H192" i="67"/>
  <c r="I191" i="67"/>
  <c r="H191" i="67"/>
  <c r="G191" i="67" s="1"/>
  <c r="I190" i="67"/>
  <c r="H190" i="67"/>
  <c r="F190" i="67" s="1"/>
  <c r="I189" i="67"/>
  <c r="H189" i="67"/>
  <c r="G189" i="67" s="1"/>
  <c r="I188" i="67"/>
  <c r="H188" i="67"/>
  <c r="I187" i="67"/>
  <c r="H187" i="67"/>
  <c r="G187" i="67" s="1"/>
  <c r="I186" i="67"/>
  <c r="H186" i="67"/>
  <c r="I185" i="67"/>
  <c r="H185" i="67"/>
  <c r="G185" i="67" s="1"/>
  <c r="I184" i="67"/>
  <c r="H184" i="67"/>
  <c r="F184" i="67" s="1"/>
  <c r="I183" i="67"/>
  <c r="H183" i="67"/>
  <c r="F183" i="67" s="1"/>
  <c r="I182" i="67"/>
  <c r="H182" i="67"/>
  <c r="F182" i="67" s="1"/>
  <c r="I181" i="67"/>
  <c r="H181" i="67"/>
  <c r="G181" i="67" s="1"/>
  <c r="I180" i="67"/>
  <c r="H180" i="67"/>
  <c r="F180" i="67" s="1"/>
  <c r="I179" i="67"/>
  <c r="H179" i="67"/>
  <c r="G179" i="67" s="1"/>
  <c r="I178" i="67"/>
  <c r="H178" i="67"/>
  <c r="F178" i="67" s="1"/>
  <c r="I177" i="67"/>
  <c r="H177" i="67"/>
  <c r="F177" i="67" s="1"/>
  <c r="I176" i="67"/>
  <c r="H176" i="67"/>
  <c r="G176" i="67" s="1"/>
  <c r="I175" i="67"/>
  <c r="H175" i="67"/>
  <c r="G175" i="67" s="1"/>
  <c r="I174" i="67"/>
  <c r="H174" i="67"/>
  <c r="F174" i="67" s="1"/>
  <c r="I173" i="67"/>
  <c r="H173" i="67"/>
  <c r="G173" i="67" s="1"/>
  <c r="I172" i="67"/>
  <c r="H172" i="67"/>
  <c r="G172" i="67" s="1"/>
  <c r="I171" i="67"/>
  <c r="H171" i="67"/>
  <c r="G171" i="67" s="1"/>
  <c r="I170" i="67"/>
  <c r="H170" i="67"/>
  <c r="F170" i="67" s="1"/>
  <c r="I169" i="67"/>
  <c r="H169" i="67"/>
  <c r="I168" i="67"/>
  <c r="H168" i="67"/>
  <c r="F168" i="67" s="1"/>
  <c r="I167" i="67"/>
  <c r="H167" i="67"/>
  <c r="G167" i="67" s="1"/>
  <c r="I166" i="67"/>
  <c r="H166" i="67"/>
  <c r="F166" i="67" s="1"/>
  <c r="I165" i="67"/>
  <c r="H165" i="67"/>
  <c r="G165" i="67" s="1"/>
  <c r="I164" i="67"/>
  <c r="H164" i="67"/>
  <c r="F164" i="67" s="1"/>
  <c r="I163" i="67"/>
  <c r="H163" i="67"/>
  <c r="I162" i="67"/>
  <c r="H162" i="67"/>
  <c r="F162" i="67" s="1"/>
  <c r="I161" i="67"/>
  <c r="H161" i="67"/>
  <c r="G161" i="67" s="1"/>
  <c r="I160" i="67"/>
  <c r="H160" i="67"/>
  <c r="I159" i="67"/>
  <c r="H159" i="67"/>
  <c r="G159" i="67" s="1"/>
  <c r="I158" i="67"/>
  <c r="H158" i="67"/>
  <c r="F158" i="67" s="1"/>
  <c r="I157" i="67"/>
  <c r="H157" i="67"/>
  <c r="G157" i="67" s="1"/>
  <c r="I156" i="67"/>
  <c r="H156" i="67"/>
  <c r="F156" i="67" s="1"/>
  <c r="I155" i="67"/>
  <c r="H155" i="67"/>
  <c r="F155" i="67" s="1"/>
  <c r="I154" i="67"/>
  <c r="H154" i="67"/>
  <c r="F154" i="67" s="1"/>
  <c r="I153" i="67"/>
  <c r="H153" i="67"/>
  <c r="I152" i="67"/>
  <c r="H152" i="67"/>
  <c r="F152" i="67"/>
  <c r="I151" i="67"/>
  <c r="H151" i="67"/>
  <c r="G151" i="67" s="1"/>
  <c r="I150" i="67"/>
  <c r="H150" i="67"/>
  <c r="F150" i="67" s="1"/>
  <c r="I149" i="67"/>
  <c r="H149" i="67"/>
  <c r="I148" i="67"/>
  <c r="H148" i="67"/>
  <c r="F148" i="67" s="1"/>
  <c r="I147" i="67"/>
  <c r="H147" i="67"/>
  <c r="F147" i="67" s="1"/>
  <c r="I146" i="67"/>
  <c r="H146" i="67"/>
  <c r="F146" i="67" s="1"/>
  <c r="I145" i="67"/>
  <c r="H145" i="67"/>
  <c r="G145" i="67"/>
  <c r="I144" i="67"/>
  <c r="H144" i="67"/>
  <c r="G144" i="67" s="1"/>
  <c r="I143" i="67"/>
  <c r="H143" i="67"/>
  <c r="G143" i="67" s="1"/>
  <c r="I142" i="67"/>
  <c r="H142" i="67"/>
  <c r="F142" i="67" s="1"/>
  <c r="I141" i="67"/>
  <c r="H141" i="67"/>
  <c r="I140" i="67"/>
  <c r="H140" i="67"/>
  <c r="F140" i="67" s="1"/>
  <c r="I139" i="67"/>
  <c r="H139" i="67"/>
  <c r="I138" i="67"/>
  <c r="H138" i="67"/>
  <c r="F138" i="67" s="1"/>
  <c r="I137" i="67"/>
  <c r="H137" i="67"/>
  <c r="G137" i="67" s="1"/>
  <c r="I136" i="67"/>
  <c r="H136" i="67"/>
  <c r="I135" i="67"/>
  <c r="H135" i="67"/>
  <c r="G135" i="67" s="1"/>
  <c r="I134" i="67"/>
  <c r="H134" i="67"/>
  <c r="F134" i="67" s="1"/>
  <c r="I133" i="67"/>
  <c r="H133" i="67"/>
  <c r="F133" i="67" s="1"/>
  <c r="I132" i="67"/>
  <c r="H132" i="67"/>
  <c r="G132" i="67" s="1"/>
  <c r="I131" i="67"/>
  <c r="H131" i="67"/>
  <c r="G131" i="67" s="1"/>
  <c r="I130" i="67"/>
  <c r="H130" i="67"/>
  <c r="I129" i="67"/>
  <c r="H129" i="67"/>
  <c r="G129" i="67" s="1"/>
  <c r="I128" i="67"/>
  <c r="H128" i="67"/>
  <c r="F128" i="67"/>
  <c r="I127" i="67"/>
  <c r="H127" i="67"/>
  <c r="G127" i="67" s="1"/>
  <c r="I126" i="67"/>
  <c r="H126" i="67"/>
  <c r="F126" i="67"/>
  <c r="I125" i="67"/>
  <c r="H125" i="67"/>
  <c r="F125" i="67" s="1"/>
  <c r="G125" i="67"/>
  <c r="I124" i="67"/>
  <c r="H124" i="67"/>
  <c r="I123" i="67"/>
  <c r="H123" i="67"/>
  <c r="G123" i="67"/>
  <c r="I122" i="67"/>
  <c r="H122" i="67"/>
  <c r="G122" i="67" s="1"/>
  <c r="F122" i="67"/>
  <c r="I121" i="67"/>
  <c r="H121" i="67"/>
  <c r="G121" i="67"/>
  <c r="I120" i="67"/>
  <c r="H120" i="67"/>
  <c r="F120" i="67" s="1"/>
  <c r="I119" i="67"/>
  <c r="H119" i="67"/>
  <c r="G119" i="67" s="1"/>
  <c r="I118" i="67"/>
  <c r="H118" i="67"/>
  <c r="F118" i="67" s="1"/>
  <c r="I117" i="67"/>
  <c r="H117" i="67"/>
  <c r="G117" i="67" s="1"/>
  <c r="I116" i="67"/>
  <c r="H116" i="67"/>
  <c r="G116" i="67" s="1"/>
  <c r="I115" i="67"/>
  <c r="H115" i="67"/>
  <c r="G115" i="67" s="1"/>
  <c r="I114" i="67"/>
  <c r="H114" i="67"/>
  <c r="I113" i="67"/>
  <c r="H113" i="67"/>
  <c r="G113" i="67" s="1"/>
  <c r="I112" i="67"/>
  <c r="H112" i="67"/>
  <c r="F112" i="67" s="1"/>
  <c r="I111" i="67"/>
  <c r="H111" i="67"/>
  <c r="I110" i="67"/>
  <c r="H110" i="67"/>
  <c r="I109" i="67"/>
  <c r="H109" i="67"/>
  <c r="G109" i="67" s="1"/>
  <c r="I108" i="67"/>
  <c r="H108" i="67"/>
  <c r="F108" i="67" s="1"/>
  <c r="I107" i="67"/>
  <c r="H107" i="67"/>
  <c r="G107" i="67" s="1"/>
  <c r="I106" i="67"/>
  <c r="H106" i="67"/>
  <c r="F106" i="67"/>
  <c r="I105" i="67"/>
  <c r="H105" i="67"/>
  <c r="F105" i="67" s="1"/>
  <c r="I104" i="67"/>
  <c r="H104" i="67"/>
  <c r="F104" i="67" s="1"/>
  <c r="I103" i="67"/>
  <c r="H103" i="67"/>
  <c r="G103" i="67" s="1"/>
  <c r="I102" i="67"/>
  <c r="H102" i="67"/>
  <c r="I101" i="67"/>
  <c r="H101" i="67"/>
  <c r="G101" i="67" s="1"/>
  <c r="I100" i="67"/>
  <c r="H100" i="67"/>
  <c r="I99" i="67"/>
  <c r="H99" i="67"/>
  <c r="G99" i="67" s="1"/>
  <c r="I98" i="67"/>
  <c r="H98" i="67"/>
  <c r="F98" i="67" s="1"/>
  <c r="I97" i="67"/>
  <c r="H97" i="67"/>
  <c r="G97" i="67" s="1"/>
  <c r="I96" i="67"/>
  <c r="H96" i="67"/>
  <c r="G96" i="67" s="1"/>
  <c r="I95" i="67"/>
  <c r="H95" i="67"/>
  <c r="G95" i="67" s="1"/>
  <c r="I94" i="67"/>
  <c r="H94" i="67"/>
  <c r="G94" i="67" s="1"/>
  <c r="F94" i="67"/>
  <c r="I93" i="67"/>
  <c r="H93" i="67"/>
  <c r="I92" i="67"/>
  <c r="H92" i="67"/>
  <c r="G92" i="67" s="1"/>
  <c r="I91" i="67"/>
  <c r="H91" i="67"/>
  <c r="G91" i="67"/>
  <c r="I90" i="67"/>
  <c r="H90" i="67"/>
  <c r="F90" i="67" s="1"/>
  <c r="I89" i="67"/>
  <c r="H89" i="67"/>
  <c r="G89" i="67" s="1"/>
  <c r="I88" i="67"/>
  <c r="H88" i="67"/>
  <c r="I87" i="67"/>
  <c r="H87" i="67"/>
  <c r="G87" i="67" s="1"/>
  <c r="I86" i="67"/>
  <c r="H86" i="67"/>
  <c r="I85" i="67"/>
  <c r="H85" i="67"/>
  <c r="G85" i="67" s="1"/>
  <c r="I84" i="67"/>
  <c r="H84" i="67"/>
  <c r="I83" i="67"/>
  <c r="H83" i="67"/>
  <c r="G83" i="67" s="1"/>
  <c r="I82" i="67"/>
  <c r="H82" i="67"/>
  <c r="F82" i="67" s="1"/>
  <c r="I81" i="67"/>
  <c r="H81" i="67"/>
  <c r="G81" i="67" s="1"/>
  <c r="I80" i="67"/>
  <c r="H80" i="67"/>
  <c r="G80" i="67" s="1"/>
  <c r="I79" i="67"/>
  <c r="H79" i="67"/>
  <c r="G79" i="67" s="1"/>
  <c r="I78" i="67"/>
  <c r="H78" i="67"/>
  <c r="I77" i="67"/>
  <c r="H77" i="67"/>
  <c r="G77" i="67" s="1"/>
  <c r="I76" i="67"/>
  <c r="H76" i="67"/>
  <c r="G76" i="67" s="1"/>
  <c r="I75" i="67"/>
  <c r="H75" i="67"/>
  <c r="G75" i="67" s="1"/>
  <c r="I74" i="67"/>
  <c r="H74" i="67"/>
  <c r="F74" i="67" s="1"/>
  <c r="I73" i="67"/>
  <c r="H73" i="67"/>
  <c r="G73" i="67"/>
  <c r="I72" i="67"/>
  <c r="H72" i="67"/>
  <c r="F72" i="67" s="1"/>
  <c r="I71" i="67"/>
  <c r="H71" i="67"/>
  <c r="I70" i="67"/>
  <c r="H70" i="67"/>
  <c r="F70" i="67" s="1"/>
  <c r="I69" i="67"/>
  <c r="H69" i="67"/>
  <c r="F69" i="67" s="1"/>
  <c r="I68" i="67"/>
  <c r="H68" i="67"/>
  <c r="F68" i="67" s="1"/>
  <c r="I67" i="67"/>
  <c r="H67" i="67"/>
  <c r="G67" i="67" s="1"/>
  <c r="I66" i="67"/>
  <c r="H66" i="67"/>
  <c r="F66" i="67" s="1"/>
  <c r="I65" i="67"/>
  <c r="H65" i="67"/>
  <c r="G65" i="67" s="1"/>
  <c r="I64" i="67"/>
  <c r="H64" i="67"/>
  <c r="G64" i="67"/>
  <c r="I63" i="67"/>
  <c r="H63" i="67"/>
  <c r="I62" i="67"/>
  <c r="H62" i="67"/>
  <c r="F62" i="67" s="1"/>
  <c r="I61" i="67"/>
  <c r="H61" i="67"/>
  <c r="G61" i="67" s="1"/>
  <c r="I60" i="67"/>
  <c r="H60" i="67"/>
  <c r="G60" i="67" s="1"/>
  <c r="I59" i="67"/>
  <c r="H59" i="67"/>
  <c r="G59" i="67" s="1"/>
  <c r="I58" i="67"/>
  <c r="H58" i="67"/>
  <c r="I57" i="67"/>
  <c r="H57" i="67"/>
  <c r="G57" i="67"/>
  <c r="I56" i="67"/>
  <c r="H56" i="67"/>
  <c r="F56" i="67" s="1"/>
  <c r="I55" i="67"/>
  <c r="H55" i="67"/>
  <c r="I54" i="67"/>
  <c r="H54" i="67"/>
  <c r="F54" i="67" s="1"/>
  <c r="I53" i="67"/>
  <c r="H53" i="67"/>
  <c r="G53" i="67" s="1"/>
  <c r="I52" i="67"/>
  <c r="H52" i="67"/>
  <c r="I51" i="67"/>
  <c r="H51" i="67"/>
  <c r="G51" i="67" s="1"/>
  <c r="I50" i="67"/>
  <c r="H50" i="67"/>
  <c r="I49" i="67"/>
  <c r="H49" i="67"/>
  <c r="G49" i="67" s="1"/>
  <c r="I48" i="67"/>
  <c r="H48" i="67"/>
  <c r="I47" i="67"/>
  <c r="H47" i="67"/>
  <c r="F47" i="67" s="1"/>
  <c r="I46" i="67"/>
  <c r="H46" i="67"/>
  <c r="F46" i="67" s="1"/>
  <c r="I45" i="67"/>
  <c r="H45" i="67"/>
  <c r="G45" i="67" s="1"/>
  <c r="I44" i="67"/>
  <c r="H44" i="67"/>
  <c r="G44" i="67" s="1"/>
  <c r="F44" i="67"/>
  <c r="I43" i="67"/>
  <c r="H43" i="67"/>
  <c r="G43" i="67"/>
  <c r="I42" i="67"/>
  <c r="H42" i="67"/>
  <c r="F42" i="67"/>
  <c r="I41" i="67"/>
  <c r="H41" i="67"/>
  <c r="G41" i="67" s="1"/>
  <c r="I40" i="67"/>
  <c r="H40" i="67"/>
  <c r="I39" i="67"/>
  <c r="H39" i="67"/>
  <c r="G39" i="67" s="1"/>
  <c r="I38" i="67"/>
  <c r="H38" i="67"/>
  <c r="F38" i="67" s="1"/>
  <c r="I37" i="67"/>
  <c r="H37" i="67"/>
  <c r="G37" i="67" s="1"/>
  <c r="I36" i="67"/>
  <c r="H36" i="67"/>
  <c r="G36" i="67" s="1"/>
  <c r="I35" i="67"/>
  <c r="H35" i="67"/>
  <c r="G35" i="67" s="1"/>
  <c r="I34" i="67"/>
  <c r="H34" i="67"/>
  <c r="F34" i="67" s="1"/>
  <c r="I33" i="67"/>
  <c r="H33" i="67"/>
  <c r="F33" i="67" s="1"/>
  <c r="I32" i="67"/>
  <c r="H32" i="67"/>
  <c r="G32" i="67" s="1"/>
  <c r="I31" i="67"/>
  <c r="H31" i="67"/>
  <c r="G31" i="67" s="1"/>
  <c r="I30" i="67"/>
  <c r="H30" i="67"/>
  <c r="F30" i="67" s="1"/>
  <c r="I29" i="67"/>
  <c r="H29" i="67"/>
  <c r="G29" i="67" s="1"/>
  <c r="I28" i="67"/>
  <c r="H28" i="67"/>
  <c r="F28" i="67"/>
  <c r="I27" i="67"/>
  <c r="H27" i="67"/>
  <c r="G27" i="67" s="1"/>
  <c r="I26" i="67"/>
  <c r="H26" i="67"/>
  <c r="F26" i="67" s="1"/>
  <c r="I25" i="67"/>
  <c r="H25" i="67"/>
  <c r="G25" i="67" s="1"/>
  <c r="I24" i="67"/>
  <c r="H24" i="67"/>
  <c r="G24" i="67" s="1"/>
  <c r="I23" i="67"/>
  <c r="H23" i="67"/>
  <c r="G23" i="67"/>
  <c r="I22" i="67"/>
  <c r="H22" i="67"/>
  <c r="F22" i="67" s="1"/>
  <c r="I21" i="67"/>
  <c r="H21" i="67"/>
  <c r="G21" i="67" s="1"/>
  <c r="I20" i="67"/>
  <c r="H20" i="67"/>
  <c r="I19" i="67"/>
  <c r="H19" i="67"/>
  <c r="G19" i="67" s="1"/>
  <c r="I18" i="67"/>
  <c r="H18" i="67"/>
  <c r="F18" i="67" s="1"/>
  <c r="I17" i="67"/>
  <c r="H17" i="67"/>
  <c r="G17" i="67" s="1"/>
  <c r="I16" i="67"/>
  <c r="H16" i="67"/>
  <c r="I15" i="67"/>
  <c r="H15" i="67"/>
  <c r="G15" i="67" s="1"/>
  <c r="I14" i="67"/>
  <c r="H14" i="67"/>
  <c r="G14" i="67" s="1"/>
  <c r="I13" i="67"/>
  <c r="H13" i="67"/>
  <c r="G13" i="67" s="1"/>
  <c r="I12" i="67"/>
  <c r="H12" i="67"/>
  <c r="G12" i="67"/>
  <c r="I11" i="67"/>
  <c r="H11" i="67"/>
  <c r="G11" i="67" s="1"/>
  <c r="I10" i="67"/>
  <c r="H10" i="67"/>
  <c r="F10" i="67" s="1"/>
  <c r="I9" i="67"/>
  <c r="H9" i="67"/>
  <c r="G9" i="67" s="1"/>
  <c r="F7" i="67"/>
  <c r="G5" i="67"/>
  <c r="F5" i="67" s="1"/>
  <c r="I258" i="66"/>
  <c r="H258" i="66"/>
  <c r="G258" i="66" s="1"/>
  <c r="I257" i="66"/>
  <c r="H257" i="66"/>
  <c r="F257" i="66" s="1"/>
  <c r="I256" i="66"/>
  <c r="H256" i="66"/>
  <c r="I255" i="66"/>
  <c r="H255" i="66"/>
  <c r="I254" i="66"/>
  <c r="H254" i="66"/>
  <c r="G254" i="66" s="1"/>
  <c r="I253" i="66"/>
  <c r="H253" i="66"/>
  <c r="I252" i="66"/>
  <c r="H252" i="66"/>
  <c r="G252" i="66"/>
  <c r="I251" i="66"/>
  <c r="H251" i="66"/>
  <c r="I250" i="66"/>
  <c r="H250" i="66"/>
  <c r="G250" i="66" s="1"/>
  <c r="I249" i="66"/>
  <c r="H249" i="66"/>
  <c r="I248" i="66"/>
  <c r="H248" i="66"/>
  <c r="G248" i="66" s="1"/>
  <c r="I247" i="66"/>
  <c r="H247" i="66"/>
  <c r="I246" i="66"/>
  <c r="H246" i="66"/>
  <c r="G246" i="66" s="1"/>
  <c r="I245" i="66"/>
  <c r="H245" i="66"/>
  <c r="I244" i="66"/>
  <c r="H244" i="66"/>
  <c r="F244" i="66" s="1"/>
  <c r="I243" i="66"/>
  <c r="H243" i="66"/>
  <c r="I242" i="66"/>
  <c r="H242" i="66"/>
  <c r="G242" i="66" s="1"/>
  <c r="I241" i="66"/>
  <c r="H241" i="66"/>
  <c r="I240" i="66"/>
  <c r="H240" i="66"/>
  <c r="F240" i="66" s="1"/>
  <c r="I239" i="66"/>
  <c r="H239" i="66"/>
  <c r="I238" i="66"/>
  <c r="H238" i="66"/>
  <c r="G238" i="66" s="1"/>
  <c r="I237" i="66"/>
  <c r="H237" i="66"/>
  <c r="F237" i="66" s="1"/>
  <c r="I236" i="66"/>
  <c r="H236" i="66"/>
  <c r="G236" i="66" s="1"/>
  <c r="I235" i="66"/>
  <c r="H235" i="66"/>
  <c r="I234" i="66"/>
  <c r="H234" i="66"/>
  <c r="G234" i="66" s="1"/>
  <c r="I233" i="66"/>
  <c r="H233" i="66"/>
  <c r="I232" i="66"/>
  <c r="H232" i="66"/>
  <c r="G232" i="66"/>
  <c r="I231" i="66"/>
  <c r="H231" i="66"/>
  <c r="I230" i="66"/>
  <c r="H230" i="66"/>
  <c r="G230" i="66" s="1"/>
  <c r="I229" i="66"/>
  <c r="H229" i="66"/>
  <c r="I228" i="66"/>
  <c r="H228" i="66"/>
  <c r="G228" i="66" s="1"/>
  <c r="I227" i="66"/>
  <c r="H227" i="66"/>
  <c r="I226" i="66"/>
  <c r="H226" i="66"/>
  <c r="G226" i="66" s="1"/>
  <c r="I225" i="66"/>
  <c r="H225" i="66"/>
  <c r="I224" i="66"/>
  <c r="H224" i="66"/>
  <c r="I223" i="66"/>
  <c r="H223" i="66"/>
  <c r="I222" i="66"/>
  <c r="H222" i="66"/>
  <c r="G222" i="66" s="1"/>
  <c r="I221" i="66"/>
  <c r="H221" i="66"/>
  <c r="I220" i="66"/>
  <c r="H220" i="66"/>
  <c r="G220" i="66"/>
  <c r="I219" i="66"/>
  <c r="H219" i="66"/>
  <c r="I218" i="66"/>
  <c r="H218" i="66"/>
  <c r="G218" i="66"/>
  <c r="I217" i="66"/>
  <c r="H217" i="66"/>
  <c r="I216" i="66"/>
  <c r="H216" i="66"/>
  <c r="G216" i="66" s="1"/>
  <c r="I215" i="66"/>
  <c r="H215" i="66"/>
  <c r="I214" i="66"/>
  <c r="H214" i="66"/>
  <c r="G214" i="66" s="1"/>
  <c r="I213" i="66"/>
  <c r="H213" i="66"/>
  <c r="I212" i="66"/>
  <c r="H212" i="66"/>
  <c r="I211" i="66"/>
  <c r="H211" i="66"/>
  <c r="I210" i="66"/>
  <c r="H210" i="66"/>
  <c r="G210" i="66" s="1"/>
  <c r="I209" i="66"/>
  <c r="H209" i="66"/>
  <c r="I208" i="66"/>
  <c r="H208" i="66"/>
  <c r="F208" i="66" s="1"/>
  <c r="I207" i="66"/>
  <c r="H207" i="66"/>
  <c r="I206" i="66"/>
  <c r="H206" i="66"/>
  <c r="G206" i="66"/>
  <c r="I205" i="66"/>
  <c r="H205" i="66"/>
  <c r="G205" i="66" s="1"/>
  <c r="I204" i="66"/>
  <c r="H204" i="66"/>
  <c r="G204" i="66" s="1"/>
  <c r="I203" i="66"/>
  <c r="H203" i="66"/>
  <c r="I202" i="66"/>
  <c r="H202" i="66"/>
  <c r="F202" i="66" s="1"/>
  <c r="I201" i="66"/>
  <c r="H201" i="66"/>
  <c r="I200" i="66"/>
  <c r="H200" i="66"/>
  <c r="G200" i="66" s="1"/>
  <c r="I199" i="66"/>
  <c r="H199" i="66"/>
  <c r="I198" i="66"/>
  <c r="H198" i="66"/>
  <c r="G198" i="66" s="1"/>
  <c r="I197" i="66"/>
  <c r="H197" i="66"/>
  <c r="I196" i="66"/>
  <c r="H196" i="66"/>
  <c r="G196" i="66" s="1"/>
  <c r="I195" i="66"/>
  <c r="H195" i="66"/>
  <c r="I194" i="66"/>
  <c r="H194" i="66"/>
  <c r="G194" i="66" s="1"/>
  <c r="I193" i="66"/>
  <c r="H193" i="66"/>
  <c r="F193" i="66" s="1"/>
  <c r="I192" i="66"/>
  <c r="H192" i="66"/>
  <c r="G192" i="66" s="1"/>
  <c r="I191" i="66"/>
  <c r="H191" i="66"/>
  <c r="I190" i="66"/>
  <c r="H190" i="66"/>
  <c r="G190" i="66" s="1"/>
  <c r="I189" i="66"/>
  <c r="H189" i="66"/>
  <c r="F189" i="66" s="1"/>
  <c r="I188" i="66"/>
  <c r="H188" i="66"/>
  <c r="G188" i="66"/>
  <c r="I187" i="66"/>
  <c r="H187" i="66"/>
  <c r="I186" i="66"/>
  <c r="H186" i="66"/>
  <c r="I185" i="66"/>
  <c r="H185" i="66"/>
  <c r="I184" i="66"/>
  <c r="H184" i="66"/>
  <c r="G184" i="66" s="1"/>
  <c r="I183" i="66"/>
  <c r="H183" i="66"/>
  <c r="G183" i="66" s="1"/>
  <c r="I182" i="66"/>
  <c r="H182" i="66"/>
  <c r="G182" i="66" s="1"/>
  <c r="I181" i="66"/>
  <c r="H181" i="66"/>
  <c r="I180" i="66"/>
  <c r="H180" i="66"/>
  <c r="G180" i="66" s="1"/>
  <c r="I179" i="66"/>
  <c r="H179" i="66"/>
  <c r="I178" i="66"/>
  <c r="H178" i="66"/>
  <c r="G178" i="66" s="1"/>
  <c r="I177" i="66"/>
  <c r="H177" i="66"/>
  <c r="I176" i="66"/>
  <c r="H176" i="66"/>
  <c r="I175" i="66"/>
  <c r="H175" i="66"/>
  <c r="I174" i="66"/>
  <c r="H174" i="66"/>
  <c r="G174" i="66"/>
  <c r="I173" i="66"/>
  <c r="H173" i="66"/>
  <c r="F173" i="66" s="1"/>
  <c r="I172" i="66"/>
  <c r="H172" i="66"/>
  <c r="G172" i="66"/>
  <c r="I171" i="66"/>
  <c r="H171" i="66"/>
  <c r="I170" i="66"/>
  <c r="H170" i="66"/>
  <c r="G170" i="66" s="1"/>
  <c r="I169" i="66"/>
  <c r="H169" i="66"/>
  <c r="I168" i="66"/>
  <c r="H168" i="66"/>
  <c r="G168" i="66" s="1"/>
  <c r="I167" i="66"/>
  <c r="H167" i="66"/>
  <c r="I166" i="66"/>
  <c r="H166" i="66"/>
  <c r="G166" i="66" s="1"/>
  <c r="I165" i="66"/>
  <c r="H165" i="66"/>
  <c r="F165" i="66"/>
  <c r="I164" i="66"/>
  <c r="H164" i="66"/>
  <c r="I163" i="66"/>
  <c r="H163" i="66"/>
  <c r="I162" i="66"/>
  <c r="H162" i="66"/>
  <c r="G162" i="66" s="1"/>
  <c r="I161" i="66"/>
  <c r="H161" i="66"/>
  <c r="F161" i="66" s="1"/>
  <c r="I160" i="66"/>
  <c r="H160" i="66"/>
  <c r="G160" i="66" s="1"/>
  <c r="I159" i="66"/>
  <c r="H159" i="66"/>
  <c r="I158" i="66"/>
  <c r="H158" i="66"/>
  <c r="I157" i="66"/>
  <c r="H157" i="66"/>
  <c r="F157" i="66" s="1"/>
  <c r="I156" i="66"/>
  <c r="H156" i="66"/>
  <c r="G156" i="66" s="1"/>
  <c r="I155" i="66"/>
  <c r="H155" i="66"/>
  <c r="I154" i="66"/>
  <c r="H154" i="66"/>
  <c r="G154" i="66"/>
  <c r="I153" i="66"/>
  <c r="H153" i="66"/>
  <c r="F153" i="66" s="1"/>
  <c r="I152" i="66"/>
  <c r="H152" i="66"/>
  <c r="I151" i="66"/>
  <c r="H151" i="66"/>
  <c r="I150" i="66"/>
  <c r="H150" i="66"/>
  <c r="G150" i="66" s="1"/>
  <c r="I149" i="66"/>
  <c r="H149" i="66"/>
  <c r="I148" i="66"/>
  <c r="H148" i="66"/>
  <c r="G148" i="66" s="1"/>
  <c r="I147" i="66"/>
  <c r="H147" i="66"/>
  <c r="I146" i="66"/>
  <c r="H146" i="66"/>
  <c r="G146" i="66" s="1"/>
  <c r="I145" i="66"/>
  <c r="H145" i="66"/>
  <c r="F145" i="66" s="1"/>
  <c r="I144" i="66"/>
  <c r="H144" i="66"/>
  <c r="G144" i="66" s="1"/>
  <c r="I143" i="66"/>
  <c r="H143" i="66"/>
  <c r="I142" i="66"/>
  <c r="H142" i="66"/>
  <c r="G142" i="66" s="1"/>
  <c r="I141" i="66"/>
  <c r="H141" i="66"/>
  <c r="G141" i="66" s="1"/>
  <c r="I140" i="66"/>
  <c r="H140" i="66"/>
  <c r="G140" i="66" s="1"/>
  <c r="I139" i="66"/>
  <c r="H139" i="66"/>
  <c r="I138" i="66"/>
  <c r="H138" i="66"/>
  <c r="I137" i="66"/>
  <c r="H137" i="66"/>
  <c r="F137" i="66" s="1"/>
  <c r="I136" i="66"/>
  <c r="H136" i="66"/>
  <c r="G136" i="66" s="1"/>
  <c r="I135" i="66"/>
  <c r="H135" i="66"/>
  <c r="F135" i="66" s="1"/>
  <c r="I134" i="66"/>
  <c r="H134" i="66"/>
  <c r="G134" i="66" s="1"/>
  <c r="I133" i="66"/>
  <c r="H133" i="66"/>
  <c r="F133" i="66"/>
  <c r="I132" i="66"/>
  <c r="H132" i="66"/>
  <c r="F132" i="66" s="1"/>
  <c r="I131" i="66"/>
  <c r="H131" i="66"/>
  <c r="I130" i="66"/>
  <c r="H130" i="66"/>
  <c r="G130" i="66" s="1"/>
  <c r="I129" i="66"/>
  <c r="H129" i="66"/>
  <c r="G129" i="66" s="1"/>
  <c r="I128" i="66"/>
  <c r="H128" i="66"/>
  <c r="G128" i="66" s="1"/>
  <c r="I127" i="66"/>
  <c r="H127" i="66"/>
  <c r="I126" i="66"/>
  <c r="H126" i="66"/>
  <c r="G126" i="66" s="1"/>
  <c r="I125" i="66"/>
  <c r="H125" i="66"/>
  <c r="F125" i="66" s="1"/>
  <c r="I124" i="66"/>
  <c r="H124" i="66"/>
  <c r="G124" i="66" s="1"/>
  <c r="I123" i="66"/>
  <c r="H123" i="66"/>
  <c r="I122" i="66"/>
  <c r="H122" i="66"/>
  <c r="G122" i="66" s="1"/>
  <c r="I121" i="66"/>
  <c r="H121" i="66"/>
  <c r="F121" i="66" s="1"/>
  <c r="I120" i="66"/>
  <c r="H120" i="66"/>
  <c r="G120" i="66" s="1"/>
  <c r="I119" i="66"/>
  <c r="H119" i="66"/>
  <c r="I118" i="66"/>
  <c r="H118" i="66"/>
  <c r="G118" i="66"/>
  <c r="I117" i="66"/>
  <c r="H117" i="66"/>
  <c r="F117" i="66" s="1"/>
  <c r="I116" i="66"/>
  <c r="H116" i="66"/>
  <c r="G116" i="66" s="1"/>
  <c r="I115" i="66"/>
  <c r="H115" i="66"/>
  <c r="F115" i="66" s="1"/>
  <c r="I114" i="66"/>
  <c r="H114" i="66"/>
  <c r="I113" i="66"/>
  <c r="H113" i="66"/>
  <c r="G113" i="66" s="1"/>
  <c r="I112" i="66"/>
  <c r="H112" i="66"/>
  <c r="G112" i="66"/>
  <c r="I111" i="66"/>
  <c r="H111" i="66"/>
  <c r="I110" i="66"/>
  <c r="H110" i="66"/>
  <c r="G110" i="66" s="1"/>
  <c r="I109" i="66"/>
  <c r="H109" i="66"/>
  <c r="I108" i="66"/>
  <c r="H108" i="66"/>
  <c r="G108" i="66" s="1"/>
  <c r="I107" i="66"/>
  <c r="H107" i="66"/>
  <c r="I106" i="66"/>
  <c r="H106" i="66"/>
  <c r="F106" i="66" s="1"/>
  <c r="I105" i="66"/>
  <c r="H105" i="66"/>
  <c r="G105" i="66" s="1"/>
  <c r="I104" i="66"/>
  <c r="H104" i="66"/>
  <c r="G104" i="66" s="1"/>
  <c r="I103" i="66"/>
  <c r="H103" i="66"/>
  <c r="I102" i="66"/>
  <c r="H102" i="66"/>
  <c r="G102" i="66" s="1"/>
  <c r="I101" i="66"/>
  <c r="H101" i="66"/>
  <c r="G101" i="66" s="1"/>
  <c r="I100" i="66"/>
  <c r="H100" i="66"/>
  <c r="F100" i="66" s="1"/>
  <c r="I99" i="66"/>
  <c r="H99" i="66"/>
  <c r="I98" i="66"/>
  <c r="H98" i="66"/>
  <c r="G98" i="66" s="1"/>
  <c r="I97" i="66"/>
  <c r="H97" i="66"/>
  <c r="G97" i="66" s="1"/>
  <c r="I96" i="66"/>
  <c r="H96" i="66"/>
  <c r="G96" i="66"/>
  <c r="I95" i="66"/>
  <c r="H95" i="66"/>
  <c r="G95" i="66"/>
  <c r="I94" i="66"/>
  <c r="H94" i="66"/>
  <c r="G94" i="66" s="1"/>
  <c r="I93" i="66"/>
  <c r="H93" i="66"/>
  <c r="G93" i="66" s="1"/>
  <c r="I92" i="66"/>
  <c r="H92" i="66"/>
  <c r="G92" i="66" s="1"/>
  <c r="I91" i="66"/>
  <c r="H91" i="66"/>
  <c r="G91" i="66" s="1"/>
  <c r="I90" i="66"/>
  <c r="H90" i="66"/>
  <c r="G90" i="66" s="1"/>
  <c r="I89" i="66"/>
  <c r="H89" i="66"/>
  <c r="F89" i="66" s="1"/>
  <c r="I88" i="66"/>
  <c r="H88" i="66"/>
  <c r="G88" i="66" s="1"/>
  <c r="I87" i="66"/>
  <c r="H87" i="66"/>
  <c r="G87" i="66" s="1"/>
  <c r="I86" i="66"/>
  <c r="H86" i="66"/>
  <c r="G86" i="66" s="1"/>
  <c r="I85" i="66"/>
  <c r="H85" i="66"/>
  <c r="G85" i="66" s="1"/>
  <c r="I84" i="66"/>
  <c r="H84" i="66"/>
  <c r="I83" i="66"/>
  <c r="H83" i="66"/>
  <c r="G83" i="66" s="1"/>
  <c r="I82" i="66"/>
  <c r="H82" i="66"/>
  <c r="G82" i="66" s="1"/>
  <c r="I81" i="66"/>
  <c r="H81" i="66"/>
  <c r="I80" i="66"/>
  <c r="H80" i="66"/>
  <c r="G80" i="66" s="1"/>
  <c r="I79" i="66"/>
  <c r="H79" i="66"/>
  <c r="G79" i="66" s="1"/>
  <c r="I78" i="66"/>
  <c r="H78" i="66"/>
  <c r="G78" i="66" s="1"/>
  <c r="I77" i="66"/>
  <c r="H77" i="66"/>
  <c r="G77" i="66" s="1"/>
  <c r="I76" i="66"/>
  <c r="H76" i="66"/>
  <c r="F76" i="66" s="1"/>
  <c r="I75" i="66"/>
  <c r="H75" i="66"/>
  <c r="G75" i="66" s="1"/>
  <c r="I74" i="66"/>
  <c r="H74" i="66"/>
  <c r="G74" i="66" s="1"/>
  <c r="I73" i="66"/>
  <c r="H73" i="66"/>
  <c r="G73" i="66" s="1"/>
  <c r="I72" i="66"/>
  <c r="H72" i="66"/>
  <c r="G72" i="66" s="1"/>
  <c r="I71" i="66"/>
  <c r="H71" i="66"/>
  <c r="G71" i="66" s="1"/>
  <c r="I70" i="66"/>
  <c r="H70" i="66"/>
  <c r="G70" i="66" s="1"/>
  <c r="I69" i="66"/>
  <c r="H69" i="66"/>
  <c r="G69" i="66" s="1"/>
  <c r="I68" i="66"/>
  <c r="H68" i="66"/>
  <c r="F68" i="66" s="1"/>
  <c r="I67" i="66"/>
  <c r="H67" i="66"/>
  <c r="F67" i="66" s="1"/>
  <c r="I66" i="66"/>
  <c r="H66" i="66"/>
  <c r="G66" i="66" s="1"/>
  <c r="I65" i="66"/>
  <c r="H65" i="66"/>
  <c r="F65" i="66" s="1"/>
  <c r="I64" i="66"/>
  <c r="H64" i="66"/>
  <c r="G64" i="66" s="1"/>
  <c r="I63" i="66"/>
  <c r="H63" i="66"/>
  <c r="G63" i="66" s="1"/>
  <c r="I62" i="66"/>
  <c r="H62" i="66"/>
  <c r="I61" i="66"/>
  <c r="H61" i="66"/>
  <c r="G61" i="66" s="1"/>
  <c r="I60" i="66"/>
  <c r="H60" i="66"/>
  <c r="G60" i="66" s="1"/>
  <c r="I59" i="66"/>
  <c r="H59" i="66"/>
  <c r="G59" i="66" s="1"/>
  <c r="I58" i="66"/>
  <c r="H58" i="66"/>
  <c r="G58" i="66" s="1"/>
  <c r="I57" i="66"/>
  <c r="H57" i="66"/>
  <c r="F57" i="66" s="1"/>
  <c r="I56" i="66"/>
  <c r="H56" i="66"/>
  <c r="G56" i="66" s="1"/>
  <c r="I55" i="66"/>
  <c r="H55" i="66"/>
  <c r="G55" i="66"/>
  <c r="I54" i="66"/>
  <c r="H54" i="66"/>
  <c r="I53" i="66"/>
  <c r="H53" i="66"/>
  <c r="F53" i="66" s="1"/>
  <c r="I52" i="66"/>
  <c r="H52" i="66"/>
  <c r="I51" i="66"/>
  <c r="H51" i="66"/>
  <c r="G51" i="66" s="1"/>
  <c r="I50" i="66"/>
  <c r="H50" i="66"/>
  <c r="G50" i="66"/>
  <c r="I49" i="66"/>
  <c r="H49" i="66"/>
  <c r="I48" i="66"/>
  <c r="H48" i="66"/>
  <c r="G48" i="66"/>
  <c r="I47" i="66"/>
  <c r="H47" i="66"/>
  <c r="G47" i="66"/>
  <c r="I46" i="66"/>
  <c r="H46" i="66"/>
  <c r="G46" i="66" s="1"/>
  <c r="I45" i="66"/>
  <c r="H45" i="66"/>
  <c r="F45" i="66" s="1"/>
  <c r="I44" i="66"/>
  <c r="H44" i="66"/>
  <c r="G44" i="66" s="1"/>
  <c r="I43" i="66"/>
  <c r="H43" i="66"/>
  <c r="G43" i="66" s="1"/>
  <c r="I42" i="66"/>
  <c r="H42" i="66"/>
  <c r="G42" i="66" s="1"/>
  <c r="I41" i="66"/>
  <c r="H41" i="66"/>
  <c r="F41" i="66" s="1"/>
  <c r="I40" i="66"/>
  <c r="H40" i="66"/>
  <c r="G40" i="66" s="1"/>
  <c r="I39" i="66"/>
  <c r="H39" i="66"/>
  <c r="G39" i="66" s="1"/>
  <c r="I38" i="66"/>
  <c r="H38" i="66"/>
  <c r="I37" i="66"/>
  <c r="H37" i="66"/>
  <c r="F37" i="66" s="1"/>
  <c r="I36" i="66"/>
  <c r="H36" i="66"/>
  <c r="G36" i="66" s="1"/>
  <c r="I35" i="66"/>
  <c r="H35" i="66"/>
  <c r="G35" i="66" s="1"/>
  <c r="I34" i="66"/>
  <c r="H34" i="66"/>
  <c r="G34" i="66" s="1"/>
  <c r="I33" i="66"/>
  <c r="H33" i="66"/>
  <c r="F33" i="66" s="1"/>
  <c r="I32" i="66"/>
  <c r="H32" i="66"/>
  <c r="G32" i="66" s="1"/>
  <c r="I31" i="66"/>
  <c r="H31" i="66"/>
  <c r="G31" i="66" s="1"/>
  <c r="I30" i="66"/>
  <c r="H30" i="66"/>
  <c r="I29" i="66"/>
  <c r="H29" i="66"/>
  <c r="F29" i="66" s="1"/>
  <c r="I28" i="66"/>
  <c r="H28" i="66"/>
  <c r="F28" i="66" s="1"/>
  <c r="I27" i="66"/>
  <c r="H27" i="66"/>
  <c r="G27" i="66" s="1"/>
  <c r="I26" i="66"/>
  <c r="H26" i="66"/>
  <c r="G26" i="66"/>
  <c r="I25" i="66"/>
  <c r="H25" i="66"/>
  <c r="F25" i="66" s="1"/>
  <c r="I24" i="66"/>
  <c r="H24" i="66"/>
  <c r="G24" i="66" s="1"/>
  <c r="I23" i="66"/>
  <c r="H23" i="66"/>
  <c r="G23" i="66" s="1"/>
  <c r="I22" i="66"/>
  <c r="H22" i="66"/>
  <c r="I21" i="66"/>
  <c r="H21" i="66"/>
  <c r="F21" i="66" s="1"/>
  <c r="I20" i="66"/>
  <c r="H20" i="66"/>
  <c r="I19" i="66"/>
  <c r="H19" i="66"/>
  <c r="G19" i="66" s="1"/>
  <c r="I18" i="66"/>
  <c r="H18" i="66"/>
  <c r="G18" i="66" s="1"/>
  <c r="I17" i="66"/>
  <c r="H17" i="66"/>
  <c r="I16" i="66"/>
  <c r="H16" i="66"/>
  <c r="G16" i="66" s="1"/>
  <c r="I15" i="66"/>
  <c r="H15" i="66"/>
  <c r="G15" i="66" s="1"/>
  <c r="I14" i="66"/>
  <c r="H14" i="66"/>
  <c r="G14" i="66" s="1"/>
  <c r="I13" i="66"/>
  <c r="H13" i="66"/>
  <c r="F13" i="66" s="1"/>
  <c r="I12" i="66"/>
  <c r="H12" i="66"/>
  <c r="G12" i="66" s="1"/>
  <c r="I11" i="66"/>
  <c r="H11" i="66"/>
  <c r="G11" i="66" s="1"/>
  <c r="I10" i="66"/>
  <c r="H10" i="66"/>
  <c r="G10" i="66"/>
  <c r="I9" i="66"/>
  <c r="H9" i="66"/>
  <c r="F9" i="66" s="1"/>
  <c r="G5" i="66"/>
  <c r="F5" i="66" s="1"/>
  <c r="I258" i="65"/>
  <c r="H258" i="65"/>
  <c r="G258" i="65" s="1"/>
  <c r="I257" i="65"/>
  <c r="H257" i="65"/>
  <c r="I256" i="65"/>
  <c r="H256" i="65"/>
  <c r="G256" i="65" s="1"/>
  <c r="I255" i="65"/>
  <c r="H255" i="65"/>
  <c r="F255" i="65" s="1"/>
  <c r="G255" i="65"/>
  <c r="I254" i="65"/>
  <c r="H254" i="65"/>
  <c r="G254" i="65" s="1"/>
  <c r="I253" i="65"/>
  <c r="H253" i="65"/>
  <c r="G253" i="65" s="1"/>
  <c r="I252" i="65"/>
  <c r="H252" i="65"/>
  <c r="F252" i="65" s="1"/>
  <c r="G252" i="65"/>
  <c r="I251" i="65"/>
  <c r="H251" i="65"/>
  <c r="G251" i="65"/>
  <c r="I250" i="65"/>
  <c r="H250" i="65"/>
  <c r="G250" i="65"/>
  <c r="I249" i="65"/>
  <c r="H249" i="65"/>
  <c r="I248" i="65"/>
  <c r="H248" i="65"/>
  <c r="G248" i="65" s="1"/>
  <c r="I247" i="65"/>
  <c r="H247" i="65"/>
  <c r="G247" i="65" s="1"/>
  <c r="I246" i="65"/>
  <c r="H246" i="65"/>
  <c r="G246" i="65" s="1"/>
  <c r="I245" i="65"/>
  <c r="H245" i="65"/>
  <c r="G245" i="65" s="1"/>
  <c r="I244" i="65"/>
  <c r="H244" i="65"/>
  <c r="F244" i="65" s="1"/>
  <c r="I243" i="65"/>
  <c r="H243" i="65"/>
  <c r="G243" i="65"/>
  <c r="I242" i="65"/>
  <c r="H242" i="65"/>
  <c r="G242" i="65"/>
  <c r="I241" i="65"/>
  <c r="H241" i="65"/>
  <c r="G241" i="65" s="1"/>
  <c r="I240" i="65"/>
  <c r="H240" i="65"/>
  <c r="G240" i="65" s="1"/>
  <c r="I239" i="65"/>
  <c r="H239" i="65"/>
  <c r="G239" i="65" s="1"/>
  <c r="I238" i="65"/>
  <c r="H238" i="65"/>
  <c r="G238" i="65" s="1"/>
  <c r="I237" i="65"/>
  <c r="H237" i="65"/>
  <c r="G237" i="65" s="1"/>
  <c r="I236" i="65"/>
  <c r="H236" i="65"/>
  <c r="G236" i="65"/>
  <c r="I235" i="65"/>
  <c r="H235" i="65"/>
  <c r="G235" i="65" s="1"/>
  <c r="I234" i="65"/>
  <c r="H234" i="65"/>
  <c r="G234" i="65" s="1"/>
  <c r="I233" i="65"/>
  <c r="H233" i="65"/>
  <c r="G233" i="65" s="1"/>
  <c r="I232" i="65"/>
  <c r="H232" i="65"/>
  <c r="G232" i="65" s="1"/>
  <c r="I231" i="65"/>
  <c r="H231" i="65"/>
  <c r="I230" i="65"/>
  <c r="H230" i="65"/>
  <c r="G230" i="65" s="1"/>
  <c r="I229" i="65"/>
  <c r="H229" i="65"/>
  <c r="G229" i="65" s="1"/>
  <c r="I228" i="65"/>
  <c r="H228" i="65"/>
  <c r="G228" i="65" s="1"/>
  <c r="I227" i="65"/>
  <c r="H227" i="65"/>
  <c r="G227" i="65" s="1"/>
  <c r="I226" i="65"/>
  <c r="H226" i="65"/>
  <c r="G226" i="65" s="1"/>
  <c r="I225" i="65"/>
  <c r="H225" i="65"/>
  <c r="I224" i="65"/>
  <c r="H224" i="65"/>
  <c r="G224" i="65" s="1"/>
  <c r="I223" i="65"/>
  <c r="H223" i="65"/>
  <c r="F223" i="65" s="1"/>
  <c r="I222" i="65"/>
  <c r="H222" i="65"/>
  <c r="G222" i="65" s="1"/>
  <c r="I221" i="65"/>
  <c r="H221" i="65"/>
  <c r="G221" i="65" s="1"/>
  <c r="I220" i="65"/>
  <c r="H220" i="65"/>
  <c r="F220" i="65" s="1"/>
  <c r="I219" i="65"/>
  <c r="H219" i="65"/>
  <c r="G219" i="65" s="1"/>
  <c r="I218" i="65"/>
  <c r="H218" i="65"/>
  <c r="G218" i="65" s="1"/>
  <c r="I217" i="65"/>
  <c r="H217" i="65"/>
  <c r="I216" i="65"/>
  <c r="H216" i="65"/>
  <c r="G216" i="65" s="1"/>
  <c r="I215" i="65"/>
  <c r="H215" i="65"/>
  <c r="G215" i="65" s="1"/>
  <c r="I214" i="65"/>
  <c r="H214" i="65"/>
  <c r="G214" i="65" s="1"/>
  <c r="I213" i="65"/>
  <c r="H213" i="65"/>
  <c r="G213" i="65"/>
  <c r="I212" i="65"/>
  <c r="H212" i="65"/>
  <c r="F212" i="65" s="1"/>
  <c r="I211" i="65"/>
  <c r="H211" i="65"/>
  <c r="G211" i="65" s="1"/>
  <c r="I210" i="65"/>
  <c r="H210" i="65"/>
  <c r="G210" i="65" s="1"/>
  <c r="I209" i="65"/>
  <c r="H209" i="65"/>
  <c r="I208" i="65"/>
  <c r="H208" i="65"/>
  <c r="G208" i="65" s="1"/>
  <c r="I207" i="65"/>
  <c r="H207" i="65"/>
  <c r="G207" i="65"/>
  <c r="I206" i="65"/>
  <c r="H206" i="65"/>
  <c r="G206" i="65" s="1"/>
  <c r="I205" i="65"/>
  <c r="H205" i="65"/>
  <c r="G205" i="65" s="1"/>
  <c r="I204" i="65"/>
  <c r="H204" i="65"/>
  <c r="G204" i="65"/>
  <c r="I203" i="65"/>
  <c r="H203" i="65"/>
  <c r="G203" i="65"/>
  <c r="I202" i="65"/>
  <c r="H202" i="65"/>
  <c r="G202" i="65"/>
  <c r="I201" i="65"/>
  <c r="H201" i="65"/>
  <c r="G201" i="65" s="1"/>
  <c r="I200" i="65"/>
  <c r="H200" i="65"/>
  <c r="G200" i="65" s="1"/>
  <c r="I199" i="65"/>
  <c r="H199" i="65"/>
  <c r="I198" i="65"/>
  <c r="H198" i="65"/>
  <c r="G198" i="65" s="1"/>
  <c r="I197" i="65"/>
  <c r="H197" i="65"/>
  <c r="G197" i="65"/>
  <c r="I196" i="65"/>
  <c r="H196" i="65"/>
  <c r="G196" i="65" s="1"/>
  <c r="I195" i="65"/>
  <c r="H195" i="65"/>
  <c r="G195" i="65"/>
  <c r="I194" i="65"/>
  <c r="H194" i="65"/>
  <c r="G194" i="65"/>
  <c r="I193" i="65"/>
  <c r="H193" i="65"/>
  <c r="I192" i="65"/>
  <c r="H192" i="65"/>
  <c r="G192" i="65" s="1"/>
  <c r="I191" i="65"/>
  <c r="H191" i="65"/>
  <c r="F191" i="65" s="1"/>
  <c r="G191" i="65"/>
  <c r="I190" i="65"/>
  <c r="H190" i="65"/>
  <c r="G190" i="65" s="1"/>
  <c r="I189" i="65"/>
  <c r="H189" i="65"/>
  <c r="G189" i="65" s="1"/>
  <c r="I188" i="65"/>
  <c r="H188" i="65"/>
  <c r="F188" i="65" s="1"/>
  <c r="I187" i="65"/>
  <c r="H187" i="65"/>
  <c r="G187" i="65" s="1"/>
  <c r="I186" i="65"/>
  <c r="H186" i="65"/>
  <c r="G186" i="65" s="1"/>
  <c r="I185" i="65"/>
  <c r="H185" i="65"/>
  <c r="I184" i="65"/>
  <c r="H184" i="65"/>
  <c r="G184" i="65" s="1"/>
  <c r="I183" i="65"/>
  <c r="H183" i="65"/>
  <c r="G183" i="65" s="1"/>
  <c r="I182" i="65"/>
  <c r="H182" i="65"/>
  <c r="G182" i="65" s="1"/>
  <c r="I181" i="65"/>
  <c r="H181" i="65"/>
  <c r="G181" i="65" s="1"/>
  <c r="I180" i="65"/>
  <c r="H180" i="65"/>
  <c r="F180" i="65" s="1"/>
  <c r="I179" i="65"/>
  <c r="H179" i="65"/>
  <c r="G179" i="65" s="1"/>
  <c r="I178" i="65"/>
  <c r="H178" i="65"/>
  <c r="G178" i="65" s="1"/>
  <c r="I177" i="65"/>
  <c r="H177" i="65"/>
  <c r="G177" i="65" s="1"/>
  <c r="I176" i="65"/>
  <c r="H176" i="65"/>
  <c r="G176" i="65" s="1"/>
  <c r="I175" i="65"/>
  <c r="H175" i="65"/>
  <c r="G175" i="65" s="1"/>
  <c r="I174" i="65"/>
  <c r="H174" i="65"/>
  <c r="G174" i="65" s="1"/>
  <c r="I173" i="65"/>
  <c r="H173" i="65"/>
  <c r="G173" i="65" s="1"/>
  <c r="I172" i="65"/>
  <c r="H172" i="65"/>
  <c r="G172" i="65" s="1"/>
  <c r="I171" i="65"/>
  <c r="H171" i="65"/>
  <c r="G171" i="65" s="1"/>
  <c r="I170" i="65"/>
  <c r="H170" i="65"/>
  <c r="G170" i="65"/>
  <c r="I169" i="65"/>
  <c r="H169" i="65"/>
  <c r="I168" i="65"/>
  <c r="H168" i="65"/>
  <c r="G168" i="65" s="1"/>
  <c r="I167" i="65"/>
  <c r="H167" i="65"/>
  <c r="G167" i="65" s="1"/>
  <c r="I166" i="65"/>
  <c r="H166" i="65"/>
  <c r="G166" i="65" s="1"/>
  <c r="I165" i="65"/>
  <c r="H165" i="65"/>
  <c r="G165" i="65"/>
  <c r="I164" i="65"/>
  <c r="H164" i="65"/>
  <c r="I163" i="65"/>
  <c r="H163" i="65"/>
  <c r="G163" i="65"/>
  <c r="I162" i="65"/>
  <c r="H162" i="65"/>
  <c r="G162" i="65"/>
  <c r="I161" i="65"/>
  <c r="H161" i="65"/>
  <c r="I160" i="65"/>
  <c r="H160" i="65"/>
  <c r="G160" i="65" s="1"/>
  <c r="I159" i="65"/>
  <c r="H159" i="65"/>
  <c r="F159" i="65" s="1"/>
  <c r="I158" i="65"/>
  <c r="H158" i="65"/>
  <c r="G158" i="65" s="1"/>
  <c r="I157" i="65"/>
  <c r="H157" i="65"/>
  <c r="G157" i="65"/>
  <c r="I156" i="65"/>
  <c r="H156" i="65"/>
  <c r="F156" i="65" s="1"/>
  <c r="I155" i="65"/>
  <c r="H155" i="65"/>
  <c r="G155" i="65"/>
  <c r="I154" i="65"/>
  <c r="H154" i="65"/>
  <c r="G154" i="65"/>
  <c r="I153" i="65"/>
  <c r="H153" i="65"/>
  <c r="I152" i="65"/>
  <c r="H152" i="65"/>
  <c r="G152" i="65" s="1"/>
  <c r="I151" i="65"/>
  <c r="H151" i="65"/>
  <c r="G151" i="65" s="1"/>
  <c r="I150" i="65"/>
  <c r="H150" i="65"/>
  <c r="G150" i="65" s="1"/>
  <c r="I149" i="65"/>
  <c r="H149" i="65"/>
  <c r="G149" i="65" s="1"/>
  <c r="I148" i="65"/>
  <c r="H148" i="65"/>
  <c r="F148" i="65" s="1"/>
  <c r="I147" i="65"/>
  <c r="H147" i="65"/>
  <c r="G147" i="65" s="1"/>
  <c r="I146" i="65"/>
  <c r="H146" i="65"/>
  <c r="G146" i="65"/>
  <c r="I145" i="65"/>
  <c r="H145" i="65"/>
  <c r="I144" i="65"/>
  <c r="H144" i="65"/>
  <c r="G144" i="65" s="1"/>
  <c r="I143" i="65"/>
  <c r="H143" i="65"/>
  <c r="G143" i="65" s="1"/>
  <c r="I142" i="65"/>
  <c r="H142" i="65"/>
  <c r="G142" i="65" s="1"/>
  <c r="I141" i="65"/>
  <c r="H141" i="65"/>
  <c r="G141" i="65" s="1"/>
  <c r="I140" i="65"/>
  <c r="H140" i="65"/>
  <c r="G140" i="65" s="1"/>
  <c r="I139" i="65"/>
  <c r="H139" i="65"/>
  <c r="G139" i="65" s="1"/>
  <c r="I138" i="65"/>
  <c r="H138" i="65"/>
  <c r="G138" i="65"/>
  <c r="I137" i="65"/>
  <c r="H137" i="65"/>
  <c r="G137" i="65" s="1"/>
  <c r="I136" i="65"/>
  <c r="H136" i="65"/>
  <c r="G136" i="65" s="1"/>
  <c r="I135" i="65"/>
  <c r="H135" i="65"/>
  <c r="G135" i="65" s="1"/>
  <c r="I134" i="65"/>
  <c r="H134" i="65"/>
  <c r="G134" i="65" s="1"/>
  <c r="I133" i="65"/>
  <c r="H133" i="65"/>
  <c r="G133" i="65" s="1"/>
  <c r="I132" i="65"/>
  <c r="H132" i="65"/>
  <c r="I131" i="65"/>
  <c r="H131" i="65"/>
  <c r="G131" i="65"/>
  <c r="I130" i="65"/>
  <c r="H130" i="65"/>
  <c r="G130" i="65" s="1"/>
  <c r="I129" i="65"/>
  <c r="H129" i="65"/>
  <c r="I128" i="65"/>
  <c r="H128" i="65"/>
  <c r="G128" i="65" s="1"/>
  <c r="I127" i="65"/>
  <c r="H127" i="65"/>
  <c r="F127" i="65" s="1"/>
  <c r="I126" i="65"/>
  <c r="H126" i="65"/>
  <c r="G126" i="65" s="1"/>
  <c r="I125" i="65"/>
  <c r="H125" i="65"/>
  <c r="G125" i="65" s="1"/>
  <c r="I124" i="65"/>
  <c r="H124" i="65"/>
  <c r="F124" i="65" s="1"/>
  <c r="I123" i="65"/>
  <c r="H123" i="65"/>
  <c r="G123" i="65" s="1"/>
  <c r="I122" i="65"/>
  <c r="H122" i="65"/>
  <c r="G122" i="65" s="1"/>
  <c r="I121" i="65"/>
  <c r="H121" i="65"/>
  <c r="I120" i="65"/>
  <c r="H120" i="65"/>
  <c r="G120" i="65" s="1"/>
  <c r="I119" i="65"/>
  <c r="H119" i="65"/>
  <c r="G119" i="65" s="1"/>
  <c r="I118" i="65"/>
  <c r="H118" i="65"/>
  <c r="G118" i="65" s="1"/>
  <c r="I117" i="65"/>
  <c r="H117" i="65"/>
  <c r="G117" i="65"/>
  <c r="I116" i="65"/>
  <c r="H116" i="65"/>
  <c r="F116" i="65" s="1"/>
  <c r="I115" i="65"/>
  <c r="H115" i="65"/>
  <c r="G115" i="65" s="1"/>
  <c r="I114" i="65"/>
  <c r="H114" i="65"/>
  <c r="G114" i="65" s="1"/>
  <c r="I113" i="65"/>
  <c r="H113" i="65"/>
  <c r="G113" i="65" s="1"/>
  <c r="I112" i="65"/>
  <c r="H112" i="65"/>
  <c r="G112" i="65" s="1"/>
  <c r="I111" i="65"/>
  <c r="H111" i="65"/>
  <c r="G111" i="65" s="1"/>
  <c r="I110" i="65"/>
  <c r="H110" i="65"/>
  <c r="G110" i="65" s="1"/>
  <c r="I109" i="65"/>
  <c r="H109" i="65"/>
  <c r="G109" i="65" s="1"/>
  <c r="I108" i="65"/>
  <c r="H108" i="65"/>
  <c r="G108" i="65" s="1"/>
  <c r="I107" i="65"/>
  <c r="H107" i="65"/>
  <c r="G107" i="65" s="1"/>
  <c r="I106" i="65"/>
  <c r="H106" i="65"/>
  <c r="G106" i="65" s="1"/>
  <c r="I105" i="65"/>
  <c r="H105" i="65"/>
  <c r="G105" i="65" s="1"/>
  <c r="I104" i="65"/>
  <c r="H104" i="65"/>
  <c r="G104" i="65" s="1"/>
  <c r="I103" i="65"/>
  <c r="H103" i="65"/>
  <c r="G103" i="65" s="1"/>
  <c r="I102" i="65"/>
  <c r="H102" i="65"/>
  <c r="G102" i="65" s="1"/>
  <c r="I101" i="65"/>
  <c r="H101" i="65"/>
  <c r="G101" i="65" s="1"/>
  <c r="I100" i="65"/>
  <c r="H100" i="65"/>
  <c r="G100" i="65" s="1"/>
  <c r="I99" i="65"/>
  <c r="H99" i="65"/>
  <c r="G99" i="65" s="1"/>
  <c r="I98" i="65"/>
  <c r="H98" i="65"/>
  <c r="G98" i="65" s="1"/>
  <c r="I97" i="65"/>
  <c r="H97" i="65"/>
  <c r="I96" i="65"/>
  <c r="H96" i="65"/>
  <c r="G96" i="65" s="1"/>
  <c r="I95" i="65"/>
  <c r="H95" i="65"/>
  <c r="F95" i="65" s="1"/>
  <c r="I94" i="65"/>
  <c r="H94" i="65"/>
  <c r="G94" i="65" s="1"/>
  <c r="I93" i="65"/>
  <c r="H93" i="65"/>
  <c r="G93" i="65" s="1"/>
  <c r="I92" i="65"/>
  <c r="H92" i="65"/>
  <c r="F92" i="65" s="1"/>
  <c r="I91" i="65"/>
  <c r="H91" i="65"/>
  <c r="G91" i="65" s="1"/>
  <c r="I90" i="65"/>
  <c r="H90" i="65"/>
  <c r="G90" i="65"/>
  <c r="I89" i="65"/>
  <c r="H89" i="65"/>
  <c r="I88" i="65"/>
  <c r="H88" i="65"/>
  <c r="G88" i="65" s="1"/>
  <c r="I87" i="65"/>
  <c r="H87" i="65"/>
  <c r="G87" i="65" s="1"/>
  <c r="I86" i="65"/>
  <c r="H86" i="65"/>
  <c r="G86" i="65" s="1"/>
  <c r="I85" i="65"/>
  <c r="H85" i="65"/>
  <c r="G85" i="65"/>
  <c r="I84" i="65"/>
  <c r="H84" i="65"/>
  <c r="F84" i="65" s="1"/>
  <c r="I83" i="65"/>
  <c r="H83" i="65"/>
  <c r="G83" i="65" s="1"/>
  <c r="I82" i="65"/>
  <c r="H82" i="65"/>
  <c r="G82" i="65" s="1"/>
  <c r="I81" i="65"/>
  <c r="H81" i="65"/>
  <c r="I80" i="65"/>
  <c r="H80" i="65"/>
  <c r="G80" i="65" s="1"/>
  <c r="I79" i="65"/>
  <c r="H79" i="65"/>
  <c r="G79" i="65"/>
  <c r="I78" i="65"/>
  <c r="H78" i="65"/>
  <c r="G78" i="65" s="1"/>
  <c r="I77" i="65"/>
  <c r="H77" i="65"/>
  <c r="G77" i="65"/>
  <c r="I76" i="65"/>
  <c r="H76" i="65"/>
  <c r="G76" i="65"/>
  <c r="I75" i="65"/>
  <c r="H75" i="65"/>
  <c r="G75" i="65" s="1"/>
  <c r="I74" i="65"/>
  <c r="H74" i="65"/>
  <c r="G74" i="65" s="1"/>
  <c r="I73" i="65"/>
  <c r="H73" i="65"/>
  <c r="G73" i="65" s="1"/>
  <c r="I72" i="65"/>
  <c r="H72" i="65"/>
  <c r="G72" i="65" s="1"/>
  <c r="I71" i="65"/>
  <c r="H71" i="65"/>
  <c r="G71" i="65" s="1"/>
  <c r="I70" i="65"/>
  <c r="H70" i="65"/>
  <c r="G70" i="65" s="1"/>
  <c r="I69" i="65"/>
  <c r="H69" i="65"/>
  <c r="G69" i="65" s="1"/>
  <c r="I68" i="65"/>
  <c r="H68" i="65"/>
  <c r="G68" i="65" s="1"/>
  <c r="I67" i="65"/>
  <c r="H67" i="65"/>
  <c r="G67" i="65" s="1"/>
  <c r="I66" i="65"/>
  <c r="H66" i="65"/>
  <c r="G66" i="65" s="1"/>
  <c r="I65" i="65"/>
  <c r="H65" i="65"/>
  <c r="I64" i="65"/>
  <c r="H64" i="65"/>
  <c r="G64" i="65" s="1"/>
  <c r="I63" i="65"/>
  <c r="H63" i="65"/>
  <c r="F63" i="65" s="1"/>
  <c r="G63" i="65"/>
  <c r="I62" i="65"/>
  <c r="H62" i="65"/>
  <c r="G62" i="65" s="1"/>
  <c r="I61" i="65"/>
  <c r="H61" i="65"/>
  <c r="G61" i="65"/>
  <c r="I60" i="65"/>
  <c r="H60" i="65"/>
  <c r="F60" i="65" s="1"/>
  <c r="G60" i="65"/>
  <c r="I59" i="65"/>
  <c r="H59" i="65"/>
  <c r="G59" i="65" s="1"/>
  <c r="I58" i="65"/>
  <c r="H58" i="65"/>
  <c r="G58" i="65" s="1"/>
  <c r="I57" i="65"/>
  <c r="H57" i="65"/>
  <c r="I56" i="65"/>
  <c r="H56" i="65"/>
  <c r="G56" i="65" s="1"/>
  <c r="I55" i="65"/>
  <c r="H55" i="65"/>
  <c r="G55" i="65"/>
  <c r="I54" i="65"/>
  <c r="H54" i="65"/>
  <c r="G54" i="65" s="1"/>
  <c r="I53" i="65"/>
  <c r="H53" i="65"/>
  <c r="G53" i="65"/>
  <c r="I52" i="65"/>
  <c r="H52" i="65"/>
  <c r="F52" i="65" s="1"/>
  <c r="G52" i="65"/>
  <c r="I51" i="65"/>
  <c r="H51" i="65"/>
  <c r="G51" i="65" s="1"/>
  <c r="I50" i="65"/>
  <c r="H50" i="65"/>
  <c r="G50" i="65" s="1"/>
  <c r="I49" i="65"/>
  <c r="H49" i="65"/>
  <c r="G49" i="65" s="1"/>
  <c r="I48" i="65"/>
  <c r="H48" i="65"/>
  <c r="G48" i="65" s="1"/>
  <c r="I47" i="65"/>
  <c r="H47" i="65"/>
  <c r="I46" i="65"/>
  <c r="H46" i="65"/>
  <c r="G46" i="65" s="1"/>
  <c r="I45" i="65"/>
  <c r="H45" i="65"/>
  <c r="G45" i="65" s="1"/>
  <c r="I44" i="65"/>
  <c r="H44" i="65"/>
  <c r="I43" i="65"/>
  <c r="H43" i="65"/>
  <c r="G43" i="65" s="1"/>
  <c r="I42" i="65"/>
  <c r="H42" i="65"/>
  <c r="G42" i="65" s="1"/>
  <c r="I41" i="65"/>
  <c r="H41" i="65"/>
  <c r="I40" i="65"/>
  <c r="H40" i="65"/>
  <c r="G40" i="65" s="1"/>
  <c r="I39" i="65"/>
  <c r="H39" i="65"/>
  <c r="G39" i="65" s="1"/>
  <c r="I38" i="65"/>
  <c r="H38" i="65"/>
  <c r="G38" i="65" s="1"/>
  <c r="I37" i="65"/>
  <c r="H37" i="65"/>
  <c r="G37" i="65" s="1"/>
  <c r="I36" i="65"/>
  <c r="H36" i="65"/>
  <c r="I35" i="65"/>
  <c r="H35" i="65"/>
  <c r="G35" i="65" s="1"/>
  <c r="I34" i="65"/>
  <c r="H34" i="65"/>
  <c r="G34" i="65" s="1"/>
  <c r="I33" i="65"/>
  <c r="H33" i="65"/>
  <c r="I32" i="65"/>
  <c r="H32" i="65"/>
  <c r="G32" i="65" s="1"/>
  <c r="I31" i="65"/>
  <c r="H31" i="65"/>
  <c r="F31" i="65" s="1"/>
  <c r="I30" i="65"/>
  <c r="H30" i="65"/>
  <c r="G30" i="65" s="1"/>
  <c r="I29" i="65"/>
  <c r="H29" i="65"/>
  <c r="G29" i="65"/>
  <c r="I28" i="65"/>
  <c r="H28" i="65"/>
  <c r="F28" i="65" s="1"/>
  <c r="I27" i="65"/>
  <c r="H27" i="65"/>
  <c r="G27" i="65" s="1"/>
  <c r="I26" i="65"/>
  <c r="H26" i="65"/>
  <c r="G26" i="65"/>
  <c r="I25" i="65"/>
  <c r="H25" i="65"/>
  <c r="I24" i="65"/>
  <c r="H24" i="65"/>
  <c r="G24" i="65" s="1"/>
  <c r="I23" i="65"/>
  <c r="H23" i="65"/>
  <c r="G23" i="65" s="1"/>
  <c r="I22" i="65"/>
  <c r="H22" i="65"/>
  <c r="G22" i="65" s="1"/>
  <c r="I21" i="65"/>
  <c r="H21" i="65"/>
  <c r="G21" i="65"/>
  <c r="I20" i="65"/>
  <c r="H20" i="65"/>
  <c r="F20" i="65" s="1"/>
  <c r="I19" i="65"/>
  <c r="H19" i="65"/>
  <c r="G19" i="65" s="1"/>
  <c r="I18" i="65"/>
  <c r="H18" i="65"/>
  <c r="G18" i="65" s="1"/>
  <c r="I17" i="65"/>
  <c r="H17" i="65"/>
  <c r="G17" i="65" s="1"/>
  <c r="I16" i="65"/>
  <c r="H16" i="65"/>
  <c r="G16" i="65" s="1"/>
  <c r="I15" i="65"/>
  <c r="H15" i="65"/>
  <c r="G15" i="65"/>
  <c r="I14" i="65"/>
  <c r="H14" i="65"/>
  <c r="G14" i="65" s="1"/>
  <c r="I13" i="65"/>
  <c r="H13" i="65"/>
  <c r="G13" i="65"/>
  <c r="I12" i="65"/>
  <c r="H12" i="65"/>
  <c r="G12" i="65"/>
  <c r="I11" i="65"/>
  <c r="H11" i="65"/>
  <c r="G11" i="65" s="1"/>
  <c r="I10" i="65"/>
  <c r="H10" i="65"/>
  <c r="G10" i="65" s="1"/>
  <c r="I9" i="65"/>
  <c r="H9" i="65"/>
  <c r="G9" i="65" s="1"/>
  <c r="G5" i="65"/>
  <c r="F5" i="65" s="1"/>
  <c r="I258" i="64"/>
  <c r="H258" i="64"/>
  <c r="I257" i="64"/>
  <c r="H257" i="64"/>
  <c r="F257" i="64" s="1"/>
  <c r="I256" i="64"/>
  <c r="H256" i="64"/>
  <c r="I255" i="64"/>
  <c r="H255" i="64"/>
  <c r="I254" i="64"/>
  <c r="H254" i="64"/>
  <c r="I253" i="64"/>
  <c r="H253" i="64"/>
  <c r="I252" i="64"/>
  <c r="H252" i="64"/>
  <c r="I251" i="64"/>
  <c r="H251" i="64"/>
  <c r="I250" i="64"/>
  <c r="H250" i="64"/>
  <c r="I249" i="64"/>
  <c r="H249" i="64"/>
  <c r="I248" i="64"/>
  <c r="H248" i="64"/>
  <c r="I247" i="64"/>
  <c r="H247" i="64"/>
  <c r="I246" i="64"/>
  <c r="H246" i="64"/>
  <c r="I245" i="64"/>
  <c r="H245" i="64"/>
  <c r="F245" i="64" s="1"/>
  <c r="I244" i="64"/>
  <c r="H244" i="64"/>
  <c r="I243" i="64"/>
  <c r="H243" i="64"/>
  <c r="I242" i="64"/>
  <c r="H242" i="64"/>
  <c r="I241" i="64"/>
  <c r="H241" i="64"/>
  <c r="G241" i="64" s="1"/>
  <c r="I240" i="64"/>
  <c r="H240" i="64"/>
  <c r="I239" i="64"/>
  <c r="H239" i="64"/>
  <c r="I238" i="64"/>
  <c r="H238" i="64"/>
  <c r="I237" i="64"/>
  <c r="H237" i="64"/>
  <c r="I236" i="64"/>
  <c r="H236" i="64"/>
  <c r="I235" i="64"/>
  <c r="H235" i="64"/>
  <c r="I234" i="64"/>
  <c r="H234" i="64"/>
  <c r="I233" i="64"/>
  <c r="H233" i="64"/>
  <c r="F233" i="64" s="1"/>
  <c r="I232" i="64"/>
  <c r="H232" i="64"/>
  <c r="I231" i="64"/>
  <c r="H231" i="64"/>
  <c r="I230" i="64"/>
  <c r="H230" i="64"/>
  <c r="I229" i="64"/>
  <c r="H229" i="64"/>
  <c r="I228" i="64"/>
  <c r="H228" i="64"/>
  <c r="I227" i="64"/>
  <c r="H227" i="64"/>
  <c r="I226" i="64"/>
  <c r="H226" i="64"/>
  <c r="I225" i="64"/>
  <c r="H225" i="64"/>
  <c r="I224" i="64"/>
  <c r="H224" i="64"/>
  <c r="I223" i="64"/>
  <c r="H223" i="64"/>
  <c r="I222" i="64"/>
  <c r="H222" i="64"/>
  <c r="F222" i="64" s="1"/>
  <c r="I221" i="64"/>
  <c r="H221" i="64"/>
  <c r="I220" i="64"/>
  <c r="H220" i="64"/>
  <c r="I219" i="64"/>
  <c r="H219" i="64"/>
  <c r="I218" i="64"/>
  <c r="H218" i="64"/>
  <c r="I217" i="64"/>
  <c r="H217" i="64"/>
  <c r="I216" i="64"/>
  <c r="H216" i="64"/>
  <c r="F216" i="64"/>
  <c r="I215" i="64"/>
  <c r="H215" i="64"/>
  <c r="I214" i="64"/>
  <c r="H214" i="64"/>
  <c r="F214" i="64" s="1"/>
  <c r="I213" i="64"/>
  <c r="H213" i="64"/>
  <c r="I212" i="64"/>
  <c r="H212" i="64"/>
  <c r="F212" i="64" s="1"/>
  <c r="I211" i="64"/>
  <c r="H211" i="64"/>
  <c r="F211" i="64" s="1"/>
  <c r="I210" i="64"/>
  <c r="H210" i="64"/>
  <c r="G210" i="64" s="1"/>
  <c r="I209" i="64"/>
  <c r="H209" i="64"/>
  <c r="I208" i="64"/>
  <c r="H208" i="64"/>
  <c r="F208" i="64" s="1"/>
  <c r="I207" i="64"/>
  <c r="H207" i="64"/>
  <c r="G207" i="64" s="1"/>
  <c r="I206" i="64"/>
  <c r="H206" i="64"/>
  <c r="I205" i="64"/>
  <c r="H205" i="64"/>
  <c r="I204" i="64"/>
  <c r="H204" i="64"/>
  <c r="F204" i="64" s="1"/>
  <c r="I203" i="64"/>
  <c r="H203" i="64"/>
  <c r="F203" i="64" s="1"/>
  <c r="I202" i="64"/>
  <c r="H202" i="64"/>
  <c r="I201" i="64"/>
  <c r="H201" i="64"/>
  <c r="I200" i="64"/>
  <c r="H200" i="64"/>
  <c r="F200" i="64" s="1"/>
  <c r="I199" i="64"/>
  <c r="H199" i="64"/>
  <c r="I198" i="64"/>
  <c r="H198" i="64"/>
  <c r="I197" i="64"/>
  <c r="H197" i="64"/>
  <c r="I196" i="64"/>
  <c r="H196" i="64"/>
  <c r="F196" i="64"/>
  <c r="I195" i="64"/>
  <c r="H195" i="64"/>
  <c r="F195" i="64"/>
  <c r="I194" i="64"/>
  <c r="H194" i="64"/>
  <c r="I193" i="64"/>
  <c r="H193" i="64"/>
  <c r="I192" i="64"/>
  <c r="H192" i="64"/>
  <c r="F192" i="64" s="1"/>
  <c r="I191" i="64"/>
  <c r="H191" i="64"/>
  <c r="F191" i="64" s="1"/>
  <c r="I190" i="64"/>
  <c r="H190" i="64"/>
  <c r="F190" i="64" s="1"/>
  <c r="I189" i="64"/>
  <c r="H189" i="64"/>
  <c r="I188" i="64"/>
  <c r="H188" i="64"/>
  <c r="F188" i="64" s="1"/>
  <c r="I187" i="64"/>
  <c r="H187" i="64"/>
  <c r="I186" i="64"/>
  <c r="H186" i="64"/>
  <c r="I185" i="64"/>
  <c r="H185" i="64"/>
  <c r="I184" i="64"/>
  <c r="H184" i="64"/>
  <c r="F184" i="64"/>
  <c r="I183" i="64"/>
  <c r="H183" i="64"/>
  <c r="F183" i="64" s="1"/>
  <c r="I182" i="64"/>
  <c r="H182" i="64"/>
  <c r="I181" i="64"/>
  <c r="H181" i="64"/>
  <c r="I180" i="64"/>
  <c r="H180" i="64"/>
  <c r="I179" i="64"/>
  <c r="H179" i="64"/>
  <c r="F179" i="64"/>
  <c r="I178" i="64"/>
  <c r="H178" i="64"/>
  <c r="I177" i="64"/>
  <c r="H177" i="64"/>
  <c r="F177" i="64" s="1"/>
  <c r="I176" i="64"/>
  <c r="H176" i="64"/>
  <c r="F176" i="64" s="1"/>
  <c r="I175" i="64"/>
  <c r="H175" i="64"/>
  <c r="F175" i="64" s="1"/>
  <c r="I174" i="64"/>
  <c r="H174" i="64"/>
  <c r="F174" i="64" s="1"/>
  <c r="I173" i="64"/>
  <c r="H173" i="64"/>
  <c r="F173" i="64" s="1"/>
  <c r="I172" i="64"/>
  <c r="H172" i="64"/>
  <c r="F172" i="64"/>
  <c r="I171" i="64"/>
  <c r="H171" i="64"/>
  <c r="F171" i="64"/>
  <c r="I170" i="64"/>
  <c r="H170" i="64"/>
  <c r="I169" i="64"/>
  <c r="H169" i="64"/>
  <c r="F169" i="64"/>
  <c r="I168" i="64"/>
  <c r="H168" i="64"/>
  <c r="G168" i="64" s="1"/>
  <c r="F168" i="64"/>
  <c r="I167" i="64"/>
  <c r="H167" i="64"/>
  <c r="F167" i="64"/>
  <c r="I166" i="64"/>
  <c r="H166" i="64"/>
  <c r="I165" i="64"/>
  <c r="H165" i="64"/>
  <c r="F165" i="64"/>
  <c r="I164" i="64"/>
  <c r="H164" i="64"/>
  <c r="F164" i="64"/>
  <c r="I163" i="64"/>
  <c r="H163" i="64"/>
  <c r="F163" i="64" s="1"/>
  <c r="I162" i="64"/>
  <c r="H162" i="64"/>
  <c r="I161" i="64"/>
  <c r="H161" i="64"/>
  <c r="F161" i="64" s="1"/>
  <c r="I160" i="64"/>
  <c r="H160" i="64"/>
  <c r="G160" i="64" s="1"/>
  <c r="I159" i="64"/>
  <c r="H159" i="64"/>
  <c r="F159" i="64" s="1"/>
  <c r="I158" i="64"/>
  <c r="H158" i="64"/>
  <c r="G158" i="64"/>
  <c r="I157" i="64"/>
  <c r="H157" i="64"/>
  <c r="G157" i="64" s="1"/>
  <c r="I156" i="64"/>
  <c r="H156" i="64"/>
  <c r="F156" i="64" s="1"/>
  <c r="I155" i="64"/>
  <c r="H155" i="64"/>
  <c r="F155" i="64" s="1"/>
  <c r="I154" i="64"/>
  <c r="H154" i="64"/>
  <c r="G154" i="64" s="1"/>
  <c r="I153" i="64"/>
  <c r="H153" i="64"/>
  <c r="F153" i="64" s="1"/>
  <c r="I152" i="64"/>
  <c r="H152" i="64"/>
  <c r="I151" i="64"/>
  <c r="H151" i="64"/>
  <c r="F151" i="64" s="1"/>
  <c r="I150" i="64"/>
  <c r="H150" i="64"/>
  <c r="G150" i="64" s="1"/>
  <c r="I149" i="64"/>
  <c r="H149" i="64"/>
  <c r="F149" i="64" s="1"/>
  <c r="I148" i="64"/>
  <c r="H148" i="64"/>
  <c r="F148" i="64"/>
  <c r="I147" i="64"/>
  <c r="H147" i="64"/>
  <c r="F147" i="64" s="1"/>
  <c r="I146" i="64"/>
  <c r="H146" i="64"/>
  <c r="G146" i="64" s="1"/>
  <c r="I145" i="64"/>
  <c r="H145" i="64"/>
  <c r="F145" i="64" s="1"/>
  <c r="I144" i="64"/>
  <c r="H144" i="64"/>
  <c r="G144" i="64" s="1"/>
  <c r="I143" i="64"/>
  <c r="H143" i="64"/>
  <c r="F143" i="64" s="1"/>
  <c r="I142" i="64"/>
  <c r="H142" i="64"/>
  <c r="G142" i="64" s="1"/>
  <c r="I141" i="64"/>
  <c r="H141" i="64"/>
  <c r="F141" i="64" s="1"/>
  <c r="I140" i="64"/>
  <c r="H140" i="64"/>
  <c r="F140" i="64" s="1"/>
  <c r="I139" i="64"/>
  <c r="H139" i="64"/>
  <c r="F139" i="64" s="1"/>
  <c r="I138" i="64"/>
  <c r="H138" i="64"/>
  <c r="G138" i="64" s="1"/>
  <c r="I137" i="64"/>
  <c r="H137" i="64"/>
  <c r="F137" i="64" s="1"/>
  <c r="I136" i="64"/>
  <c r="H136" i="64"/>
  <c r="G136" i="64" s="1"/>
  <c r="I135" i="64"/>
  <c r="H135" i="64"/>
  <c r="F135" i="64" s="1"/>
  <c r="I134" i="64"/>
  <c r="H134" i="64"/>
  <c r="G134" i="64" s="1"/>
  <c r="I133" i="64"/>
  <c r="H133" i="64"/>
  <c r="G133" i="64" s="1"/>
  <c r="I132" i="64"/>
  <c r="H132" i="64"/>
  <c r="F132" i="64"/>
  <c r="I131" i="64"/>
  <c r="H131" i="64"/>
  <c r="F131" i="64" s="1"/>
  <c r="I130" i="64"/>
  <c r="H130" i="64"/>
  <c r="G130" i="64" s="1"/>
  <c r="I129" i="64"/>
  <c r="H129" i="64"/>
  <c r="F129" i="64" s="1"/>
  <c r="I128" i="64"/>
  <c r="H128" i="64"/>
  <c r="F128" i="64"/>
  <c r="I127" i="64"/>
  <c r="H127" i="64"/>
  <c r="F127" i="64" s="1"/>
  <c r="I126" i="64"/>
  <c r="H126" i="64"/>
  <c r="G126" i="64"/>
  <c r="I125" i="64"/>
  <c r="H125" i="64"/>
  <c r="F125" i="64"/>
  <c r="I124" i="64"/>
  <c r="H124" i="64"/>
  <c r="F124" i="64"/>
  <c r="I123" i="64"/>
  <c r="H123" i="64"/>
  <c r="F123" i="64" s="1"/>
  <c r="I122" i="64"/>
  <c r="H122" i="64"/>
  <c r="I121" i="64"/>
  <c r="H121" i="64"/>
  <c r="F121" i="64" s="1"/>
  <c r="I120" i="64"/>
  <c r="H120" i="64"/>
  <c r="I119" i="64"/>
  <c r="H119" i="64"/>
  <c r="F119" i="64" s="1"/>
  <c r="I118" i="64"/>
  <c r="H118" i="64"/>
  <c r="G118" i="64" s="1"/>
  <c r="I117" i="64"/>
  <c r="H117" i="64"/>
  <c r="I116" i="64"/>
  <c r="H116" i="64"/>
  <c r="F116" i="64"/>
  <c r="I115" i="64"/>
  <c r="H115" i="64"/>
  <c r="F115" i="64" s="1"/>
  <c r="I114" i="64"/>
  <c r="H114" i="64"/>
  <c r="G114" i="64" s="1"/>
  <c r="I113" i="64"/>
  <c r="H113" i="64"/>
  <c r="G113" i="64" s="1"/>
  <c r="I112" i="64"/>
  <c r="H112" i="64"/>
  <c r="G112" i="64" s="1"/>
  <c r="I111" i="64"/>
  <c r="H111" i="64"/>
  <c r="F111" i="64" s="1"/>
  <c r="I110" i="64"/>
  <c r="H110" i="64"/>
  <c r="G110" i="64"/>
  <c r="I109" i="64"/>
  <c r="H109" i="64"/>
  <c r="F109" i="64" s="1"/>
  <c r="I108" i="64"/>
  <c r="H108" i="64"/>
  <c r="F108" i="64" s="1"/>
  <c r="I107" i="64"/>
  <c r="H107" i="64"/>
  <c r="G107" i="64" s="1"/>
  <c r="I106" i="64"/>
  <c r="H106" i="64"/>
  <c r="I105" i="64"/>
  <c r="H105" i="64"/>
  <c r="G105" i="64" s="1"/>
  <c r="I104" i="64"/>
  <c r="H104" i="64"/>
  <c r="F104" i="64"/>
  <c r="I103" i="64"/>
  <c r="H103" i="64"/>
  <c r="G103" i="64" s="1"/>
  <c r="I102" i="64"/>
  <c r="H102" i="64"/>
  <c r="G102" i="64"/>
  <c r="I101" i="64"/>
  <c r="H101" i="64"/>
  <c r="G101" i="64"/>
  <c r="I100" i="64"/>
  <c r="H100" i="64"/>
  <c r="F100" i="64" s="1"/>
  <c r="I99" i="64"/>
  <c r="H99" i="64"/>
  <c r="G99" i="64" s="1"/>
  <c r="I98" i="64"/>
  <c r="H98" i="64"/>
  <c r="G98" i="64" s="1"/>
  <c r="I97" i="64"/>
  <c r="H97" i="64"/>
  <c r="G97" i="64" s="1"/>
  <c r="I96" i="64"/>
  <c r="H96" i="64"/>
  <c r="G96" i="64"/>
  <c r="I95" i="64"/>
  <c r="H95" i="64"/>
  <c r="G95" i="64" s="1"/>
  <c r="I94" i="64"/>
  <c r="H94" i="64"/>
  <c r="G94" i="64" s="1"/>
  <c r="I93" i="64"/>
  <c r="H93" i="64"/>
  <c r="F93" i="64" s="1"/>
  <c r="G93" i="64"/>
  <c r="I92" i="64"/>
  <c r="H92" i="64"/>
  <c r="G92" i="64"/>
  <c r="I91" i="64"/>
  <c r="H91" i="64"/>
  <c r="G91" i="64"/>
  <c r="I90" i="64"/>
  <c r="H90" i="64"/>
  <c r="I89" i="64"/>
  <c r="H89" i="64"/>
  <c r="F89" i="64" s="1"/>
  <c r="I88" i="64"/>
  <c r="H88" i="64"/>
  <c r="I87" i="64"/>
  <c r="H87" i="64"/>
  <c r="G87" i="64" s="1"/>
  <c r="I86" i="64"/>
  <c r="H86" i="64"/>
  <c r="G86" i="64"/>
  <c r="I85" i="64"/>
  <c r="H85" i="64"/>
  <c r="I84" i="64"/>
  <c r="H84" i="64"/>
  <c r="G84" i="64"/>
  <c r="I83" i="64"/>
  <c r="H83" i="64"/>
  <c r="G83" i="64"/>
  <c r="I82" i="64"/>
  <c r="H82" i="64"/>
  <c r="G82" i="64" s="1"/>
  <c r="I81" i="64"/>
  <c r="H81" i="64"/>
  <c r="G81" i="64" s="1"/>
  <c r="I80" i="64"/>
  <c r="H80" i="64"/>
  <c r="G80" i="64" s="1"/>
  <c r="I79" i="64"/>
  <c r="H79" i="64"/>
  <c r="G79" i="64" s="1"/>
  <c r="I78" i="64"/>
  <c r="H78" i="64"/>
  <c r="G78" i="64"/>
  <c r="I77" i="64"/>
  <c r="H77" i="64"/>
  <c r="F77" i="64" s="1"/>
  <c r="I76" i="64"/>
  <c r="H76" i="64"/>
  <c r="G76" i="64"/>
  <c r="I75" i="64"/>
  <c r="H75" i="64"/>
  <c r="G75" i="64"/>
  <c r="I74" i="64"/>
  <c r="H74" i="64"/>
  <c r="G74" i="64" s="1"/>
  <c r="I73" i="64"/>
  <c r="H73" i="64"/>
  <c r="G73" i="64" s="1"/>
  <c r="I72" i="64"/>
  <c r="H72" i="64"/>
  <c r="F72" i="64" s="1"/>
  <c r="G72" i="64"/>
  <c r="I71" i="64"/>
  <c r="H71" i="64"/>
  <c r="F71" i="64" s="1"/>
  <c r="I70" i="64"/>
  <c r="H70" i="64"/>
  <c r="G70" i="64"/>
  <c r="I69" i="64"/>
  <c r="H69" i="64"/>
  <c r="F69" i="64" s="1"/>
  <c r="G69" i="64"/>
  <c r="I68" i="64"/>
  <c r="H68" i="64"/>
  <c r="G68" i="64"/>
  <c r="I67" i="64"/>
  <c r="H67" i="64"/>
  <c r="G67" i="64"/>
  <c r="I66" i="64"/>
  <c r="H66" i="64"/>
  <c r="I65" i="64"/>
  <c r="H65" i="64"/>
  <c r="G65" i="64" s="1"/>
  <c r="I64" i="64"/>
  <c r="H64" i="64"/>
  <c r="G64" i="64"/>
  <c r="I63" i="64"/>
  <c r="H63" i="64"/>
  <c r="G63" i="64" s="1"/>
  <c r="I62" i="64"/>
  <c r="H62" i="64"/>
  <c r="G62" i="64" s="1"/>
  <c r="I61" i="64"/>
  <c r="H61" i="64"/>
  <c r="F61" i="64" s="1"/>
  <c r="I60" i="64"/>
  <c r="H60" i="64"/>
  <c r="G60" i="64" s="1"/>
  <c r="I59" i="64"/>
  <c r="H59" i="64"/>
  <c r="G59" i="64" s="1"/>
  <c r="I58" i="64"/>
  <c r="H58" i="64"/>
  <c r="I57" i="64"/>
  <c r="H57" i="64"/>
  <c r="F57" i="64" s="1"/>
  <c r="I56" i="64"/>
  <c r="H56" i="64"/>
  <c r="I55" i="64"/>
  <c r="H55" i="64"/>
  <c r="G55" i="64" s="1"/>
  <c r="I54" i="64"/>
  <c r="H54" i="64"/>
  <c r="G54" i="64"/>
  <c r="I53" i="64"/>
  <c r="H53" i="64"/>
  <c r="I52" i="64"/>
  <c r="H52" i="64"/>
  <c r="G52" i="64" s="1"/>
  <c r="I51" i="64"/>
  <c r="H51" i="64"/>
  <c r="G51" i="64"/>
  <c r="I50" i="64"/>
  <c r="H50" i="64"/>
  <c r="I49" i="64"/>
  <c r="H49" i="64"/>
  <c r="G49" i="64" s="1"/>
  <c r="I48" i="64"/>
  <c r="H48" i="64"/>
  <c r="F48" i="64" s="1"/>
  <c r="I47" i="64"/>
  <c r="H47" i="64"/>
  <c r="G47" i="64" s="1"/>
  <c r="I46" i="64"/>
  <c r="H46" i="64"/>
  <c r="G46" i="64" s="1"/>
  <c r="I45" i="64"/>
  <c r="H45" i="64"/>
  <c r="G45" i="64"/>
  <c r="I44" i="64"/>
  <c r="H44" i="64"/>
  <c r="G44" i="64"/>
  <c r="I43" i="64"/>
  <c r="H43" i="64"/>
  <c r="G43" i="64"/>
  <c r="I42" i="64"/>
  <c r="H42" i="64"/>
  <c r="G42" i="64" s="1"/>
  <c r="I41" i="64"/>
  <c r="H41" i="64"/>
  <c r="G41" i="64" s="1"/>
  <c r="I40" i="64"/>
  <c r="H40" i="64"/>
  <c r="G40" i="64" s="1"/>
  <c r="I39" i="64"/>
  <c r="H39" i="64"/>
  <c r="F39" i="64" s="1"/>
  <c r="I38" i="64"/>
  <c r="H38" i="64"/>
  <c r="G38" i="64" s="1"/>
  <c r="I37" i="64"/>
  <c r="H37" i="64"/>
  <c r="G37" i="64" s="1"/>
  <c r="I36" i="64"/>
  <c r="H36" i="64"/>
  <c r="G36" i="64"/>
  <c r="I35" i="64"/>
  <c r="H35" i="64"/>
  <c r="G35" i="64"/>
  <c r="I34" i="64"/>
  <c r="H34" i="64"/>
  <c r="G34" i="64" s="1"/>
  <c r="I33" i="64"/>
  <c r="H33" i="64"/>
  <c r="G33" i="64" s="1"/>
  <c r="I32" i="64"/>
  <c r="H32" i="64"/>
  <c r="F32" i="64" s="1"/>
  <c r="I31" i="64"/>
  <c r="H31" i="64"/>
  <c r="G31" i="64" s="1"/>
  <c r="I30" i="64"/>
  <c r="H30" i="64"/>
  <c r="G30" i="64" s="1"/>
  <c r="I29" i="64"/>
  <c r="H29" i="64"/>
  <c r="F29" i="64" s="1"/>
  <c r="I28" i="64"/>
  <c r="H28" i="64"/>
  <c r="G28" i="64" s="1"/>
  <c r="I27" i="64"/>
  <c r="H27" i="64"/>
  <c r="G27" i="64" s="1"/>
  <c r="I26" i="64"/>
  <c r="H26" i="64"/>
  <c r="G26" i="64" s="1"/>
  <c r="I25" i="64"/>
  <c r="H25" i="64"/>
  <c r="G25" i="64" s="1"/>
  <c r="I24" i="64"/>
  <c r="H24" i="64"/>
  <c r="G24" i="64" s="1"/>
  <c r="I23" i="64"/>
  <c r="H23" i="64"/>
  <c r="G23" i="64" s="1"/>
  <c r="I22" i="64"/>
  <c r="H22" i="64"/>
  <c r="G22" i="64" s="1"/>
  <c r="I21" i="64"/>
  <c r="H21" i="64"/>
  <c r="G21" i="64" s="1"/>
  <c r="I20" i="64"/>
  <c r="H20" i="64"/>
  <c r="G20" i="64" s="1"/>
  <c r="I19" i="64"/>
  <c r="H19" i="64"/>
  <c r="F19" i="64" s="1"/>
  <c r="I18" i="64"/>
  <c r="H18" i="64"/>
  <c r="I17" i="64"/>
  <c r="H17" i="64"/>
  <c r="G17" i="64" s="1"/>
  <c r="I16" i="64"/>
  <c r="H16" i="64"/>
  <c r="F16" i="64" s="1"/>
  <c r="I15" i="64"/>
  <c r="H15" i="64"/>
  <c r="G15" i="64" s="1"/>
  <c r="I14" i="64"/>
  <c r="H14" i="64"/>
  <c r="G14" i="64" s="1"/>
  <c r="I13" i="64"/>
  <c r="H13" i="64"/>
  <c r="F13" i="64" s="1"/>
  <c r="I12" i="64"/>
  <c r="H12" i="64"/>
  <c r="G12" i="64" s="1"/>
  <c r="I11" i="64"/>
  <c r="H11" i="64"/>
  <c r="G11" i="64" s="1"/>
  <c r="I10" i="64"/>
  <c r="H10" i="64"/>
  <c r="I9" i="64"/>
  <c r="H9" i="64"/>
  <c r="G9" i="64" s="1"/>
  <c r="G5" i="64"/>
  <c r="F5" i="64"/>
  <c r="I258" i="63"/>
  <c r="H258" i="63"/>
  <c r="I257" i="63"/>
  <c r="H257" i="63"/>
  <c r="I256" i="63"/>
  <c r="H256" i="63"/>
  <c r="I255" i="63"/>
  <c r="H255" i="63"/>
  <c r="G255" i="63" s="1"/>
  <c r="I254" i="63"/>
  <c r="H254" i="63"/>
  <c r="I253" i="63"/>
  <c r="H253" i="63"/>
  <c r="I252" i="63"/>
  <c r="H252" i="63"/>
  <c r="I251" i="63"/>
  <c r="H251" i="63"/>
  <c r="G251" i="63" s="1"/>
  <c r="I250" i="63"/>
  <c r="H250" i="63"/>
  <c r="I249" i="63"/>
  <c r="H249" i="63"/>
  <c r="I248" i="63"/>
  <c r="H248" i="63"/>
  <c r="I247" i="63"/>
  <c r="H247" i="63"/>
  <c r="F247" i="63" s="1"/>
  <c r="I246" i="63"/>
  <c r="H246" i="63"/>
  <c r="I245" i="63"/>
  <c r="H245" i="63"/>
  <c r="I244" i="63"/>
  <c r="H244" i="63"/>
  <c r="F244" i="63" s="1"/>
  <c r="I243" i="63"/>
  <c r="H243" i="63"/>
  <c r="I242" i="63"/>
  <c r="H242" i="63"/>
  <c r="I241" i="63"/>
  <c r="H241" i="63"/>
  <c r="I240" i="63"/>
  <c r="H240" i="63"/>
  <c r="I239" i="63"/>
  <c r="H239" i="63"/>
  <c r="I238" i="63"/>
  <c r="H238" i="63"/>
  <c r="I237" i="63"/>
  <c r="H237" i="63"/>
  <c r="I236" i="63"/>
  <c r="H236" i="63"/>
  <c r="G236" i="63" s="1"/>
  <c r="I235" i="63"/>
  <c r="H235" i="63"/>
  <c r="G235" i="63" s="1"/>
  <c r="I234" i="63"/>
  <c r="H234" i="63"/>
  <c r="I233" i="63"/>
  <c r="H233" i="63"/>
  <c r="I232" i="63"/>
  <c r="H232" i="63"/>
  <c r="I231" i="63"/>
  <c r="H231" i="63"/>
  <c r="I230" i="63"/>
  <c r="H230" i="63"/>
  <c r="I229" i="63"/>
  <c r="H229" i="63"/>
  <c r="I228" i="63"/>
  <c r="H228" i="63"/>
  <c r="I227" i="63"/>
  <c r="H227" i="63"/>
  <c r="G227" i="63" s="1"/>
  <c r="I226" i="63"/>
  <c r="H226" i="63"/>
  <c r="I225" i="63"/>
  <c r="H225" i="63"/>
  <c r="I224" i="63"/>
  <c r="H224" i="63"/>
  <c r="I223" i="63"/>
  <c r="H223" i="63"/>
  <c r="F223" i="63" s="1"/>
  <c r="I222" i="63"/>
  <c r="H222" i="63"/>
  <c r="I221" i="63"/>
  <c r="H221" i="63"/>
  <c r="I220" i="63"/>
  <c r="H220" i="63"/>
  <c r="I219" i="63"/>
  <c r="H219" i="63"/>
  <c r="I218" i="63"/>
  <c r="H218" i="63"/>
  <c r="I217" i="63"/>
  <c r="H217" i="63"/>
  <c r="I216" i="63"/>
  <c r="H216" i="63"/>
  <c r="F216" i="63" s="1"/>
  <c r="I215" i="63"/>
  <c r="H215" i="63"/>
  <c r="I214" i="63"/>
  <c r="H214" i="63"/>
  <c r="I213" i="63"/>
  <c r="H213" i="63"/>
  <c r="I212" i="63"/>
  <c r="H212" i="63"/>
  <c r="I211" i="63"/>
  <c r="H211" i="63"/>
  <c r="G211" i="63" s="1"/>
  <c r="I210" i="63"/>
  <c r="H210" i="63"/>
  <c r="I209" i="63"/>
  <c r="H209" i="63"/>
  <c r="I208" i="63"/>
  <c r="H208" i="63"/>
  <c r="I207" i="63"/>
  <c r="H207" i="63"/>
  <c r="I206" i="63"/>
  <c r="H206" i="63"/>
  <c r="I205" i="63"/>
  <c r="H205" i="63"/>
  <c r="I204" i="63"/>
  <c r="H204" i="63"/>
  <c r="I203" i="63"/>
  <c r="H203" i="63"/>
  <c r="F203" i="63" s="1"/>
  <c r="I202" i="63"/>
  <c r="H202" i="63"/>
  <c r="G202" i="63" s="1"/>
  <c r="I201" i="63"/>
  <c r="H201" i="63"/>
  <c r="I200" i="63"/>
  <c r="H200" i="63"/>
  <c r="I199" i="63"/>
  <c r="H199" i="63"/>
  <c r="G199" i="63" s="1"/>
  <c r="I198" i="63"/>
  <c r="H198" i="63"/>
  <c r="G198" i="63" s="1"/>
  <c r="I197" i="63"/>
  <c r="H197" i="63"/>
  <c r="I196" i="63"/>
  <c r="H196" i="63"/>
  <c r="I195" i="63"/>
  <c r="H195" i="63"/>
  <c r="I194" i="63"/>
  <c r="H194" i="63"/>
  <c r="G194" i="63" s="1"/>
  <c r="I193" i="63"/>
  <c r="H193" i="63"/>
  <c r="G193" i="63" s="1"/>
  <c r="I192" i="63"/>
  <c r="H192" i="63"/>
  <c r="F192" i="63" s="1"/>
  <c r="I191" i="63"/>
  <c r="H191" i="63"/>
  <c r="I190" i="63"/>
  <c r="H190" i="63"/>
  <c r="G190" i="63"/>
  <c r="I189" i="63"/>
  <c r="H189" i="63"/>
  <c r="I188" i="63"/>
  <c r="H188" i="63"/>
  <c r="F188" i="63" s="1"/>
  <c r="I187" i="63"/>
  <c r="H187" i="63"/>
  <c r="I186" i="63"/>
  <c r="H186" i="63"/>
  <c r="F186" i="63" s="1"/>
  <c r="I185" i="63"/>
  <c r="H185" i="63"/>
  <c r="G185" i="63" s="1"/>
  <c r="I184" i="63"/>
  <c r="H184" i="63"/>
  <c r="F184" i="63"/>
  <c r="I183" i="63"/>
  <c r="H183" i="63"/>
  <c r="I182" i="63"/>
  <c r="H182" i="63"/>
  <c r="G182" i="63" s="1"/>
  <c r="I181" i="63"/>
  <c r="H181" i="63"/>
  <c r="G181" i="63" s="1"/>
  <c r="I180" i="63"/>
  <c r="H180" i="63"/>
  <c r="I179" i="63"/>
  <c r="H179" i="63"/>
  <c r="I178" i="63"/>
  <c r="H178" i="63"/>
  <c r="G178" i="63" s="1"/>
  <c r="I177" i="63"/>
  <c r="H177" i="63"/>
  <c r="G177" i="63" s="1"/>
  <c r="I176" i="63"/>
  <c r="H176" i="63"/>
  <c r="F176" i="63" s="1"/>
  <c r="I175" i="63"/>
  <c r="H175" i="63"/>
  <c r="I174" i="63"/>
  <c r="H174" i="63"/>
  <c r="G174" i="63" s="1"/>
  <c r="I173" i="63"/>
  <c r="H173" i="63"/>
  <c r="G173" i="63" s="1"/>
  <c r="I172" i="63"/>
  <c r="H172" i="63"/>
  <c r="F172" i="63" s="1"/>
  <c r="I171" i="63"/>
  <c r="H171" i="63"/>
  <c r="I170" i="63"/>
  <c r="H170" i="63"/>
  <c r="G170" i="63" s="1"/>
  <c r="I169" i="63"/>
  <c r="H169" i="63"/>
  <c r="G169" i="63" s="1"/>
  <c r="I168" i="63"/>
  <c r="H168" i="63"/>
  <c r="F168" i="63" s="1"/>
  <c r="I167" i="63"/>
  <c r="H167" i="63"/>
  <c r="I166" i="63"/>
  <c r="H166" i="63"/>
  <c r="G166" i="63" s="1"/>
  <c r="I165" i="63"/>
  <c r="H165" i="63"/>
  <c r="G165" i="63"/>
  <c r="I164" i="63"/>
  <c r="H164" i="63"/>
  <c r="F164" i="63" s="1"/>
  <c r="I163" i="63"/>
  <c r="H163" i="63"/>
  <c r="G163" i="63" s="1"/>
  <c r="I162" i="63"/>
  <c r="H162" i="63"/>
  <c r="G162" i="63"/>
  <c r="I161" i="63"/>
  <c r="H161" i="63"/>
  <c r="G161" i="63" s="1"/>
  <c r="I160" i="63"/>
  <c r="H160" i="63"/>
  <c r="F160" i="63" s="1"/>
  <c r="I159" i="63"/>
  <c r="H159" i="63"/>
  <c r="I158" i="63"/>
  <c r="H158" i="63"/>
  <c r="G158" i="63" s="1"/>
  <c r="I157" i="63"/>
  <c r="H157" i="63"/>
  <c r="G157" i="63" s="1"/>
  <c r="I156" i="63"/>
  <c r="H156" i="63"/>
  <c r="F156" i="63" s="1"/>
  <c r="I155" i="63"/>
  <c r="H155" i="63"/>
  <c r="I154" i="63"/>
  <c r="H154" i="63"/>
  <c r="G154" i="63" s="1"/>
  <c r="I153" i="63"/>
  <c r="H153" i="63"/>
  <c r="G153" i="63" s="1"/>
  <c r="I152" i="63"/>
  <c r="H152" i="63"/>
  <c r="F152" i="63" s="1"/>
  <c r="I151" i="63"/>
  <c r="H151" i="63"/>
  <c r="G151" i="63" s="1"/>
  <c r="I150" i="63"/>
  <c r="H150" i="63"/>
  <c r="G150" i="63" s="1"/>
  <c r="I149" i="63"/>
  <c r="H149" i="63"/>
  <c r="G149" i="63" s="1"/>
  <c r="I148" i="63"/>
  <c r="H148" i="63"/>
  <c r="F148" i="63" s="1"/>
  <c r="I147" i="63"/>
  <c r="H147" i="63"/>
  <c r="I146" i="63"/>
  <c r="H146" i="63"/>
  <c r="F146" i="63" s="1"/>
  <c r="I145" i="63"/>
  <c r="H145" i="63"/>
  <c r="I144" i="63"/>
  <c r="H144" i="63"/>
  <c r="G144" i="63" s="1"/>
  <c r="I143" i="63"/>
  <c r="H143" i="63"/>
  <c r="F143" i="63" s="1"/>
  <c r="I142" i="63"/>
  <c r="H142" i="63"/>
  <c r="G142" i="63" s="1"/>
  <c r="I141" i="63"/>
  <c r="H141" i="63"/>
  <c r="G141" i="63" s="1"/>
  <c r="I140" i="63"/>
  <c r="H140" i="63"/>
  <c r="I139" i="63"/>
  <c r="H139" i="63"/>
  <c r="I138" i="63"/>
  <c r="H138" i="63"/>
  <c r="F138" i="63" s="1"/>
  <c r="I137" i="63"/>
  <c r="H137" i="63"/>
  <c r="G137" i="63" s="1"/>
  <c r="I136" i="63"/>
  <c r="H136" i="63"/>
  <c r="G136" i="63" s="1"/>
  <c r="I135" i="63"/>
  <c r="H135" i="63"/>
  <c r="I134" i="63"/>
  <c r="H134" i="63"/>
  <c r="G134" i="63" s="1"/>
  <c r="I133" i="63"/>
  <c r="H133" i="63"/>
  <c r="G133" i="63" s="1"/>
  <c r="I132" i="63"/>
  <c r="H132" i="63"/>
  <c r="F132" i="63" s="1"/>
  <c r="I131" i="63"/>
  <c r="H131" i="63"/>
  <c r="I130" i="63"/>
  <c r="H130" i="63"/>
  <c r="G130" i="63" s="1"/>
  <c r="I129" i="63"/>
  <c r="H129" i="63"/>
  <c r="G129" i="63"/>
  <c r="I128" i="63"/>
  <c r="H128" i="63"/>
  <c r="I127" i="63"/>
  <c r="H127" i="63"/>
  <c r="F127" i="63" s="1"/>
  <c r="I126" i="63"/>
  <c r="H126" i="63"/>
  <c r="G126" i="63" s="1"/>
  <c r="I125" i="63"/>
  <c r="H125" i="63"/>
  <c r="I124" i="63"/>
  <c r="H124" i="63"/>
  <c r="G124" i="63" s="1"/>
  <c r="I123" i="63"/>
  <c r="H123" i="63"/>
  <c r="I122" i="63"/>
  <c r="H122" i="63"/>
  <c r="G122" i="63"/>
  <c r="I121" i="63"/>
  <c r="H121" i="63"/>
  <c r="G121" i="63"/>
  <c r="I120" i="63"/>
  <c r="H120" i="63"/>
  <c r="G120" i="63" s="1"/>
  <c r="I119" i="63"/>
  <c r="H119" i="63"/>
  <c r="F119" i="63" s="1"/>
  <c r="I118" i="63"/>
  <c r="H118" i="63"/>
  <c r="G118" i="63" s="1"/>
  <c r="I117" i="63"/>
  <c r="H117" i="63"/>
  <c r="G117" i="63" s="1"/>
  <c r="I116" i="63"/>
  <c r="H116" i="63"/>
  <c r="G116" i="63" s="1"/>
  <c r="I115" i="63"/>
  <c r="H115" i="63"/>
  <c r="F115" i="63"/>
  <c r="I114" i="63"/>
  <c r="H114" i="63"/>
  <c r="G114" i="63" s="1"/>
  <c r="I113" i="63"/>
  <c r="H113" i="63"/>
  <c r="G113" i="63" s="1"/>
  <c r="I112" i="63"/>
  <c r="H112" i="63"/>
  <c r="G112" i="63" s="1"/>
  <c r="I111" i="63"/>
  <c r="H111" i="63"/>
  <c r="F111" i="63" s="1"/>
  <c r="I110" i="63"/>
  <c r="H110" i="63"/>
  <c r="F110" i="63" s="1"/>
  <c r="I109" i="63"/>
  <c r="H109" i="63"/>
  <c r="I108" i="63"/>
  <c r="H108" i="63"/>
  <c r="G108" i="63" s="1"/>
  <c r="I107" i="63"/>
  <c r="H107" i="63"/>
  <c r="I106" i="63"/>
  <c r="H106" i="63"/>
  <c r="G106" i="63" s="1"/>
  <c r="I105" i="63"/>
  <c r="H105" i="63"/>
  <c r="G105" i="63" s="1"/>
  <c r="I104" i="63"/>
  <c r="H104" i="63"/>
  <c r="G104" i="63" s="1"/>
  <c r="I103" i="63"/>
  <c r="H103" i="63"/>
  <c r="F103" i="63" s="1"/>
  <c r="I102" i="63"/>
  <c r="H102" i="63"/>
  <c r="G102" i="63" s="1"/>
  <c r="I101" i="63"/>
  <c r="H101" i="63"/>
  <c r="G101" i="63" s="1"/>
  <c r="I100" i="63"/>
  <c r="H100" i="63"/>
  <c r="G100" i="63" s="1"/>
  <c r="I99" i="63"/>
  <c r="H99" i="63"/>
  <c r="G99" i="63" s="1"/>
  <c r="I98" i="63"/>
  <c r="H98" i="63"/>
  <c r="G98" i="63"/>
  <c r="I97" i="63"/>
  <c r="H97" i="63"/>
  <c r="G97" i="63"/>
  <c r="I96" i="63"/>
  <c r="H96" i="63"/>
  <c r="F96" i="63" s="1"/>
  <c r="I95" i="63"/>
  <c r="H95" i="63"/>
  <c r="G95" i="63" s="1"/>
  <c r="I94" i="63"/>
  <c r="H94" i="63"/>
  <c r="G94" i="63" s="1"/>
  <c r="I93" i="63"/>
  <c r="H93" i="63"/>
  <c r="G93" i="63" s="1"/>
  <c r="I92" i="63"/>
  <c r="H92" i="63"/>
  <c r="G92" i="63" s="1"/>
  <c r="I91" i="63"/>
  <c r="H91" i="63"/>
  <c r="G91" i="63" s="1"/>
  <c r="I90" i="63"/>
  <c r="H90" i="63"/>
  <c r="F90" i="63" s="1"/>
  <c r="I89" i="63"/>
  <c r="H89" i="63"/>
  <c r="G89" i="63" s="1"/>
  <c r="I88" i="63"/>
  <c r="H88" i="63"/>
  <c r="G88" i="63"/>
  <c r="I87" i="63"/>
  <c r="H87" i="63"/>
  <c r="G87" i="63"/>
  <c r="I86" i="63"/>
  <c r="H86" i="63"/>
  <c r="F86" i="63" s="1"/>
  <c r="G86" i="63"/>
  <c r="I85" i="63"/>
  <c r="H85" i="63"/>
  <c r="G85" i="63" s="1"/>
  <c r="I84" i="63"/>
  <c r="H84" i="63"/>
  <c r="G84" i="63" s="1"/>
  <c r="I83" i="63"/>
  <c r="H83" i="63"/>
  <c r="F83" i="63" s="1"/>
  <c r="I82" i="63"/>
  <c r="H82" i="63"/>
  <c r="G82" i="63"/>
  <c r="I81" i="63"/>
  <c r="H81" i="63"/>
  <c r="G81" i="63"/>
  <c r="I80" i="63"/>
  <c r="H80" i="63"/>
  <c r="G80" i="63"/>
  <c r="I79" i="63"/>
  <c r="H79" i="63"/>
  <c r="G79" i="63"/>
  <c r="I78" i="63"/>
  <c r="H78" i="63"/>
  <c r="G78" i="63" s="1"/>
  <c r="I77" i="63"/>
  <c r="H77" i="63"/>
  <c r="I76" i="63"/>
  <c r="H76" i="63"/>
  <c r="F76" i="63" s="1"/>
  <c r="I75" i="63"/>
  <c r="H75" i="63"/>
  <c r="G75" i="63" s="1"/>
  <c r="I74" i="63"/>
  <c r="H74" i="63"/>
  <c r="G74" i="63" s="1"/>
  <c r="I73" i="63"/>
  <c r="H73" i="63"/>
  <c r="G73" i="63" s="1"/>
  <c r="I72" i="63"/>
  <c r="H72" i="63"/>
  <c r="G72" i="63" s="1"/>
  <c r="I71" i="63"/>
  <c r="H71" i="63"/>
  <c r="G71" i="63" s="1"/>
  <c r="I70" i="63"/>
  <c r="H70" i="63"/>
  <c r="I69" i="63"/>
  <c r="H69" i="63"/>
  <c r="G69" i="63" s="1"/>
  <c r="I68" i="63"/>
  <c r="H68" i="63"/>
  <c r="G68" i="63" s="1"/>
  <c r="I67" i="63"/>
  <c r="H67" i="63"/>
  <c r="F67" i="63" s="1"/>
  <c r="I66" i="63"/>
  <c r="H66" i="63"/>
  <c r="G66" i="63" s="1"/>
  <c r="I65" i="63"/>
  <c r="H65" i="63"/>
  <c r="G65" i="63"/>
  <c r="I64" i="63"/>
  <c r="H64" i="63"/>
  <c r="I63" i="63"/>
  <c r="H63" i="63"/>
  <c r="G63" i="63" s="1"/>
  <c r="I62" i="63"/>
  <c r="H62" i="63"/>
  <c r="G62" i="63"/>
  <c r="I61" i="63"/>
  <c r="H61" i="63"/>
  <c r="I60" i="63"/>
  <c r="H60" i="63"/>
  <c r="G60" i="63" s="1"/>
  <c r="I59" i="63"/>
  <c r="H59" i="63"/>
  <c r="I58" i="63"/>
  <c r="H58" i="63"/>
  <c r="F58" i="63" s="1"/>
  <c r="I57" i="63"/>
  <c r="H57" i="63"/>
  <c r="G57" i="63" s="1"/>
  <c r="I56" i="63"/>
  <c r="H56" i="63"/>
  <c r="G56" i="63" s="1"/>
  <c r="I55" i="63"/>
  <c r="H55" i="63"/>
  <c r="G55" i="63" s="1"/>
  <c r="I54" i="63"/>
  <c r="H54" i="63"/>
  <c r="F54" i="63" s="1"/>
  <c r="I53" i="63"/>
  <c r="H53" i="63"/>
  <c r="G53" i="63" s="1"/>
  <c r="I52" i="63"/>
  <c r="H52" i="63"/>
  <c r="G52" i="63" s="1"/>
  <c r="I51" i="63"/>
  <c r="H51" i="63"/>
  <c r="G51" i="63" s="1"/>
  <c r="I50" i="63"/>
  <c r="H50" i="63"/>
  <c r="G50" i="63" s="1"/>
  <c r="I49" i="63"/>
  <c r="H49" i="63"/>
  <c r="G49" i="63" s="1"/>
  <c r="I48" i="63"/>
  <c r="H48" i="63"/>
  <c r="G48" i="63"/>
  <c r="I47" i="63"/>
  <c r="H47" i="63"/>
  <c r="G47" i="63"/>
  <c r="I46" i="63"/>
  <c r="H46" i="63"/>
  <c r="G46" i="63" s="1"/>
  <c r="I45" i="63"/>
  <c r="H45" i="63"/>
  <c r="I44" i="63"/>
  <c r="H44" i="63"/>
  <c r="F44" i="63" s="1"/>
  <c r="I43" i="63"/>
  <c r="H43" i="63"/>
  <c r="I42" i="63"/>
  <c r="H42" i="63"/>
  <c r="G42" i="63"/>
  <c r="I41" i="63"/>
  <c r="H41" i="63"/>
  <c r="G41" i="63"/>
  <c r="I40" i="63"/>
  <c r="H40" i="63"/>
  <c r="G40" i="63" s="1"/>
  <c r="I39" i="63"/>
  <c r="H39" i="63"/>
  <c r="G39" i="63"/>
  <c r="I38" i="63"/>
  <c r="H38" i="63"/>
  <c r="G38" i="63"/>
  <c r="I37" i="63"/>
  <c r="H37" i="63"/>
  <c r="G37" i="63" s="1"/>
  <c r="I36" i="63"/>
  <c r="H36" i="63"/>
  <c r="G36" i="63" s="1"/>
  <c r="I35" i="63"/>
  <c r="H35" i="63"/>
  <c r="G35" i="63" s="1"/>
  <c r="F35" i="63"/>
  <c r="I34" i="63"/>
  <c r="H34" i="63"/>
  <c r="G34" i="63"/>
  <c r="I33" i="63"/>
  <c r="H33" i="63"/>
  <c r="G33" i="63"/>
  <c r="I32" i="63"/>
  <c r="H32" i="63"/>
  <c r="F32" i="63" s="1"/>
  <c r="G32" i="63"/>
  <c r="I31" i="63"/>
  <c r="H31" i="63"/>
  <c r="G31" i="63" s="1"/>
  <c r="I30" i="63"/>
  <c r="H30" i="63"/>
  <c r="G30" i="63" s="1"/>
  <c r="I29" i="63"/>
  <c r="H29" i="63"/>
  <c r="G29" i="63" s="1"/>
  <c r="I28" i="63"/>
  <c r="H28" i="63"/>
  <c r="G28" i="63" s="1"/>
  <c r="I27" i="63"/>
  <c r="H27" i="63"/>
  <c r="G27" i="63" s="1"/>
  <c r="I26" i="63"/>
  <c r="H26" i="63"/>
  <c r="F26" i="63"/>
  <c r="I25" i="63"/>
  <c r="H25" i="63"/>
  <c r="G25" i="63"/>
  <c r="I24" i="63"/>
  <c r="H24" i="63"/>
  <c r="F24" i="63" s="1"/>
  <c r="I23" i="63"/>
  <c r="H23" i="63"/>
  <c r="G23" i="63" s="1"/>
  <c r="I22" i="63"/>
  <c r="H22" i="63"/>
  <c r="F22" i="63" s="1"/>
  <c r="I21" i="63"/>
  <c r="H21" i="63"/>
  <c r="G21" i="63" s="1"/>
  <c r="I20" i="63"/>
  <c r="H20" i="63"/>
  <c r="G20" i="63" s="1"/>
  <c r="I19" i="63"/>
  <c r="H19" i="63"/>
  <c r="G19" i="63"/>
  <c r="I18" i="63"/>
  <c r="H18" i="63"/>
  <c r="F18" i="63"/>
  <c r="I17" i="63"/>
  <c r="H17" i="63"/>
  <c r="G17" i="63"/>
  <c r="I16" i="63"/>
  <c r="H16" i="63"/>
  <c r="G16" i="63" s="1"/>
  <c r="I15" i="63"/>
  <c r="H15" i="63"/>
  <c r="G15" i="63" s="1"/>
  <c r="I14" i="63"/>
  <c r="H14" i="63"/>
  <c r="G14" i="63" s="1"/>
  <c r="I13" i="63"/>
  <c r="H13" i="63"/>
  <c r="I12" i="63"/>
  <c r="H12" i="63"/>
  <c r="G12" i="63" s="1"/>
  <c r="I11" i="63"/>
  <c r="H11" i="63"/>
  <c r="I10" i="63"/>
  <c r="H10" i="63"/>
  <c r="F10" i="63" s="1"/>
  <c r="I9" i="63"/>
  <c r="H9" i="63"/>
  <c r="G9" i="63" s="1"/>
  <c r="F7" i="63"/>
  <c r="G5" i="63"/>
  <c r="F5" i="63" s="1"/>
  <c r="L258" i="62"/>
  <c r="K258" i="62"/>
  <c r="L257" i="62"/>
  <c r="K257" i="62"/>
  <c r="L256" i="62"/>
  <c r="K256" i="62"/>
  <c r="I256" i="62" s="1"/>
  <c r="L255" i="62"/>
  <c r="K255" i="62"/>
  <c r="L254" i="62"/>
  <c r="K254" i="62"/>
  <c r="L253" i="62"/>
  <c r="K253" i="62"/>
  <c r="J253" i="62" s="1"/>
  <c r="L252" i="62"/>
  <c r="K252" i="62"/>
  <c r="I252" i="62" s="1"/>
  <c r="L251" i="62"/>
  <c r="K251" i="62"/>
  <c r="I251" i="62" s="1"/>
  <c r="L250" i="62"/>
  <c r="K250" i="62"/>
  <c r="L249" i="62"/>
  <c r="K249" i="62"/>
  <c r="J249" i="62" s="1"/>
  <c r="L248" i="62"/>
  <c r="K248" i="62"/>
  <c r="I248" i="62" s="1"/>
  <c r="L247" i="62"/>
  <c r="K247" i="62"/>
  <c r="I247" i="62" s="1"/>
  <c r="L246" i="62"/>
  <c r="K246" i="62"/>
  <c r="L245" i="62"/>
  <c r="K245" i="62"/>
  <c r="J245" i="62" s="1"/>
  <c r="L244" i="62"/>
  <c r="K244" i="62"/>
  <c r="J244" i="62" s="1"/>
  <c r="L243" i="62"/>
  <c r="K243" i="62"/>
  <c r="I243" i="62" s="1"/>
  <c r="L242" i="62"/>
  <c r="K242" i="62"/>
  <c r="L241" i="62"/>
  <c r="K241" i="62"/>
  <c r="J241" i="62" s="1"/>
  <c r="L240" i="62"/>
  <c r="K240" i="62"/>
  <c r="I240" i="62" s="1"/>
  <c r="L239" i="62"/>
  <c r="K239" i="62"/>
  <c r="I239" i="62" s="1"/>
  <c r="L238" i="62"/>
  <c r="K238" i="62"/>
  <c r="L237" i="62"/>
  <c r="K237" i="62"/>
  <c r="L236" i="62"/>
  <c r="K236" i="62"/>
  <c r="I236" i="62" s="1"/>
  <c r="L235" i="62"/>
  <c r="K235" i="62"/>
  <c r="I235" i="62" s="1"/>
  <c r="L234" i="62"/>
  <c r="K234" i="62"/>
  <c r="L233" i="62"/>
  <c r="K233" i="62"/>
  <c r="J233" i="62" s="1"/>
  <c r="L232" i="62"/>
  <c r="K232" i="62"/>
  <c r="I232" i="62" s="1"/>
  <c r="L231" i="62"/>
  <c r="K231" i="62"/>
  <c r="I231" i="62"/>
  <c r="L230" i="62"/>
  <c r="K230" i="62"/>
  <c r="L229" i="62"/>
  <c r="K229" i="62"/>
  <c r="J229" i="62" s="1"/>
  <c r="L228" i="62"/>
  <c r="K228" i="62"/>
  <c r="I228" i="62"/>
  <c r="L227" i="62"/>
  <c r="K227" i="62"/>
  <c r="I227" i="62"/>
  <c r="L226" i="62"/>
  <c r="K226" i="62"/>
  <c r="L225" i="62"/>
  <c r="K225" i="62"/>
  <c r="J225" i="62"/>
  <c r="L224" i="62"/>
  <c r="K224" i="62"/>
  <c r="I224" i="62"/>
  <c r="L223" i="62"/>
  <c r="K223" i="62"/>
  <c r="I223" i="62" s="1"/>
  <c r="L222" i="62"/>
  <c r="K222" i="62"/>
  <c r="L221" i="62"/>
  <c r="K221" i="62"/>
  <c r="J221" i="62" s="1"/>
  <c r="L220" i="62"/>
  <c r="K220" i="62"/>
  <c r="I220" i="62" s="1"/>
  <c r="L219" i="62"/>
  <c r="K219" i="62"/>
  <c r="J219" i="62" s="1"/>
  <c r="L218" i="62"/>
  <c r="K218" i="62"/>
  <c r="L217" i="62"/>
  <c r="K217" i="62"/>
  <c r="J217" i="62" s="1"/>
  <c r="L216" i="62"/>
  <c r="K216" i="62"/>
  <c r="I216" i="62" s="1"/>
  <c r="L215" i="62"/>
  <c r="K215" i="62"/>
  <c r="I215" i="62" s="1"/>
  <c r="L214" i="62"/>
  <c r="K214" i="62"/>
  <c r="L213" i="62"/>
  <c r="K213" i="62"/>
  <c r="J213" i="62"/>
  <c r="L212" i="62"/>
  <c r="K212" i="62"/>
  <c r="I212" i="62" s="1"/>
  <c r="L211" i="62"/>
  <c r="K211" i="62"/>
  <c r="L210" i="62"/>
  <c r="K210" i="62"/>
  <c r="L209" i="62"/>
  <c r="K209" i="62"/>
  <c r="J209" i="62" s="1"/>
  <c r="L208" i="62"/>
  <c r="K208" i="62"/>
  <c r="I208" i="62" s="1"/>
  <c r="L207" i="62"/>
  <c r="K207" i="62"/>
  <c r="I207" i="62" s="1"/>
  <c r="L206" i="62"/>
  <c r="K206" i="62"/>
  <c r="J206" i="62" s="1"/>
  <c r="L205" i="62"/>
  <c r="K205" i="62"/>
  <c r="J205" i="62" s="1"/>
  <c r="L204" i="62"/>
  <c r="K204" i="62"/>
  <c r="I204" i="62" s="1"/>
  <c r="L203" i="62"/>
  <c r="K203" i="62"/>
  <c r="J203" i="62"/>
  <c r="L202" i="62"/>
  <c r="K202" i="62"/>
  <c r="L201" i="62"/>
  <c r="K201" i="62"/>
  <c r="J201" i="62" s="1"/>
  <c r="L200" i="62"/>
  <c r="K200" i="62"/>
  <c r="L199" i="62"/>
  <c r="K199" i="62"/>
  <c r="I199" i="62" s="1"/>
  <c r="L198" i="62"/>
  <c r="K198" i="62"/>
  <c r="L197" i="62"/>
  <c r="K197" i="62"/>
  <c r="J197" i="62" s="1"/>
  <c r="L196" i="62"/>
  <c r="K196" i="62"/>
  <c r="I196" i="62" s="1"/>
  <c r="L195" i="62"/>
  <c r="K195" i="62"/>
  <c r="J195" i="62" s="1"/>
  <c r="L194" i="62"/>
  <c r="K194" i="62"/>
  <c r="L193" i="62"/>
  <c r="K193" i="62"/>
  <c r="J193" i="62" s="1"/>
  <c r="L192" i="62"/>
  <c r="K192" i="62"/>
  <c r="I192" i="62" s="1"/>
  <c r="L191" i="62"/>
  <c r="K191" i="62"/>
  <c r="I191" i="62" s="1"/>
  <c r="L190" i="62"/>
  <c r="K190" i="62"/>
  <c r="L189" i="62"/>
  <c r="K189" i="62"/>
  <c r="J189" i="62" s="1"/>
  <c r="L188" i="62"/>
  <c r="K188" i="62"/>
  <c r="I188" i="62" s="1"/>
  <c r="L187" i="62"/>
  <c r="K187" i="62"/>
  <c r="J187" i="62" s="1"/>
  <c r="L186" i="62"/>
  <c r="K186" i="62"/>
  <c r="L185" i="62"/>
  <c r="K185" i="62"/>
  <c r="J185" i="62"/>
  <c r="L184" i="62"/>
  <c r="K184" i="62"/>
  <c r="I184" i="62" s="1"/>
  <c r="L183" i="62"/>
  <c r="K183" i="62"/>
  <c r="I183" i="62" s="1"/>
  <c r="L182" i="62"/>
  <c r="K182" i="62"/>
  <c r="J182" i="62" s="1"/>
  <c r="L181" i="62"/>
  <c r="K181" i="62"/>
  <c r="J181" i="62" s="1"/>
  <c r="L180" i="62"/>
  <c r="K180" i="62"/>
  <c r="I180" i="62" s="1"/>
  <c r="L179" i="62"/>
  <c r="K179" i="62"/>
  <c r="J179" i="62" s="1"/>
  <c r="L178" i="62"/>
  <c r="K178" i="62"/>
  <c r="L177" i="62"/>
  <c r="K177" i="62"/>
  <c r="J177" i="62" s="1"/>
  <c r="L176" i="62"/>
  <c r="K176" i="62"/>
  <c r="I176" i="62" s="1"/>
  <c r="L175" i="62"/>
  <c r="K175" i="62"/>
  <c r="I175" i="62" s="1"/>
  <c r="L174" i="62"/>
  <c r="K174" i="62"/>
  <c r="L173" i="62"/>
  <c r="K173" i="62"/>
  <c r="J173" i="62" s="1"/>
  <c r="L172" i="62"/>
  <c r="K172" i="62"/>
  <c r="I172" i="62" s="1"/>
  <c r="L171" i="62"/>
  <c r="K171" i="62"/>
  <c r="L170" i="62"/>
  <c r="K170" i="62"/>
  <c r="J170" i="62"/>
  <c r="L169" i="62"/>
  <c r="K169" i="62"/>
  <c r="J169" i="62" s="1"/>
  <c r="L168" i="62"/>
  <c r="K168" i="62"/>
  <c r="I168" i="62" s="1"/>
  <c r="L167" i="62"/>
  <c r="K167" i="62"/>
  <c r="J167" i="62"/>
  <c r="L166" i="62"/>
  <c r="K166" i="62"/>
  <c r="J166" i="62" s="1"/>
  <c r="L165" i="62"/>
  <c r="K165" i="62"/>
  <c r="J165" i="62" s="1"/>
  <c r="L164" i="62"/>
  <c r="K164" i="62"/>
  <c r="I164" i="62" s="1"/>
  <c r="L163" i="62"/>
  <c r="K163" i="62"/>
  <c r="J163" i="62" s="1"/>
  <c r="L162" i="62"/>
  <c r="K162" i="62"/>
  <c r="J162" i="62" s="1"/>
  <c r="L161" i="62"/>
  <c r="K161" i="62"/>
  <c r="J161" i="62" s="1"/>
  <c r="L160" i="62"/>
  <c r="K160" i="62"/>
  <c r="J160" i="62" s="1"/>
  <c r="L159" i="62"/>
  <c r="K159" i="62"/>
  <c r="J159" i="62" s="1"/>
  <c r="L158" i="62"/>
  <c r="K158" i="62"/>
  <c r="J158" i="62" s="1"/>
  <c r="L157" i="62"/>
  <c r="K157" i="62"/>
  <c r="J157" i="62" s="1"/>
  <c r="L156" i="62"/>
  <c r="K156" i="62"/>
  <c r="I156" i="62" s="1"/>
  <c r="L155" i="62"/>
  <c r="K155" i="62"/>
  <c r="I155" i="62" s="1"/>
  <c r="L154" i="62"/>
  <c r="K154" i="62"/>
  <c r="J154" i="62" s="1"/>
  <c r="L153" i="62"/>
  <c r="K153" i="62"/>
  <c r="J153" i="62" s="1"/>
  <c r="L152" i="62"/>
  <c r="K152" i="62"/>
  <c r="I152" i="62" s="1"/>
  <c r="L151" i="62"/>
  <c r="K151" i="62"/>
  <c r="J151" i="62" s="1"/>
  <c r="L150" i="62"/>
  <c r="K150" i="62"/>
  <c r="J150" i="62" s="1"/>
  <c r="L149" i="62"/>
  <c r="K149" i="62"/>
  <c r="J149" i="62" s="1"/>
  <c r="L148" i="62"/>
  <c r="K148" i="62"/>
  <c r="I148" i="62" s="1"/>
  <c r="L147" i="62"/>
  <c r="K147" i="62"/>
  <c r="J147" i="62" s="1"/>
  <c r="L146" i="62"/>
  <c r="K146" i="62"/>
  <c r="J146" i="62"/>
  <c r="L145" i="62"/>
  <c r="K145" i="62"/>
  <c r="J145" i="62"/>
  <c r="L144" i="62"/>
  <c r="K144" i="62"/>
  <c r="I144" i="62"/>
  <c r="L143" i="62"/>
  <c r="K143" i="62"/>
  <c r="J143" i="62" s="1"/>
  <c r="L142" i="62"/>
  <c r="K142" i="62"/>
  <c r="J142" i="62" s="1"/>
  <c r="L141" i="62"/>
  <c r="K141" i="62"/>
  <c r="J141" i="62" s="1"/>
  <c r="L140" i="62"/>
  <c r="K140" i="62"/>
  <c r="I140" i="62" s="1"/>
  <c r="L139" i="62"/>
  <c r="K139" i="62"/>
  <c r="J139" i="62"/>
  <c r="L138" i="62"/>
  <c r="K138" i="62"/>
  <c r="J138" i="62" s="1"/>
  <c r="L137" i="62"/>
  <c r="K137" i="62"/>
  <c r="J137" i="62" s="1"/>
  <c r="L136" i="62"/>
  <c r="K136" i="62"/>
  <c r="L135" i="62"/>
  <c r="K135" i="62"/>
  <c r="J135" i="62" s="1"/>
  <c r="L134" i="62"/>
  <c r="K134" i="62"/>
  <c r="J134" i="62" s="1"/>
  <c r="L133" i="62"/>
  <c r="K133" i="62"/>
  <c r="J133" i="62" s="1"/>
  <c r="L132" i="62"/>
  <c r="K132" i="62"/>
  <c r="I132" i="62" s="1"/>
  <c r="L131" i="62"/>
  <c r="K131" i="62"/>
  <c r="I131" i="62" s="1"/>
  <c r="L130" i="62"/>
  <c r="K130" i="62"/>
  <c r="J130" i="62"/>
  <c r="L129" i="62"/>
  <c r="K129" i="62"/>
  <c r="J129" i="62"/>
  <c r="L128" i="62"/>
  <c r="K128" i="62"/>
  <c r="I128" i="62"/>
  <c r="L127" i="62"/>
  <c r="K127" i="62"/>
  <c r="J127" i="62"/>
  <c r="L126" i="62"/>
  <c r="K126" i="62"/>
  <c r="J126" i="62" s="1"/>
  <c r="L125" i="62"/>
  <c r="K125" i="62"/>
  <c r="J125" i="62" s="1"/>
  <c r="L124" i="62"/>
  <c r="K124" i="62"/>
  <c r="I124" i="62" s="1"/>
  <c r="L123" i="62"/>
  <c r="K123" i="62"/>
  <c r="I123" i="62" s="1"/>
  <c r="L122" i="62"/>
  <c r="K122" i="62"/>
  <c r="J122" i="62" s="1"/>
  <c r="L121" i="62"/>
  <c r="K121" i="62"/>
  <c r="J121" i="62"/>
  <c r="L120" i="62"/>
  <c r="K120" i="62"/>
  <c r="L119" i="62"/>
  <c r="K119" i="62"/>
  <c r="J119" i="62" s="1"/>
  <c r="L118" i="62"/>
  <c r="K118" i="62"/>
  <c r="J118" i="62"/>
  <c r="L117" i="62"/>
  <c r="K117" i="62"/>
  <c r="J117" i="62" s="1"/>
  <c r="L116" i="62"/>
  <c r="K116" i="62"/>
  <c r="I116" i="62" s="1"/>
  <c r="L115" i="62"/>
  <c r="K115" i="62"/>
  <c r="J115" i="62" s="1"/>
  <c r="L114" i="62"/>
  <c r="K114" i="62"/>
  <c r="J114" i="62"/>
  <c r="L113" i="62"/>
  <c r="K113" i="62"/>
  <c r="J113" i="62"/>
  <c r="L112" i="62"/>
  <c r="K112" i="62"/>
  <c r="I112" i="62" s="1"/>
  <c r="L111" i="62"/>
  <c r="K111" i="62"/>
  <c r="J111" i="62" s="1"/>
  <c r="L110" i="62"/>
  <c r="K110" i="62"/>
  <c r="L109" i="62"/>
  <c r="K109" i="62"/>
  <c r="J109" i="62" s="1"/>
  <c r="L108" i="62"/>
  <c r="K108" i="62"/>
  <c r="J108" i="62" s="1"/>
  <c r="L107" i="62"/>
  <c r="K107" i="62"/>
  <c r="I107" i="62" s="1"/>
  <c r="J107" i="62"/>
  <c r="L106" i="62"/>
  <c r="K106" i="62"/>
  <c r="J106" i="62"/>
  <c r="L105" i="62"/>
  <c r="K105" i="62"/>
  <c r="J105" i="62" s="1"/>
  <c r="L104" i="62"/>
  <c r="K104" i="62"/>
  <c r="L103" i="62"/>
  <c r="K103" i="62"/>
  <c r="J103" i="62"/>
  <c r="L102" i="62"/>
  <c r="K102" i="62"/>
  <c r="I102" i="62" s="1"/>
  <c r="L101" i="62"/>
  <c r="K101" i="62"/>
  <c r="J101" i="62" s="1"/>
  <c r="L100" i="62"/>
  <c r="K100" i="62"/>
  <c r="J100" i="62" s="1"/>
  <c r="L99" i="62"/>
  <c r="K99" i="62"/>
  <c r="I99" i="62" s="1"/>
  <c r="J99" i="62"/>
  <c r="L98" i="62"/>
  <c r="K98" i="62"/>
  <c r="J98" i="62"/>
  <c r="L97" i="62"/>
  <c r="K97" i="62"/>
  <c r="J97" i="62"/>
  <c r="L96" i="62"/>
  <c r="K96" i="62"/>
  <c r="J96" i="62" s="1"/>
  <c r="L95" i="62"/>
  <c r="K95" i="62"/>
  <c r="I95" i="62" s="1"/>
  <c r="L94" i="62"/>
  <c r="K94" i="62"/>
  <c r="L93" i="62"/>
  <c r="K93" i="62"/>
  <c r="J93" i="62" s="1"/>
  <c r="L92" i="62"/>
  <c r="K92" i="62"/>
  <c r="J92" i="62" s="1"/>
  <c r="L91" i="62"/>
  <c r="K91" i="62"/>
  <c r="J91" i="62" s="1"/>
  <c r="L90" i="62"/>
  <c r="K90" i="62"/>
  <c r="J90" i="62" s="1"/>
  <c r="L89" i="62"/>
  <c r="K89" i="62"/>
  <c r="J89" i="62"/>
  <c r="L88" i="62"/>
  <c r="K88" i="62"/>
  <c r="J88" i="62" s="1"/>
  <c r="L87" i="62"/>
  <c r="K87" i="62"/>
  <c r="J87" i="62" s="1"/>
  <c r="L86" i="62"/>
  <c r="K86" i="62"/>
  <c r="J86" i="62"/>
  <c r="L85" i="62"/>
  <c r="K85" i="62"/>
  <c r="J85" i="62" s="1"/>
  <c r="L84" i="62"/>
  <c r="K84" i="62"/>
  <c r="J84" i="62" s="1"/>
  <c r="L83" i="62"/>
  <c r="K83" i="62"/>
  <c r="J83" i="62" s="1"/>
  <c r="L82" i="62"/>
  <c r="K82" i="62"/>
  <c r="J82" i="62"/>
  <c r="L81" i="62"/>
  <c r="K81" i="62"/>
  <c r="J81" i="62" s="1"/>
  <c r="L80" i="62"/>
  <c r="K80" i="62"/>
  <c r="J80" i="62" s="1"/>
  <c r="L79" i="62"/>
  <c r="K79" i="62"/>
  <c r="J79" i="62" s="1"/>
  <c r="L78" i="62"/>
  <c r="K78" i="62"/>
  <c r="J78" i="62" s="1"/>
  <c r="L77" i="62"/>
  <c r="K77" i="62"/>
  <c r="J77" i="62" s="1"/>
  <c r="L76" i="62"/>
  <c r="K76" i="62"/>
  <c r="J76" i="62" s="1"/>
  <c r="L75" i="62"/>
  <c r="K75" i="62"/>
  <c r="J75" i="62" s="1"/>
  <c r="L74" i="62"/>
  <c r="K74" i="62"/>
  <c r="J74" i="62" s="1"/>
  <c r="L73" i="62"/>
  <c r="K73" i="62"/>
  <c r="J73" i="62" s="1"/>
  <c r="L72" i="62"/>
  <c r="K72" i="62"/>
  <c r="L71" i="62"/>
  <c r="K71" i="62"/>
  <c r="J71" i="62" s="1"/>
  <c r="L70" i="62"/>
  <c r="K70" i="62"/>
  <c r="J70" i="62" s="1"/>
  <c r="L69" i="62"/>
  <c r="K69" i="62"/>
  <c r="J69" i="62" s="1"/>
  <c r="L68" i="62"/>
  <c r="K68" i="62"/>
  <c r="J68" i="62" s="1"/>
  <c r="L67" i="62"/>
  <c r="K67" i="62"/>
  <c r="J67" i="62" s="1"/>
  <c r="L66" i="62"/>
  <c r="K66" i="62"/>
  <c r="J66" i="62" s="1"/>
  <c r="L65" i="62"/>
  <c r="K65" i="62"/>
  <c r="J65" i="62"/>
  <c r="L64" i="62"/>
  <c r="K64" i="62"/>
  <c r="J64" i="62"/>
  <c r="L63" i="62"/>
  <c r="K63" i="62"/>
  <c r="J63" i="62"/>
  <c r="L62" i="62"/>
  <c r="K62" i="62"/>
  <c r="L61" i="62"/>
  <c r="K61" i="62"/>
  <c r="J61" i="62" s="1"/>
  <c r="L60" i="62"/>
  <c r="K60" i="62"/>
  <c r="J60" i="62" s="1"/>
  <c r="L59" i="62"/>
  <c r="K59" i="62"/>
  <c r="J59" i="62" s="1"/>
  <c r="L58" i="62"/>
  <c r="K58" i="62"/>
  <c r="J58" i="62" s="1"/>
  <c r="L57" i="62"/>
  <c r="K57" i="62"/>
  <c r="J57" i="62" s="1"/>
  <c r="L56" i="62"/>
  <c r="K56" i="62"/>
  <c r="J56" i="62" s="1"/>
  <c r="L55" i="62"/>
  <c r="K55" i="62"/>
  <c r="J55" i="62" s="1"/>
  <c r="L54" i="62"/>
  <c r="K54" i="62"/>
  <c r="J54" i="62" s="1"/>
  <c r="L53" i="62"/>
  <c r="K53" i="62"/>
  <c r="J53" i="62" s="1"/>
  <c r="L52" i="62"/>
  <c r="K52" i="62"/>
  <c r="J52" i="62" s="1"/>
  <c r="L51" i="62"/>
  <c r="K51" i="62"/>
  <c r="J51" i="62" s="1"/>
  <c r="L50" i="62"/>
  <c r="K50" i="62"/>
  <c r="J50" i="62"/>
  <c r="L49" i="62"/>
  <c r="K49" i="62"/>
  <c r="J49" i="62"/>
  <c r="L48" i="62"/>
  <c r="K48" i="62"/>
  <c r="J48" i="62" s="1"/>
  <c r="L47" i="62"/>
  <c r="K47" i="62"/>
  <c r="J47" i="62" s="1"/>
  <c r="L46" i="62"/>
  <c r="K46" i="62"/>
  <c r="J46" i="62" s="1"/>
  <c r="L45" i="62"/>
  <c r="K45" i="62"/>
  <c r="J45" i="62" s="1"/>
  <c r="L44" i="62"/>
  <c r="K44" i="62"/>
  <c r="J44" i="62" s="1"/>
  <c r="L43" i="62"/>
  <c r="K43" i="62"/>
  <c r="J43" i="62" s="1"/>
  <c r="L42" i="62"/>
  <c r="K42" i="62"/>
  <c r="J42" i="62" s="1"/>
  <c r="L41" i="62"/>
  <c r="K41" i="62"/>
  <c r="J41" i="62"/>
  <c r="L40" i="62"/>
  <c r="K40" i="62"/>
  <c r="L39" i="62"/>
  <c r="K39" i="62"/>
  <c r="J39" i="62" s="1"/>
  <c r="L38" i="62"/>
  <c r="K38" i="62"/>
  <c r="J38" i="62"/>
  <c r="L37" i="62"/>
  <c r="K37" i="62"/>
  <c r="J37" i="62" s="1"/>
  <c r="L36" i="62"/>
  <c r="K36" i="62"/>
  <c r="J36" i="62" s="1"/>
  <c r="L35" i="62"/>
  <c r="K35" i="62"/>
  <c r="J35" i="62" s="1"/>
  <c r="L34" i="62"/>
  <c r="K34" i="62"/>
  <c r="J34" i="62"/>
  <c r="L33" i="62"/>
  <c r="K33" i="62"/>
  <c r="J33" i="62"/>
  <c r="L32" i="62"/>
  <c r="K32" i="62"/>
  <c r="J32" i="62" s="1"/>
  <c r="L31" i="62"/>
  <c r="K31" i="62"/>
  <c r="J31" i="62" s="1"/>
  <c r="L30" i="62"/>
  <c r="K30" i="62"/>
  <c r="L29" i="62"/>
  <c r="K29" i="62"/>
  <c r="J29" i="62" s="1"/>
  <c r="L28" i="62"/>
  <c r="K28" i="62"/>
  <c r="J28" i="62" s="1"/>
  <c r="L27" i="62"/>
  <c r="K27" i="62"/>
  <c r="J27" i="62" s="1"/>
  <c r="L26" i="62"/>
  <c r="K26" i="62"/>
  <c r="J26" i="62" s="1"/>
  <c r="L25" i="62"/>
  <c r="K25" i="62"/>
  <c r="J25" i="62" s="1"/>
  <c r="L24" i="62"/>
  <c r="K24" i="62"/>
  <c r="J24" i="62" s="1"/>
  <c r="L23" i="62"/>
  <c r="K23" i="62"/>
  <c r="J23" i="62" s="1"/>
  <c r="L22" i="62"/>
  <c r="K22" i="62"/>
  <c r="J22" i="62"/>
  <c r="L21" i="62"/>
  <c r="K21" i="62"/>
  <c r="J21" i="62" s="1"/>
  <c r="L20" i="62"/>
  <c r="K20" i="62"/>
  <c r="J20" i="62" s="1"/>
  <c r="L19" i="62"/>
  <c r="K19" i="62"/>
  <c r="J19" i="62" s="1"/>
  <c r="L18" i="62"/>
  <c r="K18" i="62"/>
  <c r="J18" i="62" s="1"/>
  <c r="L17" i="62"/>
  <c r="K17" i="62"/>
  <c r="J17" i="62" s="1"/>
  <c r="L16" i="62"/>
  <c r="K16" i="62"/>
  <c r="J16" i="62" s="1"/>
  <c r="L15" i="62"/>
  <c r="K15" i="62"/>
  <c r="J15" i="62" s="1"/>
  <c r="L14" i="62"/>
  <c r="K14" i="62"/>
  <c r="J14" i="62" s="1"/>
  <c r="L13" i="62"/>
  <c r="K13" i="62"/>
  <c r="J13" i="62" s="1"/>
  <c r="L12" i="62"/>
  <c r="K12" i="62"/>
  <c r="J12" i="62" s="1"/>
  <c r="L11" i="62"/>
  <c r="K11" i="62"/>
  <c r="J11" i="62" s="1"/>
  <c r="L10" i="62"/>
  <c r="K10" i="62"/>
  <c r="J10" i="62" s="1"/>
  <c r="L9" i="62"/>
  <c r="K9" i="62"/>
  <c r="J9" i="62" s="1"/>
  <c r="I7" i="62"/>
  <c r="J5" i="62"/>
  <c r="I5" i="62" s="1"/>
  <c r="L259" i="60"/>
  <c r="L258" i="60"/>
  <c r="L257" i="60"/>
  <c r="L256" i="60"/>
  <c r="L255" i="60"/>
  <c r="L254" i="60"/>
  <c r="L253" i="60"/>
  <c r="L252" i="60"/>
  <c r="L251" i="60"/>
  <c r="L250" i="60"/>
  <c r="L249" i="60"/>
  <c r="L248" i="60"/>
  <c r="L247" i="60"/>
  <c r="L246" i="60"/>
  <c r="L245" i="60"/>
  <c r="L244" i="60"/>
  <c r="L243" i="60"/>
  <c r="L242" i="60"/>
  <c r="L241" i="60"/>
  <c r="L240" i="60"/>
  <c r="L239" i="60"/>
  <c r="L238" i="60"/>
  <c r="L237" i="60"/>
  <c r="L236" i="60"/>
  <c r="L235" i="60"/>
  <c r="L234" i="60"/>
  <c r="L233" i="60"/>
  <c r="L232" i="60"/>
  <c r="L231" i="60"/>
  <c r="L230" i="60"/>
  <c r="L229" i="60"/>
  <c r="L228" i="60"/>
  <c r="L227" i="60"/>
  <c r="L226" i="60"/>
  <c r="L225" i="60"/>
  <c r="L224" i="60"/>
  <c r="L223" i="60"/>
  <c r="L222" i="60"/>
  <c r="L221" i="60"/>
  <c r="L220" i="60"/>
  <c r="L219" i="60"/>
  <c r="L218" i="60"/>
  <c r="L217" i="60"/>
  <c r="L216" i="60"/>
  <c r="L215" i="60"/>
  <c r="L214" i="60"/>
  <c r="L213" i="60"/>
  <c r="L212" i="60"/>
  <c r="L211" i="60"/>
  <c r="L210" i="60"/>
  <c r="L209" i="60"/>
  <c r="L208" i="60"/>
  <c r="L207" i="60"/>
  <c r="L206" i="60"/>
  <c r="L205" i="60"/>
  <c r="L204" i="60"/>
  <c r="L203" i="60"/>
  <c r="L202" i="60"/>
  <c r="L201" i="60"/>
  <c r="L200" i="60"/>
  <c r="L199" i="60"/>
  <c r="L198" i="60"/>
  <c r="L197" i="60"/>
  <c r="L196" i="60"/>
  <c r="L195" i="60"/>
  <c r="L194" i="60"/>
  <c r="L193" i="60"/>
  <c r="L192" i="60"/>
  <c r="L191" i="60"/>
  <c r="L190" i="60"/>
  <c r="L189" i="60"/>
  <c r="L188" i="60"/>
  <c r="L187" i="60"/>
  <c r="L186" i="60"/>
  <c r="L185" i="60"/>
  <c r="L184" i="60"/>
  <c r="L183" i="60"/>
  <c r="L182" i="60"/>
  <c r="L181" i="60"/>
  <c r="L180" i="60"/>
  <c r="L179" i="60"/>
  <c r="L178" i="60"/>
  <c r="L177" i="60"/>
  <c r="L176" i="60"/>
  <c r="L175" i="60"/>
  <c r="L174" i="60"/>
  <c r="L173" i="60"/>
  <c r="L172" i="60"/>
  <c r="L171" i="60"/>
  <c r="L170" i="60"/>
  <c r="L169" i="60"/>
  <c r="L168" i="60"/>
  <c r="L167" i="60"/>
  <c r="L166" i="60"/>
  <c r="L165" i="60"/>
  <c r="L164" i="60"/>
  <c r="L163" i="60"/>
  <c r="L162" i="60"/>
  <c r="L161" i="60"/>
  <c r="L160" i="60"/>
  <c r="L159" i="60"/>
  <c r="L158" i="60"/>
  <c r="L157" i="60"/>
  <c r="L156" i="60"/>
  <c r="L155" i="60"/>
  <c r="L154" i="60"/>
  <c r="L153" i="60"/>
  <c r="L152" i="60"/>
  <c r="L151" i="60"/>
  <c r="L150" i="60"/>
  <c r="L149" i="60"/>
  <c r="L148" i="60"/>
  <c r="L147" i="60"/>
  <c r="L146" i="60"/>
  <c r="L145" i="60"/>
  <c r="L144" i="60"/>
  <c r="L143" i="60"/>
  <c r="L142" i="60"/>
  <c r="L141" i="60"/>
  <c r="L140" i="60"/>
  <c r="L139" i="60"/>
  <c r="L138" i="60"/>
  <c r="L137" i="60"/>
  <c r="L136" i="60"/>
  <c r="L135" i="60"/>
  <c r="L134" i="60"/>
  <c r="L133" i="60"/>
  <c r="L132" i="60"/>
  <c r="L131" i="60"/>
  <c r="L130" i="60"/>
  <c r="L129" i="60"/>
  <c r="L128" i="60"/>
  <c r="L127" i="60"/>
  <c r="L126" i="60"/>
  <c r="L125" i="60"/>
  <c r="L124" i="60"/>
  <c r="L123" i="60"/>
  <c r="L122" i="60"/>
  <c r="L121" i="60"/>
  <c r="L120" i="60"/>
  <c r="L119" i="60"/>
  <c r="L118" i="60"/>
  <c r="L117" i="60"/>
  <c r="L116" i="60"/>
  <c r="L115" i="60"/>
  <c r="L114" i="60"/>
  <c r="L113" i="60"/>
  <c r="L112" i="60"/>
  <c r="L111" i="60"/>
  <c r="L110" i="60"/>
  <c r="L109" i="60"/>
  <c r="L108" i="60"/>
  <c r="L107" i="60"/>
  <c r="L106" i="60"/>
  <c r="L105" i="60"/>
  <c r="L104" i="60"/>
  <c r="L103" i="60"/>
  <c r="L102" i="60"/>
  <c r="L101" i="60"/>
  <c r="L100" i="60"/>
  <c r="L99" i="60"/>
  <c r="L98" i="60"/>
  <c r="L97" i="60"/>
  <c r="L96" i="60"/>
  <c r="L95" i="60"/>
  <c r="L94" i="60"/>
  <c r="L93" i="60"/>
  <c r="L92" i="60"/>
  <c r="L91" i="60"/>
  <c r="L90" i="60"/>
  <c r="L89" i="60"/>
  <c r="L88" i="60"/>
  <c r="L87" i="60"/>
  <c r="L86" i="60"/>
  <c r="L85" i="60"/>
  <c r="L84" i="60"/>
  <c r="L83" i="60"/>
  <c r="L82" i="60"/>
  <c r="L81" i="60"/>
  <c r="L80" i="60"/>
  <c r="L79" i="60"/>
  <c r="L78" i="60"/>
  <c r="L77" i="60"/>
  <c r="L76" i="60"/>
  <c r="L75" i="60"/>
  <c r="L74" i="60"/>
  <c r="L73" i="60"/>
  <c r="L72" i="60"/>
  <c r="L71" i="60"/>
  <c r="L70" i="60"/>
  <c r="L69" i="60"/>
  <c r="L68" i="60"/>
  <c r="L67" i="60"/>
  <c r="L66" i="60"/>
  <c r="L65" i="60"/>
  <c r="L64" i="60"/>
  <c r="L63" i="60"/>
  <c r="L62" i="60"/>
  <c r="L61" i="60"/>
  <c r="L60" i="60"/>
  <c r="L59" i="60"/>
  <c r="L58" i="60"/>
  <c r="L57" i="60"/>
  <c r="L56" i="60"/>
  <c r="L55" i="60"/>
  <c r="L54" i="60"/>
  <c r="L53" i="60"/>
  <c r="L52" i="60"/>
  <c r="L51" i="60"/>
  <c r="L50" i="60"/>
  <c r="L49" i="60"/>
  <c r="L48" i="60"/>
  <c r="L47" i="60"/>
  <c r="L46" i="60"/>
  <c r="L45" i="60"/>
  <c r="L44" i="60"/>
  <c r="L43" i="60"/>
  <c r="L42" i="60"/>
  <c r="L41" i="60"/>
  <c r="L40" i="60"/>
  <c r="L39" i="60"/>
  <c r="L38" i="60"/>
  <c r="L37" i="60"/>
  <c r="L36" i="60"/>
  <c r="L35" i="60"/>
  <c r="L34" i="60"/>
  <c r="L33" i="60"/>
  <c r="L32" i="60"/>
  <c r="L31" i="60"/>
  <c r="L30" i="60"/>
  <c r="L29" i="60"/>
  <c r="L28" i="60"/>
  <c r="L27" i="60"/>
  <c r="L26" i="60"/>
  <c r="L25" i="60"/>
  <c r="L24" i="60"/>
  <c r="L23" i="60"/>
  <c r="L22" i="60"/>
  <c r="L21" i="60"/>
  <c r="L20" i="60"/>
  <c r="L19" i="60"/>
  <c r="L18" i="60"/>
  <c r="L17" i="60"/>
  <c r="L16" i="60"/>
  <c r="L15" i="60"/>
  <c r="L14" i="60"/>
  <c r="U253" i="38"/>
  <c r="F247" i="67"/>
  <c r="F23" i="67"/>
  <c r="F95" i="67"/>
  <c r="F119" i="67"/>
  <c r="G152" i="67"/>
  <c r="G184" i="67"/>
  <c r="G204" i="67"/>
  <c r="F11" i="68"/>
  <c r="F15" i="68"/>
  <c r="F19" i="68"/>
  <c r="F23" i="68"/>
  <c r="F27" i="68"/>
  <c r="F31" i="68"/>
  <c r="F35" i="68"/>
  <c r="F39" i="68"/>
  <c r="F43" i="68"/>
  <c r="F47" i="68"/>
  <c r="F51" i="68"/>
  <c r="F55" i="68"/>
  <c r="F59" i="68"/>
  <c r="F63" i="68"/>
  <c r="F67" i="68"/>
  <c r="F71" i="68"/>
  <c r="F75" i="68"/>
  <c r="F79" i="68"/>
  <c r="F83" i="68"/>
  <c r="F87" i="68"/>
  <c r="F91" i="68"/>
  <c r="F95" i="68"/>
  <c r="F99" i="68"/>
  <c r="F103" i="68"/>
  <c r="F107" i="68"/>
  <c r="F111" i="68"/>
  <c r="F115" i="68"/>
  <c r="F119" i="68"/>
  <c r="F123" i="68"/>
  <c r="F127" i="68"/>
  <c r="F131" i="68"/>
  <c r="F135" i="68"/>
  <c r="F139" i="68"/>
  <c r="F143" i="68"/>
  <c r="F147" i="68"/>
  <c r="F151" i="68"/>
  <c r="F155" i="68"/>
  <c r="F159" i="68"/>
  <c r="F163" i="68"/>
  <c r="F171" i="68"/>
  <c r="F179" i="68"/>
  <c r="F183" i="68"/>
  <c r="F187" i="68"/>
  <c r="F191" i="68"/>
  <c r="F195" i="68"/>
  <c r="F199" i="68"/>
  <c r="F203" i="68"/>
  <c r="F207" i="68"/>
  <c r="F211" i="68"/>
  <c r="F215" i="68"/>
  <c r="F219" i="68"/>
  <c r="F227" i="68"/>
  <c r="F231" i="68"/>
  <c r="F235" i="68"/>
  <c r="F239" i="68"/>
  <c r="F243" i="68"/>
  <c r="F247" i="68"/>
  <c r="F251" i="68"/>
  <c r="F27" i="67"/>
  <c r="F64" i="67"/>
  <c r="F83" i="67"/>
  <c r="F96" i="67"/>
  <c r="G120" i="67"/>
  <c r="G140" i="67"/>
  <c r="F175" i="67"/>
  <c r="F187" i="67"/>
  <c r="F207" i="67"/>
  <c r="F227" i="67"/>
  <c r="F251" i="67"/>
  <c r="F11" i="67"/>
  <c r="G28" i="67"/>
  <c r="F51" i="67"/>
  <c r="F87" i="67"/>
  <c r="F123" i="67"/>
  <c r="F143" i="67"/>
  <c r="G156" i="67"/>
  <c r="F176" i="67"/>
  <c r="F191" i="67"/>
  <c r="G228" i="67"/>
  <c r="F255" i="67"/>
  <c r="F16" i="68"/>
  <c r="F20" i="68"/>
  <c r="F24" i="68"/>
  <c r="F28" i="68"/>
  <c r="F32" i="68"/>
  <c r="F40" i="68"/>
  <c r="F48" i="68"/>
  <c r="F56" i="68"/>
  <c r="F60" i="68"/>
  <c r="F64" i="68"/>
  <c r="F72" i="68"/>
  <c r="F80" i="68"/>
  <c r="F84" i="68"/>
  <c r="F88" i="68"/>
  <c r="F92" i="68"/>
  <c r="F96" i="68"/>
  <c r="F104" i="68"/>
  <c r="F112" i="68"/>
  <c r="F120" i="68"/>
  <c r="F124" i="68"/>
  <c r="F128" i="68"/>
  <c r="F136" i="68"/>
  <c r="F144" i="68"/>
  <c r="F148" i="68"/>
  <c r="F152" i="68"/>
  <c r="F156" i="68"/>
  <c r="F160" i="68"/>
  <c r="F164" i="68"/>
  <c r="F168" i="68"/>
  <c r="F172" i="68"/>
  <c r="F176" i="68"/>
  <c r="F180" i="68"/>
  <c r="F184" i="68"/>
  <c r="F188" i="68"/>
  <c r="F196" i="68"/>
  <c r="F200" i="68"/>
  <c r="F204" i="68"/>
  <c r="F208" i="68"/>
  <c r="F212" i="68"/>
  <c r="F216" i="68"/>
  <c r="F220" i="68"/>
  <c r="F224" i="68"/>
  <c r="F228" i="68"/>
  <c r="F232" i="68"/>
  <c r="F236" i="68"/>
  <c r="F240" i="68"/>
  <c r="F244" i="68"/>
  <c r="F248" i="68"/>
  <c r="F252" i="68"/>
  <c r="F256" i="68"/>
  <c r="F12" i="67"/>
  <c r="F31" i="67"/>
  <c r="F67" i="67"/>
  <c r="F103" i="67"/>
  <c r="F127" i="67"/>
  <c r="F159" i="67"/>
  <c r="F195" i="67"/>
  <c r="F211" i="67"/>
  <c r="F231" i="67"/>
  <c r="G256" i="67"/>
  <c r="F32" i="67"/>
  <c r="G56" i="67"/>
  <c r="G68" i="67"/>
  <c r="G104" i="67"/>
  <c r="G128" i="67"/>
  <c r="G164" i="67"/>
  <c r="F179" i="67"/>
  <c r="G196" i="67"/>
  <c r="G212" i="67"/>
  <c r="F13" i="68"/>
  <c r="F17" i="68"/>
  <c r="F21" i="68"/>
  <c r="F25" i="68"/>
  <c r="F29" i="68"/>
  <c r="F33" i="68"/>
  <c r="F37" i="68"/>
  <c r="F45" i="68"/>
  <c r="F53" i="68"/>
  <c r="F57" i="68"/>
  <c r="F61" i="68"/>
  <c r="F65" i="68"/>
  <c r="F69" i="68"/>
  <c r="F77" i="68"/>
  <c r="F85" i="68"/>
  <c r="F89" i="68"/>
  <c r="F93" i="68"/>
  <c r="F97" i="68"/>
  <c r="F101" i="68"/>
  <c r="F109" i="68"/>
  <c r="F117" i="68"/>
  <c r="F125" i="68"/>
  <c r="F129" i="68"/>
  <c r="F133" i="68"/>
  <c r="F141" i="68"/>
  <c r="F145" i="68"/>
  <c r="F149" i="68"/>
  <c r="F153" i="68"/>
  <c r="F157" i="68"/>
  <c r="F161" i="68"/>
  <c r="F165" i="68"/>
  <c r="F173" i="68"/>
  <c r="F177" i="68"/>
  <c r="F181" i="68"/>
  <c r="F185" i="68"/>
  <c r="F189" i="68"/>
  <c r="F193" i="68"/>
  <c r="F197" i="68"/>
  <c r="F201" i="68"/>
  <c r="F209" i="68"/>
  <c r="F213" i="68"/>
  <c r="F217" i="68"/>
  <c r="F221" i="68"/>
  <c r="F225" i="68"/>
  <c r="F229" i="68"/>
  <c r="F233" i="68"/>
  <c r="F237" i="68"/>
  <c r="F241" i="68"/>
  <c r="F245" i="68"/>
  <c r="F249" i="68"/>
  <c r="F253" i="68"/>
  <c r="F257" i="68"/>
  <c r="F15" i="67"/>
  <c r="F59" i="67"/>
  <c r="F91" i="67"/>
  <c r="F107" i="67"/>
  <c r="F131" i="67"/>
  <c r="G148" i="67"/>
  <c r="F167" i="67"/>
  <c r="F199" i="67"/>
  <c r="F215" i="67"/>
  <c r="F239" i="67"/>
  <c r="F39" i="67"/>
  <c r="F60" i="67"/>
  <c r="G72" i="67"/>
  <c r="F92" i="67"/>
  <c r="F135" i="67"/>
  <c r="F151" i="67"/>
  <c r="G168" i="67"/>
  <c r="G200" i="67"/>
  <c r="G240" i="67"/>
  <c r="F14" i="68"/>
  <c r="F18" i="68"/>
  <c r="F26" i="68"/>
  <c r="F34" i="68"/>
  <c r="F38" i="68"/>
  <c r="F42" i="68"/>
  <c r="F46" i="68"/>
  <c r="F50" i="68"/>
  <c r="F58" i="68"/>
  <c r="F66" i="68"/>
  <c r="F70" i="68"/>
  <c r="F74" i="68"/>
  <c r="F78" i="68"/>
  <c r="F82" i="68"/>
  <c r="F90" i="68"/>
  <c r="F98" i="68"/>
  <c r="F102" i="68"/>
  <c r="F106" i="68"/>
  <c r="F110" i="68"/>
  <c r="F114" i="68"/>
  <c r="F122" i="68"/>
  <c r="F130" i="68"/>
  <c r="F134" i="68"/>
  <c r="F138" i="68"/>
  <c r="F142" i="68"/>
  <c r="F146" i="68"/>
  <c r="F154" i="68"/>
  <c r="F162" i="68"/>
  <c r="F166" i="68"/>
  <c r="F170" i="68"/>
  <c r="F174" i="68"/>
  <c r="F182" i="68"/>
  <c r="F186" i="68"/>
  <c r="F190" i="68"/>
  <c r="F194" i="68"/>
  <c r="F198" i="68"/>
  <c r="F202" i="68"/>
  <c r="F206" i="68"/>
  <c r="F210" i="68"/>
  <c r="F218" i="68"/>
  <c r="F222" i="68"/>
  <c r="F226" i="68"/>
  <c r="F230" i="68"/>
  <c r="F234" i="68"/>
  <c r="F238" i="68"/>
  <c r="F242" i="68"/>
  <c r="F250" i="68"/>
  <c r="F254" i="68"/>
  <c r="F258" i="68"/>
  <c r="F43" i="67"/>
  <c r="F79" i="67"/>
  <c r="G112" i="67"/>
  <c r="F203" i="67"/>
  <c r="G220" i="67"/>
  <c r="F9" i="68"/>
  <c r="F10" i="68"/>
  <c r="F75" i="67"/>
  <c r="F115" i="67"/>
  <c r="F171" i="67"/>
  <c r="G20" i="67"/>
  <c r="F20" i="67"/>
  <c r="F36" i="67"/>
  <c r="G40" i="67"/>
  <c r="F40" i="67"/>
  <c r="G48" i="67"/>
  <c r="F48" i="67"/>
  <c r="G52" i="67"/>
  <c r="F52" i="67"/>
  <c r="F77" i="67"/>
  <c r="F78" i="67"/>
  <c r="G78" i="67"/>
  <c r="G84" i="67"/>
  <c r="F84" i="67"/>
  <c r="G93" i="67"/>
  <c r="F93" i="67"/>
  <c r="F97" i="67"/>
  <c r="G108" i="67"/>
  <c r="F110" i="67"/>
  <c r="G110" i="67"/>
  <c r="F117" i="67"/>
  <c r="G124" i="67"/>
  <c r="F124" i="67"/>
  <c r="G133" i="67"/>
  <c r="G153" i="67"/>
  <c r="F153" i="67"/>
  <c r="G160" i="67"/>
  <c r="F160" i="67"/>
  <c r="G169" i="67"/>
  <c r="F169" i="67"/>
  <c r="G188" i="67"/>
  <c r="F188" i="67"/>
  <c r="G192" i="67"/>
  <c r="F192" i="67"/>
  <c r="G225" i="67"/>
  <c r="F225" i="67"/>
  <c r="F233" i="67"/>
  <c r="G244" i="67"/>
  <c r="F244" i="67"/>
  <c r="F258" i="67"/>
  <c r="G258" i="67"/>
  <c r="F99" i="67"/>
  <c r="F219" i="67"/>
  <c r="F35" i="67"/>
  <c r="F19" i="67"/>
  <c r="F223" i="67"/>
  <c r="G10" i="67"/>
  <c r="G18" i="67"/>
  <c r="G22" i="67"/>
  <c r="G26" i="67"/>
  <c r="G30" i="67"/>
  <c r="G34" i="67"/>
  <c r="G38" i="67"/>
  <c r="G42" i="67"/>
  <c r="G46" i="67"/>
  <c r="G54" i="67"/>
  <c r="G62" i="67"/>
  <c r="G66" i="67"/>
  <c r="G70" i="67"/>
  <c r="G74" i="67"/>
  <c r="G82" i="67"/>
  <c r="G90" i="67"/>
  <c r="G98" i="67"/>
  <c r="G106" i="67"/>
  <c r="G118" i="67"/>
  <c r="G126" i="67"/>
  <c r="G134" i="67"/>
  <c r="G138" i="67"/>
  <c r="G142" i="67"/>
  <c r="G146" i="67"/>
  <c r="G150" i="67"/>
  <c r="G154" i="67"/>
  <c r="G158" i="67"/>
  <c r="G162" i="67"/>
  <c r="G166" i="67"/>
  <c r="G170" i="67"/>
  <c r="G174" i="67"/>
  <c r="G178" i="67"/>
  <c r="G182" i="67"/>
  <c r="G190" i="67"/>
  <c r="G194" i="67"/>
  <c r="G198" i="67"/>
  <c r="G202" i="67"/>
  <c r="G206" i="67"/>
  <c r="G210" i="67"/>
  <c r="G214" i="67"/>
  <c r="G222" i="67"/>
  <c r="G226" i="67"/>
  <c r="G234" i="67"/>
  <c r="G242" i="67"/>
  <c r="G246" i="67"/>
  <c r="G250" i="67"/>
  <c r="F24" i="67"/>
  <c r="F76" i="67"/>
  <c r="F116" i="67"/>
  <c r="F132" i="67"/>
  <c r="F236" i="67"/>
  <c r="F248" i="67"/>
  <c r="F9" i="67"/>
  <c r="F13" i="67"/>
  <c r="F17" i="67"/>
  <c r="F21" i="67"/>
  <c r="F25" i="67"/>
  <c r="F29" i="67"/>
  <c r="F37" i="67"/>
  <c r="F41" i="67"/>
  <c r="F45" i="67"/>
  <c r="F49" i="67"/>
  <c r="F53" i="67"/>
  <c r="F57" i="67"/>
  <c r="F61" i="67"/>
  <c r="F65" i="67"/>
  <c r="F73" i="67"/>
  <c r="F81" i="67"/>
  <c r="F85" i="67"/>
  <c r="F89" i="67"/>
  <c r="F101" i="67"/>
  <c r="F109" i="67"/>
  <c r="F113" i="67"/>
  <c r="F121" i="67"/>
  <c r="F129" i="67"/>
  <c r="F137" i="67"/>
  <c r="F145" i="67"/>
  <c r="F157" i="67"/>
  <c r="F161" i="67"/>
  <c r="F165" i="67"/>
  <c r="F173" i="67"/>
  <c r="F181" i="67"/>
  <c r="F185" i="67"/>
  <c r="F189" i="67"/>
  <c r="F193" i="67"/>
  <c r="F201" i="67"/>
  <c r="F209" i="67"/>
  <c r="F217" i="67"/>
  <c r="F229" i="67"/>
  <c r="F237" i="67"/>
  <c r="F245" i="67"/>
  <c r="F253" i="67"/>
  <c r="G115" i="66"/>
  <c r="G185" i="66"/>
  <c r="F185" i="66"/>
  <c r="G193" i="66"/>
  <c r="G195" i="66"/>
  <c r="F195" i="66"/>
  <c r="G235" i="66"/>
  <c r="F235" i="66"/>
  <c r="G237" i="66"/>
  <c r="G239" i="66"/>
  <c r="F239" i="66"/>
  <c r="G9" i="66"/>
  <c r="G13" i="66"/>
  <c r="G21" i="66"/>
  <c r="G25" i="66"/>
  <c r="G29" i="66"/>
  <c r="G33" i="66"/>
  <c r="G37" i="66"/>
  <c r="G41" i="66"/>
  <c r="G45" i="66"/>
  <c r="G53" i="66"/>
  <c r="F58" i="66"/>
  <c r="F63" i="66"/>
  <c r="G67" i="66"/>
  <c r="F72" i="66"/>
  <c r="F77" i="66"/>
  <c r="F82" i="66"/>
  <c r="F88" i="66"/>
  <c r="F93" i="66"/>
  <c r="F98" i="66"/>
  <c r="F105" i="66"/>
  <c r="F112" i="66"/>
  <c r="F118" i="66"/>
  <c r="F126" i="66"/>
  <c r="F134" i="66"/>
  <c r="F142" i="66"/>
  <c r="F150" i="66"/>
  <c r="F166" i="66"/>
  <c r="F188" i="66"/>
  <c r="F198" i="66"/>
  <c r="G208" i="66"/>
  <c r="F220" i="66"/>
  <c r="F230" i="66"/>
  <c r="G240" i="66"/>
  <c r="F252" i="66"/>
  <c r="G107" i="66"/>
  <c r="F107" i="66"/>
  <c r="G139" i="66"/>
  <c r="F139" i="66"/>
  <c r="G171" i="66"/>
  <c r="F171" i="66"/>
  <c r="G179" i="66"/>
  <c r="F179" i="66"/>
  <c r="G199" i="66"/>
  <c r="F199" i="66"/>
  <c r="G257" i="66"/>
  <c r="F10" i="66"/>
  <c r="F14" i="66"/>
  <c r="F18" i="66"/>
  <c r="F26" i="66"/>
  <c r="F34" i="66"/>
  <c r="F42" i="66"/>
  <c r="F46" i="66"/>
  <c r="F50" i="66"/>
  <c r="F59" i="66"/>
  <c r="F83" i="66"/>
  <c r="F120" i="66"/>
  <c r="F128" i="66"/>
  <c r="F136" i="66"/>
  <c r="F144" i="66"/>
  <c r="F160" i="66"/>
  <c r="F168" i="66"/>
  <c r="F178" i="66"/>
  <c r="F200" i="66"/>
  <c r="F210" i="66"/>
  <c r="F232" i="66"/>
  <c r="F242" i="66"/>
  <c r="G127" i="66"/>
  <c r="F127" i="66"/>
  <c r="G181" i="66"/>
  <c r="F181" i="66"/>
  <c r="F183" i="66"/>
  <c r="G227" i="66"/>
  <c r="F227" i="66"/>
  <c r="G233" i="66"/>
  <c r="F233" i="66"/>
  <c r="F55" i="66"/>
  <c r="F64" i="66"/>
  <c r="F73" i="66"/>
  <c r="F78" i="66"/>
  <c r="F94" i="66"/>
  <c r="F113" i="66"/>
  <c r="F180" i="66"/>
  <c r="F190" i="66"/>
  <c r="F222" i="66"/>
  <c r="F254" i="66"/>
  <c r="G131" i="66"/>
  <c r="F131" i="66"/>
  <c r="G159" i="66"/>
  <c r="F159" i="66"/>
  <c r="G173" i="66"/>
  <c r="G243" i="66"/>
  <c r="F243" i="66"/>
  <c r="G245" i="66"/>
  <c r="F245" i="66"/>
  <c r="F11" i="66"/>
  <c r="F15" i="66"/>
  <c r="F19" i="66"/>
  <c r="F23" i="66"/>
  <c r="F27" i="66"/>
  <c r="F31" i="66"/>
  <c r="F35" i="66"/>
  <c r="F39" i="66"/>
  <c r="F43" i="66"/>
  <c r="F47" i="66"/>
  <c r="F51" i="66"/>
  <c r="F60" i="66"/>
  <c r="F69" i="66"/>
  <c r="F79" i="66"/>
  <c r="F95" i="66"/>
  <c r="F101" i="66"/>
  <c r="F108" i="66"/>
  <c r="G121" i="66"/>
  <c r="G137" i="66"/>
  <c r="G145" i="66"/>
  <c r="G153" i="66"/>
  <c r="G161" i="66"/>
  <c r="F170" i="66"/>
  <c r="F192" i="66"/>
  <c r="F234" i="66"/>
  <c r="G143" i="66"/>
  <c r="F143" i="66"/>
  <c r="G187" i="66"/>
  <c r="F187" i="66"/>
  <c r="G189" i="66"/>
  <c r="F205" i="66"/>
  <c r="G217" i="66"/>
  <c r="F217" i="66"/>
  <c r="F56" i="66"/>
  <c r="F74" i="66"/>
  <c r="F80" i="66"/>
  <c r="F85" i="66"/>
  <c r="F90" i="66"/>
  <c r="F96" i="66"/>
  <c r="F122" i="66"/>
  <c r="F130" i="66"/>
  <c r="F146" i="66"/>
  <c r="F154" i="66"/>
  <c r="F162" i="66"/>
  <c r="F172" i="66"/>
  <c r="F182" i="66"/>
  <c r="F204" i="66"/>
  <c r="F214" i="66"/>
  <c r="F236" i="66"/>
  <c r="F246" i="66"/>
  <c r="G151" i="66"/>
  <c r="F151" i="66"/>
  <c r="G201" i="66"/>
  <c r="F201" i="66"/>
  <c r="G203" i="66"/>
  <c r="F203" i="66"/>
  <c r="G207" i="66"/>
  <c r="F207" i="66"/>
  <c r="G213" i="66"/>
  <c r="F213" i="66"/>
  <c r="G215" i="66"/>
  <c r="F215" i="66"/>
  <c r="G229" i="66"/>
  <c r="F229" i="66"/>
  <c r="G251" i="66"/>
  <c r="F251" i="66"/>
  <c r="G255" i="66"/>
  <c r="F255" i="66"/>
  <c r="F12" i="66"/>
  <c r="F16" i="66"/>
  <c r="F24" i="66"/>
  <c r="F32" i="66"/>
  <c r="F36" i="66"/>
  <c r="F40" i="66"/>
  <c r="F44" i="66"/>
  <c r="F48" i="66"/>
  <c r="F61" i="66"/>
  <c r="F70" i="66"/>
  <c r="F75" i="66"/>
  <c r="F91" i="66"/>
  <c r="F102" i="66"/>
  <c r="F116" i="66"/>
  <c r="F124" i="66"/>
  <c r="F140" i="66"/>
  <c r="F148" i="66"/>
  <c r="F156" i="66"/>
  <c r="F184" i="66"/>
  <c r="F194" i="66"/>
  <c r="F216" i="66"/>
  <c r="F226" i="66"/>
  <c r="F248" i="66"/>
  <c r="F258" i="66"/>
  <c r="G99" i="66"/>
  <c r="F99" i="66"/>
  <c r="G111" i="66"/>
  <c r="F111" i="66"/>
  <c r="G135" i="66"/>
  <c r="G169" i="66"/>
  <c r="F169" i="66"/>
  <c r="G175" i="66"/>
  <c r="F175" i="66"/>
  <c r="G191" i="66"/>
  <c r="F191" i="66"/>
  <c r="G197" i="66"/>
  <c r="F197" i="66"/>
  <c r="G219" i="66"/>
  <c r="F219" i="66"/>
  <c r="G231" i="66"/>
  <c r="F231" i="66"/>
  <c r="F66" i="66"/>
  <c r="F71" i="66"/>
  <c r="F86" i="66"/>
  <c r="F92" i="66"/>
  <c r="F97" i="66"/>
  <c r="F104" i="66"/>
  <c r="F174" i="66"/>
  <c r="F196" i="66"/>
  <c r="F206" i="66"/>
  <c r="F228" i="66"/>
  <c r="F238" i="66"/>
  <c r="G119" i="66"/>
  <c r="F119" i="66"/>
  <c r="G163" i="66"/>
  <c r="F163" i="66"/>
  <c r="G211" i="66"/>
  <c r="F211" i="66"/>
  <c r="G223" i="66"/>
  <c r="F223" i="66"/>
  <c r="G225" i="66"/>
  <c r="F225" i="66"/>
  <c r="G249" i="66"/>
  <c r="F249" i="66"/>
  <c r="F87" i="66"/>
  <c r="F110" i="66"/>
  <c r="G117" i="66"/>
  <c r="G125" i="66"/>
  <c r="G133" i="66"/>
  <c r="G157" i="66"/>
  <c r="G165" i="66"/>
  <c r="F218" i="66"/>
  <c r="F250" i="66"/>
  <c r="F12" i="65"/>
  <c r="F16" i="65"/>
  <c r="F24" i="65"/>
  <c r="F32" i="65"/>
  <c r="F40" i="65"/>
  <c r="F48" i="65"/>
  <c r="F56" i="65"/>
  <c r="F64" i="65"/>
  <c r="F68" i="65"/>
  <c r="F72" i="65"/>
  <c r="F76" i="65"/>
  <c r="F80" i="65"/>
  <c r="F88" i="65"/>
  <c r="F96" i="65"/>
  <c r="F100" i="65"/>
  <c r="F104" i="65"/>
  <c r="F108" i="65"/>
  <c r="F112" i="65"/>
  <c r="F120" i="65"/>
  <c r="F128" i="65"/>
  <c r="F136" i="65"/>
  <c r="F140" i="65"/>
  <c r="F144" i="65"/>
  <c r="F152" i="65"/>
  <c r="F160" i="65"/>
  <c r="F168" i="65"/>
  <c r="F172" i="65"/>
  <c r="F176" i="65"/>
  <c r="F184" i="65"/>
  <c r="F192" i="65"/>
  <c r="F196" i="65"/>
  <c r="F200" i="65"/>
  <c r="F204" i="65"/>
  <c r="F208" i="65"/>
  <c r="F216" i="65"/>
  <c r="F224" i="65"/>
  <c r="F228" i="65"/>
  <c r="F232" i="65"/>
  <c r="F236" i="65"/>
  <c r="F240" i="65"/>
  <c r="F248" i="65"/>
  <c r="F256" i="65"/>
  <c r="F9" i="65"/>
  <c r="F13" i="65"/>
  <c r="F17" i="65"/>
  <c r="F21" i="65"/>
  <c r="F29" i="65"/>
  <c r="F37" i="65"/>
  <c r="F45" i="65"/>
  <c r="F49" i="65"/>
  <c r="F53" i="65"/>
  <c r="F61" i="65"/>
  <c r="F69" i="65"/>
  <c r="F73" i="65"/>
  <c r="F77" i="65"/>
  <c r="F85" i="65"/>
  <c r="F93" i="65"/>
  <c r="F101" i="65"/>
  <c r="F105" i="65"/>
  <c r="F109" i="65"/>
  <c r="F113" i="65"/>
  <c r="F117" i="65"/>
  <c r="F125" i="65"/>
  <c r="F133" i="65"/>
  <c r="F137" i="65"/>
  <c r="F141" i="65"/>
  <c r="F149" i="65"/>
  <c r="F157" i="65"/>
  <c r="F165" i="65"/>
  <c r="F173" i="65"/>
  <c r="F177" i="65"/>
  <c r="F181" i="65"/>
  <c r="F189" i="65"/>
  <c r="F197" i="65"/>
  <c r="F201" i="65"/>
  <c r="F205" i="65"/>
  <c r="F213" i="65"/>
  <c r="F221" i="65"/>
  <c r="F229" i="65"/>
  <c r="F233" i="65"/>
  <c r="F237" i="65"/>
  <c r="F241" i="65"/>
  <c r="F245" i="65"/>
  <c r="F253" i="65"/>
  <c r="F10" i="65"/>
  <c r="F14" i="65"/>
  <c r="F18" i="65"/>
  <c r="F22" i="65"/>
  <c r="F26" i="65"/>
  <c r="F30" i="65"/>
  <c r="F34" i="65"/>
  <c r="F38" i="65"/>
  <c r="F42" i="65"/>
  <c r="F46" i="65"/>
  <c r="F50" i="65"/>
  <c r="F54" i="65"/>
  <c r="F58" i="65"/>
  <c r="F62" i="65"/>
  <c r="F66" i="65"/>
  <c r="F70" i="65"/>
  <c r="F74" i="65"/>
  <c r="F78" i="65"/>
  <c r="F82" i="65"/>
  <c r="F86" i="65"/>
  <c r="F90" i="65"/>
  <c r="F94" i="65"/>
  <c r="F98" i="65"/>
  <c r="F102" i="65"/>
  <c r="F106" i="65"/>
  <c r="F110" i="65"/>
  <c r="F114" i="65"/>
  <c r="F118" i="65"/>
  <c r="F122" i="65"/>
  <c r="F126" i="65"/>
  <c r="F130" i="65"/>
  <c r="F134" i="65"/>
  <c r="F138" i="65"/>
  <c r="F142" i="65"/>
  <c r="F146" i="65"/>
  <c r="F150" i="65"/>
  <c r="F154" i="65"/>
  <c r="F158" i="65"/>
  <c r="F162" i="65"/>
  <c r="F166" i="65"/>
  <c r="F170" i="65"/>
  <c r="F174" i="65"/>
  <c r="F178" i="65"/>
  <c r="F182" i="65"/>
  <c r="F186" i="65"/>
  <c r="F190" i="65"/>
  <c r="F194" i="65"/>
  <c r="F198" i="65"/>
  <c r="F202" i="65"/>
  <c r="F206" i="65"/>
  <c r="F210" i="65"/>
  <c r="F214" i="65"/>
  <c r="F218" i="65"/>
  <c r="F222" i="65"/>
  <c r="F226" i="65"/>
  <c r="F230" i="65"/>
  <c r="F234" i="65"/>
  <c r="F238" i="65"/>
  <c r="F242" i="65"/>
  <c r="F246" i="65"/>
  <c r="F250" i="65"/>
  <c r="F254" i="65"/>
  <c r="F258" i="65"/>
  <c r="F11" i="65"/>
  <c r="F15" i="65"/>
  <c r="F19" i="65"/>
  <c r="F23" i="65"/>
  <c r="F27" i="65"/>
  <c r="F35" i="65"/>
  <c r="F39" i="65"/>
  <c r="F43" i="65"/>
  <c r="F51" i="65"/>
  <c r="F55" i="65"/>
  <c r="F59" i="65"/>
  <c r="F67" i="65"/>
  <c r="F71" i="65"/>
  <c r="F75" i="65"/>
  <c r="F79" i="65"/>
  <c r="F83" i="65"/>
  <c r="F87" i="65"/>
  <c r="F91" i="65"/>
  <c r="F99" i="65"/>
  <c r="F103" i="65"/>
  <c r="F107" i="65"/>
  <c r="F111" i="65"/>
  <c r="F115" i="65"/>
  <c r="F119" i="65"/>
  <c r="F123" i="65"/>
  <c r="F131" i="65"/>
  <c r="F135" i="65"/>
  <c r="F139" i="65"/>
  <c r="F143" i="65"/>
  <c r="F147" i="65"/>
  <c r="F151" i="65"/>
  <c r="F155" i="65"/>
  <c r="F163" i="65"/>
  <c r="F167" i="65"/>
  <c r="F171" i="65"/>
  <c r="F175" i="65"/>
  <c r="F179" i="65"/>
  <c r="F183" i="65"/>
  <c r="F187" i="65"/>
  <c r="F195" i="65"/>
  <c r="F203" i="65"/>
  <c r="F207" i="65"/>
  <c r="F211" i="65"/>
  <c r="F215" i="65"/>
  <c r="F219" i="65"/>
  <c r="F227" i="65"/>
  <c r="F235" i="65"/>
  <c r="F239" i="65"/>
  <c r="F243" i="65"/>
  <c r="F247" i="65"/>
  <c r="F251" i="65"/>
  <c r="G178" i="64"/>
  <c r="F178" i="64"/>
  <c r="G223" i="64"/>
  <c r="F223" i="64"/>
  <c r="G225" i="64"/>
  <c r="F225" i="64"/>
  <c r="G233" i="64"/>
  <c r="G240" i="64"/>
  <c r="F240" i="64"/>
  <c r="G255" i="64"/>
  <c r="F255" i="64"/>
  <c r="G257" i="64"/>
  <c r="F14" i="64"/>
  <c r="F22" i="64"/>
  <c r="F26" i="64"/>
  <c r="F30" i="64"/>
  <c r="F35" i="64"/>
  <c r="G39" i="64"/>
  <c r="F44" i="64"/>
  <c r="G48" i="64"/>
  <c r="G57" i="64"/>
  <c r="F62" i="64"/>
  <c r="F67" i="64"/>
  <c r="G71" i="64"/>
  <c r="F76" i="64"/>
  <c r="G89" i="64"/>
  <c r="F94" i="64"/>
  <c r="F99" i="64"/>
  <c r="G104" i="64"/>
  <c r="G109" i="64"/>
  <c r="G116" i="64"/>
  <c r="G124" i="64"/>
  <c r="G132" i="64"/>
  <c r="G140" i="64"/>
  <c r="G148" i="64"/>
  <c r="G156" i="64"/>
  <c r="G164" i="64"/>
  <c r="G175" i="64"/>
  <c r="G191" i="64"/>
  <c r="G216" i="64"/>
  <c r="F207" i="64"/>
  <c r="G209" i="64"/>
  <c r="F209" i="64"/>
  <c r="G227" i="64"/>
  <c r="F227" i="64"/>
  <c r="G239" i="64"/>
  <c r="F239" i="64"/>
  <c r="G253" i="64"/>
  <c r="F253" i="64"/>
  <c r="F31" i="64"/>
  <c r="F40" i="64"/>
  <c r="F49" i="64"/>
  <c r="F63" i="64"/>
  <c r="F81" i="64"/>
  <c r="F95" i="64"/>
  <c r="F105" i="64"/>
  <c r="F110" i="64"/>
  <c r="G125" i="64"/>
  <c r="G141" i="64"/>
  <c r="G149" i="64"/>
  <c r="G165" i="64"/>
  <c r="G176" i="64"/>
  <c r="G192" i="64"/>
  <c r="G177" i="64"/>
  <c r="G182" i="64"/>
  <c r="F182" i="64"/>
  <c r="G198" i="64"/>
  <c r="F198" i="64"/>
  <c r="G201" i="64"/>
  <c r="F201" i="64"/>
  <c r="G203" i="64"/>
  <c r="G205" i="64"/>
  <c r="F205" i="64"/>
  <c r="G214" i="64"/>
  <c r="G220" i="64"/>
  <c r="F220" i="64"/>
  <c r="G229" i="64"/>
  <c r="F229" i="64"/>
  <c r="G231" i="64"/>
  <c r="F231" i="64"/>
  <c r="G244" i="64"/>
  <c r="F244" i="64"/>
  <c r="F11" i="64"/>
  <c r="F15" i="64"/>
  <c r="F23" i="64"/>
  <c r="F27" i="64"/>
  <c r="F36" i="64"/>
  <c r="F45" i="64"/>
  <c r="F54" i="64"/>
  <c r="F59" i="64"/>
  <c r="F68" i="64"/>
  <c r="F86" i="64"/>
  <c r="F91" i="64"/>
  <c r="G100" i="64"/>
  <c r="G111" i="64"/>
  <c r="F118" i="64"/>
  <c r="F126" i="64"/>
  <c r="F134" i="64"/>
  <c r="F142" i="64"/>
  <c r="F150" i="64"/>
  <c r="F158" i="64"/>
  <c r="G167" i="64"/>
  <c r="G179" i="64"/>
  <c r="G195" i="64"/>
  <c r="G186" i="64"/>
  <c r="F186" i="64"/>
  <c r="G194" i="64"/>
  <c r="F194" i="64"/>
  <c r="G222" i="64"/>
  <c r="G234" i="64"/>
  <c r="F234" i="64"/>
  <c r="G237" i="64"/>
  <c r="F237" i="64"/>
  <c r="G243" i="64"/>
  <c r="F243" i="64"/>
  <c r="G248" i="64"/>
  <c r="F248" i="64"/>
  <c r="G258" i="64"/>
  <c r="F258" i="64"/>
  <c r="F41" i="64"/>
  <c r="F55" i="64"/>
  <c r="F64" i="64"/>
  <c r="F73" i="64"/>
  <c r="F82" i="64"/>
  <c r="F87" i="64"/>
  <c r="F96" i="64"/>
  <c r="F101" i="64"/>
  <c r="G119" i="64"/>
  <c r="G127" i="64"/>
  <c r="G135" i="64"/>
  <c r="G143" i="64"/>
  <c r="G151" i="64"/>
  <c r="G159" i="64"/>
  <c r="G196" i="64"/>
  <c r="G166" i="64"/>
  <c r="F166" i="64"/>
  <c r="F210" i="64"/>
  <c r="G224" i="64"/>
  <c r="F224" i="64"/>
  <c r="F241" i="64"/>
  <c r="G252" i="64"/>
  <c r="F252" i="64"/>
  <c r="F12" i="64"/>
  <c r="F20" i="64"/>
  <c r="F24" i="64"/>
  <c r="F28" i="64"/>
  <c r="F37" i="64"/>
  <c r="F46" i="64"/>
  <c r="F51" i="64"/>
  <c r="F60" i="64"/>
  <c r="F78" i="64"/>
  <c r="F83" i="64"/>
  <c r="F92" i="64"/>
  <c r="F107" i="64"/>
  <c r="F113" i="64"/>
  <c r="G128" i="64"/>
  <c r="G169" i="64"/>
  <c r="G183" i="64"/>
  <c r="G200" i="64"/>
  <c r="G174" i="64"/>
  <c r="G181" i="64"/>
  <c r="F181" i="64"/>
  <c r="G199" i="64"/>
  <c r="F199" i="64"/>
  <c r="G206" i="64"/>
  <c r="F206" i="64"/>
  <c r="G213" i="64"/>
  <c r="F213" i="64"/>
  <c r="G219" i="64"/>
  <c r="F219" i="64"/>
  <c r="G228" i="64"/>
  <c r="F228" i="64"/>
  <c r="G230" i="64"/>
  <c r="F230" i="64"/>
  <c r="G232" i="64"/>
  <c r="F232" i="64"/>
  <c r="G251" i="64"/>
  <c r="F251" i="64"/>
  <c r="G256" i="64"/>
  <c r="F256" i="64"/>
  <c r="F33" i="64"/>
  <c r="F42" i="64"/>
  <c r="F47" i="64"/>
  <c r="F65" i="64"/>
  <c r="F74" i="64"/>
  <c r="F79" i="64"/>
  <c r="F97" i="64"/>
  <c r="F102" i="64"/>
  <c r="G121" i="64"/>
  <c r="G129" i="64"/>
  <c r="G137" i="64"/>
  <c r="G145" i="64"/>
  <c r="G153" i="64"/>
  <c r="G161" i="64"/>
  <c r="G171" i="64"/>
  <c r="G184" i="64"/>
  <c r="G204" i="64"/>
  <c r="G170" i="64"/>
  <c r="F170" i="64"/>
  <c r="G185" i="64"/>
  <c r="F185" i="64"/>
  <c r="G189" i="64"/>
  <c r="F189" i="64"/>
  <c r="G226" i="64"/>
  <c r="F226" i="64"/>
  <c r="G235" i="64"/>
  <c r="F235" i="64"/>
  <c r="G236" i="64"/>
  <c r="F236" i="64"/>
  <c r="G247" i="64"/>
  <c r="F247" i="64"/>
  <c r="F9" i="64"/>
  <c r="F17" i="64"/>
  <c r="F21" i="64"/>
  <c r="F25" i="64"/>
  <c r="F38" i="64"/>
  <c r="F43" i="64"/>
  <c r="F52" i="64"/>
  <c r="F70" i="64"/>
  <c r="F75" i="64"/>
  <c r="F84" i="64"/>
  <c r="F103" i="64"/>
  <c r="G108" i="64"/>
  <c r="F114" i="64"/>
  <c r="F130" i="64"/>
  <c r="F138" i="64"/>
  <c r="F146" i="64"/>
  <c r="F154" i="64"/>
  <c r="G172" i="64"/>
  <c r="G208" i="64"/>
  <c r="G193" i="64"/>
  <c r="F193" i="64"/>
  <c r="G197" i="64"/>
  <c r="F197" i="64"/>
  <c r="G202" i="64"/>
  <c r="F202" i="64"/>
  <c r="G215" i="64"/>
  <c r="F215" i="64"/>
  <c r="G218" i="64"/>
  <c r="F218" i="64"/>
  <c r="G245" i="64"/>
  <c r="F34" i="64"/>
  <c r="F98" i="64"/>
  <c r="G115" i="64"/>
  <c r="G123" i="64"/>
  <c r="G131" i="64"/>
  <c r="G139" i="64"/>
  <c r="G147" i="64"/>
  <c r="G155" i="64"/>
  <c r="G163" i="64"/>
  <c r="G173" i="64"/>
  <c r="G188" i="64"/>
  <c r="G212" i="64"/>
  <c r="G147" i="63"/>
  <c r="F147" i="63"/>
  <c r="F163" i="63"/>
  <c r="G179" i="63"/>
  <c r="F179" i="63"/>
  <c r="G209" i="63"/>
  <c r="F209" i="63"/>
  <c r="F211" i="63"/>
  <c r="G220" i="63"/>
  <c r="F220" i="63"/>
  <c r="G225" i="63"/>
  <c r="F225" i="63"/>
  <c r="F236" i="63"/>
  <c r="G238" i="63"/>
  <c r="F238" i="63"/>
  <c r="G244" i="63"/>
  <c r="G246" i="63"/>
  <c r="F246" i="63"/>
  <c r="F251" i="63"/>
  <c r="F255" i="63"/>
  <c r="G10" i="63"/>
  <c r="G18" i="63"/>
  <c r="G22" i="63"/>
  <c r="G26" i="63"/>
  <c r="F31" i="63"/>
  <c r="F40" i="63"/>
  <c r="G44" i="63"/>
  <c r="F49" i="63"/>
  <c r="G58" i="63"/>
  <c r="F63" i="63"/>
  <c r="G67" i="63"/>
  <c r="F72" i="63"/>
  <c r="G76" i="63"/>
  <c r="F81" i="63"/>
  <c r="G90" i="63"/>
  <c r="F95" i="63"/>
  <c r="F100" i="63"/>
  <c r="F105" i="63"/>
  <c r="G110" i="63"/>
  <c r="F116" i="63"/>
  <c r="F121" i="63"/>
  <c r="G132" i="63"/>
  <c r="G138" i="63"/>
  <c r="F153" i="63"/>
  <c r="F161" i="63"/>
  <c r="F169" i="63"/>
  <c r="F177" i="63"/>
  <c r="F193" i="63"/>
  <c r="G195" i="63"/>
  <c r="F195" i="63"/>
  <c r="G214" i="63"/>
  <c r="F214" i="63"/>
  <c r="G216" i="63"/>
  <c r="G218" i="63"/>
  <c r="F218" i="63"/>
  <c r="G240" i="63"/>
  <c r="F240" i="63"/>
  <c r="F15" i="63"/>
  <c r="F19" i="63"/>
  <c r="F23" i="63"/>
  <c r="F27" i="63"/>
  <c r="F36" i="63"/>
  <c r="F50" i="63"/>
  <c r="F68" i="63"/>
  <c r="F82" i="63"/>
  <c r="F91" i="63"/>
  <c r="F106" i="63"/>
  <c r="G111" i="63"/>
  <c r="F122" i="63"/>
  <c r="G127" i="63"/>
  <c r="F133" i="63"/>
  <c r="F154" i="63"/>
  <c r="F162" i="63"/>
  <c r="F170" i="63"/>
  <c r="F178" i="63"/>
  <c r="G188" i="63"/>
  <c r="G171" i="63"/>
  <c r="F171" i="63"/>
  <c r="G191" i="63"/>
  <c r="F191" i="63"/>
  <c r="G207" i="63"/>
  <c r="F207" i="63"/>
  <c r="G223" i="63"/>
  <c r="G234" i="63"/>
  <c r="F234" i="63"/>
  <c r="G242" i="63"/>
  <c r="F242" i="63"/>
  <c r="G249" i="63"/>
  <c r="F249" i="63"/>
  <c r="G258" i="63"/>
  <c r="F258" i="63"/>
  <c r="F41" i="63"/>
  <c r="F46" i="63"/>
  <c r="F55" i="63"/>
  <c r="F73" i="63"/>
  <c r="F78" i="63"/>
  <c r="F87" i="63"/>
  <c r="F101" i="63"/>
  <c r="F112" i="63"/>
  <c r="F117" i="63"/>
  <c r="F134" i="63"/>
  <c r="F190" i="63"/>
  <c r="G143" i="63"/>
  <c r="G155" i="63"/>
  <c r="F155" i="63"/>
  <c r="G159" i="63"/>
  <c r="F159" i="63"/>
  <c r="G189" i="63"/>
  <c r="F189" i="63"/>
  <c r="G201" i="63"/>
  <c r="F201" i="63"/>
  <c r="G205" i="63"/>
  <c r="F205" i="63"/>
  <c r="G210" i="63"/>
  <c r="F210" i="63"/>
  <c r="G212" i="63"/>
  <c r="F212" i="63"/>
  <c r="G221" i="63"/>
  <c r="F221" i="63"/>
  <c r="G226" i="63"/>
  <c r="F226" i="63"/>
  <c r="G228" i="63"/>
  <c r="F228" i="63"/>
  <c r="G232" i="63"/>
  <c r="F232" i="63"/>
  <c r="G245" i="63"/>
  <c r="F245" i="63"/>
  <c r="G247" i="63"/>
  <c r="G252" i="63"/>
  <c r="F252" i="63"/>
  <c r="F12" i="63"/>
  <c r="F16" i="63"/>
  <c r="F20" i="63"/>
  <c r="F28" i="63"/>
  <c r="F37" i="63"/>
  <c r="F42" i="63"/>
  <c r="F51" i="63"/>
  <c r="F60" i="63"/>
  <c r="F69" i="63"/>
  <c r="F74" i="63"/>
  <c r="F92" i="63"/>
  <c r="F102" i="63"/>
  <c r="F118" i="63"/>
  <c r="F141" i="63"/>
  <c r="G148" i="63"/>
  <c r="G156" i="63"/>
  <c r="G164" i="63"/>
  <c r="G172" i="63"/>
  <c r="G192" i="63"/>
  <c r="G139" i="63"/>
  <c r="F139" i="63"/>
  <c r="G187" i="63"/>
  <c r="F187" i="63"/>
  <c r="G196" i="63"/>
  <c r="F196" i="63"/>
  <c r="G203" i="63"/>
  <c r="G217" i="63"/>
  <c r="F217" i="63"/>
  <c r="G230" i="63"/>
  <c r="F230" i="63"/>
  <c r="G237" i="63"/>
  <c r="F237" i="63"/>
  <c r="G254" i="63"/>
  <c r="F254" i="63"/>
  <c r="G256" i="63"/>
  <c r="F256" i="63"/>
  <c r="F33" i="63"/>
  <c r="F38" i="63"/>
  <c r="F47" i="63"/>
  <c r="F56" i="63"/>
  <c r="F65" i="63"/>
  <c r="F79" i="63"/>
  <c r="F88" i="63"/>
  <c r="F97" i="63"/>
  <c r="F108" i="63"/>
  <c r="F113" i="63"/>
  <c r="F124" i="63"/>
  <c r="F129" i="63"/>
  <c r="F136" i="63"/>
  <c r="F142" i="63"/>
  <c r="F149" i="63"/>
  <c r="F157" i="63"/>
  <c r="F165" i="63"/>
  <c r="F173" i="63"/>
  <c r="F181" i="63"/>
  <c r="F194" i="63"/>
  <c r="F199" i="63"/>
  <c r="G208" i="63"/>
  <c r="F208" i="63"/>
  <c r="G219" i="63"/>
  <c r="F219" i="63"/>
  <c r="G224" i="63"/>
  <c r="F224" i="63"/>
  <c r="F235" i="63"/>
  <c r="G241" i="63"/>
  <c r="F241" i="63"/>
  <c r="G243" i="63"/>
  <c r="F243" i="63"/>
  <c r="G250" i="63"/>
  <c r="F250" i="63"/>
  <c r="F9" i="63"/>
  <c r="F17" i="63"/>
  <c r="F21" i="63"/>
  <c r="F25" i="63"/>
  <c r="F29" i="63"/>
  <c r="F34" i="63"/>
  <c r="F52" i="63"/>
  <c r="F66" i="63"/>
  <c r="F75" i="63"/>
  <c r="F84" i="63"/>
  <c r="F93" i="63"/>
  <c r="F98" i="63"/>
  <c r="G103" i="63"/>
  <c r="F114" i="63"/>
  <c r="G119" i="63"/>
  <c r="F130" i="63"/>
  <c r="F150" i="63"/>
  <c r="F158" i="63"/>
  <c r="F166" i="63"/>
  <c r="F174" i="63"/>
  <c r="F182" i="63"/>
  <c r="F198" i="63"/>
  <c r="G167" i="63"/>
  <c r="F167" i="63"/>
  <c r="G213" i="63"/>
  <c r="F213" i="63"/>
  <c r="G215" i="63"/>
  <c r="F215" i="63"/>
  <c r="G222" i="63"/>
  <c r="F222" i="63"/>
  <c r="G229" i="63"/>
  <c r="F229" i="63"/>
  <c r="G239" i="63"/>
  <c r="F239" i="63"/>
  <c r="F30" i="63"/>
  <c r="F39" i="63"/>
  <c r="F48" i="63"/>
  <c r="F57" i="63"/>
  <c r="F62" i="63"/>
  <c r="F71" i="63"/>
  <c r="F80" i="63"/>
  <c r="F89" i="63"/>
  <c r="F94" i="63"/>
  <c r="F104" i="63"/>
  <c r="F120" i="63"/>
  <c r="F137" i="63"/>
  <c r="F144" i="63"/>
  <c r="G184" i="63"/>
  <c r="F202" i="63"/>
  <c r="G135" i="63"/>
  <c r="F135" i="63"/>
  <c r="F151" i="63"/>
  <c r="G175" i="63"/>
  <c r="F175" i="63"/>
  <c r="G183" i="63"/>
  <c r="F183" i="63"/>
  <c r="G197" i="63"/>
  <c r="F197" i="63"/>
  <c r="G204" i="63"/>
  <c r="F204" i="63"/>
  <c r="G206" i="63"/>
  <c r="F206" i="63"/>
  <c r="G231" i="63"/>
  <c r="F231" i="63"/>
  <c r="G233" i="63"/>
  <c r="F233" i="63"/>
  <c r="G248" i="63"/>
  <c r="F248" i="63"/>
  <c r="G253" i="63"/>
  <c r="F253" i="63"/>
  <c r="G257" i="63"/>
  <c r="F257" i="63"/>
  <c r="F53" i="63"/>
  <c r="F85" i="63"/>
  <c r="G115" i="63"/>
  <c r="G152" i="63"/>
  <c r="G160" i="63"/>
  <c r="G168" i="63"/>
  <c r="G176" i="63"/>
  <c r="F185" i="63"/>
  <c r="J194" i="62"/>
  <c r="I194" i="62"/>
  <c r="I11" i="62"/>
  <c r="I15" i="62"/>
  <c r="I19" i="62"/>
  <c r="I23" i="62"/>
  <c r="I27" i="62"/>
  <c r="I31" i="62"/>
  <c r="I35" i="62"/>
  <c r="I39" i="62"/>
  <c r="I43" i="62"/>
  <c r="I47" i="62"/>
  <c r="I51" i="62"/>
  <c r="I55" i="62"/>
  <c r="I59" i="62"/>
  <c r="I63" i="62"/>
  <c r="I67" i="62"/>
  <c r="I71" i="62"/>
  <c r="I75" i="62"/>
  <c r="I79" i="62"/>
  <c r="I83" i="62"/>
  <c r="I87" i="62"/>
  <c r="I91" i="62"/>
  <c r="J95" i="62"/>
  <c r="I100" i="62"/>
  <c r="I105" i="62"/>
  <c r="I111" i="62"/>
  <c r="I117" i="62"/>
  <c r="J123" i="62"/>
  <c r="I130" i="62"/>
  <c r="I143" i="62"/>
  <c r="I149" i="62"/>
  <c r="J155" i="62"/>
  <c r="I162" i="62"/>
  <c r="J168" i="62"/>
  <c r="J175" i="62"/>
  <c r="J183" i="62"/>
  <c r="J191" i="62"/>
  <c r="J199" i="62"/>
  <c r="J207" i="62"/>
  <c r="J215" i="62"/>
  <c r="J224" i="62"/>
  <c r="J235" i="62"/>
  <c r="I245" i="62"/>
  <c r="J238" i="62"/>
  <c r="I238" i="62"/>
  <c r="J242" i="62"/>
  <c r="I242" i="62"/>
  <c r="J258" i="62"/>
  <c r="I258" i="62"/>
  <c r="I96" i="62"/>
  <c r="I106" i="62"/>
  <c r="I118" i="62"/>
  <c r="J124" i="62"/>
  <c r="I137" i="62"/>
  <c r="I150" i="62"/>
  <c r="J156" i="62"/>
  <c r="I163" i="62"/>
  <c r="I169" i="62"/>
  <c r="J176" i="62"/>
  <c r="J184" i="62"/>
  <c r="J192" i="62"/>
  <c r="J208" i="62"/>
  <c r="J216" i="62"/>
  <c r="I225" i="62"/>
  <c r="J236" i="62"/>
  <c r="J247" i="62"/>
  <c r="J186" i="62"/>
  <c r="I186" i="62"/>
  <c r="I12" i="62"/>
  <c r="I16" i="62"/>
  <c r="I20" i="62"/>
  <c r="I24" i="62"/>
  <c r="I28" i="62"/>
  <c r="I32" i="62"/>
  <c r="I36" i="62"/>
  <c r="I44" i="62"/>
  <c r="I48" i="62"/>
  <c r="I52" i="62"/>
  <c r="I56" i="62"/>
  <c r="I60" i="62"/>
  <c r="I64" i="62"/>
  <c r="I68" i="62"/>
  <c r="I76" i="62"/>
  <c r="I80" i="62"/>
  <c r="I84" i="62"/>
  <c r="I88" i="62"/>
  <c r="I92" i="62"/>
  <c r="I101" i="62"/>
  <c r="J112" i="62"/>
  <c r="I119" i="62"/>
  <c r="I125" i="62"/>
  <c r="I138" i="62"/>
  <c r="J144" i="62"/>
  <c r="I151" i="62"/>
  <c r="I157" i="62"/>
  <c r="I170" i="62"/>
  <c r="I177" i="62"/>
  <c r="I185" i="62"/>
  <c r="I193" i="62"/>
  <c r="I201" i="62"/>
  <c r="I209" i="62"/>
  <c r="I217" i="62"/>
  <c r="J227" i="62"/>
  <c r="J248" i="62"/>
  <c r="J190" i="62"/>
  <c r="I190" i="62"/>
  <c r="J198" i="62"/>
  <c r="I198" i="62"/>
  <c r="J254" i="62"/>
  <c r="I254" i="62"/>
  <c r="I97" i="62"/>
  <c r="I113" i="62"/>
  <c r="I126" i="62"/>
  <c r="J132" i="62"/>
  <c r="I139" i="62"/>
  <c r="I145" i="62"/>
  <c r="I158" i="62"/>
  <c r="J164" i="62"/>
  <c r="I179" i="62"/>
  <c r="I187" i="62"/>
  <c r="I195" i="62"/>
  <c r="I203" i="62"/>
  <c r="I219" i="62"/>
  <c r="J228" i="62"/>
  <c r="J239" i="62"/>
  <c r="I249" i="62"/>
  <c r="J174" i="62"/>
  <c r="I174" i="62"/>
  <c r="J214" i="62"/>
  <c r="I214" i="62"/>
  <c r="I13" i="62"/>
  <c r="I17" i="62"/>
  <c r="I25" i="62"/>
  <c r="I29" i="62"/>
  <c r="I33" i="62"/>
  <c r="I37" i="62"/>
  <c r="I41" i="62"/>
  <c r="I45" i="62"/>
  <c r="I49" i="62"/>
  <c r="I57" i="62"/>
  <c r="I61" i="62"/>
  <c r="I65" i="62"/>
  <c r="I69" i="62"/>
  <c r="I73" i="62"/>
  <c r="I77" i="62"/>
  <c r="I81" i="62"/>
  <c r="I89" i="62"/>
  <c r="I93" i="62"/>
  <c r="I98" i="62"/>
  <c r="I103" i="62"/>
  <c r="I108" i="62"/>
  <c r="I114" i="62"/>
  <c r="I127" i="62"/>
  <c r="I133" i="62"/>
  <c r="I146" i="62"/>
  <c r="J152" i="62"/>
  <c r="I159" i="62"/>
  <c r="I165" i="62"/>
  <c r="I229" i="62"/>
  <c r="J240" i="62"/>
  <c r="J251" i="62"/>
  <c r="J226" i="62"/>
  <c r="I226" i="62"/>
  <c r="J230" i="62"/>
  <c r="I230" i="62"/>
  <c r="J234" i="62"/>
  <c r="I234" i="62"/>
  <c r="I115" i="62"/>
  <c r="I121" i="62"/>
  <c r="I134" i="62"/>
  <c r="J140" i="62"/>
  <c r="I147" i="62"/>
  <c r="I153" i="62"/>
  <c r="I166" i="62"/>
  <c r="J172" i="62"/>
  <c r="J180" i="62"/>
  <c r="J188" i="62"/>
  <c r="J196" i="62"/>
  <c r="J204" i="62"/>
  <c r="J212" i="62"/>
  <c r="J220" i="62"/>
  <c r="J231" i="62"/>
  <c r="I241" i="62"/>
  <c r="J252" i="62"/>
  <c r="I206" i="62"/>
  <c r="J218" i="62"/>
  <c r="I218" i="62"/>
  <c r="J222" i="62"/>
  <c r="I222" i="62"/>
  <c r="J255" i="62"/>
  <c r="I255" i="62"/>
  <c r="I257" i="62"/>
  <c r="J257" i="62"/>
  <c r="I10" i="62"/>
  <c r="I14" i="62"/>
  <c r="I18" i="62"/>
  <c r="I22" i="62"/>
  <c r="I26" i="62"/>
  <c r="I34" i="62"/>
  <c r="I38" i="62"/>
  <c r="I42" i="62"/>
  <c r="I46" i="62"/>
  <c r="I50" i="62"/>
  <c r="I54" i="62"/>
  <c r="I58" i="62"/>
  <c r="I66" i="62"/>
  <c r="I70" i="62"/>
  <c r="I74" i="62"/>
  <c r="I78" i="62"/>
  <c r="I82" i="62"/>
  <c r="I86" i="62"/>
  <c r="I90" i="62"/>
  <c r="I109" i="62"/>
  <c r="I122" i="62"/>
  <c r="J128" i="62"/>
  <c r="I135" i="62"/>
  <c r="I141" i="62"/>
  <c r="I154" i="62"/>
  <c r="I167" i="62"/>
  <c r="I173" i="62"/>
  <c r="I181" i="62"/>
  <c r="I189" i="62"/>
  <c r="I197" i="62"/>
  <c r="I205" i="62"/>
  <c r="I213" i="62"/>
  <c r="I221" i="62"/>
  <c r="J232" i="62"/>
  <c r="J243" i="62"/>
  <c r="J256" i="62"/>
  <c r="J178" i="62"/>
  <c r="I178" i="62"/>
  <c r="J202" i="62"/>
  <c r="I202" i="62"/>
  <c r="J210" i="62"/>
  <c r="I210" i="62"/>
  <c r="J246" i="62"/>
  <c r="I246" i="62"/>
  <c r="J250" i="62"/>
  <c r="I250" i="62"/>
  <c r="I253" i="62"/>
  <c r="J116" i="62"/>
  <c r="I129" i="62"/>
  <c r="I142" i="62"/>
  <c r="J148" i="62"/>
  <c r="I161" i="62"/>
  <c r="J223" i="62"/>
  <c r="I233" i="62"/>
  <c r="I9" i="62"/>
  <c r="L13" i="60"/>
  <c r="L12" i="60"/>
  <c r="L11" i="60"/>
  <c r="L10" i="60"/>
  <c r="K259" i="60"/>
  <c r="K258" i="60"/>
  <c r="K257" i="60"/>
  <c r="K256" i="60"/>
  <c r="J256" i="60" s="1"/>
  <c r="K255" i="60"/>
  <c r="J255" i="60" s="1"/>
  <c r="K254" i="60"/>
  <c r="K253" i="60"/>
  <c r="K252" i="60"/>
  <c r="J252" i="60" s="1"/>
  <c r="K251" i="60"/>
  <c r="K250" i="60"/>
  <c r="I250" i="60" s="1"/>
  <c r="K249" i="60"/>
  <c r="K248" i="60"/>
  <c r="J248" i="60" s="1"/>
  <c r="K247" i="60"/>
  <c r="I247" i="60" s="1"/>
  <c r="K246" i="60"/>
  <c r="K245" i="60"/>
  <c r="I245" i="60" s="1"/>
  <c r="K244" i="60"/>
  <c r="I244" i="60" s="1"/>
  <c r="K243" i="60"/>
  <c r="K242" i="60"/>
  <c r="J242" i="60" s="1"/>
  <c r="K241" i="60"/>
  <c r="K240" i="60"/>
  <c r="I240" i="60" s="1"/>
  <c r="K239" i="60"/>
  <c r="I239" i="60" s="1"/>
  <c r="K238" i="60"/>
  <c r="K237" i="60"/>
  <c r="I237" i="60" s="1"/>
  <c r="K236" i="60"/>
  <c r="I236" i="60" s="1"/>
  <c r="K235" i="60"/>
  <c r="K234" i="60"/>
  <c r="I234" i="60" s="1"/>
  <c r="K233" i="60"/>
  <c r="K232" i="60"/>
  <c r="I232" i="60" s="1"/>
  <c r="K231" i="60"/>
  <c r="I231" i="60" s="1"/>
  <c r="K230" i="60"/>
  <c r="I230" i="60" s="1"/>
  <c r="K229" i="60"/>
  <c r="K228" i="60"/>
  <c r="J228" i="60" s="1"/>
  <c r="K227" i="60"/>
  <c r="K226" i="60"/>
  <c r="K225" i="60"/>
  <c r="K224" i="60"/>
  <c r="K223" i="60"/>
  <c r="I223" i="60" s="1"/>
  <c r="K222" i="60"/>
  <c r="K221" i="60"/>
  <c r="I221" i="60" s="1"/>
  <c r="K220" i="60"/>
  <c r="I220" i="60" s="1"/>
  <c r="K219" i="60"/>
  <c r="K218" i="60"/>
  <c r="K217" i="60"/>
  <c r="K216" i="60"/>
  <c r="I216" i="60" s="1"/>
  <c r="K215" i="60"/>
  <c r="K214" i="60"/>
  <c r="K213" i="60"/>
  <c r="I213" i="60" s="1"/>
  <c r="K212" i="60"/>
  <c r="K211" i="60"/>
  <c r="K210" i="60"/>
  <c r="J210" i="60" s="1"/>
  <c r="K209" i="60"/>
  <c r="K208" i="60"/>
  <c r="I208" i="60" s="1"/>
  <c r="K207" i="60"/>
  <c r="J207" i="60" s="1"/>
  <c r="K206" i="60"/>
  <c r="I206" i="60" s="1"/>
  <c r="K205" i="60"/>
  <c r="J205" i="60" s="1"/>
  <c r="K204" i="60"/>
  <c r="I204" i="60" s="1"/>
  <c r="K203" i="60"/>
  <c r="K202" i="60"/>
  <c r="I202" i="60" s="1"/>
  <c r="K201" i="60"/>
  <c r="K200" i="60"/>
  <c r="J200" i="60" s="1"/>
  <c r="K199" i="60"/>
  <c r="K198" i="60"/>
  <c r="J198" i="60" s="1"/>
  <c r="K197" i="60"/>
  <c r="I197" i="60" s="1"/>
  <c r="K196" i="60"/>
  <c r="J196" i="60" s="1"/>
  <c r="K195" i="60"/>
  <c r="K194" i="60"/>
  <c r="I194" i="60" s="1"/>
  <c r="K193" i="60"/>
  <c r="K192" i="60"/>
  <c r="J192" i="60" s="1"/>
  <c r="K191" i="60"/>
  <c r="K190" i="60"/>
  <c r="J190" i="60" s="1"/>
  <c r="K189" i="60"/>
  <c r="K188" i="60"/>
  <c r="J188" i="60" s="1"/>
  <c r="K187" i="60"/>
  <c r="K186" i="60"/>
  <c r="K185" i="60"/>
  <c r="K184" i="60"/>
  <c r="J184" i="60" s="1"/>
  <c r="K183" i="60"/>
  <c r="K182" i="60"/>
  <c r="K181" i="60"/>
  <c r="K180" i="60"/>
  <c r="J180" i="60" s="1"/>
  <c r="K179" i="60"/>
  <c r="K178" i="60"/>
  <c r="J178" i="60" s="1"/>
  <c r="K177" i="60"/>
  <c r="K176" i="60"/>
  <c r="K175" i="60"/>
  <c r="J175" i="60" s="1"/>
  <c r="K174" i="60"/>
  <c r="K173" i="60"/>
  <c r="I173" i="60" s="1"/>
  <c r="K172" i="60"/>
  <c r="J172" i="60" s="1"/>
  <c r="K171" i="60"/>
  <c r="K170" i="60"/>
  <c r="J170" i="60" s="1"/>
  <c r="K169" i="60"/>
  <c r="K168" i="60"/>
  <c r="J168" i="60" s="1"/>
  <c r="K167" i="60"/>
  <c r="K166" i="60"/>
  <c r="I166" i="60" s="1"/>
  <c r="K165" i="60"/>
  <c r="K164" i="60"/>
  <c r="J164" i="60" s="1"/>
  <c r="K163" i="60"/>
  <c r="K162" i="60"/>
  <c r="J162" i="60" s="1"/>
  <c r="K161" i="60"/>
  <c r="K160" i="60"/>
  <c r="K159" i="60"/>
  <c r="K158" i="60"/>
  <c r="I158" i="60" s="1"/>
  <c r="K157" i="60"/>
  <c r="K156" i="60"/>
  <c r="J156" i="60" s="1"/>
  <c r="K155" i="60"/>
  <c r="K154" i="60"/>
  <c r="K153" i="60"/>
  <c r="K152" i="60"/>
  <c r="K151" i="60"/>
  <c r="K150" i="60"/>
  <c r="K149" i="60"/>
  <c r="K148" i="60"/>
  <c r="K147" i="60"/>
  <c r="K146" i="60"/>
  <c r="K145" i="60"/>
  <c r="K144" i="60"/>
  <c r="J144" i="60" s="1"/>
  <c r="K143" i="60"/>
  <c r="K142" i="60"/>
  <c r="I142" i="60" s="1"/>
  <c r="K141" i="60"/>
  <c r="I141" i="60" s="1"/>
  <c r="K140" i="60"/>
  <c r="J140" i="60" s="1"/>
  <c r="K139" i="60"/>
  <c r="K138" i="60"/>
  <c r="I138" i="60" s="1"/>
  <c r="K137" i="60"/>
  <c r="K136" i="60"/>
  <c r="J136" i="60" s="1"/>
  <c r="K135" i="60"/>
  <c r="I135" i="60" s="1"/>
  <c r="K134" i="60"/>
  <c r="J134" i="60" s="1"/>
  <c r="K133" i="60"/>
  <c r="K132" i="60"/>
  <c r="K131" i="60"/>
  <c r="K130" i="60"/>
  <c r="I130" i="60" s="1"/>
  <c r="K129" i="60"/>
  <c r="K128" i="60"/>
  <c r="K127" i="60"/>
  <c r="I127" i="60" s="1"/>
  <c r="K126" i="60"/>
  <c r="I126" i="60" s="1"/>
  <c r="K125" i="60"/>
  <c r="K124" i="60"/>
  <c r="K123" i="60"/>
  <c r="K122" i="60"/>
  <c r="K121" i="60"/>
  <c r="K120" i="60"/>
  <c r="J120" i="60" s="1"/>
  <c r="K119" i="60"/>
  <c r="J119" i="60" s="1"/>
  <c r="K118" i="60"/>
  <c r="I118" i="60" s="1"/>
  <c r="K117" i="60"/>
  <c r="K116" i="60"/>
  <c r="K115" i="60"/>
  <c r="K114" i="60"/>
  <c r="I114" i="60" s="1"/>
  <c r="K113" i="60"/>
  <c r="K112" i="60"/>
  <c r="K111" i="60"/>
  <c r="K110" i="60"/>
  <c r="I110" i="60" s="1"/>
  <c r="K109" i="60"/>
  <c r="I109" i="60" s="1"/>
  <c r="K108" i="60"/>
  <c r="I108" i="60" s="1"/>
  <c r="K107" i="60"/>
  <c r="K106" i="60"/>
  <c r="J106" i="60" s="1"/>
  <c r="K105" i="60"/>
  <c r="K104" i="60"/>
  <c r="K103" i="60"/>
  <c r="K102" i="60"/>
  <c r="I102" i="60" s="1"/>
  <c r="K101" i="60"/>
  <c r="J101" i="60" s="1"/>
  <c r="K100" i="60"/>
  <c r="I100" i="60" s="1"/>
  <c r="K99" i="60"/>
  <c r="K98" i="60"/>
  <c r="J98" i="60" s="1"/>
  <c r="K97" i="60"/>
  <c r="K96" i="60"/>
  <c r="I96" i="60" s="1"/>
  <c r="K95" i="60"/>
  <c r="J95" i="60" s="1"/>
  <c r="K94" i="60"/>
  <c r="K93" i="60"/>
  <c r="I93" i="60" s="1"/>
  <c r="K92" i="60"/>
  <c r="K91" i="60"/>
  <c r="K90" i="60"/>
  <c r="J90" i="60" s="1"/>
  <c r="K89" i="60"/>
  <c r="K88" i="60"/>
  <c r="J88" i="60" s="1"/>
  <c r="K87" i="60"/>
  <c r="K86" i="60"/>
  <c r="K85" i="60"/>
  <c r="I85" i="60" s="1"/>
  <c r="K84" i="60"/>
  <c r="I84" i="60" s="1"/>
  <c r="K83" i="60"/>
  <c r="K82" i="60"/>
  <c r="I82" i="60" s="1"/>
  <c r="K81" i="60"/>
  <c r="K80" i="60"/>
  <c r="I80" i="60" s="1"/>
  <c r="K79" i="60"/>
  <c r="J79" i="60" s="1"/>
  <c r="K78" i="60"/>
  <c r="I78" i="60" s="1"/>
  <c r="K77" i="60"/>
  <c r="J77" i="60" s="1"/>
  <c r="K76" i="60"/>
  <c r="K75" i="60"/>
  <c r="K74" i="60"/>
  <c r="I74" i="60" s="1"/>
  <c r="K73" i="60"/>
  <c r="K72" i="60"/>
  <c r="K71" i="60"/>
  <c r="K70" i="60"/>
  <c r="K69" i="60"/>
  <c r="K68" i="60"/>
  <c r="K67" i="60"/>
  <c r="K66" i="60"/>
  <c r="J66" i="60" s="1"/>
  <c r="K65" i="60"/>
  <c r="K64" i="60"/>
  <c r="K63" i="60"/>
  <c r="J63" i="60" s="1"/>
  <c r="K62" i="60"/>
  <c r="I62" i="60" s="1"/>
  <c r="K61" i="60"/>
  <c r="I61" i="60" s="1"/>
  <c r="K60" i="60"/>
  <c r="J60" i="60" s="1"/>
  <c r="K59" i="60"/>
  <c r="K58" i="60"/>
  <c r="I58" i="60" s="1"/>
  <c r="K57" i="60"/>
  <c r="K56" i="60"/>
  <c r="J56" i="60" s="1"/>
  <c r="K55" i="60"/>
  <c r="J55" i="60" s="1"/>
  <c r="K54" i="60"/>
  <c r="I54" i="60" s="1"/>
  <c r="K53" i="60"/>
  <c r="K52" i="60"/>
  <c r="K51" i="60"/>
  <c r="K50" i="60"/>
  <c r="K49" i="60"/>
  <c r="K48" i="60"/>
  <c r="J48" i="60" s="1"/>
  <c r="K47" i="60"/>
  <c r="J47" i="60" s="1"/>
  <c r="K46" i="60"/>
  <c r="K45" i="60"/>
  <c r="I45" i="60" s="1"/>
  <c r="K44" i="60"/>
  <c r="K43" i="60"/>
  <c r="K42" i="60"/>
  <c r="K41" i="60"/>
  <c r="K40" i="60"/>
  <c r="J40" i="60" s="1"/>
  <c r="K39" i="60"/>
  <c r="I39" i="60" s="1"/>
  <c r="K38" i="60"/>
  <c r="I38" i="60" s="1"/>
  <c r="K37" i="60"/>
  <c r="I37" i="60" s="1"/>
  <c r="K36" i="60"/>
  <c r="K35" i="60"/>
  <c r="K34" i="60"/>
  <c r="I34" i="60" s="1"/>
  <c r="K33" i="60"/>
  <c r="K32" i="60"/>
  <c r="K31" i="60"/>
  <c r="J31" i="60" s="1"/>
  <c r="K30" i="60"/>
  <c r="K29" i="60"/>
  <c r="I29" i="60" s="1"/>
  <c r="K28" i="60"/>
  <c r="K27" i="60"/>
  <c r="K26" i="60"/>
  <c r="K25" i="60"/>
  <c r="K24" i="60"/>
  <c r="K23" i="60"/>
  <c r="I23" i="60" s="1"/>
  <c r="K22" i="60"/>
  <c r="K21" i="60"/>
  <c r="K20" i="60"/>
  <c r="I20" i="60" s="1"/>
  <c r="K19" i="60"/>
  <c r="K18" i="60"/>
  <c r="K17" i="60"/>
  <c r="I17" i="60" s="1"/>
  <c r="K16" i="60"/>
  <c r="I16" i="60" s="1"/>
  <c r="K15" i="60"/>
  <c r="K14" i="60"/>
  <c r="J14" i="60" s="1"/>
  <c r="K13" i="60"/>
  <c r="K12" i="60"/>
  <c r="J12" i="60" s="1"/>
  <c r="K11" i="60"/>
  <c r="K10" i="60"/>
  <c r="J10" i="60" s="1"/>
  <c r="I8" i="60"/>
  <c r="J6" i="60"/>
  <c r="I6" i="60" s="1"/>
  <c r="I31" i="60"/>
  <c r="J39" i="60"/>
  <c r="J166" i="60"/>
  <c r="J58" i="60"/>
  <c r="I79" i="60"/>
  <c r="J96" i="60"/>
  <c r="J127" i="60"/>
  <c r="I134" i="60"/>
  <c r="J145" i="60"/>
  <c r="I145" i="60"/>
  <c r="J173" i="60"/>
  <c r="J197" i="60"/>
  <c r="J201" i="60"/>
  <c r="I201" i="60"/>
  <c r="I205" i="60"/>
  <c r="J209" i="60"/>
  <c r="I209" i="60"/>
  <c r="J213" i="60"/>
  <c r="I224" i="60"/>
  <c r="J224" i="60"/>
  <c r="J250" i="60"/>
  <c r="J89" i="60"/>
  <c r="I89" i="60"/>
  <c r="I106" i="60"/>
  <c r="J118" i="60"/>
  <c r="J121" i="60"/>
  <c r="I121" i="60"/>
  <c r="J138" i="60"/>
  <c r="J149" i="60"/>
  <c r="I149" i="60"/>
  <c r="J177" i="60"/>
  <c r="I177" i="60"/>
  <c r="J253" i="60"/>
  <c r="I253" i="60"/>
  <c r="I255" i="60"/>
  <c r="J17" i="60"/>
  <c r="J29" i="60"/>
  <c r="I48" i="60"/>
  <c r="J86" i="60"/>
  <c r="I86" i="60"/>
  <c r="J97" i="60"/>
  <c r="I97" i="60"/>
  <c r="J135" i="60"/>
  <c r="J142" i="60"/>
  <c r="J153" i="60"/>
  <c r="I153" i="60"/>
  <c r="J174" i="60"/>
  <c r="I174" i="60"/>
  <c r="I198" i="60"/>
  <c r="J202" i="60"/>
  <c r="J206" i="60"/>
  <c r="I210" i="60"/>
  <c r="J214" i="60"/>
  <c r="I214" i="60"/>
  <c r="J217" i="60"/>
  <c r="I217" i="60"/>
  <c r="J221" i="60"/>
  <c r="J225" i="60"/>
  <c r="I225" i="60"/>
  <c r="J234" i="60"/>
  <c r="J237" i="60"/>
  <c r="J247" i="60"/>
  <c r="J46" i="60"/>
  <c r="I46" i="60"/>
  <c r="J25" i="60"/>
  <c r="I25" i="60"/>
  <c r="I77" i="60"/>
  <c r="I90" i="60"/>
  <c r="I101" i="60"/>
  <c r="J104" i="60"/>
  <c r="I104" i="60"/>
  <c r="J157" i="60"/>
  <c r="I157" i="60"/>
  <c r="I178" i="60"/>
  <c r="I184" i="60"/>
  <c r="J231" i="60"/>
  <c r="J33" i="60"/>
  <c r="I33" i="60"/>
  <c r="I14" i="60"/>
  <c r="J65" i="60"/>
  <c r="I65" i="60"/>
  <c r="J45" i="60"/>
  <c r="J49" i="60"/>
  <c r="I49" i="60"/>
  <c r="I56" i="60"/>
  <c r="J80" i="60"/>
  <c r="J110" i="60"/>
  <c r="J113" i="60"/>
  <c r="I113" i="60"/>
  <c r="I119" i="60"/>
  <c r="J129" i="60"/>
  <c r="I129" i="60"/>
  <c r="I136" i="60"/>
  <c r="J161" i="60"/>
  <c r="I161" i="60"/>
  <c r="I175" i="60"/>
  <c r="I207" i="60"/>
  <c r="J222" i="60"/>
  <c r="I222" i="60"/>
  <c r="J241" i="60"/>
  <c r="I241" i="60"/>
  <c r="I248" i="60"/>
  <c r="I40" i="60"/>
  <c r="J37" i="60"/>
  <c r="J73" i="60"/>
  <c r="I73" i="60"/>
  <c r="J30" i="60"/>
  <c r="I30" i="60"/>
  <c r="J41" i="60"/>
  <c r="I41" i="60"/>
  <c r="J23" i="60"/>
  <c r="J38" i="60"/>
  <c r="I95" i="60"/>
  <c r="I98" i="60"/>
  <c r="J158" i="60"/>
  <c r="I192" i="60"/>
  <c r="J229" i="60"/>
  <c r="I229" i="60"/>
  <c r="J245" i="60"/>
  <c r="J257" i="60"/>
  <c r="I257" i="60"/>
  <c r="J105" i="60"/>
  <c r="I105" i="60"/>
  <c r="J117" i="60"/>
  <c r="I117" i="60"/>
  <c r="I120" i="60"/>
  <c r="J126" i="60"/>
  <c r="J137" i="60"/>
  <c r="I137" i="60"/>
  <c r="I144" i="60"/>
  <c r="I176" i="60"/>
  <c r="J176" i="60"/>
  <c r="J182" i="60"/>
  <c r="I182" i="60"/>
  <c r="J185" i="60"/>
  <c r="I185" i="60"/>
  <c r="J208" i="60"/>
  <c r="J249" i="60"/>
  <c r="I249" i="60"/>
  <c r="J57" i="60"/>
  <c r="I57" i="60"/>
  <c r="I63" i="60"/>
  <c r="J81" i="60"/>
  <c r="I81" i="60"/>
  <c r="J114" i="60"/>
  <c r="J169" i="60"/>
  <c r="I169" i="60"/>
  <c r="J193" i="60"/>
  <c r="I193" i="60"/>
  <c r="J233" i="60"/>
  <c r="I233" i="60"/>
  <c r="J236" i="60"/>
  <c r="U251" i="38"/>
  <c r="U250" i="38"/>
  <c r="U248" i="38"/>
  <c r="U246" i="38"/>
  <c r="U245" i="38"/>
  <c r="U243" i="38"/>
  <c r="U242" i="38"/>
  <c r="W755" i="59"/>
  <c r="V755" i="59"/>
  <c r="W754" i="59"/>
  <c r="V754" i="59"/>
  <c r="W753" i="59"/>
  <c r="V753" i="59"/>
  <c r="W752" i="59"/>
  <c r="V752" i="59"/>
  <c r="W751" i="59"/>
  <c r="V751" i="59"/>
  <c r="W750" i="59"/>
  <c r="V750" i="59"/>
  <c r="W749" i="59"/>
  <c r="V749" i="59"/>
  <c r="W748" i="59"/>
  <c r="V748" i="59"/>
  <c r="W747" i="59"/>
  <c r="V747" i="59"/>
  <c r="W746" i="59"/>
  <c r="V746" i="59"/>
  <c r="W745" i="59"/>
  <c r="V745" i="59"/>
  <c r="W744" i="59"/>
  <c r="V744" i="59"/>
  <c r="W743" i="59"/>
  <c r="V743" i="59"/>
  <c r="Q743" i="59" s="1"/>
  <c r="W742" i="59"/>
  <c r="V742" i="59"/>
  <c r="W741" i="59"/>
  <c r="V741" i="59"/>
  <c r="W740" i="59"/>
  <c r="V740" i="59"/>
  <c r="W739" i="59"/>
  <c r="V739" i="59"/>
  <c r="P739" i="59" s="1"/>
  <c r="W738" i="59"/>
  <c r="V738" i="59"/>
  <c r="W737" i="59"/>
  <c r="V737" i="59"/>
  <c r="W736" i="59"/>
  <c r="V736" i="59"/>
  <c r="W735" i="59"/>
  <c r="V735" i="59"/>
  <c r="W734" i="59"/>
  <c r="V734" i="59"/>
  <c r="W733" i="59"/>
  <c r="V733" i="59"/>
  <c r="W732" i="59"/>
  <c r="V732" i="59"/>
  <c r="W731" i="59"/>
  <c r="V731" i="59"/>
  <c r="W730" i="59"/>
  <c r="V730" i="59"/>
  <c r="W729" i="59"/>
  <c r="V729" i="59"/>
  <c r="W728" i="59"/>
  <c r="V728" i="59"/>
  <c r="W727" i="59"/>
  <c r="V727" i="59"/>
  <c r="W726" i="59"/>
  <c r="V726" i="59"/>
  <c r="W725" i="59"/>
  <c r="V725" i="59"/>
  <c r="W724" i="59"/>
  <c r="V724" i="59"/>
  <c r="W723" i="59"/>
  <c r="V723" i="59"/>
  <c r="Q723" i="59" s="1"/>
  <c r="W722" i="59"/>
  <c r="V722" i="59"/>
  <c r="W721" i="59"/>
  <c r="V721" i="59"/>
  <c r="W720" i="59"/>
  <c r="V720" i="59"/>
  <c r="W719" i="59"/>
  <c r="V719" i="59"/>
  <c r="W718" i="59"/>
  <c r="V718" i="59"/>
  <c r="W717" i="59"/>
  <c r="V717" i="59"/>
  <c r="W716" i="59"/>
  <c r="V716" i="59"/>
  <c r="W715" i="59"/>
  <c r="V715" i="59"/>
  <c r="W714" i="59"/>
  <c r="V714" i="59"/>
  <c r="W713" i="59"/>
  <c r="V713" i="59"/>
  <c r="W712" i="59"/>
  <c r="V712" i="59"/>
  <c r="W711" i="59"/>
  <c r="V711" i="59"/>
  <c r="Q711" i="59" s="1"/>
  <c r="W710" i="59"/>
  <c r="V710" i="59"/>
  <c r="W709" i="59"/>
  <c r="V709" i="59"/>
  <c r="W708" i="59"/>
  <c r="V708" i="59"/>
  <c r="W707" i="59"/>
  <c r="V707" i="59"/>
  <c r="Q707" i="59" s="1"/>
  <c r="W706" i="59"/>
  <c r="V706" i="59"/>
  <c r="W705" i="59"/>
  <c r="V705" i="59"/>
  <c r="W704" i="59"/>
  <c r="V704" i="59"/>
  <c r="W703" i="59"/>
  <c r="V703" i="59"/>
  <c r="W702" i="59"/>
  <c r="V702" i="59"/>
  <c r="W701" i="59"/>
  <c r="V701" i="59"/>
  <c r="W700" i="59"/>
  <c r="V700" i="59"/>
  <c r="W699" i="59"/>
  <c r="V699" i="59"/>
  <c r="W698" i="59"/>
  <c r="V698" i="59"/>
  <c r="W697" i="59"/>
  <c r="V697" i="59"/>
  <c r="W696" i="59"/>
  <c r="V696" i="59"/>
  <c r="W695" i="59"/>
  <c r="V695" i="59"/>
  <c r="Q695" i="59" s="1"/>
  <c r="W694" i="59"/>
  <c r="V694" i="59"/>
  <c r="W693" i="59"/>
  <c r="V693" i="59"/>
  <c r="W692" i="59"/>
  <c r="V692" i="59"/>
  <c r="W691" i="59"/>
  <c r="V691" i="59"/>
  <c r="P691" i="59" s="1"/>
  <c r="W690" i="59"/>
  <c r="V690" i="59"/>
  <c r="W689" i="59"/>
  <c r="P689" i="59" s="1"/>
  <c r="T689" i="59" s="1"/>
  <c r="V689" i="59"/>
  <c r="W688" i="59"/>
  <c r="V688" i="59"/>
  <c r="W687" i="59"/>
  <c r="V687" i="59"/>
  <c r="W686" i="59"/>
  <c r="V686" i="59"/>
  <c r="W685" i="59"/>
  <c r="V685" i="59"/>
  <c r="W684" i="59"/>
  <c r="V684" i="59"/>
  <c r="W683" i="59"/>
  <c r="V683" i="59"/>
  <c r="W682" i="59"/>
  <c r="V682" i="59"/>
  <c r="W681" i="59"/>
  <c r="P681" i="59" s="1"/>
  <c r="T681" i="59" s="1"/>
  <c r="V681" i="59"/>
  <c r="W680" i="59"/>
  <c r="V680" i="59"/>
  <c r="W679" i="59"/>
  <c r="V679" i="59"/>
  <c r="W678" i="59"/>
  <c r="V678" i="59"/>
  <c r="W677" i="59"/>
  <c r="V677" i="59"/>
  <c r="W676" i="59"/>
  <c r="V676" i="59"/>
  <c r="W675" i="59"/>
  <c r="V675" i="59"/>
  <c r="W674" i="59"/>
  <c r="V674" i="59"/>
  <c r="W673" i="59"/>
  <c r="V673" i="59"/>
  <c r="W672" i="59"/>
  <c r="V672" i="59"/>
  <c r="W671" i="59"/>
  <c r="V671" i="59"/>
  <c r="P671" i="59" s="1"/>
  <c r="W670" i="59"/>
  <c r="V670" i="59"/>
  <c r="W669" i="59"/>
  <c r="V669" i="59"/>
  <c r="W668" i="59"/>
  <c r="V668" i="59"/>
  <c r="W667" i="59"/>
  <c r="V667" i="59"/>
  <c r="P667" i="59" s="1"/>
  <c r="W666" i="59"/>
  <c r="V666" i="59"/>
  <c r="W665" i="59"/>
  <c r="V665" i="59"/>
  <c r="W664" i="59"/>
  <c r="V664" i="59"/>
  <c r="W663" i="59"/>
  <c r="V663" i="59"/>
  <c r="P663" i="59" s="1"/>
  <c r="W662" i="59"/>
  <c r="V662" i="59"/>
  <c r="W661" i="59"/>
  <c r="V661" i="59"/>
  <c r="W660" i="59"/>
  <c r="V660" i="59"/>
  <c r="W659" i="59"/>
  <c r="V659" i="59"/>
  <c r="W658" i="59"/>
  <c r="V658" i="59"/>
  <c r="W657" i="59"/>
  <c r="V657" i="59"/>
  <c r="W656" i="59"/>
  <c r="V656" i="59"/>
  <c r="W655" i="59"/>
  <c r="V655" i="59"/>
  <c r="W654" i="59"/>
  <c r="V654" i="59"/>
  <c r="W653" i="59"/>
  <c r="V653" i="59"/>
  <c r="W652" i="59"/>
  <c r="V652" i="59"/>
  <c r="W651" i="59"/>
  <c r="V651" i="59"/>
  <c r="P651" i="59" s="1"/>
  <c r="W650" i="59"/>
  <c r="V650" i="59"/>
  <c r="W649" i="59"/>
  <c r="V649" i="59"/>
  <c r="W648" i="59"/>
  <c r="V648" i="59"/>
  <c r="W647" i="59"/>
  <c r="V647" i="59"/>
  <c r="Q647" i="59" s="1"/>
  <c r="U647" i="59" s="1"/>
  <c r="W646" i="59"/>
  <c r="V646" i="59"/>
  <c r="W645" i="59"/>
  <c r="V645" i="59"/>
  <c r="W644" i="59"/>
  <c r="V644" i="59"/>
  <c r="W643" i="59"/>
  <c r="V643" i="59"/>
  <c r="P643" i="59" s="1"/>
  <c r="W642" i="59"/>
  <c r="V642" i="59"/>
  <c r="W641" i="59"/>
  <c r="V641" i="59"/>
  <c r="W640" i="59"/>
  <c r="V640" i="59"/>
  <c r="W639" i="59"/>
  <c r="V639" i="59"/>
  <c r="P639" i="59" s="1"/>
  <c r="W638" i="59"/>
  <c r="V638" i="59"/>
  <c r="W637" i="59"/>
  <c r="V637" i="59"/>
  <c r="W636" i="59"/>
  <c r="V636" i="59"/>
  <c r="W635" i="59"/>
  <c r="V635" i="59"/>
  <c r="Q635" i="59" s="1"/>
  <c r="W634" i="59"/>
  <c r="V634" i="59"/>
  <c r="W633" i="59"/>
  <c r="V633" i="59"/>
  <c r="W632" i="59"/>
  <c r="V632" i="59"/>
  <c r="W631" i="59"/>
  <c r="V631" i="59"/>
  <c r="P631" i="59" s="1"/>
  <c r="W630" i="59"/>
  <c r="V630" i="59"/>
  <c r="W629" i="59"/>
  <c r="V629" i="59"/>
  <c r="W628" i="59"/>
  <c r="V628" i="59"/>
  <c r="W627" i="59"/>
  <c r="V627" i="59"/>
  <c r="P627" i="59" s="1"/>
  <c r="T627" i="59" s="1"/>
  <c r="W626" i="59"/>
  <c r="V626" i="59"/>
  <c r="W625" i="59"/>
  <c r="V625" i="59"/>
  <c r="W624" i="59"/>
  <c r="V624" i="59"/>
  <c r="W623" i="59"/>
  <c r="V623" i="59"/>
  <c r="W622" i="59"/>
  <c r="V622" i="59"/>
  <c r="W621" i="59"/>
  <c r="V621" i="59"/>
  <c r="W620" i="59"/>
  <c r="V620" i="59"/>
  <c r="W619" i="59"/>
  <c r="V619" i="59"/>
  <c r="P619" i="59" s="1"/>
  <c r="T619" i="59" s="1"/>
  <c r="W618" i="59"/>
  <c r="V618" i="59"/>
  <c r="W617" i="59"/>
  <c r="V617" i="59"/>
  <c r="W616" i="59"/>
  <c r="V616" i="59"/>
  <c r="W615" i="59"/>
  <c r="V615" i="59"/>
  <c r="P615" i="59" s="1"/>
  <c r="T615" i="59" s="1"/>
  <c r="W614" i="59"/>
  <c r="V614" i="59"/>
  <c r="W613" i="59"/>
  <c r="V613" i="59"/>
  <c r="Q613" i="59" s="1"/>
  <c r="U613" i="59" s="1"/>
  <c r="W612" i="59"/>
  <c r="V612" i="59"/>
  <c r="W611" i="59"/>
  <c r="V611" i="59"/>
  <c r="Q611" i="59" s="1"/>
  <c r="W610" i="59"/>
  <c r="V610" i="59"/>
  <c r="W609" i="59"/>
  <c r="V609" i="59"/>
  <c r="W608" i="59"/>
  <c r="V608" i="59"/>
  <c r="W607" i="59"/>
  <c r="V607" i="59"/>
  <c r="Q607" i="59" s="1"/>
  <c r="W606" i="59"/>
  <c r="V606" i="59"/>
  <c r="W605" i="59"/>
  <c r="V605" i="59"/>
  <c r="W604" i="59"/>
  <c r="V604" i="59"/>
  <c r="W603" i="59"/>
  <c r="V603" i="59"/>
  <c r="P603" i="59" s="1"/>
  <c r="T603" i="59" s="1"/>
  <c r="W602" i="59"/>
  <c r="V602" i="59"/>
  <c r="W601" i="59"/>
  <c r="P601" i="59" s="1"/>
  <c r="T601" i="59" s="1"/>
  <c r="V601" i="59"/>
  <c r="W600" i="59"/>
  <c r="V600" i="59"/>
  <c r="W599" i="59"/>
  <c r="V599" i="59"/>
  <c r="Q599" i="59" s="1"/>
  <c r="U599" i="59" s="1"/>
  <c r="W598" i="59"/>
  <c r="V598" i="59"/>
  <c r="W597" i="59"/>
  <c r="V597" i="59"/>
  <c r="W596" i="59"/>
  <c r="V596" i="59"/>
  <c r="W595" i="59"/>
  <c r="V595" i="59"/>
  <c r="W594" i="59"/>
  <c r="V594" i="59"/>
  <c r="W593" i="59"/>
  <c r="V593" i="59"/>
  <c r="P593" i="59" s="1"/>
  <c r="T593" i="59" s="1"/>
  <c r="W592" i="59"/>
  <c r="V592" i="59"/>
  <c r="W591" i="59"/>
  <c r="V591" i="59"/>
  <c r="P591" i="59" s="1"/>
  <c r="W590" i="59"/>
  <c r="V590" i="59"/>
  <c r="W589" i="59"/>
  <c r="V589" i="59"/>
  <c r="W588" i="59"/>
  <c r="V588" i="59"/>
  <c r="W587" i="59"/>
  <c r="V587" i="59"/>
  <c r="P587" i="59" s="1"/>
  <c r="T587" i="59" s="1"/>
  <c r="W586" i="59"/>
  <c r="V586" i="59"/>
  <c r="W585" i="59"/>
  <c r="V585" i="59"/>
  <c r="W584" i="59"/>
  <c r="V584" i="59"/>
  <c r="W583" i="59"/>
  <c r="V583" i="59"/>
  <c r="P583" i="59" s="1"/>
  <c r="W582" i="59"/>
  <c r="V582" i="59"/>
  <c r="W581" i="59"/>
  <c r="V581" i="59"/>
  <c r="W580" i="59"/>
  <c r="V580" i="59"/>
  <c r="W579" i="59"/>
  <c r="V579" i="59"/>
  <c r="Q579" i="59" s="1"/>
  <c r="W578" i="59"/>
  <c r="V578" i="59"/>
  <c r="W577" i="59"/>
  <c r="V577" i="59"/>
  <c r="W576" i="59"/>
  <c r="V576" i="59"/>
  <c r="W575" i="59"/>
  <c r="V575" i="59"/>
  <c r="Q575" i="59" s="1"/>
  <c r="W574" i="59"/>
  <c r="V574" i="59"/>
  <c r="W573" i="59"/>
  <c r="V573" i="59"/>
  <c r="W572" i="59"/>
  <c r="V572" i="59"/>
  <c r="W571" i="59"/>
  <c r="V571" i="59"/>
  <c r="P571" i="59" s="1"/>
  <c r="T571" i="59" s="1"/>
  <c r="W570" i="59"/>
  <c r="V570" i="59"/>
  <c r="W569" i="59"/>
  <c r="Q569" i="59" s="1"/>
  <c r="U569" i="59" s="1"/>
  <c r="V569" i="59"/>
  <c r="W568" i="59"/>
  <c r="V568" i="59"/>
  <c r="W567" i="59"/>
  <c r="V567" i="59"/>
  <c r="P567" i="59" s="1"/>
  <c r="T567" i="59" s="1"/>
  <c r="W566" i="59"/>
  <c r="V566" i="59"/>
  <c r="W565" i="59"/>
  <c r="V565" i="59"/>
  <c r="W564" i="59"/>
  <c r="V564" i="59"/>
  <c r="W563" i="59"/>
  <c r="V563" i="59"/>
  <c r="P563" i="59" s="1"/>
  <c r="W562" i="59"/>
  <c r="V562" i="59"/>
  <c r="W561" i="59"/>
  <c r="V561" i="59"/>
  <c r="W560" i="59"/>
  <c r="V560" i="59"/>
  <c r="W559" i="59"/>
  <c r="V559" i="59"/>
  <c r="W558" i="59"/>
  <c r="V558" i="59"/>
  <c r="W557" i="59"/>
  <c r="V557" i="59"/>
  <c r="W556" i="59"/>
  <c r="V556" i="59"/>
  <c r="W555" i="59"/>
  <c r="V555" i="59"/>
  <c r="Q555" i="59" s="1"/>
  <c r="U555" i="59" s="1"/>
  <c r="W554" i="59"/>
  <c r="V554" i="59"/>
  <c r="W553" i="59"/>
  <c r="V553" i="59"/>
  <c r="P553" i="59" s="1"/>
  <c r="T553" i="59" s="1"/>
  <c r="W552" i="59"/>
  <c r="V552" i="59"/>
  <c r="W551" i="59"/>
  <c r="V551" i="59"/>
  <c r="P551" i="59" s="1"/>
  <c r="T551" i="59" s="1"/>
  <c r="W550" i="59"/>
  <c r="V550" i="59"/>
  <c r="W549" i="59"/>
  <c r="V549" i="59"/>
  <c r="P549" i="59" s="1"/>
  <c r="T549" i="59" s="1"/>
  <c r="W548" i="59"/>
  <c r="V548" i="59"/>
  <c r="W547" i="59"/>
  <c r="V547" i="59"/>
  <c r="P547" i="59" s="1"/>
  <c r="T547" i="59" s="1"/>
  <c r="W546" i="59"/>
  <c r="V546" i="59"/>
  <c r="W545" i="59"/>
  <c r="V545" i="59"/>
  <c r="W544" i="59"/>
  <c r="V544" i="59"/>
  <c r="W543" i="59"/>
  <c r="V543" i="59"/>
  <c r="Q543" i="59" s="1"/>
  <c r="U543" i="59" s="1"/>
  <c r="W542" i="59"/>
  <c r="V542" i="59"/>
  <c r="W541" i="59"/>
  <c r="V541" i="59"/>
  <c r="W540" i="59"/>
  <c r="V540" i="59"/>
  <c r="W539" i="59"/>
  <c r="V539" i="59"/>
  <c r="W538" i="59"/>
  <c r="V538" i="59"/>
  <c r="W537" i="59"/>
  <c r="V537" i="59"/>
  <c r="P537" i="59" s="1"/>
  <c r="T537" i="59" s="1"/>
  <c r="W536" i="59"/>
  <c r="V536" i="59"/>
  <c r="W535" i="59"/>
  <c r="V535" i="59"/>
  <c r="Q535" i="59" s="1"/>
  <c r="W534" i="59"/>
  <c r="V534" i="59"/>
  <c r="W533" i="59"/>
  <c r="V533" i="59"/>
  <c r="Q533" i="59" s="1"/>
  <c r="U533" i="59" s="1"/>
  <c r="W532" i="59"/>
  <c r="V532" i="59"/>
  <c r="W531" i="59"/>
  <c r="V531" i="59"/>
  <c r="P531" i="59" s="1"/>
  <c r="T531" i="59" s="1"/>
  <c r="W530" i="59"/>
  <c r="V530" i="59"/>
  <c r="W529" i="59"/>
  <c r="V529" i="59"/>
  <c r="W528" i="59"/>
  <c r="V528" i="59"/>
  <c r="W527" i="59"/>
  <c r="V527" i="59"/>
  <c r="P527" i="59" s="1"/>
  <c r="T527" i="59" s="1"/>
  <c r="W526" i="59"/>
  <c r="V526" i="59"/>
  <c r="W525" i="59"/>
  <c r="V525" i="59"/>
  <c r="W524" i="59"/>
  <c r="V524" i="59"/>
  <c r="W523" i="59"/>
  <c r="V523" i="59"/>
  <c r="Q523" i="59" s="1"/>
  <c r="W522" i="59"/>
  <c r="V522" i="59"/>
  <c r="W521" i="59"/>
  <c r="V521" i="59"/>
  <c r="W520" i="59"/>
  <c r="V520" i="59"/>
  <c r="W519" i="59"/>
  <c r="V519" i="59"/>
  <c r="Q519" i="59" s="1"/>
  <c r="W518" i="59"/>
  <c r="V518" i="59"/>
  <c r="W517" i="59"/>
  <c r="V517" i="59"/>
  <c r="W516" i="59"/>
  <c r="V516" i="59"/>
  <c r="W515" i="59"/>
  <c r="V515" i="59"/>
  <c r="Q515" i="59" s="1"/>
  <c r="U515" i="59" s="1"/>
  <c r="W514" i="59"/>
  <c r="V514" i="59"/>
  <c r="W513" i="59"/>
  <c r="V513" i="59"/>
  <c r="W512" i="59"/>
  <c r="V512" i="59"/>
  <c r="W511" i="59"/>
  <c r="V511" i="59"/>
  <c r="P511" i="59" s="1"/>
  <c r="T511" i="59" s="1"/>
  <c r="W510" i="59"/>
  <c r="V510" i="59"/>
  <c r="W509" i="59"/>
  <c r="V509" i="59"/>
  <c r="P509" i="59" s="1"/>
  <c r="T509" i="59" s="1"/>
  <c r="W508" i="59"/>
  <c r="V508" i="59"/>
  <c r="W507" i="59"/>
  <c r="V507" i="59"/>
  <c r="P507" i="59" s="1"/>
  <c r="T507" i="59" s="1"/>
  <c r="W506" i="59"/>
  <c r="V506" i="59"/>
  <c r="W505" i="59"/>
  <c r="V505" i="59"/>
  <c r="W504" i="59"/>
  <c r="V504" i="59"/>
  <c r="W503" i="59"/>
  <c r="V503" i="59"/>
  <c r="Q503" i="59" s="1"/>
  <c r="U503" i="59" s="1"/>
  <c r="W502" i="59"/>
  <c r="V502" i="59"/>
  <c r="W501" i="59"/>
  <c r="V501" i="59"/>
  <c r="Q501" i="59" s="1"/>
  <c r="W500" i="59"/>
  <c r="V500" i="59"/>
  <c r="W499" i="59"/>
  <c r="V499" i="59"/>
  <c r="Q499" i="59" s="1"/>
  <c r="W498" i="59"/>
  <c r="V498" i="59"/>
  <c r="W497" i="59"/>
  <c r="V497" i="59"/>
  <c r="Q497" i="59" s="1"/>
  <c r="U497" i="59" s="1"/>
  <c r="W496" i="59"/>
  <c r="V496" i="59"/>
  <c r="W495" i="59"/>
  <c r="V495" i="59"/>
  <c r="Q495" i="59" s="1"/>
  <c r="W494" i="59"/>
  <c r="V494" i="59"/>
  <c r="W493" i="59"/>
  <c r="V493" i="59"/>
  <c r="Q493" i="59" s="1"/>
  <c r="U493" i="59" s="1"/>
  <c r="W492" i="59"/>
  <c r="V492" i="59"/>
  <c r="W491" i="59"/>
  <c r="V491" i="59"/>
  <c r="Q491" i="59" s="1"/>
  <c r="U491" i="59" s="1"/>
  <c r="W490" i="59"/>
  <c r="V490" i="59"/>
  <c r="W489" i="59"/>
  <c r="V489" i="59"/>
  <c r="Q489" i="59" s="1"/>
  <c r="W488" i="59"/>
  <c r="V488" i="59"/>
  <c r="W487" i="59"/>
  <c r="V487" i="59"/>
  <c r="Q487" i="59" s="1"/>
  <c r="U487" i="59" s="1"/>
  <c r="W486" i="59"/>
  <c r="V486" i="59"/>
  <c r="W485" i="59"/>
  <c r="V485" i="59"/>
  <c r="Q485" i="59" s="1"/>
  <c r="W484" i="59"/>
  <c r="V484" i="59"/>
  <c r="W483" i="59"/>
  <c r="V483" i="59"/>
  <c r="P483" i="59" s="1"/>
  <c r="T483" i="59" s="1"/>
  <c r="W482" i="59"/>
  <c r="V482" i="59"/>
  <c r="W481" i="59"/>
  <c r="V481" i="59"/>
  <c r="P481" i="59" s="1"/>
  <c r="T481" i="59" s="1"/>
  <c r="W480" i="59"/>
  <c r="V480" i="59"/>
  <c r="W479" i="59"/>
  <c r="V479" i="59"/>
  <c r="Q479" i="59" s="1"/>
  <c r="U479" i="59" s="1"/>
  <c r="W478" i="59"/>
  <c r="V478" i="59"/>
  <c r="W477" i="59"/>
  <c r="V477" i="59"/>
  <c r="Q477" i="59" s="1"/>
  <c r="W476" i="59"/>
  <c r="V476" i="59"/>
  <c r="W475" i="59"/>
  <c r="V475" i="59"/>
  <c r="P475" i="59" s="1"/>
  <c r="T475" i="59" s="1"/>
  <c r="W474" i="59"/>
  <c r="V474" i="59"/>
  <c r="W473" i="59"/>
  <c r="V473" i="59"/>
  <c r="Q473" i="59" s="1"/>
  <c r="U473" i="59" s="1"/>
  <c r="W472" i="59"/>
  <c r="Q472" i="59" s="1"/>
  <c r="U472" i="59" s="1"/>
  <c r="V472" i="59"/>
  <c r="W471" i="59"/>
  <c r="V471" i="59"/>
  <c r="P471" i="59" s="1"/>
  <c r="T471" i="59" s="1"/>
  <c r="W470" i="59"/>
  <c r="V470" i="59"/>
  <c r="W469" i="59"/>
  <c r="V469" i="59"/>
  <c r="P469" i="59" s="1"/>
  <c r="T469" i="59" s="1"/>
  <c r="W468" i="59"/>
  <c r="V468" i="59"/>
  <c r="W467" i="59"/>
  <c r="V467" i="59"/>
  <c r="Q467" i="59" s="1"/>
  <c r="U467" i="59" s="1"/>
  <c r="W466" i="59"/>
  <c r="V466" i="59"/>
  <c r="W465" i="59"/>
  <c r="V465" i="59"/>
  <c r="P465" i="59" s="1"/>
  <c r="T465" i="59" s="1"/>
  <c r="W464" i="59"/>
  <c r="V464" i="59"/>
  <c r="W463" i="59"/>
  <c r="V463" i="59"/>
  <c r="P463" i="59" s="1"/>
  <c r="T463" i="59" s="1"/>
  <c r="W462" i="59"/>
  <c r="V462" i="59"/>
  <c r="W461" i="59"/>
  <c r="V461" i="59"/>
  <c r="Q461" i="59" s="1"/>
  <c r="W460" i="59"/>
  <c r="Q460" i="59" s="1"/>
  <c r="U460" i="59" s="1"/>
  <c r="V460" i="59"/>
  <c r="W459" i="59"/>
  <c r="V459" i="59"/>
  <c r="Q459" i="59" s="1"/>
  <c r="U459" i="59" s="1"/>
  <c r="W458" i="59"/>
  <c r="V458" i="59"/>
  <c r="Q458" i="59" s="1"/>
  <c r="U458" i="59" s="1"/>
  <c r="W457" i="59"/>
  <c r="V457" i="59"/>
  <c r="P457" i="59" s="1"/>
  <c r="T457" i="59" s="1"/>
  <c r="W456" i="59"/>
  <c r="P456" i="59" s="1"/>
  <c r="T456" i="59" s="1"/>
  <c r="V456" i="59"/>
  <c r="W455" i="59"/>
  <c r="V455" i="59"/>
  <c r="P455" i="59" s="1"/>
  <c r="T455" i="59" s="1"/>
  <c r="W454" i="59"/>
  <c r="V454" i="59"/>
  <c r="W453" i="59"/>
  <c r="V453" i="59"/>
  <c r="P453" i="59" s="1"/>
  <c r="T453" i="59" s="1"/>
  <c r="W452" i="59"/>
  <c r="V452" i="59"/>
  <c r="W451" i="59"/>
  <c r="V451" i="59"/>
  <c r="Q451" i="59" s="1"/>
  <c r="U451" i="59" s="1"/>
  <c r="W450" i="59"/>
  <c r="V450" i="59"/>
  <c r="W449" i="59"/>
  <c r="V449" i="59"/>
  <c r="P449" i="59" s="1"/>
  <c r="T449" i="59" s="1"/>
  <c r="W448" i="59"/>
  <c r="Q448" i="59" s="1"/>
  <c r="U448" i="59" s="1"/>
  <c r="V448" i="59"/>
  <c r="W447" i="59"/>
  <c r="V447" i="59"/>
  <c r="Q447" i="59" s="1"/>
  <c r="U447" i="59" s="1"/>
  <c r="W446" i="59"/>
  <c r="V446" i="59"/>
  <c r="Q446" i="59" s="1"/>
  <c r="U446" i="59" s="1"/>
  <c r="W445" i="59"/>
  <c r="V445" i="59"/>
  <c r="Q445" i="59" s="1"/>
  <c r="W444" i="59"/>
  <c r="V444" i="59"/>
  <c r="W443" i="59"/>
  <c r="V443" i="59"/>
  <c r="P443" i="59" s="1"/>
  <c r="T443" i="59" s="1"/>
  <c r="W442" i="59"/>
  <c r="V442" i="59"/>
  <c r="P442" i="59" s="1"/>
  <c r="T442" i="59" s="1"/>
  <c r="W441" i="59"/>
  <c r="V441" i="59"/>
  <c r="Q441" i="59" s="1"/>
  <c r="U441" i="59" s="1"/>
  <c r="W440" i="59"/>
  <c r="P440" i="59" s="1"/>
  <c r="T440" i="59" s="1"/>
  <c r="V440" i="59"/>
  <c r="W439" i="59"/>
  <c r="V439" i="59"/>
  <c r="S439" i="59" s="1"/>
  <c r="W438" i="59"/>
  <c r="V438" i="59"/>
  <c r="Q438" i="59" s="1"/>
  <c r="U438" i="59" s="1"/>
  <c r="W437" i="59"/>
  <c r="V437" i="59"/>
  <c r="P437" i="59" s="1"/>
  <c r="T437" i="59" s="1"/>
  <c r="W436" i="59"/>
  <c r="Q436" i="59" s="1"/>
  <c r="U436" i="59" s="1"/>
  <c r="V436" i="59"/>
  <c r="W435" i="59"/>
  <c r="V435" i="59"/>
  <c r="Q435" i="59" s="1"/>
  <c r="U435" i="59" s="1"/>
  <c r="W434" i="59"/>
  <c r="V434" i="59"/>
  <c r="Q434" i="59" s="1"/>
  <c r="U434" i="59" s="1"/>
  <c r="W433" i="59"/>
  <c r="V433" i="59"/>
  <c r="Q433" i="59" s="1"/>
  <c r="U433" i="59" s="1"/>
  <c r="W432" i="59"/>
  <c r="V432" i="59"/>
  <c r="W431" i="59"/>
  <c r="V431" i="59"/>
  <c r="P431" i="59" s="1"/>
  <c r="T431" i="59" s="1"/>
  <c r="W430" i="59"/>
  <c r="V430" i="59"/>
  <c r="Q430" i="59" s="1"/>
  <c r="U430" i="59" s="1"/>
  <c r="W429" i="59"/>
  <c r="V429" i="59"/>
  <c r="Q429" i="59" s="1"/>
  <c r="U429" i="59" s="1"/>
  <c r="W428" i="59"/>
  <c r="V428" i="59"/>
  <c r="W427" i="59"/>
  <c r="V427" i="59"/>
  <c r="Q427" i="59" s="1"/>
  <c r="U427" i="59" s="1"/>
  <c r="W426" i="59"/>
  <c r="V426" i="59"/>
  <c r="P426" i="59" s="1"/>
  <c r="T426" i="59" s="1"/>
  <c r="W425" i="59"/>
  <c r="V425" i="59"/>
  <c r="P425" i="59" s="1"/>
  <c r="T425" i="59" s="1"/>
  <c r="W424" i="59"/>
  <c r="Q424" i="59" s="1"/>
  <c r="U424" i="59" s="1"/>
  <c r="V424" i="59"/>
  <c r="W423" i="59"/>
  <c r="V423" i="59"/>
  <c r="P423" i="59" s="1"/>
  <c r="T423" i="59" s="1"/>
  <c r="W422" i="59"/>
  <c r="V422" i="59"/>
  <c r="Q422" i="59" s="1"/>
  <c r="U422" i="59" s="1"/>
  <c r="W421" i="59"/>
  <c r="V421" i="59"/>
  <c r="Q421" i="59" s="1"/>
  <c r="W420" i="59"/>
  <c r="V420" i="59"/>
  <c r="W419" i="59"/>
  <c r="V419" i="59"/>
  <c r="Q419" i="59" s="1"/>
  <c r="U419" i="59" s="1"/>
  <c r="W418" i="59"/>
  <c r="V418" i="59"/>
  <c r="P418" i="59" s="1"/>
  <c r="T418" i="59" s="1"/>
  <c r="W417" i="59"/>
  <c r="V417" i="59"/>
  <c r="P417" i="59" s="1"/>
  <c r="T417" i="59" s="1"/>
  <c r="W416" i="59"/>
  <c r="V416" i="59"/>
  <c r="W415" i="59"/>
  <c r="V415" i="59"/>
  <c r="Q415" i="59" s="1"/>
  <c r="W414" i="59"/>
  <c r="V414" i="59"/>
  <c r="P414" i="59" s="1"/>
  <c r="W413" i="59"/>
  <c r="V413" i="59"/>
  <c r="P413" i="59" s="1"/>
  <c r="T413" i="59" s="1"/>
  <c r="W412" i="59"/>
  <c r="Q412" i="59" s="1"/>
  <c r="U412" i="59" s="1"/>
  <c r="V412" i="59"/>
  <c r="W411" i="59"/>
  <c r="V411" i="59"/>
  <c r="Q411" i="59" s="1"/>
  <c r="U411" i="59" s="1"/>
  <c r="W410" i="59"/>
  <c r="V410" i="59"/>
  <c r="Q410" i="59" s="1"/>
  <c r="U410" i="59" s="1"/>
  <c r="W409" i="59"/>
  <c r="V409" i="59"/>
  <c r="Q409" i="59" s="1"/>
  <c r="U409" i="59" s="1"/>
  <c r="W408" i="59"/>
  <c r="Q408" i="59" s="1"/>
  <c r="U408" i="59" s="1"/>
  <c r="V408" i="59"/>
  <c r="W407" i="59"/>
  <c r="V407" i="59"/>
  <c r="P407" i="59" s="1"/>
  <c r="T407" i="59" s="1"/>
  <c r="W406" i="59"/>
  <c r="V406" i="59"/>
  <c r="P406" i="59" s="1"/>
  <c r="T406" i="59" s="1"/>
  <c r="W405" i="59"/>
  <c r="V405" i="59"/>
  <c r="Q405" i="59" s="1"/>
  <c r="U405" i="59" s="1"/>
  <c r="W404" i="59"/>
  <c r="V404" i="59"/>
  <c r="W403" i="59"/>
  <c r="V403" i="59"/>
  <c r="P403" i="59" s="1"/>
  <c r="T403" i="59" s="1"/>
  <c r="W402" i="59"/>
  <c r="V402" i="59"/>
  <c r="Q402" i="59" s="1"/>
  <c r="U402" i="59" s="1"/>
  <c r="W401" i="59"/>
  <c r="V401" i="59"/>
  <c r="Q401" i="59" s="1"/>
  <c r="U401" i="59" s="1"/>
  <c r="W400" i="59"/>
  <c r="V400" i="59"/>
  <c r="W399" i="59"/>
  <c r="V399" i="59"/>
  <c r="Q399" i="59" s="1"/>
  <c r="U399" i="59" s="1"/>
  <c r="W398" i="59"/>
  <c r="V398" i="59"/>
  <c r="P398" i="59" s="1"/>
  <c r="T398" i="59" s="1"/>
  <c r="W397" i="59"/>
  <c r="V397" i="59"/>
  <c r="Q397" i="59" s="1"/>
  <c r="U397" i="59" s="1"/>
  <c r="W396" i="59"/>
  <c r="Q396" i="59" s="1"/>
  <c r="U396" i="59" s="1"/>
  <c r="V396" i="59"/>
  <c r="W395" i="59"/>
  <c r="V395" i="59"/>
  <c r="Q395" i="59" s="1"/>
  <c r="U395" i="59" s="1"/>
  <c r="W394" i="59"/>
  <c r="V394" i="59"/>
  <c r="Q394" i="59" s="1"/>
  <c r="U394" i="59" s="1"/>
  <c r="W393" i="59"/>
  <c r="V393" i="59"/>
  <c r="P393" i="59" s="1"/>
  <c r="T393" i="59" s="1"/>
  <c r="W392" i="59"/>
  <c r="P392" i="59" s="1"/>
  <c r="T392" i="59" s="1"/>
  <c r="V392" i="59"/>
  <c r="W391" i="59"/>
  <c r="V391" i="59"/>
  <c r="P391" i="59" s="1"/>
  <c r="T391" i="59" s="1"/>
  <c r="W390" i="59"/>
  <c r="V390" i="59"/>
  <c r="W389" i="59"/>
  <c r="V389" i="59"/>
  <c r="Q389" i="59" s="1"/>
  <c r="W388" i="59"/>
  <c r="V388" i="59"/>
  <c r="W387" i="59"/>
  <c r="V387" i="59"/>
  <c r="P387" i="59" s="1"/>
  <c r="T387" i="59" s="1"/>
  <c r="W386" i="59"/>
  <c r="V386" i="59"/>
  <c r="Q386" i="59" s="1"/>
  <c r="U386" i="59" s="1"/>
  <c r="W385" i="59"/>
  <c r="V385" i="59"/>
  <c r="Q385" i="59" s="1"/>
  <c r="W384" i="59"/>
  <c r="V384" i="59"/>
  <c r="W383" i="59"/>
  <c r="V383" i="59"/>
  <c r="P383" i="59" s="1"/>
  <c r="T383" i="59" s="1"/>
  <c r="W382" i="59"/>
  <c r="V382" i="59"/>
  <c r="R382" i="59" s="1"/>
  <c r="W381" i="59"/>
  <c r="V381" i="59"/>
  <c r="Q381" i="59" s="1"/>
  <c r="U381" i="59" s="1"/>
  <c r="W380" i="59"/>
  <c r="Q380" i="59" s="1"/>
  <c r="U380" i="59" s="1"/>
  <c r="V380" i="59"/>
  <c r="W379" i="59"/>
  <c r="V379" i="59"/>
  <c r="Q379" i="59" s="1"/>
  <c r="W378" i="59"/>
  <c r="V378" i="59"/>
  <c r="Q378" i="59" s="1"/>
  <c r="U378" i="59" s="1"/>
  <c r="W377" i="59"/>
  <c r="V377" i="59"/>
  <c r="Q377" i="59" s="1"/>
  <c r="W376" i="59"/>
  <c r="V376" i="59"/>
  <c r="W375" i="59"/>
  <c r="V375" i="59"/>
  <c r="Q375" i="59" s="1"/>
  <c r="U375" i="59" s="1"/>
  <c r="W374" i="59"/>
  <c r="V374" i="59"/>
  <c r="W373" i="59"/>
  <c r="V373" i="59"/>
  <c r="P373" i="59" s="1"/>
  <c r="T373" i="59" s="1"/>
  <c r="W372" i="59"/>
  <c r="V372" i="59"/>
  <c r="W371" i="59"/>
  <c r="V371" i="59"/>
  <c r="P371" i="59" s="1"/>
  <c r="T371" i="59" s="1"/>
  <c r="W370" i="59"/>
  <c r="V370" i="59"/>
  <c r="Q370" i="59" s="1"/>
  <c r="U370" i="59" s="1"/>
  <c r="W369" i="59"/>
  <c r="V369" i="59"/>
  <c r="Q369" i="59" s="1"/>
  <c r="U369" i="59" s="1"/>
  <c r="W368" i="59"/>
  <c r="Q368" i="59" s="1"/>
  <c r="U368" i="59" s="1"/>
  <c r="V368" i="59"/>
  <c r="W367" i="59"/>
  <c r="V367" i="59"/>
  <c r="P367" i="59" s="1"/>
  <c r="T367" i="59" s="1"/>
  <c r="W366" i="59"/>
  <c r="V366" i="59"/>
  <c r="P366" i="59" s="1"/>
  <c r="T366" i="59" s="1"/>
  <c r="W365" i="59"/>
  <c r="V365" i="59"/>
  <c r="P365" i="59" s="1"/>
  <c r="T365" i="59" s="1"/>
  <c r="W364" i="59"/>
  <c r="V364" i="59"/>
  <c r="W363" i="59"/>
  <c r="V363" i="59"/>
  <c r="Q363" i="59" s="1"/>
  <c r="W362" i="59"/>
  <c r="V362" i="59"/>
  <c r="P362" i="59" s="1"/>
  <c r="T362" i="59" s="1"/>
  <c r="W361" i="59"/>
  <c r="V361" i="59"/>
  <c r="Q361" i="59" s="1"/>
  <c r="U361" i="59" s="1"/>
  <c r="W360" i="59"/>
  <c r="V360" i="59"/>
  <c r="W359" i="59"/>
  <c r="V359" i="59"/>
  <c r="Q359" i="59" s="1"/>
  <c r="W358" i="59"/>
  <c r="V358" i="59"/>
  <c r="W357" i="59"/>
  <c r="V357" i="59"/>
  <c r="Q357" i="59" s="1"/>
  <c r="W356" i="59"/>
  <c r="V356" i="59"/>
  <c r="W355" i="59"/>
  <c r="V355" i="59"/>
  <c r="P355" i="59" s="1"/>
  <c r="T355" i="59" s="1"/>
  <c r="W354" i="59"/>
  <c r="V354" i="59"/>
  <c r="W353" i="59"/>
  <c r="V353" i="59"/>
  <c r="P353" i="59" s="1"/>
  <c r="T353" i="59" s="1"/>
  <c r="W352" i="59"/>
  <c r="P352" i="59" s="1"/>
  <c r="T352" i="59" s="1"/>
  <c r="V352" i="59"/>
  <c r="W351" i="59"/>
  <c r="V351" i="59"/>
  <c r="Q351" i="59" s="1"/>
  <c r="U351" i="59" s="1"/>
  <c r="W350" i="59"/>
  <c r="V350" i="59"/>
  <c r="S350" i="59" s="1"/>
  <c r="W349" i="59"/>
  <c r="V349" i="59"/>
  <c r="W348" i="59"/>
  <c r="P348" i="59" s="1"/>
  <c r="T348" i="59" s="1"/>
  <c r="V348" i="59"/>
  <c r="W347" i="59"/>
  <c r="V347" i="59"/>
  <c r="Q347" i="59" s="1"/>
  <c r="U347" i="59" s="1"/>
  <c r="W346" i="59"/>
  <c r="V346" i="59"/>
  <c r="W345" i="59"/>
  <c r="V345" i="59"/>
  <c r="Q345" i="59" s="1"/>
  <c r="U345" i="59" s="1"/>
  <c r="W344" i="59"/>
  <c r="V344" i="59"/>
  <c r="W343" i="59"/>
  <c r="V343" i="59"/>
  <c r="P343" i="59" s="1"/>
  <c r="T343" i="59" s="1"/>
  <c r="W342" i="59"/>
  <c r="V342" i="59"/>
  <c r="S342" i="59" s="1"/>
  <c r="W341" i="59"/>
  <c r="V341" i="59"/>
  <c r="W340" i="59"/>
  <c r="V340" i="59"/>
  <c r="W339" i="59"/>
  <c r="V339" i="59"/>
  <c r="P339" i="59" s="1"/>
  <c r="T339" i="59" s="1"/>
  <c r="W338" i="59"/>
  <c r="V338" i="59"/>
  <c r="P338" i="59" s="1"/>
  <c r="T338" i="59" s="1"/>
  <c r="W337" i="59"/>
  <c r="V337" i="59"/>
  <c r="P337" i="59" s="1"/>
  <c r="T337" i="59" s="1"/>
  <c r="W336" i="59"/>
  <c r="Q336" i="59" s="1"/>
  <c r="U336" i="59" s="1"/>
  <c r="V336" i="59"/>
  <c r="W335" i="59"/>
  <c r="V335" i="59"/>
  <c r="Q335" i="59" s="1"/>
  <c r="U335" i="59" s="1"/>
  <c r="W334" i="59"/>
  <c r="V334" i="59"/>
  <c r="P334" i="59" s="1"/>
  <c r="T334" i="59" s="1"/>
  <c r="W333" i="59"/>
  <c r="V333" i="59"/>
  <c r="W332" i="59"/>
  <c r="V332" i="59"/>
  <c r="W331" i="59"/>
  <c r="V331" i="59"/>
  <c r="P331" i="59" s="1"/>
  <c r="T331" i="59" s="1"/>
  <c r="W330" i="59"/>
  <c r="V330" i="59"/>
  <c r="W329" i="59"/>
  <c r="V329" i="59"/>
  <c r="W328" i="59"/>
  <c r="V328" i="59"/>
  <c r="W327" i="59"/>
  <c r="V327" i="59"/>
  <c r="Q327" i="59" s="1"/>
  <c r="U327" i="59" s="1"/>
  <c r="W326" i="59"/>
  <c r="V326" i="59"/>
  <c r="S326" i="59" s="1"/>
  <c r="W325" i="59"/>
  <c r="V325" i="59"/>
  <c r="W324" i="59"/>
  <c r="V324" i="59"/>
  <c r="W323" i="59"/>
  <c r="V323" i="59"/>
  <c r="Q323" i="59" s="1"/>
  <c r="U323" i="59" s="1"/>
  <c r="W322" i="59"/>
  <c r="V322" i="59"/>
  <c r="P322" i="59" s="1"/>
  <c r="T322" i="59" s="1"/>
  <c r="W321" i="59"/>
  <c r="V321" i="59"/>
  <c r="W320" i="59"/>
  <c r="Q320" i="59" s="1"/>
  <c r="U320" i="59" s="1"/>
  <c r="V320" i="59"/>
  <c r="W319" i="59"/>
  <c r="V319" i="59"/>
  <c r="Q319" i="59" s="1"/>
  <c r="W318" i="59"/>
  <c r="V318" i="59"/>
  <c r="Q318" i="59" s="1"/>
  <c r="U318" i="59" s="1"/>
  <c r="W317" i="59"/>
  <c r="V317" i="59"/>
  <c r="W316" i="59"/>
  <c r="V316" i="59"/>
  <c r="W315" i="59"/>
  <c r="V315" i="59"/>
  <c r="P315" i="59" s="1"/>
  <c r="T315" i="59" s="1"/>
  <c r="W314" i="59"/>
  <c r="V314" i="59"/>
  <c r="W313" i="59"/>
  <c r="V313" i="59"/>
  <c r="Q313" i="59" s="1"/>
  <c r="U313" i="59" s="1"/>
  <c r="W312" i="59"/>
  <c r="V312" i="59"/>
  <c r="W311" i="59"/>
  <c r="V311" i="59"/>
  <c r="Q311" i="59" s="1"/>
  <c r="W310" i="59"/>
  <c r="V310" i="59"/>
  <c r="P310" i="59" s="1"/>
  <c r="T310" i="59" s="1"/>
  <c r="W309" i="59"/>
  <c r="V309" i="59"/>
  <c r="W308" i="59"/>
  <c r="P308" i="59" s="1"/>
  <c r="T308" i="59" s="1"/>
  <c r="V308" i="59"/>
  <c r="W307" i="59"/>
  <c r="V307" i="59"/>
  <c r="W306" i="59"/>
  <c r="V306" i="59"/>
  <c r="Q306" i="59" s="1"/>
  <c r="U306" i="59" s="1"/>
  <c r="W305" i="59"/>
  <c r="V305" i="59"/>
  <c r="R305" i="59" s="1"/>
  <c r="W304" i="59"/>
  <c r="V304" i="59"/>
  <c r="W303" i="59"/>
  <c r="V303" i="59"/>
  <c r="R303" i="59" s="1"/>
  <c r="W302" i="59"/>
  <c r="V302" i="59"/>
  <c r="Q302" i="59" s="1"/>
  <c r="U302" i="59" s="1"/>
  <c r="W301" i="59"/>
  <c r="V301" i="59"/>
  <c r="W300" i="59"/>
  <c r="V300" i="59"/>
  <c r="W299" i="59"/>
  <c r="V299" i="59"/>
  <c r="W298" i="59"/>
  <c r="V298" i="59"/>
  <c r="P298" i="59" s="1"/>
  <c r="T298" i="59" s="1"/>
  <c r="W297" i="59"/>
  <c r="V297" i="59"/>
  <c r="P297" i="59" s="1"/>
  <c r="T297" i="59" s="1"/>
  <c r="W296" i="59"/>
  <c r="V296" i="59"/>
  <c r="W295" i="59"/>
  <c r="V295" i="59"/>
  <c r="W294" i="59"/>
  <c r="V294" i="59"/>
  <c r="W293" i="59"/>
  <c r="V293" i="59"/>
  <c r="P293" i="59" s="1"/>
  <c r="T293" i="59" s="1"/>
  <c r="W292" i="59"/>
  <c r="Q292" i="59" s="1"/>
  <c r="U292" i="59" s="1"/>
  <c r="V292" i="59"/>
  <c r="W291" i="59"/>
  <c r="V291" i="59"/>
  <c r="Q291" i="59" s="1"/>
  <c r="U291" i="59" s="1"/>
  <c r="W290" i="59"/>
  <c r="V290" i="59"/>
  <c r="Q290" i="59" s="1"/>
  <c r="U290" i="59" s="1"/>
  <c r="W289" i="59"/>
  <c r="V289" i="59"/>
  <c r="P289" i="59" s="1"/>
  <c r="T289" i="59" s="1"/>
  <c r="W288" i="59"/>
  <c r="V288" i="59"/>
  <c r="W287" i="59"/>
  <c r="V287" i="59"/>
  <c r="Q287" i="59" s="1"/>
  <c r="U287" i="59" s="1"/>
  <c r="W286" i="59"/>
  <c r="V286" i="59"/>
  <c r="W285" i="59"/>
  <c r="V285" i="59"/>
  <c r="Q285" i="59" s="1"/>
  <c r="U285" i="59" s="1"/>
  <c r="W284" i="59"/>
  <c r="V284" i="59"/>
  <c r="W283" i="59"/>
  <c r="V283" i="59"/>
  <c r="S283" i="59" s="1"/>
  <c r="W282" i="59"/>
  <c r="V282" i="59"/>
  <c r="Q282" i="59" s="1"/>
  <c r="U282" i="59" s="1"/>
  <c r="W281" i="59"/>
  <c r="V281" i="59"/>
  <c r="W280" i="59"/>
  <c r="P280" i="59" s="1"/>
  <c r="T280" i="59" s="1"/>
  <c r="V280" i="59"/>
  <c r="W279" i="59"/>
  <c r="V279" i="59"/>
  <c r="R279" i="59" s="1"/>
  <c r="W278" i="59"/>
  <c r="V278" i="59"/>
  <c r="S278" i="59" s="1"/>
  <c r="W277" i="59"/>
  <c r="V277" i="59"/>
  <c r="W276" i="59"/>
  <c r="V276" i="59"/>
  <c r="W275" i="59"/>
  <c r="V275" i="59"/>
  <c r="W274" i="59"/>
  <c r="V274" i="59"/>
  <c r="Q274" i="59" s="1"/>
  <c r="U274" i="59" s="1"/>
  <c r="W273" i="59"/>
  <c r="V273" i="59"/>
  <c r="W272" i="59"/>
  <c r="V272" i="59"/>
  <c r="W271" i="59"/>
  <c r="V271" i="59"/>
  <c r="W270" i="59"/>
  <c r="V270" i="59"/>
  <c r="W269" i="59"/>
  <c r="V269" i="59"/>
  <c r="W268" i="59"/>
  <c r="V268" i="59"/>
  <c r="W267" i="59"/>
  <c r="V267" i="59"/>
  <c r="P267" i="59" s="1"/>
  <c r="T267" i="59" s="1"/>
  <c r="W266" i="59"/>
  <c r="V266" i="59"/>
  <c r="W265" i="59"/>
  <c r="V265" i="59"/>
  <c r="Q265" i="59" s="1"/>
  <c r="W264" i="59"/>
  <c r="P264" i="59" s="1"/>
  <c r="T264" i="59" s="1"/>
  <c r="V264" i="59"/>
  <c r="W263" i="59"/>
  <c r="V263" i="59"/>
  <c r="Q263" i="59" s="1"/>
  <c r="U263" i="59" s="1"/>
  <c r="W262" i="59"/>
  <c r="V262" i="59"/>
  <c r="R262" i="59" s="1"/>
  <c r="P273" i="59"/>
  <c r="T273" i="59" s="1"/>
  <c r="Q315" i="59"/>
  <c r="P329" i="59"/>
  <c r="T329" i="59" s="1"/>
  <c r="P345" i="59"/>
  <c r="T345" i="59" s="1"/>
  <c r="Q365" i="59"/>
  <c r="P405" i="59"/>
  <c r="T405" i="59" s="1"/>
  <c r="P415" i="59"/>
  <c r="T415" i="59" s="1"/>
  <c r="P419" i="59"/>
  <c r="T419" i="59" s="1"/>
  <c r="P429" i="59"/>
  <c r="T429" i="59" s="1"/>
  <c r="P435" i="59"/>
  <c r="P441" i="59"/>
  <c r="T441" i="59" s="1"/>
  <c r="Q443" i="59"/>
  <c r="P447" i="59"/>
  <c r="T447" i="59" s="1"/>
  <c r="Q455" i="59"/>
  <c r="U455" i="59" s="1"/>
  <c r="P459" i="59"/>
  <c r="T459" i="59" s="1"/>
  <c r="Q469" i="59"/>
  <c r="U469" i="59" s="1"/>
  <c r="P473" i="59"/>
  <c r="T473" i="59" s="1"/>
  <c r="Q481" i="59"/>
  <c r="P487" i="59"/>
  <c r="T487" i="59" s="1"/>
  <c r="P493" i="59"/>
  <c r="T493" i="59" s="1"/>
  <c r="P495" i="59"/>
  <c r="T495" i="59" s="1"/>
  <c r="P497" i="59"/>
  <c r="T497" i="59" s="1"/>
  <c r="P499" i="59"/>
  <c r="T499" i="59" s="1"/>
  <c r="Q507" i="59"/>
  <c r="U507" i="59" s="1"/>
  <c r="Q517" i="59"/>
  <c r="U517" i="59" s="1"/>
  <c r="P519" i="59"/>
  <c r="T519" i="59" s="1"/>
  <c r="Q527" i="59"/>
  <c r="U527" i="59" s="1"/>
  <c r="Q531" i="59"/>
  <c r="U531" i="59" s="1"/>
  <c r="Q539" i="59"/>
  <c r="P539" i="59"/>
  <c r="T539" i="59" s="1"/>
  <c r="P543" i="59"/>
  <c r="T543" i="59" s="1"/>
  <c r="Q545" i="59"/>
  <c r="U545" i="59" s="1"/>
  <c r="Q547" i="59"/>
  <c r="Q549" i="59"/>
  <c r="P555" i="59"/>
  <c r="T555" i="59" s="1"/>
  <c r="Q557" i="59"/>
  <c r="Q559" i="59"/>
  <c r="P559" i="59"/>
  <c r="Q565" i="59"/>
  <c r="U565" i="59" s="1"/>
  <c r="Q567" i="59"/>
  <c r="U567" i="59" s="1"/>
  <c r="Q571" i="59"/>
  <c r="Q573" i="59"/>
  <c r="U573" i="59" s="1"/>
  <c r="P573" i="59"/>
  <c r="T573" i="59" s="1"/>
  <c r="Q577" i="59"/>
  <c r="P577" i="59"/>
  <c r="T577" i="59" s="1"/>
  <c r="P579" i="59"/>
  <c r="T579" i="59" s="1"/>
  <c r="S581" i="59"/>
  <c r="P581" i="59"/>
  <c r="Q583" i="59"/>
  <c r="P585" i="59"/>
  <c r="T585" i="59" s="1"/>
  <c r="Q587" i="59"/>
  <c r="Q589" i="59"/>
  <c r="U589" i="59" s="1"/>
  <c r="P589" i="59"/>
  <c r="Q595" i="59"/>
  <c r="U595" i="59" s="1"/>
  <c r="P595" i="59"/>
  <c r="Q597" i="59"/>
  <c r="U597" i="59" s="1"/>
  <c r="P597" i="59"/>
  <c r="P599" i="59"/>
  <c r="T599" i="59" s="1"/>
  <c r="Q601" i="59"/>
  <c r="U601" i="59" s="1"/>
  <c r="Q603" i="59"/>
  <c r="Q605" i="59"/>
  <c r="U605" i="59" s="1"/>
  <c r="P607" i="59"/>
  <c r="T607" i="59" s="1"/>
  <c r="P609" i="59"/>
  <c r="T609" i="59" s="1"/>
  <c r="Q609" i="59"/>
  <c r="U609" i="59" s="1"/>
  <c r="P611" i="59"/>
  <c r="T611" i="59" s="1"/>
  <c r="P613" i="59"/>
  <c r="T613" i="59" s="1"/>
  <c r="Q615" i="59"/>
  <c r="U615" i="59" s="1"/>
  <c r="P617" i="59"/>
  <c r="T617" i="59" s="1"/>
  <c r="Q619" i="59"/>
  <c r="U619" i="59" s="1"/>
  <c r="P621" i="59"/>
  <c r="P623" i="59"/>
  <c r="Q623" i="59"/>
  <c r="P625" i="59"/>
  <c r="T625" i="59" s="1"/>
  <c r="Q627" i="59"/>
  <c r="U627" i="59" s="1"/>
  <c r="Q629" i="59"/>
  <c r="U629" i="59" s="1"/>
  <c r="T631" i="59"/>
  <c r="Q633" i="59"/>
  <c r="U633" i="59" s="1"/>
  <c r="P635" i="59"/>
  <c r="T635" i="59" s="1"/>
  <c r="P637" i="59"/>
  <c r="T637" i="59" s="1"/>
  <c r="T639" i="59"/>
  <c r="Q639" i="59"/>
  <c r="U639" i="59" s="1"/>
  <c r="Q641" i="59"/>
  <c r="Q643" i="59"/>
  <c r="U643" i="59" s="1"/>
  <c r="P645" i="59"/>
  <c r="P647" i="59"/>
  <c r="Q649" i="59"/>
  <c r="U649" i="59" s="1"/>
  <c r="P653" i="59"/>
  <c r="T653" i="59" s="1"/>
  <c r="P655" i="59"/>
  <c r="T655" i="59" s="1"/>
  <c r="Q655" i="59"/>
  <c r="P659" i="59"/>
  <c r="T659" i="59" s="1"/>
  <c r="Q659" i="59"/>
  <c r="Q661" i="59"/>
  <c r="U661" i="59" s="1"/>
  <c r="T663" i="59"/>
  <c r="P665" i="59"/>
  <c r="T665" i="59" s="1"/>
  <c r="Q667" i="59"/>
  <c r="U667" i="59" s="1"/>
  <c r="P669" i="59"/>
  <c r="T669" i="59" s="1"/>
  <c r="Q669" i="59"/>
  <c r="U669" i="59" s="1"/>
  <c r="Q671" i="59"/>
  <c r="Q673" i="59"/>
  <c r="U673" i="59" s="1"/>
  <c r="P675" i="59"/>
  <c r="T675" i="59" s="1"/>
  <c r="Q675" i="59"/>
  <c r="P677" i="59"/>
  <c r="T677" i="59" s="1"/>
  <c r="Q677" i="59"/>
  <c r="P679" i="59"/>
  <c r="T679" i="59" s="1"/>
  <c r="Q679" i="59"/>
  <c r="Q683" i="59"/>
  <c r="U683" i="59" s="1"/>
  <c r="P683" i="59"/>
  <c r="P685" i="59"/>
  <c r="T685" i="59" s="1"/>
  <c r="Q685" i="59"/>
  <c r="P687" i="59"/>
  <c r="T687" i="59" s="1"/>
  <c r="Q687" i="59"/>
  <c r="Q689" i="59"/>
  <c r="U689" i="59" s="1"/>
  <c r="T691" i="59"/>
  <c r="Q691" i="59"/>
  <c r="U691" i="59" s="1"/>
  <c r="P693" i="59"/>
  <c r="T693" i="59" s="1"/>
  <c r="P695" i="59"/>
  <c r="T695" i="59"/>
  <c r="Q697" i="59"/>
  <c r="U697" i="59" s="1"/>
  <c r="P697" i="59"/>
  <c r="Q699" i="59"/>
  <c r="U699" i="59" s="1"/>
  <c r="P699" i="59"/>
  <c r="Q701" i="59"/>
  <c r="U701" i="59" s="1"/>
  <c r="P703" i="59"/>
  <c r="T703" i="59" s="1"/>
  <c r="Q703" i="59"/>
  <c r="Q705" i="59"/>
  <c r="U705" i="59" s="1"/>
  <c r="P705" i="59"/>
  <c r="U707" i="59"/>
  <c r="P707" i="59"/>
  <c r="T707" i="59" s="1"/>
  <c r="S709" i="59"/>
  <c r="P709" i="59"/>
  <c r="Q709" i="59"/>
  <c r="U709" i="59" s="1"/>
  <c r="P711" i="59"/>
  <c r="U711" i="59"/>
  <c r="Q713" i="59"/>
  <c r="P715" i="59"/>
  <c r="Q715" i="59"/>
  <c r="U715" i="59" s="1"/>
  <c r="Q717" i="59"/>
  <c r="P719" i="59"/>
  <c r="Q719" i="59"/>
  <c r="U719" i="59"/>
  <c r="Q721" i="59"/>
  <c r="U721" i="59" s="1"/>
  <c r="P723" i="59"/>
  <c r="T723" i="59" s="1"/>
  <c r="P725" i="59"/>
  <c r="Q725" i="59"/>
  <c r="P727" i="59"/>
  <c r="T727" i="59" s="1"/>
  <c r="Q727" i="59"/>
  <c r="U727" i="59" s="1"/>
  <c r="P729" i="59"/>
  <c r="T729" i="59" s="1"/>
  <c r="P731" i="59"/>
  <c r="T731" i="59" s="1"/>
  <c r="Q731" i="59"/>
  <c r="U731" i="59" s="1"/>
  <c r="P733" i="59"/>
  <c r="T733" i="59" s="1"/>
  <c r="Q733" i="59"/>
  <c r="U733" i="59" s="1"/>
  <c r="P735" i="59"/>
  <c r="Q735" i="59"/>
  <c r="U735" i="59" s="1"/>
  <c r="Q737" i="59"/>
  <c r="U737" i="59" s="1"/>
  <c r="P737" i="59"/>
  <c r="T737" i="59" s="1"/>
  <c r="Q739" i="59"/>
  <c r="U739" i="59" s="1"/>
  <c r="T739" i="59"/>
  <c r="S741" i="59"/>
  <c r="P741" i="59"/>
  <c r="T741" i="59" s="1"/>
  <c r="Q741" i="59"/>
  <c r="U741" i="59" s="1"/>
  <c r="P743" i="59"/>
  <c r="T743" i="59" s="1"/>
  <c r="Q745" i="59"/>
  <c r="U745" i="59" s="1"/>
  <c r="P745" i="59"/>
  <c r="T745" i="59" s="1"/>
  <c r="Q747" i="59"/>
  <c r="U747" i="59" s="1"/>
  <c r="P747" i="59"/>
  <c r="T747" i="59" s="1"/>
  <c r="S749" i="59"/>
  <c r="Q749" i="59"/>
  <c r="U749" i="59" s="1"/>
  <c r="P751" i="59"/>
  <c r="Q751" i="59"/>
  <c r="U751" i="59" s="1"/>
  <c r="P753" i="59"/>
  <c r="Q753" i="59"/>
  <c r="U753" i="59" s="1"/>
  <c r="P755" i="59"/>
  <c r="Q755" i="59"/>
  <c r="U755" i="59" s="1"/>
  <c r="Q262" i="59"/>
  <c r="U262" i="59" s="1"/>
  <c r="Q266" i="59"/>
  <c r="U266" i="59" s="1"/>
  <c r="Q270" i="59"/>
  <c r="U270" i="59" s="1"/>
  <c r="P282" i="59"/>
  <c r="T282" i="59" s="1"/>
  <c r="P290" i="59"/>
  <c r="T290" i="59" s="1"/>
  <c r="P294" i="59"/>
  <c r="T294" i="59" s="1"/>
  <c r="Q294" i="59"/>
  <c r="U294" i="59" s="1"/>
  <c r="P306" i="59"/>
  <c r="T306" i="59" s="1"/>
  <c r="Q310" i="59"/>
  <c r="U310" i="59" s="1"/>
  <c r="P318" i="59"/>
  <c r="T318" i="59" s="1"/>
  <c r="Q322" i="59"/>
  <c r="U322" i="59" s="1"/>
  <c r="P330" i="59"/>
  <c r="T330" i="59" s="1"/>
  <c r="Q334" i="59"/>
  <c r="U334" i="59" s="1"/>
  <c r="P346" i="59"/>
  <c r="T346" i="59" s="1"/>
  <c r="Q350" i="59"/>
  <c r="U350" i="59" s="1"/>
  <c r="P354" i="59"/>
  <c r="T354" i="59" s="1"/>
  <c r="Q354" i="59"/>
  <c r="U354" i="59" s="1"/>
  <c r="Q362" i="59"/>
  <c r="U362" i="59" s="1"/>
  <c r="Q366" i="59"/>
  <c r="U366" i="59" s="1"/>
  <c r="P374" i="59"/>
  <c r="T374" i="59" s="1"/>
  <c r="P378" i="59"/>
  <c r="T378" i="59" s="1"/>
  <c r="P382" i="59"/>
  <c r="T382" i="59" s="1"/>
  <c r="P386" i="59"/>
  <c r="T386" i="59" s="1"/>
  <c r="P390" i="59"/>
  <c r="T390" i="59" s="1"/>
  <c r="P394" i="59"/>
  <c r="T394" i="59" s="1"/>
  <c r="Q398" i="59"/>
  <c r="U398" i="59" s="1"/>
  <c r="Q406" i="59"/>
  <c r="U406" i="59" s="1"/>
  <c r="P410" i="59"/>
  <c r="T410" i="59" s="1"/>
  <c r="Q414" i="59"/>
  <c r="U414" i="59" s="1"/>
  <c r="P422" i="59"/>
  <c r="T422" i="59" s="1"/>
  <c r="Q426" i="59"/>
  <c r="P430" i="59"/>
  <c r="T430" i="59" s="1"/>
  <c r="P438" i="59"/>
  <c r="T438" i="59" s="1"/>
  <c r="Q442" i="59"/>
  <c r="U442" i="59" s="1"/>
  <c r="P446" i="59"/>
  <c r="T446" i="59" s="1"/>
  <c r="P448" i="59"/>
  <c r="T448" i="59" s="1"/>
  <c r="Q450" i="59"/>
  <c r="U450" i="59" s="1"/>
  <c r="Q454" i="59"/>
  <c r="U454" i="59" s="1"/>
  <c r="P454" i="59"/>
  <c r="T454" i="59" s="1"/>
  <c r="Q462" i="59"/>
  <c r="U462" i="59" s="1"/>
  <c r="P462" i="59"/>
  <c r="T462" i="59" s="1"/>
  <c r="Q466" i="59"/>
  <c r="Q470" i="59"/>
  <c r="U470" i="59" s="1"/>
  <c r="P470" i="59"/>
  <c r="T470" i="59" s="1"/>
  <c r="Q474" i="59"/>
  <c r="U474" i="59" s="1"/>
  <c r="P474" i="59"/>
  <c r="T474" i="59" s="1"/>
  <c r="Q478" i="59"/>
  <c r="U478" i="59" s="1"/>
  <c r="Q482" i="59"/>
  <c r="U482" i="59" s="1"/>
  <c r="P482" i="59"/>
  <c r="T482" i="59" s="1"/>
  <c r="Q486" i="59"/>
  <c r="U486" i="59" s="1"/>
  <c r="P486" i="59"/>
  <c r="T486" i="59" s="1"/>
  <c r="Q490" i="59"/>
  <c r="P490" i="59"/>
  <c r="T490" i="59" s="1"/>
  <c r="Q494" i="59"/>
  <c r="U494" i="59" s="1"/>
  <c r="Q498" i="59"/>
  <c r="U498" i="59" s="1"/>
  <c r="P498" i="59"/>
  <c r="T498" i="59" s="1"/>
  <c r="Q502" i="59"/>
  <c r="U502" i="59" s="1"/>
  <c r="P502" i="59"/>
  <c r="T502" i="59" s="1"/>
  <c r="Q506" i="59"/>
  <c r="P506" i="59"/>
  <c r="Q510" i="59"/>
  <c r="U510" i="59" s="1"/>
  <c r="P510" i="59"/>
  <c r="T510" i="59"/>
  <c r="P512" i="59"/>
  <c r="T512" i="59" s="1"/>
  <c r="Q514" i="59"/>
  <c r="U514" i="59" s="1"/>
  <c r="P514" i="59"/>
  <c r="T514" i="59" s="1"/>
  <c r="Q518" i="59"/>
  <c r="P518" i="59"/>
  <c r="T518" i="59" s="1"/>
  <c r="Q522" i="59"/>
  <c r="U522" i="59" s="1"/>
  <c r="P522" i="59"/>
  <c r="T522" i="59" s="1"/>
  <c r="Q526" i="59"/>
  <c r="U526" i="59" s="1"/>
  <c r="P526" i="59"/>
  <c r="T526" i="59" s="1"/>
  <c r="Q530" i="59"/>
  <c r="P530" i="59"/>
  <c r="T530" i="59" s="1"/>
  <c r="P534" i="59"/>
  <c r="T534" i="59" s="1"/>
  <c r="Q538" i="59"/>
  <c r="U538" i="59" s="1"/>
  <c r="P538" i="59"/>
  <c r="T538" i="59" s="1"/>
  <c r="Q542" i="59"/>
  <c r="U542" i="59" s="1"/>
  <c r="P542" i="59"/>
  <c r="T542" i="59"/>
  <c r="Q546" i="59"/>
  <c r="U546" i="59" s="1"/>
  <c r="P546" i="59"/>
  <c r="T546" i="59" s="1"/>
  <c r="P550" i="59"/>
  <c r="T550" i="59" s="1"/>
  <c r="Q554" i="59"/>
  <c r="U554" i="59" s="1"/>
  <c r="P554" i="59"/>
  <c r="T554" i="59" s="1"/>
  <c r="Q556" i="59"/>
  <c r="U556" i="59" s="1"/>
  <c r="Q558" i="59"/>
  <c r="P558" i="59"/>
  <c r="T558" i="59" s="1"/>
  <c r="Q562" i="59"/>
  <c r="U562" i="59" s="1"/>
  <c r="P562" i="59"/>
  <c r="T562" i="59" s="1"/>
  <c r="P566" i="59"/>
  <c r="T566" i="59" s="1"/>
  <c r="Q568" i="59"/>
  <c r="U568" i="59" s="1"/>
  <c r="Q570" i="59"/>
  <c r="U570" i="59" s="1"/>
  <c r="P570" i="59"/>
  <c r="T570" i="59" s="1"/>
  <c r="Q574" i="59"/>
  <c r="U574" i="59" s="1"/>
  <c r="P574" i="59"/>
  <c r="T574" i="59" s="1"/>
  <c r="Q578" i="59"/>
  <c r="P578" i="59"/>
  <c r="T578" i="59" s="1"/>
  <c r="Q580" i="59"/>
  <c r="U580" i="59" s="1"/>
  <c r="P582" i="59"/>
  <c r="T582" i="59" s="1"/>
  <c r="Q586" i="59"/>
  <c r="U586" i="59" s="1"/>
  <c r="P586" i="59"/>
  <c r="T586" i="59" s="1"/>
  <c r="Q590" i="59"/>
  <c r="P590" i="59"/>
  <c r="T590" i="59" s="1"/>
  <c r="Q594" i="59"/>
  <c r="P594" i="59"/>
  <c r="T594" i="59" s="1"/>
  <c r="P598" i="59"/>
  <c r="T598" i="59" s="1"/>
  <c r="Q602" i="59"/>
  <c r="U602" i="59" s="1"/>
  <c r="P602" i="59"/>
  <c r="T602" i="59" s="1"/>
  <c r="Q606" i="59"/>
  <c r="U606" i="59" s="1"/>
  <c r="P606" i="59"/>
  <c r="T606" i="59" s="1"/>
  <c r="Q610" i="59"/>
  <c r="P610" i="59"/>
  <c r="T610" i="59" s="1"/>
  <c r="P614" i="59"/>
  <c r="T614" i="59" s="1"/>
  <c r="P616" i="59"/>
  <c r="T616" i="59" s="1"/>
  <c r="Q618" i="59"/>
  <c r="U618" i="59" s="1"/>
  <c r="P618" i="59"/>
  <c r="T618" i="59" s="1"/>
  <c r="Q622" i="59"/>
  <c r="U622" i="59" s="1"/>
  <c r="P622" i="59"/>
  <c r="T622" i="59" s="1"/>
  <c r="Q626" i="59"/>
  <c r="U626" i="59" s="1"/>
  <c r="P626" i="59"/>
  <c r="T626" i="59" s="1"/>
  <c r="Q628" i="59"/>
  <c r="U628" i="59" s="1"/>
  <c r="Q630" i="59"/>
  <c r="U630" i="59" s="1"/>
  <c r="P630" i="59"/>
  <c r="T630" i="59" s="1"/>
  <c r="Q634" i="59"/>
  <c r="P634" i="59"/>
  <c r="T634" i="59" s="1"/>
  <c r="Q638" i="59"/>
  <c r="U638" i="59" s="1"/>
  <c r="P638" i="59"/>
  <c r="T638" i="59" s="1"/>
  <c r="Q642" i="59"/>
  <c r="P642" i="59"/>
  <c r="T642" i="59" s="1"/>
  <c r="Q644" i="59"/>
  <c r="U644" i="59" s="1"/>
  <c r="Q646" i="59"/>
  <c r="U646" i="59" s="1"/>
  <c r="P646" i="59"/>
  <c r="T646" i="59" s="1"/>
  <c r="Q650" i="59"/>
  <c r="P650" i="59"/>
  <c r="T650" i="59" s="1"/>
  <c r="Q654" i="59"/>
  <c r="P654" i="59"/>
  <c r="T654" i="59" s="1"/>
  <c r="Q658" i="59"/>
  <c r="P658" i="59"/>
  <c r="T658" i="59" s="1"/>
  <c r="Q662" i="59"/>
  <c r="P662" i="59"/>
  <c r="T662" i="59" s="1"/>
  <c r="Q666" i="59"/>
  <c r="P666" i="59"/>
  <c r="T666" i="59"/>
  <c r="Q670" i="59"/>
  <c r="P670" i="59"/>
  <c r="T670" i="59" s="1"/>
  <c r="Q674" i="59"/>
  <c r="P674" i="59"/>
  <c r="T674" i="59" s="1"/>
  <c r="Q678" i="59"/>
  <c r="P678" i="59"/>
  <c r="T678" i="59" s="1"/>
  <c r="Q682" i="59"/>
  <c r="U682" i="59" s="1"/>
  <c r="P682" i="59"/>
  <c r="T682" i="59" s="1"/>
  <c r="Q686" i="59"/>
  <c r="U686" i="59" s="1"/>
  <c r="P686" i="59"/>
  <c r="T686" i="59" s="1"/>
  <c r="Q690" i="59"/>
  <c r="U690" i="59" s="1"/>
  <c r="P690" i="59"/>
  <c r="T690" i="59" s="1"/>
  <c r="Q694" i="59"/>
  <c r="P694" i="59"/>
  <c r="T694" i="59" s="1"/>
  <c r="Q698" i="59"/>
  <c r="U698" i="59" s="1"/>
  <c r="P698" i="59"/>
  <c r="T698" i="59" s="1"/>
  <c r="Q702" i="59"/>
  <c r="U702" i="59" s="1"/>
  <c r="P702" i="59"/>
  <c r="T702" i="59" s="1"/>
  <c r="R706" i="59"/>
  <c r="Q706" i="59"/>
  <c r="U706" i="59" s="1"/>
  <c r="P706" i="59"/>
  <c r="T706" i="59" s="1"/>
  <c r="Q710" i="59"/>
  <c r="U710" i="59" s="1"/>
  <c r="P710" i="59"/>
  <c r="T710" i="59" s="1"/>
  <c r="Q714" i="59"/>
  <c r="U714" i="59" s="1"/>
  <c r="P714" i="59"/>
  <c r="T714" i="59" s="1"/>
  <c r="Q718" i="59"/>
  <c r="U718" i="59" s="1"/>
  <c r="P718" i="59"/>
  <c r="Q722" i="59"/>
  <c r="U722" i="59" s="1"/>
  <c r="P722" i="59"/>
  <c r="T722" i="59" s="1"/>
  <c r="Q726" i="59"/>
  <c r="U726" i="59" s="1"/>
  <c r="P726" i="59"/>
  <c r="Q730" i="59"/>
  <c r="U730" i="59" s="1"/>
  <c r="P730" i="59"/>
  <c r="Q734" i="59"/>
  <c r="U734" i="59" s="1"/>
  <c r="P734" i="59"/>
  <c r="T734" i="59" s="1"/>
  <c r="Q738" i="59"/>
  <c r="U738" i="59" s="1"/>
  <c r="P738" i="59"/>
  <c r="Q742" i="59"/>
  <c r="U742" i="59" s="1"/>
  <c r="P742" i="59"/>
  <c r="T742" i="59" s="1"/>
  <c r="Q746" i="59"/>
  <c r="U746" i="59" s="1"/>
  <c r="P746" i="59"/>
  <c r="R748" i="59"/>
  <c r="Q750" i="59"/>
  <c r="U750" i="59" s="1"/>
  <c r="P750" i="59"/>
  <c r="T750" i="59" s="1"/>
  <c r="R752" i="59"/>
  <c r="Q754" i="59"/>
  <c r="U754" i="59"/>
  <c r="P754" i="59"/>
  <c r="S280" i="59"/>
  <c r="S300" i="59"/>
  <c r="R304" i="59"/>
  <c r="R346" i="59"/>
  <c r="R427" i="59"/>
  <c r="S430" i="59"/>
  <c r="R448" i="59"/>
  <c r="R450" i="59"/>
  <c r="R470" i="59"/>
  <c r="R491" i="59"/>
  <c r="S517" i="59"/>
  <c r="S524" i="59"/>
  <c r="S526" i="59"/>
  <c r="S530" i="59"/>
  <c r="R539" i="59"/>
  <c r="R541" i="59"/>
  <c r="S549" i="59"/>
  <c r="S550" i="59"/>
  <c r="R560" i="59"/>
  <c r="R576" i="59"/>
  <c r="R578" i="59"/>
  <c r="R585" i="59"/>
  <c r="S594" i="59"/>
  <c r="R608" i="59"/>
  <c r="S635" i="59"/>
  <c r="R637" i="59"/>
  <c r="R645" i="59"/>
  <c r="T645" i="59"/>
  <c r="S649" i="59"/>
  <c r="S655" i="59"/>
  <c r="S660" i="59"/>
  <c r="S670" i="59"/>
  <c r="S672" i="59"/>
  <c r="S693" i="59"/>
  <c r="R739" i="59"/>
  <c r="S745" i="59"/>
  <c r="R754" i="59"/>
  <c r="R336" i="59"/>
  <c r="S337" i="59"/>
  <c r="R353" i="59"/>
  <c r="S388" i="59"/>
  <c r="S390" i="59"/>
  <c r="R411" i="59"/>
  <c r="S413" i="59"/>
  <c r="S420" i="59"/>
  <c r="S432" i="59"/>
  <c r="R446" i="59"/>
  <c r="R483" i="59"/>
  <c r="R487" i="59"/>
  <c r="R512" i="59"/>
  <c r="S514" i="59"/>
  <c r="R532" i="59"/>
  <c r="S534" i="59"/>
  <c r="R543" i="59"/>
  <c r="R562" i="59"/>
  <c r="S567" i="59"/>
  <c r="R596" i="59"/>
  <c r="R610" i="59"/>
  <c r="T651" i="59"/>
  <c r="R676" i="59"/>
  <c r="S688" i="59"/>
  <c r="R692" i="59"/>
  <c r="S695" i="59"/>
  <c r="S731" i="59"/>
  <c r="T751" i="59"/>
  <c r="S272" i="59"/>
  <c r="S282" i="59"/>
  <c r="S286" i="59"/>
  <c r="S358" i="59"/>
  <c r="S362" i="59"/>
  <c r="R374" i="59"/>
  <c r="S402" i="59"/>
  <c r="S404" i="59"/>
  <c r="S455" i="59"/>
  <c r="R481" i="59"/>
  <c r="S503" i="59"/>
  <c r="S505" i="59"/>
  <c r="S507" i="59"/>
  <c r="S516" i="59"/>
  <c r="U557" i="59"/>
  <c r="R564" i="59"/>
  <c r="S603" i="59"/>
  <c r="S642" i="59"/>
  <c r="U642" i="59"/>
  <c r="S669" i="59"/>
  <c r="R679" i="59"/>
  <c r="S727" i="59"/>
  <c r="S733" i="59"/>
  <c r="R737" i="59"/>
  <c r="T753" i="59"/>
  <c r="S264" i="59"/>
  <c r="S266" i="59"/>
  <c r="S291" i="59"/>
  <c r="S292" i="59"/>
  <c r="S296" i="59"/>
  <c r="S306" i="59"/>
  <c r="S314" i="59"/>
  <c r="R317" i="59"/>
  <c r="S318" i="59"/>
  <c r="S322" i="59"/>
  <c r="S329" i="59"/>
  <c r="R332" i="59"/>
  <c r="S347" i="59"/>
  <c r="R349" i="59"/>
  <c r="R355" i="59"/>
  <c r="R378" i="59"/>
  <c r="S422" i="59"/>
  <c r="S424" i="59"/>
  <c r="S431" i="59"/>
  <c r="R496" i="59"/>
  <c r="S498" i="59"/>
  <c r="S500" i="59"/>
  <c r="S519" i="59"/>
  <c r="U519" i="59"/>
  <c r="S521" i="59"/>
  <c r="S523" i="59"/>
  <c r="U523" i="59"/>
  <c r="S531" i="59"/>
  <c r="R536" i="59"/>
  <c r="S545" i="59"/>
  <c r="S546" i="59"/>
  <c r="S551" i="59"/>
  <c r="S552" i="59"/>
  <c r="S555" i="59"/>
  <c r="R566" i="59"/>
  <c r="S571" i="59"/>
  <c r="U571" i="59"/>
  <c r="S586" i="59"/>
  <c r="R593" i="59"/>
  <c r="R625" i="59"/>
  <c r="R629" i="59"/>
  <c r="R641" i="59"/>
  <c r="U641" i="59"/>
  <c r="R644" i="59"/>
  <c r="R656" i="59"/>
  <c r="S662" i="59"/>
  <c r="U662" i="59"/>
  <c r="S664" i="59"/>
  <c r="T667" i="59"/>
  <c r="S697" i="59"/>
  <c r="T697" i="59"/>
  <c r="R711" i="59"/>
  <c r="R715" i="59"/>
  <c r="R719" i="59"/>
  <c r="T719" i="59"/>
  <c r="R723" i="59"/>
  <c r="S268" i="59"/>
  <c r="S274" i="59"/>
  <c r="R335" i="59"/>
  <c r="R354" i="59"/>
  <c r="S366" i="59"/>
  <c r="S370" i="59"/>
  <c r="R377" i="59"/>
  <c r="U377" i="59"/>
  <c r="S406" i="59"/>
  <c r="S434" i="59"/>
  <c r="R464" i="59"/>
  <c r="R466" i="59"/>
  <c r="U466" i="59"/>
  <c r="S471" i="59"/>
  <c r="R492" i="59"/>
  <c r="R509" i="59"/>
  <c r="S518" i="59"/>
  <c r="S533" i="59"/>
  <c r="S548" i="59"/>
  <c r="R568" i="59"/>
  <c r="S577" i="59"/>
  <c r="S579" i="59"/>
  <c r="R591" i="59"/>
  <c r="T595" i="59"/>
  <c r="R609" i="59"/>
  <c r="S611" i="59"/>
  <c r="U611" i="59"/>
  <c r="S615" i="59"/>
  <c r="R617" i="59"/>
  <c r="R621" i="59"/>
  <c r="T621" i="59"/>
  <c r="S623" i="59"/>
  <c r="U623" i="59"/>
  <c r="R636" i="59"/>
  <c r="S652" i="59"/>
  <c r="S654" i="59"/>
  <c r="U654" i="59"/>
  <c r="S673" i="59"/>
  <c r="U677" i="59"/>
  <c r="S681" i="59"/>
  <c r="S691" i="59"/>
  <c r="S694" i="59"/>
  <c r="S699" i="59"/>
  <c r="R710" i="59"/>
  <c r="R746" i="59"/>
  <c r="T746" i="59"/>
  <c r="R276" i="59"/>
  <c r="S288" i="59"/>
  <c r="S339" i="59"/>
  <c r="R351" i="59"/>
  <c r="S392" i="59"/>
  <c r="R426" i="59"/>
  <c r="U426" i="59"/>
  <c r="S436" i="59"/>
  <c r="R462" i="59"/>
  <c r="R469" i="59"/>
  <c r="R484" i="59"/>
  <c r="R488" i="59"/>
  <c r="U490" i="59"/>
  <c r="R506" i="59"/>
  <c r="U535" i="59"/>
  <c r="S538" i="59"/>
  <c r="R540" i="59"/>
  <c r="S542" i="59"/>
  <c r="S559" i="59"/>
  <c r="T559" i="59"/>
  <c r="R570" i="59"/>
  <c r="S575" i="59"/>
  <c r="U575" i="59"/>
  <c r="S600" i="59"/>
  <c r="S604" i="59"/>
  <c r="R633" i="59"/>
  <c r="S638" i="59"/>
  <c r="T643" i="59"/>
  <c r="S658" i="59"/>
  <c r="U658" i="59"/>
  <c r="U659" i="59"/>
  <c r="S661" i="59"/>
  <c r="U671" i="59"/>
  <c r="U675" i="59"/>
  <c r="S685" i="59"/>
  <c r="S701" i="59"/>
  <c r="S703" i="59"/>
  <c r="U703" i="59"/>
  <c r="S705" i="59"/>
  <c r="T705" i="59"/>
  <c r="S738" i="59"/>
  <c r="R744" i="59"/>
  <c r="S284" i="59"/>
  <c r="R297" i="59"/>
  <c r="S298" i="59"/>
  <c r="R338" i="59"/>
  <c r="R340" i="59"/>
  <c r="R357" i="59"/>
  <c r="R359" i="59"/>
  <c r="U359" i="59"/>
  <c r="U379" i="59"/>
  <c r="R385" i="59"/>
  <c r="S408" i="59"/>
  <c r="S412" i="59"/>
  <c r="S414" i="59"/>
  <c r="S416" i="59"/>
  <c r="S418" i="59"/>
  <c r="S423" i="59"/>
  <c r="S428" i="59"/>
  <c r="R443" i="59"/>
  <c r="R456" i="59"/>
  <c r="R480" i="59"/>
  <c r="R501" i="59"/>
  <c r="S511" i="59"/>
  <c r="R513" i="59"/>
  <c r="S515" i="59"/>
  <c r="R520" i="59"/>
  <c r="S528" i="59"/>
  <c r="R556" i="59"/>
  <c r="R572" i="59"/>
  <c r="R581" i="59"/>
  <c r="S598" i="59"/>
  <c r="S630" i="59"/>
  <c r="R657" i="59"/>
  <c r="S666" i="59"/>
  <c r="S668" i="59"/>
  <c r="S698" i="59"/>
  <c r="S712" i="59"/>
  <c r="S716" i="59"/>
  <c r="S720" i="59"/>
  <c r="R740" i="59"/>
  <c r="S290" i="59"/>
  <c r="R293" i="59"/>
  <c r="S294" i="59"/>
  <c r="S308" i="59"/>
  <c r="U311" i="59"/>
  <c r="S312" i="59"/>
  <c r="S316" i="59"/>
  <c r="S320" i="59"/>
  <c r="S324" i="59"/>
  <c r="S328" i="59"/>
  <c r="U365" i="59"/>
  <c r="R397" i="59"/>
  <c r="S435" i="59"/>
  <c r="S438" i="59"/>
  <c r="R454" i="59"/>
  <c r="R495" i="59"/>
  <c r="U495" i="59"/>
  <c r="S544" i="59"/>
  <c r="S547" i="59"/>
  <c r="S553" i="59"/>
  <c r="S554" i="59"/>
  <c r="R558" i="59"/>
  <c r="S563" i="59"/>
  <c r="R574" i="59"/>
  <c r="S583" i="59"/>
  <c r="U583" i="59"/>
  <c r="T583" i="59"/>
  <c r="S588" i="59"/>
  <c r="U590" i="59"/>
  <c r="R592" i="59"/>
  <c r="R597" i="59"/>
  <c r="T597" i="59"/>
  <c r="R612" i="59"/>
  <c r="R614" i="59"/>
  <c r="S618" i="59"/>
  <c r="S620" i="59"/>
  <c r="R624" i="59"/>
  <c r="R628" i="59"/>
  <c r="R632" i="59"/>
  <c r="S640" i="59"/>
  <c r="S646" i="59"/>
  <c r="R653" i="59"/>
  <c r="R665" i="59"/>
  <c r="R678" i="59"/>
  <c r="U678" i="59"/>
  <c r="R700" i="59"/>
  <c r="S707" i="59"/>
  <c r="S724" i="59"/>
  <c r="T726" i="59"/>
  <c r="S304" i="59"/>
  <c r="R316" i="59"/>
  <c r="S657" i="59"/>
  <c r="S386" i="59"/>
  <c r="R431" i="59"/>
  <c r="R288" i="59"/>
  <c r="S665" i="59"/>
  <c r="R264" i="59"/>
  <c r="S411" i="59"/>
  <c r="S540" i="59"/>
  <c r="R652" i="59"/>
  <c r="R498" i="59"/>
  <c r="R699" i="59"/>
  <c r="R703" i="59"/>
  <c r="R418" i="59"/>
  <c r="R664" i="59"/>
  <c r="S305" i="59"/>
  <c r="R524" i="59"/>
  <c r="S276" i="59"/>
  <c r="R395" i="59"/>
  <c r="S426" i="59"/>
  <c r="S513" i="59"/>
  <c r="R521" i="59"/>
  <c r="S532" i="59"/>
  <c r="R640" i="59"/>
  <c r="S297" i="59"/>
  <c r="S378" i="59"/>
  <c r="R577" i="59"/>
  <c r="R685" i="59"/>
  <c r="S624" i="59"/>
  <c r="R694" i="59"/>
  <c r="R707" i="59"/>
  <c r="S309" i="59"/>
  <c r="R422" i="59"/>
  <c r="R430" i="59"/>
  <c r="S509" i="59"/>
  <c r="R551" i="59"/>
  <c r="R280" i="59"/>
  <c r="R296" i="59"/>
  <c r="R300" i="59"/>
  <c r="R414" i="59"/>
  <c r="R342" i="59"/>
  <c r="S346" i="59"/>
  <c r="S354" i="59"/>
  <c r="S374" i="59"/>
  <c r="S382" i="59"/>
  <c r="S394" i="59"/>
  <c r="S397" i="59"/>
  <c r="R435" i="59"/>
  <c r="S501" i="59"/>
  <c r="S512" i="59"/>
  <c r="R533" i="59"/>
  <c r="S536" i="59"/>
  <c r="R603" i="59"/>
  <c r="S608" i="59"/>
  <c r="R559" i="59"/>
  <c r="R669" i="59"/>
  <c r="R727" i="59"/>
  <c r="R312" i="59"/>
  <c r="R320" i="59"/>
  <c r="R438" i="59"/>
  <c r="R517" i="59"/>
  <c r="R523" i="59"/>
  <c r="R544" i="59"/>
  <c r="R588" i="59"/>
  <c r="S610" i="59"/>
  <c r="S656" i="59"/>
  <c r="R691" i="59"/>
  <c r="R716" i="59"/>
  <c r="R731" i="59"/>
  <c r="S277" i="59"/>
  <c r="S293" i="59"/>
  <c r="R362" i="59"/>
  <c r="R390" i="59"/>
  <c r="S427" i="59"/>
  <c r="S520" i="59"/>
  <c r="S543" i="59"/>
  <c r="S592" i="59"/>
  <c r="S644" i="59"/>
  <c r="R284" i="59"/>
  <c r="S409" i="59"/>
  <c r="R419" i="59"/>
  <c r="R655" i="59"/>
  <c r="R688" i="59"/>
  <c r="R308" i="59"/>
  <c r="S359" i="59"/>
  <c r="R366" i="59"/>
  <c r="S596" i="59"/>
  <c r="S632" i="59"/>
  <c r="S636" i="59"/>
  <c r="R321" i="59"/>
  <c r="S275" i="59"/>
  <c r="R302" i="59"/>
  <c r="S319" i="59"/>
  <c r="S332" i="59"/>
  <c r="S345" i="59"/>
  <c r="R415" i="59"/>
  <c r="R432" i="59"/>
  <c r="S437" i="59"/>
  <c r="S448" i="59"/>
  <c r="R474" i="59"/>
  <c r="S488" i="59"/>
  <c r="S496" i="59"/>
  <c r="R499" i="59"/>
  <c r="U518" i="59"/>
  <c r="R519" i="59"/>
  <c r="S541" i="59"/>
  <c r="R542" i="59"/>
  <c r="R554" i="59"/>
  <c r="R567" i="59"/>
  <c r="R571" i="59"/>
  <c r="R575" i="59"/>
  <c r="R579" i="59"/>
  <c r="S613" i="59"/>
  <c r="R618" i="59"/>
  <c r="R619" i="59"/>
  <c r="R639" i="59"/>
  <c r="R660" i="59"/>
  <c r="R661" i="59"/>
  <c r="T683" i="59"/>
  <c r="R686" i="59"/>
  <c r="R704" i="59"/>
  <c r="R282" i="59"/>
  <c r="R286" i="59"/>
  <c r="R306" i="59"/>
  <c r="S323" i="59"/>
  <c r="S340" i="59"/>
  <c r="R365" i="59"/>
  <c r="S372" i="59"/>
  <c r="R388" i="59"/>
  <c r="R404" i="59"/>
  <c r="R412" i="59"/>
  <c r="U421" i="59"/>
  <c r="S444" i="59"/>
  <c r="S456" i="59"/>
  <c r="R479" i="59"/>
  <c r="R490" i="59"/>
  <c r="R503" i="59"/>
  <c r="R507" i="59"/>
  <c r="S522" i="59"/>
  <c r="S527" i="59"/>
  <c r="R530" i="59"/>
  <c r="S566" i="59"/>
  <c r="S570" i="59"/>
  <c r="R587" i="59"/>
  <c r="R607" i="59"/>
  <c r="R631" i="59"/>
  <c r="S637" i="59"/>
  <c r="R662" i="59"/>
  <c r="U687" i="59"/>
  <c r="U694" i="59"/>
  <c r="R701" i="59"/>
  <c r="S715" i="59"/>
  <c r="S721" i="59"/>
  <c r="S752" i="59"/>
  <c r="R294" i="59"/>
  <c r="R298" i="59"/>
  <c r="R310" i="59"/>
  <c r="S327" i="59"/>
  <c r="R400" i="59"/>
  <c r="R402" i="59"/>
  <c r="R408" i="59"/>
  <c r="S452" i="59"/>
  <c r="S464" i="59"/>
  <c r="R473" i="59"/>
  <c r="S487" i="59"/>
  <c r="S495" i="59"/>
  <c r="S506" i="59"/>
  <c r="U530" i="59"/>
  <c r="R534" i="59"/>
  <c r="S539" i="59"/>
  <c r="U539" i="59"/>
  <c r="S556" i="59"/>
  <c r="S574" i="59"/>
  <c r="S591" i="59"/>
  <c r="R611" i="59"/>
  <c r="S625" i="59"/>
  <c r="R627" i="59"/>
  <c r="R630" i="59"/>
  <c r="R654" i="59"/>
  <c r="S674" i="59"/>
  <c r="R693" i="59"/>
  <c r="U695" i="59"/>
  <c r="S717" i="59"/>
  <c r="R720" i="59"/>
  <c r="R724" i="59"/>
  <c r="R733" i="59"/>
  <c r="S736" i="59"/>
  <c r="S740" i="59"/>
  <c r="R266" i="59"/>
  <c r="R270" i="59"/>
  <c r="R272" i="59"/>
  <c r="R291" i="59"/>
  <c r="R301" i="59"/>
  <c r="R314" i="59"/>
  <c r="R324" i="59"/>
  <c r="R331" i="59"/>
  <c r="S355" i="59"/>
  <c r="R396" i="59"/>
  <c r="R406" i="59"/>
  <c r="R420" i="59"/>
  <c r="R436" i="59"/>
  <c r="R442" i="59"/>
  <c r="S450" i="59"/>
  <c r="S460" i="59"/>
  <c r="S484" i="59"/>
  <c r="U501" i="59"/>
  <c r="U506" i="59"/>
  <c r="R583" i="59"/>
  <c r="R594" i="59"/>
  <c r="R606" i="59"/>
  <c r="R642" i="59"/>
  <c r="R650" i="59"/>
  <c r="U650" i="59"/>
  <c r="R666" i="59"/>
  <c r="S729" i="59"/>
  <c r="R745" i="59"/>
  <c r="S262" i="59"/>
  <c r="R274" i="59"/>
  <c r="R278" i="59"/>
  <c r="R318" i="59"/>
  <c r="R328" i="59"/>
  <c r="S330" i="59"/>
  <c r="R350" i="59"/>
  <c r="S368" i="59"/>
  <c r="R373" i="59"/>
  <c r="R392" i="59"/>
  <c r="R398" i="59"/>
  <c r="R410" i="59"/>
  <c r="R423" i="59"/>
  <c r="R434" i="59"/>
  <c r="T435" i="59"/>
  <c r="R439" i="59"/>
  <c r="S446" i="59"/>
  <c r="S458" i="59"/>
  <c r="R476" i="59"/>
  <c r="S492" i="59"/>
  <c r="R505" i="59"/>
  <c r="R511" i="59"/>
  <c r="R514" i="59"/>
  <c r="R515" i="59"/>
  <c r="R526" i="59"/>
  <c r="R528" i="59"/>
  <c r="R531" i="59"/>
  <c r="R545" i="59"/>
  <c r="R547" i="59"/>
  <c r="R548" i="59"/>
  <c r="S564" i="59"/>
  <c r="S578" i="59"/>
  <c r="U578" i="59"/>
  <c r="R586" i="59"/>
  <c r="R590" i="59"/>
  <c r="U603" i="59"/>
  <c r="R615" i="59"/>
  <c r="S621" i="59"/>
  <c r="R649" i="59"/>
  <c r="R668" i="59"/>
  <c r="R670" i="59"/>
  <c r="T699" i="59"/>
  <c r="S711" i="59"/>
  <c r="T711" i="59"/>
  <c r="S755" i="59"/>
  <c r="R268" i="59"/>
  <c r="S289" i="59"/>
  <c r="R292" i="59"/>
  <c r="S302" i="59"/>
  <c r="R322" i="59"/>
  <c r="S336" i="59"/>
  <c r="S356" i="59"/>
  <c r="R358" i="59"/>
  <c r="S364" i="59"/>
  <c r="R367" i="59"/>
  <c r="R370" i="59"/>
  <c r="S376" i="59"/>
  <c r="S380" i="59"/>
  <c r="S384" i="59"/>
  <c r="R389" i="59"/>
  <c r="S398" i="59"/>
  <c r="R413" i="59"/>
  <c r="R424" i="59"/>
  <c r="S440" i="59"/>
  <c r="S454" i="59"/>
  <c r="S466" i="59"/>
  <c r="S470" i="59"/>
  <c r="S483" i="59"/>
  <c r="R494" i="59"/>
  <c r="R500" i="59"/>
  <c r="R538" i="59"/>
  <c r="R552" i="59"/>
  <c r="R553" i="59"/>
  <c r="R555" i="59"/>
  <c r="S560" i="59"/>
  <c r="S572" i="59"/>
  <c r="S582" i="59"/>
  <c r="S617" i="59"/>
  <c r="S634" i="59"/>
  <c r="R635" i="59"/>
  <c r="U635" i="59"/>
  <c r="S645" i="59"/>
  <c r="R672" i="59"/>
  <c r="R681" i="59"/>
  <c r="S684" i="59"/>
  <c r="U685" i="59"/>
  <c r="R738" i="59"/>
  <c r="T738" i="59"/>
  <c r="S744" i="59"/>
  <c r="S271" i="59"/>
  <c r="S285" i="59"/>
  <c r="S295" i="59"/>
  <c r="S311" i="59"/>
  <c r="R326" i="59"/>
  <c r="S338" i="59"/>
  <c r="S341" i="59"/>
  <c r="S351" i="59"/>
  <c r="S360" i="59"/>
  <c r="R363" i="59"/>
  <c r="R428" i="59"/>
  <c r="S462" i="59"/>
  <c r="R472" i="59"/>
  <c r="R475" i="59"/>
  <c r="S491" i="59"/>
  <c r="R504" i="59"/>
  <c r="U547" i="59"/>
  <c r="R563" i="59"/>
  <c r="S585" i="59"/>
  <c r="R589" i="59"/>
  <c r="R598" i="59"/>
  <c r="R602" i="59"/>
  <c r="R605" i="59"/>
  <c r="R623" i="59"/>
  <c r="S629" i="59"/>
  <c r="R646" i="59"/>
  <c r="R648" i="59"/>
  <c r="S676" i="59"/>
  <c r="S680" i="59"/>
  <c r="R687" i="59"/>
  <c r="S690" i="59"/>
  <c r="S713" i="59"/>
  <c r="U713" i="59"/>
  <c r="S723" i="59"/>
  <c r="U723" i="59"/>
  <c r="S728" i="59"/>
  <c r="S748" i="59"/>
  <c r="R753" i="59"/>
  <c r="S281" i="59"/>
  <c r="R290" i="59"/>
  <c r="S315" i="59"/>
  <c r="R345" i="59"/>
  <c r="S349" i="59"/>
  <c r="R369" i="59"/>
  <c r="S383" i="59"/>
  <c r="R416" i="59"/>
  <c r="S480" i="59"/>
  <c r="R546" i="59"/>
  <c r="R550" i="59"/>
  <c r="S558" i="59"/>
  <c r="U558" i="59"/>
  <c r="S562" i="59"/>
  <c r="S568" i="59"/>
  <c r="S576" i="59"/>
  <c r="T581" i="59"/>
  <c r="S595" i="59"/>
  <c r="R600" i="59"/>
  <c r="R604" i="59"/>
  <c r="S609" i="59"/>
  <c r="U610" i="59"/>
  <c r="R613" i="59"/>
  <c r="S619" i="59"/>
  <c r="R622" i="59"/>
  <c r="S628" i="59"/>
  <c r="S633" i="59"/>
  <c r="R638" i="59"/>
  <c r="S639" i="59"/>
  <c r="S648" i="59"/>
  <c r="S675" i="59"/>
  <c r="S687" i="59"/>
  <c r="R695" i="59"/>
  <c r="R697" i="59"/>
  <c r="R705" i="59"/>
  <c r="R708" i="59"/>
  <c r="R709" i="59"/>
  <c r="T709" i="59"/>
  <c r="R712" i="59"/>
  <c r="T718" i="59"/>
  <c r="S719" i="59"/>
  <c r="R725" i="59"/>
  <c r="R734" i="59"/>
  <c r="R747" i="59"/>
  <c r="S753" i="59"/>
  <c r="S754" i="59"/>
  <c r="U265" i="59"/>
  <c r="S267" i="59"/>
  <c r="S270" i="59"/>
  <c r="R275" i="59"/>
  <c r="R285" i="59"/>
  <c r="R265" i="59"/>
  <c r="R281" i="59"/>
  <c r="S263" i="59"/>
  <c r="S265" i="59"/>
  <c r="R271" i="59"/>
  <c r="S303" i="59"/>
  <c r="R273" i="59"/>
  <c r="S279" i="59"/>
  <c r="R295" i="59"/>
  <c r="S299" i="59"/>
  <c r="R299" i="59"/>
  <c r="R334" i="59"/>
  <c r="U357" i="59"/>
  <c r="S371" i="59"/>
  <c r="S352" i="59"/>
  <c r="R352" i="59"/>
  <c r="S369" i="59"/>
  <c r="S344" i="59"/>
  <c r="R344" i="59"/>
  <c r="S375" i="59"/>
  <c r="R375" i="59"/>
  <c r="U315" i="59"/>
  <c r="U319" i="59"/>
  <c r="S373" i="59"/>
  <c r="S379" i="59"/>
  <c r="R379" i="59"/>
  <c r="R307" i="59"/>
  <c r="R311" i="59"/>
  <c r="R315" i="59"/>
  <c r="R319" i="59"/>
  <c r="R323" i="59"/>
  <c r="R327" i="59"/>
  <c r="R339" i="59"/>
  <c r="S363" i="59"/>
  <c r="U363" i="59"/>
  <c r="S367" i="59"/>
  <c r="R330" i="59"/>
  <c r="S365" i="59"/>
  <c r="R343" i="59"/>
  <c r="S348" i="59"/>
  <c r="R348" i="59"/>
  <c r="S357" i="59"/>
  <c r="R371" i="59"/>
  <c r="U385" i="59"/>
  <c r="S389" i="59"/>
  <c r="S401" i="59"/>
  <c r="S403" i="59"/>
  <c r="S377" i="59"/>
  <c r="S381" i="59"/>
  <c r="S385" i="59"/>
  <c r="S387" i="59"/>
  <c r="R393" i="59"/>
  <c r="T414" i="59"/>
  <c r="S429" i="59"/>
  <c r="R429" i="59"/>
  <c r="R356" i="59"/>
  <c r="R360" i="59"/>
  <c r="R364" i="59"/>
  <c r="R368" i="59"/>
  <c r="R372" i="59"/>
  <c r="R376" i="59"/>
  <c r="R380" i="59"/>
  <c r="R384" i="59"/>
  <c r="S396" i="59"/>
  <c r="S399" i="59"/>
  <c r="U415" i="59"/>
  <c r="R417" i="59"/>
  <c r="S425" i="59"/>
  <c r="R425" i="59"/>
  <c r="R391" i="59"/>
  <c r="S417" i="59"/>
  <c r="R383" i="59"/>
  <c r="S433" i="59"/>
  <c r="R433" i="59"/>
  <c r="U389" i="59"/>
  <c r="S400" i="59"/>
  <c r="R405" i="59"/>
  <c r="R407" i="59"/>
  <c r="R401" i="59"/>
  <c r="R403" i="59"/>
  <c r="S405" i="59"/>
  <c r="S407" i="59"/>
  <c r="S421" i="59"/>
  <c r="R421" i="59"/>
  <c r="R441" i="59"/>
  <c r="R451" i="59"/>
  <c r="R459" i="59"/>
  <c r="R467" i="59"/>
  <c r="R471" i="59"/>
  <c r="S441" i="59"/>
  <c r="U443" i="59"/>
  <c r="U445" i="59"/>
  <c r="S451" i="59"/>
  <c r="S459" i="59"/>
  <c r="U461" i="59"/>
  <c r="S467" i="59"/>
  <c r="S468" i="59"/>
  <c r="S477" i="59"/>
  <c r="U477" i="59"/>
  <c r="R482" i="59"/>
  <c r="S482" i="59"/>
  <c r="S485" i="59"/>
  <c r="R485" i="59"/>
  <c r="U485" i="59"/>
  <c r="S473" i="59"/>
  <c r="S474" i="59"/>
  <c r="S475" i="59"/>
  <c r="S476" i="59"/>
  <c r="S479" i="59"/>
  <c r="S449" i="59"/>
  <c r="S457" i="59"/>
  <c r="S465" i="59"/>
  <c r="R486" i="59"/>
  <c r="S486" i="59"/>
  <c r="R447" i="59"/>
  <c r="R455" i="59"/>
  <c r="R463" i="59"/>
  <c r="S469" i="59"/>
  <c r="S481" i="59"/>
  <c r="U481" i="59"/>
  <c r="S489" i="59"/>
  <c r="R489" i="59"/>
  <c r="U489" i="59"/>
  <c r="R437" i="59"/>
  <c r="R440" i="59"/>
  <c r="S443" i="59"/>
  <c r="R445" i="59"/>
  <c r="R453" i="59"/>
  <c r="R461" i="59"/>
  <c r="R468" i="59"/>
  <c r="R478" i="59"/>
  <c r="S478" i="59"/>
  <c r="R444" i="59"/>
  <c r="S445" i="59"/>
  <c r="R452" i="59"/>
  <c r="S453" i="59"/>
  <c r="R460" i="59"/>
  <c r="S461" i="59"/>
  <c r="S472" i="59"/>
  <c r="R477" i="59"/>
  <c r="S490" i="59"/>
  <c r="S494" i="59"/>
  <c r="S504" i="59"/>
  <c r="R493" i="59"/>
  <c r="R497" i="59"/>
  <c r="U499" i="59"/>
  <c r="R502" i="59"/>
  <c r="S493" i="59"/>
  <c r="S497" i="59"/>
  <c r="S499" i="59"/>
  <c r="S502" i="59"/>
  <c r="T506" i="59"/>
  <c r="R522" i="59"/>
  <c r="S529" i="59"/>
  <c r="R529" i="59"/>
  <c r="R516" i="59"/>
  <c r="R518" i="59"/>
  <c r="S525" i="59"/>
  <c r="R525" i="59"/>
  <c r="R508" i="59"/>
  <c r="R510" i="59"/>
  <c r="S508" i="59"/>
  <c r="S510" i="59"/>
  <c r="R527" i="59"/>
  <c r="R535" i="59"/>
  <c r="R537" i="59"/>
  <c r="S535" i="59"/>
  <c r="S537" i="59"/>
  <c r="R549" i="59"/>
  <c r="U549" i="59"/>
  <c r="R557" i="59"/>
  <c r="R565" i="59"/>
  <c r="R573" i="59"/>
  <c r="R580" i="59"/>
  <c r="S580" i="59"/>
  <c r="R582" i="59"/>
  <c r="R584" i="59"/>
  <c r="S584" i="59"/>
  <c r="S557" i="59"/>
  <c r="U559" i="59"/>
  <c r="T563" i="59"/>
  <c r="S565" i="59"/>
  <c r="S573" i="59"/>
  <c r="S587" i="59"/>
  <c r="U587" i="59"/>
  <c r="R561" i="59"/>
  <c r="R569" i="59"/>
  <c r="U577" i="59"/>
  <c r="U579" i="59"/>
  <c r="S561" i="59"/>
  <c r="S569" i="59"/>
  <c r="S590" i="59"/>
  <c r="S593" i="59"/>
  <c r="R599" i="59"/>
  <c r="S607" i="59"/>
  <c r="S599" i="59"/>
  <c r="S601" i="59"/>
  <c r="S589" i="59"/>
  <c r="T589" i="59"/>
  <c r="R595" i="59"/>
  <c r="S616" i="59"/>
  <c r="R616" i="59"/>
  <c r="T591" i="59"/>
  <c r="U594" i="59"/>
  <c r="S606" i="59"/>
  <c r="S597" i="59"/>
  <c r="R601" i="59"/>
  <c r="S602" i="59"/>
  <c r="S605" i="59"/>
  <c r="U607" i="59"/>
  <c r="S612" i="59"/>
  <c r="S614" i="59"/>
  <c r="U634" i="59"/>
  <c r="S622" i="59"/>
  <c r="R620" i="59"/>
  <c r="S631" i="59"/>
  <c r="R634" i="59"/>
  <c r="R626" i="59"/>
  <c r="S627" i="59"/>
  <c r="T623" i="59"/>
  <c r="S626" i="59"/>
  <c r="T647" i="59"/>
  <c r="S650" i="59"/>
  <c r="S651" i="59"/>
  <c r="U655" i="59"/>
  <c r="R658" i="59"/>
  <c r="R647" i="59"/>
  <c r="S659" i="59"/>
  <c r="R659" i="59"/>
  <c r="T671" i="59"/>
  <c r="S647" i="59"/>
  <c r="S663" i="59"/>
  <c r="R663" i="59"/>
  <c r="R643" i="59"/>
  <c r="S643" i="59"/>
  <c r="S641" i="59"/>
  <c r="R651" i="59"/>
  <c r="S653" i="59"/>
  <c r="S678" i="59"/>
  <c r="R684" i="59"/>
  <c r="S692" i="59"/>
  <c r="R667" i="59"/>
  <c r="R671" i="59"/>
  <c r="R677" i="59"/>
  <c r="U666" i="59"/>
  <c r="S667" i="59"/>
  <c r="U670" i="59"/>
  <c r="S671" i="59"/>
  <c r="U674" i="59"/>
  <c r="R675" i="59"/>
  <c r="S677" i="59"/>
  <c r="S682" i="59"/>
  <c r="S683" i="59"/>
  <c r="R683" i="59"/>
  <c r="R690" i="59"/>
  <c r="S696" i="59"/>
  <c r="R696" i="59"/>
  <c r="R673" i="59"/>
  <c r="R674" i="59"/>
  <c r="U679" i="59"/>
  <c r="S679" i="59"/>
  <c r="S686" i="59"/>
  <c r="R680" i="59"/>
  <c r="R689" i="59"/>
  <c r="S689" i="59"/>
  <c r="R682" i="59"/>
  <c r="S700" i="59"/>
  <c r="S702" i="59"/>
  <c r="S706" i="59"/>
  <c r="S708" i="59"/>
  <c r="R698" i="59"/>
  <c r="S704" i="59"/>
  <c r="R702" i="59"/>
  <c r="S710" i="59"/>
  <c r="R713" i="59"/>
  <c r="S714" i="59"/>
  <c r="R721" i="59"/>
  <c r="S722" i="59"/>
  <c r="S730" i="59"/>
  <c r="R730" i="59"/>
  <c r="T730" i="59"/>
  <c r="S732" i="59"/>
  <c r="R732" i="59"/>
  <c r="S726" i="59"/>
  <c r="R726" i="59"/>
  <c r="U717" i="59"/>
  <c r="R718" i="59"/>
  <c r="T715" i="59"/>
  <c r="R717" i="59"/>
  <c r="S718" i="59"/>
  <c r="U725" i="59"/>
  <c r="S725" i="59"/>
  <c r="T725" i="59"/>
  <c r="R714" i="59"/>
  <c r="R722" i="59"/>
  <c r="T735" i="59"/>
  <c r="S735" i="59"/>
  <c r="R735" i="59"/>
  <c r="R728" i="59"/>
  <c r="S734" i="59"/>
  <c r="S743" i="59"/>
  <c r="U743" i="59"/>
  <c r="R743" i="59"/>
  <c r="R729" i="59"/>
  <c r="S737" i="59"/>
  <c r="R741" i="59"/>
  <c r="S742" i="59"/>
  <c r="R749" i="59"/>
  <c r="S750" i="59"/>
  <c r="S751" i="59"/>
  <c r="R736" i="59"/>
  <c r="S739" i="59"/>
  <c r="S746" i="59"/>
  <c r="S747" i="59"/>
  <c r="R742" i="59"/>
  <c r="R750" i="59"/>
  <c r="R751" i="59"/>
  <c r="T755" i="59"/>
  <c r="T754" i="59"/>
  <c r="R755" i="59"/>
  <c r="D5" i="58"/>
  <c r="H5" i="49"/>
  <c r="H28" i="49"/>
  <c r="H27" i="49"/>
  <c r="H26" i="49"/>
  <c r="H25" i="49"/>
  <c r="H24" i="49"/>
  <c r="H23" i="49"/>
  <c r="H22" i="49"/>
  <c r="H21" i="49"/>
  <c r="H20" i="49"/>
  <c r="H19" i="49"/>
  <c r="H18" i="49"/>
  <c r="H17" i="49"/>
  <c r="H16" i="49"/>
  <c r="H15" i="49"/>
  <c r="H14" i="49"/>
  <c r="H13" i="49"/>
  <c r="H12" i="49"/>
  <c r="H11" i="49"/>
  <c r="D6" i="58"/>
  <c r="E68" i="3"/>
  <c r="J258" i="56"/>
  <c r="I258" i="56"/>
  <c r="J257" i="56"/>
  <c r="I257" i="56" s="1"/>
  <c r="J256" i="56"/>
  <c r="I256" i="56" s="1"/>
  <c r="J255" i="56"/>
  <c r="I255" i="56" s="1"/>
  <c r="J254" i="56"/>
  <c r="I254" i="56"/>
  <c r="J253" i="56"/>
  <c r="I253" i="56" s="1"/>
  <c r="J252" i="56"/>
  <c r="I252" i="56" s="1"/>
  <c r="J251" i="56"/>
  <c r="I251" i="56" s="1"/>
  <c r="J250" i="56"/>
  <c r="I250" i="56" s="1"/>
  <c r="J249" i="56"/>
  <c r="I249" i="56" s="1"/>
  <c r="J248" i="56"/>
  <c r="H248" i="56"/>
  <c r="J247" i="56"/>
  <c r="H247" i="56"/>
  <c r="J246" i="56"/>
  <c r="I246" i="56" s="1"/>
  <c r="J245" i="56"/>
  <c r="I245" i="56" s="1"/>
  <c r="J244" i="56"/>
  <c r="I244" i="56"/>
  <c r="J243" i="56"/>
  <c r="I243" i="56" s="1"/>
  <c r="J242" i="56"/>
  <c r="I242" i="56" s="1"/>
  <c r="J241" i="56"/>
  <c r="I241" i="56" s="1"/>
  <c r="J240" i="56"/>
  <c r="I240" i="56" s="1"/>
  <c r="J239" i="56"/>
  <c r="I239" i="56" s="1"/>
  <c r="J238" i="56"/>
  <c r="I238" i="56" s="1"/>
  <c r="J237" i="56"/>
  <c r="I237" i="56" s="1"/>
  <c r="J236" i="56"/>
  <c r="I236" i="56"/>
  <c r="J235" i="56"/>
  <c r="H235" i="56" s="1"/>
  <c r="J234" i="56"/>
  <c r="J233" i="56"/>
  <c r="I233" i="56" s="1"/>
  <c r="J232" i="56"/>
  <c r="I232" i="56" s="1"/>
  <c r="J231" i="56"/>
  <c r="I231" i="56" s="1"/>
  <c r="J230" i="56"/>
  <c r="I230" i="56" s="1"/>
  <c r="J229" i="56"/>
  <c r="H229" i="56" s="1"/>
  <c r="J228" i="56"/>
  <c r="H228" i="56" s="1"/>
  <c r="J227" i="56"/>
  <c r="I227" i="56" s="1"/>
  <c r="J226" i="56"/>
  <c r="I226" i="56" s="1"/>
  <c r="J225" i="56"/>
  <c r="I225" i="56" s="1"/>
  <c r="J224" i="56"/>
  <c r="I224" i="56" s="1"/>
  <c r="J223" i="56"/>
  <c r="I223" i="56" s="1"/>
  <c r="J222" i="56"/>
  <c r="H222" i="56" s="1"/>
  <c r="J221" i="56"/>
  <c r="J220" i="56"/>
  <c r="I220" i="56" s="1"/>
  <c r="J219" i="56"/>
  <c r="I219" i="56" s="1"/>
  <c r="J218" i="56"/>
  <c r="I218" i="56" s="1"/>
  <c r="J217" i="56"/>
  <c r="I217" i="56" s="1"/>
  <c r="J216" i="56"/>
  <c r="I216" i="56" s="1"/>
  <c r="J215" i="56"/>
  <c r="J214" i="56"/>
  <c r="I214" i="56" s="1"/>
  <c r="J213" i="56"/>
  <c r="I213" i="56" s="1"/>
  <c r="J212" i="56"/>
  <c r="I212" i="56"/>
  <c r="J211" i="56"/>
  <c r="H211" i="56" s="1"/>
  <c r="J210" i="56"/>
  <c r="I210" i="56" s="1"/>
  <c r="J209" i="56"/>
  <c r="J208" i="56"/>
  <c r="I208" i="56"/>
  <c r="J207" i="56"/>
  <c r="I207" i="56" s="1"/>
  <c r="J206" i="56"/>
  <c r="I206" i="56"/>
  <c r="J205" i="56"/>
  <c r="I205" i="56" s="1"/>
  <c r="J204" i="56"/>
  <c r="J203" i="56"/>
  <c r="H203" i="56" s="1"/>
  <c r="J202" i="56"/>
  <c r="I202" i="56" s="1"/>
  <c r="J201" i="56"/>
  <c r="I201" i="56" s="1"/>
  <c r="J200" i="56"/>
  <c r="I200" i="56" s="1"/>
  <c r="J199" i="56"/>
  <c r="I199" i="56"/>
  <c r="J198" i="56"/>
  <c r="I198" i="56" s="1"/>
  <c r="J197" i="56"/>
  <c r="J196" i="56"/>
  <c r="I196" i="56" s="1"/>
  <c r="J195" i="56"/>
  <c r="I195" i="56"/>
  <c r="J194" i="56"/>
  <c r="I194" i="56" s="1"/>
  <c r="J193" i="56"/>
  <c r="I193" i="56" s="1"/>
  <c r="J192" i="56"/>
  <c r="I192" i="56" s="1"/>
  <c r="J191" i="56"/>
  <c r="I191" i="56" s="1"/>
  <c r="J190" i="56"/>
  <c r="I190" i="56"/>
  <c r="J189" i="56"/>
  <c r="I189" i="56" s="1"/>
  <c r="J188" i="56"/>
  <c r="I188" i="56" s="1"/>
  <c r="J187" i="56"/>
  <c r="I187" i="56" s="1"/>
  <c r="J186" i="56"/>
  <c r="I186" i="56" s="1"/>
  <c r="J185" i="56"/>
  <c r="J184" i="56"/>
  <c r="I184" i="56" s="1"/>
  <c r="J183" i="56"/>
  <c r="H183" i="56" s="1"/>
  <c r="J182" i="56"/>
  <c r="I182" i="56" s="1"/>
  <c r="J181" i="56"/>
  <c r="I181" i="56" s="1"/>
  <c r="J180" i="56"/>
  <c r="I180" i="56" s="1"/>
  <c r="J179" i="56"/>
  <c r="H179" i="56"/>
  <c r="J178" i="56"/>
  <c r="I178" i="56" s="1"/>
  <c r="J177" i="56"/>
  <c r="J176" i="56"/>
  <c r="I176" i="56" s="1"/>
  <c r="J175" i="56"/>
  <c r="I175" i="56" s="1"/>
  <c r="J174" i="56"/>
  <c r="I174" i="56"/>
  <c r="J173" i="56"/>
  <c r="I173" i="56" s="1"/>
  <c r="J172" i="56"/>
  <c r="I172" i="56" s="1"/>
  <c r="J171" i="56"/>
  <c r="I171" i="56" s="1"/>
  <c r="J170" i="56"/>
  <c r="I170" i="56" s="1"/>
  <c r="J169" i="56"/>
  <c r="J168" i="56"/>
  <c r="I168" i="56" s="1"/>
  <c r="J167" i="56"/>
  <c r="H167" i="56" s="1"/>
  <c r="J166" i="56"/>
  <c r="I166" i="56" s="1"/>
  <c r="J165" i="56"/>
  <c r="I165" i="56" s="1"/>
  <c r="J164" i="56"/>
  <c r="I164" i="56" s="1"/>
  <c r="J163" i="56"/>
  <c r="I163" i="56"/>
  <c r="J162" i="56"/>
  <c r="I162" i="56" s="1"/>
  <c r="J161" i="56"/>
  <c r="J160" i="56"/>
  <c r="I160" i="56" s="1"/>
  <c r="J159" i="56"/>
  <c r="I159" i="56" s="1"/>
  <c r="J158" i="56"/>
  <c r="I158" i="56"/>
  <c r="J157" i="56"/>
  <c r="I157" i="56" s="1"/>
  <c r="J156" i="56"/>
  <c r="I156" i="56" s="1"/>
  <c r="J155" i="56"/>
  <c r="I155" i="56" s="1"/>
  <c r="J154" i="56"/>
  <c r="I154" i="56" s="1"/>
  <c r="J153" i="56"/>
  <c r="J152" i="56"/>
  <c r="I152" i="56" s="1"/>
  <c r="J151" i="56"/>
  <c r="I151" i="56" s="1"/>
  <c r="J150" i="56"/>
  <c r="I150" i="56" s="1"/>
  <c r="J149" i="56"/>
  <c r="I149" i="56" s="1"/>
  <c r="J148" i="56"/>
  <c r="I148" i="56" s="1"/>
  <c r="J147" i="56"/>
  <c r="I147" i="56"/>
  <c r="J146" i="56"/>
  <c r="I146" i="56" s="1"/>
  <c r="J145" i="56"/>
  <c r="J144" i="56"/>
  <c r="I144" i="56" s="1"/>
  <c r="J143" i="56"/>
  <c r="I143" i="56" s="1"/>
  <c r="J142" i="56"/>
  <c r="I142" i="56"/>
  <c r="J141" i="56"/>
  <c r="I141" i="56" s="1"/>
  <c r="J140" i="56"/>
  <c r="I140" i="56" s="1"/>
  <c r="J139" i="56"/>
  <c r="I139" i="56" s="1"/>
  <c r="J138" i="56"/>
  <c r="I138" i="56" s="1"/>
  <c r="J137" i="56"/>
  <c r="J136" i="56"/>
  <c r="I136" i="56" s="1"/>
  <c r="J135" i="56"/>
  <c r="H135" i="56" s="1"/>
  <c r="J134" i="56"/>
  <c r="I134" i="56" s="1"/>
  <c r="J133" i="56"/>
  <c r="I133" i="56" s="1"/>
  <c r="J132" i="56"/>
  <c r="I132" i="56" s="1"/>
  <c r="J131" i="56"/>
  <c r="I131" i="56"/>
  <c r="J130" i="56"/>
  <c r="I130" i="56" s="1"/>
  <c r="J129" i="56"/>
  <c r="I129" i="56" s="1"/>
  <c r="J128" i="56"/>
  <c r="I128" i="56" s="1"/>
  <c r="J127" i="56"/>
  <c r="I127" i="56" s="1"/>
  <c r="J126" i="56"/>
  <c r="I126" i="56"/>
  <c r="J125" i="56"/>
  <c r="I125" i="56" s="1"/>
  <c r="J124" i="56"/>
  <c r="I124" i="56" s="1"/>
  <c r="J123" i="56"/>
  <c r="I123" i="56" s="1"/>
  <c r="J122" i="56"/>
  <c r="I122" i="56" s="1"/>
  <c r="J121" i="56"/>
  <c r="J120" i="56"/>
  <c r="I120" i="56" s="1"/>
  <c r="J119" i="56"/>
  <c r="I119" i="56" s="1"/>
  <c r="J118" i="56"/>
  <c r="J117" i="56"/>
  <c r="I117" i="56" s="1"/>
  <c r="J116" i="56"/>
  <c r="I116" i="56" s="1"/>
  <c r="J115" i="56"/>
  <c r="H115" i="56"/>
  <c r="J114" i="56"/>
  <c r="I114" i="56" s="1"/>
  <c r="J113" i="56"/>
  <c r="I113" i="56" s="1"/>
  <c r="J112" i="56"/>
  <c r="I112" i="56" s="1"/>
  <c r="J111" i="56"/>
  <c r="I111" i="56" s="1"/>
  <c r="J110" i="56"/>
  <c r="I110" i="56"/>
  <c r="J109" i="56"/>
  <c r="I109" i="56" s="1"/>
  <c r="J108" i="56"/>
  <c r="I108" i="56" s="1"/>
  <c r="J107" i="56"/>
  <c r="I107" i="56" s="1"/>
  <c r="J106" i="56"/>
  <c r="I106" i="56" s="1"/>
  <c r="J105" i="56"/>
  <c r="J104" i="56"/>
  <c r="I104" i="56" s="1"/>
  <c r="J103" i="56"/>
  <c r="H103" i="56" s="1"/>
  <c r="J102" i="56"/>
  <c r="I102" i="56" s="1"/>
  <c r="J101" i="56"/>
  <c r="I101" i="56" s="1"/>
  <c r="J100" i="56"/>
  <c r="I100" i="56" s="1"/>
  <c r="J99" i="56"/>
  <c r="I99" i="56"/>
  <c r="J98" i="56"/>
  <c r="I98" i="56" s="1"/>
  <c r="J97" i="56"/>
  <c r="J96" i="56"/>
  <c r="I96" i="56" s="1"/>
  <c r="J95" i="56"/>
  <c r="I95" i="56" s="1"/>
  <c r="J94" i="56"/>
  <c r="I94" i="56"/>
  <c r="J93" i="56"/>
  <c r="I93" i="56" s="1"/>
  <c r="J92" i="56"/>
  <c r="I92" i="56" s="1"/>
  <c r="J91" i="56"/>
  <c r="J90" i="56"/>
  <c r="I90" i="56" s="1"/>
  <c r="J89" i="56"/>
  <c r="J88" i="56"/>
  <c r="I88" i="56" s="1"/>
  <c r="J87" i="56"/>
  <c r="I87" i="56" s="1"/>
  <c r="J86" i="56"/>
  <c r="I86" i="56" s="1"/>
  <c r="J85" i="56"/>
  <c r="I85" i="56" s="1"/>
  <c r="J84" i="56"/>
  <c r="I84" i="56" s="1"/>
  <c r="J83" i="56"/>
  <c r="I83" i="56"/>
  <c r="J82" i="56"/>
  <c r="I82" i="56" s="1"/>
  <c r="J81" i="56"/>
  <c r="J80" i="56"/>
  <c r="I80" i="56" s="1"/>
  <c r="J79" i="56"/>
  <c r="H79" i="56" s="1"/>
  <c r="J78" i="56"/>
  <c r="I78" i="56"/>
  <c r="J77" i="56"/>
  <c r="I77" i="56" s="1"/>
  <c r="J76" i="56"/>
  <c r="I76" i="56" s="1"/>
  <c r="J75" i="56"/>
  <c r="I75" i="56" s="1"/>
  <c r="J74" i="56"/>
  <c r="I74" i="56" s="1"/>
  <c r="J73" i="56"/>
  <c r="J72" i="56"/>
  <c r="I72" i="56" s="1"/>
  <c r="J71" i="56"/>
  <c r="I71" i="56" s="1"/>
  <c r="J70" i="56"/>
  <c r="I70" i="56" s="1"/>
  <c r="J69" i="56"/>
  <c r="I69" i="56" s="1"/>
  <c r="J68" i="56"/>
  <c r="I68" i="56" s="1"/>
  <c r="J67" i="56"/>
  <c r="H67" i="56"/>
  <c r="J66" i="56"/>
  <c r="I66" i="56" s="1"/>
  <c r="J65" i="56"/>
  <c r="I65" i="56" s="1"/>
  <c r="J64" i="56"/>
  <c r="I64" i="56" s="1"/>
  <c r="J63" i="56"/>
  <c r="I63" i="56" s="1"/>
  <c r="J62" i="56"/>
  <c r="I62" i="56"/>
  <c r="J61" i="56"/>
  <c r="I61" i="56" s="1"/>
  <c r="J60" i="56"/>
  <c r="I60" i="56" s="1"/>
  <c r="J59" i="56"/>
  <c r="I59" i="56" s="1"/>
  <c r="J58" i="56"/>
  <c r="I58" i="56" s="1"/>
  <c r="J57" i="56"/>
  <c r="J56" i="56"/>
  <c r="I56" i="56" s="1"/>
  <c r="J55" i="56"/>
  <c r="H55" i="56" s="1"/>
  <c r="J54" i="56"/>
  <c r="J53" i="56"/>
  <c r="I53" i="56" s="1"/>
  <c r="J52" i="56"/>
  <c r="I52" i="56" s="1"/>
  <c r="J51" i="56"/>
  <c r="I51" i="56"/>
  <c r="J50" i="56"/>
  <c r="I50" i="56" s="1"/>
  <c r="J49" i="56"/>
  <c r="I49" i="56" s="1"/>
  <c r="J48" i="56"/>
  <c r="I48" i="56" s="1"/>
  <c r="J47" i="56"/>
  <c r="H47" i="56" s="1"/>
  <c r="J46" i="56"/>
  <c r="I46" i="56"/>
  <c r="J45" i="56"/>
  <c r="I45" i="56" s="1"/>
  <c r="J44" i="56"/>
  <c r="I44" i="56" s="1"/>
  <c r="J43" i="56"/>
  <c r="I43" i="56" s="1"/>
  <c r="J42" i="56"/>
  <c r="I42" i="56" s="1"/>
  <c r="J41" i="56"/>
  <c r="J40" i="56"/>
  <c r="I40" i="56" s="1"/>
  <c r="J39" i="56"/>
  <c r="I39" i="56" s="1"/>
  <c r="J38" i="56"/>
  <c r="I38" i="56" s="1"/>
  <c r="J37" i="56"/>
  <c r="I37" i="56" s="1"/>
  <c r="J36" i="56"/>
  <c r="I36" i="56" s="1"/>
  <c r="J35" i="56"/>
  <c r="I35" i="56"/>
  <c r="J34" i="56"/>
  <c r="I34" i="56" s="1"/>
  <c r="J33" i="56"/>
  <c r="J32" i="56"/>
  <c r="I32" i="56" s="1"/>
  <c r="J31" i="56"/>
  <c r="I31" i="56" s="1"/>
  <c r="J30" i="56"/>
  <c r="I30" i="56"/>
  <c r="J29" i="56"/>
  <c r="J28" i="56"/>
  <c r="I28" i="56" s="1"/>
  <c r="J27" i="56"/>
  <c r="H27" i="56" s="1"/>
  <c r="J26" i="56"/>
  <c r="I26" i="56" s="1"/>
  <c r="J25" i="56"/>
  <c r="J24" i="56"/>
  <c r="I24" i="56" s="1"/>
  <c r="J23" i="56"/>
  <c r="H23" i="56" s="1"/>
  <c r="J22" i="56"/>
  <c r="I22" i="56" s="1"/>
  <c r="J21" i="56"/>
  <c r="I21" i="56" s="1"/>
  <c r="J20" i="56"/>
  <c r="I20" i="56" s="1"/>
  <c r="J19" i="56"/>
  <c r="I19" i="56"/>
  <c r="J18" i="56"/>
  <c r="I18" i="56" s="1"/>
  <c r="J17" i="56"/>
  <c r="I17" i="56" s="1"/>
  <c r="J16" i="56"/>
  <c r="I16" i="56" s="1"/>
  <c r="J15" i="56"/>
  <c r="I15" i="56" s="1"/>
  <c r="J14" i="56"/>
  <c r="I14" i="56"/>
  <c r="J13" i="56"/>
  <c r="I13" i="56" s="1"/>
  <c r="J12" i="56"/>
  <c r="I12" i="56" s="1"/>
  <c r="J11" i="56"/>
  <c r="H11" i="56" s="1"/>
  <c r="J10" i="56"/>
  <c r="I10" i="56" s="1"/>
  <c r="J9" i="56"/>
  <c r="H7" i="56"/>
  <c r="I5" i="56"/>
  <c r="H5" i="56" s="1"/>
  <c r="G258" i="54"/>
  <c r="G257" i="54"/>
  <c r="G256" i="54"/>
  <c r="G255" i="54"/>
  <c r="G254" i="54"/>
  <c r="F254" i="54" s="1"/>
  <c r="G253" i="54"/>
  <c r="G252" i="54"/>
  <c r="G251" i="54"/>
  <c r="E251" i="54" s="1"/>
  <c r="G250" i="54"/>
  <c r="G249" i="54"/>
  <c r="G248" i="54"/>
  <c r="G247" i="54"/>
  <c r="F247" i="54" s="1"/>
  <c r="G246" i="54"/>
  <c r="F246" i="54" s="1"/>
  <c r="G245" i="54"/>
  <c r="G244" i="54"/>
  <c r="G243" i="54"/>
  <c r="E243" i="54" s="1"/>
  <c r="G242" i="54"/>
  <c r="G241" i="54"/>
  <c r="F241" i="54" s="1"/>
  <c r="G240" i="54"/>
  <c r="G239" i="54"/>
  <c r="G238" i="54"/>
  <c r="G237" i="54"/>
  <c r="G236" i="54"/>
  <c r="G235" i="54"/>
  <c r="E235" i="54" s="1"/>
  <c r="G234" i="54"/>
  <c r="G233" i="54"/>
  <c r="E233" i="54" s="1"/>
  <c r="G232" i="54"/>
  <c r="G231" i="54"/>
  <c r="F231" i="54" s="1"/>
  <c r="G230" i="54"/>
  <c r="F230" i="54" s="1"/>
  <c r="G229" i="54"/>
  <c r="G228" i="54"/>
  <c r="G227" i="54"/>
  <c r="E227" i="54" s="1"/>
  <c r="G226" i="54"/>
  <c r="G225" i="54"/>
  <c r="G224" i="54"/>
  <c r="G223" i="54"/>
  <c r="G222" i="54"/>
  <c r="G221" i="54"/>
  <c r="G220" i="54"/>
  <c r="G219" i="54"/>
  <c r="E219" i="54" s="1"/>
  <c r="G218" i="54"/>
  <c r="G217" i="54"/>
  <c r="E217" i="54" s="1"/>
  <c r="G216" i="54"/>
  <c r="G215" i="54"/>
  <c r="F215" i="54" s="1"/>
  <c r="G214" i="54"/>
  <c r="F214" i="54" s="1"/>
  <c r="G213" i="54"/>
  <c r="G212" i="54"/>
  <c r="G211" i="54"/>
  <c r="E211" i="54" s="1"/>
  <c r="G210" i="54"/>
  <c r="F210" i="54" s="1"/>
  <c r="G209" i="54"/>
  <c r="F209" i="54" s="1"/>
  <c r="G208" i="54"/>
  <c r="G207" i="54"/>
  <c r="G206" i="54"/>
  <c r="G205" i="54"/>
  <c r="G204" i="54"/>
  <c r="G203" i="54"/>
  <c r="E203" i="54" s="1"/>
  <c r="G202" i="54"/>
  <c r="G201" i="54"/>
  <c r="G200" i="54"/>
  <c r="G199" i="54"/>
  <c r="F199" i="54" s="1"/>
  <c r="G198" i="54"/>
  <c r="F198" i="54" s="1"/>
  <c r="G197" i="54"/>
  <c r="G196" i="54"/>
  <c r="G195" i="54"/>
  <c r="E195" i="54" s="1"/>
  <c r="G194" i="54"/>
  <c r="F194" i="54" s="1"/>
  <c r="G193" i="54"/>
  <c r="E193" i="54" s="1"/>
  <c r="G192" i="54"/>
  <c r="G191" i="54"/>
  <c r="G190" i="54"/>
  <c r="G189" i="54"/>
  <c r="G188" i="54"/>
  <c r="G187" i="54"/>
  <c r="E187" i="54" s="1"/>
  <c r="G186" i="54"/>
  <c r="G185" i="54"/>
  <c r="E185" i="54" s="1"/>
  <c r="G184" i="54"/>
  <c r="G183" i="54"/>
  <c r="F183" i="54" s="1"/>
  <c r="G182" i="54"/>
  <c r="F182" i="54" s="1"/>
  <c r="G181" i="54"/>
  <c r="G180" i="54"/>
  <c r="G179" i="54"/>
  <c r="E179" i="54" s="1"/>
  <c r="G178" i="54"/>
  <c r="G177" i="54"/>
  <c r="G176" i="54"/>
  <c r="G175" i="54"/>
  <c r="G174" i="54"/>
  <c r="G173" i="54"/>
  <c r="G172" i="54"/>
  <c r="G171" i="54"/>
  <c r="E171" i="54" s="1"/>
  <c r="G170" i="54"/>
  <c r="G169" i="54"/>
  <c r="G168" i="54"/>
  <c r="G167" i="54"/>
  <c r="F167" i="54" s="1"/>
  <c r="G166" i="54"/>
  <c r="F166" i="54" s="1"/>
  <c r="G165" i="54"/>
  <c r="G164" i="54"/>
  <c r="G163" i="54"/>
  <c r="E163" i="54" s="1"/>
  <c r="G162" i="54"/>
  <c r="F162" i="54" s="1"/>
  <c r="G161" i="54"/>
  <c r="E161" i="54" s="1"/>
  <c r="G160" i="54"/>
  <c r="G159" i="54"/>
  <c r="G158" i="54"/>
  <c r="G157" i="54"/>
  <c r="G156" i="54"/>
  <c r="F156" i="54" s="1"/>
  <c r="G155" i="54"/>
  <c r="E155" i="54" s="1"/>
  <c r="G154" i="54"/>
  <c r="G153" i="54"/>
  <c r="E153" i="54" s="1"/>
  <c r="G152" i="54"/>
  <c r="E152" i="54" s="1"/>
  <c r="G151" i="54"/>
  <c r="F151" i="54" s="1"/>
  <c r="G150" i="54"/>
  <c r="G149" i="54"/>
  <c r="G148" i="54"/>
  <c r="G147" i="54"/>
  <c r="E147" i="54" s="1"/>
  <c r="G146" i="54"/>
  <c r="G145" i="54"/>
  <c r="G144" i="54"/>
  <c r="G143" i="54"/>
  <c r="G142" i="54"/>
  <c r="G141" i="54"/>
  <c r="G140" i="54"/>
  <c r="G139" i="54"/>
  <c r="F139" i="54" s="1"/>
  <c r="G138" i="54"/>
  <c r="G137" i="54"/>
  <c r="E137" i="54" s="1"/>
  <c r="G136" i="54"/>
  <c r="G135" i="54"/>
  <c r="G134" i="54"/>
  <c r="F134" i="54" s="1"/>
  <c r="G133" i="54"/>
  <c r="E133" i="54" s="1"/>
  <c r="G132" i="54"/>
  <c r="G131" i="54"/>
  <c r="G130" i="54"/>
  <c r="G129" i="54"/>
  <c r="F129" i="54" s="1"/>
  <c r="G128" i="54"/>
  <c r="G127" i="54"/>
  <c r="G126" i="54"/>
  <c r="E126" i="54" s="1"/>
  <c r="G125" i="54"/>
  <c r="G124" i="54"/>
  <c r="G123" i="54"/>
  <c r="F123" i="54" s="1"/>
  <c r="G122" i="54"/>
  <c r="G121" i="54"/>
  <c r="F121" i="54" s="1"/>
  <c r="G120" i="54"/>
  <c r="G119" i="54"/>
  <c r="G118" i="54"/>
  <c r="F118" i="54" s="1"/>
  <c r="G117" i="54"/>
  <c r="G116" i="54"/>
  <c r="G115" i="54"/>
  <c r="G114" i="54"/>
  <c r="G113" i="54"/>
  <c r="F113" i="54" s="1"/>
  <c r="G112" i="54"/>
  <c r="G111" i="54"/>
  <c r="G110" i="54"/>
  <c r="E110" i="54" s="1"/>
  <c r="G109" i="54"/>
  <c r="G108" i="54"/>
  <c r="G107" i="54"/>
  <c r="F107" i="54" s="1"/>
  <c r="G106" i="54"/>
  <c r="G105" i="54"/>
  <c r="E105" i="54" s="1"/>
  <c r="G104" i="54"/>
  <c r="G103" i="54"/>
  <c r="G102" i="54"/>
  <c r="F102" i="54" s="1"/>
  <c r="G101" i="54"/>
  <c r="G100" i="54"/>
  <c r="G99" i="54"/>
  <c r="G98" i="54"/>
  <c r="F98" i="54" s="1"/>
  <c r="G97" i="54"/>
  <c r="F97" i="54" s="1"/>
  <c r="G96" i="54"/>
  <c r="G95" i="54"/>
  <c r="G94" i="54"/>
  <c r="E94" i="54" s="1"/>
  <c r="G93" i="54"/>
  <c r="G92" i="54"/>
  <c r="G91" i="54"/>
  <c r="F91" i="54" s="1"/>
  <c r="G90" i="54"/>
  <c r="G89" i="54"/>
  <c r="F89" i="54" s="1"/>
  <c r="G88" i="54"/>
  <c r="G87" i="54"/>
  <c r="G86" i="54"/>
  <c r="F86" i="54" s="1"/>
  <c r="G85" i="54"/>
  <c r="G84" i="54"/>
  <c r="G83" i="54"/>
  <c r="G82" i="54"/>
  <c r="G81" i="54"/>
  <c r="F81" i="54" s="1"/>
  <c r="G80" i="54"/>
  <c r="G79" i="54"/>
  <c r="G78" i="54"/>
  <c r="E78" i="54" s="1"/>
  <c r="G77" i="54"/>
  <c r="G76" i="54"/>
  <c r="G75" i="54"/>
  <c r="F75" i="54" s="1"/>
  <c r="G74" i="54"/>
  <c r="G73" i="54"/>
  <c r="E73" i="54" s="1"/>
  <c r="G72" i="54"/>
  <c r="G71" i="54"/>
  <c r="G70" i="54"/>
  <c r="E70" i="54" s="1"/>
  <c r="G69" i="54"/>
  <c r="E69" i="54" s="1"/>
  <c r="G68" i="54"/>
  <c r="G67" i="54"/>
  <c r="G66" i="54"/>
  <c r="G65" i="54"/>
  <c r="F65" i="54" s="1"/>
  <c r="G64" i="54"/>
  <c r="G63" i="54"/>
  <c r="G62" i="54"/>
  <c r="E62" i="54" s="1"/>
  <c r="G61" i="54"/>
  <c r="G60" i="54"/>
  <c r="G59" i="54"/>
  <c r="F59" i="54" s="1"/>
  <c r="G58" i="54"/>
  <c r="G57" i="54"/>
  <c r="F57" i="54" s="1"/>
  <c r="G56" i="54"/>
  <c r="G55" i="54"/>
  <c r="E55" i="54" s="1"/>
  <c r="G54" i="54"/>
  <c r="F54" i="54" s="1"/>
  <c r="G53" i="54"/>
  <c r="G52" i="54"/>
  <c r="G51" i="54"/>
  <c r="G50" i="54"/>
  <c r="G49" i="54"/>
  <c r="G48" i="54"/>
  <c r="G47" i="54"/>
  <c r="G46" i="54"/>
  <c r="E46" i="54" s="1"/>
  <c r="G45" i="54"/>
  <c r="G44" i="54"/>
  <c r="G43" i="54"/>
  <c r="G42" i="54"/>
  <c r="G41" i="54"/>
  <c r="F41" i="54" s="1"/>
  <c r="G40" i="54"/>
  <c r="G39" i="54"/>
  <c r="F39" i="54" s="1"/>
  <c r="G38" i="54"/>
  <c r="F38" i="54" s="1"/>
  <c r="G37" i="54"/>
  <c r="G36" i="54"/>
  <c r="G35" i="54"/>
  <c r="G34" i="54"/>
  <c r="G33" i="54"/>
  <c r="F33" i="54" s="1"/>
  <c r="G32" i="54"/>
  <c r="G31" i="54"/>
  <c r="F31" i="54" s="1"/>
  <c r="G30" i="54"/>
  <c r="E30" i="54" s="1"/>
  <c r="G29" i="54"/>
  <c r="G28" i="54"/>
  <c r="G27" i="54"/>
  <c r="F27" i="54" s="1"/>
  <c r="G26" i="54"/>
  <c r="G25" i="54"/>
  <c r="F25" i="54" s="1"/>
  <c r="G24" i="54"/>
  <c r="G23" i="54"/>
  <c r="G22" i="54"/>
  <c r="F22" i="54" s="1"/>
  <c r="G21" i="54"/>
  <c r="G20" i="54"/>
  <c r="G19" i="54"/>
  <c r="F19" i="54" s="1"/>
  <c r="G18" i="54"/>
  <c r="G17" i="54"/>
  <c r="E17" i="54" s="1"/>
  <c r="G16" i="54"/>
  <c r="G15" i="54"/>
  <c r="G14" i="54"/>
  <c r="E14" i="54" s="1"/>
  <c r="G13" i="54"/>
  <c r="E13" i="54" s="1"/>
  <c r="G12" i="54"/>
  <c r="G11" i="54"/>
  <c r="E11" i="54" s="1"/>
  <c r="G10" i="54"/>
  <c r="G9" i="54"/>
  <c r="E9" i="54" s="1"/>
  <c r="E7" i="54"/>
  <c r="F5" i="54"/>
  <c r="E5" i="54" s="1"/>
  <c r="K258" i="52"/>
  <c r="I258" i="52" s="1"/>
  <c r="K257" i="52"/>
  <c r="I257" i="52"/>
  <c r="K256" i="52"/>
  <c r="I256" i="52" s="1"/>
  <c r="K255" i="52"/>
  <c r="I255" i="52"/>
  <c r="K254" i="52"/>
  <c r="I254" i="52" s="1"/>
  <c r="K253" i="52"/>
  <c r="I253" i="52"/>
  <c r="K252" i="52"/>
  <c r="I252" i="52" s="1"/>
  <c r="K251" i="52"/>
  <c r="I251" i="52" s="1"/>
  <c r="K250" i="52"/>
  <c r="I250" i="52" s="1"/>
  <c r="K249" i="52"/>
  <c r="I249" i="52" s="1"/>
  <c r="K248" i="52"/>
  <c r="I248" i="52" s="1"/>
  <c r="K247" i="52"/>
  <c r="I247" i="52" s="1"/>
  <c r="K246" i="52"/>
  <c r="I246" i="52" s="1"/>
  <c r="K245" i="52"/>
  <c r="I245" i="52" s="1"/>
  <c r="K244" i="52"/>
  <c r="I244" i="52" s="1"/>
  <c r="K243" i="52"/>
  <c r="I243" i="52" s="1"/>
  <c r="K242" i="52"/>
  <c r="I242" i="52" s="1"/>
  <c r="K241" i="52"/>
  <c r="I241" i="52" s="1"/>
  <c r="K240" i="52"/>
  <c r="I240" i="52" s="1"/>
  <c r="K239" i="52"/>
  <c r="I239" i="52" s="1"/>
  <c r="K238" i="52"/>
  <c r="I238" i="52" s="1"/>
  <c r="K237" i="52"/>
  <c r="I237" i="52" s="1"/>
  <c r="K236" i="52"/>
  <c r="I236" i="52" s="1"/>
  <c r="K235" i="52"/>
  <c r="I235" i="52" s="1"/>
  <c r="K234" i="52"/>
  <c r="I234" i="52" s="1"/>
  <c r="K233" i="52"/>
  <c r="I233" i="52" s="1"/>
  <c r="K232" i="52"/>
  <c r="I232" i="52" s="1"/>
  <c r="K231" i="52"/>
  <c r="I231" i="52" s="1"/>
  <c r="K230" i="52"/>
  <c r="I230" i="52" s="1"/>
  <c r="K229" i="52"/>
  <c r="I229" i="52"/>
  <c r="K228" i="52"/>
  <c r="I228" i="52" s="1"/>
  <c r="K227" i="52"/>
  <c r="I227" i="52" s="1"/>
  <c r="K226" i="52"/>
  <c r="I226" i="52" s="1"/>
  <c r="K225" i="52"/>
  <c r="I225" i="52" s="1"/>
  <c r="K224" i="52"/>
  <c r="I224" i="52" s="1"/>
  <c r="K223" i="52"/>
  <c r="I223" i="52" s="1"/>
  <c r="K222" i="52"/>
  <c r="I222" i="52" s="1"/>
  <c r="K221" i="52"/>
  <c r="I221" i="52" s="1"/>
  <c r="K220" i="52"/>
  <c r="I220" i="52" s="1"/>
  <c r="K219" i="52"/>
  <c r="I219" i="52" s="1"/>
  <c r="K218" i="52"/>
  <c r="I218" i="52" s="1"/>
  <c r="K217" i="52"/>
  <c r="I217" i="52"/>
  <c r="K216" i="52"/>
  <c r="I216" i="52" s="1"/>
  <c r="K215" i="52"/>
  <c r="I215" i="52" s="1"/>
  <c r="K214" i="52"/>
  <c r="I214" i="52" s="1"/>
  <c r="K213" i="52"/>
  <c r="I213" i="52" s="1"/>
  <c r="K212" i="52"/>
  <c r="I212" i="52" s="1"/>
  <c r="K211" i="52"/>
  <c r="I211" i="52"/>
  <c r="K210" i="52"/>
  <c r="I210" i="52" s="1"/>
  <c r="K209" i="52"/>
  <c r="I209" i="52" s="1"/>
  <c r="K208" i="52"/>
  <c r="I208" i="52" s="1"/>
  <c r="K207" i="52"/>
  <c r="I207" i="52" s="1"/>
  <c r="K206" i="52"/>
  <c r="I206" i="52" s="1"/>
  <c r="K205" i="52"/>
  <c r="I205" i="52" s="1"/>
  <c r="K204" i="52"/>
  <c r="I204" i="52" s="1"/>
  <c r="K203" i="52"/>
  <c r="I203" i="52" s="1"/>
  <c r="K202" i="52"/>
  <c r="I202" i="52" s="1"/>
  <c r="K201" i="52"/>
  <c r="I201" i="52" s="1"/>
  <c r="K200" i="52"/>
  <c r="I200" i="52" s="1"/>
  <c r="K199" i="52"/>
  <c r="I199" i="52" s="1"/>
  <c r="K198" i="52"/>
  <c r="I198" i="52" s="1"/>
  <c r="K197" i="52"/>
  <c r="I197" i="52" s="1"/>
  <c r="K196" i="52"/>
  <c r="I196" i="52" s="1"/>
  <c r="K195" i="52"/>
  <c r="I195" i="52" s="1"/>
  <c r="K194" i="52"/>
  <c r="I194" i="52" s="1"/>
  <c r="K193" i="52"/>
  <c r="I193" i="52" s="1"/>
  <c r="K192" i="52"/>
  <c r="I192" i="52" s="1"/>
  <c r="K191" i="52"/>
  <c r="I191" i="52" s="1"/>
  <c r="K190" i="52"/>
  <c r="I190" i="52" s="1"/>
  <c r="K189" i="52"/>
  <c r="I189" i="52" s="1"/>
  <c r="K188" i="52"/>
  <c r="I188" i="52" s="1"/>
  <c r="K187" i="52"/>
  <c r="I187" i="52" s="1"/>
  <c r="K186" i="52"/>
  <c r="I186" i="52" s="1"/>
  <c r="K185" i="52"/>
  <c r="I185" i="52" s="1"/>
  <c r="K184" i="52"/>
  <c r="I184" i="52" s="1"/>
  <c r="K183" i="52"/>
  <c r="I183" i="52" s="1"/>
  <c r="K182" i="52"/>
  <c r="I182" i="52" s="1"/>
  <c r="K181" i="52"/>
  <c r="I181" i="52" s="1"/>
  <c r="K180" i="52"/>
  <c r="I180" i="52" s="1"/>
  <c r="K179" i="52"/>
  <c r="I179" i="52"/>
  <c r="K178" i="52"/>
  <c r="I178" i="52" s="1"/>
  <c r="K177" i="52"/>
  <c r="I177" i="52" s="1"/>
  <c r="K176" i="52"/>
  <c r="I176" i="52" s="1"/>
  <c r="K175" i="52"/>
  <c r="I175" i="52" s="1"/>
  <c r="K174" i="52"/>
  <c r="I174" i="52" s="1"/>
  <c r="K173" i="52"/>
  <c r="I173" i="52" s="1"/>
  <c r="K172" i="52"/>
  <c r="I172" i="52" s="1"/>
  <c r="K171" i="52"/>
  <c r="I171" i="52" s="1"/>
  <c r="K170" i="52"/>
  <c r="I170" i="52" s="1"/>
  <c r="K169" i="52"/>
  <c r="I169" i="52" s="1"/>
  <c r="K168" i="52"/>
  <c r="I168" i="52" s="1"/>
  <c r="K167" i="52"/>
  <c r="I167" i="52" s="1"/>
  <c r="K166" i="52"/>
  <c r="I166" i="52" s="1"/>
  <c r="K165" i="52"/>
  <c r="I165" i="52" s="1"/>
  <c r="K164" i="52"/>
  <c r="I164" i="52" s="1"/>
  <c r="K163" i="52"/>
  <c r="I163" i="52" s="1"/>
  <c r="K162" i="52"/>
  <c r="I162" i="52" s="1"/>
  <c r="K161" i="52"/>
  <c r="I161" i="52" s="1"/>
  <c r="K160" i="52"/>
  <c r="I160" i="52" s="1"/>
  <c r="K159" i="52"/>
  <c r="I159" i="52"/>
  <c r="K158" i="52"/>
  <c r="I158" i="52" s="1"/>
  <c r="K157" i="52"/>
  <c r="I157" i="52" s="1"/>
  <c r="K156" i="52"/>
  <c r="I156" i="52" s="1"/>
  <c r="K155" i="52"/>
  <c r="I155" i="52"/>
  <c r="K154" i="52"/>
  <c r="I154" i="52" s="1"/>
  <c r="K153" i="52"/>
  <c r="I153" i="52" s="1"/>
  <c r="K152" i="52"/>
  <c r="I152" i="52" s="1"/>
  <c r="K151" i="52"/>
  <c r="I151" i="52"/>
  <c r="K150" i="52"/>
  <c r="I150" i="52" s="1"/>
  <c r="K149" i="52"/>
  <c r="I149" i="52" s="1"/>
  <c r="K148" i="52"/>
  <c r="I148" i="52" s="1"/>
  <c r="K147" i="52"/>
  <c r="I147" i="52"/>
  <c r="K146" i="52"/>
  <c r="I146" i="52" s="1"/>
  <c r="K145" i="52"/>
  <c r="I145" i="52" s="1"/>
  <c r="K144" i="52"/>
  <c r="I144" i="52" s="1"/>
  <c r="K143" i="52"/>
  <c r="I143" i="52" s="1"/>
  <c r="K142" i="52"/>
  <c r="I142" i="52" s="1"/>
  <c r="K141" i="52"/>
  <c r="I141" i="52" s="1"/>
  <c r="K140" i="52"/>
  <c r="I140" i="52" s="1"/>
  <c r="K139" i="52"/>
  <c r="I139" i="52" s="1"/>
  <c r="K138" i="52"/>
  <c r="I138" i="52" s="1"/>
  <c r="K137" i="52"/>
  <c r="I137" i="52" s="1"/>
  <c r="K136" i="52"/>
  <c r="I136" i="52" s="1"/>
  <c r="K135" i="52"/>
  <c r="I135" i="52" s="1"/>
  <c r="K134" i="52"/>
  <c r="I134" i="52" s="1"/>
  <c r="K133" i="52"/>
  <c r="I133" i="52" s="1"/>
  <c r="K132" i="52"/>
  <c r="I132" i="52" s="1"/>
  <c r="K131" i="52"/>
  <c r="I131" i="52" s="1"/>
  <c r="K130" i="52"/>
  <c r="I130" i="52" s="1"/>
  <c r="K129" i="52"/>
  <c r="I129" i="52" s="1"/>
  <c r="K128" i="52"/>
  <c r="I128" i="52" s="1"/>
  <c r="K127" i="52"/>
  <c r="I127" i="52"/>
  <c r="K126" i="52"/>
  <c r="I126" i="52" s="1"/>
  <c r="K125" i="52"/>
  <c r="I125" i="52" s="1"/>
  <c r="K124" i="52"/>
  <c r="I124" i="52" s="1"/>
  <c r="K123" i="52"/>
  <c r="I123" i="52"/>
  <c r="K122" i="52"/>
  <c r="I122" i="52" s="1"/>
  <c r="K121" i="52"/>
  <c r="I121" i="52" s="1"/>
  <c r="K120" i="52"/>
  <c r="I120" i="52" s="1"/>
  <c r="K119" i="52"/>
  <c r="I119" i="52"/>
  <c r="K118" i="52"/>
  <c r="I118" i="52" s="1"/>
  <c r="K117" i="52"/>
  <c r="I117" i="52" s="1"/>
  <c r="K116" i="52"/>
  <c r="I116" i="52" s="1"/>
  <c r="K115" i="52"/>
  <c r="I115" i="52" s="1"/>
  <c r="K114" i="52"/>
  <c r="I114" i="52" s="1"/>
  <c r="K113" i="52"/>
  <c r="I113" i="52" s="1"/>
  <c r="K112" i="52"/>
  <c r="I112" i="52" s="1"/>
  <c r="K111" i="52"/>
  <c r="I111" i="52" s="1"/>
  <c r="K110" i="52"/>
  <c r="I110" i="52" s="1"/>
  <c r="K109" i="52"/>
  <c r="I109" i="52" s="1"/>
  <c r="K108" i="52"/>
  <c r="I108" i="52" s="1"/>
  <c r="K107" i="52"/>
  <c r="I107" i="52" s="1"/>
  <c r="K106" i="52"/>
  <c r="I106" i="52" s="1"/>
  <c r="K105" i="52"/>
  <c r="I105" i="52" s="1"/>
  <c r="K104" i="52"/>
  <c r="I104" i="52" s="1"/>
  <c r="K103" i="52"/>
  <c r="I103" i="52" s="1"/>
  <c r="K102" i="52"/>
  <c r="I102" i="52" s="1"/>
  <c r="K101" i="52"/>
  <c r="I101" i="52" s="1"/>
  <c r="K100" i="52"/>
  <c r="I100" i="52" s="1"/>
  <c r="K99" i="52"/>
  <c r="I99" i="52" s="1"/>
  <c r="K98" i="52"/>
  <c r="I98" i="52" s="1"/>
  <c r="K97" i="52"/>
  <c r="I97" i="52" s="1"/>
  <c r="K96" i="52"/>
  <c r="I96" i="52" s="1"/>
  <c r="K95" i="52"/>
  <c r="I95" i="52" s="1"/>
  <c r="K94" i="52"/>
  <c r="I94" i="52" s="1"/>
  <c r="K93" i="52"/>
  <c r="I93" i="52" s="1"/>
  <c r="K92" i="52"/>
  <c r="I92" i="52" s="1"/>
  <c r="K91" i="52"/>
  <c r="I91" i="52" s="1"/>
  <c r="K90" i="52"/>
  <c r="I90" i="52" s="1"/>
  <c r="K89" i="52"/>
  <c r="I89" i="52" s="1"/>
  <c r="K88" i="52"/>
  <c r="I88" i="52" s="1"/>
  <c r="K87" i="52"/>
  <c r="I87" i="52"/>
  <c r="K86" i="52"/>
  <c r="I86" i="52" s="1"/>
  <c r="K85" i="52"/>
  <c r="I85" i="52" s="1"/>
  <c r="K84" i="52"/>
  <c r="I84" i="52" s="1"/>
  <c r="K83" i="52"/>
  <c r="I83" i="52" s="1"/>
  <c r="K82" i="52"/>
  <c r="I82" i="52" s="1"/>
  <c r="K81" i="52"/>
  <c r="I81" i="52" s="1"/>
  <c r="K80" i="52"/>
  <c r="I80" i="52" s="1"/>
  <c r="K79" i="52"/>
  <c r="I79" i="52" s="1"/>
  <c r="K78" i="52"/>
  <c r="I78" i="52" s="1"/>
  <c r="K77" i="52"/>
  <c r="I77" i="52" s="1"/>
  <c r="K76" i="52"/>
  <c r="I76" i="52" s="1"/>
  <c r="K75" i="52"/>
  <c r="I75" i="52" s="1"/>
  <c r="K74" i="52"/>
  <c r="I74" i="52" s="1"/>
  <c r="K73" i="52"/>
  <c r="I73" i="52" s="1"/>
  <c r="K72" i="52"/>
  <c r="I72" i="52" s="1"/>
  <c r="K71" i="52"/>
  <c r="I71" i="52" s="1"/>
  <c r="K70" i="52"/>
  <c r="I70" i="52" s="1"/>
  <c r="K69" i="52"/>
  <c r="I69" i="52" s="1"/>
  <c r="K68" i="52"/>
  <c r="I68" i="52" s="1"/>
  <c r="K67" i="52"/>
  <c r="I67" i="52" s="1"/>
  <c r="K66" i="52"/>
  <c r="I66" i="52" s="1"/>
  <c r="K65" i="52"/>
  <c r="I65" i="52" s="1"/>
  <c r="K64" i="52"/>
  <c r="I64" i="52" s="1"/>
  <c r="K63" i="52"/>
  <c r="I63" i="52"/>
  <c r="K62" i="52"/>
  <c r="I62" i="52" s="1"/>
  <c r="K61" i="52"/>
  <c r="I61" i="52" s="1"/>
  <c r="K60" i="52"/>
  <c r="I60" i="52" s="1"/>
  <c r="K59" i="52"/>
  <c r="I59" i="52"/>
  <c r="K58" i="52"/>
  <c r="I58" i="52" s="1"/>
  <c r="K57" i="52"/>
  <c r="I57" i="52" s="1"/>
  <c r="K56" i="52"/>
  <c r="I56" i="52" s="1"/>
  <c r="K55" i="52"/>
  <c r="I55" i="52"/>
  <c r="K54" i="52"/>
  <c r="I54" i="52" s="1"/>
  <c r="K53" i="52"/>
  <c r="I53" i="52" s="1"/>
  <c r="K52" i="52"/>
  <c r="I52" i="52" s="1"/>
  <c r="K51" i="52"/>
  <c r="I51" i="52" s="1"/>
  <c r="K50" i="52"/>
  <c r="I50" i="52" s="1"/>
  <c r="K49" i="52"/>
  <c r="I49" i="52" s="1"/>
  <c r="K48" i="52"/>
  <c r="I48" i="52" s="1"/>
  <c r="K47" i="52"/>
  <c r="I47" i="52" s="1"/>
  <c r="K46" i="52"/>
  <c r="I46" i="52" s="1"/>
  <c r="K45" i="52"/>
  <c r="I45" i="52" s="1"/>
  <c r="K44" i="52"/>
  <c r="I44" i="52" s="1"/>
  <c r="K43" i="52"/>
  <c r="I43" i="52" s="1"/>
  <c r="K42" i="52"/>
  <c r="I42" i="52" s="1"/>
  <c r="K41" i="52"/>
  <c r="I41" i="52" s="1"/>
  <c r="K40" i="52"/>
  <c r="I40" i="52" s="1"/>
  <c r="K39" i="52"/>
  <c r="I39" i="52" s="1"/>
  <c r="K38" i="52"/>
  <c r="I38" i="52" s="1"/>
  <c r="K37" i="52"/>
  <c r="I37" i="52" s="1"/>
  <c r="K36" i="52"/>
  <c r="I36" i="52" s="1"/>
  <c r="K35" i="52"/>
  <c r="I35" i="52" s="1"/>
  <c r="K34" i="52"/>
  <c r="I34" i="52" s="1"/>
  <c r="K33" i="52"/>
  <c r="I33" i="52" s="1"/>
  <c r="K32" i="52"/>
  <c r="I32" i="52" s="1"/>
  <c r="K31" i="52"/>
  <c r="I31" i="52" s="1"/>
  <c r="K30" i="52"/>
  <c r="I30" i="52" s="1"/>
  <c r="K29" i="52"/>
  <c r="I29" i="52" s="1"/>
  <c r="K28" i="52"/>
  <c r="I28" i="52" s="1"/>
  <c r="K27" i="52"/>
  <c r="I27" i="52" s="1"/>
  <c r="K26" i="52"/>
  <c r="I26" i="52" s="1"/>
  <c r="K25" i="52"/>
  <c r="I25" i="52" s="1"/>
  <c r="K24" i="52"/>
  <c r="I24" i="52" s="1"/>
  <c r="K23" i="52"/>
  <c r="I23" i="52"/>
  <c r="K22" i="52"/>
  <c r="I22" i="52" s="1"/>
  <c r="K21" i="52"/>
  <c r="I21" i="52" s="1"/>
  <c r="K20" i="52"/>
  <c r="I20" i="52" s="1"/>
  <c r="K19" i="52"/>
  <c r="I19" i="52"/>
  <c r="K18" i="52"/>
  <c r="I18" i="52" s="1"/>
  <c r="K17" i="52"/>
  <c r="I17" i="52" s="1"/>
  <c r="K16" i="52"/>
  <c r="I16" i="52" s="1"/>
  <c r="K15" i="52"/>
  <c r="I15" i="52" s="1"/>
  <c r="K14" i="52"/>
  <c r="I14" i="52" s="1"/>
  <c r="K13" i="52"/>
  <c r="I13" i="52" s="1"/>
  <c r="K12" i="52"/>
  <c r="I12" i="52" s="1"/>
  <c r="K11" i="52"/>
  <c r="I11" i="52" s="1"/>
  <c r="K10" i="52"/>
  <c r="I10" i="52" s="1"/>
  <c r="K9" i="52"/>
  <c r="I9" i="52" s="1"/>
  <c r="I7" i="52"/>
  <c r="J5" i="52"/>
  <c r="I5" i="52" s="1"/>
  <c r="H10" i="49"/>
  <c r="H9" i="49"/>
  <c r="U240" i="38"/>
  <c r="E156" i="54"/>
  <c r="F176" i="54"/>
  <c r="E176" i="54"/>
  <c r="F200" i="54"/>
  <c r="E200" i="54"/>
  <c r="F66" i="54"/>
  <c r="E66" i="54"/>
  <c r="F70" i="54"/>
  <c r="F74" i="54"/>
  <c r="E74" i="54"/>
  <c r="F82" i="54"/>
  <c r="E82" i="54"/>
  <c r="F90" i="54"/>
  <c r="E90" i="54"/>
  <c r="E98" i="54"/>
  <c r="F106" i="54"/>
  <c r="E106" i="54"/>
  <c r="F114" i="54"/>
  <c r="E114" i="54"/>
  <c r="F122" i="54"/>
  <c r="E122" i="54"/>
  <c r="F130" i="54"/>
  <c r="E130" i="54"/>
  <c r="F138" i="54"/>
  <c r="E138" i="54"/>
  <c r="E209" i="54"/>
  <c r="F217" i="54"/>
  <c r="F233" i="54"/>
  <c r="E241" i="54"/>
  <c r="F257" i="54"/>
  <c r="E257" i="54"/>
  <c r="F164" i="54"/>
  <c r="E164" i="54"/>
  <c r="E15" i="54"/>
  <c r="F15" i="54"/>
  <c r="E27" i="54"/>
  <c r="E31" i="54"/>
  <c r="E39" i="54"/>
  <c r="E47" i="54"/>
  <c r="F47" i="54"/>
  <c r="E51" i="54"/>
  <c r="F51" i="54"/>
  <c r="F146" i="54"/>
  <c r="E146" i="54"/>
  <c r="F150" i="54"/>
  <c r="E150" i="54"/>
  <c r="F154" i="54"/>
  <c r="E154" i="54"/>
  <c r="E162" i="54"/>
  <c r="F170" i="54"/>
  <c r="E170" i="54"/>
  <c r="F178" i="54"/>
  <c r="E178" i="54"/>
  <c r="F186" i="54"/>
  <c r="E186" i="54"/>
  <c r="E194" i="54"/>
  <c r="F202" i="54"/>
  <c r="E202" i="54"/>
  <c r="F17" i="54"/>
  <c r="F140" i="54"/>
  <c r="E140" i="54"/>
  <c r="F172" i="54"/>
  <c r="E172" i="54"/>
  <c r="F192" i="54"/>
  <c r="E192" i="54"/>
  <c r="E59" i="54"/>
  <c r="E63" i="54"/>
  <c r="F63" i="54"/>
  <c r="E71" i="54"/>
  <c r="F71" i="54"/>
  <c r="E75" i="54"/>
  <c r="E79" i="54"/>
  <c r="F79" i="54"/>
  <c r="E87" i="54"/>
  <c r="F87" i="54"/>
  <c r="E91" i="54"/>
  <c r="E95" i="54"/>
  <c r="F95" i="54"/>
  <c r="E103" i="54"/>
  <c r="F103" i="54"/>
  <c r="E107" i="54"/>
  <c r="E111" i="54"/>
  <c r="F111" i="54"/>
  <c r="E119" i="54"/>
  <c r="F119" i="54"/>
  <c r="E123" i="54"/>
  <c r="E127" i="54"/>
  <c r="F127" i="54"/>
  <c r="E135" i="54"/>
  <c r="F135" i="54"/>
  <c r="E139" i="54"/>
  <c r="F206" i="54"/>
  <c r="E206" i="54"/>
  <c r="E210" i="54"/>
  <c r="F218" i="54"/>
  <c r="E218" i="54"/>
  <c r="F222" i="54"/>
  <c r="E222" i="54"/>
  <c r="F226" i="54"/>
  <c r="E226" i="54"/>
  <c r="F234" i="54"/>
  <c r="E234" i="54"/>
  <c r="F238" i="54"/>
  <c r="E238" i="54"/>
  <c r="F242" i="54"/>
  <c r="E242" i="54"/>
  <c r="F250" i="54"/>
  <c r="E250" i="54"/>
  <c r="F258" i="54"/>
  <c r="E258" i="54"/>
  <c r="F13" i="54"/>
  <c r="E41" i="54"/>
  <c r="F152" i="54"/>
  <c r="F188" i="54"/>
  <c r="E188" i="54"/>
  <c r="F12" i="54"/>
  <c r="E12" i="54"/>
  <c r="F16" i="54"/>
  <c r="E16" i="54"/>
  <c r="F20" i="54"/>
  <c r="E20" i="54"/>
  <c r="F24" i="54"/>
  <c r="E24" i="54"/>
  <c r="F28" i="54"/>
  <c r="E28" i="54"/>
  <c r="F32" i="54"/>
  <c r="E32" i="54"/>
  <c r="F36" i="54"/>
  <c r="E36" i="54"/>
  <c r="F40" i="54"/>
  <c r="E40" i="54"/>
  <c r="F44" i="54"/>
  <c r="E44" i="54"/>
  <c r="F48" i="54"/>
  <c r="E48" i="54"/>
  <c r="F52" i="54"/>
  <c r="E52" i="54"/>
  <c r="F56" i="54"/>
  <c r="E56" i="54"/>
  <c r="E143" i="54"/>
  <c r="F143" i="54"/>
  <c r="F147" i="54"/>
  <c r="E151" i="54"/>
  <c r="F155" i="54"/>
  <c r="E159" i="54"/>
  <c r="F159" i="54"/>
  <c r="F163" i="54"/>
  <c r="E167" i="54"/>
  <c r="F171" i="54"/>
  <c r="E175" i="54"/>
  <c r="F175" i="54"/>
  <c r="F179" i="54"/>
  <c r="E183" i="54"/>
  <c r="F187" i="54"/>
  <c r="E191" i="54"/>
  <c r="F191" i="54"/>
  <c r="F195" i="54"/>
  <c r="E199" i="54"/>
  <c r="F203" i="54"/>
  <c r="E57" i="54"/>
  <c r="F160" i="54"/>
  <c r="E160" i="54"/>
  <c r="F180" i="54"/>
  <c r="E180" i="54"/>
  <c r="F196" i="54"/>
  <c r="E196" i="54"/>
  <c r="F60" i="54"/>
  <c r="E60" i="54"/>
  <c r="F64" i="54"/>
  <c r="E64" i="54"/>
  <c r="F68" i="54"/>
  <c r="E68" i="54"/>
  <c r="F72" i="54"/>
  <c r="E72" i="54"/>
  <c r="F76" i="54"/>
  <c r="E76" i="54"/>
  <c r="F80" i="54"/>
  <c r="E80" i="54"/>
  <c r="F84" i="54"/>
  <c r="E84" i="54"/>
  <c r="F88" i="54"/>
  <c r="E88" i="54"/>
  <c r="F92" i="54"/>
  <c r="E92" i="54"/>
  <c r="F96" i="54"/>
  <c r="E96" i="54"/>
  <c r="F100" i="54"/>
  <c r="E100" i="54"/>
  <c r="F104" i="54"/>
  <c r="E104" i="54"/>
  <c r="F108" i="54"/>
  <c r="E108" i="54"/>
  <c r="F112" i="54"/>
  <c r="E112" i="54"/>
  <c r="F116" i="54"/>
  <c r="E116" i="54"/>
  <c r="F120" i="54"/>
  <c r="E120" i="54"/>
  <c r="F124" i="54"/>
  <c r="E124" i="54"/>
  <c r="F128" i="54"/>
  <c r="E128" i="54"/>
  <c r="F132" i="54"/>
  <c r="E132" i="54"/>
  <c r="F136" i="54"/>
  <c r="E136" i="54"/>
  <c r="E207" i="54"/>
  <c r="F207" i="54"/>
  <c r="F211" i="54"/>
  <c r="E215" i="54"/>
  <c r="F219" i="54"/>
  <c r="E223" i="54"/>
  <c r="F223" i="54"/>
  <c r="F227" i="54"/>
  <c r="E231" i="54"/>
  <c r="F235" i="54"/>
  <c r="E239" i="54"/>
  <c r="F239" i="54"/>
  <c r="F243" i="54"/>
  <c r="E247" i="54"/>
  <c r="F251" i="54"/>
  <c r="E255" i="54"/>
  <c r="F255" i="54"/>
  <c r="E33" i="54"/>
  <c r="F144" i="54"/>
  <c r="E144" i="54"/>
  <c r="F168" i="54"/>
  <c r="E168" i="54"/>
  <c r="F204" i="54"/>
  <c r="E204" i="54"/>
  <c r="E65" i="54"/>
  <c r="F73" i="54"/>
  <c r="E81" i="54"/>
  <c r="E89" i="54"/>
  <c r="E97" i="54"/>
  <c r="F105" i="54"/>
  <c r="E113" i="54"/>
  <c r="E121" i="54"/>
  <c r="E129" i="54"/>
  <c r="F137" i="54"/>
  <c r="F208" i="54"/>
  <c r="E208" i="54"/>
  <c r="F212" i="54"/>
  <c r="E212" i="54"/>
  <c r="F216" i="54"/>
  <c r="E216" i="54"/>
  <c r="F220" i="54"/>
  <c r="E220" i="54"/>
  <c r="F224" i="54"/>
  <c r="E224" i="54"/>
  <c r="F228" i="54"/>
  <c r="E228" i="54"/>
  <c r="F232" i="54"/>
  <c r="E232" i="54"/>
  <c r="F236" i="54"/>
  <c r="E236" i="54"/>
  <c r="F240" i="54"/>
  <c r="E240" i="54"/>
  <c r="F244" i="54"/>
  <c r="E244" i="54"/>
  <c r="F248" i="54"/>
  <c r="E248" i="54"/>
  <c r="F252" i="54"/>
  <c r="E252" i="54"/>
  <c r="F256" i="54"/>
  <c r="E256" i="54"/>
  <c r="E25" i="54"/>
  <c r="F148" i="54"/>
  <c r="E148" i="54"/>
  <c r="F184" i="54"/>
  <c r="E184" i="54"/>
  <c r="F18" i="54"/>
  <c r="E18" i="54"/>
  <c r="F26" i="54"/>
  <c r="E26" i="54"/>
  <c r="F30" i="54"/>
  <c r="F34" i="54"/>
  <c r="E34" i="54"/>
  <c r="F42" i="54"/>
  <c r="E42" i="54"/>
  <c r="F46" i="54"/>
  <c r="F50" i="54"/>
  <c r="E50" i="54"/>
  <c r="F58" i="54"/>
  <c r="E58" i="54"/>
  <c r="F153" i="54"/>
  <c r="F161" i="54"/>
  <c r="F169" i="54"/>
  <c r="E169" i="54"/>
  <c r="F185" i="54"/>
  <c r="F193" i="54"/>
  <c r="F201" i="54"/>
  <c r="E201" i="54"/>
  <c r="F10" i="54"/>
  <c r="E10" i="54"/>
  <c r="F11" i="54"/>
  <c r="F9" i="54"/>
  <c r="F68" i="3"/>
  <c r="I203" i="56"/>
  <c r="I229" i="56"/>
  <c r="I235" i="56"/>
  <c r="I247" i="56"/>
  <c r="I27" i="56"/>
  <c r="H69" i="56"/>
  <c r="I103" i="56"/>
  <c r="H141" i="56"/>
  <c r="I179" i="56"/>
  <c r="I248" i="56"/>
  <c r="H77" i="56"/>
  <c r="H181" i="56"/>
  <c r="H37" i="56"/>
  <c r="H109" i="56"/>
  <c r="I79" i="56"/>
  <c r="H113" i="56"/>
  <c r="H157" i="56"/>
  <c r="I183" i="56"/>
  <c r="I228" i="56"/>
  <c r="I11" i="56"/>
  <c r="I47" i="56"/>
  <c r="I115" i="56"/>
  <c r="H17" i="56"/>
  <c r="H49" i="56"/>
  <c r="H21" i="56"/>
  <c r="H125" i="56"/>
  <c r="I23" i="56"/>
  <c r="I67" i="56"/>
  <c r="H101" i="56"/>
  <c r="H133" i="56"/>
  <c r="I211" i="56"/>
  <c r="H10" i="56"/>
  <c r="H14" i="56"/>
  <c r="H18" i="56"/>
  <c r="H22" i="56"/>
  <c r="H30" i="56"/>
  <c r="H34" i="56"/>
  <c r="H38" i="56"/>
  <c r="H42" i="56"/>
  <c r="H46" i="56"/>
  <c r="H50" i="56"/>
  <c r="H62" i="56"/>
  <c r="H66" i="56"/>
  <c r="H70" i="56"/>
  <c r="H74" i="56"/>
  <c r="H78" i="56"/>
  <c r="H82" i="56"/>
  <c r="H86" i="56"/>
  <c r="H94" i="56"/>
  <c r="H98" i="56"/>
  <c r="H102" i="56"/>
  <c r="H106" i="56"/>
  <c r="H110" i="56"/>
  <c r="H114" i="56"/>
  <c r="H126" i="56"/>
  <c r="H130" i="56"/>
  <c r="H134" i="56"/>
  <c r="H138" i="56"/>
  <c r="H142" i="56"/>
  <c r="H146" i="56"/>
  <c r="H150" i="56"/>
  <c r="H154" i="56"/>
  <c r="H158" i="56"/>
  <c r="H162" i="56"/>
  <c r="H166" i="56"/>
  <c r="H170" i="56"/>
  <c r="H174" i="56"/>
  <c r="H178" i="56"/>
  <c r="H186" i="56"/>
  <c r="H190" i="56"/>
  <c r="H194" i="56"/>
  <c r="H198" i="56"/>
  <c r="H202" i="56"/>
  <c r="H206" i="56"/>
  <c r="H210" i="56"/>
  <c r="H214" i="56"/>
  <c r="H218" i="56"/>
  <c r="H226" i="56"/>
  <c r="H230" i="56"/>
  <c r="H238" i="56"/>
  <c r="H242" i="56"/>
  <c r="H246" i="56"/>
  <c r="H250" i="56"/>
  <c r="H254" i="56"/>
  <c r="H258" i="56"/>
  <c r="H15" i="56"/>
  <c r="H19" i="56"/>
  <c r="H31" i="56"/>
  <c r="H35" i="56"/>
  <c r="H39" i="56"/>
  <c r="H43" i="56"/>
  <c r="H51" i="56"/>
  <c r="H59" i="56"/>
  <c r="H63" i="56"/>
  <c r="H71" i="56"/>
  <c r="H75" i="56"/>
  <c r="H83" i="56"/>
  <c r="H87" i="56"/>
  <c r="H95" i="56"/>
  <c r="H99" i="56"/>
  <c r="H107" i="56"/>
  <c r="H111" i="56"/>
  <c r="H119" i="56"/>
  <c r="H123" i="56"/>
  <c r="H127" i="56"/>
  <c r="H131" i="56"/>
  <c r="H139" i="56"/>
  <c r="H143" i="56"/>
  <c r="H147" i="56"/>
  <c r="H151" i="56"/>
  <c r="H155" i="56"/>
  <c r="H159" i="56"/>
  <c r="H163" i="56"/>
  <c r="H171" i="56"/>
  <c r="H175" i="56"/>
  <c r="H187" i="56"/>
  <c r="H191" i="56"/>
  <c r="H195" i="56"/>
  <c r="H199" i="56"/>
  <c r="H207" i="56"/>
  <c r="H219" i="56"/>
  <c r="H223" i="56"/>
  <c r="H231" i="56"/>
  <c r="H239" i="56"/>
  <c r="H243" i="56"/>
  <c r="H251" i="56"/>
  <c r="H12" i="56"/>
  <c r="H16" i="56"/>
  <c r="H20" i="56"/>
  <c r="H24" i="56"/>
  <c r="H28" i="56"/>
  <c r="H32" i="56"/>
  <c r="H36" i="56"/>
  <c r="H40" i="56"/>
  <c r="H44" i="56"/>
  <c r="H48" i="56"/>
  <c r="H52" i="56"/>
  <c r="H56" i="56"/>
  <c r="H60" i="56"/>
  <c r="H64" i="56"/>
  <c r="H68" i="56"/>
  <c r="H72" i="56"/>
  <c r="H76" i="56"/>
  <c r="H80" i="56"/>
  <c r="H84" i="56"/>
  <c r="H88" i="56"/>
  <c r="H92" i="56"/>
  <c r="H96" i="56"/>
  <c r="H100" i="56"/>
  <c r="H104" i="56"/>
  <c r="H108" i="56"/>
  <c r="H112" i="56"/>
  <c r="H116" i="56"/>
  <c r="H120" i="56"/>
  <c r="H124" i="56"/>
  <c r="H128" i="56"/>
  <c r="H132" i="56"/>
  <c r="H136" i="56"/>
  <c r="H140" i="56"/>
  <c r="H144" i="56"/>
  <c r="H148" i="56"/>
  <c r="H152" i="56"/>
  <c r="H156" i="56"/>
  <c r="H160" i="56"/>
  <c r="H164" i="56"/>
  <c r="H168" i="56"/>
  <c r="H172" i="56"/>
  <c r="H176" i="56"/>
  <c r="H180" i="56"/>
  <c r="H184" i="56"/>
  <c r="H188" i="56"/>
  <c r="H192" i="56"/>
  <c r="H196" i="56"/>
  <c r="H208" i="56"/>
  <c r="H212" i="56"/>
  <c r="H216" i="56"/>
  <c r="H220" i="56"/>
  <c r="H224" i="56"/>
  <c r="H232" i="56"/>
  <c r="H236" i="56"/>
  <c r="H240" i="56"/>
  <c r="H244" i="56"/>
  <c r="H252" i="56"/>
  <c r="H256" i="56"/>
  <c r="H13" i="56"/>
  <c r="H45" i="56"/>
  <c r="H53" i="56"/>
  <c r="H65" i="56"/>
  <c r="H85" i="56"/>
  <c r="H93" i="56"/>
  <c r="H117" i="56"/>
  <c r="H129" i="56"/>
  <c r="H149" i="56"/>
  <c r="H165" i="56"/>
  <c r="H173" i="56"/>
  <c r="H189" i="56"/>
  <c r="H193" i="56"/>
  <c r="H201" i="56"/>
  <c r="H205" i="56"/>
  <c r="H213" i="56"/>
  <c r="H225" i="56"/>
  <c r="H233" i="56"/>
  <c r="H237" i="56"/>
  <c r="H241" i="56"/>
  <c r="H245" i="56"/>
  <c r="H249" i="56"/>
  <c r="H253" i="56"/>
  <c r="H257" i="56"/>
  <c r="H8" i="49"/>
  <c r="F259" i="24"/>
  <c r="F258" i="24"/>
  <c r="F257" i="24"/>
  <c r="F256" i="24"/>
  <c r="F255" i="24"/>
  <c r="F254" i="24"/>
  <c r="F253" i="24"/>
  <c r="F252" i="24"/>
  <c r="F251" i="24"/>
  <c r="F250" i="24"/>
  <c r="F249" i="24"/>
  <c r="F248" i="24"/>
  <c r="F247" i="24"/>
  <c r="F246" i="24"/>
  <c r="F245" i="24"/>
  <c r="F244" i="24"/>
  <c r="F243" i="24"/>
  <c r="F242" i="24"/>
  <c r="F241" i="24"/>
  <c r="F240" i="24"/>
  <c r="F239" i="24"/>
  <c r="F238" i="24"/>
  <c r="F237" i="24"/>
  <c r="F236" i="24"/>
  <c r="F235" i="24"/>
  <c r="F234" i="24"/>
  <c r="F233" i="24"/>
  <c r="F232" i="24"/>
  <c r="F231" i="24"/>
  <c r="F230" i="24"/>
  <c r="F229" i="24"/>
  <c r="F228" i="24"/>
  <c r="F227" i="24"/>
  <c r="F226" i="24"/>
  <c r="F225" i="24"/>
  <c r="F224" i="24"/>
  <c r="F223" i="24"/>
  <c r="F222" i="24"/>
  <c r="F221" i="24"/>
  <c r="F220" i="24"/>
  <c r="F219" i="24"/>
  <c r="F218" i="24"/>
  <c r="F217" i="24"/>
  <c r="F216" i="24"/>
  <c r="F215" i="24"/>
  <c r="F214" i="24"/>
  <c r="F213" i="24"/>
  <c r="F212" i="24"/>
  <c r="F211" i="24"/>
  <c r="F210" i="24"/>
  <c r="F209" i="24"/>
  <c r="F208" i="24"/>
  <c r="F207" i="24"/>
  <c r="F206" i="24"/>
  <c r="F205" i="24"/>
  <c r="F204" i="24"/>
  <c r="F203" i="24"/>
  <c r="F202" i="24"/>
  <c r="F201" i="24"/>
  <c r="F200" i="24"/>
  <c r="F199" i="24"/>
  <c r="F198" i="24"/>
  <c r="F197" i="24"/>
  <c r="F196" i="24"/>
  <c r="F195" i="24"/>
  <c r="F194" i="24"/>
  <c r="F193" i="24"/>
  <c r="F192" i="24"/>
  <c r="F191" i="24"/>
  <c r="F190" i="24"/>
  <c r="F189" i="24"/>
  <c r="F188" i="24"/>
  <c r="F187" i="24"/>
  <c r="F186" i="24"/>
  <c r="F185" i="24"/>
  <c r="F184" i="24"/>
  <c r="F183" i="24"/>
  <c r="F182" i="24"/>
  <c r="F181" i="24"/>
  <c r="F180" i="24"/>
  <c r="F179" i="24"/>
  <c r="F178" i="24"/>
  <c r="F177" i="24"/>
  <c r="F176" i="24"/>
  <c r="F175" i="24"/>
  <c r="F174" i="24"/>
  <c r="F173" i="24"/>
  <c r="F172" i="24"/>
  <c r="F171" i="24"/>
  <c r="F170" i="24"/>
  <c r="F169" i="24"/>
  <c r="F168" i="24"/>
  <c r="F167" i="24"/>
  <c r="F166" i="24"/>
  <c r="F165" i="24"/>
  <c r="F164" i="24"/>
  <c r="F163" i="24"/>
  <c r="F162" i="24"/>
  <c r="F161" i="24"/>
  <c r="F160" i="24"/>
  <c r="F159" i="24"/>
  <c r="F158" i="24"/>
  <c r="F157" i="24"/>
  <c r="F156" i="24"/>
  <c r="F155" i="24"/>
  <c r="F154" i="24"/>
  <c r="F153" i="24"/>
  <c r="F152" i="24"/>
  <c r="F151" i="24"/>
  <c r="F150" i="24"/>
  <c r="F149" i="24"/>
  <c r="F148" i="24"/>
  <c r="F147" i="24"/>
  <c r="F146" i="24"/>
  <c r="F145" i="24"/>
  <c r="F144" i="24"/>
  <c r="F143" i="24"/>
  <c r="F142" i="24"/>
  <c r="F141" i="24"/>
  <c r="F140" i="24"/>
  <c r="F139" i="24"/>
  <c r="F138" i="24"/>
  <c r="F137" i="24"/>
  <c r="F136" i="24"/>
  <c r="F135" i="24"/>
  <c r="F134" i="24"/>
  <c r="F133" i="24"/>
  <c r="F132" i="24"/>
  <c r="F131" i="24"/>
  <c r="F130" i="24"/>
  <c r="F129" i="24"/>
  <c r="F128" i="24"/>
  <c r="F127" i="24"/>
  <c r="F126" i="24"/>
  <c r="F125" i="24"/>
  <c r="F124" i="24"/>
  <c r="F123" i="24"/>
  <c r="F122" i="24"/>
  <c r="F121" i="24"/>
  <c r="F120" i="24"/>
  <c r="F119" i="24"/>
  <c r="F118" i="24"/>
  <c r="F117" i="24"/>
  <c r="F116" i="24"/>
  <c r="F115" i="24"/>
  <c r="F114" i="24"/>
  <c r="F113" i="24"/>
  <c r="F112" i="24"/>
  <c r="F111" i="24"/>
  <c r="F110" i="24"/>
  <c r="F109" i="24"/>
  <c r="F108" i="24"/>
  <c r="F107" i="24"/>
  <c r="F106" i="24"/>
  <c r="F105" i="24"/>
  <c r="F104" i="24"/>
  <c r="F103" i="24"/>
  <c r="F102" i="24"/>
  <c r="F101" i="24"/>
  <c r="F100" i="24"/>
  <c r="F99" i="24"/>
  <c r="F98" i="24"/>
  <c r="F97" i="24"/>
  <c r="F96" i="24"/>
  <c r="F95" i="24"/>
  <c r="F94" i="24"/>
  <c r="F93" i="24"/>
  <c r="F92" i="24"/>
  <c r="F91" i="24"/>
  <c r="F90" i="24"/>
  <c r="F89" i="24"/>
  <c r="F88" i="24"/>
  <c r="F87" i="24"/>
  <c r="F86" i="24"/>
  <c r="F85" i="24"/>
  <c r="F84" i="24"/>
  <c r="F83" i="24"/>
  <c r="F82" i="24"/>
  <c r="F81" i="24"/>
  <c r="F80" i="24"/>
  <c r="F79" i="24"/>
  <c r="F78" i="24"/>
  <c r="F77" i="24"/>
  <c r="F76" i="24"/>
  <c r="F75" i="24"/>
  <c r="F74" i="24"/>
  <c r="F73" i="24"/>
  <c r="F72" i="24"/>
  <c r="F71" i="24"/>
  <c r="F70" i="24"/>
  <c r="F69" i="24"/>
  <c r="F68" i="24"/>
  <c r="F67" i="24"/>
  <c r="F66" i="24"/>
  <c r="F65" i="24"/>
  <c r="F64" i="24"/>
  <c r="F63" i="24"/>
  <c r="F62" i="24"/>
  <c r="F61" i="24"/>
  <c r="F60" i="24"/>
  <c r="F59" i="24"/>
  <c r="F58" i="24"/>
  <c r="F57" i="24"/>
  <c r="F56" i="24"/>
  <c r="F55" i="24"/>
  <c r="F54" i="24"/>
  <c r="F53" i="24"/>
  <c r="F52" i="24"/>
  <c r="F51" i="24"/>
  <c r="F50" i="24"/>
  <c r="F49" i="24"/>
  <c r="F48" i="24"/>
  <c r="F47" i="24"/>
  <c r="F46" i="24"/>
  <c r="F45" i="24"/>
  <c r="F44" i="24"/>
  <c r="F43" i="24"/>
  <c r="F42" i="24"/>
  <c r="F41" i="24"/>
  <c r="F40" i="24"/>
  <c r="F39" i="24"/>
  <c r="F38" i="24"/>
  <c r="F37" i="24"/>
  <c r="F36" i="24"/>
  <c r="F35" i="24"/>
  <c r="F34" i="24"/>
  <c r="F33" i="24"/>
  <c r="F32" i="24"/>
  <c r="F31" i="24"/>
  <c r="F30" i="24"/>
  <c r="F29" i="24"/>
  <c r="F28" i="24"/>
  <c r="F27" i="24"/>
  <c r="F26" i="24"/>
  <c r="F25" i="24"/>
  <c r="F24" i="24"/>
  <c r="F23" i="24"/>
  <c r="F22" i="24"/>
  <c r="F21" i="24"/>
  <c r="F20" i="24"/>
  <c r="F19" i="24"/>
  <c r="F18" i="24"/>
  <c r="F17" i="24"/>
  <c r="F16" i="24"/>
  <c r="F15" i="24"/>
  <c r="F14" i="24"/>
  <c r="F13" i="24"/>
  <c r="F12" i="24"/>
  <c r="U238" i="38"/>
  <c r="O8" i="24"/>
  <c r="I8" i="23"/>
  <c r="I8" i="12"/>
  <c r="I8" i="8"/>
  <c r="I8" i="11"/>
  <c r="H8" i="7"/>
  <c r="J8" i="32"/>
  <c r="I8" i="31"/>
  <c r="J8" i="30"/>
  <c r="I8" i="5"/>
  <c r="I8" i="10"/>
  <c r="I8" i="29"/>
  <c r="I8" i="1"/>
  <c r="H8" i="21"/>
  <c r="H8" i="22"/>
  <c r="L8" i="28"/>
  <c r="F7" i="3"/>
  <c r="D7" i="3"/>
  <c r="U237" i="38"/>
  <c r="C75" i="35"/>
  <c r="C43" i="35"/>
  <c r="C39" i="35"/>
  <c r="C27" i="35"/>
  <c r="U235" i="38"/>
  <c r="F17" i="6"/>
  <c r="F16" i="6"/>
  <c r="F15" i="6"/>
  <c r="F14" i="6"/>
  <c r="F13" i="6"/>
  <c r="F12" i="6"/>
  <c r="F11" i="6"/>
  <c r="F10" i="6"/>
  <c r="F9" i="6"/>
  <c r="F8" i="6"/>
  <c r="Z11" i="46"/>
  <c r="P11" i="46" s="1"/>
  <c r="Z12" i="46"/>
  <c r="Z13" i="46"/>
  <c r="Z14" i="46"/>
  <c r="Z15" i="46"/>
  <c r="Z16" i="46"/>
  <c r="Z17" i="46"/>
  <c r="Z18" i="46"/>
  <c r="Z19" i="46"/>
  <c r="P19" i="46" s="1"/>
  <c r="Z20" i="46"/>
  <c r="Z21" i="46"/>
  <c r="Z22" i="46"/>
  <c r="Z23" i="46"/>
  <c r="P23" i="46" s="1"/>
  <c r="Z24" i="46"/>
  <c r="Z25" i="46"/>
  <c r="Z26" i="46"/>
  <c r="Z27" i="46"/>
  <c r="O27" i="46" s="1"/>
  <c r="Z28" i="46"/>
  <c r="Z29" i="46"/>
  <c r="Z30" i="46"/>
  <c r="P30" i="46" s="1"/>
  <c r="Z31" i="46"/>
  <c r="Z32" i="46"/>
  <c r="Z33" i="46"/>
  <c r="O33" i="46" s="1"/>
  <c r="Z34" i="46"/>
  <c r="Z35" i="46"/>
  <c r="P35" i="46" s="1"/>
  <c r="Z36" i="46"/>
  <c r="Z37" i="46"/>
  <c r="Z38" i="46"/>
  <c r="Z39" i="46"/>
  <c r="Z40" i="46"/>
  <c r="Z41" i="46"/>
  <c r="Z42" i="46"/>
  <c r="P42" i="46" s="1"/>
  <c r="Z43" i="46"/>
  <c r="P43" i="46" s="1"/>
  <c r="Z44" i="46"/>
  <c r="Z45" i="46"/>
  <c r="Z46" i="46"/>
  <c r="Z47" i="46"/>
  <c r="Z48" i="46"/>
  <c r="Z49" i="46"/>
  <c r="Z50" i="46"/>
  <c r="Z51" i="46"/>
  <c r="P51" i="46" s="1"/>
  <c r="Z52" i="46"/>
  <c r="Z53" i="46"/>
  <c r="Z54" i="46"/>
  <c r="Z55" i="46"/>
  <c r="Z56" i="46"/>
  <c r="Z57" i="46"/>
  <c r="Z58" i="46"/>
  <c r="Z59" i="46"/>
  <c r="P59" i="46" s="1"/>
  <c r="Z60" i="46"/>
  <c r="Z61" i="46"/>
  <c r="Z62" i="46"/>
  <c r="Z63" i="46"/>
  <c r="Z64" i="46"/>
  <c r="Z65" i="46"/>
  <c r="Z66" i="46"/>
  <c r="Z67" i="46"/>
  <c r="O67" i="46" s="1"/>
  <c r="Z68" i="46"/>
  <c r="Z69" i="46"/>
  <c r="Z70" i="46"/>
  <c r="Z71" i="46"/>
  <c r="Z72" i="46"/>
  <c r="Z73" i="46"/>
  <c r="Z74" i="46"/>
  <c r="Z75" i="46"/>
  <c r="U75" i="46" s="1"/>
  <c r="Z76" i="46"/>
  <c r="Z77" i="46"/>
  <c r="Z78" i="46"/>
  <c r="Z79" i="46"/>
  <c r="Z80" i="46"/>
  <c r="Z81" i="46"/>
  <c r="Z82" i="46"/>
  <c r="O82" i="46" s="1"/>
  <c r="Z83" i="46"/>
  <c r="O83" i="46" s="1"/>
  <c r="Z84" i="46"/>
  <c r="Z85" i="46"/>
  <c r="Z86" i="46"/>
  <c r="Z87" i="46"/>
  <c r="T87" i="46" s="1"/>
  <c r="Z88" i="46"/>
  <c r="Z89" i="46"/>
  <c r="Z90" i="46"/>
  <c r="Z91" i="46"/>
  <c r="U91" i="46" s="1"/>
  <c r="Z92" i="46"/>
  <c r="Z93" i="46"/>
  <c r="Z94" i="46"/>
  <c r="Z95" i="46"/>
  <c r="S95" i="46" s="1"/>
  <c r="Z96" i="46"/>
  <c r="Z97" i="46"/>
  <c r="Z98" i="46"/>
  <c r="Z99" i="46"/>
  <c r="P99" i="46" s="1"/>
  <c r="Z100" i="46"/>
  <c r="Z101" i="46"/>
  <c r="Z102" i="46"/>
  <c r="Z103" i="46"/>
  <c r="Z104" i="46"/>
  <c r="Z105" i="46"/>
  <c r="O105" i="46" s="1"/>
  <c r="Z106" i="46"/>
  <c r="Z107" i="46"/>
  <c r="P107" i="46" s="1"/>
  <c r="Z108" i="46"/>
  <c r="Z109" i="46"/>
  <c r="Z110" i="46"/>
  <c r="Z111" i="46"/>
  <c r="O111" i="46" s="1"/>
  <c r="Z112" i="46"/>
  <c r="Z113" i="46"/>
  <c r="Z114" i="46"/>
  <c r="P114" i="46" s="1"/>
  <c r="Z115" i="46"/>
  <c r="P115" i="46" s="1"/>
  <c r="Z116" i="46"/>
  <c r="Z117" i="46"/>
  <c r="Z118" i="46"/>
  <c r="Z119" i="46"/>
  <c r="P119" i="46" s="1"/>
  <c r="Z120" i="46"/>
  <c r="Z121" i="46"/>
  <c r="Z122" i="46"/>
  <c r="Z123" i="46"/>
  <c r="O123" i="46" s="1"/>
  <c r="Z124" i="46"/>
  <c r="Z125" i="46"/>
  <c r="Z126" i="46"/>
  <c r="Z127" i="46"/>
  <c r="Z128" i="46"/>
  <c r="Z129" i="46"/>
  <c r="Z130" i="46"/>
  <c r="Z131" i="46"/>
  <c r="U131" i="46" s="1"/>
  <c r="Z132" i="46"/>
  <c r="Z133" i="46"/>
  <c r="Z134" i="46"/>
  <c r="Z135" i="46"/>
  <c r="Z136" i="46"/>
  <c r="Z137" i="46"/>
  <c r="Z138" i="46"/>
  <c r="Z139" i="46"/>
  <c r="P139" i="46" s="1"/>
  <c r="Z140" i="46"/>
  <c r="Z141" i="46"/>
  <c r="Z142" i="46"/>
  <c r="Z143" i="46"/>
  <c r="Z144" i="46"/>
  <c r="Z145" i="46"/>
  <c r="O145" i="46" s="1"/>
  <c r="Z146" i="46"/>
  <c r="O146" i="46" s="1"/>
  <c r="Z147" i="46"/>
  <c r="P147" i="46" s="1"/>
  <c r="Z148" i="46"/>
  <c r="Z149" i="46"/>
  <c r="Z150" i="46"/>
  <c r="Z151" i="46"/>
  <c r="S151" i="46" s="1"/>
  <c r="Z152" i="46"/>
  <c r="Z153" i="46"/>
  <c r="Z154" i="46"/>
  <c r="Z155" i="46"/>
  <c r="P155" i="46" s="1"/>
  <c r="Z156" i="46"/>
  <c r="Z157" i="46"/>
  <c r="Z158" i="46"/>
  <c r="P158" i="46" s="1"/>
  <c r="Z159" i="46"/>
  <c r="Z160" i="46"/>
  <c r="O160" i="46" s="1"/>
  <c r="Z161" i="46"/>
  <c r="P161" i="46" s="1"/>
  <c r="Z162" i="46"/>
  <c r="Z163" i="46"/>
  <c r="P163" i="46" s="1"/>
  <c r="Z164" i="46"/>
  <c r="Z165" i="46"/>
  <c r="Z166" i="46"/>
  <c r="Z167" i="46"/>
  <c r="R167" i="46" s="1"/>
  <c r="Z168" i="46"/>
  <c r="Z169" i="46"/>
  <c r="Z170" i="46"/>
  <c r="Z171" i="46"/>
  <c r="P171" i="46" s="1"/>
  <c r="Z172" i="46"/>
  <c r="Z173" i="46"/>
  <c r="Z174" i="46"/>
  <c r="Z175" i="46"/>
  <c r="P175" i="46" s="1"/>
  <c r="Z176" i="46"/>
  <c r="Z177" i="46"/>
  <c r="O177" i="46" s="1"/>
  <c r="Z178" i="46"/>
  <c r="P178" i="46" s="1"/>
  <c r="Z179" i="46"/>
  <c r="O179" i="46" s="1"/>
  <c r="Z180" i="46"/>
  <c r="Z181" i="46"/>
  <c r="Z182" i="46"/>
  <c r="Z183" i="46"/>
  <c r="Z184" i="46"/>
  <c r="Z185" i="46"/>
  <c r="Z186" i="46"/>
  <c r="Z187" i="46"/>
  <c r="O187" i="46" s="1"/>
  <c r="Z188" i="46"/>
  <c r="Z189" i="46"/>
  <c r="Z190" i="46"/>
  <c r="Z191" i="46"/>
  <c r="U191" i="46" s="1"/>
  <c r="Z192" i="46"/>
  <c r="O192" i="46" s="1"/>
  <c r="Z193" i="46"/>
  <c r="Z194" i="46"/>
  <c r="Z195" i="46"/>
  <c r="O195" i="46" s="1"/>
  <c r="Z196" i="46"/>
  <c r="Z197" i="46"/>
  <c r="Z198" i="46"/>
  <c r="Z199" i="46"/>
  <c r="O199" i="46" s="1"/>
  <c r="Z200" i="46"/>
  <c r="Z201" i="46"/>
  <c r="Z202" i="46"/>
  <c r="O202" i="46" s="1"/>
  <c r="Z203" i="46"/>
  <c r="P203" i="46" s="1"/>
  <c r="Z204" i="46"/>
  <c r="Z205" i="46"/>
  <c r="Z206" i="46"/>
  <c r="Z207" i="46"/>
  <c r="R207" i="46" s="1"/>
  <c r="Z208" i="46"/>
  <c r="Z209" i="46"/>
  <c r="Z210" i="46"/>
  <c r="Z211" i="46"/>
  <c r="P211" i="46" s="1"/>
  <c r="Z212" i="46"/>
  <c r="Z213" i="46"/>
  <c r="Z214" i="46"/>
  <c r="Z215" i="46"/>
  <c r="Z216" i="46"/>
  <c r="Z217" i="46"/>
  <c r="Z218" i="46"/>
  <c r="Z219" i="46"/>
  <c r="P219" i="46" s="1"/>
  <c r="Z220" i="46"/>
  <c r="Z221" i="46"/>
  <c r="Z222" i="46"/>
  <c r="P222" i="46" s="1"/>
  <c r="Z223" i="46"/>
  <c r="Z224" i="46"/>
  <c r="O224" i="46" s="1"/>
  <c r="Z225" i="46"/>
  <c r="Z226" i="46"/>
  <c r="Z227" i="46"/>
  <c r="P227" i="46" s="1"/>
  <c r="Z228" i="46"/>
  <c r="Z229" i="46"/>
  <c r="Z230" i="46"/>
  <c r="Z231" i="46"/>
  <c r="Z232" i="46"/>
  <c r="Z233" i="46"/>
  <c r="P233" i="46" s="1"/>
  <c r="Z234" i="46"/>
  <c r="Z235" i="46"/>
  <c r="O235" i="46" s="1"/>
  <c r="Z236" i="46"/>
  <c r="Z237" i="46"/>
  <c r="Z238" i="46"/>
  <c r="Z239" i="46"/>
  <c r="Z240" i="46"/>
  <c r="Z241" i="46"/>
  <c r="P241" i="46" s="1"/>
  <c r="Z242" i="46"/>
  <c r="P242" i="46" s="1"/>
  <c r="Z243" i="46"/>
  <c r="P243" i="46" s="1"/>
  <c r="Z244" i="46"/>
  <c r="Z245" i="46"/>
  <c r="Z246" i="46"/>
  <c r="Z247" i="46"/>
  <c r="Z248" i="46"/>
  <c r="Z249" i="46"/>
  <c r="Z250" i="46"/>
  <c r="Z251" i="46"/>
  <c r="P251" i="46" s="1"/>
  <c r="Z252" i="46"/>
  <c r="Z253" i="46"/>
  <c r="Z254" i="46"/>
  <c r="P254" i="46" s="1"/>
  <c r="Z255" i="46"/>
  <c r="Z256" i="46"/>
  <c r="O256" i="46" s="1"/>
  <c r="Z257" i="46"/>
  <c r="Z258" i="46"/>
  <c r="Z259" i="46"/>
  <c r="P259" i="46" s="1"/>
  <c r="AA11" i="25"/>
  <c r="P11" i="25" s="1"/>
  <c r="AA12" i="25"/>
  <c r="AA13" i="25"/>
  <c r="P13" i="25" s="1"/>
  <c r="AA14" i="25"/>
  <c r="R14" i="25" s="1"/>
  <c r="AA15" i="25"/>
  <c r="AA16" i="25"/>
  <c r="AA17" i="25"/>
  <c r="O17" i="25" s="1"/>
  <c r="AA18" i="25"/>
  <c r="O18" i="25" s="1"/>
  <c r="AA19" i="25"/>
  <c r="AA20" i="25"/>
  <c r="AA21" i="25"/>
  <c r="O21" i="25" s="1"/>
  <c r="AA22" i="25"/>
  <c r="AA23" i="25"/>
  <c r="AA24" i="25"/>
  <c r="P24" i="25" s="1"/>
  <c r="AA25" i="25"/>
  <c r="AA26" i="25"/>
  <c r="O26" i="25" s="1"/>
  <c r="AA27" i="25"/>
  <c r="AA28" i="25"/>
  <c r="AA29" i="25"/>
  <c r="P29" i="25" s="1"/>
  <c r="AA30" i="25"/>
  <c r="AA31" i="25"/>
  <c r="AA32" i="25"/>
  <c r="AA33" i="25"/>
  <c r="O33" i="25" s="1"/>
  <c r="AA34" i="25"/>
  <c r="AA35" i="25"/>
  <c r="AA36" i="25"/>
  <c r="AA37" i="25"/>
  <c r="P37" i="25" s="1"/>
  <c r="AA38" i="25"/>
  <c r="AA39" i="25"/>
  <c r="O39" i="25" s="1"/>
  <c r="AA40" i="25"/>
  <c r="P40" i="25" s="1"/>
  <c r="AA41" i="25"/>
  <c r="O41" i="25" s="1"/>
  <c r="AA42" i="25"/>
  <c r="O42" i="25" s="1"/>
  <c r="AA43" i="25"/>
  <c r="AA44" i="25"/>
  <c r="AA45" i="25"/>
  <c r="P45" i="25" s="1"/>
  <c r="AA46" i="25"/>
  <c r="AA47" i="25"/>
  <c r="AA48" i="25"/>
  <c r="AA49" i="25"/>
  <c r="O49" i="25" s="1"/>
  <c r="AA50" i="25"/>
  <c r="O50" i="25" s="1"/>
  <c r="AA51" i="25"/>
  <c r="AA52" i="25"/>
  <c r="AA53" i="25"/>
  <c r="O53" i="25" s="1"/>
  <c r="AA54" i="25"/>
  <c r="AA55" i="25"/>
  <c r="AA56" i="25"/>
  <c r="AA57" i="25"/>
  <c r="O57" i="25" s="1"/>
  <c r="AA58" i="25"/>
  <c r="P58" i="25" s="1"/>
  <c r="AA59" i="25"/>
  <c r="AA60" i="25"/>
  <c r="AA61" i="25"/>
  <c r="P61" i="25" s="1"/>
  <c r="AA62" i="25"/>
  <c r="P62" i="25" s="1"/>
  <c r="AA63" i="25"/>
  <c r="AA64" i="25"/>
  <c r="P64" i="25" s="1"/>
  <c r="AA65" i="25"/>
  <c r="O65" i="25" s="1"/>
  <c r="AA66" i="25"/>
  <c r="P66" i="25" s="1"/>
  <c r="AA67" i="25"/>
  <c r="AA68" i="25"/>
  <c r="AA69" i="25"/>
  <c r="P69" i="25" s="1"/>
  <c r="AA70" i="25"/>
  <c r="AA71" i="25"/>
  <c r="O71" i="25" s="1"/>
  <c r="AA72" i="25"/>
  <c r="O72" i="25" s="1"/>
  <c r="AA73" i="25"/>
  <c r="P73" i="25" s="1"/>
  <c r="AA74" i="25"/>
  <c r="O74" i="25" s="1"/>
  <c r="AA75" i="25"/>
  <c r="AA76" i="25"/>
  <c r="AA77" i="25"/>
  <c r="P77" i="25" s="1"/>
  <c r="AA78" i="25"/>
  <c r="T78" i="25" s="1"/>
  <c r="AA79" i="25"/>
  <c r="AA80" i="25"/>
  <c r="AA81" i="25"/>
  <c r="O81" i="25" s="1"/>
  <c r="AA82" i="25"/>
  <c r="O82" i="25" s="1"/>
  <c r="AA83" i="25"/>
  <c r="AA84" i="25"/>
  <c r="AA85" i="25"/>
  <c r="O85" i="25" s="1"/>
  <c r="AA86" i="25"/>
  <c r="AA87" i="25"/>
  <c r="AA88" i="25"/>
  <c r="AA89" i="25"/>
  <c r="S89" i="25" s="1"/>
  <c r="AA90" i="25"/>
  <c r="P90" i="25" s="1"/>
  <c r="AA91" i="25"/>
  <c r="AA92" i="25"/>
  <c r="AA93" i="25"/>
  <c r="P93" i="25" s="1"/>
  <c r="AA94" i="25"/>
  <c r="R94" i="25" s="1"/>
  <c r="AA95" i="25"/>
  <c r="AA96" i="25"/>
  <c r="P96" i="25" s="1"/>
  <c r="AA97" i="25"/>
  <c r="O97" i="25" s="1"/>
  <c r="AA98" i="25"/>
  <c r="AA99" i="25"/>
  <c r="AA100" i="25"/>
  <c r="AA101" i="25"/>
  <c r="S101" i="25" s="1"/>
  <c r="AA102" i="25"/>
  <c r="AA103" i="25"/>
  <c r="P103" i="25" s="1"/>
  <c r="AA104" i="25"/>
  <c r="O104" i="25" s="1"/>
  <c r="AA105" i="25"/>
  <c r="S105" i="25" s="1"/>
  <c r="AA106" i="25"/>
  <c r="O106" i="25" s="1"/>
  <c r="AA107" i="25"/>
  <c r="AA108" i="25"/>
  <c r="AA109" i="25"/>
  <c r="P109" i="25" s="1"/>
  <c r="AA110" i="25"/>
  <c r="AA111" i="25"/>
  <c r="AA112" i="25"/>
  <c r="O112" i="25" s="1"/>
  <c r="AA113" i="25"/>
  <c r="S113" i="25" s="1"/>
  <c r="AA114" i="25"/>
  <c r="O114" i="25" s="1"/>
  <c r="AA115" i="25"/>
  <c r="AA116" i="25"/>
  <c r="AA117" i="25"/>
  <c r="O117" i="25" s="1"/>
  <c r="AA118" i="25"/>
  <c r="S118" i="25" s="1"/>
  <c r="AA119" i="25"/>
  <c r="AA120" i="25"/>
  <c r="AA121" i="25"/>
  <c r="P121" i="25" s="1"/>
  <c r="AA122" i="25"/>
  <c r="O122" i="25" s="1"/>
  <c r="AA123" i="25"/>
  <c r="AA124" i="25"/>
  <c r="AA125" i="25"/>
  <c r="S125" i="25" s="1"/>
  <c r="AA126" i="25"/>
  <c r="AA127" i="25"/>
  <c r="AA128" i="25"/>
  <c r="AA129" i="25"/>
  <c r="S129" i="25" s="1"/>
  <c r="AA130" i="25"/>
  <c r="P130" i="25" s="1"/>
  <c r="AA131" i="25"/>
  <c r="AA132" i="25"/>
  <c r="AA133" i="25"/>
  <c r="P133" i="25" s="1"/>
  <c r="AA134" i="25"/>
  <c r="S134" i="25" s="1"/>
  <c r="AA135" i="25"/>
  <c r="P135" i="25" s="1"/>
  <c r="AA136" i="25"/>
  <c r="P136" i="25" s="1"/>
  <c r="AA137" i="25"/>
  <c r="P137" i="25" s="1"/>
  <c r="AA138" i="25"/>
  <c r="AA139" i="25"/>
  <c r="AA140" i="25"/>
  <c r="AA141" i="25"/>
  <c r="P141" i="25" s="1"/>
  <c r="AA142" i="25"/>
  <c r="AA143" i="25"/>
  <c r="AA144" i="25"/>
  <c r="AA145" i="25"/>
  <c r="O145" i="25" s="1"/>
  <c r="AA146" i="25"/>
  <c r="P146" i="25" s="1"/>
  <c r="AA147" i="25"/>
  <c r="AA148" i="25"/>
  <c r="AA149" i="25"/>
  <c r="O149" i="25" s="1"/>
  <c r="AA150" i="25"/>
  <c r="T150" i="25" s="1"/>
  <c r="AA151" i="25"/>
  <c r="P151" i="25" s="1"/>
  <c r="AA152" i="25"/>
  <c r="AA153" i="25"/>
  <c r="P153" i="25" s="1"/>
  <c r="AA154" i="25"/>
  <c r="O154" i="25" s="1"/>
  <c r="AA155" i="25"/>
  <c r="AA156" i="25"/>
  <c r="AA157" i="25"/>
  <c r="P157" i="25" s="1"/>
  <c r="AA158" i="25"/>
  <c r="AA159" i="25"/>
  <c r="AA160" i="25"/>
  <c r="P160" i="25" s="1"/>
  <c r="AA161" i="25"/>
  <c r="P161" i="25" s="1"/>
  <c r="AA162" i="25"/>
  <c r="AA163" i="25"/>
  <c r="AA164" i="25"/>
  <c r="AA165" i="25"/>
  <c r="P165" i="25" s="1"/>
  <c r="AA166" i="25"/>
  <c r="P166" i="25" s="1"/>
  <c r="AA167" i="25"/>
  <c r="O167" i="25" s="1"/>
  <c r="AA168" i="25"/>
  <c r="P168" i="25" s="1"/>
  <c r="AA169" i="25"/>
  <c r="P169" i="25" s="1"/>
  <c r="AA170" i="25"/>
  <c r="O170" i="25" s="1"/>
  <c r="AA171" i="25"/>
  <c r="AA172" i="25"/>
  <c r="AA173" i="25"/>
  <c r="P173" i="25" s="1"/>
  <c r="AA174" i="25"/>
  <c r="AA175" i="25"/>
  <c r="AA176" i="25"/>
  <c r="O176" i="25" s="1"/>
  <c r="AA177" i="25"/>
  <c r="P177" i="25" s="1"/>
  <c r="AA178" i="25"/>
  <c r="AA179" i="25"/>
  <c r="AA180" i="25"/>
  <c r="AA181" i="25"/>
  <c r="O181" i="25" s="1"/>
  <c r="AA182" i="25"/>
  <c r="AA183" i="25"/>
  <c r="P183" i="25" s="1"/>
  <c r="AA184" i="25"/>
  <c r="AA185" i="25"/>
  <c r="R185" i="25" s="1"/>
  <c r="AA186" i="25"/>
  <c r="P186" i="25" s="1"/>
  <c r="AA187" i="25"/>
  <c r="AA188" i="25"/>
  <c r="AA189" i="25"/>
  <c r="P189" i="25" s="1"/>
  <c r="AA190" i="25"/>
  <c r="S190" i="25" s="1"/>
  <c r="AA191" i="25"/>
  <c r="AA192" i="25"/>
  <c r="O192" i="25" s="1"/>
  <c r="AA193" i="25"/>
  <c r="P193" i="25" s="1"/>
  <c r="AA194" i="25"/>
  <c r="P194" i="25" s="1"/>
  <c r="AA195" i="25"/>
  <c r="AA196" i="25"/>
  <c r="AA197" i="25"/>
  <c r="P197" i="25" s="1"/>
  <c r="AA198" i="25"/>
  <c r="AA199" i="25"/>
  <c r="P199" i="25" s="1"/>
  <c r="AA200" i="25"/>
  <c r="AA201" i="25"/>
  <c r="O201" i="25" s="1"/>
  <c r="AA202" i="25"/>
  <c r="O202" i="25" s="1"/>
  <c r="AA203" i="25"/>
  <c r="AA204" i="25"/>
  <c r="AA205" i="25"/>
  <c r="P205" i="25" s="1"/>
  <c r="AA206" i="25"/>
  <c r="AA207" i="25"/>
  <c r="O207" i="25" s="1"/>
  <c r="AA208" i="25"/>
  <c r="P208" i="25" s="1"/>
  <c r="AA209" i="25"/>
  <c r="R209" i="25" s="1"/>
  <c r="AA210" i="25"/>
  <c r="O210" i="25" s="1"/>
  <c r="AA211" i="25"/>
  <c r="AA212" i="25"/>
  <c r="AA213" i="25"/>
  <c r="O213" i="25" s="1"/>
  <c r="AA214" i="25"/>
  <c r="T214" i="25" s="1"/>
  <c r="AA215" i="25"/>
  <c r="P215" i="25" s="1"/>
  <c r="AA216" i="25"/>
  <c r="AA217" i="25"/>
  <c r="O217" i="25" s="1"/>
  <c r="AA218" i="25"/>
  <c r="P218" i="25" s="1"/>
  <c r="AA219" i="25"/>
  <c r="AA220" i="25"/>
  <c r="AA221" i="25"/>
  <c r="P221" i="25" s="1"/>
  <c r="AA222" i="25"/>
  <c r="S222" i="25" s="1"/>
  <c r="AA223" i="25"/>
  <c r="P223" i="25" s="1"/>
  <c r="AA224" i="25"/>
  <c r="P224" i="25" s="1"/>
  <c r="AA225" i="25"/>
  <c r="O225" i="25" s="1"/>
  <c r="AA226" i="25"/>
  <c r="AA227" i="25"/>
  <c r="AA228" i="25"/>
  <c r="AA229" i="25"/>
  <c r="R229" i="25" s="1"/>
  <c r="AA230" i="25"/>
  <c r="U230" i="25" s="1"/>
  <c r="AA231" i="25"/>
  <c r="O231" i="25" s="1"/>
  <c r="AA232" i="25"/>
  <c r="O232" i="25" s="1"/>
  <c r="AA233" i="25"/>
  <c r="P233" i="25" s="1"/>
  <c r="AA234" i="25"/>
  <c r="O234" i="25" s="1"/>
  <c r="AA235" i="25"/>
  <c r="AA236" i="25"/>
  <c r="AA237" i="25"/>
  <c r="P237" i="25" s="1"/>
  <c r="AA238" i="25"/>
  <c r="AA239" i="25"/>
  <c r="AA240" i="25"/>
  <c r="P240" i="25" s="1"/>
  <c r="AA241" i="25"/>
  <c r="P241" i="25" s="1"/>
  <c r="AA242" i="25"/>
  <c r="O242" i="25" s="1"/>
  <c r="AA243" i="25"/>
  <c r="AA244" i="25"/>
  <c r="AA245" i="25"/>
  <c r="O245" i="25" s="1"/>
  <c r="AA246" i="25"/>
  <c r="AA247" i="25"/>
  <c r="P247" i="25" s="1"/>
  <c r="AA248" i="25"/>
  <c r="AA249" i="25"/>
  <c r="P249" i="25" s="1"/>
  <c r="AA250" i="25"/>
  <c r="O250" i="25" s="1"/>
  <c r="AA251" i="25"/>
  <c r="AA252" i="25"/>
  <c r="AA253" i="25"/>
  <c r="P253" i="25" s="1"/>
  <c r="AA254" i="25"/>
  <c r="AA255" i="25"/>
  <c r="P255" i="25" s="1"/>
  <c r="AA256" i="25"/>
  <c r="AA257" i="25"/>
  <c r="P257" i="25" s="1"/>
  <c r="AA258" i="25"/>
  <c r="P258" i="25" s="1"/>
  <c r="AA259" i="25"/>
  <c r="O8" i="47"/>
  <c r="V7" i="47"/>
  <c r="Z10" i="46"/>
  <c r="T10" i="46" s="1"/>
  <c r="O8" i="46"/>
  <c r="V7" i="46"/>
  <c r="O8" i="18"/>
  <c r="L8" i="18"/>
  <c r="K6" i="18"/>
  <c r="J6" i="18"/>
  <c r="O10" i="45"/>
  <c r="K10" i="45" s="1"/>
  <c r="N8" i="45"/>
  <c r="K8" i="45"/>
  <c r="J6" i="45"/>
  <c r="I6" i="45" s="1"/>
  <c r="D75" i="35"/>
  <c r="D43" i="35"/>
  <c r="O218" i="25"/>
  <c r="P50" i="25"/>
  <c r="O171" i="46"/>
  <c r="P123" i="46"/>
  <c r="P27" i="46"/>
  <c r="O209" i="25"/>
  <c r="P210" i="46"/>
  <c r="O210" i="46"/>
  <c r="P146" i="46"/>
  <c r="P74" i="46"/>
  <c r="O74" i="46"/>
  <c r="O208" i="25"/>
  <c r="O64" i="25"/>
  <c r="O241" i="46"/>
  <c r="P209" i="46"/>
  <c r="O209" i="46"/>
  <c r="P145" i="46"/>
  <c r="P105" i="46"/>
  <c r="P73" i="46"/>
  <c r="O73" i="46"/>
  <c r="P33" i="46"/>
  <c r="O255" i="25"/>
  <c r="O247" i="25"/>
  <c r="O239" i="25"/>
  <c r="P239" i="25"/>
  <c r="P231" i="25"/>
  <c r="O223" i="25"/>
  <c r="O215" i="25"/>
  <c r="P207" i="25"/>
  <c r="O199" i="25"/>
  <c r="O191" i="25"/>
  <c r="P191" i="25"/>
  <c r="O183" i="25"/>
  <c r="O175" i="25"/>
  <c r="P175" i="25"/>
  <c r="P167" i="25"/>
  <c r="O159" i="25"/>
  <c r="P159" i="25"/>
  <c r="O151" i="25"/>
  <c r="O143" i="25"/>
  <c r="P143" i="25"/>
  <c r="O135" i="25"/>
  <c r="O127" i="25"/>
  <c r="P127" i="25"/>
  <c r="O119" i="25"/>
  <c r="P119" i="25"/>
  <c r="O111" i="25"/>
  <c r="P111" i="25"/>
  <c r="O103" i="25"/>
  <c r="O95" i="25"/>
  <c r="P95" i="25"/>
  <c r="O87" i="25"/>
  <c r="P87" i="25"/>
  <c r="P79" i="25"/>
  <c r="O79" i="25"/>
  <c r="P71" i="25"/>
  <c r="P63" i="25"/>
  <c r="O63" i="25"/>
  <c r="P55" i="25"/>
  <c r="O55" i="25"/>
  <c r="P47" i="25"/>
  <c r="O47" i="25"/>
  <c r="P39" i="25"/>
  <c r="P31" i="25"/>
  <c r="O31" i="25"/>
  <c r="P23" i="25"/>
  <c r="O23" i="25"/>
  <c r="P15" i="25"/>
  <c r="O15" i="25"/>
  <c r="P256" i="46"/>
  <c r="P248" i="46"/>
  <c r="O248" i="46"/>
  <c r="P240" i="46"/>
  <c r="O240" i="46"/>
  <c r="P232" i="46"/>
  <c r="O232" i="46"/>
  <c r="P224" i="46"/>
  <c r="P216" i="46"/>
  <c r="O216" i="46"/>
  <c r="P208" i="46"/>
  <c r="O208" i="46"/>
  <c r="P200" i="46"/>
  <c r="O200" i="46"/>
  <c r="P192" i="46"/>
  <c r="P184" i="46"/>
  <c r="O184" i="46"/>
  <c r="P176" i="46"/>
  <c r="O176" i="46"/>
  <c r="P168" i="46"/>
  <c r="O168" i="46"/>
  <c r="P160" i="46"/>
  <c r="P152" i="46"/>
  <c r="O152" i="46"/>
  <c r="P144" i="46"/>
  <c r="O144" i="46"/>
  <c r="P136" i="46"/>
  <c r="O136" i="46"/>
  <c r="P128" i="46"/>
  <c r="O128" i="46"/>
  <c r="P120" i="46"/>
  <c r="O120" i="46"/>
  <c r="P112" i="46"/>
  <c r="O112" i="46"/>
  <c r="P104" i="46"/>
  <c r="O104" i="46"/>
  <c r="P96" i="46"/>
  <c r="O96" i="46"/>
  <c r="P88" i="46"/>
  <c r="O88" i="46"/>
  <c r="P80" i="46"/>
  <c r="O80" i="46"/>
  <c r="P72" i="46"/>
  <c r="O72" i="46"/>
  <c r="P64" i="46"/>
  <c r="O64" i="46"/>
  <c r="P56" i="46"/>
  <c r="O56" i="46"/>
  <c r="P48" i="46"/>
  <c r="O48" i="46"/>
  <c r="P40" i="46"/>
  <c r="O40" i="46"/>
  <c r="P32" i="46"/>
  <c r="O32" i="46"/>
  <c r="P24" i="46"/>
  <c r="O24" i="46"/>
  <c r="P16" i="46"/>
  <c r="O16" i="46"/>
  <c r="P234" i="25"/>
  <c r="P178" i="25"/>
  <c r="O178" i="25"/>
  <c r="P114" i="25"/>
  <c r="P82" i="25"/>
  <c r="O58" i="25"/>
  <c r="P26" i="25"/>
  <c r="O243" i="46"/>
  <c r="P179" i="46"/>
  <c r="O115" i="46"/>
  <c r="P67" i="46"/>
  <c r="O19" i="46"/>
  <c r="P201" i="25"/>
  <c r="O137" i="25"/>
  <c r="O73" i="25"/>
  <c r="P258" i="46"/>
  <c r="O258" i="46"/>
  <c r="P226" i="46"/>
  <c r="O226" i="46"/>
  <c r="P202" i="46"/>
  <c r="P170" i="46"/>
  <c r="O170" i="46"/>
  <c r="P138" i="46"/>
  <c r="O138" i="46"/>
  <c r="P106" i="46"/>
  <c r="O106" i="46"/>
  <c r="P82" i="46"/>
  <c r="P50" i="46"/>
  <c r="O50" i="46"/>
  <c r="P18" i="46"/>
  <c r="O18" i="46"/>
  <c r="P192" i="25"/>
  <c r="O168" i="25"/>
  <c r="O136" i="25"/>
  <c r="P104" i="25"/>
  <c r="P72" i="25"/>
  <c r="O40" i="25"/>
  <c r="P16" i="25"/>
  <c r="O16" i="25"/>
  <c r="O233" i="46"/>
  <c r="P201" i="46"/>
  <c r="O201" i="46"/>
  <c r="O161" i="46"/>
  <c r="P129" i="46"/>
  <c r="O129" i="46"/>
  <c r="P97" i="46"/>
  <c r="O97" i="46"/>
  <c r="P65" i="46"/>
  <c r="O65" i="46"/>
  <c r="P41" i="46"/>
  <c r="O41" i="46"/>
  <c r="O253" i="25"/>
  <c r="P245" i="25"/>
  <c r="O221" i="25"/>
  <c r="O189" i="25"/>
  <c r="P181" i="25"/>
  <c r="O157" i="25"/>
  <c r="P149" i="25"/>
  <c r="O125" i="25"/>
  <c r="P117" i="25"/>
  <c r="O93" i="25"/>
  <c r="P85" i="25"/>
  <c r="O61" i="25"/>
  <c r="P53" i="25"/>
  <c r="O29" i="25"/>
  <c r="P21" i="25"/>
  <c r="P126" i="46"/>
  <c r="P94" i="46"/>
  <c r="P242" i="25"/>
  <c r="P210" i="25"/>
  <c r="P170" i="25"/>
  <c r="P138" i="25"/>
  <c r="O138" i="25"/>
  <c r="P106" i="25"/>
  <c r="P74" i="25"/>
  <c r="P42" i="25"/>
  <c r="O259" i="46"/>
  <c r="P195" i="46"/>
  <c r="O139" i="46"/>
  <c r="P83" i="46"/>
  <c r="O35" i="46"/>
  <c r="O161" i="25"/>
  <c r="P97" i="25"/>
  <c r="P33" i="25"/>
  <c r="P250" i="46"/>
  <c r="O250" i="46"/>
  <c r="P218" i="46"/>
  <c r="O218" i="46"/>
  <c r="P186" i="46"/>
  <c r="O186" i="46"/>
  <c r="P154" i="46"/>
  <c r="O154" i="46"/>
  <c r="P122" i="46"/>
  <c r="O122" i="46"/>
  <c r="P90" i="46"/>
  <c r="O90" i="46"/>
  <c r="P58" i="46"/>
  <c r="O58" i="46"/>
  <c r="P26" i="46"/>
  <c r="O26" i="46"/>
  <c r="P256" i="25"/>
  <c r="O256" i="25"/>
  <c r="P232" i="25"/>
  <c r="P200" i="25"/>
  <c r="O200" i="25"/>
  <c r="P176" i="25"/>
  <c r="P144" i="25"/>
  <c r="O144" i="25"/>
  <c r="P112" i="25"/>
  <c r="P80" i="25"/>
  <c r="O80" i="25"/>
  <c r="P48" i="25"/>
  <c r="O48" i="25"/>
  <c r="P257" i="46"/>
  <c r="O257" i="46"/>
  <c r="P225" i="46"/>
  <c r="O225" i="46"/>
  <c r="P193" i="46"/>
  <c r="O193" i="46"/>
  <c r="P169" i="46"/>
  <c r="O169" i="46"/>
  <c r="P137" i="46"/>
  <c r="O137" i="46"/>
  <c r="P113" i="46"/>
  <c r="O113" i="46"/>
  <c r="P81" i="46"/>
  <c r="O81" i="46"/>
  <c r="P49" i="46"/>
  <c r="O49" i="46"/>
  <c r="P17" i="46"/>
  <c r="O17" i="46"/>
  <c r="O14" i="25"/>
  <c r="P244" i="25"/>
  <c r="P212" i="25"/>
  <c r="P180" i="25"/>
  <c r="P148" i="25"/>
  <c r="P116" i="25"/>
  <c r="P84" i="25"/>
  <c r="P52" i="25"/>
  <c r="P20" i="25"/>
  <c r="P253" i="46"/>
  <c r="O253" i="46"/>
  <c r="P245" i="46"/>
  <c r="O245" i="46"/>
  <c r="P237" i="46"/>
  <c r="O237" i="46"/>
  <c r="P229" i="46"/>
  <c r="O229" i="46"/>
  <c r="P221" i="46"/>
  <c r="O221" i="46"/>
  <c r="P213" i="46"/>
  <c r="O213" i="46"/>
  <c r="P205" i="46"/>
  <c r="O205" i="46"/>
  <c r="P197" i="46"/>
  <c r="O197" i="46"/>
  <c r="P189" i="46"/>
  <c r="O189" i="46"/>
  <c r="P181" i="46"/>
  <c r="O181" i="46"/>
  <c r="P173" i="46"/>
  <c r="O173" i="46"/>
  <c r="P165" i="46"/>
  <c r="O165" i="46"/>
  <c r="P157" i="46"/>
  <c r="O157" i="46"/>
  <c r="P149" i="46"/>
  <c r="O149" i="46"/>
  <c r="P141" i="46"/>
  <c r="O141" i="46"/>
  <c r="P133" i="46"/>
  <c r="O133" i="46"/>
  <c r="P125" i="46"/>
  <c r="O125" i="46"/>
  <c r="P117" i="46"/>
  <c r="O117" i="46"/>
  <c r="P109" i="46"/>
  <c r="O109" i="46"/>
  <c r="P101" i="46"/>
  <c r="O101" i="46"/>
  <c r="P93" i="46"/>
  <c r="O93" i="46"/>
  <c r="P85" i="46"/>
  <c r="O85" i="46"/>
  <c r="P77" i="46"/>
  <c r="O77" i="46"/>
  <c r="P69" i="46"/>
  <c r="O69" i="46"/>
  <c r="P61" i="46"/>
  <c r="O61" i="46"/>
  <c r="P53" i="46"/>
  <c r="O53" i="46"/>
  <c r="P45" i="46"/>
  <c r="O45" i="46"/>
  <c r="P37" i="46"/>
  <c r="O37" i="46"/>
  <c r="P29" i="46"/>
  <c r="O29" i="46"/>
  <c r="P21" i="46"/>
  <c r="O21" i="46"/>
  <c r="P13" i="46"/>
  <c r="O13" i="46"/>
  <c r="O11" i="25"/>
  <c r="P226" i="25"/>
  <c r="O226" i="25"/>
  <c r="O194" i="25"/>
  <c r="P162" i="25"/>
  <c r="O162" i="25"/>
  <c r="O130" i="25"/>
  <c r="P98" i="25"/>
  <c r="O98" i="25"/>
  <c r="O66" i="25"/>
  <c r="P34" i="25"/>
  <c r="O34" i="25"/>
  <c r="P187" i="46"/>
  <c r="O131" i="46"/>
  <c r="P217" i="25"/>
  <c r="O185" i="25"/>
  <c r="P81" i="25"/>
  <c r="P49" i="25"/>
  <c r="P234" i="46"/>
  <c r="O234" i="46"/>
  <c r="P194" i="46"/>
  <c r="O194" i="46"/>
  <c r="P162" i="46"/>
  <c r="O162" i="46"/>
  <c r="P130" i="46"/>
  <c r="O130" i="46"/>
  <c r="P98" i="46"/>
  <c r="O98" i="46"/>
  <c r="P66" i="46"/>
  <c r="O66" i="46"/>
  <c r="P34" i="46"/>
  <c r="O34" i="46"/>
  <c r="P248" i="25"/>
  <c r="O248" i="25"/>
  <c r="P216" i="25"/>
  <c r="O216" i="25"/>
  <c r="P184" i="25"/>
  <c r="O184" i="25"/>
  <c r="P152" i="25"/>
  <c r="O152" i="25"/>
  <c r="O120" i="25"/>
  <c r="P120" i="25"/>
  <c r="O88" i="25"/>
  <c r="P88" i="25"/>
  <c r="P56" i="25"/>
  <c r="O56" i="25"/>
  <c r="P32" i="25"/>
  <c r="O32" i="25"/>
  <c r="P249" i="46"/>
  <c r="O249" i="46"/>
  <c r="P217" i="46"/>
  <c r="O217" i="46"/>
  <c r="P185" i="46"/>
  <c r="O185" i="46"/>
  <c r="P153" i="46"/>
  <c r="O153" i="46"/>
  <c r="P121" i="46"/>
  <c r="O121" i="46"/>
  <c r="P89" i="46"/>
  <c r="O89" i="46"/>
  <c r="P57" i="46"/>
  <c r="O57" i="46"/>
  <c r="P25" i="46"/>
  <c r="O25" i="46"/>
  <c r="P259" i="25"/>
  <c r="O259" i="25"/>
  <c r="P251" i="25"/>
  <c r="O251" i="25"/>
  <c r="O243" i="25"/>
  <c r="P243" i="25"/>
  <c r="O235" i="25"/>
  <c r="P235" i="25"/>
  <c r="O227" i="25"/>
  <c r="P227" i="25"/>
  <c r="O219" i="25"/>
  <c r="P219" i="25"/>
  <c r="O211" i="25"/>
  <c r="P211" i="25"/>
  <c r="O203" i="25"/>
  <c r="P203" i="25"/>
  <c r="O195" i="25"/>
  <c r="P195" i="25"/>
  <c r="O187" i="25"/>
  <c r="P187" i="25"/>
  <c r="O179" i="25"/>
  <c r="P179" i="25"/>
  <c r="O171" i="25"/>
  <c r="P171" i="25"/>
  <c r="O163" i="25"/>
  <c r="P163" i="25"/>
  <c r="O155" i="25"/>
  <c r="P155" i="25"/>
  <c r="O147" i="25"/>
  <c r="P147" i="25"/>
  <c r="O139" i="25"/>
  <c r="P139" i="25"/>
  <c r="O131" i="25"/>
  <c r="P131" i="25"/>
  <c r="O123" i="25"/>
  <c r="P123" i="25"/>
  <c r="O115" i="25"/>
  <c r="P115" i="25"/>
  <c r="O107" i="25"/>
  <c r="P107" i="25"/>
  <c r="O99" i="25"/>
  <c r="P99" i="25"/>
  <c r="O91" i="25"/>
  <c r="P91" i="25"/>
  <c r="O83" i="25"/>
  <c r="P83" i="25"/>
  <c r="P75" i="25"/>
  <c r="O75" i="25"/>
  <c r="P67" i="25"/>
  <c r="O67" i="25"/>
  <c r="P59" i="25"/>
  <c r="O59" i="25"/>
  <c r="P51" i="25"/>
  <c r="O51" i="25"/>
  <c r="P43" i="25"/>
  <c r="O43" i="25"/>
  <c r="P35" i="25"/>
  <c r="O35" i="25"/>
  <c r="P27" i="25"/>
  <c r="O27" i="25"/>
  <c r="P19" i="25"/>
  <c r="O19" i="25"/>
  <c r="P252" i="46"/>
  <c r="O252" i="46"/>
  <c r="P244" i="46"/>
  <c r="O244" i="46"/>
  <c r="P236" i="46"/>
  <c r="O236" i="46"/>
  <c r="P228" i="46"/>
  <c r="O228" i="46"/>
  <c r="P220" i="46"/>
  <c r="O220" i="46"/>
  <c r="P212" i="46"/>
  <c r="O212" i="46"/>
  <c r="P204" i="46"/>
  <c r="O204" i="46"/>
  <c r="P196" i="46"/>
  <c r="O196" i="46"/>
  <c r="P188" i="46"/>
  <c r="O188" i="46"/>
  <c r="P180" i="46"/>
  <c r="O180" i="46"/>
  <c r="P172" i="46"/>
  <c r="O172" i="46"/>
  <c r="P164" i="46"/>
  <c r="O164" i="46"/>
  <c r="P156" i="46"/>
  <c r="O156" i="46"/>
  <c r="P148" i="46"/>
  <c r="O148" i="46"/>
  <c r="P140" i="46"/>
  <c r="O140" i="46"/>
  <c r="P132" i="46"/>
  <c r="O132" i="46"/>
  <c r="P124" i="46"/>
  <c r="O124" i="46"/>
  <c r="P116" i="46"/>
  <c r="O116" i="46"/>
  <c r="P108" i="46"/>
  <c r="O108" i="46"/>
  <c r="P100" i="46"/>
  <c r="O100" i="46"/>
  <c r="P92" i="46"/>
  <c r="O92" i="46"/>
  <c r="P84" i="46"/>
  <c r="O84" i="46"/>
  <c r="P76" i="46"/>
  <c r="O76" i="46"/>
  <c r="P68" i="46"/>
  <c r="O68" i="46"/>
  <c r="P60" i="46"/>
  <c r="O60" i="46"/>
  <c r="P52" i="46"/>
  <c r="O52" i="46"/>
  <c r="P44" i="46"/>
  <c r="O44" i="46"/>
  <c r="P36" i="46"/>
  <c r="O36" i="46"/>
  <c r="P28" i="46"/>
  <c r="O28" i="46"/>
  <c r="P20" i="46"/>
  <c r="O20" i="46"/>
  <c r="P12" i="46"/>
  <c r="O12" i="46"/>
  <c r="I10" i="45"/>
  <c r="M10" i="45"/>
  <c r="N10" i="45"/>
  <c r="U106" i="25"/>
  <c r="R82" i="25"/>
  <c r="S233" i="25"/>
  <c r="S169" i="25"/>
  <c r="S137" i="25"/>
  <c r="S57" i="25"/>
  <c r="S17" i="25"/>
  <c r="R194" i="25"/>
  <c r="S146" i="25"/>
  <c r="R66" i="25"/>
  <c r="S256" i="25"/>
  <c r="U248" i="25"/>
  <c r="U240" i="25"/>
  <c r="R232" i="25"/>
  <c r="T224" i="25"/>
  <c r="S216" i="25"/>
  <c r="T208" i="25"/>
  <c r="S192" i="25"/>
  <c r="S184" i="25"/>
  <c r="S152" i="25"/>
  <c r="S144" i="25"/>
  <c r="R128" i="25"/>
  <c r="R112" i="25"/>
  <c r="T88" i="25"/>
  <c r="T80" i="25"/>
  <c r="R72" i="25"/>
  <c r="U64" i="25"/>
  <c r="S56" i="25"/>
  <c r="R48" i="25"/>
  <c r="S40" i="25"/>
  <c r="S24" i="25"/>
  <c r="R16" i="25"/>
  <c r="S186" i="25"/>
  <c r="S138" i="25"/>
  <c r="R90" i="25"/>
  <c r="R42" i="25"/>
  <c r="S255" i="25"/>
  <c r="R247" i="25"/>
  <c r="S239" i="25"/>
  <c r="S231" i="25"/>
  <c r="S223" i="25"/>
  <c r="T215" i="25"/>
  <c r="R207" i="25"/>
  <c r="S199" i="25"/>
  <c r="S191" i="25"/>
  <c r="T183" i="25"/>
  <c r="R151" i="25"/>
  <c r="R143" i="25"/>
  <c r="S127" i="25"/>
  <c r="R119" i="25"/>
  <c r="R111" i="25"/>
  <c r="R103" i="25"/>
  <c r="R79" i="25"/>
  <c r="R71" i="25"/>
  <c r="S63" i="25"/>
  <c r="U55" i="25"/>
  <c r="S47" i="25"/>
  <c r="R39" i="25"/>
  <c r="S15" i="25"/>
  <c r="U218" i="25"/>
  <c r="R178" i="25"/>
  <c r="R50" i="25"/>
  <c r="R250" i="25"/>
  <c r="U210" i="25"/>
  <c r="S114" i="25"/>
  <c r="R74" i="25"/>
  <c r="R34" i="25"/>
  <c r="S253" i="25"/>
  <c r="R245" i="25"/>
  <c r="S237" i="25"/>
  <c r="S189" i="25"/>
  <c r="R181" i="25"/>
  <c r="T157" i="25"/>
  <c r="R149" i="25"/>
  <c r="R133" i="25"/>
  <c r="S69" i="25"/>
  <c r="S61" i="25"/>
  <c r="U130" i="25"/>
  <c r="T220" i="25"/>
  <c r="S140" i="25"/>
  <c r="R60" i="25"/>
  <c r="R259" i="25"/>
  <c r="T251" i="25"/>
  <c r="R243" i="25"/>
  <c r="R235" i="25"/>
  <c r="T219" i="25"/>
  <c r="U211" i="25"/>
  <c r="U203" i="25"/>
  <c r="U195" i="25"/>
  <c r="T187" i="25"/>
  <c r="T179" i="25"/>
  <c r="R155" i="25"/>
  <c r="R147" i="25"/>
  <c r="R139" i="25"/>
  <c r="U131" i="25"/>
  <c r="R123" i="25"/>
  <c r="T115" i="25"/>
  <c r="T99" i="25"/>
  <c r="R91" i="25"/>
  <c r="T75" i="25"/>
  <c r="T59" i="25"/>
  <c r="R51" i="25"/>
  <c r="R35" i="25"/>
  <c r="R27" i="25"/>
  <c r="S19" i="25"/>
  <c r="T243" i="46"/>
  <c r="R147" i="46"/>
  <c r="R67" i="46"/>
  <c r="R43" i="46"/>
  <c r="R258" i="46"/>
  <c r="R250" i="46"/>
  <c r="R242" i="46"/>
  <c r="R234" i="46"/>
  <c r="R226" i="46"/>
  <c r="R218" i="46"/>
  <c r="R210" i="46"/>
  <c r="R202" i="46"/>
  <c r="R194" i="46"/>
  <c r="R186" i="46"/>
  <c r="R178" i="46"/>
  <c r="R170" i="46"/>
  <c r="R162" i="46"/>
  <c r="R154" i="46"/>
  <c r="R146" i="46"/>
  <c r="R138" i="46"/>
  <c r="U114" i="46"/>
  <c r="U98" i="46"/>
  <c r="T90" i="46"/>
  <c r="T82" i="46"/>
  <c r="R18" i="46"/>
  <c r="S89" i="46"/>
  <c r="U81" i="46"/>
  <c r="S65" i="46"/>
  <c r="S57" i="46"/>
  <c r="S33" i="46"/>
  <c r="S249" i="46"/>
  <c r="U185" i="46"/>
  <c r="U121" i="46"/>
  <c r="R256" i="46"/>
  <c r="S240" i="46"/>
  <c r="S232" i="46"/>
  <c r="R136" i="46"/>
  <c r="R128" i="46"/>
  <c r="R120" i="46"/>
  <c r="R112" i="46"/>
  <c r="R104" i="46"/>
  <c r="R96" i="46"/>
  <c r="S88" i="46"/>
  <c r="R56" i="46"/>
  <c r="T48" i="46"/>
  <c r="S24" i="46"/>
  <c r="S16" i="46"/>
  <c r="R153" i="46"/>
  <c r="U63" i="46"/>
  <c r="R257" i="46"/>
  <c r="R145" i="46"/>
  <c r="S150" i="46"/>
  <c r="T22" i="46"/>
  <c r="U129" i="46"/>
  <c r="S245" i="46"/>
  <c r="S237" i="46"/>
  <c r="S229" i="46"/>
  <c r="R221" i="46"/>
  <c r="T197" i="46"/>
  <c r="S157" i="46"/>
  <c r="R149" i="46"/>
  <c r="S141" i="46"/>
  <c r="R93" i="46"/>
  <c r="R85" i="46"/>
  <c r="R77" i="46"/>
  <c r="R69" i="46"/>
  <c r="R61" i="46"/>
  <c r="S53" i="46"/>
  <c r="T45" i="46"/>
  <c r="T37" i="46"/>
  <c r="R29" i="46"/>
  <c r="S21" i="46"/>
  <c r="R13" i="46"/>
  <c r="R137" i="46"/>
  <c r="R252" i="46"/>
  <c r="T228" i="46"/>
  <c r="T212" i="46"/>
  <c r="T164" i="46"/>
  <c r="T156" i="46"/>
  <c r="R140" i="46"/>
  <c r="U116" i="46"/>
  <c r="T84" i="46"/>
  <c r="R76" i="46"/>
  <c r="R68" i="46"/>
  <c r="R60" i="46"/>
  <c r="T44" i="46"/>
  <c r="T36" i="46"/>
  <c r="R28" i="46"/>
  <c r="R12" i="46"/>
  <c r="T125" i="25"/>
  <c r="U48" i="25"/>
  <c r="U34" i="25"/>
  <c r="U27" i="25"/>
  <c r="T61" i="46"/>
  <c r="U239" i="25"/>
  <c r="S104" i="46"/>
  <c r="T89" i="46"/>
  <c r="T185" i="25"/>
  <c r="U47" i="25"/>
  <c r="S220" i="46"/>
  <c r="T145" i="46"/>
  <c r="T77" i="46"/>
  <c r="T239" i="25"/>
  <c r="U192" i="25"/>
  <c r="U50" i="25"/>
  <c r="S120" i="46"/>
  <c r="R216" i="25"/>
  <c r="U213" i="25"/>
  <c r="R57" i="46"/>
  <c r="S226" i="46"/>
  <c r="S218" i="46"/>
  <c r="R144" i="25"/>
  <c r="R228" i="46"/>
  <c r="T226" i="46"/>
  <c r="T218" i="46"/>
  <c r="T120" i="46"/>
  <c r="R213" i="25"/>
  <c r="U144" i="25"/>
  <c r="U71" i="25"/>
  <c r="T47" i="25"/>
  <c r="S228" i="46"/>
  <c r="U226" i="46"/>
  <c r="U218" i="46"/>
  <c r="T13" i="46"/>
  <c r="R193" i="25"/>
  <c r="R192" i="25"/>
  <c r="S242" i="46"/>
  <c r="T140" i="46"/>
  <c r="S138" i="46"/>
  <c r="U120" i="46"/>
  <c r="T104" i="46"/>
  <c r="S85" i="46"/>
  <c r="T60" i="46"/>
  <c r="T255" i="25"/>
  <c r="R237" i="25"/>
  <c r="T192" i="25"/>
  <c r="T152" i="25"/>
  <c r="U149" i="25"/>
  <c r="T143" i="25"/>
  <c r="T129" i="25"/>
  <c r="U123" i="25"/>
  <c r="S103" i="25"/>
  <c r="R101" i="25"/>
  <c r="T90" i="25"/>
  <c r="T71" i="25"/>
  <c r="T50" i="25"/>
  <c r="S48" i="25"/>
  <c r="R15" i="25"/>
  <c r="T242" i="46"/>
  <c r="R240" i="46"/>
  <c r="T149" i="46"/>
  <c r="U140" i="46"/>
  <c r="U138" i="46"/>
  <c r="U104" i="46"/>
  <c r="T85" i="46"/>
  <c r="R33" i="46"/>
  <c r="T12" i="46"/>
  <c r="U255" i="25"/>
  <c r="T139" i="25"/>
  <c r="S149" i="25"/>
  <c r="R223" i="25"/>
  <c r="T216" i="25"/>
  <c r="S215" i="25"/>
  <c r="R184" i="25"/>
  <c r="R113" i="25"/>
  <c r="T101" i="25"/>
  <c r="S100" i="25"/>
  <c r="R75" i="25"/>
  <c r="R56" i="25"/>
  <c r="T15" i="25"/>
  <c r="T256" i="46"/>
  <c r="U242" i="46"/>
  <c r="T220" i="46"/>
  <c r="T188" i="46"/>
  <c r="T186" i="46"/>
  <c r="S162" i="46"/>
  <c r="R157" i="46"/>
  <c r="R156" i="46"/>
  <c r="S154" i="46"/>
  <c r="U149" i="46"/>
  <c r="U147" i="46"/>
  <c r="U137" i="46"/>
  <c r="S112" i="46"/>
  <c r="S96" i="46"/>
  <c r="S91" i="46"/>
  <c r="U85" i="46"/>
  <c r="U84" i="46"/>
  <c r="S82" i="46"/>
  <c r="U77" i="46"/>
  <c r="T76" i="46"/>
  <c r="S69" i="46"/>
  <c r="U61" i="46"/>
  <c r="U60" i="46"/>
  <c r="U35" i="46"/>
  <c r="S29" i="46"/>
  <c r="T24" i="46"/>
  <c r="U13" i="46"/>
  <c r="U12" i="46"/>
  <c r="R255" i="25"/>
  <c r="R248" i="25"/>
  <c r="S244" i="25"/>
  <c r="R239" i="25"/>
  <c r="U216" i="25"/>
  <c r="T184" i="25"/>
  <c r="S183" i="25"/>
  <c r="S181" i="25"/>
  <c r="S133" i="25"/>
  <c r="T113" i="25"/>
  <c r="U101" i="25"/>
  <c r="T91" i="25"/>
  <c r="T82" i="25"/>
  <c r="T74" i="25"/>
  <c r="T66" i="25"/>
  <c r="R55" i="25"/>
  <c r="R47" i="25"/>
  <c r="U15" i="25"/>
  <c r="S251" i="46"/>
  <c r="R229" i="46"/>
  <c r="U186" i="46"/>
  <c r="U162" i="46"/>
  <c r="S156" i="46"/>
  <c r="U154" i="46"/>
  <c r="T146" i="46"/>
  <c r="R141" i="46"/>
  <c r="S128" i="46"/>
  <c r="S90" i="46"/>
  <c r="T81" i="46"/>
  <c r="U76" i="46"/>
  <c r="R75" i="46"/>
  <c r="T69" i="46"/>
  <c r="T68" i="46"/>
  <c r="T29" i="46"/>
  <c r="T28" i="46"/>
  <c r="U184" i="25"/>
  <c r="U181" i="25"/>
  <c r="U133" i="25"/>
  <c r="U113" i="25"/>
  <c r="T105" i="25"/>
  <c r="U82" i="25"/>
  <c r="U74" i="25"/>
  <c r="U42" i="25"/>
  <c r="T39" i="25"/>
  <c r="T19" i="25"/>
  <c r="S257" i="46"/>
  <c r="S221" i="46"/>
  <c r="U156" i="46"/>
  <c r="U153" i="46"/>
  <c r="R150" i="46"/>
  <c r="U141" i="46"/>
  <c r="U69" i="46"/>
  <c r="U68" i="46"/>
  <c r="S61" i="46"/>
  <c r="U29" i="46"/>
  <c r="U28" i="46"/>
  <c r="R14" i="46"/>
  <c r="S13" i="46"/>
  <c r="S186" i="46"/>
  <c r="S258" i="25"/>
  <c r="R258" i="25"/>
  <c r="S248" i="25"/>
  <c r="T248" i="25"/>
  <c r="S247" i="25"/>
  <c r="T247" i="25"/>
  <c r="S235" i="25"/>
  <c r="T235" i="25"/>
  <c r="U219" i="25"/>
  <c r="S208" i="25"/>
  <c r="R208" i="25"/>
  <c r="U208" i="25"/>
  <c r="S207" i="25"/>
  <c r="T207" i="25"/>
  <c r="U194" i="25"/>
  <c r="R171" i="25"/>
  <c r="T171" i="25"/>
  <c r="R163" i="25"/>
  <c r="T163" i="25"/>
  <c r="S161" i="25"/>
  <c r="R161" i="25"/>
  <c r="S136" i="25"/>
  <c r="U136" i="25"/>
  <c r="T136" i="25"/>
  <c r="R136" i="25"/>
  <c r="S106" i="25"/>
  <c r="R99" i="25"/>
  <c r="U99" i="25"/>
  <c r="S97" i="25"/>
  <c r="U97" i="25"/>
  <c r="T97" i="25"/>
  <c r="R97" i="25"/>
  <c r="R81" i="25"/>
  <c r="U32" i="25"/>
  <c r="R26" i="25"/>
  <c r="U26" i="25"/>
  <c r="T26" i="25"/>
  <c r="T258" i="25"/>
  <c r="U247" i="25"/>
  <c r="S240" i="25"/>
  <c r="U235" i="25"/>
  <c r="U226" i="25"/>
  <c r="R217" i="25"/>
  <c r="R202" i="25"/>
  <c r="T176" i="25"/>
  <c r="S251" i="25"/>
  <c r="R251" i="25"/>
  <c r="S245" i="25"/>
  <c r="S243" i="25"/>
  <c r="U243" i="25"/>
  <c r="R205" i="25"/>
  <c r="U205" i="25"/>
  <c r="S168" i="25"/>
  <c r="U168" i="25"/>
  <c r="T168" i="25"/>
  <c r="R168" i="25"/>
  <c r="R159" i="25"/>
  <c r="T159" i="25"/>
  <c r="S130" i="25"/>
  <c r="S117" i="25"/>
  <c r="U117" i="25"/>
  <c r="T117" i="25"/>
  <c r="R117" i="25"/>
  <c r="S109" i="25"/>
  <c r="U109" i="25"/>
  <c r="T109" i="25"/>
  <c r="R109" i="25"/>
  <c r="R28" i="25"/>
  <c r="R248" i="46"/>
  <c r="U248" i="46"/>
  <c r="T248" i="46"/>
  <c r="S248" i="46"/>
  <c r="U251" i="25"/>
  <c r="T243" i="25"/>
  <c r="T240" i="25"/>
  <c r="R233" i="25"/>
  <c r="S217" i="25"/>
  <c r="S259" i="25"/>
  <c r="T259" i="25"/>
  <c r="R241" i="25"/>
  <c r="S234" i="25"/>
  <c r="R234" i="25"/>
  <c r="U227" i="25"/>
  <c r="S224" i="25"/>
  <c r="R224" i="25"/>
  <c r="U202" i="25"/>
  <c r="S200" i="25"/>
  <c r="R200" i="25"/>
  <c r="U200" i="25"/>
  <c r="R146" i="25"/>
  <c r="R135" i="25"/>
  <c r="T135" i="25"/>
  <c r="R96" i="25"/>
  <c r="S51" i="25"/>
  <c r="U51" i="25"/>
  <c r="T51" i="25"/>
  <c r="S49" i="25"/>
  <c r="U16" i="25"/>
  <c r="S16" i="25"/>
  <c r="S258" i="46"/>
  <c r="U259" i="25"/>
  <c r="T234" i="25"/>
  <c r="U224" i="25"/>
  <c r="S250" i="25"/>
  <c r="S242" i="25"/>
  <c r="T242" i="25"/>
  <c r="R221" i="25"/>
  <c r="R189" i="25"/>
  <c r="S185" i="25"/>
  <c r="U180" i="25"/>
  <c r="S176" i="25"/>
  <c r="R176" i="25"/>
  <c r="U176" i="25"/>
  <c r="R175" i="25"/>
  <c r="T175" i="25"/>
  <c r="R167" i="25"/>
  <c r="T167" i="25"/>
  <c r="S160" i="25"/>
  <c r="U160" i="25"/>
  <c r="T160" i="25"/>
  <c r="R160" i="25"/>
  <c r="S121" i="25"/>
  <c r="U121" i="25"/>
  <c r="T121" i="25"/>
  <c r="R121" i="25"/>
  <c r="U116" i="25"/>
  <c r="R58" i="25"/>
  <c r="U58" i="25"/>
  <c r="T58" i="25"/>
  <c r="R18" i="25"/>
  <c r="U18" i="25"/>
  <c r="T18" i="25"/>
  <c r="T250" i="25"/>
  <c r="R242" i="25"/>
  <c r="S241" i="25"/>
  <c r="R240" i="25"/>
  <c r="T227" i="25"/>
  <c r="R226" i="25"/>
  <c r="T205" i="25"/>
  <c r="T200" i="25"/>
  <c r="R37" i="46"/>
  <c r="S37" i="46"/>
  <c r="R27" i="46"/>
  <c r="U27" i="46"/>
  <c r="R21" i="46"/>
  <c r="T21" i="46"/>
  <c r="R11" i="46"/>
  <c r="U11" i="46"/>
  <c r="T237" i="46"/>
  <c r="T213" i="46"/>
  <c r="U209" i="46"/>
  <c r="U193" i="46"/>
  <c r="U132" i="46"/>
  <c r="U128" i="46"/>
  <c r="U112" i="46"/>
  <c r="U96" i="46"/>
  <c r="T93" i="46"/>
  <c r="T92" i="46"/>
  <c r="S83" i="46"/>
  <c r="S77" i="46"/>
  <c r="R74" i="46"/>
  <c r="U67" i="46"/>
  <c r="U37" i="46"/>
  <c r="R25" i="46"/>
  <c r="U21" i="46"/>
  <c r="R59" i="46"/>
  <c r="U59" i="46"/>
  <c r="R53" i="46"/>
  <c r="U53" i="46"/>
  <c r="R44" i="46"/>
  <c r="R19" i="46"/>
  <c r="T211" i="25"/>
  <c r="T203" i="25"/>
  <c r="T195" i="25"/>
  <c r="T181" i="25"/>
  <c r="S178" i="25"/>
  <c r="R169" i="25"/>
  <c r="R162" i="25"/>
  <c r="T155" i="25"/>
  <c r="U152" i="25"/>
  <c r="T151" i="25"/>
  <c r="T147" i="25"/>
  <c r="R137" i="25"/>
  <c r="R131" i="25"/>
  <c r="U129" i="25"/>
  <c r="U125" i="25"/>
  <c r="S122" i="25"/>
  <c r="U114" i="25"/>
  <c r="U105" i="25"/>
  <c r="S98" i="25"/>
  <c r="U90" i="25"/>
  <c r="R88" i="25"/>
  <c r="U66" i="25"/>
  <c r="S39" i="25"/>
  <c r="S36" i="25"/>
  <c r="S29" i="25"/>
  <c r="R19" i="25"/>
  <c r="U256" i="46"/>
  <c r="R249" i="46"/>
  <c r="U240" i="46"/>
  <c r="R235" i="46"/>
  <c r="S234" i="46"/>
  <c r="T221" i="46"/>
  <c r="S219" i="46"/>
  <c r="S210" i="46"/>
  <c r="T203" i="46"/>
  <c r="S202" i="46"/>
  <c r="U200" i="46"/>
  <c r="T195" i="46"/>
  <c r="S194" i="46"/>
  <c r="S178" i="46"/>
  <c r="S170" i="46"/>
  <c r="T147" i="46"/>
  <c r="U146" i="46"/>
  <c r="U145" i="46"/>
  <c r="T141" i="46"/>
  <c r="U136" i="46"/>
  <c r="U122" i="46"/>
  <c r="U105" i="46"/>
  <c r="U93" i="46"/>
  <c r="U92" i="46"/>
  <c r="U83" i="46"/>
  <c r="S74" i="46"/>
  <c r="R65" i="46"/>
  <c r="T53" i="46"/>
  <c r="U44" i="46"/>
  <c r="U19" i="46"/>
  <c r="R51" i="46"/>
  <c r="R49" i="46"/>
  <c r="R36" i="46"/>
  <c r="R20" i="46"/>
  <c r="T20" i="46"/>
  <c r="S162" i="25"/>
  <c r="T131" i="25"/>
  <c r="U122" i="25"/>
  <c r="U98" i="25"/>
  <c r="S88" i="25"/>
  <c r="R40" i="25"/>
  <c r="R245" i="46"/>
  <c r="R237" i="46"/>
  <c r="T234" i="46"/>
  <c r="T219" i="46"/>
  <c r="T210" i="46"/>
  <c r="T204" i="46"/>
  <c r="T202" i="46"/>
  <c r="T194" i="46"/>
  <c r="U184" i="46"/>
  <c r="T178" i="46"/>
  <c r="U176" i="46"/>
  <c r="T173" i="46"/>
  <c r="T170" i="46"/>
  <c r="U169" i="46"/>
  <c r="U160" i="46"/>
  <c r="S155" i="46"/>
  <c r="U123" i="46"/>
  <c r="U113" i="46"/>
  <c r="U51" i="46"/>
  <c r="R42" i="46"/>
  <c r="U36" i="46"/>
  <c r="U20" i="46"/>
  <c r="R52" i="46"/>
  <c r="U52" i="46"/>
  <c r="R45" i="46"/>
  <c r="S45" i="46"/>
  <c r="R34" i="46"/>
  <c r="R24" i="46"/>
  <c r="R215" i="25"/>
  <c r="U169" i="25"/>
  <c r="R153" i="25"/>
  <c r="R152" i="25"/>
  <c r="T144" i="25"/>
  <c r="U137" i="25"/>
  <c r="T133" i="25"/>
  <c r="R129" i="25"/>
  <c r="R125" i="25"/>
  <c r="T123" i="25"/>
  <c r="R105" i="25"/>
  <c r="S91" i="25"/>
  <c r="S71" i="25"/>
  <c r="T42" i="25"/>
  <c r="U40" i="25"/>
  <c r="U39" i="25"/>
  <c r="T34" i="25"/>
  <c r="U19" i="25"/>
  <c r="S256" i="46"/>
  <c r="U234" i="46"/>
  <c r="R220" i="46"/>
  <c r="U210" i="46"/>
  <c r="U202" i="46"/>
  <c r="U194" i="46"/>
  <c r="U178" i="46"/>
  <c r="U170" i="46"/>
  <c r="T162" i="46"/>
  <c r="T154" i="46"/>
  <c r="T153" i="46"/>
  <c r="S149" i="46"/>
  <c r="S146" i="46"/>
  <c r="S140" i="46"/>
  <c r="T138" i="46"/>
  <c r="T137" i="46"/>
  <c r="T128" i="46"/>
  <c r="T112" i="46"/>
  <c r="T96" i="46"/>
  <c r="S93" i="46"/>
  <c r="T52" i="46"/>
  <c r="S49" i="46"/>
  <c r="U45" i="46"/>
  <c r="U236" i="46"/>
  <c r="T236" i="46"/>
  <c r="S233" i="46"/>
  <c r="R233" i="46"/>
  <c r="T233" i="46"/>
  <c r="R148" i="46"/>
  <c r="S148" i="46"/>
  <c r="U227" i="46"/>
  <c r="T227" i="46"/>
  <c r="R130" i="46"/>
  <c r="S130" i="46"/>
  <c r="T130" i="46"/>
  <c r="U130" i="46"/>
  <c r="U253" i="46"/>
  <c r="T253" i="46"/>
  <c r="S252" i="46"/>
  <c r="U244" i="46"/>
  <c r="S244" i="46"/>
  <c r="T244" i="46"/>
  <c r="S241" i="46"/>
  <c r="R241" i="46"/>
  <c r="U241" i="46"/>
  <c r="R236" i="46"/>
  <c r="U233" i="46"/>
  <c r="S227" i="46"/>
  <c r="R211" i="46"/>
  <c r="S211" i="46"/>
  <c r="U211" i="46"/>
  <c r="T211" i="46"/>
  <c r="T208" i="46"/>
  <c r="R208" i="46"/>
  <c r="S208" i="46"/>
  <c r="U208" i="46"/>
  <c r="R205" i="46"/>
  <c r="S205" i="46"/>
  <c r="U205" i="46"/>
  <c r="T205" i="46"/>
  <c r="T192" i="46"/>
  <c r="R192" i="46"/>
  <c r="S192" i="46"/>
  <c r="U192" i="46"/>
  <c r="R187" i="46"/>
  <c r="S187" i="46"/>
  <c r="U187" i="46"/>
  <c r="T187" i="46"/>
  <c r="R172" i="46"/>
  <c r="S172" i="46"/>
  <c r="U172" i="46"/>
  <c r="T172" i="46"/>
  <c r="T168" i="46"/>
  <c r="R168" i="46"/>
  <c r="S168" i="46"/>
  <c r="U168" i="46"/>
  <c r="R126" i="46"/>
  <c r="T257" i="46"/>
  <c r="U257" i="46"/>
  <c r="U238" i="46"/>
  <c r="U235" i="46"/>
  <c r="S235" i="46"/>
  <c r="T235" i="46"/>
  <c r="T232" i="46"/>
  <c r="R232" i="46"/>
  <c r="U232" i="46"/>
  <c r="R227" i="46"/>
  <c r="R189" i="46"/>
  <c r="S189" i="46"/>
  <c r="U189" i="46"/>
  <c r="T189" i="46"/>
  <c r="R171" i="46"/>
  <c r="S171" i="46"/>
  <c r="U171" i="46"/>
  <c r="T171" i="46"/>
  <c r="T155" i="46"/>
  <c r="U155" i="46"/>
  <c r="R155" i="46"/>
  <c r="R134" i="46"/>
  <c r="R98" i="46"/>
  <c r="S98" i="46"/>
  <c r="T98" i="46"/>
  <c r="R80" i="46"/>
  <c r="U80" i="46"/>
  <c r="T80" i="46"/>
  <c r="S80" i="46"/>
  <c r="T252" i="46"/>
  <c r="U252" i="46"/>
  <c r="T224" i="46"/>
  <c r="R224" i="46"/>
  <c r="S224" i="46"/>
  <c r="U224" i="46"/>
  <c r="R198" i="46"/>
  <c r="T198" i="46"/>
  <c r="R180" i="46"/>
  <c r="S180" i="46"/>
  <c r="U180" i="46"/>
  <c r="T180" i="46"/>
  <c r="U148" i="46"/>
  <c r="T259" i="46"/>
  <c r="U259" i="46"/>
  <c r="S236" i="46"/>
  <c r="T148" i="46"/>
  <c r="R102" i="46"/>
  <c r="T251" i="46"/>
  <c r="U251" i="46"/>
  <c r="U229" i="46"/>
  <c r="S225" i="46"/>
  <c r="T225" i="46"/>
  <c r="U225" i="46"/>
  <c r="U117" i="46"/>
  <c r="R117" i="46"/>
  <c r="S117" i="46"/>
  <c r="T117" i="46"/>
  <c r="R259" i="46"/>
  <c r="U254" i="46"/>
  <c r="S253" i="46"/>
  <c r="U245" i="46"/>
  <c r="T245" i="46"/>
  <c r="R244" i="46"/>
  <c r="R107" i="46"/>
  <c r="S107" i="46"/>
  <c r="T107" i="46"/>
  <c r="U107" i="46"/>
  <c r="T216" i="46"/>
  <c r="R216" i="46"/>
  <c r="S216" i="46"/>
  <c r="U216" i="46"/>
  <c r="S161" i="46"/>
  <c r="R161" i="46"/>
  <c r="T161" i="46"/>
  <c r="U161" i="46"/>
  <c r="U32" i="46"/>
  <c r="S32" i="46"/>
  <c r="T32" i="46"/>
  <c r="R32" i="46"/>
  <c r="T250" i="46"/>
  <c r="U250" i="46"/>
  <c r="S259" i="46"/>
  <c r="S250" i="46"/>
  <c r="T258" i="46"/>
  <c r="U258" i="46"/>
  <c r="R253" i="46"/>
  <c r="T249" i="46"/>
  <c r="U249" i="46"/>
  <c r="U243" i="46"/>
  <c r="R243" i="46"/>
  <c r="S243" i="46"/>
  <c r="T241" i="46"/>
  <c r="T229" i="46"/>
  <c r="R225" i="46"/>
  <c r="S217" i="46"/>
  <c r="R217" i="46"/>
  <c r="T217" i="46"/>
  <c r="U217" i="46"/>
  <c r="U214" i="46"/>
  <c r="S201" i="46"/>
  <c r="R201" i="46"/>
  <c r="T201" i="46"/>
  <c r="U201" i="46"/>
  <c r="R196" i="46"/>
  <c r="S196" i="46"/>
  <c r="U196" i="46"/>
  <c r="T196" i="46"/>
  <c r="R181" i="46"/>
  <c r="S181" i="46"/>
  <c r="U181" i="46"/>
  <c r="T181" i="46"/>
  <c r="S177" i="46"/>
  <c r="R177" i="46"/>
  <c r="T177" i="46"/>
  <c r="U177" i="46"/>
  <c r="R165" i="46"/>
  <c r="S165" i="46"/>
  <c r="U165" i="46"/>
  <c r="T165" i="46"/>
  <c r="R163" i="46"/>
  <c r="S163" i="46"/>
  <c r="U163" i="46"/>
  <c r="T163" i="46"/>
  <c r="R124" i="46"/>
  <c r="S124" i="46"/>
  <c r="T124" i="46"/>
  <c r="U124" i="46"/>
  <c r="R100" i="46"/>
  <c r="S100" i="46"/>
  <c r="T100" i="46"/>
  <c r="U100" i="46"/>
  <c r="S144" i="46"/>
  <c r="T144" i="46"/>
  <c r="U144" i="46"/>
  <c r="U142" i="46"/>
  <c r="U139" i="46"/>
  <c r="U133" i="46"/>
  <c r="R133" i="46"/>
  <c r="S133" i="46"/>
  <c r="T133" i="46"/>
  <c r="R97" i="46"/>
  <c r="S97" i="46"/>
  <c r="T97" i="46"/>
  <c r="U97" i="46"/>
  <c r="U237" i="46"/>
  <c r="U228" i="46"/>
  <c r="U219" i="46"/>
  <c r="R212" i="46"/>
  <c r="S212" i="46"/>
  <c r="U212" i="46"/>
  <c r="R203" i="46"/>
  <c r="S203" i="46"/>
  <c r="U203" i="46"/>
  <c r="S193" i="46"/>
  <c r="R193" i="46"/>
  <c r="T193" i="46"/>
  <c r="T184" i="46"/>
  <c r="R184" i="46"/>
  <c r="S184" i="46"/>
  <c r="U166" i="46"/>
  <c r="S152" i="46"/>
  <c r="T152" i="46"/>
  <c r="R152" i="46"/>
  <c r="U152" i="46"/>
  <c r="T139" i="46"/>
  <c r="R116" i="46"/>
  <c r="S116" i="46"/>
  <c r="T116" i="46"/>
  <c r="U109" i="46"/>
  <c r="R109" i="46"/>
  <c r="S109" i="46"/>
  <c r="T109" i="46"/>
  <c r="R99" i="46"/>
  <c r="S99" i="46"/>
  <c r="T99" i="46"/>
  <c r="U99" i="46"/>
  <c r="U220" i="46"/>
  <c r="R197" i="46"/>
  <c r="S197" i="46"/>
  <c r="U197" i="46"/>
  <c r="R188" i="46"/>
  <c r="S188" i="46"/>
  <c r="U188" i="46"/>
  <c r="S169" i="46"/>
  <c r="R169" i="46"/>
  <c r="T169" i="46"/>
  <c r="S160" i="46"/>
  <c r="T160" i="46"/>
  <c r="R160" i="46"/>
  <c r="S139" i="46"/>
  <c r="R106" i="46"/>
  <c r="S106" i="46"/>
  <c r="T106" i="46"/>
  <c r="U106" i="46"/>
  <c r="U221" i="46"/>
  <c r="S209" i="46"/>
  <c r="R209" i="46"/>
  <c r="T209" i="46"/>
  <c r="T200" i="46"/>
  <c r="R200" i="46"/>
  <c r="S200" i="46"/>
  <c r="R182" i="46"/>
  <c r="R173" i="46"/>
  <c r="S173" i="46"/>
  <c r="U173" i="46"/>
  <c r="R164" i="46"/>
  <c r="S164" i="46"/>
  <c r="U164" i="46"/>
  <c r="U157" i="46"/>
  <c r="R144" i="46"/>
  <c r="R139" i="46"/>
  <c r="U125" i="46"/>
  <c r="R125" i="46"/>
  <c r="S125" i="46"/>
  <c r="T125" i="46"/>
  <c r="R121" i="46"/>
  <c r="S121" i="46"/>
  <c r="T121" i="46"/>
  <c r="T118" i="46"/>
  <c r="R108" i="46"/>
  <c r="S108" i="46"/>
  <c r="T108" i="46"/>
  <c r="U108" i="46"/>
  <c r="U72" i="46"/>
  <c r="R72" i="46"/>
  <c r="S72" i="46"/>
  <c r="T72" i="46"/>
  <c r="S66" i="46"/>
  <c r="T66" i="46"/>
  <c r="U66" i="46"/>
  <c r="R66" i="46"/>
  <c r="S58" i="46"/>
  <c r="T58" i="46"/>
  <c r="U58" i="46"/>
  <c r="R58" i="46"/>
  <c r="U40" i="46"/>
  <c r="S40" i="46"/>
  <c r="R40" i="46"/>
  <c r="T40" i="46"/>
  <c r="T17" i="46"/>
  <c r="U17" i="46"/>
  <c r="S17" i="46"/>
  <c r="R17" i="46"/>
  <c r="S206" i="46"/>
  <c r="R179" i="46"/>
  <c r="S179" i="46"/>
  <c r="U179" i="46"/>
  <c r="U73" i="46"/>
  <c r="T73" i="46"/>
  <c r="R73" i="46"/>
  <c r="S73" i="46"/>
  <c r="T240" i="46"/>
  <c r="U222" i="46"/>
  <c r="R213" i="46"/>
  <c r="S213" i="46"/>
  <c r="U213" i="46"/>
  <c r="R204" i="46"/>
  <c r="S204" i="46"/>
  <c r="U204" i="46"/>
  <c r="R195" i="46"/>
  <c r="S195" i="46"/>
  <c r="U195" i="46"/>
  <c r="S185" i="46"/>
  <c r="R185" i="46"/>
  <c r="T185" i="46"/>
  <c r="T176" i="46"/>
  <c r="R176" i="46"/>
  <c r="S176" i="46"/>
  <c r="T157" i="46"/>
  <c r="S142" i="46"/>
  <c r="R115" i="46"/>
  <c r="S115" i="46"/>
  <c r="T115" i="46"/>
  <c r="U115" i="46"/>
  <c r="U90" i="46"/>
  <c r="R90" i="46"/>
  <c r="R88" i="46"/>
  <c r="T88" i="46"/>
  <c r="U88" i="46"/>
  <c r="U86" i="46"/>
  <c r="R81" i="46"/>
  <c r="S81" i="46"/>
  <c r="R78" i="46"/>
  <c r="U56" i="46"/>
  <c r="S56" i="46"/>
  <c r="T56" i="46"/>
  <c r="S50" i="46"/>
  <c r="T50" i="46"/>
  <c r="U50" i="46"/>
  <c r="R50" i="46"/>
  <c r="U48" i="46"/>
  <c r="R48" i="46"/>
  <c r="S48" i="46"/>
  <c r="R131" i="46"/>
  <c r="S131" i="46"/>
  <c r="T131" i="46"/>
  <c r="R122" i="46"/>
  <c r="S122" i="46"/>
  <c r="T122" i="46"/>
  <c r="R113" i="46"/>
  <c r="S113" i="46"/>
  <c r="T113" i="46"/>
  <c r="S103" i="46"/>
  <c r="R89" i="46"/>
  <c r="U89" i="46"/>
  <c r="U64" i="46"/>
  <c r="R64" i="46"/>
  <c r="S64" i="46"/>
  <c r="T64" i="46"/>
  <c r="U158" i="46"/>
  <c r="R129" i="46"/>
  <c r="S129" i="46"/>
  <c r="T129" i="46"/>
  <c r="T110" i="46"/>
  <c r="U110" i="46"/>
  <c r="U101" i="46"/>
  <c r="R101" i="46"/>
  <c r="S101" i="46"/>
  <c r="T101" i="46"/>
  <c r="S26" i="46"/>
  <c r="T26" i="46"/>
  <c r="U26" i="46"/>
  <c r="R26" i="46"/>
  <c r="R132" i="46"/>
  <c r="S132" i="46"/>
  <c r="T132" i="46"/>
  <c r="R123" i="46"/>
  <c r="S123" i="46"/>
  <c r="T123" i="46"/>
  <c r="R114" i="46"/>
  <c r="S114" i="46"/>
  <c r="T114" i="46"/>
  <c r="R105" i="46"/>
  <c r="S105" i="46"/>
  <c r="T105" i="46"/>
  <c r="T41" i="46"/>
  <c r="U41" i="46"/>
  <c r="R41" i="46"/>
  <c r="S41" i="46"/>
  <c r="S153" i="46"/>
  <c r="S145" i="46"/>
  <c r="S137" i="46"/>
  <c r="T136" i="46"/>
  <c r="T91" i="46"/>
  <c r="R91" i="46"/>
  <c r="U82" i="46"/>
  <c r="R82" i="46"/>
  <c r="S136" i="46"/>
  <c r="S92" i="46"/>
  <c r="R92" i="46"/>
  <c r="T83" i="46"/>
  <c r="R83" i="46"/>
  <c r="T74" i="46"/>
  <c r="U74" i="46"/>
  <c r="T65" i="46"/>
  <c r="U65" i="46"/>
  <c r="T33" i="46"/>
  <c r="U33" i="46"/>
  <c r="T25" i="46"/>
  <c r="U25" i="46"/>
  <c r="S25" i="46"/>
  <c r="U16" i="46"/>
  <c r="R16" i="46"/>
  <c r="T16" i="46"/>
  <c r="S84" i="46"/>
  <c r="R84" i="46"/>
  <c r="S18" i="46"/>
  <c r="T18" i="46"/>
  <c r="U18" i="46"/>
  <c r="S75" i="46"/>
  <c r="T75" i="46"/>
  <c r="T57" i="46"/>
  <c r="U57" i="46"/>
  <c r="S42" i="46"/>
  <c r="T42" i="46"/>
  <c r="U42" i="46"/>
  <c r="U24" i="46"/>
  <c r="T49" i="46"/>
  <c r="U49" i="46"/>
  <c r="S34" i="46"/>
  <c r="T34" i="46"/>
  <c r="U34" i="46"/>
  <c r="S76" i="46"/>
  <c r="S68" i="46"/>
  <c r="T67" i="46"/>
  <c r="S60" i="46"/>
  <c r="T59" i="46"/>
  <c r="S52" i="46"/>
  <c r="T51" i="46"/>
  <c r="S44" i="46"/>
  <c r="T43" i="46"/>
  <c r="S36" i="46"/>
  <c r="T35" i="46"/>
  <c r="S28" i="46"/>
  <c r="T27" i="46"/>
  <c r="S20" i="46"/>
  <c r="T19" i="46"/>
  <c r="S12" i="46"/>
  <c r="T11" i="46"/>
  <c r="S67" i="46"/>
  <c r="S59" i="46"/>
  <c r="S51" i="46"/>
  <c r="S43" i="46"/>
  <c r="S35" i="46"/>
  <c r="S27" i="46"/>
  <c r="S19" i="46"/>
  <c r="S11" i="46"/>
  <c r="S197" i="25"/>
  <c r="U120" i="25"/>
  <c r="S120" i="25"/>
  <c r="T120" i="25"/>
  <c r="U95" i="25"/>
  <c r="R95" i="25"/>
  <c r="S95" i="25"/>
  <c r="T95" i="25"/>
  <c r="T201" i="25"/>
  <c r="U201" i="25"/>
  <c r="T12" i="25"/>
  <c r="S232" i="25"/>
  <c r="U223" i="25"/>
  <c r="U186" i="25"/>
  <c r="T177" i="25"/>
  <c r="U177" i="25"/>
  <c r="U165" i="25"/>
  <c r="T154" i="25"/>
  <c r="U154" i="25"/>
  <c r="R154" i="25"/>
  <c r="S111" i="25"/>
  <c r="T93" i="25"/>
  <c r="U93" i="25"/>
  <c r="R93" i="25"/>
  <c r="T85" i="25"/>
  <c r="U85" i="25"/>
  <c r="S85" i="25"/>
  <c r="U83" i="25"/>
  <c r="R83" i="25"/>
  <c r="T83" i="25"/>
  <c r="S83" i="25"/>
  <c r="T77" i="25"/>
  <c r="U77" i="25"/>
  <c r="S77" i="25"/>
  <c r="R77" i="25"/>
  <c r="T20" i="25"/>
  <c r="U256" i="25"/>
  <c r="T252" i="25"/>
  <c r="T233" i="25"/>
  <c r="U233" i="25"/>
  <c r="U229" i="25"/>
  <c r="T225" i="25"/>
  <c r="U225" i="25"/>
  <c r="S213" i="25"/>
  <c r="S209" i="25"/>
  <c r="S202" i="25"/>
  <c r="T202" i="25"/>
  <c r="U197" i="25"/>
  <c r="S193" i="25"/>
  <c r="T193" i="25"/>
  <c r="T189" i="25"/>
  <c r="U189" i="25"/>
  <c r="R173" i="25"/>
  <c r="S173" i="25"/>
  <c r="U173" i="25"/>
  <c r="S170" i="25"/>
  <c r="T165" i="25"/>
  <c r="U128" i="25"/>
  <c r="S128" i="25"/>
  <c r="T128" i="25"/>
  <c r="R120" i="25"/>
  <c r="U96" i="25"/>
  <c r="S96" i="25"/>
  <c r="T96" i="25"/>
  <c r="S80" i="25"/>
  <c r="U80" i="25"/>
  <c r="R80" i="25"/>
  <c r="U67" i="25"/>
  <c r="R67" i="25"/>
  <c r="S67" i="25"/>
  <c r="T67" i="25"/>
  <c r="S218" i="25"/>
  <c r="T218" i="25"/>
  <c r="T186" i="25"/>
  <c r="T127" i="25"/>
  <c r="U127" i="25"/>
  <c r="R127" i="25"/>
  <c r="R73" i="25"/>
  <c r="T73" i="25"/>
  <c r="U73" i="25"/>
  <c r="S73" i="25"/>
  <c r="S221" i="25"/>
  <c r="R141" i="25"/>
  <c r="S141" i="25"/>
  <c r="U141" i="25"/>
  <c r="S107" i="25"/>
  <c r="T107" i="25"/>
  <c r="U107" i="25"/>
  <c r="T256" i="25"/>
  <c r="S249" i="25"/>
  <c r="T237" i="25"/>
  <c r="U237" i="25"/>
  <c r="T229" i="25"/>
  <c r="U215" i="25"/>
  <c r="T197" i="25"/>
  <c r="T191" i="25"/>
  <c r="T119" i="25"/>
  <c r="U119" i="25"/>
  <c r="S119" i="25"/>
  <c r="R107" i="25"/>
  <c r="S23" i="25"/>
  <c r="T23" i="25"/>
  <c r="U23" i="25"/>
  <c r="T241" i="25"/>
  <c r="U241" i="25"/>
  <c r="U232" i="25"/>
  <c r="S226" i="25"/>
  <c r="T226" i="25"/>
  <c r="U221" i="25"/>
  <c r="T217" i="25"/>
  <c r="U217" i="25"/>
  <c r="S205" i="25"/>
  <c r="S201" i="25"/>
  <c r="R197" i="25"/>
  <c r="S194" i="25"/>
  <c r="T194" i="25"/>
  <c r="U185" i="25"/>
  <c r="R179" i="25"/>
  <c r="S179" i="25"/>
  <c r="U179" i="25"/>
  <c r="S177" i="25"/>
  <c r="R165" i="25"/>
  <c r="T161" i="25"/>
  <c r="U161" i="25"/>
  <c r="R158" i="25"/>
  <c r="T138" i="25"/>
  <c r="U138" i="25"/>
  <c r="R138" i="25"/>
  <c r="S115" i="25"/>
  <c r="R115" i="25"/>
  <c r="U115" i="25"/>
  <c r="U104" i="25"/>
  <c r="S104" i="25"/>
  <c r="T104" i="25"/>
  <c r="R104" i="25"/>
  <c r="S93" i="25"/>
  <c r="R85" i="25"/>
  <c r="R65" i="25"/>
  <c r="T65" i="25"/>
  <c r="U65" i="25"/>
  <c r="S65" i="25"/>
  <c r="T35" i="25"/>
  <c r="U35" i="25"/>
  <c r="S35" i="25"/>
  <c r="T249" i="25"/>
  <c r="U249" i="25"/>
  <c r="S229" i="25"/>
  <c r="T209" i="25"/>
  <c r="U209" i="25"/>
  <c r="T170" i="25"/>
  <c r="U170" i="25"/>
  <c r="R170" i="25"/>
  <c r="T111" i="25"/>
  <c r="U111" i="25"/>
  <c r="U87" i="25"/>
  <c r="T87" i="25"/>
  <c r="R87" i="25"/>
  <c r="S87" i="25"/>
  <c r="R53" i="25"/>
  <c r="T53" i="25"/>
  <c r="U53" i="25"/>
  <c r="S53" i="25"/>
  <c r="R45" i="25"/>
  <c r="T45" i="25"/>
  <c r="U45" i="25"/>
  <c r="S45" i="25"/>
  <c r="R31" i="25"/>
  <c r="T31" i="25"/>
  <c r="S31" i="25"/>
  <c r="U31" i="25"/>
  <c r="T253" i="25"/>
  <c r="U253" i="25"/>
  <c r="U231" i="25"/>
  <c r="U199" i="25"/>
  <c r="T145" i="25"/>
  <c r="U145" i="25"/>
  <c r="T257" i="25"/>
  <c r="U257" i="25"/>
  <c r="S210" i="25"/>
  <c r="T210" i="25"/>
  <c r="R191" i="25"/>
  <c r="U191" i="25"/>
  <c r="R187" i="25"/>
  <c r="U187" i="25"/>
  <c r="T231" i="25"/>
  <c r="R218" i="25"/>
  <c r="T199" i="25"/>
  <c r="R186" i="25"/>
  <c r="S165" i="25"/>
  <c r="R145" i="25"/>
  <c r="T141" i="25"/>
  <c r="S257" i="25"/>
  <c r="R256" i="25"/>
  <c r="R253" i="25"/>
  <c r="T245" i="25"/>
  <c r="U245" i="25"/>
  <c r="T232" i="25"/>
  <c r="R231" i="25"/>
  <c r="T223" i="25"/>
  <c r="T221" i="25"/>
  <c r="R210" i="25"/>
  <c r="U207" i="25"/>
  <c r="R201" i="25"/>
  <c r="R199" i="25"/>
  <c r="S187" i="25"/>
  <c r="R177" i="25"/>
  <c r="R157" i="25"/>
  <c r="S157" i="25"/>
  <c r="U157" i="25"/>
  <c r="S154" i="25"/>
  <c r="R43" i="25"/>
  <c r="S43" i="25"/>
  <c r="U43" i="25"/>
  <c r="T43" i="25"/>
  <c r="R23" i="25"/>
  <c r="U258" i="25"/>
  <c r="U250" i="25"/>
  <c r="U242" i="25"/>
  <c r="U234" i="25"/>
  <c r="R214" i="25"/>
  <c r="R183" i="25"/>
  <c r="U183" i="25"/>
  <c r="T178" i="25"/>
  <c r="U178" i="25"/>
  <c r="T162" i="25"/>
  <c r="U162" i="25"/>
  <c r="T146" i="25"/>
  <c r="U146" i="25"/>
  <c r="S131" i="25"/>
  <c r="S99" i="25"/>
  <c r="R84" i="25"/>
  <c r="S75" i="25"/>
  <c r="U75" i="25"/>
  <c r="T72" i="25"/>
  <c r="S72" i="25"/>
  <c r="U72" i="25"/>
  <c r="T64" i="25"/>
  <c r="R64" i="25"/>
  <c r="S64" i="25"/>
  <c r="S27" i="25"/>
  <c r="T27" i="25"/>
  <c r="S227" i="25"/>
  <c r="S219" i="25"/>
  <c r="S211" i="25"/>
  <c r="S203" i="25"/>
  <c r="S195" i="25"/>
  <c r="S123" i="25"/>
  <c r="T89" i="25"/>
  <c r="U89" i="25"/>
  <c r="R37" i="25"/>
  <c r="T37" i="25"/>
  <c r="U37" i="25"/>
  <c r="R33" i="25"/>
  <c r="T33" i="25"/>
  <c r="U33" i="25"/>
  <c r="R21" i="25"/>
  <c r="T21" i="25"/>
  <c r="U21" i="25"/>
  <c r="S21" i="25"/>
  <c r="R13" i="25"/>
  <c r="T13" i="25"/>
  <c r="U13" i="25"/>
  <c r="S13" i="25"/>
  <c r="R227" i="25"/>
  <c r="R219" i="25"/>
  <c r="R211" i="25"/>
  <c r="R203" i="25"/>
  <c r="R195" i="25"/>
  <c r="U112" i="25"/>
  <c r="S112" i="25"/>
  <c r="T112" i="25"/>
  <c r="T103" i="25"/>
  <c r="U103" i="25"/>
  <c r="S79" i="25"/>
  <c r="U79" i="25"/>
  <c r="T79" i="25"/>
  <c r="R63" i="25"/>
  <c r="T63" i="25"/>
  <c r="U63" i="25"/>
  <c r="R59" i="25"/>
  <c r="S59" i="25"/>
  <c r="U59" i="25"/>
  <c r="T48" i="25"/>
  <c r="T24" i="25"/>
  <c r="U24" i="25"/>
  <c r="R24" i="25"/>
  <c r="U175" i="25"/>
  <c r="U171" i="25"/>
  <c r="U167" i="25"/>
  <c r="U163" i="25"/>
  <c r="U159" i="25"/>
  <c r="U155" i="25"/>
  <c r="U151" i="25"/>
  <c r="U147" i="25"/>
  <c r="U143" i="25"/>
  <c r="U139" i="25"/>
  <c r="U135" i="25"/>
  <c r="T130" i="25"/>
  <c r="R124" i="25"/>
  <c r="T122" i="25"/>
  <c r="T114" i="25"/>
  <c r="T106" i="25"/>
  <c r="T98" i="25"/>
  <c r="U88" i="25"/>
  <c r="R69" i="25"/>
  <c r="T69" i="25"/>
  <c r="U69" i="25"/>
  <c r="S55" i="25"/>
  <c r="T55" i="25"/>
  <c r="U52" i="25"/>
  <c r="R11" i="25"/>
  <c r="S11" i="25"/>
  <c r="U11" i="25"/>
  <c r="S175" i="25"/>
  <c r="S171" i="25"/>
  <c r="S167" i="25"/>
  <c r="S163" i="25"/>
  <c r="S159" i="25"/>
  <c r="S155" i="25"/>
  <c r="S151" i="25"/>
  <c r="S147" i="25"/>
  <c r="S143" i="25"/>
  <c r="S139" i="25"/>
  <c r="S135" i="25"/>
  <c r="R130" i="25"/>
  <c r="R122" i="25"/>
  <c r="R114" i="25"/>
  <c r="R106" i="25"/>
  <c r="R98" i="25"/>
  <c r="U91" i="25"/>
  <c r="T32" i="25"/>
  <c r="R32" i="25"/>
  <c r="S32" i="25"/>
  <c r="T16" i="25"/>
  <c r="T81" i="25"/>
  <c r="U81" i="25"/>
  <c r="S81" i="25"/>
  <c r="T56" i="25"/>
  <c r="U56" i="25"/>
  <c r="U44" i="25"/>
  <c r="R41" i="25"/>
  <c r="T41" i="25"/>
  <c r="U41" i="25"/>
  <c r="S41" i="25"/>
  <c r="T11" i="25"/>
  <c r="R57" i="25"/>
  <c r="T57" i="25"/>
  <c r="U57" i="25"/>
  <c r="R25" i="25"/>
  <c r="T25" i="25"/>
  <c r="U25" i="25"/>
  <c r="R49" i="25"/>
  <c r="T49" i="25"/>
  <c r="U49" i="25"/>
  <c r="R17" i="25"/>
  <c r="T17" i="25"/>
  <c r="U17" i="25"/>
  <c r="R61" i="25"/>
  <c r="T61" i="25"/>
  <c r="U61" i="25"/>
  <c r="T40" i="25"/>
  <c r="R29" i="25"/>
  <c r="T29" i="25"/>
  <c r="U29" i="25"/>
  <c r="S90" i="25"/>
  <c r="S82" i="25"/>
  <c r="S74" i="25"/>
  <c r="S66" i="25"/>
  <c r="S58" i="25"/>
  <c r="S50" i="25"/>
  <c r="S42" i="25"/>
  <c r="S34" i="25"/>
  <c r="S26" i="25"/>
  <c r="S18" i="25"/>
  <c r="Z9" i="47"/>
  <c r="Y13" i="44"/>
  <c r="X13" i="44"/>
  <c r="U13" i="44" s="1"/>
  <c r="V11" i="44"/>
  <c r="T11" i="44"/>
  <c r="S11" i="39"/>
  <c r="U11" i="39"/>
  <c r="W13" i="39"/>
  <c r="X13" i="39"/>
  <c r="X13" i="38"/>
  <c r="W13" i="38"/>
  <c r="R13" i="38" s="1"/>
  <c r="V13" i="38" s="1"/>
  <c r="U11" i="38"/>
  <c r="S11" i="38"/>
  <c r="T13" i="39"/>
  <c r="U233" i="38"/>
  <c r="T13" i="38"/>
  <c r="U232" i="38"/>
  <c r="U230" i="38"/>
  <c r="L11" i="29"/>
  <c r="K12" i="29"/>
  <c r="L12" i="29"/>
  <c r="K13" i="29"/>
  <c r="L13" i="29"/>
  <c r="K14" i="29"/>
  <c r="L14" i="29"/>
  <c r="K15" i="29"/>
  <c r="L15" i="29"/>
  <c r="K16" i="29"/>
  <c r="L16" i="29"/>
  <c r="K17" i="29"/>
  <c r="L17" i="29"/>
  <c r="K18" i="29"/>
  <c r="L18" i="29"/>
  <c r="K19" i="29"/>
  <c r="L19" i="29"/>
  <c r="K20" i="29"/>
  <c r="L20" i="29"/>
  <c r="K21" i="29"/>
  <c r="L21" i="29"/>
  <c r="K22" i="29"/>
  <c r="L22" i="29"/>
  <c r="K23" i="29"/>
  <c r="L23" i="29"/>
  <c r="K24" i="29"/>
  <c r="L24" i="29"/>
  <c r="K25" i="29"/>
  <c r="L25" i="29"/>
  <c r="K26" i="29"/>
  <c r="L26" i="29"/>
  <c r="K27" i="29"/>
  <c r="L27" i="29"/>
  <c r="K28" i="29"/>
  <c r="L28" i="29"/>
  <c r="K29" i="29"/>
  <c r="L29" i="29"/>
  <c r="K30" i="29"/>
  <c r="L30" i="29"/>
  <c r="K31" i="29"/>
  <c r="L31" i="29"/>
  <c r="K32" i="29"/>
  <c r="L32" i="29"/>
  <c r="K33" i="29"/>
  <c r="L33" i="29"/>
  <c r="K34" i="29"/>
  <c r="L34" i="29"/>
  <c r="K35" i="29"/>
  <c r="L35" i="29"/>
  <c r="K36" i="29"/>
  <c r="L36" i="29"/>
  <c r="K37" i="29"/>
  <c r="L37" i="29"/>
  <c r="K38" i="29"/>
  <c r="L38" i="29"/>
  <c r="K39" i="29"/>
  <c r="L39" i="29"/>
  <c r="K40" i="29"/>
  <c r="L40" i="29"/>
  <c r="K41" i="29"/>
  <c r="L41" i="29"/>
  <c r="K42" i="29"/>
  <c r="L42" i="29"/>
  <c r="K43" i="29"/>
  <c r="L43" i="29"/>
  <c r="K44" i="29"/>
  <c r="L44" i="29"/>
  <c r="K45" i="29"/>
  <c r="L45" i="29"/>
  <c r="K46" i="29"/>
  <c r="L46" i="29"/>
  <c r="K47" i="29"/>
  <c r="L47" i="29"/>
  <c r="K48" i="29"/>
  <c r="L48" i="29"/>
  <c r="K49" i="29"/>
  <c r="L49" i="29"/>
  <c r="K50" i="29"/>
  <c r="L50" i="29"/>
  <c r="K51" i="29"/>
  <c r="L51" i="29"/>
  <c r="K52" i="29"/>
  <c r="L52" i="29"/>
  <c r="K53" i="29"/>
  <c r="L53" i="29"/>
  <c r="K54" i="29"/>
  <c r="L54" i="29"/>
  <c r="K55" i="29"/>
  <c r="L55" i="29"/>
  <c r="K56" i="29"/>
  <c r="L56" i="29"/>
  <c r="K57" i="29"/>
  <c r="L57" i="29"/>
  <c r="K58" i="29"/>
  <c r="L58" i="29"/>
  <c r="K59" i="29"/>
  <c r="L59" i="29"/>
  <c r="K60" i="29"/>
  <c r="L60" i="29"/>
  <c r="K61" i="29"/>
  <c r="L61" i="29"/>
  <c r="K62" i="29"/>
  <c r="L62" i="29"/>
  <c r="K63" i="29"/>
  <c r="L63" i="29"/>
  <c r="K64" i="29"/>
  <c r="L64" i="29"/>
  <c r="K65" i="29"/>
  <c r="L65" i="29"/>
  <c r="K66" i="29"/>
  <c r="L66" i="29"/>
  <c r="K67" i="29"/>
  <c r="L67" i="29"/>
  <c r="K68" i="29"/>
  <c r="L68" i="29"/>
  <c r="K69" i="29"/>
  <c r="L69" i="29"/>
  <c r="K70" i="29"/>
  <c r="L70" i="29"/>
  <c r="K71" i="29"/>
  <c r="L71" i="29"/>
  <c r="K72" i="29"/>
  <c r="L72" i="29"/>
  <c r="K73" i="29"/>
  <c r="L73" i="29"/>
  <c r="K74" i="29"/>
  <c r="L74" i="29"/>
  <c r="K75" i="29"/>
  <c r="L75" i="29"/>
  <c r="K76" i="29"/>
  <c r="L76" i="29"/>
  <c r="K77" i="29"/>
  <c r="L77" i="29"/>
  <c r="K78" i="29"/>
  <c r="L78" i="29"/>
  <c r="K79" i="29"/>
  <c r="L79" i="29"/>
  <c r="K80" i="29"/>
  <c r="L80" i="29"/>
  <c r="K81" i="29"/>
  <c r="L81" i="29"/>
  <c r="K82" i="29"/>
  <c r="L82" i="29"/>
  <c r="K83" i="29"/>
  <c r="L83" i="29"/>
  <c r="K84" i="29"/>
  <c r="L84" i="29"/>
  <c r="K85" i="29"/>
  <c r="L85" i="29"/>
  <c r="K86" i="29"/>
  <c r="L86" i="29"/>
  <c r="K87" i="29"/>
  <c r="L87" i="29"/>
  <c r="K88" i="29"/>
  <c r="L88" i="29"/>
  <c r="K89" i="29"/>
  <c r="L89" i="29"/>
  <c r="K90" i="29"/>
  <c r="L90" i="29"/>
  <c r="K91" i="29"/>
  <c r="L91" i="29"/>
  <c r="K92" i="29"/>
  <c r="L92" i="29"/>
  <c r="K93" i="29"/>
  <c r="L93" i="29"/>
  <c r="K94" i="29"/>
  <c r="L94" i="29"/>
  <c r="K95" i="29"/>
  <c r="L95" i="29"/>
  <c r="K96" i="29"/>
  <c r="L96" i="29"/>
  <c r="K97" i="29"/>
  <c r="L97" i="29"/>
  <c r="K98" i="29"/>
  <c r="L98" i="29"/>
  <c r="K99" i="29"/>
  <c r="L99" i="29"/>
  <c r="K100" i="29"/>
  <c r="L100" i="29"/>
  <c r="K101" i="29"/>
  <c r="L101" i="29"/>
  <c r="K102" i="29"/>
  <c r="L102" i="29"/>
  <c r="K103" i="29"/>
  <c r="L103" i="29"/>
  <c r="K104" i="29"/>
  <c r="L104" i="29"/>
  <c r="K105" i="29"/>
  <c r="L105" i="29"/>
  <c r="K106" i="29"/>
  <c r="L106" i="29"/>
  <c r="K107" i="29"/>
  <c r="L107" i="29"/>
  <c r="K108" i="29"/>
  <c r="L108" i="29"/>
  <c r="K109" i="29"/>
  <c r="L109" i="29"/>
  <c r="K110" i="29"/>
  <c r="L110" i="29"/>
  <c r="K111" i="29"/>
  <c r="L111" i="29"/>
  <c r="K112" i="29"/>
  <c r="L112" i="29"/>
  <c r="K113" i="29"/>
  <c r="L113" i="29"/>
  <c r="K114" i="29"/>
  <c r="L114" i="29"/>
  <c r="K115" i="29"/>
  <c r="L115" i="29"/>
  <c r="K116" i="29"/>
  <c r="L116" i="29"/>
  <c r="K117" i="29"/>
  <c r="L117" i="29"/>
  <c r="K118" i="29"/>
  <c r="L118" i="29"/>
  <c r="K119" i="29"/>
  <c r="L119" i="29"/>
  <c r="K120" i="29"/>
  <c r="L120" i="29"/>
  <c r="K121" i="29"/>
  <c r="L121" i="29"/>
  <c r="K122" i="29"/>
  <c r="L122" i="29"/>
  <c r="K123" i="29"/>
  <c r="L123" i="29"/>
  <c r="K124" i="29"/>
  <c r="L124" i="29"/>
  <c r="K125" i="29"/>
  <c r="L125" i="29"/>
  <c r="K126" i="29"/>
  <c r="L126" i="29"/>
  <c r="K127" i="29"/>
  <c r="L127" i="29"/>
  <c r="K128" i="29"/>
  <c r="L128" i="29"/>
  <c r="K129" i="29"/>
  <c r="L129" i="29"/>
  <c r="K130" i="29"/>
  <c r="L130" i="29"/>
  <c r="K131" i="29"/>
  <c r="L131" i="29"/>
  <c r="K132" i="29"/>
  <c r="L132" i="29"/>
  <c r="K133" i="29"/>
  <c r="L133" i="29"/>
  <c r="K134" i="29"/>
  <c r="L134" i="29"/>
  <c r="K135" i="29"/>
  <c r="L135" i="29"/>
  <c r="K136" i="29"/>
  <c r="L136" i="29"/>
  <c r="K137" i="29"/>
  <c r="L137" i="29"/>
  <c r="K138" i="29"/>
  <c r="L138" i="29"/>
  <c r="K139" i="29"/>
  <c r="L139" i="29"/>
  <c r="K140" i="29"/>
  <c r="L140" i="29"/>
  <c r="K141" i="29"/>
  <c r="L141" i="29"/>
  <c r="K142" i="29"/>
  <c r="L142" i="29"/>
  <c r="K143" i="29"/>
  <c r="L143" i="29"/>
  <c r="K144" i="29"/>
  <c r="L144" i="29"/>
  <c r="K145" i="29"/>
  <c r="L145" i="29"/>
  <c r="K146" i="29"/>
  <c r="L146" i="29"/>
  <c r="K147" i="29"/>
  <c r="L147" i="29"/>
  <c r="K148" i="29"/>
  <c r="L148" i="29"/>
  <c r="K149" i="29"/>
  <c r="L149" i="29"/>
  <c r="K150" i="29"/>
  <c r="L150" i="29"/>
  <c r="K151" i="29"/>
  <c r="L151" i="29"/>
  <c r="K152" i="29"/>
  <c r="L152" i="29"/>
  <c r="K153" i="29"/>
  <c r="L153" i="29"/>
  <c r="K154" i="29"/>
  <c r="L154" i="29"/>
  <c r="K155" i="29"/>
  <c r="L155" i="29"/>
  <c r="K156" i="29"/>
  <c r="L156" i="29"/>
  <c r="K157" i="29"/>
  <c r="L157" i="29"/>
  <c r="K158" i="29"/>
  <c r="L158" i="29"/>
  <c r="K159" i="29"/>
  <c r="L159" i="29"/>
  <c r="K160" i="29"/>
  <c r="L160" i="29"/>
  <c r="K161" i="29"/>
  <c r="L161" i="29"/>
  <c r="K162" i="29"/>
  <c r="L162" i="29"/>
  <c r="K163" i="29"/>
  <c r="L163" i="29"/>
  <c r="K164" i="29"/>
  <c r="L164" i="29"/>
  <c r="K165" i="29"/>
  <c r="L165" i="29"/>
  <c r="K166" i="29"/>
  <c r="L166" i="29"/>
  <c r="K167" i="29"/>
  <c r="L167" i="29"/>
  <c r="K168" i="29"/>
  <c r="L168" i="29"/>
  <c r="K169" i="29"/>
  <c r="L169" i="29"/>
  <c r="K170" i="29"/>
  <c r="L170" i="29"/>
  <c r="K171" i="29"/>
  <c r="L171" i="29"/>
  <c r="K172" i="29"/>
  <c r="L172" i="29"/>
  <c r="K173" i="29"/>
  <c r="L173" i="29"/>
  <c r="K174" i="29"/>
  <c r="L174" i="29"/>
  <c r="K175" i="29"/>
  <c r="L175" i="29"/>
  <c r="K176" i="29"/>
  <c r="L176" i="29"/>
  <c r="K177" i="29"/>
  <c r="L177" i="29"/>
  <c r="K178" i="29"/>
  <c r="L178" i="29"/>
  <c r="K179" i="29"/>
  <c r="L179" i="29"/>
  <c r="K180" i="29"/>
  <c r="L180" i="29"/>
  <c r="K181" i="29"/>
  <c r="L181" i="29"/>
  <c r="K182" i="29"/>
  <c r="L182" i="29"/>
  <c r="K183" i="29"/>
  <c r="L183" i="29"/>
  <c r="K184" i="29"/>
  <c r="L184" i="29"/>
  <c r="K185" i="29"/>
  <c r="L185" i="29"/>
  <c r="K186" i="29"/>
  <c r="L186" i="29"/>
  <c r="K187" i="29"/>
  <c r="L187" i="29"/>
  <c r="K188" i="29"/>
  <c r="L188" i="29"/>
  <c r="K189" i="29"/>
  <c r="L189" i="29"/>
  <c r="K190" i="29"/>
  <c r="L190" i="29"/>
  <c r="K191" i="29"/>
  <c r="L191" i="29"/>
  <c r="K192" i="29"/>
  <c r="L192" i="29"/>
  <c r="K193" i="29"/>
  <c r="L193" i="29"/>
  <c r="K194" i="29"/>
  <c r="L194" i="29"/>
  <c r="K195" i="29"/>
  <c r="L195" i="29"/>
  <c r="K196" i="29"/>
  <c r="L196" i="29"/>
  <c r="K197" i="29"/>
  <c r="L197" i="29"/>
  <c r="K198" i="29"/>
  <c r="L198" i="29"/>
  <c r="K199" i="29"/>
  <c r="L199" i="29"/>
  <c r="K200" i="29"/>
  <c r="L200" i="29"/>
  <c r="K201" i="29"/>
  <c r="L201" i="29"/>
  <c r="K202" i="29"/>
  <c r="L202" i="29"/>
  <c r="K203" i="29"/>
  <c r="L203" i="29"/>
  <c r="K204" i="29"/>
  <c r="L204" i="29"/>
  <c r="K205" i="29"/>
  <c r="L205" i="29"/>
  <c r="K206" i="29"/>
  <c r="L206" i="29"/>
  <c r="K207" i="29"/>
  <c r="L207" i="29"/>
  <c r="K208" i="29"/>
  <c r="L208" i="29"/>
  <c r="K209" i="29"/>
  <c r="L209" i="29"/>
  <c r="K210" i="29"/>
  <c r="L210" i="29"/>
  <c r="K211" i="29"/>
  <c r="L211" i="29"/>
  <c r="K212" i="29"/>
  <c r="L212" i="29"/>
  <c r="K213" i="29"/>
  <c r="L213" i="29"/>
  <c r="K214" i="29"/>
  <c r="L214" i="29"/>
  <c r="K215" i="29"/>
  <c r="L215" i="29"/>
  <c r="K216" i="29"/>
  <c r="L216" i="29"/>
  <c r="K217" i="29"/>
  <c r="L217" i="29"/>
  <c r="K218" i="29"/>
  <c r="L218" i="29"/>
  <c r="K219" i="29"/>
  <c r="L219" i="29"/>
  <c r="K220" i="29"/>
  <c r="L220" i="29"/>
  <c r="K221" i="29"/>
  <c r="L221" i="29"/>
  <c r="K222" i="29"/>
  <c r="L222" i="29"/>
  <c r="K223" i="29"/>
  <c r="L223" i="29"/>
  <c r="K224" i="29"/>
  <c r="L224" i="29"/>
  <c r="K225" i="29"/>
  <c r="L225" i="29"/>
  <c r="K226" i="29"/>
  <c r="L226" i="29"/>
  <c r="K227" i="29"/>
  <c r="L227" i="29"/>
  <c r="K228" i="29"/>
  <c r="L228" i="29"/>
  <c r="K229" i="29"/>
  <c r="L229" i="29"/>
  <c r="K230" i="29"/>
  <c r="L230" i="29"/>
  <c r="K231" i="29"/>
  <c r="L231" i="29"/>
  <c r="K232" i="29"/>
  <c r="L232" i="29"/>
  <c r="K233" i="29"/>
  <c r="L233" i="29"/>
  <c r="K234" i="29"/>
  <c r="L234" i="29"/>
  <c r="K235" i="29"/>
  <c r="L235" i="29"/>
  <c r="K236" i="29"/>
  <c r="L236" i="29"/>
  <c r="K237" i="29"/>
  <c r="L237" i="29"/>
  <c r="K238" i="29"/>
  <c r="L238" i="29"/>
  <c r="K239" i="29"/>
  <c r="L239" i="29"/>
  <c r="K240" i="29"/>
  <c r="L240" i="29"/>
  <c r="K241" i="29"/>
  <c r="L241" i="29"/>
  <c r="K242" i="29"/>
  <c r="L242" i="29"/>
  <c r="K243" i="29"/>
  <c r="L243" i="29"/>
  <c r="K244" i="29"/>
  <c r="L244" i="29"/>
  <c r="K245" i="29"/>
  <c r="L245" i="29"/>
  <c r="K246" i="29"/>
  <c r="L246" i="29"/>
  <c r="K247" i="29"/>
  <c r="L247" i="29"/>
  <c r="K248" i="29"/>
  <c r="L248" i="29"/>
  <c r="K249" i="29"/>
  <c r="L249" i="29"/>
  <c r="K250" i="29"/>
  <c r="L250" i="29"/>
  <c r="K251" i="29"/>
  <c r="L251" i="29"/>
  <c r="K252" i="29"/>
  <c r="L252" i="29"/>
  <c r="K253" i="29"/>
  <c r="L253" i="29"/>
  <c r="K254" i="29"/>
  <c r="L254" i="29"/>
  <c r="K255" i="29"/>
  <c r="L255" i="29"/>
  <c r="K256" i="29"/>
  <c r="L256" i="29"/>
  <c r="K257" i="29"/>
  <c r="L257" i="29"/>
  <c r="K258" i="29"/>
  <c r="L258" i="29"/>
  <c r="K259" i="29"/>
  <c r="L259" i="29"/>
  <c r="L10" i="29"/>
  <c r="M11" i="12"/>
  <c r="M12" i="12"/>
  <c r="I12" i="12" s="1"/>
  <c r="M13" i="12"/>
  <c r="M14" i="12"/>
  <c r="M15" i="12"/>
  <c r="M16" i="12"/>
  <c r="K16" i="12" s="1"/>
  <c r="M17" i="12"/>
  <c r="M18" i="12"/>
  <c r="M19" i="12"/>
  <c r="M20" i="12"/>
  <c r="K20" i="12"/>
  <c r="M21" i="12"/>
  <c r="L21" i="12" s="1"/>
  <c r="M22" i="12"/>
  <c r="M23" i="12"/>
  <c r="M24" i="12"/>
  <c r="L24" i="12" s="1"/>
  <c r="M25" i="12"/>
  <c r="M26" i="12"/>
  <c r="M27" i="12"/>
  <c r="M28" i="12"/>
  <c r="I28" i="12" s="1"/>
  <c r="M29" i="12"/>
  <c r="M30" i="12"/>
  <c r="M31" i="12"/>
  <c r="M32" i="12"/>
  <c r="J32" i="12"/>
  <c r="M33" i="12"/>
  <c r="M34" i="12"/>
  <c r="I34" i="12" s="1"/>
  <c r="M35" i="12"/>
  <c r="M36" i="12"/>
  <c r="M37" i="12"/>
  <c r="M38" i="12"/>
  <c r="M39" i="12"/>
  <c r="M40" i="12"/>
  <c r="K40" i="12" s="1"/>
  <c r="M41" i="12"/>
  <c r="M42" i="12"/>
  <c r="L42" i="12" s="1"/>
  <c r="M43" i="12"/>
  <c r="K43" i="12" s="1"/>
  <c r="M44" i="12"/>
  <c r="J44" i="12" s="1"/>
  <c r="M45" i="12"/>
  <c r="M46" i="12"/>
  <c r="M47" i="12"/>
  <c r="M48" i="12"/>
  <c r="J48" i="12" s="1"/>
  <c r="M49" i="12"/>
  <c r="M50" i="12"/>
  <c r="I50" i="12" s="1"/>
  <c r="M51" i="12"/>
  <c r="M52" i="12"/>
  <c r="I52" i="12" s="1"/>
  <c r="M53" i="12"/>
  <c r="M54" i="12"/>
  <c r="M55" i="12"/>
  <c r="M56" i="12"/>
  <c r="J56" i="12" s="1"/>
  <c r="M57" i="12"/>
  <c r="M58" i="12"/>
  <c r="M59" i="12"/>
  <c r="M60" i="12"/>
  <c r="M61" i="12"/>
  <c r="M62" i="12"/>
  <c r="M63" i="12"/>
  <c r="M64" i="12"/>
  <c r="M65" i="12"/>
  <c r="M66" i="12"/>
  <c r="M67" i="12"/>
  <c r="M68" i="12"/>
  <c r="J68" i="12" s="1"/>
  <c r="M69" i="12"/>
  <c r="M70" i="12"/>
  <c r="M71" i="12"/>
  <c r="M72" i="12"/>
  <c r="L72" i="12" s="1"/>
  <c r="M73" i="12"/>
  <c r="M74" i="12"/>
  <c r="L74" i="12" s="1"/>
  <c r="M75" i="12"/>
  <c r="M76" i="12"/>
  <c r="L76" i="12" s="1"/>
  <c r="M77" i="12"/>
  <c r="M78" i="12"/>
  <c r="M79" i="12"/>
  <c r="K79" i="12" s="1"/>
  <c r="M80" i="12"/>
  <c r="M81" i="12"/>
  <c r="M82" i="12"/>
  <c r="K82" i="12"/>
  <c r="M83" i="12"/>
  <c r="M84" i="12"/>
  <c r="L84" i="12" s="1"/>
  <c r="M85" i="12"/>
  <c r="M86" i="12"/>
  <c r="M87" i="12"/>
  <c r="K87" i="12" s="1"/>
  <c r="M88" i="12"/>
  <c r="K88" i="12"/>
  <c r="M89" i="12"/>
  <c r="M90" i="12"/>
  <c r="K90" i="12" s="1"/>
  <c r="M91" i="12"/>
  <c r="K91" i="12"/>
  <c r="M92" i="12"/>
  <c r="M93" i="12"/>
  <c r="M94" i="12"/>
  <c r="M95" i="12"/>
  <c r="K95" i="12" s="1"/>
  <c r="M96" i="12"/>
  <c r="L96" i="12"/>
  <c r="M97" i="12"/>
  <c r="M98" i="12"/>
  <c r="K98" i="12" s="1"/>
  <c r="M99" i="12"/>
  <c r="M100" i="12"/>
  <c r="M101" i="12"/>
  <c r="M102" i="12"/>
  <c r="M103" i="12"/>
  <c r="J103" i="12"/>
  <c r="M104" i="12"/>
  <c r="J104" i="12" s="1"/>
  <c r="M105" i="12"/>
  <c r="M106" i="12"/>
  <c r="M107" i="12"/>
  <c r="M108" i="12"/>
  <c r="M109" i="12"/>
  <c r="M110" i="12"/>
  <c r="M111" i="12"/>
  <c r="J111" i="12" s="1"/>
  <c r="M112" i="12"/>
  <c r="K112" i="12" s="1"/>
  <c r="M113" i="12"/>
  <c r="M114" i="12"/>
  <c r="M115" i="12"/>
  <c r="M116" i="12"/>
  <c r="J116" i="12" s="1"/>
  <c r="M117" i="12"/>
  <c r="M118" i="12"/>
  <c r="K118" i="12" s="1"/>
  <c r="M119" i="12"/>
  <c r="J119" i="12" s="1"/>
  <c r="M120" i="12"/>
  <c r="K120" i="12"/>
  <c r="M121" i="12"/>
  <c r="M122" i="12"/>
  <c r="J122" i="12"/>
  <c r="M123" i="12"/>
  <c r="M124" i="12"/>
  <c r="M125" i="12"/>
  <c r="M126" i="12"/>
  <c r="M127" i="12"/>
  <c r="J127" i="12" s="1"/>
  <c r="M128" i="12"/>
  <c r="M129" i="12"/>
  <c r="L129" i="12" s="1"/>
  <c r="M130" i="12"/>
  <c r="K130" i="12" s="1"/>
  <c r="M131" i="12"/>
  <c r="M132" i="12"/>
  <c r="M133" i="12"/>
  <c r="M134" i="12"/>
  <c r="M135" i="12"/>
  <c r="M136" i="12"/>
  <c r="M137" i="12"/>
  <c r="M138" i="12"/>
  <c r="L138" i="12"/>
  <c r="M139" i="12"/>
  <c r="M140" i="12"/>
  <c r="M141" i="12"/>
  <c r="M142" i="12"/>
  <c r="M143" i="12"/>
  <c r="J143" i="12" s="1"/>
  <c r="M144" i="12"/>
  <c r="M145" i="12"/>
  <c r="M146" i="12"/>
  <c r="K146" i="12" s="1"/>
  <c r="M147" i="12"/>
  <c r="J147" i="12" s="1"/>
  <c r="M148" i="12"/>
  <c r="M149" i="12"/>
  <c r="M150" i="12"/>
  <c r="M151" i="12"/>
  <c r="J151" i="12" s="1"/>
  <c r="M152" i="12"/>
  <c r="J152" i="12"/>
  <c r="M153" i="12"/>
  <c r="M154" i="12"/>
  <c r="J154" i="12" s="1"/>
  <c r="M155" i="12"/>
  <c r="M156" i="12"/>
  <c r="M157" i="12"/>
  <c r="M158" i="12"/>
  <c r="M159" i="12"/>
  <c r="J159" i="12" s="1"/>
  <c r="M160" i="12"/>
  <c r="M161" i="12"/>
  <c r="M162" i="12"/>
  <c r="K162" i="12" s="1"/>
  <c r="M163" i="12"/>
  <c r="J163" i="12" s="1"/>
  <c r="M164" i="12"/>
  <c r="M165" i="12"/>
  <c r="M166" i="12"/>
  <c r="M167" i="12"/>
  <c r="J167" i="12" s="1"/>
  <c r="M168" i="12"/>
  <c r="J168" i="12" s="1"/>
  <c r="M169" i="12"/>
  <c r="M170" i="12"/>
  <c r="M171" i="12"/>
  <c r="M172" i="12"/>
  <c r="L172" i="12" s="1"/>
  <c r="M173" i="12"/>
  <c r="M174" i="12"/>
  <c r="L174" i="12" s="1"/>
  <c r="M175" i="12"/>
  <c r="J175" i="12" s="1"/>
  <c r="M176" i="12"/>
  <c r="M177" i="12"/>
  <c r="M178" i="12"/>
  <c r="K178" i="12" s="1"/>
  <c r="M179" i="12"/>
  <c r="M180" i="12"/>
  <c r="M181" i="12"/>
  <c r="M182" i="12"/>
  <c r="M183" i="12"/>
  <c r="I183" i="12" s="1"/>
  <c r="M184" i="12"/>
  <c r="L184" i="12" s="1"/>
  <c r="M185" i="12"/>
  <c r="M186" i="12"/>
  <c r="M187" i="12"/>
  <c r="L187" i="12" s="1"/>
  <c r="M188" i="12"/>
  <c r="M189" i="12"/>
  <c r="M190" i="12"/>
  <c r="M191" i="12"/>
  <c r="M192" i="12"/>
  <c r="M193" i="12"/>
  <c r="M194" i="12"/>
  <c r="M195" i="12"/>
  <c r="M196" i="12"/>
  <c r="M197" i="12"/>
  <c r="M198" i="12"/>
  <c r="J198" i="12" s="1"/>
  <c r="M199" i="12"/>
  <c r="M200" i="12"/>
  <c r="J200" i="12" s="1"/>
  <c r="M201" i="12"/>
  <c r="M202" i="12"/>
  <c r="M203" i="12"/>
  <c r="M204" i="12"/>
  <c r="K204" i="12"/>
  <c r="M205" i="12"/>
  <c r="M206" i="12"/>
  <c r="M207" i="12"/>
  <c r="M208" i="12"/>
  <c r="M209" i="12"/>
  <c r="L209" i="12" s="1"/>
  <c r="M210" i="12"/>
  <c r="M211" i="12"/>
  <c r="M212" i="12"/>
  <c r="K212" i="12" s="1"/>
  <c r="M213" i="12"/>
  <c r="M214" i="12"/>
  <c r="M215" i="12"/>
  <c r="M216" i="12"/>
  <c r="K216" i="12" s="1"/>
  <c r="M217" i="12"/>
  <c r="M218" i="12"/>
  <c r="J218" i="12" s="1"/>
  <c r="M219" i="12"/>
  <c r="M220" i="12"/>
  <c r="M221" i="12"/>
  <c r="M222" i="12"/>
  <c r="L222" i="12" s="1"/>
  <c r="M223" i="12"/>
  <c r="M224" i="12"/>
  <c r="J224" i="12" s="1"/>
  <c r="M225" i="12"/>
  <c r="M226" i="12"/>
  <c r="I226" i="12"/>
  <c r="M227" i="12"/>
  <c r="M228" i="12"/>
  <c r="J228" i="12" s="1"/>
  <c r="M229" i="12"/>
  <c r="M230" i="12"/>
  <c r="M231" i="12"/>
  <c r="M232" i="12"/>
  <c r="J232" i="12"/>
  <c r="M233" i="12"/>
  <c r="M234" i="12"/>
  <c r="L234" i="12" s="1"/>
  <c r="M235" i="12"/>
  <c r="M236" i="12"/>
  <c r="J236" i="12" s="1"/>
  <c r="M237" i="12"/>
  <c r="M238" i="12"/>
  <c r="M239" i="12"/>
  <c r="M240" i="12"/>
  <c r="L240" i="12" s="1"/>
  <c r="M241" i="12"/>
  <c r="M242" i="12"/>
  <c r="M243" i="12"/>
  <c r="M244" i="12"/>
  <c r="M245" i="12"/>
  <c r="K245" i="12" s="1"/>
  <c r="M246" i="12"/>
  <c r="M247" i="12"/>
  <c r="M248" i="12"/>
  <c r="M249" i="12"/>
  <c r="M250" i="12"/>
  <c r="M251" i="12"/>
  <c r="M252" i="12"/>
  <c r="L252" i="12" s="1"/>
  <c r="M253" i="12"/>
  <c r="M254" i="12"/>
  <c r="M255" i="12"/>
  <c r="K255" i="12" s="1"/>
  <c r="M256" i="12"/>
  <c r="J256" i="12" s="1"/>
  <c r="M257" i="12"/>
  <c r="I257" i="12" s="1"/>
  <c r="M258" i="12"/>
  <c r="J258" i="12" s="1"/>
  <c r="M259" i="12"/>
  <c r="M11" i="11"/>
  <c r="J11" i="11" s="1"/>
  <c r="M12" i="11"/>
  <c r="L12" i="11" s="1"/>
  <c r="M13" i="11"/>
  <c r="M14" i="11"/>
  <c r="M15" i="11"/>
  <c r="M16" i="11"/>
  <c r="M17" i="11"/>
  <c r="L17" i="11" s="1"/>
  <c r="M18" i="11"/>
  <c r="M19" i="11"/>
  <c r="M20" i="11"/>
  <c r="M21" i="11"/>
  <c r="K21" i="11" s="1"/>
  <c r="M22" i="11"/>
  <c r="K22" i="11" s="1"/>
  <c r="M23" i="11"/>
  <c r="M24" i="11"/>
  <c r="J24" i="11" s="1"/>
  <c r="M25" i="11"/>
  <c r="J25" i="11" s="1"/>
  <c r="M26" i="11"/>
  <c r="M27" i="11"/>
  <c r="M28" i="11"/>
  <c r="M29" i="11"/>
  <c r="M30" i="11"/>
  <c r="M31" i="11"/>
  <c r="M32" i="11"/>
  <c r="M33" i="11"/>
  <c r="M34" i="11"/>
  <c r="M35" i="11"/>
  <c r="M36" i="11"/>
  <c r="M37" i="11"/>
  <c r="J37" i="11"/>
  <c r="M38" i="11"/>
  <c r="M39" i="11"/>
  <c r="M40" i="11"/>
  <c r="M41" i="11"/>
  <c r="M42" i="11"/>
  <c r="M43" i="11"/>
  <c r="M44" i="11"/>
  <c r="M45" i="11"/>
  <c r="L45" i="11" s="1"/>
  <c r="M46" i="11"/>
  <c r="L46" i="11" s="1"/>
  <c r="M47" i="11"/>
  <c r="M48" i="11"/>
  <c r="M49" i="11"/>
  <c r="M50" i="11"/>
  <c r="M51" i="11"/>
  <c r="M52" i="11"/>
  <c r="M53" i="11"/>
  <c r="L53" i="11" s="1"/>
  <c r="M54" i="11"/>
  <c r="M55" i="11"/>
  <c r="M56" i="11"/>
  <c r="M57" i="11"/>
  <c r="L57" i="11" s="1"/>
  <c r="M58" i="11"/>
  <c r="M59" i="11"/>
  <c r="K59" i="11" s="1"/>
  <c r="M60" i="11"/>
  <c r="M61" i="11"/>
  <c r="J61" i="11" s="1"/>
  <c r="M62" i="11"/>
  <c r="J62" i="11"/>
  <c r="M63" i="11"/>
  <c r="M64" i="11"/>
  <c r="K64" i="11"/>
  <c r="M65" i="11"/>
  <c r="M66" i="11"/>
  <c r="M67" i="11"/>
  <c r="M68" i="11"/>
  <c r="M69" i="11"/>
  <c r="M70" i="11"/>
  <c r="M71" i="11"/>
  <c r="M72" i="11"/>
  <c r="M73" i="11"/>
  <c r="M74" i="11"/>
  <c r="M75" i="11"/>
  <c r="M76" i="11"/>
  <c r="M77" i="11"/>
  <c r="J77" i="11" s="1"/>
  <c r="M78" i="11"/>
  <c r="L78" i="11"/>
  <c r="M79" i="11"/>
  <c r="L79" i="11"/>
  <c r="M80" i="11"/>
  <c r="L80" i="11" s="1"/>
  <c r="M81" i="11"/>
  <c r="M82" i="11"/>
  <c r="M83" i="11"/>
  <c r="M84" i="11"/>
  <c r="M85" i="11"/>
  <c r="L85" i="11"/>
  <c r="M86" i="11"/>
  <c r="M87" i="11"/>
  <c r="L87" i="11" s="1"/>
  <c r="M88" i="11"/>
  <c r="K88" i="11" s="1"/>
  <c r="M89" i="11"/>
  <c r="M90" i="11"/>
  <c r="M91" i="11"/>
  <c r="M92" i="11"/>
  <c r="M93" i="11"/>
  <c r="J93" i="11" s="1"/>
  <c r="M94" i="11"/>
  <c r="M95" i="11"/>
  <c r="L95" i="11"/>
  <c r="M96" i="11"/>
  <c r="M97" i="11"/>
  <c r="L97" i="11" s="1"/>
  <c r="M98" i="11"/>
  <c r="L98" i="11" s="1"/>
  <c r="M99" i="11"/>
  <c r="M100" i="11"/>
  <c r="M101" i="11"/>
  <c r="M102" i="11"/>
  <c r="M103" i="11"/>
  <c r="K103" i="11" s="1"/>
  <c r="M104" i="11"/>
  <c r="M105" i="11"/>
  <c r="L105" i="11" s="1"/>
  <c r="M106" i="11"/>
  <c r="M107" i="11"/>
  <c r="M108" i="11"/>
  <c r="M109" i="11"/>
  <c r="K109" i="11" s="1"/>
  <c r="M110" i="11"/>
  <c r="M111" i="11"/>
  <c r="M112" i="11"/>
  <c r="M113" i="11"/>
  <c r="L113" i="11"/>
  <c r="M114" i="11"/>
  <c r="M115" i="11"/>
  <c r="M116" i="11"/>
  <c r="M117" i="11"/>
  <c r="L117" i="11" s="1"/>
  <c r="M118" i="11"/>
  <c r="M119" i="11"/>
  <c r="K119" i="11" s="1"/>
  <c r="M120" i="11"/>
  <c r="K120" i="11" s="1"/>
  <c r="M121" i="11"/>
  <c r="M122" i="11"/>
  <c r="M123" i="11"/>
  <c r="M124" i="11"/>
  <c r="M125" i="11"/>
  <c r="L125" i="11" s="1"/>
  <c r="M126" i="11"/>
  <c r="L126" i="11" s="1"/>
  <c r="M127" i="11"/>
  <c r="M128" i="11"/>
  <c r="M129" i="11"/>
  <c r="L129" i="11" s="1"/>
  <c r="M130" i="11"/>
  <c r="M131" i="11"/>
  <c r="M132" i="11"/>
  <c r="L132" i="11" s="1"/>
  <c r="M133" i="11"/>
  <c r="K133" i="11" s="1"/>
  <c r="M134" i="11"/>
  <c r="M135" i="11"/>
  <c r="K135" i="11" s="1"/>
  <c r="M136" i="11"/>
  <c r="M137" i="11"/>
  <c r="L137" i="11" s="1"/>
  <c r="M138" i="11"/>
  <c r="M139" i="11"/>
  <c r="M140" i="11"/>
  <c r="M141" i="11"/>
  <c r="K141" i="11" s="1"/>
  <c r="M142" i="11"/>
  <c r="M143" i="11"/>
  <c r="M144" i="11"/>
  <c r="M145" i="11"/>
  <c r="L145" i="11"/>
  <c r="M146" i="11"/>
  <c r="M147" i="11"/>
  <c r="M148" i="11"/>
  <c r="M149" i="11"/>
  <c r="L149" i="11" s="1"/>
  <c r="M150" i="11"/>
  <c r="M151" i="11"/>
  <c r="K151" i="11"/>
  <c r="M152" i="11"/>
  <c r="M153" i="11"/>
  <c r="M154" i="11"/>
  <c r="M155" i="11"/>
  <c r="M156" i="11"/>
  <c r="J156" i="11" s="1"/>
  <c r="M157" i="11"/>
  <c r="L157" i="11" s="1"/>
  <c r="M158" i="11"/>
  <c r="M159" i="11"/>
  <c r="M160" i="11"/>
  <c r="L160" i="11" s="1"/>
  <c r="M161" i="11"/>
  <c r="J161" i="11" s="1"/>
  <c r="M162" i="11"/>
  <c r="M163" i="11"/>
  <c r="M164" i="11"/>
  <c r="M165" i="11"/>
  <c r="K165" i="11" s="1"/>
  <c r="M166" i="11"/>
  <c r="M167" i="11"/>
  <c r="M168" i="11"/>
  <c r="K168" i="11" s="1"/>
  <c r="M169" i="11"/>
  <c r="J169" i="11" s="1"/>
  <c r="M170" i="11"/>
  <c r="M171" i="11"/>
  <c r="M172" i="11"/>
  <c r="M173" i="11"/>
  <c r="M174" i="11"/>
  <c r="M175" i="11"/>
  <c r="M176" i="11"/>
  <c r="L176" i="11" s="1"/>
  <c r="M177" i="11"/>
  <c r="J177" i="11" s="1"/>
  <c r="M178" i="11"/>
  <c r="M179" i="11"/>
  <c r="M180" i="11"/>
  <c r="M181" i="11"/>
  <c r="M182" i="11"/>
  <c r="M183" i="11"/>
  <c r="K183" i="11" s="1"/>
  <c r="M184" i="11"/>
  <c r="K184" i="11" s="1"/>
  <c r="M185" i="11"/>
  <c r="M186" i="11"/>
  <c r="M187" i="11"/>
  <c r="M188" i="11"/>
  <c r="K188" i="11" s="1"/>
  <c r="M189" i="11"/>
  <c r="L189" i="11"/>
  <c r="M190" i="11"/>
  <c r="L190" i="11" s="1"/>
  <c r="M191" i="11"/>
  <c r="M192" i="11"/>
  <c r="M193" i="11"/>
  <c r="M194" i="11"/>
  <c r="J194" i="11" s="1"/>
  <c r="M195" i="11"/>
  <c r="M196" i="11"/>
  <c r="M197" i="11"/>
  <c r="L197" i="11" s="1"/>
  <c r="M198" i="11"/>
  <c r="M199" i="11"/>
  <c r="K199" i="11" s="1"/>
  <c r="M200" i="11"/>
  <c r="M201" i="11"/>
  <c r="K201" i="11" s="1"/>
  <c r="M202" i="11"/>
  <c r="M203" i="11"/>
  <c r="M204" i="11"/>
  <c r="M205" i="11"/>
  <c r="L205" i="11" s="1"/>
  <c r="M206" i="11"/>
  <c r="M207" i="11"/>
  <c r="M208" i="11"/>
  <c r="M209" i="11"/>
  <c r="M210" i="11"/>
  <c r="M211" i="11"/>
  <c r="M212" i="11"/>
  <c r="M213" i="11"/>
  <c r="K213" i="11" s="1"/>
  <c r="M214" i="11"/>
  <c r="M215" i="11"/>
  <c r="K215" i="11" s="1"/>
  <c r="M216" i="11"/>
  <c r="M217" i="11"/>
  <c r="L217" i="11" s="1"/>
  <c r="M218" i="11"/>
  <c r="M219" i="11"/>
  <c r="M220" i="11"/>
  <c r="M221" i="11"/>
  <c r="L221" i="11"/>
  <c r="M222" i="11"/>
  <c r="M223" i="11"/>
  <c r="M224" i="11"/>
  <c r="L224" i="11"/>
  <c r="M225" i="11"/>
  <c r="K225" i="11" s="1"/>
  <c r="M226" i="11"/>
  <c r="M227" i="11"/>
  <c r="M228" i="11"/>
  <c r="M229" i="11"/>
  <c r="K229" i="11" s="1"/>
  <c r="M230" i="11"/>
  <c r="M231" i="11"/>
  <c r="K231" i="11" s="1"/>
  <c r="M232" i="11"/>
  <c r="M233" i="11"/>
  <c r="L233" i="11" s="1"/>
  <c r="M234" i="11"/>
  <c r="M235" i="11"/>
  <c r="J235" i="11" s="1"/>
  <c r="M236" i="11"/>
  <c r="M237" i="11"/>
  <c r="K237" i="11" s="1"/>
  <c r="M238" i="11"/>
  <c r="M239" i="11"/>
  <c r="M240" i="11"/>
  <c r="M241" i="11"/>
  <c r="M242" i="11"/>
  <c r="M243" i="11"/>
  <c r="L243" i="11" s="1"/>
  <c r="M244" i="11"/>
  <c r="M245" i="11"/>
  <c r="L245" i="11"/>
  <c r="M246" i="11"/>
  <c r="M247" i="11"/>
  <c r="K247" i="11" s="1"/>
  <c r="M248" i="11"/>
  <c r="M249" i="11"/>
  <c r="L249" i="11" s="1"/>
  <c r="M250" i="11"/>
  <c r="M251" i="11"/>
  <c r="M252" i="11"/>
  <c r="M253" i="11"/>
  <c r="L253" i="11" s="1"/>
  <c r="M254" i="11"/>
  <c r="M255" i="11"/>
  <c r="M256" i="11"/>
  <c r="M257" i="11"/>
  <c r="J257" i="11" s="1"/>
  <c r="M258" i="11"/>
  <c r="M259" i="11"/>
  <c r="V7" i="24"/>
  <c r="V7" i="25"/>
  <c r="M12" i="8"/>
  <c r="N12" i="8"/>
  <c r="M14" i="8"/>
  <c r="N14" i="8"/>
  <c r="M15" i="8"/>
  <c r="N15" i="8"/>
  <c r="M16" i="8"/>
  <c r="N16" i="8"/>
  <c r="K17" i="8"/>
  <c r="L17" i="8"/>
  <c r="M18" i="8"/>
  <c r="N18" i="8"/>
  <c r="M19" i="8"/>
  <c r="N19" i="8"/>
  <c r="M20" i="8"/>
  <c r="N20" i="8"/>
  <c r="K21" i="8"/>
  <c r="L21" i="8"/>
  <c r="M21" i="8"/>
  <c r="N21" i="8"/>
  <c r="K22" i="8"/>
  <c r="L22" i="8"/>
  <c r="M22" i="8"/>
  <c r="N22" i="8"/>
  <c r="K23" i="8"/>
  <c r="L23" i="8"/>
  <c r="M23" i="8"/>
  <c r="N23" i="8"/>
  <c r="K24" i="8"/>
  <c r="L24" i="8"/>
  <c r="M24" i="8"/>
  <c r="N24" i="8"/>
  <c r="K25" i="8"/>
  <c r="L25" i="8"/>
  <c r="M25" i="8"/>
  <c r="N25" i="8"/>
  <c r="K26" i="8"/>
  <c r="L26" i="8"/>
  <c r="M26" i="8"/>
  <c r="N26" i="8"/>
  <c r="K27" i="8"/>
  <c r="L27" i="8"/>
  <c r="M27" i="8"/>
  <c r="N27" i="8"/>
  <c r="K28" i="8"/>
  <c r="L28" i="8"/>
  <c r="M28" i="8"/>
  <c r="N28" i="8"/>
  <c r="K29" i="8"/>
  <c r="L29" i="8"/>
  <c r="M29" i="8"/>
  <c r="N29" i="8"/>
  <c r="K30" i="8"/>
  <c r="L30" i="8"/>
  <c r="M30" i="8"/>
  <c r="N30" i="8"/>
  <c r="K31" i="8"/>
  <c r="L31" i="8"/>
  <c r="M31" i="8"/>
  <c r="N31" i="8"/>
  <c r="K32" i="8"/>
  <c r="L32" i="8"/>
  <c r="M32" i="8"/>
  <c r="N32" i="8"/>
  <c r="K33" i="8"/>
  <c r="L33" i="8"/>
  <c r="M33" i="8"/>
  <c r="N33" i="8"/>
  <c r="K34" i="8"/>
  <c r="L34" i="8"/>
  <c r="M34" i="8"/>
  <c r="N34" i="8"/>
  <c r="K35" i="8"/>
  <c r="L35" i="8"/>
  <c r="M35" i="8"/>
  <c r="N35" i="8"/>
  <c r="K36" i="8"/>
  <c r="L36" i="8"/>
  <c r="M36" i="8"/>
  <c r="N36" i="8"/>
  <c r="K37" i="8"/>
  <c r="L37" i="8"/>
  <c r="M37" i="8"/>
  <c r="N37" i="8"/>
  <c r="K38" i="8"/>
  <c r="L38" i="8"/>
  <c r="M38" i="8"/>
  <c r="N38" i="8"/>
  <c r="K39" i="8"/>
  <c r="L39" i="8"/>
  <c r="M39" i="8"/>
  <c r="N39" i="8"/>
  <c r="K40" i="8"/>
  <c r="L40" i="8"/>
  <c r="M40" i="8"/>
  <c r="N40" i="8"/>
  <c r="K41" i="8"/>
  <c r="L41" i="8"/>
  <c r="M41" i="8"/>
  <c r="N41" i="8"/>
  <c r="K42" i="8"/>
  <c r="L42" i="8"/>
  <c r="M42" i="8"/>
  <c r="N42" i="8"/>
  <c r="K43" i="8"/>
  <c r="L43" i="8"/>
  <c r="M43" i="8"/>
  <c r="N43" i="8"/>
  <c r="K44" i="8"/>
  <c r="L44" i="8"/>
  <c r="M44" i="8"/>
  <c r="N44" i="8"/>
  <c r="K45" i="8"/>
  <c r="L45" i="8"/>
  <c r="M45" i="8"/>
  <c r="N45" i="8"/>
  <c r="K46" i="8"/>
  <c r="L46" i="8"/>
  <c r="M46" i="8"/>
  <c r="N46" i="8"/>
  <c r="K47" i="8"/>
  <c r="L47" i="8"/>
  <c r="M47" i="8"/>
  <c r="N47" i="8"/>
  <c r="K48" i="8"/>
  <c r="L48" i="8"/>
  <c r="M48" i="8"/>
  <c r="N48" i="8"/>
  <c r="K49" i="8"/>
  <c r="L49" i="8"/>
  <c r="M49" i="8"/>
  <c r="N49" i="8"/>
  <c r="K50" i="8"/>
  <c r="L50" i="8"/>
  <c r="M50" i="8"/>
  <c r="N50" i="8"/>
  <c r="K51" i="8"/>
  <c r="L51" i="8"/>
  <c r="M51" i="8"/>
  <c r="N51" i="8"/>
  <c r="K52" i="8"/>
  <c r="L52" i="8"/>
  <c r="M52" i="8"/>
  <c r="N52" i="8"/>
  <c r="K53" i="8"/>
  <c r="L53" i="8"/>
  <c r="M53" i="8"/>
  <c r="N53" i="8"/>
  <c r="K54" i="8"/>
  <c r="L54" i="8"/>
  <c r="M54" i="8"/>
  <c r="N54" i="8"/>
  <c r="K55" i="8"/>
  <c r="L55" i="8"/>
  <c r="M55" i="8"/>
  <c r="N55" i="8"/>
  <c r="K56" i="8"/>
  <c r="L56" i="8"/>
  <c r="M56" i="8"/>
  <c r="N56" i="8"/>
  <c r="K57" i="8"/>
  <c r="L57" i="8"/>
  <c r="M57" i="8"/>
  <c r="N57" i="8"/>
  <c r="K58" i="8"/>
  <c r="L58" i="8"/>
  <c r="M58" i="8"/>
  <c r="N58" i="8"/>
  <c r="K59" i="8"/>
  <c r="L59" i="8"/>
  <c r="M59" i="8"/>
  <c r="N59" i="8"/>
  <c r="K60" i="8"/>
  <c r="L60" i="8"/>
  <c r="M60" i="8"/>
  <c r="N60" i="8"/>
  <c r="K61" i="8"/>
  <c r="L61" i="8"/>
  <c r="M61" i="8"/>
  <c r="N61" i="8"/>
  <c r="K62" i="8"/>
  <c r="L62" i="8"/>
  <c r="M62" i="8"/>
  <c r="N62" i="8"/>
  <c r="K63" i="8"/>
  <c r="L63" i="8"/>
  <c r="M63" i="8"/>
  <c r="N63" i="8"/>
  <c r="K64" i="8"/>
  <c r="L64" i="8"/>
  <c r="M64" i="8"/>
  <c r="N64" i="8"/>
  <c r="K65" i="8"/>
  <c r="L65" i="8"/>
  <c r="M65" i="8"/>
  <c r="N65" i="8"/>
  <c r="K66" i="8"/>
  <c r="L66" i="8"/>
  <c r="M66" i="8"/>
  <c r="N66" i="8"/>
  <c r="K67" i="8"/>
  <c r="L67" i="8"/>
  <c r="M67" i="8"/>
  <c r="N67" i="8"/>
  <c r="K68" i="8"/>
  <c r="L68" i="8"/>
  <c r="M68" i="8"/>
  <c r="N68" i="8"/>
  <c r="K69" i="8"/>
  <c r="L69" i="8"/>
  <c r="M69" i="8"/>
  <c r="N69" i="8"/>
  <c r="K70" i="8"/>
  <c r="L70" i="8"/>
  <c r="M70" i="8"/>
  <c r="N70" i="8"/>
  <c r="K71" i="8"/>
  <c r="L71" i="8"/>
  <c r="M71" i="8"/>
  <c r="N71" i="8"/>
  <c r="K72" i="8"/>
  <c r="L72" i="8"/>
  <c r="M72" i="8"/>
  <c r="N72" i="8"/>
  <c r="K73" i="8"/>
  <c r="L73" i="8"/>
  <c r="M73" i="8"/>
  <c r="N73" i="8"/>
  <c r="K74" i="8"/>
  <c r="L74" i="8"/>
  <c r="M74" i="8"/>
  <c r="N74" i="8"/>
  <c r="K75" i="8"/>
  <c r="L75" i="8"/>
  <c r="M75" i="8"/>
  <c r="N75" i="8"/>
  <c r="K76" i="8"/>
  <c r="L76" i="8"/>
  <c r="M76" i="8"/>
  <c r="N76" i="8"/>
  <c r="K77" i="8"/>
  <c r="L77" i="8"/>
  <c r="M77" i="8"/>
  <c r="N77" i="8"/>
  <c r="K78" i="8"/>
  <c r="L78" i="8"/>
  <c r="M78" i="8"/>
  <c r="N78" i="8"/>
  <c r="K79" i="8"/>
  <c r="L79" i="8"/>
  <c r="M79" i="8"/>
  <c r="N79" i="8"/>
  <c r="K80" i="8"/>
  <c r="L80" i="8"/>
  <c r="M80" i="8"/>
  <c r="N80" i="8"/>
  <c r="K81" i="8"/>
  <c r="L81" i="8"/>
  <c r="M81" i="8"/>
  <c r="N81" i="8"/>
  <c r="K82" i="8"/>
  <c r="L82" i="8"/>
  <c r="M82" i="8"/>
  <c r="N82" i="8"/>
  <c r="K83" i="8"/>
  <c r="L83" i="8"/>
  <c r="M83" i="8"/>
  <c r="N83" i="8"/>
  <c r="K84" i="8"/>
  <c r="L84" i="8"/>
  <c r="M84" i="8"/>
  <c r="N84" i="8"/>
  <c r="K85" i="8"/>
  <c r="L85" i="8"/>
  <c r="M85" i="8"/>
  <c r="N85" i="8"/>
  <c r="K86" i="8"/>
  <c r="L86" i="8"/>
  <c r="M86" i="8"/>
  <c r="N86" i="8"/>
  <c r="K87" i="8"/>
  <c r="L87" i="8"/>
  <c r="M87" i="8"/>
  <c r="N87" i="8"/>
  <c r="K88" i="8"/>
  <c r="L88" i="8"/>
  <c r="M88" i="8"/>
  <c r="N88" i="8"/>
  <c r="K89" i="8"/>
  <c r="L89" i="8"/>
  <c r="M89" i="8"/>
  <c r="N89" i="8"/>
  <c r="K90" i="8"/>
  <c r="L90" i="8"/>
  <c r="M90" i="8"/>
  <c r="N90" i="8"/>
  <c r="K91" i="8"/>
  <c r="L91" i="8"/>
  <c r="M91" i="8"/>
  <c r="N91" i="8"/>
  <c r="K92" i="8"/>
  <c r="L92" i="8"/>
  <c r="M92" i="8"/>
  <c r="N92" i="8"/>
  <c r="K93" i="8"/>
  <c r="L93" i="8"/>
  <c r="M93" i="8"/>
  <c r="N93" i="8"/>
  <c r="K94" i="8"/>
  <c r="L94" i="8"/>
  <c r="M94" i="8"/>
  <c r="N94" i="8"/>
  <c r="K95" i="8"/>
  <c r="L95" i="8"/>
  <c r="M95" i="8"/>
  <c r="N95" i="8"/>
  <c r="K96" i="8"/>
  <c r="L96" i="8"/>
  <c r="M96" i="8"/>
  <c r="N96" i="8"/>
  <c r="K97" i="8"/>
  <c r="L97" i="8"/>
  <c r="M97" i="8"/>
  <c r="N97" i="8"/>
  <c r="K98" i="8"/>
  <c r="L98" i="8"/>
  <c r="M98" i="8"/>
  <c r="N98" i="8"/>
  <c r="K99" i="8"/>
  <c r="L99" i="8"/>
  <c r="M99" i="8"/>
  <c r="N99" i="8"/>
  <c r="K100" i="8"/>
  <c r="L100" i="8"/>
  <c r="M100" i="8"/>
  <c r="N100" i="8"/>
  <c r="K101" i="8"/>
  <c r="L101" i="8"/>
  <c r="M101" i="8"/>
  <c r="N101" i="8"/>
  <c r="K102" i="8"/>
  <c r="L102" i="8"/>
  <c r="M102" i="8"/>
  <c r="N102" i="8"/>
  <c r="K103" i="8"/>
  <c r="L103" i="8"/>
  <c r="M103" i="8"/>
  <c r="N103" i="8"/>
  <c r="K104" i="8"/>
  <c r="L104" i="8"/>
  <c r="M104" i="8"/>
  <c r="N104" i="8"/>
  <c r="K105" i="8"/>
  <c r="L105" i="8"/>
  <c r="M105" i="8"/>
  <c r="N105" i="8"/>
  <c r="K106" i="8"/>
  <c r="L106" i="8"/>
  <c r="M106" i="8"/>
  <c r="N106" i="8"/>
  <c r="K107" i="8"/>
  <c r="L107" i="8"/>
  <c r="M107" i="8"/>
  <c r="N107" i="8"/>
  <c r="K108" i="8"/>
  <c r="L108" i="8"/>
  <c r="M108" i="8"/>
  <c r="N108" i="8"/>
  <c r="K109" i="8"/>
  <c r="L109" i="8"/>
  <c r="M109" i="8"/>
  <c r="N109" i="8"/>
  <c r="K110" i="8"/>
  <c r="L110" i="8"/>
  <c r="M110" i="8"/>
  <c r="N110" i="8"/>
  <c r="K111" i="8"/>
  <c r="L111" i="8"/>
  <c r="M111" i="8"/>
  <c r="N111" i="8"/>
  <c r="K112" i="8"/>
  <c r="L112" i="8"/>
  <c r="M112" i="8"/>
  <c r="N112" i="8"/>
  <c r="K113" i="8"/>
  <c r="L113" i="8"/>
  <c r="M113" i="8"/>
  <c r="N113" i="8"/>
  <c r="K114" i="8"/>
  <c r="L114" i="8"/>
  <c r="M114" i="8"/>
  <c r="N114" i="8"/>
  <c r="K115" i="8"/>
  <c r="L115" i="8"/>
  <c r="M115" i="8"/>
  <c r="N115" i="8"/>
  <c r="K116" i="8"/>
  <c r="L116" i="8"/>
  <c r="M116" i="8"/>
  <c r="N116" i="8"/>
  <c r="K117" i="8"/>
  <c r="L117" i="8"/>
  <c r="M117" i="8"/>
  <c r="N117" i="8"/>
  <c r="K118" i="8"/>
  <c r="L118" i="8"/>
  <c r="M118" i="8"/>
  <c r="N118" i="8"/>
  <c r="K119" i="8"/>
  <c r="L119" i="8"/>
  <c r="M119" i="8"/>
  <c r="N119" i="8"/>
  <c r="K120" i="8"/>
  <c r="L120" i="8"/>
  <c r="M120" i="8"/>
  <c r="N120" i="8"/>
  <c r="K121" i="8"/>
  <c r="L121" i="8"/>
  <c r="M121" i="8"/>
  <c r="N121" i="8"/>
  <c r="K122" i="8"/>
  <c r="L122" i="8"/>
  <c r="M122" i="8"/>
  <c r="N122" i="8"/>
  <c r="K123" i="8"/>
  <c r="L123" i="8"/>
  <c r="M123" i="8"/>
  <c r="N123" i="8"/>
  <c r="K124" i="8"/>
  <c r="L124" i="8"/>
  <c r="M124" i="8"/>
  <c r="N124" i="8"/>
  <c r="K125" i="8"/>
  <c r="L125" i="8"/>
  <c r="M125" i="8"/>
  <c r="N125" i="8"/>
  <c r="K126" i="8"/>
  <c r="L126" i="8"/>
  <c r="M126" i="8"/>
  <c r="N126" i="8"/>
  <c r="K127" i="8"/>
  <c r="L127" i="8"/>
  <c r="M127" i="8"/>
  <c r="N127" i="8"/>
  <c r="K128" i="8"/>
  <c r="L128" i="8"/>
  <c r="M128" i="8"/>
  <c r="N128" i="8"/>
  <c r="K129" i="8"/>
  <c r="L129" i="8"/>
  <c r="M129" i="8"/>
  <c r="N129" i="8"/>
  <c r="K130" i="8"/>
  <c r="L130" i="8"/>
  <c r="M130" i="8"/>
  <c r="N130" i="8"/>
  <c r="K131" i="8"/>
  <c r="L131" i="8"/>
  <c r="M131" i="8"/>
  <c r="N131" i="8"/>
  <c r="K132" i="8"/>
  <c r="L132" i="8"/>
  <c r="M132" i="8"/>
  <c r="N132" i="8"/>
  <c r="K133" i="8"/>
  <c r="L133" i="8"/>
  <c r="M133" i="8"/>
  <c r="N133" i="8"/>
  <c r="K134" i="8"/>
  <c r="L134" i="8"/>
  <c r="M134" i="8"/>
  <c r="N134" i="8"/>
  <c r="K135" i="8"/>
  <c r="L135" i="8"/>
  <c r="M135" i="8"/>
  <c r="N135" i="8"/>
  <c r="K136" i="8"/>
  <c r="L136" i="8"/>
  <c r="M136" i="8"/>
  <c r="N136" i="8"/>
  <c r="K137" i="8"/>
  <c r="L137" i="8"/>
  <c r="M137" i="8"/>
  <c r="N137" i="8"/>
  <c r="K138" i="8"/>
  <c r="L138" i="8"/>
  <c r="M138" i="8"/>
  <c r="N138" i="8"/>
  <c r="K139" i="8"/>
  <c r="L139" i="8"/>
  <c r="M139" i="8"/>
  <c r="N139" i="8"/>
  <c r="K140" i="8"/>
  <c r="L140" i="8"/>
  <c r="M140" i="8"/>
  <c r="N140" i="8"/>
  <c r="K141" i="8"/>
  <c r="L141" i="8"/>
  <c r="M141" i="8"/>
  <c r="N141" i="8"/>
  <c r="K142" i="8"/>
  <c r="L142" i="8"/>
  <c r="M142" i="8"/>
  <c r="N142" i="8"/>
  <c r="K143" i="8"/>
  <c r="L143" i="8"/>
  <c r="M143" i="8"/>
  <c r="N143" i="8"/>
  <c r="K144" i="8"/>
  <c r="L144" i="8"/>
  <c r="M144" i="8"/>
  <c r="N144" i="8"/>
  <c r="K145" i="8"/>
  <c r="L145" i="8"/>
  <c r="M145" i="8"/>
  <c r="N145" i="8"/>
  <c r="K146" i="8"/>
  <c r="L146" i="8"/>
  <c r="M146" i="8"/>
  <c r="N146" i="8"/>
  <c r="K147" i="8"/>
  <c r="L147" i="8"/>
  <c r="M147" i="8"/>
  <c r="N147" i="8"/>
  <c r="K148" i="8"/>
  <c r="L148" i="8"/>
  <c r="M148" i="8"/>
  <c r="N148" i="8"/>
  <c r="K149" i="8"/>
  <c r="L149" i="8"/>
  <c r="M149" i="8"/>
  <c r="N149" i="8"/>
  <c r="K150" i="8"/>
  <c r="L150" i="8"/>
  <c r="M150" i="8"/>
  <c r="N150" i="8"/>
  <c r="K151" i="8"/>
  <c r="L151" i="8"/>
  <c r="M151" i="8"/>
  <c r="N151" i="8"/>
  <c r="K152" i="8"/>
  <c r="L152" i="8"/>
  <c r="M152" i="8"/>
  <c r="N152" i="8"/>
  <c r="K153" i="8"/>
  <c r="L153" i="8"/>
  <c r="M153" i="8"/>
  <c r="N153" i="8"/>
  <c r="K154" i="8"/>
  <c r="L154" i="8"/>
  <c r="M154" i="8"/>
  <c r="N154" i="8"/>
  <c r="K155" i="8"/>
  <c r="L155" i="8"/>
  <c r="M155" i="8"/>
  <c r="N155" i="8"/>
  <c r="K156" i="8"/>
  <c r="L156" i="8"/>
  <c r="M156" i="8"/>
  <c r="N156" i="8"/>
  <c r="K157" i="8"/>
  <c r="L157" i="8"/>
  <c r="M157" i="8"/>
  <c r="N157" i="8"/>
  <c r="K158" i="8"/>
  <c r="L158" i="8"/>
  <c r="M158" i="8"/>
  <c r="N158" i="8"/>
  <c r="K159" i="8"/>
  <c r="L159" i="8"/>
  <c r="M159" i="8"/>
  <c r="N159" i="8"/>
  <c r="K160" i="8"/>
  <c r="L160" i="8"/>
  <c r="M160" i="8"/>
  <c r="N160" i="8"/>
  <c r="K161" i="8"/>
  <c r="L161" i="8"/>
  <c r="M161" i="8"/>
  <c r="N161" i="8"/>
  <c r="K162" i="8"/>
  <c r="L162" i="8"/>
  <c r="M162" i="8"/>
  <c r="N162" i="8"/>
  <c r="K163" i="8"/>
  <c r="L163" i="8"/>
  <c r="M163" i="8"/>
  <c r="N163" i="8"/>
  <c r="K164" i="8"/>
  <c r="L164" i="8"/>
  <c r="M164" i="8"/>
  <c r="N164" i="8"/>
  <c r="K165" i="8"/>
  <c r="L165" i="8"/>
  <c r="M165" i="8"/>
  <c r="N165" i="8"/>
  <c r="K166" i="8"/>
  <c r="L166" i="8"/>
  <c r="M166" i="8"/>
  <c r="N166" i="8"/>
  <c r="K167" i="8"/>
  <c r="L167" i="8"/>
  <c r="M167" i="8"/>
  <c r="N167" i="8"/>
  <c r="K168" i="8"/>
  <c r="L168" i="8"/>
  <c r="M168" i="8"/>
  <c r="N168" i="8"/>
  <c r="K169" i="8"/>
  <c r="L169" i="8"/>
  <c r="M169" i="8"/>
  <c r="N169" i="8"/>
  <c r="K170" i="8"/>
  <c r="L170" i="8"/>
  <c r="M170" i="8"/>
  <c r="N170" i="8"/>
  <c r="K171" i="8"/>
  <c r="L171" i="8"/>
  <c r="M171" i="8"/>
  <c r="N171" i="8"/>
  <c r="K172" i="8"/>
  <c r="L172" i="8"/>
  <c r="M172" i="8"/>
  <c r="N172" i="8"/>
  <c r="K173" i="8"/>
  <c r="L173" i="8"/>
  <c r="M173" i="8"/>
  <c r="N173" i="8"/>
  <c r="K174" i="8"/>
  <c r="L174" i="8"/>
  <c r="M174" i="8"/>
  <c r="N174" i="8"/>
  <c r="K175" i="8"/>
  <c r="L175" i="8"/>
  <c r="M175" i="8"/>
  <c r="N175" i="8"/>
  <c r="K176" i="8"/>
  <c r="L176" i="8"/>
  <c r="M176" i="8"/>
  <c r="N176" i="8"/>
  <c r="K177" i="8"/>
  <c r="L177" i="8"/>
  <c r="M177" i="8"/>
  <c r="N177" i="8"/>
  <c r="K178" i="8"/>
  <c r="L178" i="8"/>
  <c r="M178" i="8"/>
  <c r="N178" i="8"/>
  <c r="K179" i="8"/>
  <c r="L179" i="8"/>
  <c r="M179" i="8"/>
  <c r="N179" i="8"/>
  <c r="K180" i="8"/>
  <c r="L180" i="8"/>
  <c r="M180" i="8"/>
  <c r="N180" i="8"/>
  <c r="K181" i="8"/>
  <c r="L181" i="8"/>
  <c r="M181" i="8"/>
  <c r="N181" i="8"/>
  <c r="K182" i="8"/>
  <c r="L182" i="8"/>
  <c r="M182" i="8"/>
  <c r="N182" i="8"/>
  <c r="K183" i="8"/>
  <c r="L183" i="8"/>
  <c r="M183" i="8"/>
  <c r="N183" i="8"/>
  <c r="K184" i="8"/>
  <c r="L184" i="8"/>
  <c r="M184" i="8"/>
  <c r="N184" i="8"/>
  <c r="K185" i="8"/>
  <c r="L185" i="8"/>
  <c r="M185" i="8"/>
  <c r="N185" i="8"/>
  <c r="K186" i="8"/>
  <c r="L186" i="8"/>
  <c r="M186" i="8"/>
  <c r="N186" i="8"/>
  <c r="K187" i="8"/>
  <c r="L187" i="8"/>
  <c r="M187" i="8"/>
  <c r="N187" i="8"/>
  <c r="K188" i="8"/>
  <c r="L188" i="8"/>
  <c r="M188" i="8"/>
  <c r="N188" i="8"/>
  <c r="K189" i="8"/>
  <c r="L189" i="8"/>
  <c r="M189" i="8"/>
  <c r="N189" i="8"/>
  <c r="K190" i="8"/>
  <c r="L190" i="8"/>
  <c r="M190" i="8"/>
  <c r="N190" i="8"/>
  <c r="K191" i="8"/>
  <c r="L191" i="8"/>
  <c r="M191" i="8"/>
  <c r="N191" i="8"/>
  <c r="K192" i="8"/>
  <c r="L192" i="8"/>
  <c r="M192" i="8"/>
  <c r="N192" i="8"/>
  <c r="K193" i="8"/>
  <c r="L193" i="8"/>
  <c r="M193" i="8"/>
  <c r="N193" i="8"/>
  <c r="K194" i="8"/>
  <c r="L194" i="8"/>
  <c r="M194" i="8"/>
  <c r="N194" i="8"/>
  <c r="K195" i="8"/>
  <c r="L195" i="8"/>
  <c r="M195" i="8"/>
  <c r="N195" i="8"/>
  <c r="K196" i="8"/>
  <c r="L196" i="8"/>
  <c r="M196" i="8"/>
  <c r="N196" i="8"/>
  <c r="K197" i="8"/>
  <c r="L197" i="8"/>
  <c r="M197" i="8"/>
  <c r="N197" i="8"/>
  <c r="K198" i="8"/>
  <c r="L198" i="8"/>
  <c r="M198" i="8"/>
  <c r="N198" i="8"/>
  <c r="K199" i="8"/>
  <c r="L199" i="8"/>
  <c r="M199" i="8"/>
  <c r="N199" i="8"/>
  <c r="K200" i="8"/>
  <c r="L200" i="8"/>
  <c r="M200" i="8"/>
  <c r="N200" i="8"/>
  <c r="K201" i="8"/>
  <c r="L201" i="8"/>
  <c r="M201" i="8"/>
  <c r="N201" i="8"/>
  <c r="K202" i="8"/>
  <c r="L202" i="8"/>
  <c r="M202" i="8"/>
  <c r="N202" i="8"/>
  <c r="K203" i="8"/>
  <c r="L203" i="8"/>
  <c r="M203" i="8"/>
  <c r="N203" i="8"/>
  <c r="K204" i="8"/>
  <c r="L204" i="8"/>
  <c r="M204" i="8"/>
  <c r="N204" i="8"/>
  <c r="K205" i="8"/>
  <c r="L205" i="8"/>
  <c r="M205" i="8"/>
  <c r="N205" i="8"/>
  <c r="K206" i="8"/>
  <c r="L206" i="8"/>
  <c r="M206" i="8"/>
  <c r="N206" i="8"/>
  <c r="K207" i="8"/>
  <c r="L207" i="8"/>
  <c r="M207" i="8"/>
  <c r="N207" i="8"/>
  <c r="K208" i="8"/>
  <c r="L208" i="8"/>
  <c r="M208" i="8"/>
  <c r="N208" i="8"/>
  <c r="K209" i="8"/>
  <c r="L209" i="8"/>
  <c r="M209" i="8"/>
  <c r="N209" i="8"/>
  <c r="K210" i="8"/>
  <c r="L210" i="8"/>
  <c r="M210" i="8"/>
  <c r="N210" i="8"/>
  <c r="K211" i="8"/>
  <c r="L211" i="8"/>
  <c r="M211" i="8"/>
  <c r="N211" i="8"/>
  <c r="K212" i="8"/>
  <c r="L212" i="8"/>
  <c r="M212" i="8"/>
  <c r="N212" i="8"/>
  <c r="K213" i="8"/>
  <c r="L213" i="8"/>
  <c r="M213" i="8"/>
  <c r="N213" i="8"/>
  <c r="K214" i="8"/>
  <c r="L214" i="8"/>
  <c r="M214" i="8"/>
  <c r="N214" i="8"/>
  <c r="K215" i="8"/>
  <c r="L215" i="8"/>
  <c r="M215" i="8"/>
  <c r="N215" i="8"/>
  <c r="K216" i="8"/>
  <c r="L216" i="8"/>
  <c r="M216" i="8"/>
  <c r="N216" i="8"/>
  <c r="K217" i="8"/>
  <c r="L217" i="8"/>
  <c r="M217" i="8"/>
  <c r="N217" i="8"/>
  <c r="K218" i="8"/>
  <c r="L218" i="8"/>
  <c r="M218" i="8"/>
  <c r="N218" i="8"/>
  <c r="K219" i="8"/>
  <c r="L219" i="8"/>
  <c r="M219" i="8"/>
  <c r="N219" i="8"/>
  <c r="K220" i="8"/>
  <c r="L220" i="8"/>
  <c r="M220" i="8"/>
  <c r="N220" i="8"/>
  <c r="K221" i="8"/>
  <c r="L221" i="8"/>
  <c r="M221" i="8"/>
  <c r="N221" i="8"/>
  <c r="K222" i="8"/>
  <c r="L222" i="8"/>
  <c r="M222" i="8"/>
  <c r="N222" i="8"/>
  <c r="K223" i="8"/>
  <c r="L223" i="8"/>
  <c r="M223" i="8"/>
  <c r="N223" i="8"/>
  <c r="K224" i="8"/>
  <c r="L224" i="8"/>
  <c r="M224" i="8"/>
  <c r="N224" i="8"/>
  <c r="K225" i="8"/>
  <c r="L225" i="8"/>
  <c r="M225" i="8"/>
  <c r="N225" i="8"/>
  <c r="K226" i="8"/>
  <c r="L226" i="8"/>
  <c r="M226" i="8"/>
  <c r="N226" i="8"/>
  <c r="K227" i="8"/>
  <c r="L227" i="8"/>
  <c r="M227" i="8"/>
  <c r="N227" i="8"/>
  <c r="K228" i="8"/>
  <c r="L228" i="8"/>
  <c r="M228" i="8"/>
  <c r="N228" i="8"/>
  <c r="K229" i="8"/>
  <c r="L229" i="8"/>
  <c r="M229" i="8"/>
  <c r="N229" i="8"/>
  <c r="K230" i="8"/>
  <c r="L230" i="8"/>
  <c r="M230" i="8"/>
  <c r="N230" i="8"/>
  <c r="K231" i="8"/>
  <c r="L231" i="8"/>
  <c r="M231" i="8"/>
  <c r="N231" i="8"/>
  <c r="K232" i="8"/>
  <c r="L232" i="8"/>
  <c r="M232" i="8"/>
  <c r="N232" i="8"/>
  <c r="K233" i="8"/>
  <c r="L233" i="8"/>
  <c r="M233" i="8"/>
  <c r="N233" i="8"/>
  <c r="K234" i="8"/>
  <c r="L234" i="8"/>
  <c r="M234" i="8"/>
  <c r="N234" i="8"/>
  <c r="K235" i="8"/>
  <c r="L235" i="8"/>
  <c r="M235" i="8"/>
  <c r="N235" i="8"/>
  <c r="K236" i="8"/>
  <c r="L236" i="8"/>
  <c r="M236" i="8"/>
  <c r="N236" i="8"/>
  <c r="K237" i="8"/>
  <c r="L237" i="8"/>
  <c r="M237" i="8"/>
  <c r="N237" i="8"/>
  <c r="K238" i="8"/>
  <c r="L238" i="8"/>
  <c r="M238" i="8"/>
  <c r="N238" i="8"/>
  <c r="K239" i="8"/>
  <c r="L239" i="8"/>
  <c r="M239" i="8"/>
  <c r="N239" i="8"/>
  <c r="K240" i="8"/>
  <c r="L240" i="8"/>
  <c r="M240" i="8"/>
  <c r="N240" i="8"/>
  <c r="K241" i="8"/>
  <c r="L241" i="8"/>
  <c r="M241" i="8"/>
  <c r="N241" i="8"/>
  <c r="K242" i="8"/>
  <c r="L242" i="8"/>
  <c r="M242" i="8"/>
  <c r="N242" i="8"/>
  <c r="K243" i="8"/>
  <c r="L243" i="8"/>
  <c r="M243" i="8"/>
  <c r="N243" i="8"/>
  <c r="K244" i="8"/>
  <c r="L244" i="8"/>
  <c r="M244" i="8"/>
  <c r="N244" i="8"/>
  <c r="K245" i="8"/>
  <c r="L245" i="8"/>
  <c r="M245" i="8"/>
  <c r="N245" i="8"/>
  <c r="K246" i="8"/>
  <c r="L246" i="8"/>
  <c r="M246" i="8"/>
  <c r="N246" i="8"/>
  <c r="K247" i="8"/>
  <c r="L247" i="8"/>
  <c r="M247" i="8"/>
  <c r="N247" i="8"/>
  <c r="K248" i="8"/>
  <c r="L248" i="8"/>
  <c r="M248" i="8"/>
  <c r="N248" i="8"/>
  <c r="K249" i="8"/>
  <c r="L249" i="8"/>
  <c r="M249" i="8"/>
  <c r="N249" i="8"/>
  <c r="K250" i="8"/>
  <c r="L250" i="8"/>
  <c r="M250" i="8"/>
  <c r="N250" i="8"/>
  <c r="K251" i="8"/>
  <c r="L251" i="8"/>
  <c r="M251" i="8"/>
  <c r="N251" i="8"/>
  <c r="K252" i="8"/>
  <c r="L252" i="8"/>
  <c r="M252" i="8"/>
  <c r="N252" i="8"/>
  <c r="K253" i="8"/>
  <c r="L253" i="8"/>
  <c r="M253" i="8"/>
  <c r="N253" i="8"/>
  <c r="K254" i="8"/>
  <c r="L254" i="8"/>
  <c r="M254" i="8"/>
  <c r="N254" i="8"/>
  <c r="K255" i="8"/>
  <c r="L255" i="8"/>
  <c r="M255" i="8"/>
  <c r="N255" i="8"/>
  <c r="K256" i="8"/>
  <c r="L256" i="8"/>
  <c r="M256" i="8"/>
  <c r="N256" i="8"/>
  <c r="K257" i="8"/>
  <c r="L257" i="8"/>
  <c r="M257" i="8"/>
  <c r="N257" i="8"/>
  <c r="K258" i="8"/>
  <c r="L258" i="8"/>
  <c r="M258" i="8"/>
  <c r="N258" i="8"/>
  <c r="K259" i="8"/>
  <c r="L259" i="8"/>
  <c r="M259" i="8"/>
  <c r="N259" i="8"/>
  <c r="N10" i="30"/>
  <c r="M11" i="10"/>
  <c r="M12" i="10"/>
  <c r="M13" i="10"/>
  <c r="J13" i="10"/>
  <c r="M14" i="10"/>
  <c r="M15" i="10"/>
  <c r="M16" i="10"/>
  <c r="J16" i="10" s="1"/>
  <c r="M17" i="10"/>
  <c r="K17" i="10" s="1"/>
  <c r="M18" i="10"/>
  <c r="M19" i="10"/>
  <c r="M20" i="10"/>
  <c r="J20" i="10"/>
  <c r="M21" i="10"/>
  <c r="K21" i="10" s="1"/>
  <c r="M22" i="10"/>
  <c r="J22" i="10"/>
  <c r="M23" i="10"/>
  <c r="M24" i="10"/>
  <c r="J24" i="10" s="1"/>
  <c r="M25" i="10"/>
  <c r="K25" i="10"/>
  <c r="M26" i="10"/>
  <c r="M27" i="10"/>
  <c r="M28" i="10"/>
  <c r="M29" i="10"/>
  <c r="M30" i="10"/>
  <c r="M31" i="10"/>
  <c r="M32" i="10"/>
  <c r="J32" i="10"/>
  <c r="M33" i="10"/>
  <c r="K33" i="10" s="1"/>
  <c r="M34" i="10"/>
  <c r="J34" i="10" s="1"/>
  <c r="M35" i="10"/>
  <c r="M36" i="10"/>
  <c r="J36" i="10" s="1"/>
  <c r="M37" i="10"/>
  <c r="J37" i="10" s="1"/>
  <c r="M38" i="10"/>
  <c r="M39" i="10"/>
  <c r="J39" i="10" s="1"/>
  <c r="M40" i="10"/>
  <c r="J40" i="10" s="1"/>
  <c r="M41" i="10"/>
  <c r="K41" i="10" s="1"/>
  <c r="M42" i="10"/>
  <c r="J42" i="10" s="1"/>
  <c r="M43" i="10"/>
  <c r="M44" i="10"/>
  <c r="J44" i="10" s="1"/>
  <c r="M45" i="10"/>
  <c r="J45" i="10"/>
  <c r="M46" i="10"/>
  <c r="M47" i="10"/>
  <c r="M48" i="10"/>
  <c r="J48" i="10"/>
  <c r="M49" i="10"/>
  <c r="K49" i="10" s="1"/>
  <c r="M50" i="10"/>
  <c r="M51" i="10"/>
  <c r="M52" i="10"/>
  <c r="M53" i="10"/>
  <c r="M54" i="10"/>
  <c r="J54" i="10"/>
  <c r="M55" i="10"/>
  <c r="K55" i="10" s="1"/>
  <c r="M56" i="10"/>
  <c r="J56" i="10" s="1"/>
  <c r="M57" i="10"/>
  <c r="K57" i="10"/>
  <c r="M58" i="10"/>
  <c r="M59" i="10"/>
  <c r="M60" i="10"/>
  <c r="J60" i="10" s="1"/>
  <c r="M61" i="10"/>
  <c r="M62" i="10"/>
  <c r="J62" i="10" s="1"/>
  <c r="M63" i="10"/>
  <c r="M64" i="10"/>
  <c r="J64" i="10" s="1"/>
  <c r="M65" i="10"/>
  <c r="K65" i="10"/>
  <c r="M66" i="10"/>
  <c r="M67" i="10"/>
  <c r="M68" i="10"/>
  <c r="M69" i="10"/>
  <c r="L69" i="10"/>
  <c r="M70" i="10"/>
  <c r="M71" i="10"/>
  <c r="M72" i="10"/>
  <c r="J72" i="10" s="1"/>
  <c r="M73" i="10"/>
  <c r="K73" i="10" s="1"/>
  <c r="M74" i="10"/>
  <c r="M75" i="10"/>
  <c r="M76" i="10"/>
  <c r="M77" i="10"/>
  <c r="J77" i="10" s="1"/>
  <c r="M78" i="10"/>
  <c r="M79" i="10"/>
  <c r="M80" i="10"/>
  <c r="J80" i="10" s="1"/>
  <c r="M81" i="10"/>
  <c r="K81" i="10" s="1"/>
  <c r="M82" i="10"/>
  <c r="J82" i="10" s="1"/>
  <c r="M83" i="10"/>
  <c r="J83" i="10" s="1"/>
  <c r="M84" i="10"/>
  <c r="M85" i="10"/>
  <c r="K85" i="10"/>
  <c r="M86" i="10"/>
  <c r="M87" i="10"/>
  <c r="M88" i="10"/>
  <c r="J88" i="10"/>
  <c r="M89" i="10"/>
  <c r="K89" i="10" s="1"/>
  <c r="M90" i="10"/>
  <c r="M91" i="10"/>
  <c r="M92" i="10"/>
  <c r="J92" i="10"/>
  <c r="M93" i="10"/>
  <c r="L93" i="10" s="1"/>
  <c r="M94" i="10"/>
  <c r="M95" i="10"/>
  <c r="K95" i="10" s="1"/>
  <c r="M96" i="10"/>
  <c r="J96" i="10" s="1"/>
  <c r="M97" i="10"/>
  <c r="M98" i="10"/>
  <c r="M99" i="10"/>
  <c r="M100" i="10"/>
  <c r="J100" i="10" s="1"/>
  <c r="M101" i="10"/>
  <c r="M102" i="10"/>
  <c r="M103" i="10"/>
  <c r="M104" i="10"/>
  <c r="M105" i="10"/>
  <c r="M106" i="10"/>
  <c r="M107" i="10"/>
  <c r="J107" i="10" s="1"/>
  <c r="M108" i="10"/>
  <c r="J108" i="10" s="1"/>
  <c r="M109" i="10"/>
  <c r="J109" i="10" s="1"/>
  <c r="M110" i="10"/>
  <c r="K110" i="10"/>
  <c r="M111" i="10"/>
  <c r="M112" i="10"/>
  <c r="J112" i="10" s="1"/>
  <c r="M113" i="10"/>
  <c r="K113" i="10"/>
  <c r="M114" i="10"/>
  <c r="M115" i="10"/>
  <c r="J115" i="10"/>
  <c r="M116" i="10"/>
  <c r="M117" i="10"/>
  <c r="M118" i="10"/>
  <c r="K118" i="10" s="1"/>
  <c r="M119" i="10"/>
  <c r="M120" i="10"/>
  <c r="M121" i="10"/>
  <c r="K121" i="10" s="1"/>
  <c r="M122" i="10"/>
  <c r="L122" i="10" s="1"/>
  <c r="M123" i="10"/>
  <c r="J123" i="10"/>
  <c r="M124" i="10"/>
  <c r="J124" i="10" s="1"/>
  <c r="M125" i="10"/>
  <c r="L125" i="10"/>
  <c r="M126" i="10"/>
  <c r="J126" i="10" s="1"/>
  <c r="M127" i="10"/>
  <c r="M128" i="10"/>
  <c r="L128" i="10" s="1"/>
  <c r="M129" i="10"/>
  <c r="K129" i="10" s="1"/>
  <c r="M130" i="10"/>
  <c r="M131" i="10"/>
  <c r="J131" i="10" s="1"/>
  <c r="M132" i="10"/>
  <c r="L132" i="10"/>
  <c r="M133" i="10"/>
  <c r="M134" i="10"/>
  <c r="M135" i="10"/>
  <c r="M136" i="10"/>
  <c r="M137" i="10"/>
  <c r="K137" i="10" s="1"/>
  <c r="M138" i="10"/>
  <c r="M139" i="10"/>
  <c r="J139" i="10"/>
  <c r="M140" i="10"/>
  <c r="J140" i="10" s="1"/>
  <c r="M141" i="10"/>
  <c r="J141" i="10" s="1"/>
  <c r="M142" i="10"/>
  <c r="M143" i="10"/>
  <c r="M144" i="10"/>
  <c r="M145" i="10"/>
  <c r="K145" i="10" s="1"/>
  <c r="M146" i="10"/>
  <c r="K146" i="10" s="1"/>
  <c r="M147" i="10"/>
  <c r="J147" i="10" s="1"/>
  <c r="M148" i="10"/>
  <c r="L148" i="10" s="1"/>
  <c r="M149" i="10"/>
  <c r="K149" i="10"/>
  <c r="M150" i="10"/>
  <c r="L150" i="10"/>
  <c r="M151" i="10"/>
  <c r="M152" i="10"/>
  <c r="L152" i="10" s="1"/>
  <c r="M153" i="10"/>
  <c r="K153" i="10" s="1"/>
  <c r="M154" i="10"/>
  <c r="K154" i="10" s="1"/>
  <c r="M155" i="10"/>
  <c r="J155" i="10" s="1"/>
  <c r="M156" i="10"/>
  <c r="J156" i="10" s="1"/>
  <c r="M157" i="10"/>
  <c r="M158" i="10"/>
  <c r="M159" i="10"/>
  <c r="M160" i="10"/>
  <c r="J160" i="10"/>
  <c r="M161" i="10"/>
  <c r="K161" i="10" s="1"/>
  <c r="M162" i="10"/>
  <c r="M163" i="10"/>
  <c r="J163" i="10" s="1"/>
  <c r="M164" i="10"/>
  <c r="L164" i="10" s="1"/>
  <c r="M165" i="10"/>
  <c r="M166" i="10"/>
  <c r="M167" i="10"/>
  <c r="M168" i="10"/>
  <c r="M169" i="10"/>
  <c r="K169" i="10" s="1"/>
  <c r="M170" i="10"/>
  <c r="M171" i="10"/>
  <c r="J171" i="10" s="1"/>
  <c r="M172" i="10"/>
  <c r="J172" i="10"/>
  <c r="M173" i="10"/>
  <c r="J173" i="10" s="1"/>
  <c r="M174" i="10"/>
  <c r="M175" i="10"/>
  <c r="M176" i="10"/>
  <c r="M177" i="10"/>
  <c r="K177" i="10"/>
  <c r="M178" i="10"/>
  <c r="M179" i="10"/>
  <c r="J179" i="10" s="1"/>
  <c r="M180" i="10"/>
  <c r="L180" i="10" s="1"/>
  <c r="M181" i="10"/>
  <c r="J181" i="10"/>
  <c r="M182" i="10"/>
  <c r="M183" i="10"/>
  <c r="M184" i="10"/>
  <c r="J184" i="10" s="1"/>
  <c r="M185" i="10"/>
  <c r="M186" i="10"/>
  <c r="M187" i="10"/>
  <c r="J187" i="10" s="1"/>
  <c r="M188" i="10"/>
  <c r="J188" i="10"/>
  <c r="M189" i="10"/>
  <c r="L189" i="10" s="1"/>
  <c r="M190" i="10"/>
  <c r="M191" i="10"/>
  <c r="M192" i="10"/>
  <c r="M193" i="10"/>
  <c r="M194" i="10"/>
  <c r="M195" i="10"/>
  <c r="J195" i="10"/>
  <c r="M196" i="10"/>
  <c r="L196" i="10" s="1"/>
  <c r="M197" i="10"/>
  <c r="L197" i="10"/>
  <c r="M198" i="10"/>
  <c r="M199" i="10"/>
  <c r="M200" i="10"/>
  <c r="M201" i="10"/>
  <c r="K201" i="10" s="1"/>
  <c r="M202" i="10"/>
  <c r="K202" i="10" s="1"/>
  <c r="M203" i="10"/>
  <c r="J203" i="10"/>
  <c r="M204" i="10"/>
  <c r="J204" i="10" s="1"/>
  <c r="M205" i="10"/>
  <c r="M206" i="10"/>
  <c r="K206" i="10"/>
  <c r="M207" i="10"/>
  <c r="M208" i="10"/>
  <c r="L208" i="10"/>
  <c r="M209" i="10"/>
  <c r="M210" i="10"/>
  <c r="M211" i="10"/>
  <c r="J211" i="10" s="1"/>
  <c r="M212" i="10"/>
  <c r="M213" i="10"/>
  <c r="K213" i="10" s="1"/>
  <c r="M214" i="10"/>
  <c r="J214" i="10" s="1"/>
  <c r="M215" i="10"/>
  <c r="L215" i="10" s="1"/>
  <c r="M216" i="10"/>
  <c r="M217" i="10"/>
  <c r="M218" i="10"/>
  <c r="M219" i="10"/>
  <c r="J219" i="10" s="1"/>
  <c r="M220" i="10"/>
  <c r="J220" i="10" s="1"/>
  <c r="M221" i="10"/>
  <c r="M222" i="10"/>
  <c r="M223" i="10"/>
  <c r="J223" i="10"/>
  <c r="M224" i="10"/>
  <c r="L224" i="10" s="1"/>
  <c r="M225" i="10"/>
  <c r="M226" i="10"/>
  <c r="M227" i="10"/>
  <c r="J227" i="10" s="1"/>
  <c r="M228" i="10"/>
  <c r="M229" i="10"/>
  <c r="J229" i="10" s="1"/>
  <c r="M230" i="10"/>
  <c r="M231" i="10"/>
  <c r="M232" i="10"/>
  <c r="J232" i="10" s="1"/>
  <c r="M233" i="10"/>
  <c r="M234" i="10"/>
  <c r="M235" i="10"/>
  <c r="J235" i="10" s="1"/>
  <c r="M236" i="10"/>
  <c r="J236" i="10" s="1"/>
  <c r="M237" i="10"/>
  <c r="M238" i="10"/>
  <c r="M239" i="10"/>
  <c r="M240" i="10"/>
  <c r="J240" i="10"/>
  <c r="M241" i="10"/>
  <c r="M242" i="10"/>
  <c r="M243" i="10"/>
  <c r="J243" i="10" s="1"/>
  <c r="M244" i="10"/>
  <c r="M245" i="10"/>
  <c r="J245" i="10" s="1"/>
  <c r="M246" i="10"/>
  <c r="M247" i="10"/>
  <c r="M248" i="10"/>
  <c r="M249" i="10"/>
  <c r="M250" i="10"/>
  <c r="M251" i="10"/>
  <c r="J251" i="10" s="1"/>
  <c r="M252" i="10"/>
  <c r="J252" i="10"/>
  <c r="M253" i="10"/>
  <c r="L253" i="10" s="1"/>
  <c r="M254" i="10"/>
  <c r="J254" i="10" s="1"/>
  <c r="M255" i="10"/>
  <c r="L255" i="10"/>
  <c r="M256" i="10"/>
  <c r="L256" i="10" s="1"/>
  <c r="M257" i="10"/>
  <c r="M258" i="10"/>
  <c r="M259" i="10"/>
  <c r="J259" i="10" s="1"/>
  <c r="M11" i="29"/>
  <c r="J11" i="29"/>
  <c r="M12" i="29"/>
  <c r="J12" i="29"/>
  <c r="M13" i="29"/>
  <c r="J13" i="29" s="1"/>
  <c r="M14" i="29"/>
  <c r="J14" i="29" s="1"/>
  <c r="M15" i="29"/>
  <c r="J15" i="29" s="1"/>
  <c r="M16" i="29"/>
  <c r="J16" i="29" s="1"/>
  <c r="M17" i="29"/>
  <c r="M18" i="29"/>
  <c r="J18" i="29" s="1"/>
  <c r="M19" i="29"/>
  <c r="J19" i="29" s="1"/>
  <c r="M20" i="29"/>
  <c r="J20" i="29" s="1"/>
  <c r="M21" i="29"/>
  <c r="J21" i="29" s="1"/>
  <c r="M22" i="29"/>
  <c r="J22" i="29" s="1"/>
  <c r="M23" i="29"/>
  <c r="J23" i="29" s="1"/>
  <c r="M24" i="29"/>
  <c r="J24" i="29" s="1"/>
  <c r="M25" i="29"/>
  <c r="J25" i="29" s="1"/>
  <c r="M26" i="29"/>
  <c r="J26" i="29" s="1"/>
  <c r="M27" i="29"/>
  <c r="J27" i="29"/>
  <c r="M28" i="29"/>
  <c r="J28" i="29"/>
  <c r="M29" i="29"/>
  <c r="J29" i="29" s="1"/>
  <c r="M30" i="29"/>
  <c r="J30" i="29" s="1"/>
  <c r="M31" i="29"/>
  <c r="J31" i="29" s="1"/>
  <c r="M32" i="29"/>
  <c r="J32" i="29" s="1"/>
  <c r="M33" i="29"/>
  <c r="M34" i="29"/>
  <c r="J34" i="29" s="1"/>
  <c r="M35" i="29"/>
  <c r="J35" i="29" s="1"/>
  <c r="M36" i="29"/>
  <c r="J36" i="29" s="1"/>
  <c r="M37" i="29"/>
  <c r="J37" i="29" s="1"/>
  <c r="M38" i="29"/>
  <c r="J38" i="29" s="1"/>
  <c r="M39" i="29"/>
  <c r="J39" i="29" s="1"/>
  <c r="M40" i="29"/>
  <c r="J40" i="29" s="1"/>
  <c r="M41" i="29"/>
  <c r="M42" i="29"/>
  <c r="J42" i="29" s="1"/>
  <c r="M43" i="29"/>
  <c r="J43" i="29"/>
  <c r="M44" i="29"/>
  <c r="J44" i="29"/>
  <c r="M45" i="29"/>
  <c r="J45" i="29" s="1"/>
  <c r="M46" i="29"/>
  <c r="J46" i="29" s="1"/>
  <c r="M47" i="29"/>
  <c r="J47" i="29" s="1"/>
  <c r="M48" i="29"/>
  <c r="J48" i="29" s="1"/>
  <c r="M49" i="29"/>
  <c r="J49" i="29" s="1"/>
  <c r="M50" i="29"/>
  <c r="J50" i="29" s="1"/>
  <c r="M51" i="29"/>
  <c r="J51" i="29" s="1"/>
  <c r="M52" i="29"/>
  <c r="J52" i="29" s="1"/>
  <c r="M53" i="29"/>
  <c r="J53" i="29" s="1"/>
  <c r="M54" i="29"/>
  <c r="J54" i="29" s="1"/>
  <c r="M55" i="29"/>
  <c r="J55" i="29" s="1"/>
  <c r="M56" i="29"/>
  <c r="J56" i="29" s="1"/>
  <c r="M57" i="29"/>
  <c r="J57" i="29" s="1"/>
  <c r="M58" i="29"/>
  <c r="J58" i="29" s="1"/>
  <c r="M59" i="29"/>
  <c r="J59" i="29"/>
  <c r="M60" i="29"/>
  <c r="J60" i="29"/>
  <c r="M61" i="29"/>
  <c r="J61" i="29" s="1"/>
  <c r="M62" i="29"/>
  <c r="J62" i="29" s="1"/>
  <c r="M63" i="29"/>
  <c r="J63" i="29" s="1"/>
  <c r="M64" i="29"/>
  <c r="J64" i="29" s="1"/>
  <c r="M65" i="29"/>
  <c r="M66" i="29"/>
  <c r="J66" i="29" s="1"/>
  <c r="M67" i="29"/>
  <c r="J67" i="29" s="1"/>
  <c r="M68" i="29"/>
  <c r="J68" i="29" s="1"/>
  <c r="M69" i="29"/>
  <c r="J69" i="29" s="1"/>
  <c r="M70" i="29"/>
  <c r="J70" i="29" s="1"/>
  <c r="M71" i="29"/>
  <c r="J71" i="29" s="1"/>
  <c r="M72" i="29"/>
  <c r="J72" i="29" s="1"/>
  <c r="M73" i="29"/>
  <c r="M74" i="29"/>
  <c r="J74" i="29" s="1"/>
  <c r="M75" i="29"/>
  <c r="J75" i="29"/>
  <c r="M76" i="29"/>
  <c r="J76" i="29"/>
  <c r="M77" i="29"/>
  <c r="J77" i="29" s="1"/>
  <c r="M78" i="29"/>
  <c r="J78" i="29" s="1"/>
  <c r="M79" i="29"/>
  <c r="J79" i="29" s="1"/>
  <c r="M80" i="29"/>
  <c r="J80" i="29" s="1"/>
  <c r="M81" i="29"/>
  <c r="M82" i="29"/>
  <c r="J82" i="29" s="1"/>
  <c r="M83" i="29"/>
  <c r="J83" i="29" s="1"/>
  <c r="M84" i="29"/>
  <c r="J84" i="29" s="1"/>
  <c r="M85" i="29"/>
  <c r="J85" i="29" s="1"/>
  <c r="M86" i="29"/>
  <c r="J86" i="29" s="1"/>
  <c r="M87" i="29"/>
  <c r="J87" i="29" s="1"/>
  <c r="M88" i="29"/>
  <c r="J88" i="29" s="1"/>
  <c r="M89" i="29"/>
  <c r="J89" i="29" s="1"/>
  <c r="M90" i="29"/>
  <c r="J90" i="29" s="1"/>
  <c r="M91" i="29"/>
  <c r="J91" i="29"/>
  <c r="M92" i="29"/>
  <c r="J92" i="29"/>
  <c r="M93" i="29"/>
  <c r="J93" i="29" s="1"/>
  <c r="M94" i="29"/>
  <c r="J94" i="29" s="1"/>
  <c r="M95" i="29"/>
  <c r="J95" i="29" s="1"/>
  <c r="M96" i="29"/>
  <c r="J96" i="29" s="1"/>
  <c r="M97" i="29"/>
  <c r="M98" i="29"/>
  <c r="J98" i="29" s="1"/>
  <c r="M99" i="29"/>
  <c r="J99" i="29" s="1"/>
  <c r="M100" i="29"/>
  <c r="J100" i="29" s="1"/>
  <c r="M101" i="29"/>
  <c r="J101" i="29" s="1"/>
  <c r="M102" i="29"/>
  <c r="J102" i="29" s="1"/>
  <c r="M103" i="29"/>
  <c r="J103" i="29" s="1"/>
  <c r="M104" i="29"/>
  <c r="J104" i="29" s="1"/>
  <c r="M105" i="29"/>
  <c r="M106" i="29"/>
  <c r="J106" i="29" s="1"/>
  <c r="M107" i="29"/>
  <c r="J107" i="29"/>
  <c r="M108" i="29"/>
  <c r="J108" i="29"/>
  <c r="M109" i="29"/>
  <c r="J109" i="29" s="1"/>
  <c r="M110" i="29"/>
  <c r="J110" i="29" s="1"/>
  <c r="M111" i="29"/>
  <c r="J111" i="29" s="1"/>
  <c r="M112" i="29"/>
  <c r="J112" i="29" s="1"/>
  <c r="M113" i="29"/>
  <c r="J113" i="29" s="1"/>
  <c r="M114" i="29"/>
  <c r="J114" i="29" s="1"/>
  <c r="M115" i="29"/>
  <c r="J115" i="29" s="1"/>
  <c r="M116" i="29"/>
  <c r="J116" i="29" s="1"/>
  <c r="M117" i="29"/>
  <c r="J117" i="29" s="1"/>
  <c r="M118" i="29"/>
  <c r="J118" i="29" s="1"/>
  <c r="M119" i="29"/>
  <c r="J119" i="29" s="1"/>
  <c r="M120" i="29"/>
  <c r="J120" i="29" s="1"/>
  <c r="M121" i="29"/>
  <c r="M122" i="29"/>
  <c r="J122" i="29" s="1"/>
  <c r="M123" i="29"/>
  <c r="J123" i="29"/>
  <c r="M124" i="29"/>
  <c r="J124" i="29"/>
  <c r="M125" i="29"/>
  <c r="J125" i="29" s="1"/>
  <c r="M126" i="29"/>
  <c r="J126" i="29" s="1"/>
  <c r="M127" i="29"/>
  <c r="J127" i="29" s="1"/>
  <c r="M128" i="29"/>
  <c r="J128" i="29" s="1"/>
  <c r="M129" i="29"/>
  <c r="J129" i="29" s="1"/>
  <c r="M130" i="29"/>
  <c r="J130" i="29" s="1"/>
  <c r="M131" i="29"/>
  <c r="J131" i="29" s="1"/>
  <c r="M132" i="29"/>
  <c r="J132" i="29" s="1"/>
  <c r="M133" i="29"/>
  <c r="J133" i="29" s="1"/>
  <c r="M134" i="29"/>
  <c r="J134" i="29" s="1"/>
  <c r="M135" i="29"/>
  <c r="J135" i="29" s="1"/>
  <c r="M136" i="29"/>
  <c r="J136" i="29" s="1"/>
  <c r="M137" i="29"/>
  <c r="J137" i="29" s="1"/>
  <c r="M138" i="29"/>
  <c r="J138" i="29" s="1"/>
  <c r="M139" i="29"/>
  <c r="J139" i="29"/>
  <c r="M140" i="29"/>
  <c r="J140" i="29"/>
  <c r="M141" i="29"/>
  <c r="J141" i="29" s="1"/>
  <c r="M142" i="29"/>
  <c r="J142" i="29" s="1"/>
  <c r="M143" i="29"/>
  <c r="J143" i="29" s="1"/>
  <c r="M144" i="29"/>
  <c r="J144" i="29" s="1"/>
  <c r="M145" i="29"/>
  <c r="M146" i="29"/>
  <c r="J146" i="29" s="1"/>
  <c r="M147" i="29"/>
  <c r="J147" i="29" s="1"/>
  <c r="M148" i="29"/>
  <c r="J148" i="29" s="1"/>
  <c r="M149" i="29"/>
  <c r="J149" i="29" s="1"/>
  <c r="M150" i="29"/>
  <c r="J150" i="29" s="1"/>
  <c r="M151" i="29"/>
  <c r="J151" i="29" s="1"/>
  <c r="M152" i="29"/>
  <c r="J152" i="29" s="1"/>
  <c r="M153" i="29"/>
  <c r="J153" i="29" s="1"/>
  <c r="M154" i="29"/>
  <c r="J154" i="29" s="1"/>
  <c r="M155" i="29"/>
  <c r="J155" i="29"/>
  <c r="M156" i="29"/>
  <c r="J156" i="29"/>
  <c r="M157" i="29"/>
  <c r="J157" i="29" s="1"/>
  <c r="M158" i="29"/>
  <c r="J158" i="29" s="1"/>
  <c r="M159" i="29"/>
  <c r="J159" i="29" s="1"/>
  <c r="M160" i="29"/>
  <c r="J160" i="29" s="1"/>
  <c r="M161" i="29"/>
  <c r="M162" i="29"/>
  <c r="J162" i="29" s="1"/>
  <c r="M163" i="29"/>
  <c r="J163" i="29" s="1"/>
  <c r="M164" i="29"/>
  <c r="J164" i="29" s="1"/>
  <c r="M165" i="29"/>
  <c r="J165" i="29" s="1"/>
  <c r="M166" i="29"/>
  <c r="J166" i="29" s="1"/>
  <c r="M167" i="29"/>
  <c r="J167" i="29" s="1"/>
  <c r="M168" i="29"/>
  <c r="J168" i="29" s="1"/>
  <c r="M169" i="29"/>
  <c r="M170" i="29"/>
  <c r="J170" i="29" s="1"/>
  <c r="M171" i="29"/>
  <c r="J171" i="29"/>
  <c r="M172" i="29"/>
  <c r="J172" i="29"/>
  <c r="M173" i="29"/>
  <c r="J173" i="29" s="1"/>
  <c r="M174" i="29"/>
  <c r="J174" i="29" s="1"/>
  <c r="M175" i="29"/>
  <c r="J175" i="29" s="1"/>
  <c r="M176" i="29"/>
  <c r="J176" i="29" s="1"/>
  <c r="M177" i="29"/>
  <c r="M178" i="29"/>
  <c r="J178" i="29" s="1"/>
  <c r="M179" i="29"/>
  <c r="J179" i="29" s="1"/>
  <c r="M180" i="29"/>
  <c r="J180" i="29" s="1"/>
  <c r="M181" i="29"/>
  <c r="J181" i="29" s="1"/>
  <c r="M182" i="29"/>
  <c r="J182" i="29" s="1"/>
  <c r="M183" i="29"/>
  <c r="J183" i="29" s="1"/>
  <c r="M184" i="29"/>
  <c r="J184" i="29" s="1"/>
  <c r="M185" i="29"/>
  <c r="M186" i="29"/>
  <c r="J186" i="29" s="1"/>
  <c r="M187" i="29"/>
  <c r="J187" i="29"/>
  <c r="M188" i="29"/>
  <c r="J188" i="29"/>
  <c r="M189" i="29"/>
  <c r="J189" i="29" s="1"/>
  <c r="M190" i="29"/>
  <c r="J190" i="29" s="1"/>
  <c r="M191" i="29"/>
  <c r="J191" i="29" s="1"/>
  <c r="M192" i="29"/>
  <c r="J192" i="29" s="1"/>
  <c r="M193" i="29"/>
  <c r="J193" i="29" s="1"/>
  <c r="M194" i="29"/>
  <c r="J194" i="29" s="1"/>
  <c r="M195" i="29"/>
  <c r="J195" i="29" s="1"/>
  <c r="M196" i="29"/>
  <c r="J196" i="29" s="1"/>
  <c r="M197" i="29"/>
  <c r="J197" i="29" s="1"/>
  <c r="M198" i="29"/>
  <c r="J198" i="29" s="1"/>
  <c r="M199" i="29"/>
  <c r="J199" i="29" s="1"/>
  <c r="M200" i="29"/>
  <c r="J200" i="29" s="1"/>
  <c r="M201" i="29"/>
  <c r="M202" i="29"/>
  <c r="J202" i="29" s="1"/>
  <c r="M203" i="29"/>
  <c r="J203" i="29"/>
  <c r="M204" i="29"/>
  <c r="J204" i="29"/>
  <c r="M205" i="29"/>
  <c r="J205" i="29" s="1"/>
  <c r="M206" i="29"/>
  <c r="J206" i="29" s="1"/>
  <c r="M207" i="29"/>
  <c r="J207" i="29" s="1"/>
  <c r="M208" i="29"/>
  <c r="J208" i="29" s="1"/>
  <c r="M209" i="29"/>
  <c r="J209" i="29" s="1"/>
  <c r="M210" i="29"/>
  <c r="J210" i="29" s="1"/>
  <c r="M211" i="29"/>
  <c r="J211" i="29" s="1"/>
  <c r="M212" i="29"/>
  <c r="J212" i="29" s="1"/>
  <c r="M213" i="29"/>
  <c r="J213" i="29" s="1"/>
  <c r="M214" i="29"/>
  <c r="J214" i="29" s="1"/>
  <c r="M215" i="29"/>
  <c r="J215" i="29" s="1"/>
  <c r="M216" i="29"/>
  <c r="J216" i="29" s="1"/>
  <c r="M217" i="29"/>
  <c r="M218" i="29"/>
  <c r="J218" i="29" s="1"/>
  <c r="M219" i="29"/>
  <c r="J219" i="29"/>
  <c r="M220" i="29"/>
  <c r="J220" i="29"/>
  <c r="M221" i="29"/>
  <c r="J221" i="29" s="1"/>
  <c r="M222" i="29"/>
  <c r="J222" i="29" s="1"/>
  <c r="M223" i="29"/>
  <c r="J223" i="29" s="1"/>
  <c r="M224" i="29"/>
  <c r="J224" i="29" s="1"/>
  <c r="M225" i="29"/>
  <c r="M226" i="29"/>
  <c r="J226" i="29" s="1"/>
  <c r="M227" i="29"/>
  <c r="J227" i="29" s="1"/>
  <c r="M228" i="29"/>
  <c r="J228" i="29" s="1"/>
  <c r="M229" i="29"/>
  <c r="J229" i="29" s="1"/>
  <c r="M230" i="29"/>
  <c r="J230" i="29" s="1"/>
  <c r="M231" i="29"/>
  <c r="J231" i="29" s="1"/>
  <c r="M232" i="29"/>
  <c r="J232" i="29" s="1"/>
  <c r="M233" i="29"/>
  <c r="M234" i="29"/>
  <c r="J234" i="29" s="1"/>
  <c r="M235" i="29"/>
  <c r="J235" i="29"/>
  <c r="M236" i="29"/>
  <c r="J236" i="29"/>
  <c r="M237" i="29"/>
  <c r="J237" i="29" s="1"/>
  <c r="M238" i="29"/>
  <c r="J238" i="29" s="1"/>
  <c r="M239" i="29"/>
  <c r="J239" i="29" s="1"/>
  <c r="M240" i="29"/>
  <c r="J240" i="29" s="1"/>
  <c r="M241" i="29"/>
  <c r="J241" i="29" s="1"/>
  <c r="M242" i="29"/>
  <c r="J242" i="29" s="1"/>
  <c r="M243" i="29"/>
  <c r="J243" i="29" s="1"/>
  <c r="M244" i="29"/>
  <c r="J244" i="29" s="1"/>
  <c r="M245" i="29"/>
  <c r="J245" i="29" s="1"/>
  <c r="M246" i="29"/>
  <c r="J246" i="29" s="1"/>
  <c r="M247" i="29"/>
  <c r="J247" i="29" s="1"/>
  <c r="M248" i="29"/>
  <c r="J248" i="29" s="1"/>
  <c r="M249" i="29"/>
  <c r="J249" i="29" s="1"/>
  <c r="M250" i="29"/>
  <c r="J250" i="29" s="1"/>
  <c r="M251" i="29"/>
  <c r="J251" i="29"/>
  <c r="M252" i="29"/>
  <c r="J252" i="29"/>
  <c r="M253" i="29"/>
  <c r="J253" i="29" s="1"/>
  <c r="M254" i="29"/>
  <c r="J254" i="29" s="1"/>
  <c r="M255" i="29"/>
  <c r="J255" i="29" s="1"/>
  <c r="M256" i="29"/>
  <c r="J256" i="29" s="1"/>
  <c r="M257" i="29"/>
  <c r="M258" i="29"/>
  <c r="J258" i="29" s="1"/>
  <c r="M259" i="29"/>
  <c r="J259" i="29" s="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L114" i="1" s="1"/>
  <c r="M115" i="1"/>
  <c r="M116" i="1"/>
  <c r="M117" i="1"/>
  <c r="M118" i="1"/>
  <c r="M119" i="1"/>
  <c r="M120" i="1"/>
  <c r="M121" i="1"/>
  <c r="M122" i="1"/>
  <c r="M123" i="1"/>
  <c r="M124" i="1"/>
  <c r="M125" i="1"/>
  <c r="M126" i="1"/>
  <c r="M127" i="1"/>
  <c r="M128" i="1"/>
  <c r="M129" i="1"/>
  <c r="M130" i="1"/>
  <c r="L130" i="1" s="1"/>
  <c r="M131" i="1"/>
  <c r="M132" i="1"/>
  <c r="M133" i="1"/>
  <c r="M134" i="1"/>
  <c r="M135" i="1"/>
  <c r="M136" i="1"/>
  <c r="M137" i="1"/>
  <c r="M138" i="1"/>
  <c r="M139" i="1"/>
  <c r="M140" i="1"/>
  <c r="M141" i="1"/>
  <c r="M142" i="1"/>
  <c r="M143" i="1"/>
  <c r="M144" i="1"/>
  <c r="M145" i="1"/>
  <c r="M146" i="1"/>
  <c r="K146" i="1" s="1"/>
  <c r="M147" i="1"/>
  <c r="M148" i="1"/>
  <c r="M149" i="1"/>
  <c r="M150" i="1"/>
  <c r="M151" i="1"/>
  <c r="M152" i="1"/>
  <c r="M153" i="1"/>
  <c r="M154" i="1"/>
  <c r="K154" i="1" s="1"/>
  <c r="M155" i="1"/>
  <c r="M156" i="1"/>
  <c r="M157" i="1"/>
  <c r="M158" i="1"/>
  <c r="M159" i="1"/>
  <c r="M160" i="1"/>
  <c r="M161" i="1"/>
  <c r="M162" i="1"/>
  <c r="K162" i="1" s="1"/>
  <c r="M163" i="1"/>
  <c r="M164" i="1"/>
  <c r="M165" i="1"/>
  <c r="M166" i="1"/>
  <c r="M167" i="1"/>
  <c r="M168" i="1"/>
  <c r="M169" i="1"/>
  <c r="M170" i="1"/>
  <c r="I170" i="1" s="1"/>
  <c r="M171" i="1"/>
  <c r="M172" i="1"/>
  <c r="M173" i="1"/>
  <c r="M174" i="1"/>
  <c r="M175" i="1"/>
  <c r="M176" i="1"/>
  <c r="M177" i="1"/>
  <c r="M178" i="1"/>
  <c r="K178" i="1" s="1"/>
  <c r="M179" i="1"/>
  <c r="M180" i="1"/>
  <c r="M181" i="1"/>
  <c r="M182" i="1"/>
  <c r="M183" i="1"/>
  <c r="M184" i="1"/>
  <c r="M185" i="1"/>
  <c r="M186" i="1"/>
  <c r="L186" i="1" s="1"/>
  <c r="M187" i="1"/>
  <c r="M188" i="1"/>
  <c r="M189" i="1"/>
  <c r="M190" i="1"/>
  <c r="M191" i="1"/>
  <c r="M192" i="1"/>
  <c r="M193" i="1"/>
  <c r="M194" i="1"/>
  <c r="K194" i="1" s="1"/>
  <c r="M195" i="1"/>
  <c r="M196" i="1"/>
  <c r="M197" i="1"/>
  <c r="M198" i="1"/>
  <c r="M199" i="1"/>
  <c r="M200" i="1"/>
  <c r="M201" i="1"/>
  <c r="M202" i="1"/>
  <c r="I202" i="1" s="1"/>
  <c r="M203" i="1"/>
  <c r="M204" i="1"/>
  <c r="M205" i="1"/>
  <c r="M206" i="1"/>
  <c r="M207" i="1"/>
  <c r="M208" i="1"/>
  <c r="M209" i="1"/>
  <c r="M210" i="1"/>
  <c r="L210" i="1" s="1"/>
  <c r="M211" i="1"/>
  <c r="M212" i="1"/>
  <c r="M213" i="1"/>
  <c r="M214" i="1"/>
  <c r="M215" i="1"/>
  <c r="M216" i="1"/>
  <c r="M217" i="1"/>
  <c r="M218" i="1"/>
  <c r="L218" i="1" s="1"/>
  <c r="M219" i="1"/>
  <c r="M220" i="1"/>
  <c r="M221" i="1"/>
  <c r="M222" i="1"/>
  <c r="M223" i="1"/>
  <c r="M224" i="1"/>
  <c r="M225" i="1"/>
  <c r="M226" i="1"/>
  <c r="K226" i="1" s="1"/>
  <c r="M227" i="1"/>
  <c r="M228" i="1"/>
  <c r="M229" i="1"/>
  <c r="M230" i="1"/>
  <c r="M231" i="1"/>
  <c r="M232" i="1"/>
  <c r="M233" i="1"/>
  <c r="M234" i="1"/>
  <c r="I234" i="1" s="1"/>
  <c r="M235" i="1"/>
  <c r="M236" i="1"/>
  <c r="M237" i="1"/>
  <c r="M238" i="1"/>
  <c r="M239" i="1"/>
  <c r="M240" i="1"/>
  <c r="M241" i="1"/>
  <c r="M242" i="1"/>
  <c r="J242" i="1" s="1"/>
  <c r="M243" i="1"/>
  <c r="M244" i="1"/>
  <c r="M245" i="1"/>
  <c r="M246" i="1"/>
  <c r="M247" i="1"/>
  <c r="M248" i="1"/>
  <c r="M249" i="1"/>
  <c r="M250" i="1"/>
  <c r="L250" i="1" s="1"/>
  <c r="M251" i="1"/>
  <c r="M252" i="1"/>
  <c r="M253" i="1"/>
  <c r="M254" i="1"/>
  <c r="M255" i="1"/>
  <c r="M256" i="1"/>
  <c r="M257" i="1"/>
  <c r="M258" i="1"/>
  <c r="K258" i="1" s="1"/>
  <c r="M259" i="1"/>
  <c r="M10" i="1"/>
  <c r="M11" i="21"/>
  <c r="M12" i="21"/>
  <c r="M13" i="21"/>
  <c r="M14" i="21"/>
  <c r="I14" i="21" s="1"/>
  <c r="M15" i="21"/>
  <c r="I15" i="21" s="1"/>
  <c r="M16" i="21"/>
  <c r="M17" i="21"/>
  <c r="I17" i="21" s="1"/>
  <c r="M18" i="21"/>
  <c r="M19" i="21"/>
  <c r="M20" i="21"/>
  <c r="M21" i="21"/>
  <c r="I21" i="21" s="1"/>
  <c r="M22" i="21"/>
  <c r="I22" i="21" s="1"/>
  <c r="M23" i="21"/>
  <c r="I23" i="21" s="1"/>
  <c r="M24" i="21"/>
  <c r="J24" i="21" s="1"/>
  <c r="M25" i="21"/>
  <c r="M26" i="21"/>
  <c r="H26" i="21" s="1"/>
  <c r="M27" i="21"/>
  <c r="M28" i="21"/>
  <c r="M29" i="21"/>
  <c r="M30" i="21"/>
  <c r="I30" i="21" s="1"/>
  <c r="M31" i="21"/>
  <c r="M32" i="21"/>
  <c r="I32" i="21"/>
  <c r="M33" i="21"/>
  <c r="I33" i="21" s="1"/>
  <c r="M34" i="21"/>
  <c r="M35" i="21"/>
  <c r="M36" i="21"/>
  <c r="M37" i="21"/>
  <c r="M38" i="21"/>
  <c r="M39" i="21"/>
  <c r="I39" i="21" s="1"/>
  <c r="M40" i="21"/>
  <c r="I40" i="21" s="1"/>
  <c r="M41" i="21"/>
  <c r="I41" i="21" s="1"/>
  <c r="M42" i="21"/>
  <c r="J42" i="21"/>
  <c r="M43" i="21"/>
  <c r="M44" i="21"/>
  <c r="M45" i="21"/>
  <c r="I45" i="21"/>
  <c r="M46" i="21"/>
  <c r="I46" i="21" s="1"/>
  <c r="M47" i="21"/>
  <c r="I47" i="21" s="1"/>
  <c r="M48" i="21"/>
  <c r="M49" i="21"/>
  <c r="I49" i="21" s="1"/>
  <c r="M50" i="21"/>
  <c r="M51" i="21"/>
  <c r="M52" i="21"/>
  <c r="K52" i="21" s="1"/>
  <c r="M53" i="21"/>
  <c r="M54" i="21"/>
  <c r="I54" i="21" s="1"/>
  <c r="M55" i="21"/>
  <c r="I55" i="21" s="1"/>
  <c r="M56" i="21"/>
  <c r="J56" i="21" s="1"/>
  <c r="M57" i="21"/>
  <c r="M58" i="21"/>
  <c r="M59" i="21"/>
  <c r="M60" i="21"/>
  <c r="M61" i="21"/>
  <c r="I61" i="21" s="1"/>
  <c r="M62" i="21"/>
  <c r="I62" i="21"/>
  <c r="M63" i="21"/>
  <c r="I63" i="21" s="1"/>
  <c r="M64" i="21"/>
  <c r="M65" i="21"/>
  <c r="I65" i="21"/>
  <c r="M66" i="21"/>
  <c r="I66" i="21" s="1"/>
  <c r="M67" i="21"/>
  <c r="M68" i="21"/>
  <c r="M69" i="21"/>
  <c r="J69" i="21" s="1"/>
  <c r="M70" i="21"/>
  <c r="I70" i="21"/>
  <c r="M71" i="21"/>
  <c r="M72" i="21"/>
  <c r="I72" i="21" s="1"/>
  <c r="M73" i="21"/>
  <c r="I73" i="21"/>
  <c r="M74" i="21"/>
  <c r="M75" i="21"/>
  <c r="M76" i="21"/>
  <c r="M77" i="21"/>
  <c r="M78" i="21"/>
  <c r="I78" i="21" s="1"/>
  <c r="M79" i="21"/>
  <c r="I79" i="21" s="1"/>
  <c r="M80" i="21"/>
  <c r="M81" i="21"/>
  <c r="I81" i="21" s="1"/>
  <c r="M82" i="21"/>
  <c r="M83" i="21"/>
  <c r="M84" i="21"/>
  <c r="M85" i="21"/>
  <c r="M86" i="21"/>
  <c r="I86" i="21" s="1"/>
  <c r="M87" i="21"/>
  <c r="M88" i="21"/>
  <c r="J88" i="21" s="1"/>
  <c r="M89" i="21"/>
  <c r="I89" i="21"/>
  <c r="M90" i="21"/>
  <c r="M91" i="21"/>
  <c r="M92" i="21"/>
  <c r="M93" i="21"/>
  <c r="I93" i="21" s="1"/>
  <c r="M94" i="21"/>
  <c r="I94" i="21" s="1"/>
  <c r="M95" i="21"/>
  <c r="I95" i="21" s="1"/>
  <c r="M96" i="21"/>
  <c r="I96" i="21"/>
  <c r="M97" i="21"/>
  <c r="I97" i="21" s="1"/>
  <c r="M98" i="21"/>
  <c r="M99" i="21"/>
  <c r="M100" i="21"/>
  <c r="M101" i="21"/>
  <c r="I101" i="21" s="1"/>
  <c r="M102" i="21"/>
  <c r="I102" i="21" s="1"/>
  <c r="M103" i="21"/>
  <c r="I103" i="21" s="1"/>
  <c r="M104" i="21"/>
  <c r="I104" i="21" s="1"/>
  <c r="M105" i="21"/>
  <c r="M106" i="21"/>
  <c r="M107" i="21"/>
  <c r="I107" i="21" s="1"/>
  <c r="M108" i="21"/>
  <c r="M109" i="21"/>
  <c r="L109" i="21" s="1"/>
  <c r="M11" i="22"/>
  <c r="M12" i="22"/>
  <c r="K12" i="22" s="1"/>
  <c r="M13" i="22"/>
  <c r="M14" i="22"/>
  <c r="I14" i="22"/>
  <c r="M15" i="22"/>
  <c r="M16" i="22"/>
  <c r="M17" i="22"/>
  <c r="M18" i="22"/>
  <c r="I18" i="22" s="1"/>
  <c r="M19" i="22"/>
  <c r="I19" i="22"/>
  <c r="M20" i="22"/>
  <c r="I20" i="22" s="1"/>
  <c r="M21" i="22"/>
  <c r="I21" i="22" s="1"/>
  <c r="M22" i="22"/>
  <c r="I22" i="22" s="1"/>
  <c r="M23" i="22"/>
  <c r="K23" i="22" s="1"/>
  <c r="M24" i="22"/>
  <c r="M25" i="22"/>
  <c r="M26" i="22"/>
  <c r="M27" i="22"/>
  <c r="I27" i="22" s="1"/>
  <c r="M28" i="22"/>
  <c r="I28" i="22" s="1"/>
  <c r="M29" i="22"/>
  <c r="I29" i="22" s="1"/>
  <c r="M30" i="22"/>
  <c r="I30" i="22" s="1"/>
  <c r="M31" i="22"/>
  <c r="J31" i="22"/>
  <c r="M32" i="22"/>
  <c r="M33" i="22"/>
  <c r="M34" i="22"/>
  <c r="M35" i="22"/>
  <c r="I35" i="22" s="1"/>
  <c r="M36" i="22"/>
  <c r="I36" i="22" s="1"/>
  <c r="M37" i="22"/>
  <c r="I37" i="22"/>
  <c r="M38" i="22"/>
  <c r="I38" i="22" s="1"/>
  <c r="M39" i="22"/>
  <c r="M40" i="22"/>
  <c r="M41" i="22"/>
  <c r="M42" i="22"/>
  <c r="I42" i="22" s="1"/>
  <c r="M43" i="22"/>
  <c r="M44" i="22"/>
  <c r="I44" i="22" s="1"/>
  <c r="M45" i="22"/>
  <c r="I45" i="22" s="1"/>
  <c r="M46" i="22"/>
  <c r="M47" i="22"/>
  <c r="I47" i="22" s="1"/>
  <c r="M48" i="22"/>
  <c r="M49" i="22"/>
  <c r="M50" i="22"/>
  <c r="I50" i="22" s="1"/>
  <c r="M51" i="22"/>
  <c r="I51" i="22"/>
  <c r="M52" i="22"/>
  <c r="I52" i="22" s="1"/>
  <c r="M53" i="22"/>
  <c r="M54" i="22"/>
  <c r="I54" i="22"/>
  <c r="M55" i="22"/>
  <c r="K55" i="22" s="1"/>
  <c r="M56" i="22"/>
  <c r="M57" i="22"/>
  <c r="M58" i="22"/>
  <c r="I58" i="22" s="1"/>
  <c r="M59" i="22"/>
  <c r="I59" i="22"/>
  <c r="M60" i="22"/>
  <c r="I60" i="22"/>
  <c r="M61" i="22"/>
  <c r="I61" i="22" s="1"/>
  <c r="M62" i="22"/>
  <c r="I62" i="22" s="1"/>
  <c r="M63" i="22"/>
  <c r="M64" i="22"/>
  <c r="I64" i="22" s="1"/>
  <c r="M65" i="22"/>
  <c r="M66" i="22"/>
  <c r="M67" i="22"/>
  <c r="J67" i="22" s="1"/>
  <c r="M68" i="22"/>
  <c r="I68" i="22" s="1"/>
  <c r="M69" i="22"/>
  <c r="I69" i="22" s="1"/>
  <c r="M70" i="22"/>
  <c r="I70" i="22" s="1"/>
  <c r="M71" i="22"/>
  <c r="M72" i="22"/>
  <c r="M73" i="22"/>
  <c r="M74" i="22"/>
  <c r="I74" i="22" s="1"/>
  <c r="M75" i="22"/>
  <c r="I75" i="22" s="1"/>
  <c r="M76" i="22"/>
  <c r="I76" i="22" s="1"/>
  <c r="M77" i="22"/>
  <c r="I77" i="22" s="1"/>
  <c r="M78" i="22"/>
  <c r="M79" i="22"/>
  <c r="M80" i="22"/>
  <c r="M81" i="22"/>
  <c r="M82" i="22"/>
  <c r="I82" i="22" s="1"/>
  <c r="M83" i="22"/>
  <c r="I83" i="22" s="1"/>
  <c r="M84" i="22"/>
  <c r="I84" i="22" s="1"/>
  <c r="M85" i="22"/>
  <c r="I85" i="22" s="1"/>
  <c r="M86" i="22"/>
  <c r="I86" i="22"/>
  <c r="M87" i="22"/>
  <c r="I87" i="22" s="1"/>
  <c r="M88" i="22"/>
  <c r="I88" i="22"/>
  <c r="M89" i="22"/>
  <c r="M90" i="22"/>
  <c r="M91" i="22"/>
  <c r="I91" i="22" s="1"/>
  <c r="M92" i="22"/>
  <c r="M93" i="22"/>
  <c r="M94" i="22"/>
  <c r="I94" i="22"/>
  <c r="M95" i="22"/>
  <c r="I95" i="22" s="1"/>
  <c r="M96" i="22"/>
  <c r="I96" i="22" s="1"/>
  <c r="M97" i="22"/>
  <c r="M98" i="22"/>
  <c r="I98" i="22" s="1"/>
  <c r="M99" i="22"/>
  <c r="I99" i="22" s="1"/>
  <c r="M100" i="22"/>
  <c r="M101" i="22"/>
  <c r="I101" i="22" s="1"/>
  <c r="M102" i="22"/>
  <c r="I102" i="22" s="1"/>
  <c r="M103" i="22"/>
  <c r="M104" i="22"/>
  <c r="I104" i="22" s="1"/>
  <c r="M105" i="22"/>
  <c r="M106" i="22"/>
  <c r="I106" i="22"/>
  <c r="M107" i="22"/>
  <c r="I107" i="22" s="1"/>
  <c r="M108" i="22"/>
  <c r="I108" i="22" s="1"/>
  <c r="M109" i="22"/>
  <c r="N11" i="20"/>
  <c r="N12" i="20"/>
  <c r="L12" i="20"/>
  <c r="N13" i="20"/>
  <c r="M13" i="20" s="1"/>
  <c r="N14" i="20"/>
  <c r="N15" i="20"/>
  <c r="M15" i="20" s="1"/>
  <c r="N16" i="20"/>
  <c r="N17" i="20"/>
  <c r="J17" i="20" s="1"/>
  <c r="N18" i="20"/>
  <c r="J18" i="20" s="1"/>
  <c r="N19" i="20"/>
  <c r="J19" i="20" s="1"/>
  <c r="N20" i="20"/>
  <c r="N21" i="20"/>
  <c r="N22" i="20"/>
  <c r="N23" i="20"/>
  <c r="J23" i="20"/>
  <c r="N24" i="20"/>
  <c r="J24" i="20" s="1"/>
  <c r="N25" i="20"/>
  <c r="J25" i="20" s="1"/>
  <c r="N26" i="20"/>
  <c r="M26" i="20" s="1"/>
  <c r="N27" i="20"/>
  <c r="J27" i="20"/>
  <c r="N28" i="20"/>
  <c r="N29" i="20"/>
  <c r="J29" i="20" s="1"/>
  <c r="N30" i="20"/>
  <c r="L30" i="20" s="1"/>
  <c r="N31" i="20"/>
  <c r="N32" i="20"/>
  <c r="J32" i="20" s="1"/>
  <c r="N33" i="20"/>
  <c r="N34" i="20"/>
  <c r="K34" i="20" s="1"/>
  <c r="N35" i="20"/>
  <c r="J35" i="20" s="1"/>
  <c r="N36" i="20"/>
  <c r="M36" i="20" s="1"/>
  <c r="N37" i="20"/>
  <c r="J37" i="20" s="1"/>
  <c r="N38" i="20"/>
  <c r="N39" i="20"/>
  <c r="J39" i="20" s="1"/>
  <c r="N40" i="20"/>
  <c r="N41" i="20"/>
  <c r="J41" i="20" s="1"/>
  <c r="N42" i="20"/>
  <c r="J42" i="20" s="1"/>
  <c r="N43" i="20"/>
  <c r="J43" i="20"/>
  <c r="N44" i="20"/>
  <c r="N45" i="20"/>
  <c r="J45" i="20" s="1"/>
  <c r="N46" i="20"/>
  <c r="N47" i="20"/>
  <c r="J47" i="20" s="1"/>
  <c r="N48" i="20"/>
  <c r="J48" i="20" s="1"/>
  <c r="N49" i="20"/>
  <c r="J49" i="20"/>
  <c r="N50" i="20"/>
  <c r="N51" i="20"/>
  <c r="N52" i="20"/>
  <c r="N53" i="20"/>
  <c r="J53" i="20" s="1"/>
  <c r="N54" i="20"/>
  <c r="N55" i="20"/>
  <c r="N56" i="20"/>
  <c r="J56" i="20" s="1"/>
  <c r="N57" i="20"/>
  <c r="J57" i="20"/>
  <c r="N58" i="20"/>
  <c r="J58" i="20" s="1"/>
  <c r="N59" i="20"/>
  <c r="J59" i="20" s="1"/>
  <c r="N60" i="20"/>
  <c r="L60" i="20" s="1"/>
  <c r="N61" i="20"/>
  <c r="J61" i="20" s="1"/>
  <c r="N62" i="20"/>
  <c r="K62" i="20" s="1"/>
  <c r="N63" i="20"/>
  <c r="N64" i="20"/>
  <c r="N65" i="20"/>
  <c r="J65" i="20"/>
  <c r="N66" i="20"/>
  <c r="J66" i="20" s="1"/>
  <c r="N67" i="20"/>
  <c r="J67" i="20" s="1"/>
  <c r="N68" i="20"/>
  <c r="N69" i="20"/>
  <c r="N70" i="20"/>
  <c r="K70" i="20" s="1"/>
  <c r="N71" i="20"/>
  <c r="N72" i="20"/>
  <c r="J72" i="20" s="1"/>
  <c r="N73" i="20"/>
  <c r="J73" i="20" s="1"/>
  <c r="N74" i="20"/>
  <c r="K74" i="20" s="1"/>
  <c r="N75" i="20"/>
  <c r="N76" i="20"/>
  <c r="N77" i="20"/>
  <c r="J77" i="20"/>
  <c r="N78" i="20"/>
  <c r="N79" i="20"/>
  <c r="J79" i="20"/>
  <c r="N80" i="20"/>
  <c r="J80" i="20" s="1"/>
  <c r="N81" i="20"/>
  <c r="J81" i="20" s="1"/>
  <c r="N82" i="20"/>
  <c r="J82" i="20"/>
  <c r="N83" i="20"/>
  <c r="N84" i="20"/>
  <c r="N85" i="20"/>
  <c r="J85" i="20" s="1"/>
  <c r="N86" i="20"/>
  <c r="N87" i="20"/>
  <c r="J87" i="20" s="1"/>
  <c r="N88" i="20"/>
  <c r="J88" i="20" s="1"/>
  <c r="N89" i="20"/>
  <c r="J89" i="20" s="1"/>
  <c r="N90" i="20"/>
  <c r="L90" i="20" s="1"/>
  <c r="N91" i="20"/>
  <c r="J91" i="20" s="1"/>
  <c r="N92" i="20"/>
  <c r="N93" i="20"/>
  <c r="J93" i="20" s="1"/>
  <c r="N94" i="20"/>
  <c r="L94" i="20" s="1"/>
  <c r="N95" i="20"/>
  <c r="N96" i="20"/>
  <c r="J96" i="20" s="1"/>
  <c r="N97" i="20"/>
  <c r="N98" i="20"/>
  <c r="J98" i="20" s="1"/>
  <c r="N99" i="20"/>
  <c r="J99" i="20" s="1"/>
  <c r="N100" i="20"/>
  <c r="N101" i="20"/>
  <c r="N102" i="20"/>
  <c r="N103" i="20"/>
  <c r="J103" i="20"/>
  <c r="N104" i="20"/>
  <c r="J104" i="20"/>
  <c r="N105" i="20"/>
  <c r="J105" i="20" s="1"/>
  <c r="N106" i="20"/>
  <c r="N107" i="20"/>
  <c r="J107" i="20" s="1"/>
  <c r="N108" i="20"/>
  <c r="N109" i="20"/>
  <c r="N11" i="19"/>
  <c r="N12" i="19"/>
  <c r="J12" i="19" s="1"/>
  <c r="N13" i="19"/>
  <c r="J13" i="19" s="1"/>
  <c r="N14" i="19"/>
  <c r="J14" i="19" s="1"/>
  <c r="N15" i="19"/>
  <c r="K15" i="19"/>
  <c r="N16" i="19"/>
  <c r="J16" i="19" s="1"/>
  <c r="N17" i="19"/>
  <c r="N18" i="19"/>
  <c r="N19" i="19"/>
  <c r="N20" i="19"/>
  <c r="J20" i="19" s="1"/>
  <c r="N21" i="19"/>
  <c r="J21" i="19" s="1"/>
  <c r="N22" i="19"/>
  <c r="J22" i="19" s="1"/>
  <c r="N23" i="19"/>
  <c r="L23" i="19" s="1"/>
  <c r="N24" i="19"/>
  <c r="M24" i="19" s="1"/>
  <c r="N25" i="19"/>
  <c r="K25" i="19" s="1"/>
  <c r="N26" i="19"/>
  <c r="N27" i="19"/>
  <c r="N28" i="19"/>
  <c r="J28" i="19" s="1"/>
  <c r="N29" i="19"/>
  <c r="N30" i="19"/>
  <c r="J30" i="19"/>
  <c r="N31" i="19"/>
  <c r="J31" i="19" s="1"/>
  <c r="N32" i="19"/>
  <c r="J32" i="19" s="1"/>
  <c r="N33" i="19"/>
  <c r="N34" i="19"/>
  <c r="I34" i="19" s="1"/>
  <c r="N35" i="19"/>
  <c r="N36" i="19"/>
  <c r="J36" i="19" s="1"/>
  <c r="N37" i="19"/>
  <c r="J37" i="19" s="1"/>
  <c r="N38" i="19"/>
  <c r="J38" i="19"/>
  <c r="N39" i="19"/>
  <c r="N40" i="19"/>
  <c r="J40" i="19" s="1"/>
  <c r="N41" i="19"/>
  <c r="M41" i="19" s="1"/>
  <c r="N42" i="19"/>
  <c r="N43" i="19"/>
  <c r="L43" i="19"/>
  <c r="N44" i="19"/>
  <c r="N45" i="19"/>
  <c r="J45" i="19" s="1"/>
  <c r="N46" i="19"/>
  <c r="N47" i="19"/>
  <c r="N48" i="19"/>
  <c r="J48" i="19" s="1"/>
  <c r="N49" i="19"/>
  <c r="N50" i="19"/>
  <c r="N51" i="19"/>
  <c r="N52" i="19"/>
  <c r="J52" i="19" s="1"/>
  <c r="N53" i="19"/>
  <c r="J53" i="19"/>
  <c r="N54" i="19"/>
  <c r="N55" i="19"/>
  <c r="N56" i="19"/>
  <c r="J56" i="19" s="1"/>
  <c r="N57" i="19"/>
  <c r="L57" i="19"/>
  <c r="N58" i="19"/>
  <c r="N59" i="19"/>
  <c r="N60" i="19"/>
  <c r="J60" i="19" s="1"/>
  <c r="N61" i="19"/>
  <c r="J61" i="19" s="1"/>
  <c r="N62" i="19"/>
  <c r="J62" i="19"/>
  <c r="N63" i="19"/>
  <c r="K63" i="19" s="1"/>
  <c r="N64" i="19"/>
  <c r="N65" i="19"/>
  <c r="N66" i="19"/>
  <c r="M66" i="19" s="1"/>
  <c r="N67" i="19"/>
  <c r="N68" i="19"/>
  <c r="J68" i="19" s="1"/>
  <c r="N69" i="19"/>
  <c r="J69" i="19"/>
  <c r="N70" i="19"/>
  <c r="J70" i="19" s="1"/>
  <c r="N71" i="19"/>
  <c r="J71" i="19"/>
  <c r="N72" i="19"/>
  <c r="J72" i="19" s="1"/>
  <c r="N73" i="19"/>
  <c r="M73" i="19" s="1"/>
  <c r="N74" i="19"/>
  <c r="N75" i="19"/>
  <c r="N76" i="19"/>
  <c r="J76" i="19"/>
  <c r="N77" i="19"/>
  <c r="J77" i="19" s="1"/>
  <c r="N78" i="19"/>
  <c r="J78" i="19" s="1"/>
  <c r="N79" i="19"/>
  <c r="J79" i="19" s="1"/>
  <c r="N80" i="19"/>
  <c r="J80" i="19"/>
  <c r="N81" i="19"/>
  <c r="N82" i="19"/>
  <c r="N83" i="19"/>
  <c r="N84" i="19"/>
  <c r="J84" i="19" s="1"/>
  <c r="N85" i="19"/>
  <c r="J85" i="19" s="1"/>
  <c r="N86" i="19"/>
  <c r="J86" i="19" s="1"/>
  <c r="N87" i="19"/>
  <c r="J87" i="19"/>
  <c r="N88" i="19"/>
  <c r="J88" i="19" s="1"/>
  <c r="N89" i="19"/>
  <c r="N90" i="19"/>
  <c r="N91" i="19"/>
  <c r="N92" i="19"/>
  <c r="J92" i="19"/>
  <c r="N93" i="19"/>
  <c r="N94" i="19"/>
  <c r="N95" i="19"/>
  <c r="J95" i="19"/>
  <c r="N96" i="19"/>
  <c r="J96" i="19" s="1"/>
  <c r="N97" i="19"/>
  <c r="K97" i="19" s="1"/>
  <c r="N98" i="19"/>
  <c r="N99" i="19"/>
  <c r="N100" i="19"/>
  <c r="J100" i="19" s="1"/>
  <c r="N101" i="19"/>
  <c r="N102" i="19"/>
  <c r="J102" i="19" s="1"/>
  <c r="N103" i="19"/>
  <c r="J103" i="19"/>
  <c r="N104" i="19"/>
  <c r="J104" i="19" s="1"/>
  <c r="N105" i="19"/>
  <c r="K105" i="19"/>
  <c r="N106" i="19"/>
  <c r="N107" i="19"/>
  <c r="N108" i="19"/>
  <c r="J108" i="19"/>
  <c r="N109" i="19"/>
  <c r="J109" i="19" s="1"/>
  <c r="P11" i="28"/>
  <c r="N11" i="28" s="1"/>
  <c r="P12" i="28"/>
  <c r="N12" i="28"/>
  <c r="P13" i="28"/>
  <c r="N13" i="28" s="1"/>
  <c r="P14" i="28"/>
  <c r="P10" i="28"/>
  <c r="N8" i="28"/>
  <c r="M80" i="23"/>
  <c r="N80" i="23"/>
  <c r="O80" i="23"/>
  <c r="P80" i="23"/>
  <c r="Q80" i="23"/>
  <c r="R80" i="23"/>
  <c r="Y80" i="23"/>
  <c r="T80" i="23"/>
  <c r="M81" i="23"/>
  <c r="N81" i="23"/>
  <c r="O81" i="23"/>
  <c r="P81" i="23"/>
  <c r="Q81" i="23"/>
  <c r="R81" i="23"/>
  <c r="Y81" i="23"/>
  <c r="M82" i="23"/>
  <c r="N82" i="23"/>
  <c r="O82" i="23"/>
  <c r="P82" i="23"/>
  <c r="Q82" i="23"/>
  <c r="R82" i="23"/>
  <c r="Y82" i="23"/>
  <c r="M83" i="23"/>
  <c r="N83" i="23"/>
  <c r="O83" i="23"/>
  <c r="P83" i="23"/>
  <c r="Q83" i="23"/>
  <c r="R83" i="23"/>
  <c r="Y83" i="23"/>
  <c r="V83" i="23"/>
  <c r="M84" i="23"/>
  <c r="N84" i="23"/>
  <c r="O84" i="23"/>
  <c r="P84" i="23"/>
  <c r="Q84" i="23"/>
  <c r="R84" i="23"/>
  <c r="Y84" i="23"/>
  <c r="U84" i="23"/>
  <c r="M85" i="23"/>
  <c r="N85" i="23"/>
  <c r="O85" i="23"/>
  <c r="P85" i="23"/>
  <c r="Q85" i="23"/>
  <c r="R85" i="23"/>
  <c r="Y85" i="23"/>
  <c r="W85" i="23"/>
  <c r="M86" i="23"/>
  <c r="N86" i="23"/>
  <c r="O86" i="23"/>
  <c r="P86" i="23"/>
  <c r="Q86" i="23"/>
  <c r="R86" i="23"/>
  <c r="Y86" i="23"/>
  <c r="S86" i="23"/>
  <c r="M87" i="23"/>
  <c r="N87" i="23"/>
  <c r="O87" i="23"/>
  <c r="P87" i="23"/>
  <c r="Q87" i="23"/>
  <c r="R87" i="23"/>
  <c r="Y87" i="23"/>
  <c r="M88" i="23"/>
  <c r="N88" i="23"/>
  <c r="O88" i="23"/>
  <c r="P88" i="23"/>
  <c r="Q88" i="23"/>
  <c r="R88" i="23"/>
  <c r="Y88" i="23"/>
  <c r="M89" i="23"/>
  <c r="N89" i="23"/>
  <c r="O89" i="23"/>
  <c r="P89" i="23"/>
  <c r="Q89" i="23"/>
  <c r="R89" i="23"/>
  <c r="Y89" i="23"/>
  <c r="V89" i="23" s="1"/>
  <c r="M90" i="23"/>
  <c r="N90" i="23"/>
  <c r="O90" i="23"/>
  <c r="P90" i="23"/>
  <c r="Q90" i="23"/>
  <c r="R90" i="23"/>
  <c r="Y90" i="23"/>
  <c r="X90" i="23" s="1"/>
  <c r="M91" i="23"/>
  <c r="N91" i="23"/>
  <c r="O91" i="23"/>
  <c r="P91" i="23"/>
  <c r="Q91" i="23"/>
  <c r="R91" i="23"/>
  <c r="Y91" i="23"/>
  <c r="M92" i="23"/>
  <c r="N92" i="23"/>
  <c r="O92" i="23"/>
  <c r="P92" i="23"/>
  <c r="Q92" i="23"/>
  <c r="R92" i="23"/>
  <c r="Y92" i="23"/>
  <c r="M93" i="23"/>
  <c r="N93" i="23"/>
  <c r="O93" i="23"/>
  <c r="P93" i="23"/>
  <c r="Q93" i="23"/>
  <c r="R93" i="23"/>
  <c r="Y93" i="23"/>
  <c r="W93" i="23" s="1"/>
  <c r="M94" i="23"/>
  <c r="N94" i="23"/>
  <c r="O94" i="23"/>
  <c r="P94" i="23"/>
  <c r="Q94" i="23"/>
  <c r="R94" i="23"/>
  <c r="Y94" i="23"/>
  <c r="M95" i="23"/>
  <c r="N95" i="23"/>
  <c r="O95" i="23"/>
  <c r="P95" i="23"/>
  <c r="Q95" i="23"/>
  <c r="R95" i="23"/>
  <c r="Y95" i="23"/>
  <c r="M96" i="23"/>
  <c r="N96" i="23"/>
  <c r="O96" i="23"/>
  <c r="P96" i="23"/>
  <c r="Q96" i="23"/>
  <c r="R96" i="23"/>
  <c r="Y96" i="23"/>
  <c r="M97" i="23"/>
  <c r="N97" i="23"/>
  <c r="O97" i="23"/>
  <c r="P97" i="23"/>
  <c r="Q97" i="23"/>
  <c r="R97" i="23"/>
  <c r="Y97" i="23"/>
  <c r="M98" i="23"/>
  <c r="N98" i="23"/>
  <c r="O98" i="23"/>
  <c r="P98" i="23"/>
  <c r="Q98" i="23"/>
  <c r="R98" i="23"/>
  <c r="Y98" i="23"/>
  <c r="T98" i="23" s="1"/>
  <c r="M99" i="23"/>
  <c r="N99" i="23"/>
  <c r="O99" i="23"/>
  <c r="P99" i="23"/>
  <c r="Q99" i="23"/>
  <c r="R99" i="23"/>
  <c r="Y99" i="23"/>
  <c r="V99" i="23" s="1"/>
  <c r="M100" i="23"/>
  <c r="N100" i="23"/>
  <c r="O100" i="23"/>
  <c r="P100" i="23"/>
  <c r="Q100" i="23"/>
  <c r="R100" i="23"/>
  <c r="Y100" i="23"/>
  <c r="X100" i="23" s="1"/>
  <c r="M101" i="23"/>
  <c r="N101" i="23"/>
  <c r="O101" i="23"/>
  <c r="P101" i="23"/>
  <c r="Q101" i="23"/>
  <c r="R101" i="23"/>
  <c r="Y101" i="23"/>
  <c r="U101" i="23" s="1"/>
  <c r="M102" i="23"/>
  <c r="N102" i="23"/>
  <c r="O102" i="23"/>
  <c r="P102" i="23"/>
  <c r="Q102" i="23"/>
  <c r="R102" i="23"/>
  <c r="Y102" i="23"/>
  <c r="V102" i="23" s="1"/>
  <c r="M103" i="23"/>
  <c r="N103" i="23"/>
  <c r="O103" i="23"/>
  <c r="P103" i="23"/>
  <c r="Q103" i="23"/>
  <c r="R103" i="23"/>
  <c r="Y103" i="23"/>
  <c r="M104" i="23"/>
  <c r="N104" i="23"/>
  <c r="O104" i="23"/>
  <c r="P104" i="23"/>
  <c r="Q104" i="23"/>
  <c r="R104" i="23"/>
  <c r="Y104" i="23"/>
  <c r="X104" i="23" s="1"/>
  <c r="M105" i="23"/>
  <c r="N105" i="23"/>
  <c r="O105" i="23"/>
  <c r="P105" i="23"/>
  <c r="Q105" i="23"/>
  <c r="R105" i="23"/>
  <c r="Y105" i="23"/>
  <c r="M106" i="23"/>
  <c r="N106" i="23"/>
  <c r="O106" i="23"/>
  <c r="P106" i="23"/>
  <c r="Q106" i="23"/>
  <c r="R106" i="23"/>
  <c r="Y106" i="23"/>
  <c r="X106" i="23" s="1"/>
  <c r="V106" i="23"/>
  <c r="M107" i="23"/>
  <c r="N107" i="23"/>
  <c r="O107" i="23"/>
  <c r="P107" i="23"/>
  <c r="Q107" i="23"/>
  <c r="R107" i="23"/>
  <c r="Y107" i="23"/>
  <c r="M108" i="23"/>
  <c r="N108" i="23"/>
  <c r="O108" i="23"/>
  <c r="P108" i="23"/>
  <c r="Q108" i="23"/>
  <c r="R108" i="23"/>
  <c r="Y108" i="23"/>
  <c r="M109" i="23"/>
  <c r="N109" i="23"/>
  <c r="O109" i="23"/>
  <c r="P109" i="23"/>
  <c r="Q109" i="23"/>
  <c r="R109" i="23"/>
  <c r="Y109" i="23"/>
  <c r="T109" i="23" s="1"/>
  <c r="M110" i="23"/>
  <c r="N110" i="23"/>
  <c r="O110" i="23"/>
  <c r="P110" i="23"/>
  <c r="Q110" i="23"/>
  <c r="R110" i="23"/>
  <c r="Y110" i="23"/>
  <c r="W110" i="23"/>
  <c r="M111" i="23"/>
  <c r="N111" i="23"/>
  <c r="O111" i="23"/>
  <c r="P111" i="23"/>
  <c r="Q111" i="23"/>
  <c r="R111" i="23"/>
  <c r="Y111" i="23"/>
  <c r="W111" i="23"/>
  <c r="M112" i="23"/>
  <c r="N112" i="23"/>
  <c r="O112" i="23"/>
  <c r="P112" i="23"/>
  <c r="Q112" i="23"/>
  <c r="R112" i="23"/>
  <c r="Y112" i="23"/>
  <c r="M113" i="23"/>
  <c r="N113" i="23"/>
  <c r="O113" i="23"/>
  <c r="P113" i="23"/>
  <c r="Q113" i="23"/>
  <c r="R113" i="23"/>
  <c r="Y113" i="23"/>
  <c r="M114" i="23"/>
  <c r="N114" i="23"/>
  <c r="O114" i="23"/>
  <c r="P114" i="23"/>
  <c r="Q114" i="23"/>
  <c r="R114" i="23"/>
  <c r="Y114" i="23"/>
  <c r="J114" i="23" s="1"/>
  <c r="M115" i="23"/>
  <c r="N115" i="23"/>
  <c r="O115" i="23"/>
  <c r="P115" i="23"/>
  <c r="Q115" i="23"/>
  <c r="R115" i="23"/>
  <c r="Y115" i="23"/>
  <c r="W115" i="23" s="1"/>
  <c r="M116" i="23"/>
  <c r="N116" i="23"/>
  <c r="O116" i="23"/>
  <c r="P116" i="23"/>
  <c r="Q116" i="23"/>
  <c r="R116" i="23"/>
  <c r="Y116" i="23"/>
  <c r="M117" i="23"/>
  <c r="N117" i="23"/>
  <c r="O117" i="23"/>
  <c r="P117" i="23"/>
  <c r="Q117" i="23"/>
  <c r="R117" i="23"/>
  <c r="Y117" i="23"/>
  <c r="X117" i="23" s="1"/>
  <c r="M118" i="23"/>
  <c r="N118" i="23"/>
  <c r="O118" i="23"/>
  <c r="P118" i="23"/>
  <c r="Q118" i="23"/>
  <c r="R118" i="23"/>
  <c r="Y118" i="23"/>
  <c r="M119" i="23"/>
  <c r="N119" i="23"/>
  <c r="O119" i="23"/>
  <c r="P119" i="23"/>
  <c r="Q119" i="23"/>
  <c r="R119" i="23"/>
  <c r="Y119" i="23"/>
  <c r="M120" i="23"/>
  <c r="N120" i="23"/>
  <c r="O120" i="23"/>
  <c r="P120" i="23"/>
  <c r="Q120" i="23"/>
  <c r="R120" i="23"/>
  <c r="Y120" i="23"/>
  <c r="M121" i="23"/>
  <c r="N121" i="23"/>
  <c r="O121" i="23"/>
  <c r="P121" i="23"/>
  <c r="Q121" i="23"/>
  <c r="R121" i="23"/>
  <c r="Y121" i="23"/>
  <c r="J121" i="23" s="1"/>
  <c r="M122" i="23"/>
  <c r="N122" i="23"/>
  <c r="O122" i="23"/>
  <c r="P122" i="23"/>
  <c r="Q122" i="23"/>
  <c r="R122" i="23"/>
  <c r="Y122" i="23"/>
  <c r="M123" i="23"/>
  <c r="N123" i="23"/>
  <c r="O123" i="23"/>
  <c r="P123" i="23"/>
  <c r="Q123" i="23"/>
  <c r="R123" i="23"/>
  <c r="Y123" i="23"/>
  <c r="W123" i="23" s="1"/>
  <c r="M124" i="23"/>
  <c r="N124" i="23"/>
  <c r="O124" i="23"/>
  <c r="P124" i="23"/>
  <c r="Q124" i="23"/>
  <c r="R124" i="23"/>
  <c r="Y124" i="23"/>
  <c r="M125" i="23"/>
  <c r="N125" i="23"/>
  <c r="O125" i="23"/>
  <c r="P125" i="23"/>
  <c r="Q125" i="23"/>
  <c r="R125" i="23"/>
  <c r="Y125" i="23"/>
  <c r="W125" i="23" s="1"/>
  <c r="M126" i="23"/>
  <c r="N126" i="23"/>
  <c r="O126" i="23"/>
  <c r="P126" i="23"/>
  <c r="Q126" i="23"/>
  <c r="R126" i="23"/>
  <c r="Y126" i="23"/>
  <c r="M127" i="23"/>
  <c r="N127" i="23"/>
  <c r="O127" i="23"/>
  <c r="P127" i="23"/>
  <c r="Q127" i="23"/>
  <c r="R127" i="23"/>
  <c r="Y127" i="23"/>
  <c r="M128" i="23"/>
  <c r="N128" i="23"/>
  <c r="O128" i="23"/>
  <c r="P128" i="23"/>
  <c r="Q128" i="23"/>
  <c r="R128" i="23"/>
  <c r="Y128" i="23"/>
  <c r="M129" i="23"/>
  <c r="N129" i="23"/>
  <c r="O129" i="23"/>
  <c r="P129" i="23"/>
  <c r="Q129" i="23"/>
  <c r="R129" i="23"/>
  <c r="Y129" i="23"/>
  <c r="M130" i="23"/>
  <c r="N130" i="23"/>
  <c r="O130" i="23"/>
  <c r="P130" i="23"/>
  <c r="Q130" i="23"/>
  <c r="R130" i="23"/>
  <c r="Y130" i="23"/>
  <c r="W130" i="23" s="1"/>
  <c r="M131" i="23"/>
  <c r="N131" i="23"/>
  <c r="O131" i="23"/>
  <c r="P131" i="23"/>
  <c r="Q131" i="23"/>
  <c r="R131" i="23"/>
  <c r="Y131" i="23"/>
  <c r="S131" i="23" s="1"/>
  <c r="M132" i="23"/>
  <c r="N132" i="23"/>
  <c r="O132" i="23"/>
  <c r="P132" i="23"/>
  <c r="Q132" i="23"/>
  <c r="R132" i="23"/>
  <c r="Y132" i="23"/>
  <c r="X132" i="23" s="1"/>
  <c r="M133" i="23"/>
  <c r="N133" i="23"/>
  <c r="O133" i="23"/>
  <c r="P133" i="23"/>
  <c r="Q133" i="23"/>
  <c r="R133" i="23"/>
  <c r="Y133" i="23"/>
  <c r="U133" i="23" s="1"/>
  <c r="M134" i="23"/>
  <c r="N134" i="23"/>
  <c r="O134" i="23"/>
  <c r="P134" i="23"/>
  <c r="Q134" i="23"/>
  <c r="R134" i="23"/>
  <c r="Y134" i="23"/>
  <c r="M135" i="23"/>
  <c r="N135" i="23"/>
  <c r="O135" i="23"/>
  <c r="P135" i="23"/>
  <c r="Q135" i="23"/>
  <c r="R135" i="23"/>
  <c r="Y135" i="23"/>
  <c r="V135" i="23" s="1"/>
  <c r="M136" i="23"/>
  <c r="N136" i="23"/>
  <c r="O136" i="23"/>
  <c r="P136" i="23"/>
  <c r="Q136" i="23"/>
  <c r="R136" i="23"/>
  <c r="Y136" i="23"/>
  <c r="M137" i="23"/>
  <c r="N137" i="23"/>
  <c r="O137" i="23"/>
  <c r="P137" i="23"/>
  <c r="Q137" i="23"/>
  <c r="R137" i="23"/>
  <c r="Y137" i="23"/>
  <c r="M138" i="23"/>
  <c r="N138" i="23"/>
  <c r="O138" i="23"/>
  <c r="P138" i="23"/>
  <c r="Q138" i="23"/>
  <c r="R138" i="23"/>
  <c r="Y138" i="23"/>
  <c r="W138" i="23" s="1"/>
  <c r="M139" i="23"/>
  <c r="N139" i="23"/>
  <c r="O139" i="23"/>
  <c r="P139" i="23"/>
  <c r="Q139" i="23"/>
  <c r="R139" i="23"/>
  <c r="Y139" i="23"/>
  <c r="X139" i="23" s="1"/>
  <c r="M140" i="23"/>
  <c r="N140" i="23"/>
  <c r="O140" i="23"/>
  <c r="P140" i="23"/>
  <c r="Q140" i="23"/>
  <c r="R140" i="23"/>
  <c r="Y140" i="23"/>
  <c r="M141" i="23"/>
  <c r="N141" i="23"/>
  <c r="O141" i="23"/>
  <c r="P141" i="23"/>
  <c r="Q141" i="23"/>
  <c r="R141" i="23"/>
  <c r="Y141" i="23"/>
  <c r="T141" i="23"/>
  <c r="M142" i="23"/>
  <c r="N142" i="23"/>
  <c r="O142" i="23"/>
  <c r="P142" i="23"/>
  <c r="Q142" i="23"/>
  <c r="R142" i="23"/>
  <c r="Y142" i="23"/>
  <c r="M143" i="23"/>
  <c r="N143" i="23"/>
  <c r="O143" i="23"/>
  <c r="P143" i="23"/>
  <c r="Q143" i="23"/>
  <c r="R143" i="23"/>
  <c r="Y143" i="23"/>
  <c r="J143" i="23" s="1"/>
  <c r="M144" i="23"/>
  <c r="N144" i="23"/>
  <c r="O144" i="23"/>
  <c r="P144" i="23"/>
  <c r="Q144" i="23"/>
  <c r="R144" i="23"/>
  <c r="Y144" i="23"/>
  <c r="J144" i="23" s="1"/>
  <c r="M145" i="23"/>
  <c r="N145" i="23"/>
  <c r="O145" i="23"/>
  <c r="P145" i="23"/>
  <c r="Q145" i="23"/>
  <c r="R145" i="23"/>
  <c r="Y145" i="23"/>
  <c r="M146" i="23"/>
  <c r="N146" i="23"/>
  <c r="O146" i="23"/>
  <c r="P146" i="23"/>
  <c r="Q146" i="23"/>
  <c r="R146" i="23"/>
  <c r="Y146" i="23"/>
  <c r="V146" i="23" s="1"/>
  <c r="M147" i="23"/>
  <c r="N147" i="23"/>
  <c r="O147" i="23"/>
  <c r="P147" i="23"/>
  <c r="Q147" i="23"/>
  <c r="R147" i="23"/>
  <c r="Y147" i="23"/>
  <c r="M148" i="23"/>
  <c r="N148" i="23"/>
  <c r="O148" i="23"/>
  <c r="P148" i="23"/>
  <c r="Q148" i="23"/>
  <c r="R148" i="23"/>
  <c r="Y148" i="23"/>
  <c r="M149" i="23"/>
  <c r="N149" i="23"/>
  <c r="O149" i="23"/>
  <c r="P149" i="23"/>
  <c r="Q149" i="23"/>
  <c r="R149" i="23"/>
  <c r="Y149" i="23"/>
  <c r="X149" i="23" s="1"/>
  <c r="M150" i="23"/>
  <c r="N150" i="23"/>
  <c r="O150" i="23"/>
  <c r="P150" i="23"/>
  <c r="Q150" i="23"/>
  <c r="R150" i="23"/>
  <c r="Y150" i="23"/>
  <c r="T150" i="23" s="1"/>
  <c r="M151" i="23"/>
  <c r="N151" i="23"/>
  <c r="O151" i="23"/>
  <c r="P151" i="23"/>
  <c r="Q151" i="23"/>
  <c r="R151" i="23"/>
  <c r="Y151" i="23"/>
  <c r="V151" i="23" s="1"/>
  <c r="M152" i="23"/>
  <c r="N152" i="23"/>
  <c r="O152" i="23"/>
  <c r="P152" i="23"/>
  <c r="Q152" i="23"/>
  <c r="R152" i="23"/>
  <c r="Y152" i="23"/>
  <c r="M153" i="23"/>
  <c r="N153" i="23"/>
  <c r="O153" i="23"/>
  <c r="P153" i="23"/>
  <c r="Q153" i="23"/>
  <c r="R153" i="23"/>
  <c r="Y153" i="23"/>
  <c r="J153" i="23" s="1"/>
  <c r="M154" i="23"/>
  <c r="N154" i="23"/>
  <c r="O154" i="23"/>
  <c r="P154" i="23"/>
  <c r="Q154" i="23"/>
  <c r="R154" i="23"/>
  <c r="Y154" i="23"/>
  <c r="T154" i="23" s="1"/>
  <c r="M155" i="23"/>
  <c r="N155" i="23"/>
  <c r="O155" i="23"/>
  <c r="P155" i="23"/>
  <c r="Q155" i="23"/>
  <c r="R155" i="23"/>
  <c r="Y155" i="23"/>
  <c r="W155" i="23" s="1"/>
  <c r="M156" i="23"/>
  <c r="N156" i="23"/>
  <c r="O156" i="23"/>
  <c r="P156" i="23"/>
  <c r="Q156" i="23"/>
  <c r="R156" i="23"/>
  <c r="Y156" i="23"/>
  <c r="M157" i="23"/>
  <c r="N157" i="23"/>
  <c r="O157" i="23"/>
  <c r="P157" i="23"/>
  <c r="Q157" i="23"/>
  <c r="R157" i="23"/>
  <c r="Y157" i="23"/>
  <c r="M158" i="23"/>
  <c r="N158" i="23"/>
  <c r="O158" i="23"/>
  <c r="P158" i="23"/>
  <c r="Q158" i="23"/>
  <c r="R158" i="23"/>
  <c r="Y158" i="23"/>
  <c r="M159" i="23"/>
  <c r="N159" i="23"/>
  <c r="O159" i="23"/>
  <c r="P159" i="23"/>
  <c r="Q159" i="23"/>
  <c r="R159" i="23"/>
  <c r="Y159" i="23"/>
  <c r="M160" i="23"/>
  <c r="N160" i="23"/>
  <c r="O160" i="23"/>
  <c r="P160" i="23"/>
  <c r="Q160" i="23"/>
  <c r="R160" i="23"/>
  <c r="Y160" i="23"/>
  <c r="X160" i="23" s="1"/>
  <c r="M161" i="23"/>
  <c r="N161" i="23"/>
  <c r="O161" i="23"/>
  <c r="P161" i="23"/>
  <c r="Q161" i="23"/>
  <c r="R161" i="23"/>
  <c r="Y161" i="23"/>
  <c r="M162" i="23"/>
  <c r="N162" i="23"/>
  <c r="O162" i="23"/>
  <c r="P162" i="23"/>
  <c r="Q162" i="23"/>
  <c r="R162" i="23"/>
  <c r="Y162" i="23"/>
  <c r="W162" i="23" s="1"/>
  <c r="M163" i="23"/>
  <c r="N163" i="23"/>
  <c r="O163" i="23"/>
  <c r="P163" i="23"/>
  <c r="Q163" i="23"/>
  <c r="R163" i="23"/>
  <c r="Y163" i="23"/>
  <c r="V163" i="23" s="1"/>
  <c r="M164" i="23"/>
  <c r="N164" i="23"/>
  <c r="O164" i="23"/>
  <c r="P164" i="23"/>
  <c r="Q164" i="23"/>
  <c r="R164" i="23"/>
  <c r="Y164" i="23"/>
  <c r="U164" i="23" s="1"/>
  <c r="M165" i="23"/>
  <c r="N165" i="23"/>
  <c r="O165" i="23"/>
  <c r="P165" i="23"/>
  <c r="Q165" i="23"/>
  <c r="R165" i="23"/>
  <c r="Y165" i="23"/>
  <c r="V165" i="23" s="1"/>
  <c r="M166" i="23"/>
  <c r="N166" i="23"/>
  <c r="O166" i="23"/>
  <c r="P166" i="23"/>
  <c r="Q166" i="23"/>
  <c r="R166" i="23"/>
  <c r="Y166" i="23"/>
  <c r="T166" i="23" s="1"/>
  <c r="M167" i="23"/>
  <c r="N167" i="23"/>
  <c r="O167" i="23"/>
  <c r="P167" i="23"/>
  <c r="Q167" i="23"/>
  <c r="R167" i="23"/>
  <c r="Y167" i="23"/>
  <c r="J167" i="23" s="1"/>
  <c r="M168" i="23"/>
  <c r="N168" i="23"/>
  <c r="O168" i="23"/>
  <c r="P168" i="23"/>
  <c r="Q168" i="23"/>
  <c r="R168" i="23"/>
  <c r="Y168" i="23"/>
  <c r="T168" i="23" s="1"/>
  <c r="M169" i="23"/>
  <c r="N169" i="23"/>
  <c r="O169" i="23"/>
  <c r="P169" i="23"/>
  <c r="Q169" i="23"/>
  <c r="R169" i="23"/>
  <c r="Y169" i="23"/>
  <c r="M170" i="23"/>
  <c r="N170" i="23"/>
  <c r="O170" i="23"/>
  <c r="P170" i="23"/>
  <c r="Q170" i="23"/>
  <c r="R170" i="23"/>
  <c r="Y170" i="23"/>
  <c r="S170" i="23" s="1"/>
  <c r="M171" i="23"/>
  <c r="N171" i="23"/>
  <c r="O171" i="23"/>
  <c r="P171" i="23"/>
  <c r="Q171" i="23"/>
  <c r="R171" i="23"/>
  <c r="Y171" i="23"/>
  <c r="S171" i="23" s="1"/>
  <c r="M172" i="23"/>
  <c r="N172" i="23"/>
  <c r="O172" i="23"/>
  <c r="P172" i="23"/>
  <c r="Q172" i="23"/>
  <c r="R172" i="23"/>
  <c r="Y172" i="23"/>
  <c r="M173" i="23"/>
  <c r="N173" i="23"/>
  <c r="O173" i="23"/>
  <c r="P173" i="23"/>
  <c r="Q173" i="23"/>
  <c r="R173" i="23"/>
  <c r="Y173" i="23"/>
  <c r="M174" i="23"/>
  <c r="N174" i="23"/>
  <c r="O174" i="23"/>
  <c r="P174" i="23"/>
  <c r="Q174" i="23"/>
  <c r="R174" i="23"/>
  <c r="Y174" i="23"/>
  <c r="M175" i="23"/>
  <c r="N175" i="23"/>
  <c r="O175" i="23"/>
  <c r="P175" i="23"/>
  <c r="Q175" i="23"/>
  <c r="R175" i="23"/>
  <c r="Y175" i="23"/>
  <c r="M176" i="23"/>
  <c r="N176" i="23"/>
  <c r="O176" i="23"/>
  <c r="P176" i="23"/>
  <c r="Q176" i="23"/>
  <c r="R176" i="23"/>
  <c r="Y176" i="23"/>
  <c r="M177" i="23"/>
  <c r="N177" i="23"/>
  <c r="O177" i="23"/>
  <c r="P177" i="23"/>
  <c r="Q177" i="23"/>
  <c r="R177" i="23"/>
  <c r="Y177" i="23"/>
  <c r="M178" i="23"/>
  <c r="N178" i="23"/>
  <c r="O178" i="23"/>
  <c r="P178" i="23"/>
  <c r="Q178" i="23"/>
  <c r="R178" i="23"/>
  <c r="Y178" i="23"/>
  <c r="X178" i="23"/>
  <c r="M179" i="23"/>
  <c r="N179" i="23"/>
  <c r="O179" i="23"/>
  <c r="P179" i="23"/>
  <c r="Q179" i="23"/>
  <c r="R179" i="23"/>
  <c r="Y179" i="23"/>
  <c r="W179" i="23"/>
  <c r="M180" i="23"/>
  <c r="N180" i="23"/>
  <c r="O180" i="23"/>
  <c r="P180" i="23"/>
  <c r="Q180" i="23"/>
  <c r="R180" i="23"/>
  <c r="Y180" i="23"/>
  <c r="U180" i="23"/>
  <c r="M181" i="23"/>
  <c r="N181" i="23"/>
  <c r="O181" i="23"/>
  <c r="P181" i="23"/>
  <c r="Q181" i="23"/>
  <c r="R181" i="23"/>
  <c r="Y181" i="23"/>
  <c r="W181" i="23"/>
  <c r="M182" i="23"/>
  <c r="N182" i="23"/>
  <c r="O182" i="23"/>
  <c r="P182" i="23"/>
  <c r="Q182" i="23"/>
  <c r="R182" i="23"/>
  <c r="Y182" i="23"/>
  <c r="U182" i="23"/>
  <c r="M183" i="23"/>
  <c r="N183" i="23"/>
  <c r="O183" i="23"/>
  <c r="P183" i="23"/>
  <c r="Q183" i="23"/>
  <c r="R183" i="23"/>
  <c r="Y183" i="23"/>
  <c r="M184" i="23"/>
  <c r="N184" i="23"/>
  <c r="O184" i="23"/>
  <c r="P184" i="23"/>
  <c r="Q184" i="23"/>
  <c r="R184" i="23"/>
  <c r="Y184" i="23"/>
  <c r="M185" i="23"/>
  <c r="N185" i="23"/>
  <c r="O185" i="23"/>
  <c r="P185" i="23"/>
  <c r="Q185" i="23"/>
  <c r="R185" i="23"/>
  <c r="Y185" i="23"/>
  <c r="M186" i="23"/>
  <c r="N186" i="23"/>
  <c r="O186" i="23"/>
  <c r="P186" i="23"/>
  <c r="Q186" i="23"/>
  <c r="R186" i="23"/>
  <c r="Y186" i="23"/>
  <c r="U186" i="23" s="1"/>
  <c r="M187" i="23"/>
  <c r="N187" i="23"/>
  <c r="O187" i="23"/>
  <c r="P187" i="23"/>
  <c r="Q187" i="23"/>
  <c r="R187" i="23"/>
  <c r="Y187" i="23"/>
  <c r="X187" i="23" s="1"/>
  <c r="M188" i="23"/>
  <c r="N188" i="23"/>
  <c r="O188" i="23"/>
  <c r="P188" i="23"/>
  <c r="Q188" i="23"/>
  <c r="R188" i="23"/>
  <c r="Y188" i="23"/>
  <c r="M189" i="23"/>
  <c r="N189" i="23"/>
  <c r="O189" i="23"/>
  <c r="P189" i="23"/>
  <c r="Q189" i="23"/>
  <c r="R189" i="23"/>
  <c r="Y189" i="23"/>
  <c r="T189" i="23" s="1"/>
  <c r="M190" i="23"/>
  <c r="N190" i="23"/>
  <c r="O190" i="23"/>
  <c r="P190" i="23"/>
  <c r="Q190" i="23"/>
  <c r="R190" i="23"/>
  <c r="Y190" i="23"/>
  <c r="X190" i="23" s="1"/>
  <c r="M191" i="23"/>
  <c r="N191" i="23"/>
  <c r="O191" i="23"/>
  <c r="P191" i="23"/>
  <c r="Q191" i="23"/>
  <c r="R191" i="23"/>
  <c r="Y191" i="23"/>
  <c r="M192" i="23"/>
  <c r="N192" i="23"/>
  <c r="O192" i="23"/>
  <c r="P192" i="23"/>
  <c r="Q192" i="23"/>
  <c r="R192" i="23"/>
  <c r="Y192" i="23"/>
  <c r="M193" i="23"/>
  <c r="N193" i="23"/>
  <c r="O193" i="23"/>
  <c r="P193" i="23"/>
  <c r="Q193" i="23"/>
  <c r="R193" i="23"/>
  <c r="Y193" i="23"/>
  <c r="M194" i="23"/>
  <c r="N194" i="23"/>
  <c r="O194" i="23"/>
  <c r="P194" i="23"/>
  <c r="Q194" i="23"/>
  <c r="R194" i="23"/>
  <c r="Y194" i="23"/>
  <c r="U194" i="23"/>
  <c r="M195" i="23"/>
  <c r="N195" i="23"/>
  <c r="O195" i="23"/>
  <c r="P195" i="23"/>
  <c r="Q195" i="23"/>
  <c r="R195" i="23"/>
  <c r="Y195" i="23"/>
  <c r="T195" i="23"/>
  <c r="M196" i="23"/>
  <c r="N196" i="23"/>
  <c r="O196" i="23"/>
  <c r="P196" i="23"/>
  <c r="Q196" i="23"/>
  <c r="R196" i="23"/>
  <c r="Y196" i="23"/>
  <c r="M197" i="23"/>
  <c r="N197" i="23"/>
  <c r="O197" i="23"/>
  <c r="P197" i="23"/>
  <c r="Q197" i="23"/>
  <c r="R197" i="23"/>
  <c r="Y197" i="23"/>
  <c r="M198" i="23"/>
  <c r="N198" i="23"/>
  <c r="O198" i="23"/>
  <c r="P198" i="23"/>
  <c r="Q198" i="23"/>
  <c r="R198" i="23"/>
  <c r="Y198" i="23"/>
  <c r="V198" i="23" s="1"/>
  <c r="M199" i="23"/>
  <c r="N199" i="23"/>
  <c r="O199" i="23"/>
  <c r="P199" i="23"/>
  <c r="Q199" i="23"/>
  <c r="R199" i="23"/>
  <c r="Y199" i="23"/>
  <c r="U199" i="23" s="1"/>
  <c r="M200" i="23"/>
  <c r="N200" i="23"/>
  <c r="O200" i="23"/>
  <c r="P200" i="23"/>
  <c r="Q200" i="23"/>
  <c r="R200" i="23"/>
  <c r="Y200" i="23"/>
  <c r="M201" i="23"/>
  <c r="N201" i="23"/>
  <c r="O201" i="23"/>
  <c r="P201" i="23"/>
  <c r="Q201" i="23"/>
  <c r="R201" i="23"/>
  <c r="Y201" i="23"/>
  <c r="V201" i="23"/>
  <c r="M202" i="23"/>
  <c r="N202" i="23"/>
  <c r="O202" i="23"/>
  <c r="P202" i="23"/>
  <c r="Q202" i="23"/>
  <c r="R202" i="23"/>
  <c r="Y202" i="23"/>
  <c r="X202" i="23"/>
  <c r="M203" i="23"/>
  <c r="N203" i="23"/>
  <c r="O203" i="23"/>
  <c r="P203" i="23"/>
  <c r="Q203" i="23"/>
  <c r="R203" i="23"/>
  <c r="Y203" i="23"/>
  <c r="V203" i="23"/>
  <c r="M204" i="23"/>
  <c r="N204" i="23"/>
  <c r="O204" i="23"/>
  <c r="P204" i="23"/>
  <c r="Q204" i="23"/>
  <c r="R204" i="23"/>
  <c r="Y204" i="23"/>
  <c r="V204" i="23"/>
  <c r="M205" i="23"/>
  <c r="N205" i="23"/>
  <c r="O205" i="23"/>
  <c r="P205" i="23"/>
  <c r="Q205" i="23"/>
  <c r="R205" i="23"/>
  <c r="Y205" i="23"/>
  <c r="X205" i="23"/>
  <c r="M206" i="23"/>
  <c r="N206" i="23"/>
  <c r="O206" i="23"/>
  <c r="P206" i="23"/>
  <c r="Q206" i="23"/>
  <c r="R206" i="23"/>
  <c r="Y206" i="23"/>
  <c r="S206" i="23" s="1"/>
  <c r="T206" i="23"/>
  <c r="M207" i="23"/>
  <c r="N207" i="23"/>
  <c r="O207" i="23"/>
  <c r="P207" i="23"/>
  <c r="Q207" i="23"/>
  <c r="R207" i="23"/>
  <c r="Y207" i="23"/>
  <c r="V207" i="23"/>
  <c r="M208" i="23"/>
  <c r="N208" i="23"/>
  <c r="O208" i="23"/>
  <c r="P208" i="23"/>
  <c r="Q208" i="23"/>
  <c r="R208" i="23"/>
  <c r="Y208" i="23"/>
  <c r="M209" i="23"/>
  <c r="N209" i="23"/>
  <c r="O209" i="23"/>
  <c r="P209" i="23"/>
  <c r="Q209" i="23"/>
  <c r="R209" i="23"/>
  <c r="Y209" i="23"/>
  <c r="M210" i="23"/>
  <c r="N210" i="23"/>
  <c r="O210" i="23"/>
  <c r="P210" i="23"/>
  <c r="Q210" i="23"/>
  <c r="R210" i="23"/>
  <c r="Y210" i="23"/>
  <c r="M211" i="23"/>
  <c r="N211" i="23"/>
  <c r="O211" i="23"/>
  <c r="P211" i="23"/>
  <c r="Q211" i="23"/>
  <c r="R211" i="23"/>
  <c r="Y211" i="23"/>
  <c r="M212" i="23"/>
  <c r="N212" i="23"/>
  <c r="O212" i="23"/>
  <c r="P212" i="23"/>
  <c r="Q212" i="23"/>
  <c r="R212" i="23"/>
  <c r="Y212" i="23"/>
  <c r="S212" i="23" s="1"/>
  <c r="M213" i="23"/>
  <c r="N213" i="23"/>
  <c r="O213" i="23"/>
  <c r="P213" i="23"/>
  <c r="Q213" i="23"/>
  <c r="R213" i="23"/>
  <c r="Y213" i="23"/>
  <c r="M214" i="23"/>
  <c r="N214" i="23"/>
  <c r="O214" i="23"/>
  <c r="P214" i="23"/>
  <c r="Q214" i="23"/>
  <c r="R214" i="23"/>
  <c r="Y214" i="23"/>
  <c r="X214" i="23" s="1"/>
  <c r="M215" i="23"/>
  <c r="N215" i="23"/>
  <c r="O215" i="23"/>
  <c r="P215" i="23"/>
  <c r="Q215" i="23"/>
  <c r="R215" i="23"/>
  <c r="Y215" i="23"/>
  <c r="M216" i="23"/>
  <c r="N216" i="23"/>
  <c r="O216" i="23"/>
  <c r="P216" i="23"/>
  <c r="Q216" i="23"/>
  <c r="R216" i="23"/>
  <c r="Y216" i="23"/>
  <c r="J216" i="23" s="1"/>
  <c r="M217" i="23"/>
  <c r="N217" i="23"/>
  <c r="O217" i="23"/>
  <c r="P217" i="23"/>
  <c r="Q217" i="23"/>
  <c r="R217" i="23"/>
  <c r="Y217" i="23"/>
  <c r="M218" i="23"/>
  <c r="N218" i="23"/>
  <c r="O218" i="23"/>
  <c r="P218" i="23"/>
  <c r="Q218" i="23"/>
  <c r="R218" i="23"/>
  <c r="Y218" i="23"/>
  <c r="T218" i="23" s="1"/>
  <c r="M219" i="23"/>
  <c r="N219" i="23"/>
  <c r="O219" i="23"/>
  <c r="P219" i="23"/>
  <c r="Q219" i="23"/>
  <c r="R219" i="23"/>
  <c r="Y219" i="23"/>
  <c r="M220" i="23"/>
  <c r="N220" i="23"/>
  <c r="O220" i="23"/>
  <c r="P220" i="23"/>
  <c r="Q220" i="23"/>
  <c r="R220" i="23"/>
  <c r="Y220" i="23"/>
  <c r="M221" i="23"/>
  <c r="N221" i="23"/>
  <c r="O221" i="23"/>
  <c r="P221" i="23"/>
  <c r="Q221" i="23"/>
  <c r="R221" i="23"/>
  <c r="Y221" i="23"/>
  <c r="M222" i="23"/>
  <c r="N222" i="23"/>
  <c r="O222" i="23"/>
  <c r="P222" i="23"/>
  <c r="Q222" i="23"/>
  <c r="R222" i="23"/>
  <c r="Y222" i="23"/>
  <c r="X222" i="23" s="1"/>
  <c r="M223" i="23"/>
  <c r="N223" i="23"/>
  <c r="O223" i="23"/>
  <c r="P223" i="23"/>
  <c r="Q223" i="23"/>
  <c r="R223" i="23"/>
  <c r="Y223" i="23"/>
  <c r="W223" i="23" s="1"/>
  <c r="M224" i="23"/>
  <c r="N224" i="23"/>
  <c r="O224" i="23"/>
  <c r="P224" i="23"/>
  <c r="Q224" i="23"/>
  <c r="R224" i="23"/>
  <c r="Y224" i="23"/>
  <c r="M225" i="23"/>
  <c r="N225" i="23"/>
  <c r="O225" i="23"/>
  <c r="P225" i="23"/>
  <c r="Q225" i="23"/>
  <c r="R225" i="23"/>
  <c r="Y225" i="23"/>
  <c r="M226" i="23"/>
  <c r="N226" i="23"/>
  <c r="O226" i="23"/>
  <c r="P226" i="23"/>
  <c r="Q226" i="23"/>
  <c r="R226" i="23"/>
  <c r="Y226" i="23"/>
  <c r="X226" i="23" s="1"/>
  <c r="M227" i="23"/>
  <c r="N227" i="23"/>
  <c r="O227" i="23"/>
  <c r="P227" i="23"/>
  <c r="Q227" i="23"/>
  <c r="R227" i="23"/>
  <c r="Y227" i="23"/>
  <c r="M228" i="23"/>
  <c r="N228" i="23"/>
  <c r="O228" i="23"/>
  <c r="P228" i="23"/>
  <c r="Q228" i="23"/>
  <c r="R228" i="23"/>
  <c r="Y228" i="23"/>
  <c r="M229" i="23"/>
  <c r="N229" i="23"/>
  <c r="O229" i="23"/>
  <c r="P229" i="23"/>
  <c r="Q229" i="23"/>
  <c r="R229" i="23"/>
  <c r="Y229" i="23"/>
  <c r="M230" i="23"/>
  <c r="N230" i="23"/>
  <c r="O230" i="23"/>
  <c r="P230" i="23"/>
  <c r="Q230" i="23"/>
  <c r="R230" i="23"/>
  <c r="Y230" i="23"/>
  <c r="M231" i="23"/>
  <c r="N231" i="23"/>
  <c r="O231" i="23"/>
  <c r="P231" i="23"/>
  <c r="Q231" i="23"/>
  <c r="R231" i="23"/>
  <c r="Y231" i="23"/>
  <c r="M232" i="23"/>
  <c r="N232" i="23"/>
  <c r="O232" i="23"/>
  <c r="P232" i="23"/>
  <c r="Q232" i="23"/>
  <c r="R232" i="23"/>
  <c r="Y232" i="23"/>
  <c r="S232" i="23" s="1"/>
  <c r="M233" i="23"/>
  <c r="N233" i="23"/>
  <c r="O233" i="23"/>
  <c r="P233" i="23"/>
  <c r="Q233" i="23"/>
  <c r="R233" i="23"/>
  <c r="Y233" i="23"/>
  <c r="J233" i="23" s="1"/>
  <c r="M234" i="23"/>
  <c r="N234" i="23"/>
  <c r="O234" i="23"/>
  <c r="P234" i="23"/>
  <c r="Q234" i="23"/>
  <c r="R234" i="23"/>
  <c r="Y234" i="23"/>
  <c r="W234" i="23" s="1"/>
  <c r="M235" i="23"/>
  <c r="N235" i="23"/>
  <c r="O235" i="23"/>
  <c r="P235" i="23"/>
  <c r="Q235" i="23"/>
  <c r="R235" i="23"/>
  <c r="Y235" i="23"/>
  <c r="M236" i="23"/>
  <c r="N236" i="23"/>
  <c r="O236" i="23"/>
  <c r="P236" i="23"/>
  <c r="Q236" i="23"/>
  <c r="R236" i="23"/>
  <c r="Y236" i="23"/>
  <c r="M237" i="23"/>
  <c r="N237" i="23"/>
  <c r="O237" i="23"/>
  <c r="P237" i="23"/>
  <c r="Q237" i="23"/>
  <c r="R237" i="23"/>
  <c r="Y237" i="23"/>
  <c r="M238" i="23"/>
  <c r="N238" i="23"/>
  <c r="O238" i="23"/>
  <c r="P238" i="23"/>
  <c r="Q238" i="23"/>
  <c r="R238" i="23"/>
  <c r="Y238" i="23"/>
  <c r="X238" i="23"/>
  <c r="M239" i="23"/>
  <c r="N239" i="23"/>
  <c r="O239" i="23"/>
  <c r="P239" i="23"/>
  <c r="Q239" i="23"/>
  <c r="R239" i="23"/>
  <c r="Y239" i="23"/>
  <c r="T239" i="23"/>
  <c r="M240" i="23"/>
  <c r="N240" i="23"/>
  <c r="O240" i="23"/>
  <c r="P240" i="23"/>
  <c r="Q240" i="23"/>
  <c r="R240" i="23"/>
  <c r="Y240" i="23"/>
  <c r="J240" i="23"/>
  <c r="M241" i="23"/>
  <c r="N241" i="23"/>
  <c r="O241" i="23"/>
  <c r="P241" i="23"/>
  <c r="Q241" i="23"/>
  <c r="R241" i="23"/>
  <c r="Y241" i="23"/>
  <c r="V241" i="23"/>
  <c r="M242" i="23"/>
  <c r="N242" i="23"/>
  <c r="O242" i="23"/>
  <c r="P242" i="23"/>
  <c r="Q242" i="23"/>
  <c r="R242" i="23"/>
  <c r="Y242" i="23"/>
  <c r="M243" i="23"/>
  <c r="N243" i="23"/>
  <c r="O243" i="23"/>
  <c r="P243" i="23"/>
  <c r="Q243" i="23"/>
  <c r="R243" i="23"/>
  <c r="Y243" i="23"/>
  <c r="W243" i="23" s="1"/>
  <c r="M244" i="23"/>
  <c r="N244" i="23"/>
  <c r="O244" i="23"/>
  <c r="P244" i="23"/>
  <c r="Q244" i="23"/>
  <c r="R244" i="23"/>
  <c r="Y244" i="23"/>
  <c r="M245" i="23"/>
  <c r="N245" i="23"/>
  <c r="O245" i="23"/>
  <c r="P245" i="23"/>
  <c r="Q245" i="23"/>
  <c r="R245" i="23"/>
  <c r="Y245" i="23"/>
  <c r="M246" i="23"/>
  <c r="N246" i="23"/>
  <c r="O246" i="23"/>
  <c r="P246" i="23"/>
  <c r="Q246" i="23"/>
  <c r="R246" i="23"/>
  <c r="Y246" i="23"/>
  <c r="V246" i="23" s="1"/>
  <c r="M247" i="23"/>
  <c r="N247" i="23"/>
  <c r="O247" i="23"/>
  <c r="P247" i="23"/>
  <c r="Q247" i="23"/>
  <c r="R247" i="23"/>
  <c r="Y247" i="23"/>
  <c r="M248" i="23"/>
  <c r="N248" i="23"/>
  <c r="O248" i="23"/>
  <c r="P248" i="23"/>
  <c r="Q248" i="23"/>
  <c r="R248" i="23"/>
  <c r="Y248" i="23"/>
  <c r="M249" i="23"/>
  <c r="N249" i="23"/>
  <c r="O249" i="23"/>
  <c r="P249" i="23"/>
  <c r="Q249" i="23"/>
  <c r="R249" i="23"/>
  <c r="Y249" i="23"/>
  <c r="M250" i="23"/>
  <c r="N250" i="23"/>
  <c r="O250" i="23"/>
  <c r="P250" i="23"/>
  <c r="Q250" i="23"/>
  <c r="R250" i="23"/>
  <c r="Y250" i="23"/>
  <c r="M251" i="23"/>
  <c r="N251" i="23"/>
  <c r="O251" i="23"/>
  <c r="P251" i="23"/>
  <c r="Q251" i="23"/>
  <c r="R251" i="23"/>
  <c r="Y251" i="23"/>
  <c r="M252" i="23"/>
  <c r="N252" i="23"/>
  <c r="O252" i="23"/>
  <c r="P252" i="23"/>
  <c r="Q252" i="23"/>
  <c r="R252" i="23"/>
  <c r="Y252" i="23"/>
  <c r="M253" i="23"/>
  <c r="N253" i="23"/>
  <c r="O253" i="23"/>
  <c r="P253" i="23"/>
  <c r="Q253" i="23"/>
  <c r="R253" i="23"/>
  <c r="Y253" i="23"/>
  <c r="M254" i="23"/>
  <c r="N254" i="23"/>
  <c r="O254" i="23"/>
  <c r="P254" i="23"/>
  <c r="Q254" i="23"/>
  <c r="R254" i="23"/>
  <c r="Y254" i="23"/>
  <c r="M255" i="23"/>
  <c r="N255" i="23"/>
  <c r="O255" i="23"/>
  <c r="P255" i="23"/>
  <c r="Q255" i="23"/>
  <c r="R255" i="23"/>
  <c r="Y255" i="23"/>
  <c r="M256" i="23"/>
  <c r="N256" i="23"/>
  <c r="O256" i="23"/>
  <c r="P256" i="23"/>
  <c r="Q256" i="23"/>
  <c r="R256" i="23"/>
  <c r="Y256" i="23"/>
  <c r="M257" i="23"/>
  <c r="N257" i="23"/>
  <c r="O257" i="23"/>
  <c r="P257" i="23"/>
  <c r="Q257" i="23"/>
  <c r="R257" i="23"/>
  <c r="Y257" i="23"/>
  <c r="M258" i="23"/>
  <c r="N258" i="23"/>
  <c r="O258" i="23"/>
  <c r="P258" i="23"/>
  <c r="Q258" i="23"/>
  <c r="R258" i="23"/>
  <c r="Y258" i="23"/>
  <c r="U258" i="23" s="1"/>
  <c r="M259" i="23"/>
  <c r="N259" i="23"/>
  <c r="O259" i="23"/>
  <c r="P259" i="23"/>
  <c r="Q259" i="23"/>
  <c r="R259" i="23"/>
  <c r="Y259" i="23"/>
  <c r="X259" i="23" s="1"/>
  <c r="S80" i="8"/>
  <c r="O80" i="8" s="1"/>
  <c r="S81" i="8"/>
  <c r="S82" i="8"/>
  <c r="S83" i="8"/>
  <c r="S84" i="8"/>
  <c r="R84" i="8" s="1"/>
  <c r="S85" i="8"/>
  <c r="S86" i="8"/>
  <c r="I86" i="8" s="1"/>
  <c r="S87" i="8"/>
  <c r="S88" i="8"/>
  <c r="Q88" i="8"/>
  <c r="S89" i="8"/>
  <c r="S90" i="8"/>
  <c r="S91" i="8"/>
  <c r="S92" i="8"/>
  <c r="P92" i="8" s="1"/>
  <c r="S93" i="8"/>
  <c r="S94" i="8"/>
  <c r="P94" i="8" s="1"/>
  <c r="S95" i="8"/>
  <c r="S96" i="8"/>
  <c r="S97" i="8"/>
  <c r="S98" i="8"/>
  <c r="S99" i="8"/>
  <c r="S100" i="8"/>
  <c r="J100" i="8" s="1"/>
  <c r="S101" i="8"/>
  <c r="S102" i="8"/>
  <c r="R102" i="8" s="1"/>
  <c r="S103" i="8"/>
  <c r="S104" i="8"/>
  <c r="J104" i="8" s="1"/>
  <c r="S105" i="8"/>
  <c r="Q105" i="8"/>
  <c r="S106" i="8"/>
  <c r="R106" i="8" s="1"/>
  <c r="S107" i="8"/>
  <c r="S108" i="8"/>
  <c r="S109" i="8"/>
  <c r="S110" i="8"/>
  <c r="S111" i="8"/>
  <c r="S112" i="8"/>
  <c r="J112" i="8"/>
  <c r="S113" i="8"/>
  <c r="J113" i="8" s="1"/>
  <c r="S114" i="8"/>
  <c r="S115" i="8"/>
  <c r="S116" i="8"/>
  <c r="Q116" i="8" s="1"/>
  <c r="S117" i="8"/>
  <c r="S118" i="8"/>
  <c r="S119" i="8"/>
  <c r="S120" i="8"/>
  <c r="O120" i="8" s="1"/>
  <c r="S121" i="8"/>
  <c r="S122" i="8"/>
  <c r="S123" i="8"/>
  <c r="Q123" i="8" s="1"/>
  <c r="S124" i="8"/>
  <c r="P124" i="8" s="1"/>
  <c r="S125" i="8"/>
  <c r="O125" i="8" s="1"/>
  <c r="S126" i="8"/>
  <c r="Q126" i="8" s="1"/>
  <c r="S127" i="8"/>
  <c r="S128" i="8"/>
  <c r="J128" i="8" s="1"/>
  <c r="S129" i="8"/>
  <c r="S130" i="8"/>
  <c r="R130" i="8" s="1"/>
  <c r="S131" i="8"/>
  <c r="S132" i="8"/>
  <c r="S133" i="8"/>
  <c r="S134" i="8"/>
  <c r="R134" i="8" s="1"/>
  <c r="S135" i="8"/>
  <c r="S136" i="8"/>
  <c r="P136" i="8" s="1"/>
  <c r="S137" i="8"/>
  <c r="O137" i="8" s="1"/>
  <c r="S138" i="8"/>
  <c r="O138" i="8"/>
  <c r="S139" i="8"/>
  <c r="P139" i="8" s="1"/>
  <c r="S140" i="8"/>
  <c r="S141" i="8"/>
  <c r="S142" i="8"/>
  <c r="R142" i="8" s="1"/>
  <c r="S143" i="8"/>
  <c r="S144" i="8"/>
  <c r="J144" i="8" s="1"/>
  <c r="S145" i="8"/>
  <c r="S146" i="8"/>
  <c r="S147" i="8"/>
  <c r="O147" i="8" s="1"/>
  <c r="S148" i="8"/>
  <c r="Q148" i="8" s="1"/>
  <c r="S149" i="8"/>
  <c r="J149" i="8" s="1"/>
  <c r="S150" i="8"/>
  <c r="P150" i="8" s="1"/>
  <c r="S151" i="8"/>
  <c r="S152" i="8"/>
  <c r="P152" i="8" s="1"/>
  <c r="S153" i="8"/>
  <c r="S154" i="8"/>
  <c r="J154" i="8"/>
  <c r="S155" i="8"/>
  <c r="S156" i="8"/>
  <c r="S157" i="8"/>
  <c r="S158" i="8"/>
  <c r="P158" i="8" s="1"/>
  <c r="S159" i="8"/>
  <c r="S160" i="8"/>
  <c r="R160" i="8" s="1"/>
  <c r="S161" i="8"/>
  <c r="S162" i="8"/>
  <c r="S163" i="8"/>
  <c r="S164" i="8"/>
  <c r="Q164" i="8"/>
  <c r="S165" i="8"/>
  <c r="S166" i="8"/>
  <c r="S167" i="8"/>
  <c r="S168" i="8"/>
  <c r="Q168" i="8" s="1"/>
  <c r="S169" i="8"/>
  <c r="S170" i="8"/>
  <c r="S171" i="8"/>
  <c r="S172" i="8"/>
  <c r="R172" i="8" s="1"/>
  <c r="S173" i="8"/>
  <c r="S174" i="8"/>
  <c r="Q174" i="8" s="1"/>
  <c r="S175" i="8"/>
  <c r="S176" i="8"/>
  <c r="I176" i="8"/>
  <c r="S177" i="8"/>
  <c r="S178" i="8"/>
  <c r="R178" i="8" s="1"/>
  <c r="S179" i="8"/>
  <c r="S180" i="8"/>
  <c r="J180" i="8" s="1"/>
  <c r="S181" i="8"/>
  <c r="S182" i="8"/>
  <c r="P182" i="8" s="1"/>
  <c r="S183" i="8"/>
  <c r="S184" i="8"/>
  <c r="R184" i="8" s="1"/>
  <c r="S185" i="8"/>
  <c r="S186" i="8"/>
  <c r="P186" i="8"/>
  <c r="S187" i="8"/>
  <c r="S188" i="8"/>
  <c r="R188" i="8"/>
  <c r="S189" i="8"/>
  <c r="J189" i="8" s="1"/>
  <c r="S190" i="8"/>
  <c r="S191" i="8"/>
  <c r="S192" i="8"/>
  <c r="R192" i="8"/>
  <c r="S193" i="8"/>
  <c r="S194" i="8"/>
  <c r="R194" i="8" s="1"/>
  <c r="S195" i="8"/>
  <c r="S196" i="8"/>
  <c r="S197" i="8"/>
  <c r="S198" i="8"/>
  <c r="P198" i="8" s="1"/>
  <c r="S199" i="8"/>
  <c r="S200" i="8"/>
  <c r="J200" i="8" s="1"/>
  <c r="S201" i="8"/>
  <c r="S202" i="8"/>
  <c r="O202" i="8" s="1"/>
  <c r="S203" i="8"/>
  <c r="J203" i="8" s="1"/>
  <c r="S204" i="8"/>
  <c r="P204" i="8" s="1"/>
  <c r="S205" i="8"/>
  <c r="S206" i="8"/>
  <c r="R206" i="8" s="1"/>
  <c r="S207" i="8"/>
  <c r="S208" i="8"/>
  <c r="S209" i="8"/>
  <c r="P209" i="8" s="1"/>
  <c r="S210" i="8"/>
  <c r="S211" i="8"/>
  <c r="S212" i="8"/>
  <c r="Q212" i="8" s="1"/>
  <c r="S213" i="8"/>
  <c r="S214" i="8"/>
  <c r="S215" i="8"/>
  <c r="S216" i="8"/>
  <c r="O216" i="8" s="1"/>
  <c r="S217" i="8"/>
  <c r="S218" i="8"/>
  <c r="J218" i="8"/>
  <c r="S219" i="8"/>
  <c r="S220" i="8"/>
  <c r="S221" i="8"/>
  <c r="S222" i="8"/>
  <c r="R222" i="8" s="1"/>
  <c r="S223" i="8"/>
  <c r="S224" i="8"/>
  <c r="J224" i="8" s="1"/>
  <c r="S225" i="8"/>
  <c r="J225" i="8"/>
  <c r="S226" i="8"/>
  <c r="S227" i="8"/>
  <c r="S228" i="8"/>
  <c r="S229" i="8"/>
  <c r="S230" i="8"/>
  <c r="P230" i="8" s="1"/>
  <c r="S231" i="8"/>
  <c r="S232" i="8"/>
  <c r="R232" i="8"/>
  <c r="S233" i="8"/>
  <c r="S234" i="8"/>
  <c r="O234" i="8" s="1"/>
  <c r="S235" i="8"/>
  <c r="S236" i="8"/>
  <c r="P236" i="8" s="1"/>
  <c r="S237" i="8"/>
  <c r="S238" i="8"/>
  <c r="S239" i="8"/>
  <c r="S240" i="8"/>
  <c r="Q240" i="8" s="1"/>
  <c r="S241" i="8"/>
  <c r="S242" i="8"/>
  <c r="S243" i="8"/>
  <c r="S244" i="8"/>
  <c r="S245" i="8"/>
  <c r="R245" i="8" s="1"/>
  <c r="S246" i="8"/>
  <c r="P246" i="8"/>
  <c r="S247" i="8"/>
  <c r="S248" i="8"/>
  <c r="S249" i="8"/>
  <c r="O249" i="8" s="1"/>
  <c r="S250" i="8"/>
  <c r="R250" i="8"/>
  <c r="S251" i="8"/>
  <c r="J251" i="8" s="1"/>
  <c r="S252" i="8"/>
  <c r="J252" i="8" s="1"/>
  <c r="S253" i="8"/>
  <c r="S254" i="8"/>
  <c r="P254" i="8" s="1"/>
  <c r="S255" i="8"/>
  <c r="S256" i="8"/>
  <c r="O256" i="8"/>
  <c r="S257" i="8"/>
  <c r="R257" i="8" s="1"/>
  <c r="S258" i="8"/>
  <c r="Q258" i="8" s="1"/>
  <c r="S259" i="8"/>
  <c r="L80" i="7"/>
  <c r="K80" i="7"/>
  <c r="L81" i="7"/>
  <c r="L82" i="7"/>
  <c r="K82" i="7" s="1"/>
  <c r="L83" i="7"/>
  <c r="L84" i="7"/>
  <c r="K84" i="7" s="1"/>
  <c r="L85" i="7"/>
  <c r="L86" i="7"/>
  <c r="L87" i="7"/>
  <c r="J87" i="7" s="1"/>
  <c r="L88" i="7"/>
  <c r="L89" i="7"/>
  <c r="L90" i="7"/>
  <c r="L91" i="7"/>
  <c r="L92" i="7"/>
  <c r="L93" i="7"/>
  <c r="I93" i="7"/>
  <c r="L94" i="7"/>
  <c r="L95" i="7"/>
  <c r="L96" i="7"/>
  <c r="I96" i="7" s="1"/>
  <c r="L97" i="7"/>
  <c r="L98" i="7"/>
  <c r="L99" i="7"/>
  <c r="L100" i="7"/>
  <c r="I100" i="7"/>
  <c r="L101" i="7"/>
  <c r="L102" i="7"/>
  <c r="L103" i="7"/>
  <c r="L104" i="7"/>
  <c r="I104" i="7" s="1"/>
  <c r="L105" i="7"/>
  <c r="L106" i="7"/>
  <c r="J106" i="7" s="1"/>
  <c r="L107" i="7"/>
  <c r="L108" i="7"/>
  <c r="I108" i="7" s="1"/>
  <c r="L109" i="7"/>
  <c r="K109" i="7" s="1"/>
  <c r="L110" i="7"/>
  <c r="K110" i="7" s="1"/>
  <c r="L111" i="7"/>
  <c r="L112" i="7"/>
  <c r="L113" i="7"/>
  <c r="H113" i="7" s="1"/>
  <c r="L114" i="7"/>
  <c r="K114" i="7" s="1"/>
  <c r="L115" i="7"/>
  <c r="L116" i="7"/>
  <c r="I116" i="7" s="1"/>
  <c r="L117" i="7"/>
  <c r="L118" i="7"/>
  <c r="L119" i="7"/>
  <c r="J119" i="7" s="1"/>
  <c r="L120" i="7"/>
  <c r="I120" i="7" s="1"/>
  <c r="L121" i="7"/>
  <c r="L122" i="7"/>
  <c r="K122" i="7"/>
  <c r="L123" i="7"/>
  <c r="L124" i="7"/>
  <c r="I124" i="7" s="1"/>
  <c r="L125" i="7"/>
  <c r="I125" i="7" s="1"/>
  <c r="L126" i="7"/>
  <c r="I126" i="7" s="1"/>
  <c r="L127" i="7"/>
  <c r="L128" i="7"/>
  <c r="I128" i="7" s="1"/>
  <c r="L129" i="7"/>
  <c r="L130" i="7"/>
  <c r="K130" i="7" s="1"/>
  <c r="L131" i="7"/>
  <c r="L132" i="7"/>
  <c r="K132" i="7" s="1"/>
  <c r="L133" i="7"/>
  <c r="J133" i="7" s="1"/>
  <c r="L134" i="7"/>
  <c r="L135" i="7"/>
  <c r="I135" i="7" s="1"/>
  <c r="L136" i="7"/>
  <c r="I136" i="7" s="1"/>
  <c r="L137" i="7"/>
  <c r="L138" i="7"/>
  <c r="I138" i="7" s="1"/>
  <c r="L139" i="7"/>
  <c r="L140" i="7"/>
  <c r="I140" i="7" s="1"/>
  <c r="L141" i="7"/>
  <c r="J141" i="7" s="1"/>
  <c r="L142" i="7"/>
  <c r="L143" i="7"/>
  <c r="J143" i="7" s="1"/>
  <c r="L144" i="7"/>
  <c r="I144" i="7" s="1"/>
  <c r="L145" i="7"/>
  <c r="L146" i="7"/>
  <c r="L147" i="7"/>
  <c r="L148" i="7"/>
  <c r="I148" i="7" s="1"/>
  <c r="L149" i="7"/>
  <c r="L150" i="7"/>
  <c r="K150" i="7" s="1"/>
  <c r="L151" i="7"/>
  <c r="L152" i="7"/>
  <c r="I152" i="7"/>
  <c r="L153" i="7"/>
  <c r="L154" i="7"/>
  <c r="I154" i="7"/>
  <c r="L155" i="7"/>
  <c r="L156" i="7"/>
  <c r="I156" i="7" s="1"/>
  <c r="L157" i="7"/>
  <c r="L158" i="7"/>
  <c r="L159" i="7"/>
  <c r="L160" i="7"/>
  <c r="I160" i="7" s="1"/>
  <c r="L161" i="7"/>
  <c r="L162" i="7"/>
  <c r="J162" i="7" s="1"/>
  <c r="L163" i="7"/>
  <c r="K163" i="7" s="1"/>
  <c r="L164" i="7"/>
  <c r="K164" i="7" s="1"/>
  <c r="L165" i="7"/>
  <c r="L166" i="7"/>
  <c r="J166" i="7"/>
  <c r="L167" i="7"/>
  <c r="K167" i="7" s="1"/>
  <c r="L168" i="7"/>
  <c r="K168" i="7" s="1"/>
  <c r="L169" i="7"/>
  <c r="L170" i="7"/>
  <c r="K170" i="7" s="1"/>
  <c r="L171" i="7"/>
  <c r="K171" i="7" s="1"/>
  <c r="L172" i="7"/>
  <c r="K172" i="7"/>
  <c r="L173" i="7"/>
  <c r="J173" i="7" s="1"/>
  <c r="L174" i="7"/>
  <c r="L175" i="7"/>
  <c r="L176" i="7"/>
  <c r="J176" i="7" s="1"/>
  <c r="L177" i="7"/>
  <c r="L178" i="7"/>
  <c r="K178" i="7"/>
  <c r="L179" i="7"/>
  <c r="K179" i="7" s="1"/>
  <c r="L180" i="7"/>
  <c r="L181" i="7"/>
  <c r="L182" i="7"/>
  <c r="I182" i="7" s="1"/>
  <c r="L183" i="7"/>
  <c r="L184" i="7"/>
  <c r="L185" i="7"/>
  <c r="L186" i="7"/>
  <c r="J186" i="7" s="1"/>
  <c r="L187" i="7"/>
  <c r="K187" i="7" s="1"/>
  <c r="L188" i="7"/>
  <c r="L189" i="7"/>
  <c r="J189" i="7"/>
  <c r="L190" i="7"/>
  <c r="L191" i="7"/>
  <c r="L192" i="7"/>
  <c r="K192" i="7" s="1"/>
  <c r="L193" i="7"/>
  <c r="H193" i="7" s="1"/>
  <c r="L194" i="7"/>
  <c r="L195" i="7"/>
  <c r="L196" i="7"/>
  <c r="I196" i="7" s="1"/>
  <c r="L197" i="7"/>
  <c r="L198" i="7"/>
  <c r="L199" i="7"/>
  <c r="L200" i="7"/>
  <c r="I200" i="7" s="1"/>
  <c r="L201" i="7"/>
  <c r="H201" i="7" s="1"/>
  <c r="L202" i="7"/>
  <c r="K202" i="7" s="1"/>
  <c r="L203" i="7"/>
  <c r="L204" i="7"/>
  <c r="I204" i="7" s="1"/>
  <c r="L205" i="7"/>
  <c r="J205" i="7" s="1"/>
  <c r="L206" i="7"/>
  <c r="K206" i="7" s="1"/>
  <c r="L207" i="7"/>
  <c r="L208" i="7"/>
  <c r="I208" i="7" s="1"/>
  <c r="L209" i="7"/>
  <c r="L210" i="7"/>
  <c r="L211" i="7"/>
  <c r="L212" i="7"/>
  <c r="J212" i="7"/>
  <c r="L213" i="7"/>
  <c r="L214" i="7"/>
  <c r="L215" i="7"/>
  <c r="L216" i="7"/>
  <c r="K216" i="7"/>
  <c r="L217" i="7"/>
  <c r="L218" i="7"/>
  <c r="L219" i="7"/>
  <c r="K219" i="7" s="1"/>
  <c r="L220" i="7"/>
  <c r="L221" i="7"/>
  <c r="L222" i="7"/>
  <c r="L223" i="7"/>
  <c r="K223" i="7" s="1"/>
  <c r="L224" i="7"/>
  <c r="L225" i="7"/>
  <c r="L226" i="7"/>
  <c r="K226" i="7" s="1"/>
  <c r="L227" i="7"/>
  <c r="L228" i="7"/>
  <c r="I228" i="7" s="1"/>
  <c r="L229" i="7"/>
  <c r="I229" i="7" s="1"/>
  <c r="L230" i="7"/>
  <c r="L231" i="7"/>
  <c r="L232" i="7"/>
  <c r="L233" i="7"/>
  <c r="L234" i="7"/>
  <c r="L235" i="7"/>
  <c r="K235" i="7" s="1"/>
  <c r="L236" i="7"/>
  <c r="I236" i="7" s="1"/>
  <c r="L237" i="7"/>
  <c r="L238" i="7"/>
  <c r="I238" i="7" s="1"/>
  <c r="L239" i="7"/>
  <c r="J239" i="7" s="1"/>
  <c r="L240" i="7"/>
  <c r="L241" i="7"/>
  <c r="L242" i="7"/>
  <c r="I242" i="7" s="1"/>
  <c r="L243" i="7"/>
  <c r="J243" i="7" s="1"/>
  <c r="L244" i="7"/>
  <c r="L245" i="7"/>
  <c r="L246" i="7"/>
  <c r="L247" i="7"/>
  <c r="I247" i="7"/>
  <c r="L248" i="7"/>
  <c r="K248" i="7" s="1"/>
  <c r="L249" i="7"/>
  <c r="L250" i="7"/>
  <c r="L251" i="7"/>
  <c r="I251" i="7" s="1"/>
  <c r="L252" i="7"/>
  <c r="J252" i="7" s="1"/>
  <c r="L253" i="7"/>
  <c r="L254" i="7"/>
  <c r="L255" i="7"/>
  <c r="L256" i="7"/>
  <c r="H256" i="7" s="1"/>
  <c r="L257" i="7"/>
  <c r="L258" i="7"/>
  <c r="L259" i="7"/>
  <c r="I259" i="7" s="1"/>
  <c r="X86" i="23"/>
  <c r="U83" i="23"/>
  <c r="T99" i="23"/>
  <c r="X99" i="23"/>
  <c r="T107" i="23"/>
  <c r="U117" i="23"/>
  <c r="W107" i="23"/>
  <c r="W105" i="23"/>
  <c r="W101" i="23"/>
  <c r="W99" i="23"/>
  <c r="S93" i="23"/>
  <c r="W83" i="23"/>
  <c r="O8" i="25"/>
  <c r="W8" i="23"/>
  <c r="U8" i="23"/>
  <c r="S8" i="23"/>
  <c r="Q8" i="23"/>
  <c r="O8" i="23"/>
  <c r="M8" i="23"/>
  <c r="K8" i="23"/>
  <c r="K8" i="12"/>
  <c r="Q8" i="8"/>
  <c r="O8" i="8"/>
  <c r="M8" i="8"/>
  <c r="K8" i="8"/>
  <c r="K8" i="11"/>
  <c r="J8" i="7"/>
  <c r="L8" i="32"/>
  <c r="K8" i="31"/>
  <c r="L8" i="30"/>
  <c r="K8" i="5"/>
  <c r="K8" i="10"/>
  <c r="K8" i="29"/>
  <c r="K8" i="1"/>
  <c r="J8" i="21"/>
  <c r="J8" i="22"/>
  <c r="K8" i="20"/>
  <c r="K8" i="19"/>
  <c r="O8" i="17"/>
  <c r="L8" i="17"/>
  <c r="N8" i="16"/>
  <c r="K8" i="16"/>
  <c r="D39" i="35"/>
  <c r="D27" i="35"/>
  <c r="F4" i="3"/>
  <c r="M10" i="21"/>
  <c r="I6" i="21"/>
  <c r="H6" i="21" s="1"/>
  <c r="I6" i="22"/>
  <c r="H6" i="22" s="1"/>
  <c r="M10" i="22"/>
  <c r="H10" i="22" s="1"/>
  <c r="J6" i="20"/>
  <c r="I6" i="20" s="1"/>
  <c r="N10" i="20"/>
  <c r="I10" i="20" s="1"/>
  <c r="J6" i="19"/>
  <c r="I6" i="19" s="1"/>
  <c r="N10" i="19"/>
  <c r="J6" i="16"/>
  <c r="I6" i="16" s="1"/>
  <c r="K6" i="17"/>
  <c r="J6" i="17" s="1"/>
  <c r="P10" i="17"/>
  <c r="O10" i="16"/>
  <c r="J10" i="16" s="1"/>
  <c r="J6" i="23"/>
  <c r="I6" i="23" s="1"/>
  <c r="K6" i="32"/>
  <c r="J6" i="32" s="1"/>
  <c r="K6" i="30"/>
  <c r="J6" i="30" s="1"/>
  <c r="M6" i="28"/>
  <c r="Z10" i="24"/>
  <c r="M11" i="23"/>
  <c r="N11" i="23"/>
  <c r="O11" i="23"/>
  <c r="P11" i="23"/>
  <c r="Y11" i="23"/>
  <c r="O12" i="23"/>
  <c r="P12" i="23"/>
  <c r="Q12" i="23"/>
  <c r="R12" i="23"/>
  <c r="Y12" i="23"/>
  <c r="T12" i="23" s="1"/>
  <c r="M13" i="23"/>
  <c r="N13" i="23"/>
  <c r="O13" i="23"/>
  <c r="P13" i="23"/>
  <c r="Q13" i="23"/>
  <c r="R13" i="23"/>
  <c r="Y13" i="23"/>
  <c r="V13" i="23" s="1"/>
  <c r="M14" i="23"/>
  <c r="N14" i="23"/>
  <c r="O14" i="23"/>
  <c r="P14" i="23"/>
  <c r="Q14" i="23"/>
  <c r="R14" i="23"/>
  <c r="Y14" i="23"/>
  <c r="J14" i="23" s="1"/>
  <c r="M15" i="23"/>
  <c r="N15" i="23"/>
  <c r="O15" i="23"/>
  <c r="P15" i="23"/>
  <c r="Q15" i="23"/>
  <c r="R15" i="23"/>
  <c r="Y15" i="23"/>
  <c r="M16" i="23"/>
  <c r="N16" i="23"/>
  <c r="O16" i="23"/>
  <c r="P16" i="23"/>
  <c r="Q16" i="23"/>
  <c r="R16" i="23"/>
  <c r="Y16" i="23"/>
  <c r="M17" i="23"/>
  <c r="N17" i="23"/>
  <c r="O17" i="23"/>
  <c r="P17" i="23"/>
  <c r="Q17" i="23"/>
  <c r="R17" i="23"/>
  <c r="Y17" i="23"/>
  <c r="M18" i="23"/>
  <c r="N18" i="23"/>
  <c r="O18" i="23"/>
  <c r="P18" i="23"/>
  <c r="Q18" i="23"/>
  <c r="R18" i="23"/>
  <c r="Y18" i="23"/>
  <c r="U18" i="23" s="1"/>
  <c r="M19" i="23"/>
  <c r="N19" i="23"/>
  <c r="O19" i="23"/>
  <c r="P19" i="23"/>
  <c r="Q19" i="23"/>
  <c r="R19" i="23"/>
  <c r="Y19" i="23"/>
  <c r="U19" i="23" s="1"/>
  <c r="M20" i="23"/>
  <c r="N20" i="23"/>
  <c r="O20" i="23"/>
  <c r="P20" i="23"/>
  <c r="Q20" i="23"/>
  <c r="R20" i="23"/>
  <c r="Y20" i="23"/>
  <c r="V20" i="23" s="1"/>
  <c r="M21" i="23"/>
  <c r="N21" i="23"/>
  <c r="O21" i="23"/>
  <c r="P21" i="23"/>
  <c r="Q21" i="23"/>
  <c r="R21" i="23"/>
  <c r="Y21" i="23"/>
  <c r="V21" i="23" s="1"/>
  <c r="M22" i="23"/>
  <c r="N22" i="23"/>
  <c r="O22" i="23"/>
  <c r="P22" i="23"/>
  <c r="Q22" i="23"/>
  <c r="R22" i="23"/>
  <c r="Y22" i="23"/>
  <c r="U22" i="23" s="1"/>
  <c r="M23" i="23"/>
  <c r="N23" i="23"/>
  <c r="O23" i="23"/>
  <c r="P23" i="23"/>
  <c r="Q23" i="23"/>
  <c r="R23" i="23"/>
  <c r="Y23" i="23"/>
  <c r="W23" i="23" s="1"/>
  <c r="M24" i="23"/>
  <c r="N24" i="23"/>
  <c r="O24" i="23"/>
  <c r="P24" i="23"/>
  <c r="Q24" i="23"/>
  <c r="R24" i="23"/>
  <c r="Y24" i="23"/>
  <c r="T24" i="23" s="1"/>
  <c r="M25" i="23"/>
  <c r="N25" i="23"/>
  <c r="O25" i="23"/>
  <c r="P25" i="23"/>
  <c r="Q25" i="23"/>
  <c r="R25" i="23"/>
  <c r="Y25" i="23"/>
  <c r="M26" i="23"/>
  <c r="N26" i="23"/>
  <c r="O26" i="23"/>
  <c r="P26" i="23"/>
  <c r="Q26" i="23"/>
  <c r="R26" i="23"/>
  <c r="Y26" i="23"/>
  <c r="U26" i="23" s="1"/>
  <c r="M27" i="23"/>
  <c r="N27" i="23"/>
  <c r="O27" i="23"/>
  <c r="P27" i="23"/>
  <c r="Q27" i="23"/>
  <c r="R27" i="23"/>
  <c r="Y27" i="23"/>
  <c r="W27" i="23" s="1"/>
  <c r="M28" i="23"/>
  <c r="N28" i="23"/>
  <c r="O28" i="23"/>
  <c r="P28" i="23"/>
  <c r="Q28" i="23"/>
  <c r="R28" i="23"/>
  <c r="Y28" i="23"/>
  <c r="X28" i="23" s="1"/>
  <c r="M29" i="23"/>
  <c r="N29" i="23"/>
  <c r="O29" i="23"/>
  <c r="P29" i="23"/>
  <c r="Q29" i="23"/>
  <c r="R29" i="23"/>
  <c r="Y29" i="23"/>
  <c r="M30" i="23"/>
  <c r="N30" i="23"/>
  <c r="O30" i="23"/>
  <c r="P30" i="23"/>
  <c r="Q30" i="23"/>
  <c r="R30" i="23"/>
  <c r="Y30" i="23"/>
  <c r="X30" i="23" s="1"/>
  <c r="M31" i="23"/>
  <c r="N31" i="23"/>
  <c r="O31" i="23"/>
  <c r="P31" i="23"/>
  <c r="Q31" i="23"/>
  <c r="R31" i="23"/>
  <c r="Y31" i="23"/>
  <c r="M32" i="23"/>
  <c r="N32" i="23"/>
  <c r="O32" i="23"/>
  <c r="P32" i="23"/>
  <c r="Q32" i="23"/>
  <c r="R32" i="23"/>
  <c r="Y32" i="23"/>
  <c r="S32" i="23"/>
  <c r="M33" i="23"/>
  <c r="N33" i="23"/>
  <c r="O33" i="23"/>
  <c r="P33" i="23"/>
  <c r="Q33" i="23"/>
  <c r="R33" i="23"/>
  <c r="Y33" i="23"/>
  <c r="V33" i="23"/>
  <c r="M34" i="23"/>
  <c r="N34" i="23"/>
  <c r="O34" i="23"/>
  <c r="P34" i="23"/>
  <c r="Q34" i="23"/>
  <c r="R34" i="23"/>
  <c r="Y34" i="23"/>
  <c r="U34" i="23"/>
  <c r="M35" i="23"/>
  <c r="N35" i="23"/>
  <c r="O35" i="23"/>
  <c r="P35" i="23"/>
  <c r="Q35" i="23"/>
  <c r="R35" i="23"/>
  <c r="Y35" i="23"/>
  <c r="W35" i="23"/>
  <c r="M36" i="23"/>
  <c r="N36" i="23"/>
  <c r="O36" i="23"/>
  <c r="P36" i="23"/>
  <c r="Q36" i="23"/>
  <c r="R36" i="23"/>
  <c r="Y36" i="23"/>
  <c r="U36" i="23"/>
  <c r="M37" i="23"/>
  <c r="N37" i="23"/>
  <c r="O37" i="23"/>
  <c r="P37" i="23"/>
  <c r="Q37" i="23"/>
  <c r="R37" i="23"/>
  <c r="Y37" i="23"/>
  <c r="S37" i="23"/>
  <c r="M38" i="23"/>
  <c r="N38" i="23"/>
  <c r="O38" i="23"/>
  <c r="P38" i="23"/>
  <c r="Q38" i="23"/>
  <c r="R38" i="23"/>
  <c r="Y38" i="23"/>
  <c r="W38" i="23"/>
  <c r="M39" i="23"/>
  <c r="N39" i="23"/>
  <c r="O39" i="23"/>
  <c r="P39" i="23"/>
  <c r="Q39" i="23"/>
  <c r="R39" i="23"/>
  <c r="Y39" i="23"/>
  <c r="T39" i="23"/>
  <c r="M40" i="23"/>
  <c r="N40" i="23"/>
  <c r="O40" i="23"/>
  <c r="P40" i="23"/>
  <c r="Q40" i="23"/>
  <c r="R40" i="23"/>
  <c r="Y40" i="23"/>
  <c r="V40" i="23"/>
  <c r="M41" i="23"/>
  <c r="N41" i="23"/>
  <c r="O41" i="23"/>
  <c r="P41" i="23"/>
  <c r="Q41" i="23"/>
  <c r="R41" i="23"/>
  <c r="Y41" i="23"/>
  <c r="M42" i="23"/>
  <c r="N42" i="23"/>
  <c r="O42" i="23"/>
  <c r="P42" i="23"/>
  <c r="Q42" i="23"/>
  <c r="R42" i="23"/>
  <c r="Y42" i="23"/>
  <c r="M43" i="23"/>
  <c r="N43" i="23"/>
  <c r="O43" i="23"/>
  <c r="P43" i="23"/>
  <c r="Q43" i="23"/>
  <c r="R43" i="23"/>
  <c r="Y43" i="23"/>
  <c r="U43" i="23" s="1"/>
  <c r="M44" i="23"/>
  <c r="N44" i="23"/>
  <c r="O44" i="23"/>
  <c r="P44" i="23"/>
  <c r="Q44" i="23"/>
  <c r="R44" i="23"/>
  <c r="Y44" i="23"/>
  <c r="T44" i="23" s="1"/>
  <c r="M45" i="23"/>
  <c r="N45" i="23"/>
  <c r="O45" i="23"/>
  <c r="P45" i="23"/>
  <c r="Q45" i="23"/>
  <c r="R45" i="23"/>
  <c r="Y45" i="23"/>
  <c r="V45" i="23" s="1"/>
  <c r="M46" i="23"/>
  <c r="N46" i="23"/>
  <c r="O46" i="23"/>
  <c r="P46" i="23"/>
  <c r="Q46" i="23"/>
  <c r="R46" i="23"/>
  <c r="Y46" i="23"/>
  <c r="M47" i="23"/>
  <c r="N47" i="23"/>
  <c r="O47" i="23"/>
  <c r="P47" i="23"/>
  <c r="Q47" i="23"/>
  <c r="R47" i="23"/>
  <c r="Y47" i="23"/>
  <c r="M48" i="23"/>
  <c r="N48" i="23"/>
  <c r="O48" i="23"/>
  <c r="P48" i="23"/>
  <c r="Q48" i="23"/>
  <c r="R48" i="23"/>
  <c r="Y48" i="23"/>
  <c r="V48" i="23"/>
  <c r="M49" i="23"/>
  <c r="N49" i="23"/>
  <c r="O49" i="23"/>
  <c r="P49" i="23"/>
  <c r="Q49" i="23"/>
  <c r="R49" i="23"/>
  <c r="Y49" i="23"/>
  <c r="M50" i="23"/>
  <c r="N50" i="23"/>
  <c r="O50" i="23"/>
  <c r="P50" i="23"/>
  <c r="Q50" i="23"/>
  <c r="R50" i="23"/>
  <c r="Y50" i="23"/>
  <c r="M51" i="23"/>
  <c r="N51" i="23"/>
  <c r="O51" i="23"/>
  <c r="P51" i="23"/>
  <c r="Q51" i="23"/>
  <c r="R51" i="23"/>
  <c r="Y51" i="23"/>
  <c r="M52" i="23"/>
  <c r="N52" i="23"/>
  <c r="O52" i="23"/>
  <c r="P52" i="23"/>
  <c r="Q52" i="23"/>
  <c r="R52" i="23"/>
  <c r="Y52" i="23"/>
  <c r="U52" i="23" s="1"/>
  <c r="M53" i="23"/>
  <c r="N53" i="23"/>
  <c r="O53" i="23"/>
  <c r="P53" i="23"/>
  <c r="Q53" i="23"/>
  <c r="R53" i="23"/>
  <c r="Y53" i="23"/>
  <c r="T53" i="23" s="1"/>
  <c r="M54" i="23"/>
  <c r="N54" i="23"/>
  <c r="O54" i="23"/>
  <c r="P54" i="23"/>
  <c r="Q54" i="23"/>
  <c r="R54" i="23"/>
  <c r="Y54" i="23"/>
  <c r="T54" i="23" s="1"/>
  <c r="M55" i="23"/>
  <c r="N55" i="23"/>
  <c r="O55" i="23"/>
  <c r="P55" i="23"/>
  <c r="Q55" i="23"/>
  <c r="R55" i="23"/>
  <c r="Y55" i="23"/>
  <c r="M56" i="23"/>
  <c r="N56" i="23"/>
  <c r="O56" i="23"/>
  <c r="P56" i="23"/>
  <c r="Q56" i="23"/>
  <c r="R56" i="23"/>
  <c r="Y56" i="23"/>
  <c r="M57" i="23"/>
  <c r="N57" i="23"/>
  <c r="O57" i="23"/>
  <c r="P57" i="23"/>
  <c r="Q57" i="23"/>
  <c r="R57" i="23"/>
  <c r="Y57" i="23"/>
  <c r="M58" i="23"/>
  <c r="N58" i="23"/>
  <c r="O58" i="23"/>
  <c r="P58" i="23"/>
  <c r="Q58" i="23"/>
  <c r="R58" i="23"/>
  <c r="Y58" i="23"/>
  <c r="V58" i="23"/>
  <c r="M59" i="23"/>
  <c r="N59" i="23"/>
  <c r="O59" i="23"/>
  <c r="P59" i="23"/>
  <c r="Q59" i="23"/>
  <c r="R59" i="23"/>
  <c r="Y59" i="23"/>
  <c r="U59" i="23"/>
  <c r="M60" i="23"/>
  <c r="N60" i="23"/>
  <c r="O60" i="23"/>
  <c r="P60" i="23"/>
  <c r="Q60" i="23"/>
  <c r="R60" i="23"/>
  <c r="Y60" i="23"/>
  <c r="V60" i="23"/>
  <c r="M61" i="23"/>
  <c r="N61" i="23"/>
  <c r="O61" i="23"/>
  <c r="P61" i="23"/>
  <c r="Q61" i="23"/>
  <c r="R61" i="23"/>
  <c r="Y61" i="23"/>
  <c r="X61" i="23"/>
  <c r="M62" i="23"/>
  <c r="N62" i="23"/>
  <c r="O62" i="23"/>
  <c r="P62" i="23"/>
  <c r="Q62" i="23"/>
  <c r="R62" i="23"/>
  <c r="Y62" i="23"/>
  <c r="T62" i="23"/>
  <c r="M63" i="23"/>
  <c r="N63" i="23"/>
  <c r="O63" i="23"/>
  <c r="P63" i="23"/>
  <c r="Q63" i="23"/>
  <c r="R63" i="23"/>
  <c r="Y63" i="23"/>
  <c r="W63" i="23"/>
  <c r="M64" i="23"/>
  <c r="N64" i="23"/>
  <c r="O64" i="23"/>
  <c r="P64" i="23"/>
  <c r="Q64" i="23"/>
  <c r="R64" i="23"/>
  <c r="Y64" i="23"/>
  <c r="S64" i="23"/>
  <c r="M65" i="23"/>
  <c r="N65" i="23"/>
  <c r="O65" i="23"/>
  <c r="P65" i="23"/>
  <c r="Q65" i="23"/>
  <c r="R65" i="23"/>
  <c r="Y65" i="23"/>
  <c r="U65" i="23"/>
  <c r="M66" i="23"/>
  <c r="N66" i="23"/>
  <c r="O66" i="23"/>
  <c r="P66" i="23"/>
  <c r="Q66" i="23"/>
  <c r="R66" i="23"/>
  <c r="Y66" i="23"/>
  <c r="U66" i="23"/>
  <c r="M67" i="23"/>
  <c r="N67" i="23"/>
  <c r="O67" i="23"/>
  <c r="P67" i="23"/>
  <c r="Q67" i="23"/>
  <c r="R67" i="23"/>
  <c r="Y67" i="23"/>
  <c r="W67" i="23"/>
  <c r="M68" i="23"/>
  <c r="N68" i="23"/>
  <c r="O68" i="23"/>
  <c r="P68" i="23"/>
  <c r="Q68" i="23"/>
  <c r="R68" i="23"/>
  <c r="Y68" i="23"/>
  <c r="W68" i="23"/>
  <c r="M69" i="23"/>
  <c r="N69" i="23"/>
  <c r="O69" i="23"/>
  <c r="P69" i="23"/>
  <c r="Q69" i="23"/>
  <c r="R69" i="23"/>
  <c r="Y69" i="23"/>
  <c r="J69" i="23"/>
  <c r="M70" i="23"/>
  <c r="N70" i="23"/>
  <c r="O70" i="23"/>
  <c r="P70" i="23"/>
  <c r="Q70" i="23"/>
  <c r="R70" i="23"/>
  <c r="Y70" i="23"/>
  <c r="J70" i="23"/>
  <c r="M71" i="23"/>
  <c r="N71" i="23"/>
  <c r="O71" i="23"/>
  <c r="P71" i="23"/>
  <c r="Q71" i="23"/>
  <c r="R71" i="23"/>
  <c r="Y71" i="23"/>
  <c r="M72" i="23"/>
  <c r="N72" i="23"/>
  <c r="O72" i="23"/>
  <c r="P72" i="23"/>
  <c r="Q72" i="23"/>
  <c r="R72" i="23"/>
  <c r="Y72" i="23"/>
  <c r="U72" i="23" s="1"/>
  <c r="M73" i="23"/>
  <c r="N73" i="23"/>
  <c r="O73" i="23"/>
  <c r="P73" i="23"/>
  <c r="Q73" i="23"/>
  <c r="R73" i="23"/>
  <c r="Y73" i="23"/>
  <c r="X73" i="23" s="1"/>
  <c r="M74" i="23"/>
  <c r="N74" i="23"/>
  <c r="O74" i="23"/>
  <c r="P74" i="23"/>
  <c r="Q74" i="23"/>
  <c r="R74" i="23"/>
  <c r="Y74" i="23"/>
  <c r="U74" i="23" s="1"/>
  <c r="M75" i="23"/>
  <c r="N75" i="23"/>
  <c r="O75" i="23"/>
  <c r="P75" i="23"/>
  <c r="Q75" i="23"/>
  <c r="R75" i="23"/>
  <c r="Y75" i="23"/>
  <c r="S75" i="23" s="1"/>
  <c r="M76" i="23"/>
  <c r="N76" i="23"/>
  <c r="O76" i="23"/>
  <c r="P76" i="23"/>
  <c r="Q76" i="23"/>
  <c r="R76" i="23"/>
  <c r="Y76" i="23"/>
  <c r="M77" i="23"/>
  <c r="N77" i="23"/>
  <c r="O77" i="23"/>
  <c r="P77" i="23"/>
  <c r="Q77" i="23"/>
  <c r="R77" i="23"/>
  <c r="Y77" i="23"/>
  <c r="W77" i="23" s="1"/>
  <c r="M78" i="23"/>
  <c r="N78" i="23"/>
  <c r="O78" i="23"/>
  <c r="P78" i="23"/>
  <c r="Q78" i="23"/>
  <c r="R78" i="23"/>
  <c r="Y78" i="23"/>
  <c r="W78" i="23" s="1"/>
  <c r="M79" i="23"/>
  <c r="N79" i="23"/>
  <c r="O79" i="23"/>
  <c r="P79" i="23"/>
  <c r="Q79" i="23"/>
  <c r="R79" i="23"/>
  <c r="Y79" i="23"/>
  <c r="U79" i="23" s="1"/>
  <c r="Y10" i="23"/>
  <c r="S10" i="23"/>
  <c r="M10" i="12"/>
  <c r="K10" i="12" s="1"/>
  <c r="J6" i="12"/>
  <c r="I6" i="12"/>
  <c r="S11" i="8"/>
  <c r="S12" i="8"/>
  <c r="S13" i="8"/>
  <c r="Q13" i="8"/>
  <c r="S14" i="8"/>
  <c r="P14" i="8" s="1"/>
  <c r="S15" i="8"/>
  <c r="Q15" i="8" s="1"/>
  <c r="S16" i="8"/>
  <c r="S17" i="8"/>
  <c r="Q17" i="8"/>
  <c r="S18" i="8"/>
  <c r="S19" i="8"/>
  <c r="P19" i="8" s="1"/>
  <c r="S20" i="8"/>
  <c r="S21" i="8"/>
  <c r="S22" i="8"/>
  <c r="S23" i="8"/>
  <c r="R23" i="8" s="1"/>
  <c r="S24" i="8"/>
  <c r="S25" i="8"/>
  <c r="J25" i="8" s="1"/>
  <c r="S26" i="8"/>
  <c r="O26" i="8" s="1"/>
  <c r="S27" i="8"/>
  <c r="J27" i="8" s="1"/>
  <c r="S28" i="8"/>
  <c r="J28" i="8" s="1"/>
  <c r="S29" i="8"/>
  <c r="Q29" i="8" s="1"/>
  <c r="S30" i="8"/>
  <c r="O30" i="8" s="1"/>
  <c r="S31" i="8"/>
  <c r="S32" i="8"/>
  <c r="O32" i="8" s="1"/>
  <c r="S33" i="8"/>
  <c r="J33" i="8" s="1"/>
  <c r="S34" i="8"/>
  <c r="P34" i="8"/>
  <c r="S35" i="8"/>
  <c r="J35" i="8" s="1"/>
  <c r="S36" i="8"/>
  <c r="S37" i="8"/>
  <c r="S38" i="8"/>
  <c r="S39" i="8"/>
  <c r="S40" i="8"/>
  <c r="S41" i="8"/>
  <c r="J41" i="8" s="1"/>
  <c r="S42" i="8"/>
  <c r="J42" i="8" s="1"/>
  <c r="S43" i="8"/>
  <c r="R43" i="8"/>
  <c r="S44" i="8"/>
  <c r="S45" i="8"/>
  <c r="O45" i="8" s="1"/>
  <c r="S46" i="8"/>
  <c r="S47" i="8"/>
  <c r="S48" i="8"/>
  <c r="O48" i="8" s="1"/>
  <c r="S49" i="8"/>
  <c r="P49" i="8"/>
  <c r="S50" i="8"/>
  <c r="P50" i="8" s="1"/>
  <c r="S51" i="8"/>
  <c r="S52" i="8"/>
  <c r="P52" i="8" s="1"/>
  <c r="S53" i="8"/>
  <c r="S54" i="8"/>
  <c r="R54" i="8" s="1"/>
  <c r="S55" i="8"/>
  <c r="S56" i="8"/>
  <c r="S57" i="8"/>
  <c r="R57" i="8" s="1"/>
  <c r="S58" i="8"/>
  <c r="Q58" i="8" s="1"/>
  <c r="S59" i="8"/>
  <c r="P59" i="8"/>
  <c r="S60" i="8"/>
  <c r="J60" i="8" s="1"/>
  <c r="S61" i="8"/>
  <c r="O61" i="8" s="1"/>
  <c r="S62" i="8"/>
  <c r="S63" i="8"/>
  <c r="S64" i="8"/>
  <c r="S65" i="8"/>
  <c r="O65" i="8"/>
  <c r="S66" i="8"/>
  <c r="P66" i="8" s="1"/>
  <c r="S67" i="8"/>
  <c r="J67" i="8" s="1"/>
  <c r="S68" i="8"/>
  <c r="S69" i="8"/>
  <c r="Q69" i="8" s="1"/>
  <c r="S70" i="8"/>
  <c r="S71" i="8"/>
  <c r="Q71" i="8"/>
  <c r="S72" i="8"/>
  <c r="J72" i="8" s="1"/>
  <c r="S73" i="8"/>
  <c r="Q73" i="8" s="1"/>
  <c r="S74" i="8"/>
  <c r="S75" i="8"/>
  <c r="P75" i="8"/>
  <c r="S76" i="8"/>
  <c r="P76" i="8"/>
  <c r="S77" i="8"/>
  <c r="S78" i="8"/>
  <c r="S79" i="8"/>
  <c r="S10" i="8"/>
  <c r="Q10" i="8" s="1"/>
  <c r="J6" i="8"/>
  <c r="I6" i="8" s="1"/>
  <c r="J6" i="29"/>
  <c r="I6" i="29" s="1"/>
  <c r="J6" i="10"/>
  <c r="I6" i="10"/>
  <c r="J6" i="31"/>
  <c r="I6" i="31" s="1"/>
  <c r="I6" i="7"/>
  <c r="H6" i="7" s="1"/>
  <c r="J6" i="11"/>
  <c r="I6" i="11" s="1"/>
  <c r="M10" i="11"/>
  <c r="L10" i="11"/>
  <c r="L11" i="7"/>
  <c r="L12" i="7"/>
  <c r="H12" i="7" s="1"/>
  <c r="L13" i="7"/>
  <c r="J13" i="7"/>
  <c r="L14" i="7"/>
  <c r="L15" i="7"/>
  <c r="J15" i="7" s="1"/>
  <c r="L16" i="7"/>
  <c r="J16" i="7"/>
  <c r="L17" i="7"/>
  <c r="L18" i="7"/>
  <c r="L19" i="7"/>
  <c r="J19" i="7" s="1"/>
  <c r="L20" i="7"/>
  <c r="I20" i="7"/>
  <c r="L21" i="7"/>
  <c r="L22" i="7"/>
  <c r="L23" i="7"/>
  <c r="J23" i="7" s="1"/>
  <c r="L24" i="7"/>
  <c r="L25" i="7"/>
  <c r="L26" i="7"/>
  <c r="K26" i="7" s="1"/>
  <c r="L27" i="7"/>
  <c r="L28" i="7"/>
  <c r="I28" i="7" s="1"/>
  <c r="L29" i="7"/>
  <c r="L30" i="7"/>
  <c r="K30" i="7" s="1"/>
  <c r="L31" i="7"/>
  <c r="J31" i="7"/>
  <c r="L32" i="7"/>
  <c r="L33" i="7"/>
  <c r="J33" i="7"/>
  <c r="L34" i="7"/>
  <c r="L35" i="7"/>
  <c r="K35" i="7" s="1"/>
  <c r="L36" i="7"/>
  <c r="J36" i="7"/>
  <c r="L37" i="7"/>
  <c r="I37" i="7" s="1"/>
  <c r="L38" i="7"/>
  <c r="J38" i="7" s="1"/>
  <c r="L39" i="7"/>
  <c r="L40" i="7"/>
  <c r="I40" i="7" s="1"/>
  <c r="L41" i="7"/>
  <c r="L42" i="7"/>
  <c r="L43" i="7"/>
  <c r="L44" i="7"/>
  <c r="K44" i="7" s="1"/>
  <c r="L45" i="7"/>
  <c r="J45" i="7" s="1"/>
  <c r="L46" i="7"/>
  <c r="J46" i="7" s="1"/>
  <c r="L47" i="7"/>
  <c r="J47" i="7"/>
  <c r="L48" i="7"/>
  <c r="L49" i="7"/>
  <c r="J49" i="7" s="1"/>
  <c r="L50" i="7"/>
  <c r="I50" i="7" s="1"/>
  <c r="L51" i="7"/>
  <c r="I51" i="7"/>
  <c r="L52" i="7"/>
  <c r="I52" i="7"/>
  <c r="L53" i="7"/>
  <c r="L54" i="7"/>
  <c r="I54" i="7"/>
  <c r="L55" i="7"/>
  <c r="L56" i="7"/>
  <c r="I56" i="7" s="1"/>
  <c r="L57" i="7"/>
  <c r="I57" i="7" s="1"/>
  <c r="L58" i="7"/>
  <c r="L59" i="7"/>
  <c r="L60" i="7"/>
  <c r="I60" i="7" s="1"/>
  <c r="L61" i="7"/>
  <c r="K61" i="7"/>
  <c r="L62" i="7"/>
  <c r="J62" i="7" s="1"/>
  <c r="L63" i="7"/>
  <c r="L64" i="7"/>
  <c r="K64" i="7"/>
  <c r="L65" i="7"/>
  <c r="J65" i="7" s="1"/>
  <c r="L66" i="7"/>
  <c r="L67" i="7"/>
  <c r="K67" i="7" s="1"/>
  <c r="L68" i="7"/>
  <c r="K68" i="7" s="1"/>
  <c r="L69" i="7"/>
  <c r="H69" i="7" s="1"/>
  <c r="L70" i="7"/>
  <c r="I70" i="7" s="1"/>
  <c r="L71" i="7"/>
  <c r="L72" i="7"/>
  <c r="L73" i="7"/>
  <c r="L74" i="7"/>
  <c r="L75" i="7"/>
  <c r="J75" i="7" s="1"/>
  <c r="L76" i="7"/>
  <c r="J76" i="7"/>
  <c r="L77" i="7"/>
  <c r="J77" i="7" s="1"/>
  <c r="L78" i="7"/>
  <c r="L79" i="7"/>
  <c r="J79" i="7" s="1"/>
  <c r="L10" i="7"/>
  <c r="J10" i="7" s="1"/>
  <c r="N10" i="32"/>
  <c r="M10" i="31"/>
  <c r="M10" i="5"/>
  <c r="M10" i="10"/>
  <c r="M10" i="29"/>
  <c r="J10" i="29"/>
  <c r="J6" i="5"/>
  <c r="J6" i="1"/>
  <c r="I6" i="1" s="1"/>
  <c r="M10" i="23"/>
  <c r="N10" i="23"/>
  <c r="K175" i="10"/>
  <c r="K63" i="10"/>
  <c r="K39" i="10"/>
  <c r="J15" i="10"/>
  <c r="J244" i="10"/>
  <c r="J208" i="10"/>
  <c r="J196" i="10"/>
  <c r="J180" i="10"/>
  <c r="J164" i="10"/>
  <c r="L160" i="10"/>
  <c r="J148" i="10"/>
  <c r="J132" i="10"/>
  <c r="J104" i="10"/>
  <c r="J84" i="10"/>
  <c r="J68" i="10"/>
  <c r="J52" i="10"/>
  <c r="T74" i="23"/>
  <c r="J253" i="10"/>
  <c r="K245" i="10"/>
  <c r="L221" i="10"/>
  <c r="J197" i="10"/>
  <c r="K197" i="10"/>
  <c r="J189" i="10"/>
  <c r="L173" i="10"/>
  <c r="K173" i="10"/>
  <c r="L149" i="10"/>
  <c r="J133" i="10"/>
  <c r="L109" i="10"/>
  <c r="K109" i="10"/>
  <c r="J85" i="10"/>
  <c r="L85" i="10"/>
  <c r="J69" i="10"/>
  <c r="J61" i="10"/>
  <c r="K53" i="10"/>
  <c r="L45" i="10"/>
  <c r="L29" i="10"/>
  <c r="J21" i="10"/>
  <c r="L21" i="10"/>
  <c r="J258" i="10"/>
  <c r="L258" i="10"/>
  <c r="K258" i="10"/>
  <c r="J250" i="10"/>
  <c r="L250" i="10"/>
  <c r="K250" i="10"/>
  <c r="J242" i="10"/>
  <c r="L242" i="10"/>
  <c r="K242" i="10"/>
  <c r="J234" i="10"/>
  <c r="L234" i="10"/>
  <c r="K234" i="10"/>
  <c r="J226" i="10"/>
  <c r="L226" i="10"/>
  <c r="K226" i="10"/>
  <c r="J222" i="10"/>
  <c r="J218" i="10"/>
  <c r="L218" i="10"/>
  <c r="K218" i="10"/>
  <c r="K214" i="10"/>
  <c r="J202" i="10"/>
  <c r="L202" i="10"/>
  <c r="J194" i="10"/>
  <c r="L194" i="10"/>
  <c r="K194" i="10"/>
  <c r="J178" i="10"/>
  <c r="L178" i="10"/>
  <c r="K178" i="10"/>
  <c r="J170" i="10"/>
  <c r="L170" i="10"/>
  <c r="K170" i="10"/>
  <c r="J154" i="10"/>
  <c r="L154" i="10"/>
  <c r="J150" i="10"/>
  <c r="K150" i="10"/>
  <c r="J146" i="10"/>
  <c r="L146" i="10"/>
  <c r="J138" i="10"/>
  <c r="L138" i="10"/>
  <c r="K138" i="10"/>
  <c r="J130" i="10"/>
  <c r="L130" i="10"/>
  <c r="K130" i="10"/>
  <c r="J122" i="10"/>
  <c r="K122" i="10"/>
  <c r="L118" i="10"/>
  <c r="J106" i="10"/>
  <c r="L106" i="10"/>
  <c r="K106" i="10"/>
  <c r="J98" i="10"/>
  <c r="L98" i="10"/>
  <c r="K98" i="10"/>
  <c r="J90" i="10"/>
  <c r="L90" i="10"/>
  <c r="K90" i="10"/>
  <c r="L82" i="10"/>
  <c r="K82" i="10"/>
  <c r="K78" i="10"/>
  <c r="J74" i="10"/>
  <c r="L74" i="10"/>
  <c r="K74" i="10"/>
  <c r="J58" i="10"/>
  <c r="L58" i="10"/>
  <c r="K58" i="10"/>
  <c r="J50" i="10"/>
  <c r="L50" i="10"/>
  <c r="K50" i="10"/>
  <c r="L42" i="10"/>
  <c r="K42" i="10"/>
  <c r="L34" i="10"/>
  <c r="K34" i="10"/>
  <c r="J30" i="10"/>
  <c r="J18" i="10"/>
  <c r="L18" i="10"/>
  <c r="K18" i="10"/>
  <c r="K14" i="10"/>
  <c r="M47" i="19"/>
  <c r="M27" i="19"/>
  <c r="J258" i="11"/>
  <c r="J250" i="11"/>
  <c r="J242" i="11"/>
  <c r="J234" i="11"/>
  <c r="J226" i="11"/>
  <c r="J210" i="11"/>
  <c r="J202" i="11"/>
  <c r="J186" i="11"/>
  <c r="J178" i="11"/>
  <c r="J170" i="11"/>
  <c r="J162" i="11"/>
  <c r="J154" i="11"/>
  <c r="J146" i="11"/>
  <c r="J130" i="11"/>
  <c r="J122" i="11"/>
  <c r="J106" i="11"/>
  <c r="J98" i="11"/>
  <c r="W195" i="23"/>
  <c r="V181" i="23"/>
  <c r="V187" i="23"/>
  <c r="T205" i="23"/>
  <c r="W211" i="23"/>
  <c r="W230" i="23"/>
  <c r="U245" i="23"/>
  <c r="S259" i="23"/>
  <c r="V101" i="23"/>
  <c r="X98" i="23"/>
  <c r="U93" i="23"/>
  <c r="V123" i="23"/>
  <c r="X157" i="23"/>
  <c r="X181" i="23"/>
  <c r="X93" i="23"/>
  <c r="T171" i="23"/>
  <c r="M85" i="19"/>
  <c r="M69" i="19"/>
  <c r="M61" i="19"/>
  <c r="M53" i="19"/>
  <c r="M45" i="19"/>
  <c r="M37" i="19"/>
  <c r="M21" i="19"/>
  <c r="M13" i="19"/>
  <c r="L244" i="11"/>
  <c r="L236" i="11"/>
  <c r="L228" i="11"/>
  <c r="L220" i="11"/>
  <c r="L212" i="11"/>
  <c r="L204" i="11"/>
  <c r="L196" i="11"/>
  <c r="L180" i="11"/>
  <c r="L172" i="11"/>
  <c r="L164" i="11"/>
  <c r="L156" i="11"/>
  <c r="L152" i="11"/>
  <c r="L148" i="11"/>
  <c r="L140" i="11"/>
  <c r="L124" i="11"/>
  <c r="L116" i="11"/>
  <c r="L100" i="11"/>
  <c r="L93" i="11"/>
  <c r="L89" i="11"/>
  <c r="L83" i="11"/>
  <c r="L81" i="11"/>
  <c r="L75" i="11"/>
  <c r="J69" i="11"/>
  <c r="J57" i="11"/>
  <c r="J49" i="11"/>
  <c r="J45" i="11"/>
  <c r="J41" i="11"/>
  <c r="L27" i="11"/>
  <c r="J21" i="11"/>
  <c r="J17" i="11"/>
  <c r="L11" i="11"/>
  <c r="L258" i="11"/>
  <c r="L250" i="11"/>
  <c r="J244" i="11"/>
  <c r="J236" i="11"/>
  <c r="L234" i="11"/>
  <c r="J228" i="11"/>
  <c r="L226" i="11"/>
  <c r="J220" i="11"/>
  <c r="J212" i="11"/>
  <c r="L210" i="11"/>
  <c r="J204" i="11"/>
  <c r="L202" i="11"/>
  <c r="J200" i="11"/>
  <c r="J196" i="11"/>
  <c r="L194" i="11"/>
  <c r="L186" i="11"/>
  <c r="J180" i="11"/>
  <c r="L178" i="11"/>
  <c r="J172" i="11"/>
  <c r="L170" i="11"/>
  <c r="J164" i="11"/>
  <c r="L162" i="11"/>
  <c r="L154" i="11"/>
  <c r="J148" i="11"/>
  <c r="L146" i="11"/>
  <c r="J140" i="11"/>
  <c r="J132" i="11"/>
  <c r="L130" i="11"/>
  <c r="J124" i="11"/>
  <c r="L122" i="11"/>
  <c r="J120" i="11"/>
  <c r="J116" i="11"/>
  <c r="L106" i="11"/>
  <c r="J100" i="11"/>
  <c r="J89" i="11"/>
  <c r="J85" i="11"/>
  <c r="J83" i="11"/>
  <c r="J81" i="11"/>
  <c r="J75" i="11"/>
  <c r="L61" i="11"/>
  <c r="L49" i="11"/>
  <c r="J43" i="11"/>
  <c r="L41" i="11"/>
  <c r="J27" i="11"/>
  <c r="L25" i="11"/>
  <c r="K259" i="11"/>
  <c r="J92" i="11"/>
  <c r="L92" i="11"/>
  <c r="J90" i="11"/>
  <c r="L90" i="11"/>
  <c r="J84" i="11"/>
  <c r="L84" i="11"/>
  <c r="J80" i="11"/>
  <c r="J76" i="11"/>
  <c r="L76" i="11"/>
  <c r="K258" i="11"/>
  <c r="L257" i="11"/>
  <c r="K256" i="11"/>
  <c r="L251" i="11"/>
  <c r="J251" i="11"/>
  <c r="K250" i="11"/>
  <c r="K244" i="11"/>
  <c r="J241" i="11"/>
  <c r="L237" i="11"/>
  <c r="J237" i="11"/>
  <c r="K236" i="11"/>
  <c r="K234" i="11"/>
  <c r="J233" i="11"/>
  <c r="L229" i="11"/>
  <c r="K228" i="11"/>
  <c r="L227" i="11"/>
  <c r="J227" i="11"/>
  <c r="K226" i="11"/>
  <c r="L225" i="11"/>
  <c r="J225" i="11"/>
  <c r="K222" i="11"/>
  <c r="K220" i="11"/>
  <c r="L219" i="11"/>
  <c r="J219" i="11"/>
  <c r="J217" i="11"/>
  <c r="K212" i="11"/>
  <c r="K210" i="11"/>
  <c r="L209" i="11"/>
  <c r="J209" i="11"/>
  <c r="J205" i="11"/>
  <c r="K204" i="11"/>
  <c r="L203" i="11"/>
  <c r="K202" i="11"/>
  <c r="L201" i="11"/>
  <c r="J201" i="11"/>
  <c r="J197" i="11"/>
  <c r="K196" i="11"/>
  <c r="J195" i="11"/>
  <c r="K194" i="11"/>
  <c r="L193" i="11"/>
  <c r="J193" i="11"/>
  <c r="K192" i="11"/>
  <c r="L187" i="11"/>
  <c r="J187" i="11"/>
  <c r="K186" i="11"/>
  <c r="K180" i="11"/>
  <c r="L179" i="11"/>
  <c r="K178" i="11"/>
  <c r="L177" i="11"/>
  <c r="K172" i="11"/>
  <c r="L171" i="11"/>
  <c r="J171" i="11"/>
  <c r="K170" i="11"/>
  <c r="L169" i="11"/>
  <c r="L165" i="11"/>
  <c r="J165" i="11"/>
  <c r="K164" i="11"/>
  <c r="L163" i="11"/>
  <c r="J163" i="11"/>
  <c r="K162" i="11"/>
  <c r="L161" i="11"/>
  <c r="K156" i="11"/>
  <c r="L155" i="11"/>
  <c r="J155" i="11"/>
  <c r="K154" i="11"/>
  <c r="L153" i="11"/>
  <c r="J153" i="11"/>
  <c r="K148" i="11"/>
  <c r="L147" i="11"/>
  <c r="J147" i="11"/>
  <c r="K146" i="11"/>
  <c r="J145" i="11"/>
  <c r="L141" i="11"/>
  <c r="J141" i="11"/>
  <c r="K140" i="11"/>
  <c r="L139" i="11"/>
  <c r="J139" i="11"/>
  <c r="J137" i="11"/>
  <c r="L133" i="11"/>
  <c r="J133" i="11"/>
  <c r="K132" i="11"/>
  <c r="L131" i="11"/>
  <c r="K130" i="11"/>
  <c r="J129" i="11"/>
  <c r="K124" i="11"/>
  <c r="K122" i="11"/>
  <c r="L121" i="11"/>
  <c r="J121" i="11"/>
  <c r="K116" i="11"/>
  <c r="J113" i="11"/>
  <c r="L109" i="11"/>
  <c r="J109" i="11"/>
  <c r="L107" i="11"/>
  <c r="J107" i="11"/>
  <c r="K106" i="11"/>
  <c r="J105" i="11"/>
  <c r="K100" i="11"/>
  <c r="L99" i="11"/>
  <c r="J99" i="11"/>
  <c r="K98" i="11"/>
  <c r="J97" i="11"/>
  <c r="K92" i="11"/>
  <c r="K90" i="11"/>
  <c r="K84" i="11"/>
  <c r="K82" i="11"/>
  <c r="K76" i="11"/>
  <c r="K257" i="11"/>
  <c r="K251" i="11"/>
  <c r="K249" i="11"/>
  <c r="K245" i="11"/>
  <c r="K233" i="11"/>
  <c r="K227" i="11"/>
  <c r="K221" i="11"/>
  <c r="K219" i="11"/>
  <c r="K217" i="11"/>
  <c r="K209" i="11"/>
  <c r="K205" i="11"/>
  <c r="K197" i="11"/>
  <c r="K193" i="11"/>
  <c r="K187" i="11"/>
  <c r="K179" i="11"/>
  <c r="K177" i="11"/>
  <c r="K171" i="11"/>
  <c r="K169" i="11"/>
  <c r="K163" i="11"/>
  <c r="K161" i="11"/>
  <c r="K157" i="11"/>
  <c r="K155" i="11"/>
  <c r="K153" i="11"/>
  <c r="K147" i="11"/>
  <c r="K145" i="11"/>
  <c r="K139" i="11"/>
  <c r="K137" i="11"/>
  <c r="K123" i="11"/>
  <c r="K121" i="11"/>
  <c r="K117" i="11"/>
  <c r="K113" i="11"/>
  <c r="K107" i="11"/>
  <c r="K105" i="11"/>
  <c r="K99" i="11"/>
  <c r="K97" i="11"/>
  <c r="K93" i="11"/>
  <c r="K91" i="11"/>
  <c r="K89" i="11"/>
  <c r="K83" i="11"/>
  <c r="K81" i="11"/>
  <c r="K75" i="11"/>
  <c r="L74" i="11"/>
  <c r="J74" i="11"/>
  <c r="L68" i="11"/>
  <c r="J68" i="11"/>
  <c r="K67" i="11"/>
  <c r="L66" i="11"/>
  <c r="J66" i="11"/>
  <c r="L60" i="11"/>
  <c r="J60" i="11"/>
  <c r="L58" i="11"/>
  <c r="J58" i="11"/>
  <c r="K57" i="11"/>
  <c r="K53" i="11"/>
  <c r="L52" i="11"/>
  <c r="J52" i="11"/>
  <c r="K51" i="11"/>
  <c r="L50" i="11"/>
  <c r="J50" i="11"/>
  <c r="K49" i="11"/>
  <c r="K45" i="11"/>
  <c r="L44" i="11"/>
  <c r="L42" i="11"/>
  <c r="J42" i="11"/>
  <c r="K41" i="11"/>
  <c r="K35" i="11"/>
  <c r="L34" i="11"/>
  <c r="J34" i="11"/>
  <c r="L28" i="11"/>
  <c r="J28" i="11"/>
  <c r="K27" i="11"/>
  <c r="L26" i="11"/>
  <c r="K25" i="11"/>
  <c r="L20" i="11"/>
  <c r="J20" i="11"/>
  <c r="K19" i="11"/>
  <c r="L18" i="11"/>
  <c r="J18" i="11"/>
  <c r="K17" i="11"/>
  <c r="K74" i="11"/>
  <c r="K68" i="11"/>
  <c r="K66" i="11"/>
  <c r="K60" i="11"/>
  <c r="K58" i="11"/>
  <c r="K52" i="11"/>
  <c r="K50" i="11"/>
  <c r="K44" i="11"/>
  <c r="K42" i="11"/>
  <c r="K34" i="11"/>
  <c r="K28" i="11"/>
  <c r="K20" i="11"/>
  <c r="K18" i="11"/>
  <c r="J98" i="22"/>
  <c r="K85" i="19"/>
  <c r="K69" i="19"/>
  <c r="K65" i="19"/>
  <c r="K61" i="19"/>
  <c r="K53" i="19"/>
  <c r="K45" i="19"/>
  <c r="K37" i="19"/>
  <c r="K29" i="19"/>
  <c r="K27" i="19"/>
  <c r="K21" i="19"/>
  <c r="K13" i="19"/>
  <c r="M91" i="20"/>
  <c r="M67" i="20"/>
  <c r="M39" i="20"/>
  <c r="L106" i="22"/>
  <c r="L93" i="21"/>
  <c r="J80" i="21"/>
  <c r="L73" i="21"/>
  <c r="L49" i="21"/>
  <c r="J48" i="21"/>
  <c r="J36" i="21"/>
  <c r="L33" i="21"/>
  <c r="J32" i="21"/>
  <c r="L17" i="21"/>
  <c r="K62" i="7"/>
  <c r="K38" i="7"/>
  <c r="J75" i="8"/>
  <c r="O67" i="8"/>
  <c r="R59" i="8"/>
  <c r="Q59" i="8"/>
  <c r="Q45" i="8"/>
  <c r="P43" i="8"/>
  <c r="O35" i="8"/>
  <c r="J31" i="8"/>
  <c r="Q27" i="8"/>
  <c r="J23" i="8"/>
  <c r="R19" i="8"/>
  <c r="Q19" i="8"/>
  <c r="R15" i="8"/>
  <c r="J74" i="23"/>
  <c r="I75" i="7"/>
  <c r="I43" i="7"/>
  <c r="K27" i="7"/>
  <c r="K23" i="7"/>
  <c r="Q72" i="8"/>
  <c r="R68" i="8"/>
  <c r="J56" i="8"/>
  <c r="J52" i="8"/>
  <c r="R40" i="8"/>
  <c r="Q36" i="8"/>
  <c r="R20" i="8"/>
  <c r="K16" i="8"/>
  <c r="O16" i="8"/>
  <c r="L16" i="8"/>
  <c r="J75" i="23"/>
  <c r="J67" i="23"/>
  <c r="J59" i="23"/>
  <c r="J43" i="23"/>
  <c r="J34" i="23"/>
  <c r="J26" i="23"/>
  <c r="J18" i="23"/>
  <c r="K10" i="21"/>
  <c r="J10" i="21"/>
  <c r="K259" i="7"/>
  <c r="J259" i="7"/>
  <c r="I257" i="7"/>
  <c r="K257" i="7"/>
  <c r="J257" i="7"/>
  <c r="I249" i="7"/>
  <c r="K249" i="7"/>
  <c r="J249" i="7"/>
  <c r="K243" i="7"/>
  <c r="I241" i="7"/>
  <c r="K241" i="7"/>
  <c r="J241" i="7"/>
  <c r="J235" i="7"/>
  <c r="I233" i="7"/>
  <c r="K233" i="7"/>
  <c r="J233" i="7"/>
  <c r="K200" i="7"/>
  <c r="J192" i="7"/>
  <c r="I177" i="7"/>
  <c r="K177" i="7"/>
  <c r="J177" i="7"/>
  <c r="I171" i="7"/>
  <c r="I163" i="7"/>
  <c r="I159" i="7"/>
  <c r="I155" i="7"/>
  <c r="K155" i="7"/>
  <c r="J155" i="7"/>
  <c r="I145" i="7"/>
  <c r="K145" i="7"/>
  <c r="J145" i="7"/>
  <c r="J128" i="7"/>
  <c r="I115" i="7"/>
  <c r="K115" i="7"/>
  <c r="J115" i="7"/>
  <c r="I114" i="7"/>
  <c r="I105" i="7"/>
  <c r="K105" i="7"/>
  <c r="J105" i="7"/>
  <c r="I97" i="7"/>
  <c r="K97" i="7"/>
  <c r="J97" i="7"/>
  <c r="J39" i="23"/>
  <c r="U35" i="23"/>
  <c r="J35" i="23"/>
  <c r="J27" i="23"/>
  <c r="J23" i="23"/>
  <c r="J19" i="23"/>
  <c r="J256" i="7"/>
  <c r="K251" i="7"/>
  <c r="J251" i="7"/>
  <c r="J248" i="7"/>
  <c r="J247" i="7"/>
  <c r="K236" i="7"/>
  <c r="J227" i="7"/>
  <c r="I225" i="7"/>
  <c r="K225" i="7"/>
  <c r="J225" i="7"/>
  <c r="J223" i="7"/>
  <c r="I219" i="7"/>
  <c r="K218" i="7"/>
  <c r="I217" i="7"/>
  <c r="K217" i="7"/>
  <c r="J217" i="7"/>
  <c r="I216" i="7"/>
  <c r="I209" i="7"/>
  <c r="K209" i="7"/>
  <c r="J209" i="7"/>
  <c r="K208" i="7"/>
  <c r="K205" i="7"/>
  <c r="J202" i="7"/>
  <c r="I198" i="7"/>
  <c r="J193" i="7"/>
  <c r="K189" i="7"/>
  <c r="I185" i="7"/>
  <c r="K185" i="7"/>
  <c r="J185" i="7"/>
  <c r="I172" i="7"/>
  <c r="K169" i="7"/>
  <c r="J168" i="7"/>
  <c r="J164" i="7"/>
  <c r="I161" i="7"/>
  <c r="K161" i="7"/>
  <c r="J161" i="7"/>
  <c r="K154" i="7"/>
  <c r="I149" i="7"/>
  <c r="K139" i="7"/>
  <c r="J137" i="7"/>
  <c r="I129" i="7"/>
  <c r="K129" i="7"/>
  <c r="J129" i="7"/>
  <c r="J125" i="7"/>
  <c r="I121" i="7"/>
  <c r="K121" i="7"/>
  <c r="J121" i="7"/>
  <c r="K119" i="7"/>
  <c r="I107" i="7"/>
  <c r="K107" i="7"/>
  <c r="J107" i="7"/>
  <c r="K106" i="7"/>
  <c r="I99" i="7"/>
  <c r="K99" i="7"/>
  <c r="J99" i="7"/>
  <c r="I91" i="7"/>
  <c r="K91" i="7"/>
  <c r="J91" i="7"/>
  <c r="I89" i="7"/>
  <c r="K89" i="7"/>
  <c r="J89" i="7"/>
  <c r="I83" i="7"/>
  <c r="K83" i="7"/>
  <c r="J83" i="7"/>
  <c r="I81" i="7"/>
  <c r="K81" i="7"/>
  <c r="J81" i="7"/>
  <c r="R255" i="8"/>
  <c r="P252" i="8"/>
  <c r="O247" i="8"/>
  <c r="Q247" i="8"/>
  <c r="J247" i="8"/>
  <c r="P247" i="8"/>
  <c r="R247" i="8"/>
  <c r="J243" i="8"/>
  <c r="O239" i="8"/>
  <c r="Q239" i="8"/>
  <c r="J239" i="8"/>
  <c r="P239" i="8"/>
  <c r="R239" i="8"/>
  <c r="J229" i="8"/>
  <c r="P229" i="8"/>
  <c r="R229" i="8"/>
  <c r="O229" i="8"/>
  <c r="Q229" i="8"/>
  <c r="P225" i="8"/>
  <c r="Q224" i="8"/>
  <c r="J223" i="8"/>
  <c r="P223" i="8"/>
  <c r="R223" i="8"/>
  <c r="O223" i="8"/>
  <c r="Q223" i="8"/>
  <c r="J221" i="8"/>
  <c r="P221" i="8"/>
  <c r="R221" i="8"/>
  <c r="O221" i="8"/>
  <c r="Q221" i="8"/>
  <c r="O220" i="8"/>
  <c r="P216" i="8"/>
  <c r="J215" i="8"/>
  <c r="P215" i="8"/>
  <c r="R215" i="8"/>
  <c r="O215" i="8"/>
  <c r="I215" i="8"/>
  <c r="Q215" i="8"/>
  <c r="J213" i="8"/>
  <c r="J212" i="8"/>
  <c r="O212" i="8"/>
  <c r="P211" i="8"/>
  <c r="J205" i="8"/>
  <c r="Q188" i="8"/>
  <c r="J181" i="8"/>
  <c r="Q181" i="8"/>
  <c r="P180" i="8"/>
  <c r="J173" i="8"/>
  <c r="P173" i="8"/>
  <c r="R173" i="8"/>
  <c r="O173" i="8"/>
  <c r="Q173" i="8"/>
  <c r="Q172" i="8"/>
  <c r="Q170" i="8"/>
  <c r="P168" i="8"/>
  <c r="J166" i="8"/>
  <c r="J165" i="8"/>
  <c r="P165" i="8"/>
  <c r="R165" i="8"/>
  <c r="O165" i="8"/>
  <c r="Q165" i="8"/>
  <c r="J164" i="8"/>
  <c r="O164" i="8"/>
  <c r="J159" i="8"/>
  <c r="P159" i="8"/>
  <c r="R159" i="8"/>
  <c r="O159" i="8"/>
  <c r="Q159" i="8"/>
  <c r="J151" i="8"/>
  <c r="P151" i="8"/>
  <c r="R151" i="8"/>
  <c r="O151" i="8"/>
  <c r="Q151" i="8"/>
  <c r="Q149" i="8"/>
  <c r="P145" i="8"/>
  <c r="J143" i="8"/>
  <c r="P143" i="8"/>
  <c r="R143" i="8"/>
  <c r="O143" i="8"/>
  <c r="Q143" i="8"/>
  <c r="J141" i="8"/>
  <c r="P141" i="8"/>
  <c r="R141" i="8"/>
  <c r="O141" i="8"/>
  <c r="I141" i="8"/>
  <c r="Q141" i="8"/>
  <c r="Q137" i="8"/>
  <c r="R135" i="8"/>
  <c r="J127" i="8"/>
  <c r="P127" i="8"/>
  <c r="R127" i="8"/>
  <c r="O127" i="8"/>
  <c r="Q127" i="8"/>
  <c r="J119" i="8"/>
  <c r="P119" i="8"/>
  <c r="R119" i="8"/>
  <c r="O119" i="8"/>
  <c r="Q119" i="8"/>
  <c r="J116" i="8"/>
  <c r="O116" i="8"/>
  <c r="Q106" i="8"/>
  <c r="P102" i="8"/>
  <c r="J95" i="8"/>
  <c r="P95" i="8"/>
  <c r="R95" i="8"/>
  <c r="O95" i="8"/>
  <c r="Q95" i="8"/>
  <c r="J93" i="8"/>
  <c r="P93" i="8"/>
  <c r="R93" i="8"/>
  <c r="O93" i="8"/>
  <c r="Q93" i="8"/>
  <c r="J87" i="8"/>
  <c r="P87" i="8"/>
  <c r="R87" i="8"/>
  <c r="O87" i="8"/>
  <c r="Q87" i="8"/>
  <c r="U259" i="23"/>
  <c r="J259" i="23"/>
  <c r="S245" i="23"/>
  <c r="J245" i="23"/>
  <c r="J238" i="23"/>
  <c r="J230" i="23"/>
  <c r="J206" i="23"/>
  <c r="U205" i="23"/>
  <c r="J205" i="23"/>
  <c r="X197" i="23"/>
  <c r="J197" i="23"/>
  <c r="J190" i="23"/>
  <c r="J254" i="8"/>
  <c r="O253" i="8"/>
  <c r="Q253" i="8"/>
  <c r="J253" i="8"/>
  <c r="P253" i="8"/>
  <c r="R253" i="8"/>
  <c r="Q249" i="8"/>
  <c r="O246" i="8"/>
  <c r="P245" i="8"/>
  <c r="J237" i="8"/>
  <c r="P237" i="8"/>
  <c r="R237" i="8"/>
  <c r="O237" i="8"/>
  <c r="Q237" i="8"/>
  <c r="R236" i="8"/>
  <c r="R234" i="8"/>
  <c r="J231" i="8"/>
  <c r="P231" i="8"/>
  <c r="R231" i="8"/>
  <c r="O231" i="8"/>
  <c r="Q231" i="8"/>
  <c r="R227" i="8"/>
  <c r="J207" i="8"/>
  <c r="P207" i="8"/>
  <c r="R207" i="8"/>
  <c r="O207" i="8"/>
  <c r="Q207" i="8"/>
  <c r="J206" i="8"/>
  <c r="R204" i="8"/>
  <c r="Q201" i="8"/>
  <c r="O200" i="8"/>
  <c r="J199" i="8"/>
  <c r="P199" i="8"/>
  <c r="R199" i="8"/>
  <c r="O199" i="8"/>
  <c r="Q199" i="8"/>
  <c r="J198" i="8"/>
  <c r="Q194" i="8"/>
  <c r="Q193" i="8"/>
  <c r="J191" i="8"/>
  <c r="P191" i="8"/>
  <c r="R191" i="8"/>
  <c r="O191" i="8"/>
  <c r="I191" i="8"/>
  <c r="Q191" i="8"/>
  <c r="Q185" i="8"/>
  <c r="J183" i="8"/>
  <c r="P183" i="8"/>
  <c r="R183" i="8"/>
  <c r="O183" i="8"/>
  <c r="Q183" i="8"/>
  <c r="J182" i="8"/>
  <c r="R176" i="8"/>
  <c r="J175" i="8"/>
  <c r="P175" i="8"/>
  <c r="R175" i="8"/>
  <c r="O175" i="8"/>
  <c r="Q175" i="8"/>
  <c r="J174" i="8"/>
  <c r="J171" i="8"/>
  <c r="J167" i="8"/>
  <c r="P167" i="8"/>
  <c r="R167" i="8"/>
  <c r="O167" i="8"/>
  <c r="Q167" i="8"/>
  <c r="J163" i="8"/>
  <c r="P160" i="8"/>
  <c r="J158" i="8"/>
  <c r="O158" i="8"/>
  <c r="J157" i="8"/>
  <c r="P157" i="8"/>
  <c r="R157" i="8"/>
  <c r="O157" i="8"/>
  <c r="Q157" i="8"/>
  <c r="J150" i="8"/>
  <c r="R150" i="8"/>
  <c r="J148" i="8"/>
  <c r="O148" i="8"/>
  <c r="P146" i="8"/>
  <c r="Q144" i="8"/>
  <c r="P134" i="8"/>
  <c r="O133" i="8"/>
  <c r="R126" i="8"/>
  <c r="O126" i="8"/>
  <c r="R124" i="8"/>
  <c r="P113" i="8"/>
  <c r="Q112" i="8"/>
  <c r="J109" i="8"/>
  <c r="P109" i="8"/>
  <c r="R109" i="8"/>
  <c r="O109" i="8"/>
  <c r="Q109" i="8"/>
  <c r="I105" i="8"/>
  <c r="J101" i="8"/>
  <c r="P101" i="8"/>
  <c r="R101" i="8"/>
  <c r="O101" i="8"/>
  <c r="Q101" i="8"/>
  <c r="P100" i="8"/>
  <c r="Q94" i="8"/>
  <c r="R92" i="8"/>
  <c r="P88" i="8"/>
  <c r="P86" i="8"/>
  <c r="Q85" i="8"/>
  <c r="Q84" i="8"/>
  <c r="R80" i="8"/>
  <c r="J243" i="23"/>
  <c r="J235" i="23"/>
  <c r="J227" i="23"/>
  <c r="J219" i="23"/>
  <c r="J212" i="23"/>
  <c r="J207" i="23"/>
  <c r="J204" i="23"/>
  <c r="U203" i="23"/>
  <c r="I203" i="23"/>
  <c r="J203" i="23"/>
  <c r="J201" i="23"/>
  <c r="J195" i="23"/>
  <c r="J189" i="23"/>
  <c r="J187" i="23"/>
  <c r="J181" i="23"/>
  <c r="J171" i="23"/>
  <c r="I167" i="23"/>
  <c r="J151" i="23"/>
  <c r="X150" i="23"/>
  <c r="J142" i="23"/>
  <c r="J135" i="23"/>
  <c r="I125" i="23"/>
  <c r="J125" i="23"/>
  <c r="V124" i="23"/>
  <c r="J123" i="23"/>
  <c r="J122" i="23"/>
  <c r="T117" i="23"/>
  <c r="J117" i="23"/>
  <c r="V115" i="23"/>
  <c r="J115" i="23"/>
  <c r="X109" i="23"/>
  <c r="J109" i="23"/>
  <c r="I106" i="23"/>
  <c r="J106" i="23"/>
  <c r="U105" i="23"/>
  <c r="X101" i="23"/>
  <c r="J101" i="23"/>
  <c r="J100" i="23"/>
  <c r="J99" i="23"/>
  <c r="U98" i="23"/>
  <c r="J93" i="23"/>
  <c r="U92" i="23"/>
  <c r="J92" i="23"/>
  <c r="V85" i="23"/>
  <c r="J85" i="23"/>
  <c r="J84" i="23"/>
  <c r="O11" i="28"/>
  <c r="K108" i="19"/>
  <c r="M104" i="19"/>
  <c r="M103" i="19"/>
  <c r="M102" i="19"/>
  <c r="M100" i="19"/>
  <c r="M88" i="19"/>
  <c r="K86" i="19"/>
  <c r="M84" i="19"/>
  <c r="K78" i="19"/>
  <c r="M76" i="19"/>
  <c r="K76" i="19"/>
  <c r="K70" i="19"/>
  <c r="K68" i="19"/>
  <c r="M62" i="19"/>
  <c r="K62" i="19"/>
  <c r="K60" i="19"/>
  <c r="M58" i="19"/>
  <c r="M54" i="19"/>
  <c r="K52" i="19"/>
  <c r="M50" i="19"/>
  <c r="K46" i="19"/>
  <c r="I45" i="19"/>
  <c r="M38" i="19"/>
  <c r="K38" i="19"/>
  <c r="M36" i="19"/>
  <c r="K36" i="19"/>
  <c r="K32" i="19"/>
  <c r="M30" i="19"/>
  <c r="M28" i="19"/>
  <c r="K28" i="19"/>
  <c r="K22" i="19"/>
  <c r="M20" i="19"/>
  <c r="K20" i="19"/>
  <c r="M16" i="19"/>
  <c r="M14" i="19"/>
  <c r="K14" i="19"/>
  <c r="I13" i="19"/>
  <c r="K12" i="19"/>
  <c r="K95" i="20"/>
  <c r="K91" i="20"/>
  <c r="M89" i="20"/>
  <c r="M88" i="20"/>
  <c r="K88" i="20"/>
  <c r="K87" i="20"/>
  <c r="M81" i="20"/>
  <c r="M80" i="20"/>
  <c r="K80" i="20"/>
  <c r="K75" i="20"/>
  <c r="M73" i="20"/>
  <c r="M72" i="20"/>
  <c r="K72" i="20"/>
  <c r="M65" i="20"/>
  <c r="M57" i="20"/>
  <c r="M56" i="20"/>
  <c r="K56" i="20"/>
  <c r="K55" i="20"/>
  <c r="M49" i="20"/>
  <c r="M48" i="20"/>
  <c r="K48" i="20"/>
  <c r="K47" i="20"/>
  <c r="K44" i="20"/>
  <c r="K39" i="20"/>
  <c r="K36" i="20"/>
  <c r="K35" i="20"/>
  <c r="M32" i="20"/>
  <c r="K32" i="20"/>
  <c r="K31" i="20"/>
  <c r="M24" i="20"/>
  <c r="K24" i="20"/>
  <c r="K23" i="20"/>
  <c r="K15" i="20"/>
  <c r="L107" i="22"/>
  <c r="J107" i="22"/>
  <c r="J105" i="22"/>
  <c r="L99" i="22"/>
  <c r="J99" i="22"/>
  <c r="H98" i="22"/>
  <c r="L91" i="22"/>
  <c r="J91" i="22"/>
  <c r="L85" i="22"/>
  <c r="L83" i="22"/>
  <c r="J83" i="22"/>
  <c r="L95" i="21"/>
  <c r="H95" i="21"/>
  <c r="L94" i="21"/>
  <c r="J94" i="21"/>
  <c r="J93" i="21"/>
  <c r="J89" i="21"/>
  <c r="L86" i="21"/>
  <c r="J86" i="21"/>
  <c r="J85" i="21"/>
  <c r="J81" i="21"/>
  <c r="L79" i="21"/>
  <c r="L78" i="21"/>
  <c r="J78" i="21"/>
  <c r="L70" i="21"/>
  <c r="J70" i="21"/>
  <c r="L63" i="21"/>
  <c r="L62" i="21"/>
  <c r="J62" i="21"/>
  <c r="L55" i="21"/>
  <c r="H55" i="21"/>
  <c r="L54" i="21"/>
  <c r="J54" i="21"/>
  <c r="J53" i="21"/>
  <c r="L47" i="21"/>
  <c r="L46" i="21"/>
  <c r="J46" i="21"/>
  <c r="J41" i="21"/>
  <c r="L39" i="21"/>
  <c r="H39" i="21"/>
  <c r="L38" i="21"/>
  <c r="J37" i="21"/>
  <c r="L35" i="21"/>
  <c r="L30" i="21"/>
  <c r="J30" i="21"/>
  <c r="L23" i="21"/>
  <c r="L22" i="21"/>
  <c r="J22" i="21"/>
  <c r="J21" i="21"/>
  <c r="L15" i="21"/>
  <c r="L14" i="21"/>
  <c r="J14" i="21"/>
  <c r="X186" i="23"/>
  <c r="J180" i="23"/>
  <c r="J179" i="23"/>
  <c r="J174" i="23"/>
  <c r="J173" i="23"/>
  <c r="T165" i="23"/>
  <c r="J165" i="23"/>
  <c r="I164" i="23"/>
  <c r="I163" i="23"/>
  <c r="J163" i="23"/>
  <c r="T160" i="23"/>
  <c r="J157" i="23"/>
  <c r="X155" i="23"/>
  <c r="J155" i="23"/>
  <c r="V149" i="23"/>
  <c r="I149" i="23"/>
  <c r="J149" i="23"/>
  <c r="J148" i="23"/>
  <c r="V141" i="23"/>
  <c r="J141" i="23"/>
  <c r="J138" i="23"/>
  <c r="V133" i="23"/>
  <c r="J133" i="23"/>
  <c r="I130" i="23"/>
  <c r="J130" i="23"/>
  <c r="I121" i="23"/>
  <c r="X107" i="23"/>
  <c r="J107" i="23"/>
  <c r="J104" i="23"/>
  <c r="X91" i="23"/>
  <c r="J91" i="23"/>
  <c r="I86" i="23"/>
  <c r="J86" i="23"/>
  <c r="I83" i="23"/>
  <c r="J83" i="23"/>
  <c r="X125" i="23"/>
  <c r="V122" i="23"/>
  <c r="M11" i="28"/>
  <c r="K92" i="19"/>
  <c r="K84" i="19"/>
  <c r="I76" i="19"/>
  <c r="I60" i="19"/>
  <c r="I46" i="19"/>
  <c r="I44" i="19"/>
  <c r="I42" i="19"/>
  <c r="I30" i="19"/>
  <c r="I28" i="19"/>
  <c r="I14" i="19"/>
  <c r="I12" i="19"/>
  <c r="K89" i="20"/>
  <c r="K81" i="20"/>
  <c r="I80" i="20"/>
  <c r="K73" i="20"/>
  <c r="K65" i="20"/>
  <c r="K57" i="20"/>
  <c r="K49" i="20"/>
  <c r="I48" i="20"/>
  <c r="K41" i="20"/>
  <c r="K33" i="20"/>
  <c r="I32" i="20"/>
  <c r="I16" i="20"/>
  <c r="H99" i="22"/>
  <c r="H83" i="22"/>
  <c r="J95" i="21"/>
  <c r="J87" i="21"/>
  <c r="H86" i="21"/>
  <c r="J79" i="21"/>
  <c r="H70" i="21"/>
  <c r="J63" i="21"/>
  <c r="J55" i="21"/>
  <c r="H54" i="21"/>
  <c r="J47" i="21"/>
  <c r="J39" i="21"/>
  <c r="J31" i="21"/>
  <c r="J23" i="21"/>
  <c r="H22" i="21"/>
  <c r="H18" i="21"/>
  <c r="J15" i="21"/>
  <c r="J109" i="21"/>
  <c r="J104" i="21"/>
  <c r="L103" i="21"/>
  <c r="J103" i="21"/>
  <c r="H103" i="21"/>
  <c r="L102" i="21"/>
  <c r="J102" i="21"/>
  <c r="L101" i="21"/>
  <c r="H101" i="21"/>
  <c r="L97" i="21"/>
  <c r="J97" i="21"/>
  <c r="K109" i="21"/>
  <c r="K104" i="21"/>
  <c r="K103" i="21"/>
  <c r="K102" i="21"/>
  <c r="K101" i="21"/>
  <c r="K96" i="21"/>
  <c r="K95" i="21"/>
  <c r="K94" i="21"/>
  <c r="K93" i="21"/>
  <c r="K88" i="21"/>
  <c r="K86" i="21"/>
  <c r="K85" i="21"/>
  <c r="K80" i="21"/>
  <c r="K79" i="21"/>
  <c r="K78" i="21"/>
  <c r="K72" i="21"/>
  <c r="K70" i="21"/>
  <c r="K69" i="21"/>
  <c r="K63" i="21"/>
  <c r="K62" i="21"/>
  <c r="K61" i="21"/>
  <c r="K56" i="21"/>
  <c r="K55" i="21"/>
  <c r="K54" i="21"/>
  <c r="K53" i="21"/>
  <c r="K48" i="21"/>
  <c r="K47" i="21"/>
  <c r="K46" i="21"/>
  <c r="K45" i="21"/>
  <c r="K40" i="21"/>
  <c r="K39" i="21"/>
  <c r="K37" i="21"/>
  <c r="K32" i="21"/>
  <c r="K30" i="21"/>
  <c r="K24" i="21"/>
  <c r="K23" i="21"/>
  <c r="K22" i="21"/>
  <c r="K21" i="21"/>
  <c r="K15" i="21"/>
  <c r="K14" i="21"/>
  <c r="L76" i="22"/>
  <c r="J76" i="22"/>
  <c r="H76" i="22"/>
  <c r="L75" i="22"/>
  <c r="J75" i="22"/>
  <c r="H74" i="22"/>
  <c r="J74" i="22"/>
  <c r="H70" i="22"/>
  <c r="J70" i="22"/>
  <c r="H68" i="22"/>
  <c r="J68" i="22"/>
  <c r="L68" i="22"/>
  <c r="K109" i="22"/>
  <c r="K108" i="22"/>
  <c r="K107" i="22"/>
  <c r="K106" i="22"/>
  <c r="K101" i="22"/>
  <c r="K99" i="22"/>
  <c r="K98" i="22"/>
  <c r="K91" i="22"/>
  <c r="K90" i="22"/>
  <c r="K87" i="22"/>
  <c r="K85" i="22"/>
  <c r="K84" i="22"/>
  <c r="K83" i="22"/>
  <c r="K79" i="22"/>
  <c r="K77" i="22"/>
  <c r="K76" i="22"/>
  <c r="K75" i="22"/>
  <c r="K74" i="22"/>
  <c r="K70" i="22"/>
  <c r="K68" i="22"/>
  <c r="L62" i="22"/>
  <c r="H62" i="22"/>
  <c r="H61" i="22"/>
  <c r="L60" i="22"/>
  <c r="J60" i="22"/>
  <c r="H60" i="22"/>
  <c r="L59" i="22"/>
  <c r="J59" i="22"/>
  <c r="H59" i="22"/>
  <c r="L58" i="22"/>
  <c r="J58" i="22"/>
  <c r="L54" i="22"/>
  <c r="L52" i="22"/>
  <c r="J52" i="22"/>
  <c r="H52" i="22"/>
  <c r="L51" i="22"/>
  <c r="J51" i="22"/>
  <c r="H51" i="22"/>
  <c r="L50" i="22"/>
  <c r="J50" i="22"/>
  <c r="J47" i="22"/>
  <c r="L45" i="22"/>
  <c r="L44" i="22"/>
  <c r="J44" i="22"/>
  <c r="H44" i="22"/>
  <c r="J43" i="22"/>
  <c r="L42" i="22"/>
  <c r="J42" i="22"/>
  <c r="L39" i="22"/>
  <c r="H38" i="22"/>
  <c r="L37" i="22"/>
  <c r="J37" i="22"/>
  <c r="H37" i="22"/>
  <c r="L36" i="22"/>
  <c r="J36" i="22"/>
  <c r="H36" i="22"/>
  <c r="L35" i="22"/>
  <c r="J35" i="22"/>
  <c r="H35" i="22"/>
  <c r="J34" i="22"/>
  <c r="L30" i="22"/>
  <c r="J30" i="22"/>
  <c r="L29" i="22"/>
  <c r="H29" i="22"/>
  <c r="L28" i="22"/>
  <c r="J28" i="22"/>
  <c r="H28" i="22"/>
  <c r="L27" i="22"/>
  <c r="J27" i="22"/>
  <c r="H27" i="22"/>
  <c r="L24" i="22"/>
  <c r="H22" i="22"/>
  <c r="H21" i="22"/>
  <c r="L20" i="22"/>
  <c r="J20" i="22"/>
  <c r="H20" i="22"/>
  <c r="L19" i="22"/>
  <c r="J19" i="22"/>
  <c r="H19" i="22"/>
  <c r="L18" i="22"/>
  <c r="J18" i="22"/>
  <c r="J17" i="22"/>
  <c r="L14" i="22"/>
  <c r="J14" i="22"/>
  <c r="H14" i="22"/>
  <c r="J12" i="22"/>
  <c r="K62" i="22"/>
  <c r="K61" i="22"/>
  <c r="K60" i="22"/>
  <c r="K59" i="22"/>
  <c r="K58" i="22"/>
  <c r="K54" i="22"/>
  <c r="K52" i="22"/>
  <c r="K51" i="22"/>
  <c r="K50" i="22"/>
  <c r="K45" i="22"/>
  <c r="K44" i="22"/>
  <c r="K42" i="22"/>
  <c r="K38" i="22"/>
  <c r="K37" i="22"/>
  <c r="K36" i="22"/>
  <c r="K35" i="22"/>
  <c r="K30" i="22"/>
  <c r="K29" i="22"/>
  <c r="K28" i="22"/>
  <c r="K27" i="22"/>
  <c r="K22" i="22"/>
  <c r="K21" i="22"/>
  <c r="K20" i="22"/>
  <c r="K19" i="22"/>
  <c r="K18" i="22"/>
  <c r="K14" i="22"/>
  <c r="K11" i="22"/>
  <c r="M107" i="20"/>
  <c r="M105" i="20"/>
  <c r="K105" i="20"/>
  <c r="M104" i="20"/>
  <c r="K104" i="20"/>
  <c r="I104" i="20"/>
  <c r="M103" i="20"/>
  <c r="K103" i="20"/>
  <c r="I100" i="20"/>
  <c r="M99" i="20"/>
  <c r="K99" i="20"/>
  <c r="M96" i="20"/>
  <c r="K96" i="20"/>
  <c r="L106" i="20"/>
  <c r="L105" i="20"/>
  <c r="L104" i="20"/>
  <c r="L98" i="20"/>
  <c r="L96" i="20"/>
  <c r="I96" i="20"/>
  <c r="L95" i="20"/>
  <c r="L89" i="20"/>
  <c r="L88" i="20"/>
  <c r="L87" i="20"/>
  <c r="L82" i="20"/>
  <c r="L81" i="20"/>
  <c r="L80" i="20"/>
  <c r="L79" i="20"/>
  <c r="L74" i="20"/>
  <c r="L73" i="20"/>
  <c r="L72" i="20"/>
  <c r="L65" i="20"/>
  <c r="L59" i="20"/>
  <c r="L58" i="20"/>
  <c r="L57" i="20"/>
  <c r="L56" i="20"/>
  <c r="L55" i="20"/>
  <c r="L49" i="20"/>
  <c r="L48" i="20"/>
  <c r="L47" i="20"/>
  <c r="L43" i="20"/>
  <c r="L42" i="20"/>
  <c r="L41" i="20"/>
  <c r="L39" i="20"/>
  <c r="L35" i="20"/>
  <c r="L34" i="20"/>
  <c r="L32" i="20"/>
  <c r="L31" i="20"/>
  <c r="L26" i="20"/>
  <c r="L24" i="20"/>
  <c r="L23" i="20"/>
  <c r="L22" i="20"/>
  <c r="L18" i="20"/>
  <c r="L15" i="20"/>
  <c r="I108" i="19"/>
  <c r="I106" i="19"/>
  <c r="I105" i="19"/>
  <c r="K104" i="19"/>
  <c r="K103" i="19"/>
  <c r="I103" i="19"/>
  <c r="K102" i="19"/>
  <c r="I102" i="19"/>
  <c r="I100" i="19"/>
  <c r="I98" i="19"/>
  <c r="L104" i="19"/>
  <c r="L102" i="19"/>
  <c r="I96" i="19"/>
  <c r="L86" i="19"/>
  <c r="L85" i="19"/>
  <c r="L84" i="19"/>
  <c r="L78" i="19"/>
  <c r="L76" i="19"/>
  <c r="L70" i="19"/>
  <c r="L69" i="19"/>
  <c r="L68" i="19"/>
  <c r="L66" i="19"/>
  <c r="L62" i="19"/>
  <c r="L61" i="19"/>
  <c r="L60" i="19"/>
  <c r="L58" i="19"/>
  <c r="L56" i="19"/>
  <c r="L54" i="19"/>
  <c r="L53" i="19"/>
  <c r="L50" i="19"/>
  <c r="L48" i="19"/>
  <c r="L46" i="19"/>
  <c r="L45" i="19"/>
  <c r="L41" i="19"/>
  <c r="L40" i="19"/>
  <c r="L38" i="19"/>
  <c r="L37" i="19"/>
  <c r="L36" i="19"/>
  <c r="L32" i="19"/>
  <c r="L30" i="19"/>
  <c r="L29" i="19"/>
  <c r="L28" i="19"/>
  <c r="L22" i="19"/>
  <c r="L21" i="19"/>
  <c r="L20" i="19"/>
  <c r="L14" i="19"/>
  <c r="L13" i="19"/>
  <c r="V259" i="23"/>
  <c r="U85" i="23"/>
  <c r="L12" i="8"/>
  <c r="I13" i="8"/>
  <c r="M13" i="8"/>
  <c r="K13" i="8"/>
  <c r="L13" i="8"/>
  <c r="M17" i="8"/>
  <c r="N17" i="8"/>
  <c r="J19" i="8"/>
  <c r="L19" i="8"/>
  <c r="I19" i="8"/>
  <c r="K19" i="8"/>
  <c r="I11" i="8"/>
  <c r="M11" i="8"/>
  <c r="K11" i="8"/>
  <c r="N11" i="8"/>
  <c r="L11" i="8"/>
  <c r="L18" i="8"/>
  <c r="K18" i="8"/>
  <c r="K20" i="8"/>
  <c r="J20" i="8"/>
  <c r="L20" i="8"/>
  <c r="K14" i="8"/>
  <c r="I15" i="8"/>
  <c r="K15" i="8"/>
  <c r="L15" i="8"/>
  <c r="L14" i="8"/>
  <c r="S18" i="23"/>
  <c r="S22" i="23"/>
  <c r="S26" i="23"/>
  <c r="S30" i="23"/>
  <c r="U38" i="23"/>
  <c r="W50" i="23"/>
  <c r="T14" i="23"/>
  <c r="T22" i="23"/>
  <c r="V38" i="23"/>
  <c r="V22" i="23"/>
  <c r="V34" i="23"/>
  <c r="V46" i="23"/>
  <c r="V54" i="23"/>
  <c r="S14" i="23"/>
  <c r="U30" i="23"/>
  <c r="S54" i="23"/>
  <c r="S58" i="23"/>
  <c r="X14" i="23"/>
  <c r="I199" i="12"/>
  <c r="K223" i="12"/>
  <c r="K231" i="12"/>
  <c r="K247" i="12"/>
  <c r="I255" i="12"/>
  <c r="J96" i="12"/>
  <c r="J112" i="12"/>
  <c r="J128" i="12"/>
  <c r="J144" i="12"/>
  <c r="L154" i="12"/>
  <c r="J216" i="12"/>
  <c r="I144" i="12"/>
  <c r="I128" i="12"/>
  <c r="I64" i="12"/>
  <c r="K199" i="12"/>
  <c r="I207" i="12"/>
  <c r="I237" i="12"/>
  <c r="I245" i="12"/>
  <c r="L78" i="12"/>
  <c r="J206" i="12"/>
  <c r="J126" i="12"/>
  <c r="J142" i="12"/>
  <c r="J158" i="12"/>
  <c r="I24" i="12"/>
  <c r="U40" i="23"/>
  <c r="W74" i="23"/>
  <c r="X74" i="23"/>
  <c r="U62" i="23"/>
  <c r="M55" i="19"/>
  <c r="J55" i="19"/>
  <c r="M39" i="19"/>
  <c r="J39" i="19"/>
  <c r="I250" i="11"/>
  <c r="J254" i="12"/>
  <c r="I202" i="11"/>
  <c r="I222" i="12"/>
  <c r="X78" i="23"/>
  <c r="U78" i="23"/>
  <c r="T70" i="23"/>
  <c r="X70" i="23"/>
  <c r="W70" i="23"/>
  <c r="S70" i="23"/>
  <c r="S66" i="23"/>
  <c r="V62" i="23"/>
  <c r="W62" i="23"/>
  <c r="S62" i="23"/>
  <c r="X62" i="23"/>
  <c r="U70" i="23"/>
  <c r="V66" i="23"/>
  <c r="V70" i="23"/>
  <c r="V78" i="23"/>
  <c r="M58" i="20"/>
  <c r="I190" i="12"/>
  <c r="I154" i="11"/>
  <c r="J240" i="12"/>
  <c r="I240" i="12"/>
  <c r="L232" i="12"/>
  <c r="I232" i="12"/>
  <c r="K221" i="12"/>
  <c r="J221" i="12"/>
  <c r="I238" i="12"/>
  <c r="J238" i="12"/>
  <c r="L238" i="12"/>
  <c r="I217" i="12"/>
  <c r="J217" i="12"/>
  <c r="J192" i="12"/>
  <c r="I192" i="12"/>
  <c r="L192" i="12"/>
  <c r="L206" i="12"/>
  <c r="L200" i="12"/>
  <c r="J208" i="12"/>
  <c r="L208" i="12"/>
  <c r="L224" i="12"/>
  <c r="J226" i="12"/>
  <c r="J214" i="12"/>
  <c r="I54" i="12"/>
  <c r="I48" i="12"/>
  <c r="I46" i="12"/>
  <c r="I40" i="12"/>
  <c r="I38" i="12"/>
  <c r="I32" i="12"/>
  <c r="I30" i="12"/>
  <c r="J17" i="8"/>
  <c r="R198" i="8"/>
  <c r="O258" i="8"/>
  <c r="Q154" i="8"/>
  <c r="Q218" i="8"/>
  <c r="Q222" i="8"/>
  <c r="K138" i="7"/>
  <c r="J154" i="7"/>
  <c r="I166" i="7"/>
  <c r="I202" i="7"/>
  <c r="I178" i="7"/>
  <c r="O69" i="8"/>
  <c r="K162" i="7"/>
  <c r="J226" i="7"/>
  <c r="J130" i="7"/>
  <c r="J210" i="7"/>
  <c r="I17" i="8"/>
  <c r="J168" i="23"/>
  <c r="R86" i="8"/>
  <c r="O94" i="8"/>
  <c r="O130" i="8"/>
  <c r="J134" i="8"/>
  <c r="P174" i="8"/>
  <c r="R182" i="8"/>
  <c r="P206" i="8"/>
  <c r="P234" i="8"/>
  <c r="R246" i="8"/>
  <c r="R254" i="8"/>
  <c r="I106" i="7"/>
  <c r="I162" i="7"/>
  <c r="K186" i="7"/>
  <c r="I226" i="7"/>
  <c r="O19" i="8"/>
  <c r="O27" i="8"/>
  <c r="J43" i="8"/>
  <c r="Q61" i="8"/>
  <c r="S101" i="23"/>
  <c r="K101" i="23"/>
  <c r="S90" i="23"/>
  <c r="P35" i="8"/>
  <c r="J59" i="8"/>
  <c r="J30" i="7"/>
  <c r="J54" i="7"/>
  <c r="K70" i="7"/>
  <c r="P27" i="8"/>
  <c r="O43" i="8"/>
  <c r="P71" i="8"/>
  <c r="I30" i="7"/>
  <c r="K54" i="7"/>
  <c r="P67" i="8"/>
  <c r="I14" i="7"/>
  <c r="I26" i="7"/>
  <c r="I38" i="7"/>
  <c r="J50" i="7"/>
  <c r="J70" i="7"/>
  <c r="J170" i="23"/>
  <c r="K96" i="19"/>
  <c r="M108" i="19"/>
  <c r="J102" i="23"/>
  <c r="J182" i="23"/>
  <c r="P84" i="8"/>
  <c r="O124" i="8"/>
  <c r="J124" i="8"/>
  <c r="P144" i="8"/>
  <c r="R148" i="8"/>
  <c r="J176" i="8"/>
  <c r="J192" i="8"/>
  <c r="O204" i="8"/>
  <c r="J204" i="8"/>
  <c r="P232" i="8"/>
  <c r="Q236" i="8"/>
  <c r="J236" i="8"/>
  <c r="X194" i="23"/>
  <c r="J222" i="23"/>
  <c r="R116" i="8"/>
  <c r="R164" i="8"/>
  <c r="P172" i="8"/>
  <c r="Q180" i="8"/>
  <c r="P188" i="8"/>
  <c r="R212" i="8"/>
  <c r="Q216" i="8"/>
  <c r="R224" i="8"/>
  <c r="Q252" i="8"/>
  <c r="I80" i="7"/>
  <c r="I164" i="7"/>
  <c r="I168" i="7"/>
  <c r="J172" i="7"/>
  <c r="K176" i="7"/>
  <c r="J216" i="7"/>
  <c r="K220" i="7"/>
  <c r="I248" i="7"/>
  <c r="K252" i="7"/>
  <c r="K256" i="7"/>
  <c r="J100" i="7"/>
  <c r="I192" i="7"/>
  <c r="K196" i="7"/>
  <c r="K212" i="7"/>
  <c r="L21" i="21"/>
  <c r="L45" i="21"/>
  <c r="L61" i="21"/>
  <c r="L98" i="22"/>
  <c r="M23" i="20"/>
  <c r="M51" i="20"/>
  <c r="M79" i="20"/>
  <c r="J82" i="22"/>
  <c r="T234" i="23"/>
  <c r="K71" i="7"/>
  <c r="J71" i="7"/>
  <c r="K43" i="7"/>
  <c r="J43" i="7"/>
  <c r="O68" i="8"/>
  <c r="J68" i="8"/>
  <c r="P56" i="8"/>
  <c r="O56" i="8"/>
  <c r="J36" i="8"/>
  <c r="O36" i="8"/>
  <c r="R28" i="8"/>
  <c r="P28" i="8"/>
  <c r="I20" i="8"/>
  <c r="O20" i="8"/>
  <c r="X50" i="23"/>
  <c r="J50" i="23"/>
  <c r="W102" i="23"/>
  <c r="T102" i="23"/>
  <c r="T48" i="23"/>
  <c r="T32" i="23"/>
  <c r="X40" i="23"/>
  <c r="J110" i="23"/>
  <c r="O13" i="28"/>
  <c r="J80" i="8"/>
  <c r="O92" i="8"/>
  <c r="J92" i="8"/>
  <c r="Q100" i="8"/>
  <c r="P112" i="8"/>
  <c r="L12" i="19"/>
  <c r="L52" i="19"/>
  <c r="L92" i="19"/>
  <c r="L100" i="19"/>
  <c r="L108" i="19"/>
  <c r="K100" i="19"/>
  <c r="L103" i="20"/>
  <c r="L107" i="20"/>
  <c r="I103" i="20"/>
  <c r="K107" i="20"/>
  <c r="J62" i="22"/>
  <c r="K82" i="22"/>
  <c r="K86" i="22"/>
  <c r="H66" i="22"/>
  <c r="L74" i="22"/>
  <c r="H78" i="22"/>
  <c r="H97" i="21"/>
  <c r="J101" i="21"/>
  <c r="K80" i="19"/>
  <c r="M13" i="28"/>
  <c r="J126" i="23"/>
  <c r="J33" i="21"/>
  <c r="J45" i="21"/>
  <c r="J49" i="21"/>
  <c r="J61" i="21"/>
  <c r="K19" i="20"/>
  <c r="K27" i="20"/>
  <c r="K79" i="20"/>
  <c r="K83" i="20"/>
  <c r="M12" i="19"/>
  <c r="K16" i="19"/>
  <c r="M52" i="19"/>
  <c r="M60" i="19"/>
  <c r="M68" i="19"/>
  <c r="M92" i="19"/>
  <c r="M96" i="19"/>
  <c r="J150" i="23"/>
  <c r="J202" i="23"/>
  <c r="Q80" i="8"/>
  <c r="O84" i="8"/>
  <c r="J84" i="8"/>
  <c r="R88" i="8"/>
  <c r="Q92" i="8"/>
  <c r="R100" i="8"/>
  <c r="O104" i="8"/>
  <c r="O112" i="8"/>
  <c r="Q124" i="8"/>
  <c r="J136" i="8"/>
  <c r="O144" i="8"/>
  <c r="P148" i="8"/>
  <c r="J152" i="8"/>
  <c r="Q204" i="8"/>
  <c r="J232" i="8"/>
  <c r="O236" i="8"/>
  <c r="J214" i="23"/>
  <c r="J246" i="23"/>
  <c r="P116" i="8"/>
  <c r="P164" i="8"/>
  <c r="R168" i="8"/>
  <c r="O172" i="8"/>
  <c r="J172" i="8"/>
  <c r="R180" i="8"/>
  <c r="O188" i="8"/>
  <c r="J188" i="8"/>
  <c r="P212" i="8"/>
  <c r="R216" i="8"/>
  <c r="P220" i="8"/>
  <c r="O240" i="8"/>
  <c r="R252" i="8"/>
  <c r="O252" i="8"/>
  <c r="I176" i="7"/>
  <c r="J208" i="7"/>
  <c r="I220" i="7"/>
  <c r="J236" i="7"/>
  <c r="I252" i="7"/>
  <c r="I256" i="7"/>
  <c r="J120" i="7"/>
  <c r="J200" i="7"/>
  <c r="I212" i="7"/>
  <c r="Q20" i="8"/>
  <c r="R56" i="8"/>
  <c r="J76" i="8"/>
  <c r="K51" i="7"/>
  <c r="I67" i="7"/>
  <c r="J66" i="23"/>
  <c r="L89" i="21"/>
  <c r="L102" i="22"/>
  <c r="M27" i="20"/>
  <c r="M87" i="20"/>
  <c r="J86" i="22"/>
  <c r="W238" i="23"/>
  <c r="U33" i="23"/>
  <c r="K45" i="10"/>
  <c r="K69" i="10"/>
  <c r="J125" i="10"/>
  <c r="J149" i="10"/>
  <c r="K181" i="10"/>
  <c r="T86" i="23"/>
  <c r="J242" i="23"/>
  <c r="X242" i="23"/>
  <c r="V174" i="23"/>
  <c r="U174" i="23"/>
  <c r="J95" i="20"/>
  <c r="M95" i="20"/>
  <c r="J75" i="20"/>
  <c r="M75" i="20"/>
  <c r="J55" i="20"/>
  <c r="M55" i="20"/>
  <c r="J31" i="20"/>
  <c r="M31" i="20"/>
  <c r="K11" i="20"/>
  <c r="M11" i="20"/>
  <c r="I90" i="22"/>
  <c r="J90" i="22"/>
  <c r="L90" i="22"/>
  <c r="I85" i="21"/>
  <c r="L85" i="21"/>
  <c r="I69" i="21"/>
  <c r="L69" i="21"/>
  <c r="I53" i="21"/>
  <c r="L53" i="21"/>
  <c r="I37" i="21"/>
  <c r="L37" i="21"/>
  <c r="I13" i="21"/>
  <c r="J221" i="10"/>
  <c r="K221" i="10"/>
  <c r="J157" i="10"/>
  <c r="J93" i="10"/>
  <c r="K93" i="10"/>
  <c r="J29" i="10"/>
  <c r="K29" i="10"/>
  <c r="L241" i="11"/>
  <c r="K241" i="11"/>
  <c r="P80" i="8"/>
  <c r="J88" i="8"/>
  <c r="O100" i="8"/>
  <c r="O108" i="8"/>
  <c r="R112" i="8"/>
  <c r="J120" i="8"/>
  <c r="O128" i="8"/>
  <c r="R144" i="8"/>
  <c r="J160" i="8"/>
  <c r="P176" i="8"/>
  <c r="P192" i="8"/>
  <c r="T190" i="23"/>
  <c r="J198" i="23"/>
  <c r="J234" i="23"/>
  <c r="J168" i="8"/>
  <c r="O180" i="8"/>
  <c r="J216" i="8"/>
  <c r="O224" i="8"/>
  <c r="R256" i="8"/>
  <c r="J196" i="7"/>
  <c r="L82" i="22"/>
  <c r="M47" i="20"/>
  <c r="J106" i="22"/>
  <c r="U126" i="23"/>
  <c r="V206" i="23"/>
  <c r="K16" i="7"/>
  <c r="I16" i="7"/>
  <c r="K77" i="11"/>
  <c r="K129" i="11"/>
  <c r="J229" i="11"/>
  <c r="L37" i="11"/>
  <c r="V195" i="23"/>
  <c r="S99" i="23"/>
  <c r="S100" i="23"/>
  <c r="U99" i="23"/>
  <c r="P58" i="8"/>
  <c r="J258" i="7"/>
  <c r="I258" i="7"/>
  <c r="J254" i="7"/>
  <c r="I254" i="7"/>
  <c r="K254" i="7"/>
  <c r="K250" i="7"/>
  <c r="J250" i="7"/>
  <c r="K242" i="7"/>
  <c r="J242" i="7"/>
  <c r="J234" i="7"/>
  <c r="I234" i="7"/>
  <c r="J218" i="7"/>
  <c r="I218" i="7"/>
  <c r="I214" i="7"/>
  <c r="J214" i="7"/>
  <c r="J206" i="7"/>
  <c r="I206" i="7"/>
  <c r="I194" i="7"/>
  <c r="J194" i="7"/>
  <c r="J170" i="7"/>
  <c r="I170" i="7"/>
  <c r="I150" i="7"/>
  <c r="J150" i="7"/>
  <c r="J146" i="7"/>
  <c r="J134" i="7"/>
  <c r="K134" i="7"/>
  <c r="J110" i="7"/>
  <c r="I110" i="7"/>
  <c r="I98" i="7"/>
  <c r="J98" i="7"/>
  <c r="J90" i="7"/>
  <c r="I90" i="7"/>
  <c r="J82" i="7"/>
  <c r="I82" i="7"/>
  <c r="J238" i="8"/>
  <c r="P238" i="8"/>
  <c r="O170" i="8"/>
  <c r="P170" i="8"/>
  <c r="P166" i="8"/>
  <c r="O166" i="8"/>
  <c r="J102" i="8"/>
  <c r="Q102" i="8"/>
  <c r="S236" i="23"/>
  <c r="J236" i="23"/>
  <c r="W220" i="23"/>
  <c r="J220" i="23"/>
  <c r="T196" i="23"/>
  <c r="S196" i="23"/>
  <c r="I196" i="23"/>
  <c r="V188" i="23"/>
  <c r="W188" i="23"/>
  <c r="T188" i="23"/>
  <c r="J188" i="23"/>
  <c r="V172" i="23"/>
  <c r="U172" i="23"/>
  <c r="S172" i="23"/>
  <c r="J172" i="23"/>
  <c r="U156" i="23"/>
  <c r="J156" i="23"/>
  <c r="U148" i="23"/>
  <c r="X148" i="23"/>
  <c r="V148" i="23"/>
  <c r="X140" i="23"/>
  <c r="T124" i="23"/>
  <c r="J124" i="23"/>
  <c r="V112" i="23"/>
  <c r="T112" i="23"/>
  <c r="S92" i="23"/>
  <c r="I92" i="23"/>
  <c r="U88" i="23"/>
  <c r="X88" i="23"/>
  <c r="J54" i="19"/>
  <c r="K54" i="19"/>
  <c r="J46" i="19"/>
  <c r="M46" i="19"/>
  <c r="K207" i="10"/>
  <c r="L207" i="10"/>
  <c r="J167" i="10"/>
  <c r="K167" i="10"/>
  <c r="J159" i="10"/>
  <c r="L159" i="10"/>
  <c r="L119" i="10"/>
  <c r="K119" i="10"/>
  <c r="J91" i="10"/>
  <c r="K91" i="10"/>
  <c r="J87" i="10"/>
  <c r="K87" i="10"/>
  <c r="J75" i="10"/>
  <c r="K75" i="10"/>
  <c r="J67" i="10"/>
  <c r="K67" i="10"/>
  <c r="L63" i="10"/>
  <c r="J63" i="10"/>
  <c r="J51" i="10"/>
  <c r="K51" i="10"/>
  <c r="J43" i="10"/>
  <c r="K43" i="10"/>
  <c r="J35" i="10"/>
  <c r="K35" i="10"/>
  <c r="J27" i="10"/>
  <c r="K27" i="10"/>
  <c r="J19" i="10"/>
  <c r="K19" i="10"/>
  <c r="L15" i="10"/>
  <c r="K15" i="10"/>
  <c r="I53" i="7"/>
  <c r="K53" i="7"/>
  <c r="J78" i="8"/>
  <c r="R78" i="8"/>
  <c r="Q62" i="8"/>
  <c r="J62" i="8"/>
  <c r="R62" i="8"/>
  <c r="J54" i="8"/>
  <c r="Q54" i="8"/>
  <c r="X204" i="23"/>
  <c r="O86" i="8"/>
  <c r="J86" i="8"/>
  <c r="R94" i="8"/>
  <c r="P126" i="8"/>
  <c r="Q130" i="8"/>
  <c r="O134" i="8"/>
  <c r="O150" i="8"/>
  <c r="Q158" i="8"/>
  <c r="O174" i="8"/>
  <c r="O182" i="8"/>
  <c r="Q186" i="8"/>
  <c r="R190" i="8"/>
  <c r="O198" i="8"/>
  <c r="O206" i="8"/>
  <c r="J246" i="8"/>
  <c r="Q254" i="8"/>
  <c r="O102" i="8"/>
  <c r="R154" i="8"/>
  <c r="Q166" i="8"/>
  <c r="P218" i="8"/>
  <c r="P222" i="8"/>
  <c r="O238" i="8"/>
  <c r="I186" i="7"/>
  <c r="K214" i="7"/>
  <c r="K258" i="7"/>
  <c r="K90" i="7"/>
  <c r="K98" i="7"/>
  <c r="J122" i="7"/>
  <c r="I130" i="7"/>
  <c r="I250" i="7"/>
  <c r="Q78" i="8"/>
  <c r="K37" i="7"/>
  <c r="T148" i="23"/>
  <c r="K83" i="10"/>
  <c r="V104" i="23"/>
  <c r="V28" i="23"/>
  <c r="U48" i="23"/>
  <c r="X48" i="23"/>
  <c r="I62" i="19"/>
  <c r="U104" i="23"/>
  <c r="J160" i="23"/>
  <c r="J164" i="23"/>
  <c r="M41" i="20"/>
  <c r="M22" i="19"/>
  <c r="K30" i="19"/>
  <c r="M70" i="19"/>
  <c r="J112" i="23"/>
  <c r="J196" i="23"/>
  <c r="Q86" i="8"/>
  <c r="J94" i="8"/>
  <c r="J126" i="8"/>
  <c r="Q134" i="8"/>
  <c r="Q150" i="8"/>
  <c r="R158" i="8"/>
  <c r="R174" i="8"/>
  <c r="Q182" i="8"/>
  <c r="R186" i="8"/>
  <c r="Q198" i="8"/>
  <c r="Q206" i="8"/>
  <c r="Q246" i="8"/>
  <c r="O254" i="8"/>
  <c r="I102" i="8"/>
  <c r="O106" i="8"/>
  <c r="R166" i="8"/>
  <c r="J138" i="7"/>
  <c r="K194" i="7"/>
  <c r="J114" i="7"/>
  <c r="I122" i="7"/>
  <c r="J178" i="7"/>
  <c r="K234" i="7"/>
  <c r="S220" i="23"/>
  <c r="T220" i="23"/>
  <c r="O71" i="8"/>
  <c r="K50" i="7"/>
  <c r="I62" i="7"/>
  <c r="T238" i="23"/>
  <c r="T35" i="23"/>
  <c r="L12" i="22"/>
  <c r="L11" i="20"/>
  <c r="Q56" i="8"/>
  <c r="P68" i="8"/>
  <c r="R72" i="8"/>
  <c r="I19" i="7"/>
  <c r="J51" i="7"/>
  <c r="S102" i="23"/>
  <c r="W222" i="23"/>
  <c r="U102" i="23"/>
  <c r="Q68" i="8"/>
  <c r="O72" i="8"/>
  <c r="J11" i="7"/>
  <c r="W90" i="23"/>
  <c r="W98" i="23"/>
  <c r="X102" i="23"/>
  <c r="V98" i="23"/>
  <c r="P10" i="8"/>
  <c r="R10" i="8"/>
  <c r="I12" i="8"/>
  <c r="K12" i="8"/>
  <c r="K12" i="11"/>
  <c r="K11" i="11"/>
  <c r="J12" i="11"/>
  <c r="J231" i="7"/>
  <c r="K199" i="7"/>
  <c r="J199" i="7"/>
  <c r="J191" i="7"/>
  <c r="K191" i="7"/>
  <c r="K183" i="7"/>
  <c r="I183" i="7"/>
  <c r="K175" i="7"/>
  <c r="I175" i="7"/>
  <c r="K159" i="7"/>
  <c r="J159" i="7"/>
  <c r="I151" i="7"/>
  <c r="K151" i="7"/>
  <c r="J151" i="7"/>
  <c r="I127" i="7"/>
  <c r="K127" i="7"/>
  <c r="J127" i="7"/>
  <c r="K111" i="7"/>
  <c r="J111" i="7"/>
  <c r="J103" i="7"/>
  <c r="Q251" i="8"/>
  <c r="Q243" i="8"/>
  <c r="O243" i="8"/>
  <c r="P235" i="8"/>
  <c r="R235" i="8"/>
  <c r="O235" i="8"/>
  <c r="Q235" i="8"/>
  <c r="O227" i="8"/>
  <c r="Q227" i="8"/>
  <c r="J219" i="8"/>
  <c r="P219" i="8"/>
  <c r="R219" i="8"/>
  <c r="Q219" i="8"/>
  <c r="O219" i="8"/>
  <c r="Q211" i="8"/>
  <c r="J211" i="8"/>
  <c r="P195" i="8"/>
  <c r="R195" i="8"/>
  <c r="O195" i="8"/>
  <c r="Q195" i="8"/>
  <c r="Q187" i="8"/>
  <c r="O179" i="8"/>
  <c r="I179" i="8"/>
  <c r="Q179" i="8"/>
  <c r="O171" i="8"/>
  <c r="Q171" i="8"/>
  <c r="P163" i="8"/>
  <c r="R163" i="8"/>
  <c r="O163" i="8"/>
  <c r="Q163" i="8"/>
  <c r="R155" i="8"/>
  <c r="J155" i="8"/>
  <c r="P155" i="8"/>
  <c r="O131" i="8"/>
  <c r="Q131" i="8"/>
  <c r="R115" i="8"/>
  <c r="J115" i="8"/>
  <c r="P115" i="8"/>
  <c r="R107" i="8"/>
  <c r="O107" i="8"/>
  <c r="Q107" i="8"/>
  <c r="P99" i="8"/>
  <c r="J99" i="8"/>
  <c r="P91" i="8"/>
  <c r="R91" i="8"/>
  <c r="Q91" i="8"/>
  <c r="O91" i="8"/>
  <c r="I91" i="8"/>
  <c r="V255" i="23"/>
  <c r="S247" i="23"/>
  <c r="J247" i="23"/>
  <c r="V231" i="23"/>
  <c r="J231" i="23"/>
  <c r="W199" i="23"/>
  <c r="T191" i="23"/>
  <c r="W191" i="23"/>
  <c r="S183" i="23"/>
  <c r="V183" i="23"/>
  <c r="U183" i="23"/>
  <c r="X183" i="23"/>
  <c r="W175" i="23"/>
  <c r="J175" i="23"/>
  <c r="W159" i="23"/>
  <c r="I159" i="23"/>
  <c r="J159" i="23"/>
  <c r="U127" i="23"/>
  <c r="I127" i="23"/>
  <c r="J127" i="23"/>
  <c r="W119" i="23"/>
  <c r="X119" i="23"/>
  <c r="J119" i="23"/>
  <c r="T103" i="23"/>
  <c r="U103" i="23"/>
  <c r="J103" i="23"/>
  <c r="T95" i="23"/>
  <c r="U95" i="23"/>
  <c r="J95" i="23"/>
  <c r="V95" i="23"/>
  <c r="I95" i="23"/>
  <c r="U87" i="23"/>
  <c r="J87" i="23"/>
  <c r="S87" i="23"/>
  <c r="T87" i="23"/>
  <c r="X87" i="23"/>
  <c r="W87" i="23"/>
  <c r="I87" i="23"/>
  <c r="L107" i="19"/>
  <c r="J99" i="19"/>
  <c r="L99" i="19"/>
  <c r="M99" i="19"/>
  <c r="K99" i="19"/>
  <c r="I99" i="19"/>
  <c r="J91" i="19"/>
  <c r="I91" i="19"/>
  <c r="L91" i="19"/>
  <c r="M91" i="19"/>
  <c r="K91" i="19"/>
  <c r="J83" i="19"/>
  <c r="K83" i="19"/>
  <c r="I83" i="19"/>
  <c r="J59" i="19"/>
  <c r="K59" i="19"/>
  <c r="M59" i="19"/>
  <c r="J35" i="19"/>
  <c r="I35" i="19"/>
  <c r="L35" i="19"/>
  <c r="K35" i="19"/>
  <c r="J27" i="19"/>
  <c r="L27" i="19"/>
  <c r="K19" i="19"/>
  <c r="I19" i="19"/>
  <c r="J102" i="20"/>
  <c r="I102" i="20"/>
  <c r="L102" i="20"/>
  <c r="J86" i="20"/>
  <c r="K86" i="20"/>
  <c r="L86" i="20"/>
  <c r="J78" i="20"/>
  <c r="K78" i="20"/>
  <c r="J54" i="20"/>
  <c r="M54" i="20"/>
  <c r="K54" i="20"/>
  <c r="J46" i="20"/>
  <c r="M46" i="20"/>
  <c r="L46" i="20"/>
  <c r="J22" i="20"/>
  <c r="K22" i="20"/>
  <c r="M22" i="20"/>
  <c r="M14" i="20"/>
  <c r="I105" i="22"/>
  <c r="H105" i="22"/>
  <c r="I97" i="22"/>
  <c r="L97" i="22"/>
  <c r="I89" i="22"/>
  <c r="L89" i="22"/>
  <c r="I81" i="22"/>
  <c r="H81" i="22"/>
  <c r="K81" i="22"/>
  <c r="J81" i="22"/>
  <c r="L81" i="22"/>
  <c r="K73" i="22"/>
  <c r="I65" i="22"/>
  <c r="J65" i="22"/>
  <c r="K65" i="22"/>
  <c r="L65" i="22"/>
  <c r="I57" i="22"/>
  <c r="L57" i="22"/>
  <c r="J57" i="22"/>
  <c r="K57" i="22"/>
  <c r="H57" i="22"/>
  <c r="I49" i="22"/>
  <c r="H49" i="22"/>
  <c r="L49" i="22"/>
  <c r="K49" i="22"/>
  <c r="J49" i="22"/>
  <c r="I41" i="22"/>
  <c r="K41" i="22"/>
  <c r="I25" i="22"/>
  <c r="K25" i="22"/>
  <c r="L25" i="22"/>
  <c r="I17" i="22"/>
  <c r="H17" i="22"/>
  <c r="K17" i="22"/>
  <c r="I108" i="21"/>
  <c r="K108" i="21"/>
  <c r="L108" i="21"/>
  <c r="J108" i="21"/>
  <c r="I100" i="21"/>
  <c r="L100" i="21"/>
  <c r="K100" i="21"/>
  <c r="J100" i="21"/>
  <c r="I92" i="21"/>
  <c r="L92" i="21"/>
  <c r="K92" i="21"/>
  <c r="J84" i="21"/>
  <c r="K76" i="21"/>
  <c r="J76" i="21"/>
  <c r="H68" i="21"/>
  <c r="K68" i="21"/>
  <c r="K60" i="21"/>
  <c r="J60" i="21"/>
  <c r="I36" i="21"/>
  <c r="L36" i="21"/>
  <c r="K36" i="21"/>
  <c r="H36" i="21"/>
  <c r="K28" i="21"/>
  <c r="J28" i="21"/>
  <c r="I20" i="21"/>
  <c r="K20" i="21"/>
  <c r="J20" i="21"/>
  <c r="L20" i="21"/>
  <c r="H20" i="21"/>
  <c r="J12" i="21"/>
  <c r="K12" i="21"/>
  <c r="L12" i="21"/>
  <c r="I12" i="21"/>
  <c r="J248" i="10"/>
  <c r="L248" i="10"/>
  <c r="L216" i="10"/>
  <c r="J216" i="10"/>
  <c r="L200" i="10"/>
  <c r="L192" i="10"/>
  <c r="J192" i="10"/>
  <c r="J176" i="10"/>
  <c r="L176" i="10"/>
  <c r="J168" i="10"/>
  <c r="L168" i="10"/>
  <c r="J144" i="10"/>
  <c r="L144" i="10"/>
  <c r="J120" i="10"/>
  <c r="L120" i="10"/>
  <c r="L256" i="11"/>
  <c r="J256" i="11"/>
  <c r="K232" i="11"/>
  <c r="K216" i="11"/>
  <c r="J216" i="11"/>
  <c r="L208" i="11"/>
  <c r="K208" i="11"/>
  <c r="J208" i="11"/>
  <c r="K200" i="11"/>
  <c r="L200" i="11"/>
  <c r="J192" i="11"/>
  <c r="L192" i="11"/>
  <c r="K176" i="11"/>
  <c r="K152" i="11"/>
  <c r="J152" i="11"/>
  <c r="L144" i="11"/>
  <c r="K144" i="11"/>
  <c r="J136" i="11"/>
  <c r="K136" i="11"/>
  <c r="L136" i="11"/>
  <c r="L112" i="11"/>
  <c r="K112" i="11"/>
  <c r="J112" i="11"/>
  <c r="K104" i="11"/>
  <c r="L104" i="11"/>
  <c r="J96" i="11"/>
  <c r="K72" i="11"/>
  <c r="L72" i="11"/>
  <c r="J72" i="11"/>
  <c r="L56" i="11"/>
  <c r="K56" i="11"/>
  <c r="J56" i="11"/>
  <c r="K48" i="11"/>
  <c r="L48" i="11"/>
  <c r="J48" i="11"/>
  <c r="L32" i="11"/>
  <c r="J32" i="11"/>
  <c r="K32" i="11"/>
  <c r="J16" i="11"/>
  <c r="K16" i="11"/>
  <c r="K196" i="12"/>
  <c r="J196" i="12"/>
  <c r="I228" i="12"/>
  <c r="L78" i="20"/>
  <c r="L17" i="22"/>
  <c r="L47" i="22"/>
  <c r="K89" i="22"/>
  <c r="L105" i="22"/>
  <c r="X167" i="23"/>
  <c r="U201" i="23"/>
  <c r="Q155" i="8"/>
  <c r="R179" i="8"/>
  <c r="P227" i="8"/>
  <c r="J91" i="8"/>
  <c r="I119" i="7"/>
  <c r="K125" i="7"/>
  <c r="J135" i="7"/>
  <c r="I189" i="7"/>
  <c r="I205" i="7"/>
  <c r="K247" i="7"/>
  <c r="K46" i="20"/>
  <c r="K46" i="11"/>
  <c r="K190" i="11"/>
  <c r="K224" i="11"/>
  <c r="J144" i="11"/>
  <c r="J224" i="11"/>
  <c r="V103" i="23"/>
  <c r="M35" i="19"/>
  <c r="J118" i="10"/>
  <c r="J152" i="10"/>
  <c r="J256" i="10"/>
  <c r="J246" i="7"/>
  <c r="I246" i="7"/>
  <c r="K246" i="7"/>
  <c r="K238" i="7"/>
  <c r="J230" i="7"/>
  <c r="I230" i="7"/>
  <c r="K230" i="7"/>
  <c r="I222" i="7"/>
  <c r="K222" i="7"/>
  <c r="J222" i="7"/>
  <c r="K198" i="7"/>
  <c r="J198" i="7"/>
  <c r="K182" i="7"/>
  <c r="J182" i="7"/>
  <c r="I142" i="7"/>
  <c r="K142" i="7"/>
  <c r="J142" i="7"/>
  <c r="I94" i="7"/>
  <c r="K94" i="7"/>
  <c r="J94" i="7"/>
  <c r="I86" i="7"/>
  <c r="K86" i="7"/>
  <c r="J86" i="7"/>
  <c r="P258" i="8"/>
  <c r="R258" i="8"/>
  <c r="O250" i="8"/>
  <c r="Q250" i="8"/>
  <c r="J250" i="8"/>
  <c r="P250" i="8"/>
  <c r="R242" i="8"/>
  <c r="Q242" i="8"/>
  <c r="P242" i="8"/>
  <c r="Q234" i="8"/>
  <c r="J234" i="8"/>
  <c r="J226" i="8"/>
  <c r="P210" i="8"/>
  <c r="J210" i="8"/>
  <c r="R210" i="8"/>
  <c r="O210" i="8"/>
  <c r="P202" i="8"/>
  <c r="J202" i="8"/>
  <c r="R202" i="8"/>
  <c r="O194" i="8"/>
  <c r="J194" i="8"/>
  <c r="O186" i="8"/>
  <c r="J186" i="8"/>
  <c r="P178" i="8"/>
  <c r="J178" i="8"/>
  <c r="P154" i="8"/>
  <c r="O154" i="8"/>
  <c r="R146" i="8"/>
  <c r="Q146" i="8"/>
  <c r="O146" i="8"/>
  <c r="J138" i="8"/>
  <c r="R138" i="8"/>
  <c r="P138" i="8"/>
  <c r="P130" i="8"/>
  <c r="J130" i="8"/>
  <c r="P122" i="8"/>
  <c r="R122" i="8"/>
  <c r="Q122" i="8"/>
  <c r="O122" i="8"/>
  <c r="Q114" i="8"/>
  <c r="P106" i="8"/>
  <c r="J106" i="8"/>
  <c r="J98" i="8"/>
  <c r="P98" i="8"/>
  <c r="R98" i="8"/>
  <c r="O98" i="8"/>
  <c r="Q98" i="8"/>
  <c r="J82" i="8"/>
  <c r="V256" i="23"/>
  <c r="J256" i="23"/>
  <c r="S248" i="23"/>
  <c r="J232" i="23"/>
  <c r="X232" i="23"/>
  <c r="U208" i="23"/>
  <c r="T208" i="23"/>
  <c r="S208" i="23"/>
  <c r="J208" i="23"/>
  <c r="U200" i="23"/>
  <c r="V184" i="23"/>
  <c r="J184" i="23"/>
  <c r="S184" i="23"/>
  <c r="X184" i="23"/>
  <c r="W176" i="23"/>
  <c r="T176" i="23"/>
  <c r="W152" i="23"/>
  <c r="X152" i="23"/>
  <c r="J152" i="23"/>
  <c r="J136" i="23"/>
  <c r="W128" i="23"/>
  <c r="J128" i="23"/>
  <c r="X120" i="23"/>
  <c r="J120" i="23"/>
  <c r="T104" i="23"/>
  <c r="W104" i="23"/>
  <c r="K104" i="23" s="1"/>
  <c r="S104" i="23"/>
  <c r="W96" i="23"/>
  <c r="U96" i="23"/>
  <c r="V96" i="23"/>
  <c r="S96" i="23"/>
  <c r="I96" i="23"/>
  <c r="J96" i="23"/>
  <c r="T88" i="23"/>
  <c r="W88" i="23"/>
  <c r="S88" i="23"/>
  <c r="J88" i="23"/>
  <c r="V88" i="23"/>
  <c r="V80" i="23"/>
  <c r="J80" i="23"/>
  <c r="W80" i="23"/>
  <c r="J106" i="19"/>
  <c r="L106" i="19"/>
  <c r="K106" i="19"/>
  <c r="J98" i="19"/>
  <c r="L98" i="19"/>
  <c r="M98" i="19"/>
  <c r="K98" i="19"/>
  <c r="J90" i="19"/>
  <c r="L90" i="19"/>
  <c r="K90" i="19"/>
  <c r="J82" i="19"/>
  <c r="L82" i="19"/>
  <c r="K82" i="19"/>
  <c r="K74" i="19"/>
  <c r="J66" i="19"/>
  <c r="K66" i="19"/>
  <c r="J58" i="19"/>
  <c r="K58" i="19"/>
  <c r="I58" i="19"/>
  <c r="J50" i="19"/>
  <c r="K50" i="19"/>
  <c r="I50" i="19"/>
  <c r="J42" i="19"/>
  <c r="M42" i="19"/>
  <c r="K42" i="19"/>
  <c r="L42" i="19"/>
  <c r="J26" i="19"/>
  <c r="M26" i="19"/>
  <c r="L26" i="19"/>
  <c r="K26" i="19"/>
  <c r="I26" i="19"/>
  <c r="M18" i="19"/>
  <c r="I109" i="20"/>
  <c r="I72" i="22"/>
  <c r="H72" i="22"/>
  <c r="I56" i="22"/>
  <c r="K56" i="22"/>
  <c r="I48" i="22"/>
  <c r="K48" i="22"/>
  <c r="I40" i="22"/>
  <c r="K40" i="22"/>
  <c r="I32" i="22"/>
  <c r="K32" i="22"/>
  <c r="I24" i="22"/>
  <c r="K24" i="22"/>
  <c r="I16" i="22"/>
  <c r="K16" i="22"/>
  <c r="I99" i="21"/>
  <c r="K99" i="21"/>
  <c r="I83" i="21"/>
  <c r="K83" i="21"/>
  <c r="L83" i="21"/>
  <c r="H83" i="21"/>
  <c r="I75" i="21"/>
  <c r="L75" i="21"/>
  <c r="K75" i="21"/>
  <c r="I67" i="21"/>
  <c r="K67" i="21"/>
  <c r="I59" i="21"/>
  <c r="K59" i="21"/>
  <c r="I51" i="21"/>
  <c r="K51" i="21"/>
  <c r="I43" i="21"/>
  <c r="K43" i="21"/>
  <c r="I35" i="21"/>
  <c r="J35" i="21"/>
  <c r="K35" i="21"/>
  <c r="I27" i="21"/>
  <c r="K27" i="21"/>
  <c r="I19" i="21"/>
  <c r="K19" i="21"/>
  <c r="J19" i="21"/>
  <c r="I11" i="21"/>
  <c r="K11" i="21"/>
  <c r="L247" i="10"/>
  <c r="J247" i="10"/>
  <c r="J231" i="10"/>
  <c r="K231" i="10"/>
  <c r="K215" i="10"/>
  <c r="J215" i="10"/>
  <c r="L191" i="10"/>
  <c r="J191" i="10"/>
  <c r="L183" i="10"/>
  <c r="J183" i="10"/>
  <c r="K183" i="10"/>
  <c r="J175" i="10"/>
  <c r="L175" i="10"/>
  <c r="K151" i="10"/>
  <c r="J151" i="10"/>
  <c r="L151" i="10"/>
  <c r="K143" i="10"/>
  <c r="L143" i="10"/>
  <c r="L135" i="10"/>
  <c r="K135" i="10"/>
  <c r="J135" i="10"/>
  <c r="J111" i="10"/>
  <c r="J103" i="10"/>
  <c r="K103" i="10"/>
  <c r="L95" i="10"/>
  <c r="J95" i="10"/>
  <c r="L79" i="10"/>
  <c r="J79" i="10"/>
  <c r="K79" i="10"/>
  <c r="J71" i="10"/>
  <c r="K71" i="10"/>
  <c r="J55" i="10"/>
  <c r="L47" i="10"/>
  <c r="K47" i="10"/>
  <c r="J47" i="10"/>
  <c r="L31" i="10"/>
  <c r="J31" i="10"/>
  <c r="K31" i="10"/>
  <c r="J23" i="10"/>
  <c r="K23" i="10"/>
  <c r="I207" i="7"/>
  <c r="K207" i="7"/>
  <c r="J147" i="8"/>
  <c r="I197" i="7"/>
  <c r="J181" i="7"/>
  <c r="I181" i="7"/>
  <c r="K181" i="7"/>
  <c r="I157" i="7"/>
  <c r="K157" i="7"/>
  <c r="J157" i="7"/>
  <c r="J117" i="7"/>
  <c r="J249" i="8"/>
  <c r="P249" i="8"/>
  <c r="R249" i="8"/>
  <c r="O225" i="8"/>
  <c r="Q225" i="8"/>
  <c r="J201" i="8"/>
  <c r="P201" i="8"/>
  <c r="J177" i="8"/>
  <c r="Q177" i="8"/>
  <c r="P177" i="8"/>
  <c r="R177" i="8"/>
  <c r="O177" i="8"/>
  <c r="P153" i="8"/>
  <c r="P129" i="8"/>
  <c r="R105" i="8"/>
  <c r="J105" i="8"/>
  <c r="P105" i="8"/>
  <c r="P81" i="8"/>
  <c r="R81" i="8"/>
  <c r="O81" i="8"/>
  <c r="Q81" i="8"/>
  <c r="W225" i="23"/>
  <c r="J225" i="23"/>
  <c r="V153" i="23"/>
  <c r="V129" i="23"/>
  <c r="J129" i="23"/>
  <c r="T113" i="23"/>
  <c r="V113" i="23"/>
  <c r="J113" i="23"/>
  <c r="T97" i="23"/>
  <c r="X97" i="23"/>
  <c r="U97" i="23"/>
  <c r="J97" i="23"/>
  <c r="S97" i="23"/>
  <c r="W97" i="23"/>
  <c r="J89" i="19"/>
  <c r="M89" i="19"/>
  <c r="L89" i="19"/>
  <c r="J65" i="19"/>
  <c r="M65" i="19"/>
  <c r="J41" i="19"/>
  <c r="K41" i="19"/>
  <c r="K17" i="19"/>
  <c r="J92" i="20"/>
  <c r="M92" i="20"/>
  <c r="L92" i="20"/>
  <c r="J28" i="20"/>
  <c r="M28" i="20"/>
  <c r="L28" i="20"/>
  <c r="I23" i="22"/>
  <c r="J23" i="22"/>
  <c r="H23" i="22"/>
  <c r="K106" i="21"/>
  <c r="I82" i="21"/>
  <c r="K82" i="21"/>
  <c r="K50" i="21"/>
  <c r="I34" i="21"/>
  <c r="K34" i="21"/>
  <c r="I18" i="21"/>
  <c r="K18" i="21"/>
  <c r="L222" i="10"/>
  <c r="K222" i="10"/>
  <c r="L190" i="10"/>
  <c r="K190" i="10"/>
  <c r="J166" i="10"/>
  <c r="L166" i="10"/>
  <c r="K166" i="10"/>
  <c r="J142" i="10"/>
  <c r="L142" i="10"/>
  <c r="L94" i="10"/>
  <c r="J70" i="10"/>
  <c r="L70" i="10"/>
  <c r="K70" i="10"/>
  <c r="J46" i="10"/>
  <c r="J238" i="11"/>
  <c r="K238" i="11"/>
  <c r="J206" i="11"/>
  <c r="K206" i="11"/>
  <c r="J110" i="11"/>
  <c r="L110" i="11"/>
  <c r="K110" i="11"/>
  <c r="K54" i="11"/>
  <c r="L54" i="11"/>
  <c r="J54" i="11"/>
  <c r="J30" i="11"/>
  <c r="L30" i="11"/>
  <c r="L14" i="11"/>
  <c r="J14" i="11"/>
  <c r="J242" i="12"/>
  <c r="I242" i="12"/>
  <c r="K202" i="12"/>
  <c r="J202" i="12"/>
  <c r="K106" i="12"/>
  <c r="L106" i="12"/>
  <c r="I42" i="12"/>
  <c r="L65" i="19"/>
  <c r="J97" i="22"/>
  <c r="I95" i="7"/>
  <c r="K160" i="11"/>
  <c r="M78" i="20"/>
  <c r="L214" i="10"/>
  <c r="L112" i="10"/>
  <c r="I234" i="12"/>
  <c r="I97" i="19"/>
  <c r="H31" i="22"/>
  <c r="H89" i="22"/>
  <c r="L87" i="22"/>
  <c r="J131" i="8"/>
  <c r="R209" i="8"/>
  <c r="J22" i="11"/>
  <c r="L216" i="11"/>
  <c r="K22" i="10"/>
  <c r="L41" i="22"/>
  <c r="H97" i="22"/>
  <c r="I175" i="23"/>
  <c r="J89" i="22"/>
  <c r="M83" i="19"/>
  <c r="V143" i="23"/>
  <c r="J223" i="23"/>
  <c r="J122" i="8"/>
  <c r="Q138" i="8"/>
  <c r="J146" i="8"/>
  <c r="P194" i="8"/>
  <c r="O99" i="8"/>
  <c r="P107" i="8"/>
  <c r="K87" i="7"/>
  <c r="J93" i="7"/>
  <c r="K143" i="7"/>
  <c r="J229" i="7"/>
  <c r="K239" i="7"/>
  <c r="I134" i="7"/>
  <c r="J207" i="7"/>
  <c r="K94" i="20"/>
  <c r="K43" i="19"/>
  <c r="L16" i="11"/>
  <c r="L22" i="11"/>
  <c r="L40" i="11"/>
  <c r="J46" i="11"/>
  <c r="J64" i="11"/>
  <c r="K134" i="11"/>
  <c r="J104" i="11"/>
  <c r="J184" i="11"/>
  <c r="L120" i="11"/>
  <c r="V191" i="23"/>
  <c r="L22" i="10"/>
  <c r="K54" i="10"/>
  <c r="J128" i="10"/>
  <c r="L232" i="10"/>
  <c r="J119" i="10"/>
  <c r="J255" i="10"/>
  <c r="K74" i="7"/>
  <c r="I74" i="7"/>
  <c r="I58" i="7"/>
  <c r="I34" i="7"/>
  <c r="J18" i="7"/>
  <c r="I18" i="7"/>
  <c r="J79" i="8"/>
  <c r="J63" i="8"/>
  <c r="O63" i="8"/>
  <c r="P63" i="8"/>
  <c r="Q55" i="8"/>
  <c r="J47" i="8"/>
  <c r="P47" i="8"/>
  <c r="O47" i="8"/>
  <c r="P39" i="8"/>
  <c r="J39" i="8"/>
  <c r="R39" i="8"/>
  <c r="Q39" i="8"/>
  <c r="P31" i="8"/>
  <c r="R31" i="8"/>
  <c r="Q31" i="8"/>
  <c r="P23" i="8"/>
  <c r="Q23" i="8"/>
  <c r="O15" i="8"/>
  <c r="J15" i="8"/>
  <c r="U71" i="23"/>
  <c r="V71" i="23"/>
  <c r="J71" i="23"/>
  <c r="U47" i="23"/>
  <c r="J47" i="23"/>
  <c r="S31" i="23"/>
  <c r="J31" i="23"/>
  <c r="W15" i="23"/>
  <c r="X15" i="23"/>
  <c r="J15" i="23"/>
  <c r="R139" i="8"/>
  <c r="O139" i="8"/>
  <c r="Q139" i="8"/>
  <c r="P179" i="8"/>
  <c r="J227" i="8"/>
  <c r="Q115" i="8"/>
  <c r="R131" i="8"/>
  <c r="I253" i="7"/>
  <c r="K253" i="7"/>
  <c r="J253" i="7"/>
  <c r="I221" i="7"/>
  <c r="K221" i="7"/>
  <c r="I165" i="7"/>
  <c r="K165" i="7"/>
  <c r="J165" i="7"/>
  <c r="K101" i="7"/>
  <c r="I101" i="7"/>
  <c r="O257" i="8"/>
  <c r="J257" i="8"/>
  <c r="Q257" i="8"/>
  <c r="O233" i="8"/>
  <c r="Q209" i="8"/>
  <c r="J209" i="8"/>
  <c r="J185" i="8"/>
  <c r="P185" i="8"/>
  <c r="O185" i="8"/>
  <c r="R185" i="8"/>
  <c r="J161" i="8"/>
  <c r="O161" i="8"/>
  <c r="P161" i="8"/>
  <c r="R161" i="8"/>
  <c r="J137" i="8"/>
  <c r="P137" i="8"/>
  <c r="R113" i="8"/>
  <c r="O113" i="8"/>
  <c r="Q113" i="8"/>
  <c r="J89" i="8"/>
  <c r="P89" i="8"/>
  <c r="R89" i="8"/>
  <c r="Q89" i="8"/>
  <c r="O89" i="8"/>
  <c r="J249" i="23"/>
  <c r="T241" i="23"/>
  <c r="I241" i="23"/>
  <c r="J241" i="23"/>
  <c r="W217" i="23"/>
  <c r="J217" i="23"/>
  <c r="W185" i="23"/>
  <c r="I185" i="23"/>
  <c r="U185" i="23"/>
  <c r="J185" i="23"/>
  <c r="V137" i="23"/>
  <c r="I137" i="23"/>
  <c r="J137" i="23"/>
  <c r="S105" i="23"/>
  <c r="U81" i="23"/>
  <c r="V81" i="23"/>
  <c r="J81" i="23"/>
  <c r="J105" i="19"/>
  <c r="M105" i="19"/>
  <c r="L105" i="19"/>
  <c r="L81" i="19"/>
  <c r="J57" i="19"/>
  <c r="M57" i="19"/>
  <c r="K57" i="19"/>
  <c r="M33" i="19"/>
  <c r="J108" i="20"/>
  <c r="M108" i="20"/>
  <c r="K108" i="20"/>
  <c r="I108" i="20"/>
  <c r="L108" i="20"/>
  <c r="J84" i="20"/>
  <c r="L84" i="20"/>
  <c r="M84" i="20"/>
  <c r="K84" i="20"/>
  <c r="J68" i="20"/>
  <c r="M68" i="20"/>
  <c r="K68" i="20"/>
  <c r="J52" i="20"/>
  <c r="K52" i="20"/>
  <c r="J36" i="20"/>
  <c r="L36" i="20"/>
  <c r="J20" i="20"/>
  <c r="L20" i="20"/>
  <c r="M20" i="20"/>
  <c r="K20" i="20"/>
  <c r="I71" i="22"/>
  <c r="J71" i="22"/>
  <c r="H71" i="22"/>
  <c r="K71" i="22"/>
  <c r="I55" i="22"/>
  <c r="I31" i="22"/>
  <c r="L31" i="22"/>
  <c r="I15" i="22"/>
  <c r="L15" i="22"/>
  <c r="J15" i="22"/>
  <c r="H15" i="22"/>
  <c r="I90" i="21"/>
  <c r="L90" i="21"/>
  <c r="K90" i="21"/>
  <c r="J90" i="21"/>
  <c r="H90" i="21"/>
  <c r="I74" i="21"/>
  <c r="K74" i="21"/>
  <c r="I58" i="21"/>
  <c r="K58" i="21"/>
  <c r="I42" i="21"/>
  <c r="L42" i="21"/>
  <c r="K42" i="21"/>
  <c r="L238" i="10"/>
  <c r="J238" i="10"/>
  <c r="J198" i="10"/>
  <c r="L198" i="10"/>
  <c r="K198" i="10"/>
  <c r="L126" i="10"/>
  <c r="K126" i="10"/>
  <c r="J102" i="10"/>
  <c r="L102" i="10"/>
  <c r="K102" i="10"/>
  <c r="L78" i="10"/>
  <c r="J78" i="10"/>
  <c r="L30" i="10"/>
  <c r="K30" i="10"/>
  <c r="J182" i="11"/>
  <c r="K182" i="11"/>
  <c r="L118" i="11"/>
  <c r="K118" i="11"/>
  <c r="L70" i="11"/>
  <c r="K70" i="11"/>
  <c r="L250" i="12"/>
  <c r="J250" i="12"/>
  <c r="K186" i="12"/>
  <c r="L186" i="12"/>
  <c r="J186" i="12"/>
  <c r="K170" i="12"/>
  <c r="L170" i="12"/>
  <c r="J170" i="12"/>
  <c r="K122" i="12"/>
  <c r="L122" i="12"/>
  <c r="K18" i="12"/>
  <c r="I18" i="12"/>
  <c r="I218" i="12"/>
  <c r="K102" i="20"/>
  <c r="K15" i="22"/>
  <c r="O105" i="8"/>
  <c r="P131" i="8"/>
  <c r="J101" i="7"/>
  <c r="J92" i="21"/>
  <c r="K126" i="11"/>
  <c r="K198" i="11"/>
  <c r="W241" i="23"/>
  <c r="I44" i="12"/>
  <c r="L70" i="20"/>
  <c r="M102" i="20"/>
  <c r="J41" i="22"/>
  <c r="K105" i="22"/>
  <c r="K28" i="20"/>
  <c r="R201" i="8"/>
  <c r="Q99" i="8"/>
  <c r="R137" i="8"/>
  <c r="P259" i="8"/>
  <c r="J68" i="21"/>
  <c r="K30" i="11"/>
  <c r="M86" i="20"/>
  <c r="K142" i="10"/>
  <c r="L202" i="12"/>
  <c r="L258" i="12"/>
  <c r="L19" i="19"/>
  <c r="L83" i="19"/>
  <c r="L52" i="20"/>
  <c r="L62" i="20"/>
  <c r="H25" i="22"/>
  <c r="H74" i="21"/>
  <c r="I66" i="19"/>
  <c r="X175" i="23"/>
  <c r="M52" i="20"/>
  <c r="K92" i="20"/>
  <c r="J111" i="23"/>
  <c r="J81" i="8"/>
  <c r="R90" i="8"/>
  <c r="R171" i="8"/>
  <c r="O178" i="8"/>
  <c r="J195" i="8"/>
  <c r="P257" i="8"/>
  <c r="R99" i="8"/>
  <c r="J107" i="8"/>
  <c r="J139" i="8"/>
  <c r="O211" i="8"/>
  <c r="R243" i="8"/>
  <c r="I87" i="7"/>
  <c r="K93" i="7"/>
  <c r="I143" i="7"/>
  <c r="K229" i="7"/>
  <c r="K30" i="20"/>
  <c r="K62" i="11"/>
  <c r="L64" i="11"/>
  <c r="J70" i="11"/>
  <c r="K78" i="11"/>
  <c r="J78" i="11"/>
  <c r="L88" i="11"/>
  <c r="J160" i="11"/>
  <c r="U241" i="23"/>
  <c r="L54" i="10"/>
  <c r="L184" i="10"/>
  <c r="J127" i="10"/>
  <c r="I73" i="7"/>
  <c r="K73" i="7"/>
  <c r="J73" i="7"/>
  <c r="K65" i="7"/>
  <c r="I65" i="7"/>
  <c r="I49" i="7"/>
  <c r="K49" i="7"/>
  <c r="J41" i="7"/>
  <c r="K33" i="7"/>
  <c r="I33" i="7"/>
  <c r="I25" i="7"/>
  <c r="J25" i="7"/>
  <c r="K25" i="7"/>
  <c r="I17" i="7"/>
  <c r="J46" i="8"/>
  <c r="R46" i="8"/>
  <c r="Q46" i="8"/>
  <c r="J30" i="8"/>
  <c r="R30" i="8"/>
  <c r="J22" i="8"/>
  <c r="R22" i="8"/>
  <c r="O22" i="8"/>
  <c r="J14" i="8"/>
  <c r="I14" i="8"/>
  <c r="W64" i="23"/>
  <c r="T64" i="23"/>
  <c r="J64" i="23"/>
  <c r="V64" i="23"/>
  <c r="U64" i="23"/>
  <c r="X64" i="23"/>
  <c r="W56" i="23"/>
  <c r="S56" i="23"/>
  <c r="T56" i="23"/>
  <c r="W40" i="23"/>
  <c r="S40" i="23"/>
  <c r="J40" i="23"/>
  <c r="X32" i="23"/>
  <c r="W32" i="23"/>
  <c r="W24" i="23"/>
  <c r="U24" i="23"/>
  <c r="V24" i="23"/>
  <c r="V16" i="23"/>
  <c r="W81" i="23"/>
  <c r="U113" i="23"/>
  <c r="V87" i="23"/>
  <c r="L87" i="23" s="1"/>
  <c r="K215" i="7"/>
  <c r="I215" i="7"/>
  <c r="O123" i="8"/>
  <c r="J123" i="8"/>
  <c r="P123" i="8"/>
  <c r="R123" i="8"/>
  <c r="J239" i="23"/>
  <c r="O155" i="8"/>
  <c r="K135" i="7"/>
  <c r="I167" i="7"/>
  <c r="V199" i="23"/>
  <c r="S95" i="23"/>
  <c r="K245" i="7"/>
  <c r="J245" i="7"/>
  <c r="I213" i="7"/>
  <c r="K213" i="7"/>
  <c r="K149" i="7"/>
  <c r="J149" i="7"/>
  <c r="K133" i="7"/>
  <c r="I85" i="7"/>
  <c r="K85" i="7"/>
  <c r="J85" i="7"/>
  <c r="J241" i="8"/>
  <c r="P217" i="8"/>
  <c r="J193" i="8"/>
  <c r="P193" i="8"/>
  <c r="R193" i="8"/>
  <c r="O193" i="8"/>
  <c r="Q169" i="8"/>
  <c r="R145" i="8"/>
  <c r="O145" i="8"/>
  <c r="Q145" i="8"/>
  <c r="R121" i="8"/>
  <c r="R97" i="8"/>
  <c r="T257" i="23"/>
  <c r="V257" i="23"/>
  <c r="I257" i="23"/>
  <c r="W257" i="23"/>
  <c r="J257" i="23"/>
  <c r="T193" i="23"/>
  <c r="J193" i="23"/>
  <c r="V145" i="23"/>
  <c r="W89" i="23"/>
  <c r="S89" i="23"/>
  <c r="T89" i="23"/>
  <c r="X89" i="23"/>
  <c r="U89" i="23"/>
  <c r="J89" i="23"/>
  <c r="J97" i="19"/>
  <c r="L97" i="19"/>
  <c r="M97" i="19"/>
  <c r="J73" i="19"/>
  <c r="L73" i="19"/>
  <c r="K73" i="19"/>
  <c r="J49" i="19"/>
  <c r="M49" i="19"/>
  <c r="J25" i="19"/>
  <c r="M25" i="19"/>
  <c r="L25" i="19"/>
  <c r="J100" i="20"/>
  <c r="M100" i="20"/>
  <c r="L100" i="20"/>
  <c r="K100" i="20"/>
  <c r="J76" i="20"/>
  <c r="L76" i="20"/>
  <c r="M76" i="20"/>
  <c r="K76" i="20"/>
  <c r="J60" i="20"/>
  <c r="M60" i="20"/>
  <c r="K60" i="20"/>
  <c r="M12" i="20"/>
  <c r="K12" i="20"/>
  <c r="I103" i="22"/>
  <c r="I79" i="22"/>
  <c r="L79" i="22"/>
  <c r="J79" i="22"/>
  <c r="H79" i="22"/>
  <c r="I63" i="22"/>
  <c r="L63" i="22"/>
  <c r="H63" i="22"/>
  <c r="J63" i="22"/>
  <c r="K98" i="21"/>
  <c r="L254" i="10"/>
  <c r="K254" i="10"/>
  <c r="J230" i="10"/>
  <c r="L230" i="10"/>
  <c r="K230" i="10"/>
  <c r="L206" i="10"/>
  <c r="J206" i="10"/>
  <c r="L158" i="10"/>
  <c r="J134" i="10"/>
  <c r="L134" i="10"/>
  <c r="K134" i="10"/>
  <c r="J110" i="10"/>
  <c r="L110" i="10"/>
  <c r="J38" i="10"/>
  <c r="L38" i="10"/>
  <c r="K38" i="10"/>
  <c r="L14" i="10"/>
  <c r="J14" i="10"/>
  <c r="J246" i="11"/>
  <c r="K246" i="11"/>
  <c r="J214" i="11"/>
  <c r="K214" i="11"/>
  <c r="J174" i="11"/>
  <c r="K174" i="11"/>
  <c r="J150" i="11"/>
  <c r="K150" i="11"/>
  <c r="L150" i="11"/>
  <c r="J142" i="11"/>
  <c r="K142" i="11"/>
  <c r="L38" i="11"/>
  <c r="J38" i="11"/>
  <c r="K38" i="11"/>
  <c r="K234" i="12"/>
  <c r="J234" i="12"/>
  <c r="K138" i="12"/>
  <c r="J138" i="12"/>
  <c r="K26" i="12"/>
  <c r="I26" i="12"/>
  <c r="L68" i="20"/>
  <c r="K47" i="22"/>
  <c r="H41" i="22"/>
  <c r="L71" i="22"/>
  <c r="J87" i="22"/>
  <c r="J191" i="23"/>
  <c r="J179" i="8"/>
  <c r="O201" i="8"/>
  <c r="J235" i="8"/>
  <c r="O115" i="8"/>
  <c r="J145" i="8"/>
  <c r="O209" i="8"/>
  <c r="J213" i="7"/>
  <c r="W95" i="23"/>
  <c r="J106" i="12"/>
  <c r="L23" i="22"/>
  <c r="J55" i="22"/>
  <c r="Q161" i="8"/>
  <c r="R241" i="8"/>
  <c r="L62" i="11"/>
  <c r="I244" i="12"/>
  <c r="L49" i="19"/>
  <c r="L59" i="19"/>
  <c r="L54" i="20"/>
  <c r="K31" i="22"/>
  <c r="K63" i="22"/>
  <c r="J25" i="22"/>
  <c r="H47" i="22"/>
  <c r="K97" i="22"/>
  <c r="X159" i="23"/>
  <c r="J176" i="23"/>
  <c r="J50" i="21"/>
  <c r="H60" i="21"/>
  <c r="X111" i="23"/>
  <c r="J183" i="23"/>
  <c r="P171" i="8"/>
  <c r="Q178" i="8"/>
  <c r="J258" i="8"/>
  <c r="R211" i="8"/>
  <c r="R225" i="8"/>
  <c r="P243" i="8"/>
  <c r="K166" i="7"/>
  <c r="J221" i="7"/>
  <c r="I245" i="7"/>
  <c r="I111" i="7"/>
  <c r="J52" i="21"/>
  <c r="K49" i="19"/>
  <c r="K89" i="19"/>
  <c r="K14" i="11"/>
  <c r="K80" i="11"/>
  <c r="J88" i="11"/>
  <c r="L184" i="11"/>
  <c r="J190" i="10"/>
  <c r="K238" i="10"/>
  <c r="L136" i="10"/>
  <c r="L240" i="10"/>
  <c r="K48" i="7"/>
  <c r="I48" i="7"/>
  <c r="J48" i="7"/>
  <c r="K32" i="7"/>
  <c r="I32" i="7"/>
  <c r="J32" i="7"/>
  <c r="O77" i="8"/>
  <c r="Q77" i="8"/>
  <c r="R13" i="8"/>
  <c r="J13" i="8"/>
  <c r="N13" i="8"/>
  <c r="X57" i="23"/>
  <c r="S57" i="23"/>
  <c r="X41" i="23"/>
  <c r="V41" i="23"/>
  <c r="T17" i="23"/>
  <c r="J11" i="23"/>
  <c r="R11" i="23"/>
  <c r="V97" i="23"/>
  <c r="W66" i="23"/>
  <c r="K66" i="23"/>
  <c r="T58" i="23"/>
  <c r="L88" i="19"/>
  <c r="L96" i="19"/>
  <c r="L27" i="20"/>
  <c r="L91" i="20"/>
  <c r="L99" i="20"/>
  <c r="J22" i="22"/>
  <c r="J38" i="22"/>
  <c r="K17" i="21"/>
  <c r="K25" i="21"/>
  <c r="K33" i="21"/>
  <c r="K41" i="21"/>
  <c r="K49" i="21"/>
  <c r="K65" i="21"/>
  <c r="K73" i="21"/>
  <c r="K81" i="21"/>
  <c r="K89" i="21"/>
  <c r="K97" i="21"/>
  <c r="K67" i="20"/>
  <c r="M32" i="19"/>
  <c r="K40" i="19"/>
  <c r="I80" i="19"/>
  <c r="U106" i="23"/>
  <c r="J162" i="23"/>
  <c r="V202" i="23"/>
  <c r="Q104" i="8"/>
  <c r="Q128" i="8"/>
  <c r="O136" i="8"/>
  <c r="O152" i="8"/>
  <c r="O192" i="8"/>
  <c r="Q200" i="8"/>
  <c r="J226" i="23"/>
  <c r="P224" i="8"/>
  <c r="R240" i="8"/>
  <c r="P256" i="8"/>
  <c r="J204" i="7"/>
  <c r="P20" i="8"/>
  <c r="R36" i="8"/>
  <c r="O52" i="8"/>
  <c r="O76" i="8"/>
  <c r="L41" i="21"/>
  <c r="M35" i="20"/>
  <c r="K125" i="11"/>
  <c r="J117" i="11"/>
  <c r="J149" i="11"/>
  <c r="J181" i="11"/>
  <c r="J213" i="11"/>
  <c r="J245" i="11"/>
  <c r="L21" i="11"/>
  <c r="J53" i="11"/>
  <c r="L77" i="11"/>
  <c r="K13" i="10"/>
  <c r="K77" i="10"/>
  <c r="L117" i="10"/>
  <c r="K141" i="10"/>
  <c r="L181" i="10"/>
  <c r="L245" i="10"/>
  <c r="V90" i="23"/>
  <c r="I109" i="22"/>
  <c r="H109" i="22"/>
  <c r="J257" i="12"/>
  <c r="T66" i="23"/>
  <c r="X66" i="23"/>
  <c r="L16" i="19"/>
  <c r="L80" i="19"/>
  <c r="L83" i="20"/>
  <c r="L22" i="22"/>
  <c r="L38" i="22"/>
  <c r="J17" i="21"/>
  <c r="J73" i="21"/>
  <c r="K59" i="20"/>
  <c r="M40" i="19"/>
  <c r="K48" i="19"/>
  <c r="K56" i="19"/>
  <c r="K72" i="19"/>
  <c r="M80" i="19"/>
  <c r="R104" i="8"/>
  <c r="R128" i="8"/>
  <c r="Q136" i="8"/>
  <c r="Q152" i="8"/>
  <c r="O160" i="8"/>
  <c r="O176" i="8"/>
  <c r="Q192" i="8"/>
  <c r="R200" i="8"/>
  <c r="Q232" i="8"/>
  <c r="P240" i="8"/>
  <c r="J256" i="8"/>
  <c r="J228" i="7"/>
  <c r="K204" i="7"/>
  <c r="Q28" i="8"/>
  <c r="P36" i="8"/>
  <c r="Q52" i="8"/>
  <c r="Q76" i="8"/>
  <c r="J58" i="23"/>
  <c r="L86" i="22"/>
  <c r="M59" i="20"/>
  <c r="J94" i="22"/>
  <c r="K37" i="11"/>
  <c r="K85" i="11"/>
  <c r="K149" i="11"/>
  <c r="K189" i="11"/>
  <c r="K253" i="11"/>
  <c r="L213" i="11"/>
  <c r="U178" i="23"/>
  <c r="L13" i="10"/>
  <c r="K37" i="10"/>
  <c r="L77" i="10"/>
  <c r="L141" i="10"/>
  <c r="L205" i="10"/>
  <c r="K229" i="10"/>
  <c r="U90" i="23"/>
  <c r="X26" i="23"/>
  <c r="L72" i="19"/>
  <c r="L19" i="20"/>
  <c r="L75" i="20"/>
  <c r="H54" i="22"/>
  <c r="K102" i="22"/>
  <c r="K88" i="19"/>
  <c r="J65" i="21"/>
  <c r="K51" i="20"/>
  <c r="M48" i="19"/>
  <c r="M56" i="19"/>
  <c r="M72" i="19"/>
  <c r="T82" i="23"/>
  <c r="J90" i="23"/>
  <c r="J178" i="23"/>
  <c r="J258" i="23"/>
  <c r="O88" i="8"/>
  <c r="P104" i="8"/>
  <c r="P128" i="8"/>
  <c r="R136" i="8"/>
  <c r="R152" i="8"/>
  <c r="Q160" i="8"/>
  <c r="Q176" i="8"/>
  <c r="I192" i="8"/>
  <c r="P200" i="8"/>
  <c r="O232" i="8"/>
  <c r="J194" i="23"/>
  <c r="O168" i="8"/>
  <c r="J240" i="8"/>
  <c r="Q256" i="8"/>
  <c r="K228" i="7"/>
  <c r="P12" i="8"/>
  <c r="O28" i="8"/>
  <c r="R52" i="8"/>
  <c r="R76" i="8"/>
  <c r="L81" i="21"/>
  <c r="M19" i="20"/>
  <c r="K61" i="11"/>
  <c r="J125" i="11"/>
  <c r="J157" i="11"/>
  <c r="J189" i="11"/>
  <c r="J221" i="11"/>
  <c r="J253" i="11"/>
  <c r="W178" i="23"/>
  <c r="L37" i="10"/>
  <c r="K125" i="10"/>
  <c r="L165" i="10"/>
  <c r="K189" i="10"/>
  <c r="L229" i="10"/>
  <c r="K253" i="10"/>
  <c r="V74" i="23"/>
  <c r="S34" i="23"/>
  <c r="I104" i="19"/>
  <c r="L67" i="20"/>
  <c r="H30" i="22"/>
  <c r="J54" i="22"/>
  <c r="K94" i="22"/>
  <c r="L70" i="22"/>
  <c r="J146" i="23"/>
  <c r="J186" i="23"/>
  <c r="H94" i="22"/>
  <c r="K43" i="20"/>
  <c r="T90" i="23"/>
  <c r="J98" i="23"/>
  <c r="I194" i="23"/>
  <c r="J116" i="7"/>
  <c r="J124" i="7"/>
  <c r="L65" i="21"/>
  <c r="L94" i="22"/>
  <c r="M43" i="20"/>
  <c r="J102" i="22"/>
  <c r="O10" i="24"/>
  <c r="S98" i="23"/>
  <c r="T106" i="23"/>
  <c r="L106" i="23" s="1"/>
  <c r="H109" i="21"/>
  <c r="I109" i="21"/>
  <c r="O14" i="28"/>
  <c r="M12" i="28"/>
  <c r="J22" i="23"/>
  <c r="X95" i="23"/>
  <c r="J62" i="23"/>
  <c r="J78" i="23"/>
  <c r="S103" i="23"/>
  <c r="K103" i="23" s="1"/>
  <c r="J30" i="23"/>
  <c r="V223" i="23"/>
  <c r="W103" i="23"/>
  <c r="T255" i="23"/>
  <c r="J38" i="23"/>
  <c r="J54" i="23"/>
  <c r="X103" i="23"/>
  <c r="L212" i="12"/>
  <c r="J204" i="12"/>
  <c r="I236" i="12"/>
  <c r="I196" i="12"/>
  <c r="L204" i="12"/>
  <c r="J212" i="12"/>
  <c r="L236" i="12"/>
  <c r="L196" i="12"/>
  <c r="Q75" i="8"/>
  <c r="R75" i="8"/>
  <c r="K87" i="11"/>
  <c r="J64" i="7"/>
  <c r="I64" i="7"/>
  <c r="J56" i="7"/>
  <c r="L23" i="10"/>
  <c r="L39" i="10"/>
  <c r="L71" i="10"/>
  <c r="L87" i="10"/>
  <c r="L103" i="10"/>
  <c r="J143" i="10"/>
  <c r="L167" i="10"/>
  <c r="K191" i="10"/>
  <c r="J207" i="10"/>
  <c r="L231" i="10"/>
  <c r="K255" i="10"/>
  <c r="K159" i="10"/>
  <c r="K223" i="10"/>
  <c r="L223" i="10"/>
  <c r="K247" i="10"/>
  <c r="H99" i="21"/>
  <c r="H58" i="21"/>
  <c r="J75" i="21"/>
  <c r="L43" i="21"/>
  <c r="H51" i="21"/>
  <c r="J58" i="21"/>
  <c r="L91" i="21"/>
  <c r="J99" i="21"/>
  <c r="H106" i="21"/>
  <c r="H42" i="21"/>
  <c r="J59" i="21"/>
  <c r="J18" i="21"/>
  <c r="L51" i="21"/>
  <c r="L58" i="21"/>
  <c r="L99" i="21"/>
  <c r="J106" i="21"/>
  <c r="J43" i="21"/>
  <c r="H82" i="21"/>
  <c r="L18" i="21"/>
  <c r="L59" i="21"/>
  <c r="J27" i="21"/>
  <c r="H66" i="21"/>
  <c r="J83" i="21"/>
  <c r="L11" i="21"/>
  <c r="H19" i="21"/>
  <c r="H67" i="21"/>
  <c r="J11" i="21"/>
  <c r="H50" i="21"/>
  <c r="J67" i="21"/>
  <c r="L19" i="21"/>
  <c r="J34" i="21"/>
  <c r="L67" i="21"/>
  <c r="J74" i="21"/>
  <c r="J82" i="21"/>
  <c r="J107" i="21"/>
  <c r="H34" i="21"/>
  <c r="J51" i="21"/>
  <c r="L27" i="21"/>
  <c r="L34" i="21"/>
  <c r="L74" i="21"/>
  <c r="L82" i="21"/>
  <c r="J56" i="22"/>
  <c r="L64" i="22"/>
  <c r="H80" i="22"/>
  <c r="L96" i="22"/>
  <c r="J40" i="22"/>
  <c r="L56" i="22"/>
  <c r="J64" i="22"/>
  <c r="J80" i="22"/>
  <c r="J96" i="22"/>
  <c r="J16" i="22"/>
  <c r="L40" i="22"/>
  <c r="K72" i="22"/>
  <c r="K88" i="22"/>
  <c r="K96" i="22"/>
  <c r="K104" i="22"/>
  <c r="H64" i="22"/>
  <c r="L80" i="22"/>
  <c r="L16" i="22"/>
  <c r="J32" i="22"/>
  <c r="K64" i="22"/>
  <c r="L104" i="22"/>
  <c r="L32" i="22"/>
  <c r="H88" i="22"/>
  <c r="H104" i="22"/>
  <c r="J104" i="22"/>
  <c r="J48" i="22"/>
  <c r="L72" i="22"/>
  <c r="L88" i="22"/>
  <c r="J24" i="22"/>
  <c r="L48" i="22"/>
  <c r="J72" i="22"/>
  <c r="J88" i="22"/>
  <c r="L10" i="20"/>
  <c r="K85" i="20"/>
  <c r="K109" i="20"/>
  <c r="K37" i="20"/>
  <c r="K10" i="20"/>
  <c r="L29" i="20"/>
  <c r="L37" i="20"/>
  <c r="L45" i="20"/>
  <c r="L53" i="20"/>
  <c r="L61" i="20"/>
  <c r="L69" i="20"/>
  <c r="L77" i="20"/>
  <c r="L85" i="20"/>
  <c r="L93" i="20"/>
  <c r="M109" i="20"/>
  <c r="K93" i="20"/>
  <c r="M29" i="20"/>
  <c r="M37" i="20"/>
  <c r="M45" i="20"/>
  <c r="M53" i="20"/>
  <c r="M61" i="20"/>
  <c r="K61" i="20"/>
  <c r="L21" i="20"/>
  <c r="K13" i="20"/>
  <c r="K45" i="20"/>
  <c r="M21" i="20"/>
  <c r="M69" i="20"/>
  <c r="M77" i="20"/>
  <c r="M85" i="20"/>
  <c r="M93" i="20"/>
  <c r="L13" i="20"/>
  <c r="K77" i="20"/>
  <c r="K101" i="20"/>
  <c r="K29" i="20"/>
  <c r="K53" i="20"/>
  <c r="M106" i="19"/>
  <c r="M90" i="19"/>
  <c r="M82" i="19"/>
  <c r="L259" i="1"/>
  <c r="K259" i="1"/>
  <c r="I259" i="1"/>
  <c r="J259" i="1"/>
  <c r="L251" i="1"/>
  <c r="K251" i="1"/>
  <c r="I251" i="1"/>
  <c r="J251" i="1"/>
  <c r="J243" i="1"/>
  <c r="I243" i="1"/>
  <c r="L243" i="1"/>
  <c r="K243" i="1"/>
  <c r="L235" i="1"/>
  <c r="K235" i="1"/>
  <c r="J235" i="1"/>
  <c r="I235" i="1"/>
  <c r="J227" i="1"/>
  <c r="I227" i="1"/>
  <c r="L227" i="1"/>
  <c r="K227" i="1"/>
  <c r="J219" i="1"/>
  <c r="I219" i="1"/>
  <c r="L219" i="1"/>
  <c r="K219" i="1"/>
  <c r="J211" i="1"/>
  <c r="I211" i="1"/>
  <c r="L211" i="1"/>
  <c r="K211" i="1"/>
  <c r="L203" i="1"/>
  <c r="K203" i="1"/>
  <c r="J203" i="1"/>
  <c r="I203" i="1"/>
  <c r="K195" i="1"/>
  <c r="J195" i="1"/>
  <c r="I195" i="1"/>
  <c r="L195" i="1"/>
  <c r="K187" i="1"/>
  <c r="J187" i="1"/>
  <c r="I187" i="1"/>
  <c r="L187" i="1"/>
  <c r="J179" i="1"/>
  <c r="I179" i="1"/>
  <c r="K179" i="1"/>
  <c r="L179" i="1"/>
  <c r="L171" i="1"/>
  <c r="K171" i="1"/>
  <c r="I171" i="1"/>
  <c r="J171" i="1"/>
  <c r="I163" i="1"/>
  <c r="K163" i="1"/>
  <c r="L163" i="1"/>
  <c r="J163" i="1"/>
  <c r="J155" i="1"/>
  <c r="I155" i="1"/>
  <c r="K155" i="1"/>
  <c r="L155" i="1"/>
  <c r="J147" i="1"/>
  <c r="I147" i="1"/>
  <c r="L147" i="1"/>
  <c r="K147" i="1"/>
  <c r="J139" i="1"/>
  <c r="L139" i="1"/>
  <c r="K139" i="1"/>
  <c r="I139" i="1"/>
  <c r="L131" i="1"/>
  <c r="K131" i="1"/>
  <c r="I131" i="1"/>
  <c r="J131" i="1"/>
  <c r="K123" i="1"/>
  <c r="J123" i="1"/>
  <c r="I123" i="1"/>
  <c r="L123" i="1"/>
  <c r="L115" i="1"/>
  <c r="K115" i="1"/>
  <c r="I115" i="1"/>
  <c r="J115" i="1"/>
  <c r="K107" i="1"/>
  <c r="L107" i="1"/>
  <c r="J107" i="1"/>
  <c r="I107" i="1"/>
  <c r="L99" i="1"/>
  <c r="K99" i="1"/>
  <c r="I99" i="1"/>
  <c r="J99" i="1"/>
  <c r="K91" i="1"/>
  <c r="J91" i="1"/>
  <c r="I91" i="1"/>
  <c r="L91" i="1"/>
  <c r="L83" i="1"/>
  <c r="K83" i="1"/>
  <c r="I83" i="1"/>
  <c r="J83" i="1"/>
  <c r="K75" i="1"/>
  <c r="L75" i="1"/>
  <c r="J75" i="1"/>
  <c r="I75" i="1"/>
  <c r="L67" i="1"/>
  <c r="K67" i="1"/>
  <c r="I67" i="1"/>
  <c r="J67" i="1"/>
  <c r="K59" i="1"/>
  <c r="L59" i="1"/>
  <c r="J59" i="1"/>
  <c r="I59" i="1"/>
  <c r="L51" i="1"/>
  <c r="K51" i="1"/>
  <c r="J51" i="1"/>
  <c r="I51" i="1"/>
  <c r="K43" i="1"/>
  <c r="I43" i="1"/>
  <c r="J43" i="1"/>
  <c r="L43" i="1"/>
  <c r="L35" i="1"/>
  <c r="K35" i="1"/>
  <c r="I35" i="1"/>
  <c r="J35" i="1"/>
  <c r="K27" i="1"/>
  <c r="L27" i="1"/>
  <c r="J27" i="1"/>
  <c r="I27" i="1"/>
  <c r="L19" i="1"/>
  <c r="K19" i="1"/>
  <c r="I19" i="1"/>
  <c r="J19" i="1"/>
  <c r="K11" i="1"/>
  <c r="I11" i="1"/>
  <c r="J11" i="1"/>
  <c r="L11" i="1"/>
  <c r="J10" i="32"/>
  <c r="M10" i="32"/>
  <c r="L10" i="32"/>
  <c r="K10" i="32"/>
  <c r="J258" i="1"/>
  <c r="L258" i="1"/>
  <c r="I258" i="1"/>
  <c r="J250" i="1"/>
  <c r="K250" i="1"/>
  <c r="I250" i="1"/>
  <c r="L242" i="1"/>
  <c r="K242" i="1"/>
  <c r="I242" i="1"/>
  <c r="J234" i="1"/>
  <c r="L234" i="1"/>
  <c r="K234" i="1"/>
  <c r="J226" i="1"/>
  <c r="L226" i="1"/>
  <c r="I226" i="1"/>
  <c r="J218" i="1"/>
  <c r="K218" i="1"/>
  <c r="I218" i="1"/>
  <c r="J210" i="1"/>
  <c r="K210" i="1"/>
  <c r="I210" i="1"/>
  <c r="L202" i="1"/>
  <c r="J202" i="1"/>
  <c r="K202" i="1"/>
  <c r="J194" i="1"/>
  <c r="L194" i="1"/>
  <c r="I194" i="1"/>
  <c r="K186" i="1"/>
  <c r="J186" i="1"/>
  <c r="I186" i="1"/>
  <c r="J178" i="1"/>
  <c r="L178" i="1"/>
  <c r="I178" i="1"/>
  <c r="K170" i="1"/>
  <c r="J170" i="1"/>
  <c r="L170" i="1"/>
  <c r="J162" i="1"/>
  <c r="I162" i="1"/>
  <c r="L162" i="1"/>
  <c r="J154" i="1"/>
  <c r="L154" i="1"/>
  <c r="I154" i="1"/>
  <c r="I146" i="1"/>
  <c r="L146" i="1"/>
  <c r="J146" i="1"/>
  <c r="L138" i="1"/>
  <c r="J138" i="1"/>
  <c r="K138" i="1"/>
  <c r="I138" i="1"/>
  <c r="I130" i="1"/>
  <c r="K130" i="1"/>
  <c r="J130" i="1"/>
  <c r="L122" i="1"/>
  <c r="J122" i="1"/>
  <c r="K122" i="1"/>
  <c r="I122" i="1"/>
  <c r="I114" i="1"/>
  <c r="K114" i="1"/>
  <c r="J114" i="1"/>
  <c r="L106" i="1"/>
  <c r="J106" i="1"/>
  <c r="I106" i="1"/>
  <c r="K106" i="1"/>
  <c r="L98" i="1"/>
  <c r="I98" i="1"/>
  <c r="K98" i="1"/>
  <c r="J98" i="1"/>
  <c r="L90" i="1"/>
  <c r="J90" i="1"/>
  <c r="K90" i="1"/>
  <c r="I90" i="1"/>
  <c r="L82" i="1"/>
  <c r="I82" i="1"/>
  <c r="K82" i="1"/>
  <c r="J82" i="1"/>
  <c r="L74" i="1"/>
  <c r="J74" i="1"/>
  <c r="I74" i="1"/>
  <c r="K74" i="1"/>
  <c r="L66" i="1"/>
  <c r="I66" i="1"/>
  <c r="K66" i="1"/>
  <c r="J66" i="1"/>
  <c r="L58" i="1"/>
  <c r="K58" i="1"/>
  <c r="J58" i="1"/>
  <c r="I58" i="1"/>
  <c r="L50" i="1"/>
  <c r="I50" i="1"/>
  <c r="J50" i="1"/>
  <c r="K50" i="1"/>
  <c r="L42" i="1"/>
  <c r="K42" i="1"/>
  <c r="I42" i="1"/>
  <c r="J42" i="1"/>
  <c r="L34" i="1"/>
  <c r="I34" i="1"/>
  <c r="K34" i="1"/>
  <c r="J34" i="1"/>
  <c r="L26" i="1"/>
  <c r="J26" i="1"/>
  <c r="K26" i="1"/>
  <c r="I26" i="1"/>
  <c r="L18" i="1"/>
  <c r="I18" i="1"/>
  <c r="K18" i="1"/>
  <c r="J18" i="1"/>
  <c r="I257" i="1"/>
  <c r="L257" i="1"/>
  <c r="J257" i="1"/>
  <c r="K257" i="1"/>
  <c r="K249" i="1"/>
  <c r="J249" i="1"/>
  <c r="L249" i="1"/>
  <c r="I249" i="1"/>
  <c r="L241" i="1"/>
  <c r="K241" i="1"/>
  <c r="J241" i="1"/>
  <c r="I241" i="1"/>
  <c r="K233" i="1"/>
  <c r="J233" i="1"/>
  <c r="I233" i="1"/>
  <c r="L233" i="1"/>
  <c r="I225" i="1"/>
  <c r="K225" i="1"/>
  <c r="J225" i="1"/>
  <c r="L225" i="1"/>
  <c r="K217" i="1"/>
  <c r="J217" i="1"/>
  <c r="I217" i="1"/>
  <c r="L217" i="1"/>
  <c r="L209" i="1"/>
  <c r="I209" i="1"/>
  <c r="K209" i="1"/>
  <c r="J209" i="1"/>
  <c r="L201" i="1"/>
  <c r="I201" i="1"/>
  <c r="K201" i="1"/>
  <c r="J201" i="1"/>
  <c r="I193" i="1"/>
  <c r="L193" i="1"/>
  <c r="K193" i="1"/>
  <c r="J193" i="1"/>
  <c r="K185" i="1"/>
  <c r="J185" i="1"/>
  <c r="L185" i="1"/>
  <c r="I185" i="1"/>
  <c r="L177" i="1"/>
  <c r="J177" i="1"/>
  <c r="K177" i="1"/>
  <c r="I177" i="1"/>
  <c r="J169" i="1"/>
  <c r="L169" i="1"/>
  <c r="K169" i="1"/>
  <c r="I169" i="1"/>
  <c r="I161" i="1"/>
  <c r="J161" i="1"/>
  <c r="L161" i="1"/>
  <c r="K161" i="1"/>
  <c r="L153" i="1"/>
  <c r="J153" i="1"/>
  <c r="K153" i="1"/>
  <c r="I153" i="1"/>
  <c r="I145" i="1"/>
  <c r="L145" i="1"/>
  <c r="K145" i="1"/>
  <c r="J145" i="1"/>
  <c r="K137" i="1"/>
  <c r="J137" i="1"/>
  <c r="L137" i="1"/>
  <c r="I137" i="1"/>
  <c r="J129" i="1"/>
  <c r="L129" i="1"/>
  <c r="I129" i="1"/>
  <c r="K129" i="1"/>
  <c r="K121" i="1"/>
  <c r="J121" i="1"/>
  <c r="I121" i="1"/>
  <c r="L121" i="1"/>
  <c r="J113" i="1"/>
  <c r="L113" i="1"/>
  <c r="K113" i="1"/>
  <c r="I113" i="1"/>
  <c r="K105" i="1"/>
  <c r="J105" i="1"/>
  <c r="L105" i="1"/>
  <c r="I105" i="1"/>
  <c r="J97" i="1"/>
  <c r="L97" i="1"/>
  <c r="I97" i="1"/>
  <c r="K97" i="1"/>
  <c r="K89" i="1"/>
  <c r="J89" i="1"/>
  <c r="I89" i="1"/>
  <c r="L89" i="1"/>
  <c r="J81" i="1"/>
  <c r="L81" i="1"/>
  <c r="K81" i="1"/>
  <c r="I81" i="1"/>
  <c r="K73" i="1"/>
  <c r="J73" i="1"/>
  <c r="L73" i="1"/>
  <c r="I73" i="1"/>
  <c r="J65" i="1"/>
  <c r="L65" i="1"/>
  <c r="I65" i="1"/>
  <c r="K65" i="1"/>
  <c r="K57" i="1"/>
  <c r="J57" i="1"/>
  <c r="I57" i="1"/>
  <c r="L57" i="1"/>
  <c r="J49" i="1"/>
  <c r="L49" i="1"/>
  <c r="I49" i="1"/>
  <c r="K49" i="1"/>
  <c r="K41" i="1"/>
  <c r="J41" i="1"/>
  <c r="L41" i="1"/>
  <c r="I41" i="1"/>
  <c r="J33" i="1"/>
  <c r="L33" i="1"/>
  <c r="K33" i="1"/>
  <c r="I33" i="1"/>
  <c r="K25" i="1"/>
  <c r="J25" i="1"/>
  <c r="L25" i="1"/>
  <c r="I25" i="1"/>
  <c r="J17" i="1"/>
  <c r="L17" i="1"/>
  <c r="K17" i="1"/>
  <c r="I17" i="1"/>
  <c r="K256" i="1"/>
  <c r="J256" i="1"/>
  <c r="I256" i="1"/>
  <c r="L256" i="1"/>
  <c r="K248" i="1"/>
  <c r="J248" i="1"/>
  <c r="I248" i="1"/>
  <c r="L248" i="1"/>
  <c r="J240" i="1"/>
  <c r="I240" i="1"/>
  <c r="K240" i="1"/>
  <c r="L240" i="1"/>
  <c r="L232" i="1"/>
  <c r="K232" i="1"/>
  <c r="I232" i="1"/>
  <c r="J232" i="1"/>
  <c r="I224" i="1"/>
  <c r="K224" i="1"/>
  <c r="L224" i="1"/>
  <c r="J224" i="1"/>
  <c r="I216" i="1"/>
  <c r="K216" i="1"/>
  <c r="L216" i="1"/>
  <c r="J216" i="1"/>
  <c r="J208" i="1"/>
  <c r="I208" i="1"/>
  <c r="K208" i="1"/>
  <c r="L208" i="1"/>
  <c r="L200" i="1"/>
  <c r="K200" i="1"/>
  <c r="I200" i="1"/>
  <c r="J200" i="1"/>
  <c r="L192" i="1"/>
  <c r="K192" i="1"/>
  <c r="I192" i="1"/>
  <c r="J192" i="1"/>
  <c r="L184" i="1"/>
  <c r="K184" i="1"/>
  <c r="I184" i="1"/>
  <c r="J184" i="1"/>
  <c r="J176" i="1"/>
  <c r="I176" i="1"/>
  <c r="L176" i="1"/>
  <c r="K176" i="1"/>
  <c r="L168" i="1"/>
  <c r="K168" i="1"/>
  <c r="J168" i="1"/>
  <c r="I168" i="1"/>
  <c r="J160" i="1"/>
  <c r="I160" i="1"/>
  <c r="L160" i="1"/>
  <c r="K160" i="1"/>
  <c r="J152" i="1"/>
  <c r="I152" i="1"/>
  <c r="L152" i="1"/>
  <c r="K152" i="1"/>
  <c r="K144" i="1"/>
  <c r="J144" i="1"/>
  <c r="I144" i="1"/>
  <c r="L144" i="1"/>
  <c r="K136" i="1"/>
  <c r="L136" i="1"/>
  <c r="J136" i="1"/>
  <c r="I136" i="1"/>
  <c r="L128" i="1"/>
  <c r="K128" i="1"/>
  <c r="I128" i="1"/>
  <c r="J128" i="1"/>
  <c r="K120" i="1"/>
  <c r="J120" i="1"/>
  <c r="I120" i="1"/>
  <c r="L120" i="1"/>
  <c r="L112" i="1"/>
  <c r="K112" i="1"/>
  <c r="I112" i="1"/>
  <c r="J112" i="1"/>
  <c r="K104" i="1"/>
  <c r="L104" i="1"/>
  <c r="J104" i="1"/>
  <c r="I104" i="1"/>
  <c r="L96" i="1"/>
  <c r="K96" i="1"/>
  <c r="I96" i="1"/>
  <c r="J96" i="1"/>
  <c r="K88" i="1"/>
  <c r="J88" i="1"/>
  <c r="I88" i="1"/>
  <c r="L88" i="1"/>
  <c r="L80" i="1"/>
  <c r="K80" i="1"/>
  <c r="I80" i="1"/>
  <c r="J80" i="1"/>
  <c r="K72" i="1"/>
  <c r="L72" i="1"/>
  <c r="J72" i="1"/>
  <c r="I72" i="1"/>
  <c r="L64" i="1"/>
  <c r="K64" i="1"/>
  <c r="I64" i="1"/>
  <c r="J64" i="1"/>
  <c r="K56" i="1"/>
  <c r="L56" i="1"/>
  <c r="J56" i="1"/>
  <c r="I56" i="1"/>
  <c r="L48" i="1"/>
  <c r="K48" i="1"/>
  <c r="J48" i="1"/>
  <c r="I48" i="1"/>
  <c r="K40" i="1"/>
  <c r="L40" i="1"/>
  <c r="J40" i="1"/>
  <c r="I40" i="1"/>
  <c r="L32" i="1"/>
  <c r="K32" i="1"/>
  <c r="J32" i="1"/>
  <c r="I32" i="1"/>
  <c r="K24" i="1"/>
  <c r="I24" i="1"/>
  <c r="L24" i="1"/>
  <c r="J24" i="1"/>
  <c r="L16" i="1"/>
  <c r="K16" i="1"/>
  <c r="J16" i="1"/>
  <c r="I16" i="1"/>
  <c r="K10" i="30"/>
  <c r="J10" i="30"/>
  <c r="M10" i="30"/>
  <c r="L10" i="30"/>
  <c r="L255" i="1"/>
  <c r="J247" i="1"/>
  <c r="L239" i="1"/>
  <c r="J231" i="1"/>
  <c r="I223" i="1"/>
  <c r="K215" i="1"/>
  <c r="K207" i="1"/>
  <c r="K199" i="1"/>
  <c r="L191" i="1"/>
  <c r="I183" i="1"/>
  <c r="I175" i="1"/>
  <c r="L167" i="1"/>
  <c r="I159" i="1"/>
  <c r="I151" i="1"/>
  <c r="K143" i="1"/>
  <c r="L135" i="1"/>
  <c r="L127" i="1"/>
  <c r="L119" i="1"/>
  <c r="L111" i="1"/>
  <c r="L103" i="1"/>
  <c r="L95" i="1"/>
  <c r="L87" i="1"/>
  <c r="L79" i="1"/>
  <c r="L71" i="1"/>
  <c r="L63" i="1"/>
  <c r="K55" i="1"/>
  <c r="L47" i="1"/>
  <c r="J39" i="1"/>
  <c r="K31" i="1"/>
  <c r="L23" i="1"/>
  <c r="L15" i="1"/>
  <c r="J10" i="17"/>
  <c r="M10" i="17"/>
  <c r="L10" i="17"/>
  <c r="N10" i="17"/>
  <c r="K10" i="17"/>
  <c r="K254" i="1"/>
  <c r="L254" i="1"/>
  <c r="J254" i="1"/>
  <c r="I254" i="1"/>
  <c r="J246" i="1"/>
  <c r="I246" i="1"/>
  <c r="K246" i="1"/>
  <c r="L246" i="1"/>
  <c r="L238" i="1"/>
  <c r="K238" i="1"/>
  <c r="I238" i="1"/>
  <c r="J238" i="1"/>
  <c r="I230" i="1"/>
  <c r="K230" i="1"/>
  <c r="L230" i="1"/>
  <c r="J230" i="1"/>
  <c r="I222" i="1"/>
  <c r="K222" i="1"/>
  <c r="L222" i="1"/>
  <c r="J222" i="1"/>
  <c r="J214" i="1"/>
  <c r="I214" i="1"/>
  <c r="K214" i="1"/>
  <c r="L214" i="1"/>
  <c r="L206" i="1"/>
  <c r="K206" i="1"/>
  <c r="I206" i="1"/>
  <c r="J206" i="1"/>
  <c r="L198" i="1"/>
  <c r="K198" i="1"/>
  <c r="I198" i="1"/>
  <c r="J198" i="1"/>
  <c r="L190" i="1"/>
  <c r="K190" i="1"/>
  <c r="I190" i="1"/>
  <c r="J190" i="1"/>
  <c r="J182" i="1"/>
  <c r="I182" i="1"/>
  <c r="L182" i="1"/>
  <c r="K182" i="1"/>
  <c r="L174" i="1"/>
  <c r="K174" i="1"/>
  <c r="J174" i="1"/>
  <c r="I174" i="1"/>
  <c r="J166" i="1"/>
  <c r="I166" i="1"/>
  <c r="L166" i="1"/>
  <c r="K166" i="1"/>
  <c r="I158" i="1"/>
  <c r="K158" i="1"/>
  <c r="J158" i="1"/>
  <c r="L158" i="1"/>
  <c r="L150" i="1"/>
  <c r="K150" i="1"/>
  <c r="J150" i="1"/>
  <c r="I150" i="1"/>
  <c r="I142" i="1"/>
  <c r="J142" i="1"/>
  <c r="L142" i="1"/>
  <c r="K142" i="1"/>
  <c r="K134" i="1"/>
  <c r="J134" i="1"/>
  <c r="L134" i="1"/>
  <c r="I134" i="1"/>
  <c r="J126" i="1"/>
  <c r="L126" i="1"/>
  <c r="I126" i="1"/>
  <c r="K126" i="1"/>
  <c r="K118" i="1"/>
  <c r="J118" i="1"/>
  <c r="L118" i="1"/>
  <c r="I118" i="1"/>
  <c r="J110" i="1"/>
  <c r="L110" i="1"/>
  <c r="K110" i="1"/>
  <c r="I110" i="1"/>
  <c r="K102" i="1"/>
  <c r="J102" i="1"/>
  <c r="L102" i="1"/>
  <c r="I102" i="1"/>
  <c r="J94" i="1"/>
  <c r="L94" i="1"/>
  <c r="I94" i="1"/>
  <c r="K94" i="1"/>
  <c r="K86" i="1"/>
  <c r="J86" i="1"/>
  <c r="L86" i="1"/>
  <c r="I86" i="1"/>
  <c r="J78" i="1"/>
  <c r="L78" i="1"/>
  <c r="K78" i="1"/>
  <c r="I78" i="1"/>
  <c r="K70" i="1"/>
  <c r="J70" i="1"/>
  <c r="L70" i="1"/>
  <c r="I70" i="1"/>
  <c r="J62" i="1"/>
  <c r="L62" i="1"/>
  <c r="I62" i="1"/>
  <c r="K62" i="1"/>
  <c r="K54" i="1"/>
  <c r="J54" i="1"/>
  <c r="L54" i="1"/>
  <c r="I54" i="1"/>
  <c r="J46" i="1"/>
  <c r="L46" i="1"/>
  <c r="I46" i="1"/>
  <c r="K46" i="1"/>
  <c r="K38" i="1"/>
  <c r="J38" i="1"/>
  <c r="I38" i="1"/>
  <c r="L38" i="1"/>
  <c r="J30" i="1"/>
  <c r="K30" i="1"/>
  <c r="L30" i="1"/>
  <c r="I30" i="1"/>
  <c r="K22" i="1"/>
  <c r="J22" i="1"/>
  <c r="L22" i="1"/>
  <c r="I22" i="1"/>
  <c r="J14" i="1"/>
  <c r="I14" i="1"/>
  <c r="L14" i="1"/>
  <c r="K14" i="1"/>
  <c r="L253" i="1"/>
  <c r="K253" i="1"/>
  <c r="I253" i="1"/>
  <c r="J253" i="1"/>
  <c r="L245" i="1"/>
  <c r="K245" i="1"/>
  <c r="I245" i="1"/>
  <c r="J245" i="1"/>
  <c r="J237" i="1"/>
  <c r="I237" i="1"/>
  <c r="L237" i="1"/>
  <c r="K237" i="1"/>
  <c r="L229" i="1"/>
  <c r="K229" i="1"/>
  <c r="J229" i="1"/>
  <c r="I229" i="1"/>
  <c r="J221" i="1"/>
  <c r="I221" i="1"/>
  <c r="L221" i="1"/>
  <c r="K221" i="1"/>
  <c r="J213" i="1"/>
  <c r="I213" i="1"/>
  <c r="L213" i="1"/>
  <c r="K213" i="1"/>
  <c r="J205" i="1"/>
  <c r="I205" i="1"/>
  <c r="L205" i="1"/>
  <c r="K205" i="1"/>
  <c r="L197" i="1"/>
  <c r="K197" i="1"/>
  <c r="J197" i="1"/>
  <c r="I197" i="1"/>
  <c r="K189" i="1"/>
  <c r="L189" i="1"/>
  <c r="J189" i="1"/>
  <c r="I189" i="1"/>
  <c r="K181" i="1"/>
  <c r="L181" i="1"/>
  <c r="J181" i="1"/>
  <c r="I181" i="1"/>
  <c r="J173" i="1"/>
  <c r="I173" i="1"/>
  <c r="K173" i="1"/>
  <c r="L173" i="1"/>
  <c r="L165" i="1"/>
  <c r="K165" i="1"/>
  <c r="I165" i="1"/>
  <c r="J165" i="1"/>
  <c r="J157" i="1"/>
  <c r="L157" i="1"/>
  <c r="K157" i="1"/>
  <c r="I157" i="1"/>
  <c r="K149" i="1"/>
  <c r="L149" i="1"/>
  <c r="J149" i="1"/>
  <c r="I149" i="1"/>
  <c r="J141" i="1"/>
  <c r="L141" i="1"/>
  <c r="I141" i="1"/>
  <c r="K141" i="1"/>
  <c r="L133" i="1"/>
  <c r="I133" i="1"/>
  <c r="K133" i="1"/>
  <c r="J133" i="1"/>
  <c r="L125" i="1"/>
  <c r="J125" i="1"/>
  <c r="K125" i="1"/>
  <c r="I125" i="1"/>
  <c r="L117" i="1"/>
  <c r="I117" i="1"/>
  <c r="K117" i="1"/>
  <c r="J117" i="1"/>
  <c r="L109" i="1"/>
  <c r="J109" i="1"/>
  <c r="K109" i="1"/>
  <c r="I109" i="1"/>
  <c r="L101" i="1"/>
  <c r="I101" i="1"/>
  <c r="K101" i="1"/>
  <c r="J101" i="1"/>
  <c r="L93" i="1"/>
  <c r="J93" i="1"/>
  <c r="K93" i="1"/>
  <c r="I93" i="1"/>
  <c r="L85" i="1"/>
  <c r="I85" i="1"/>
  <c r="K85" i="1"/>
  <c r="J85" i="1"/>
  <c r="L77" i="1"/>
  <c r="J77" i="1"/>
  <c r="K77" i="1"/>
  <c r="I77" i="1"/>
  <c r="L69" i="1"/>
  <c r="I69" i="1"/>
  <c r="K69" i="1"/>
  <c r="J69" i="1"/>
  <c r="L61" i="1"/>
  <c r="J61" i="1"/>
  <c r="K61" i="1"/>
  <c r="I61" i="1"/>
  <c r="L53" i="1"/>
  <c r="I53" i="1"/>
  <c r="K53" i="1"/>
  <c r="J53" i="1"/>
  <c r="L45" i="1"/>
  <c r="J45" i="1"/>
  <c r="I45" i="1"/>
  <c r="K45" i="1"/>
  <c r="L37" i="1"/>
  <c r="I37" i="1"/>
  <c r="K37" i="1"/>
  <c r="J37" i="1"/>
  <c r="L29" i="1"/>
  <c r="I29" i="1"/>
  <c r="K29" i="1"/>
  <c r="J29" i="1"/>
  <c r="L21" i="1"/>
  <c r="I21" i="1"/>
  <c r="J21" i="1"/>
  <c r="K21" i="1"/>
  <c r="L13" i="1"/>
  <c r="K13" i="1"/>
  <c r="J13" i="1"/>
  <c r="I13" i="1"/>
  <c r="I10" i="1"/>
  <c r="J10" i="1"/>
  <c r="K252" i="1"/>
  <c r="J252" i="1"/>
  <c r="L252" i="1"/>
  <c r="I252" i="1"/>
  <c r="L244" i="1"/>
  <c r="J244" i="1"/>
  <c r="I244" i="1"/>
  <c r="K244" i="1"/>
  <c r="J236" i="1"/>
  <c r="L236" i="1"/>
  <c r="I236" i="1"/>
  <c r="K236" i="1"/>
  <c r="I228" i="1"/>
  <c r="J228" i="1"/>
  <c r="L228" i="1"/>
  <c r="K228" i="1"/>
  <c r="K220" i="1"/>
  <c r="J220" i="1"/>
  <c r="L220" i="1"/>
  <c r="I220" i="1"/>
  <c r="L212" i="1"/>
  <c r="J212" i="1"/>
  <c r="K212" i="1"/>
  <c r="I212" i="1"/>
  <c r="L204" i="1"/>
  <c r="J204" i="1"/>
  <c r="K204" i="1"/>
  <c r="I204" i="1"/>
  <c r="I196" i="1"/>
  <c r="L196" i="1"/>
  <c r="J196" i="1"/>
  <c r="K196" i="1"/>
  <c r="K188" i="1"/>
  <c r="J188" i="1"/>
  <c r="L188" i="1"/>
  <c r="I188" i="1"/>
  <c r="L180" i="1"/>
  <c r="K180" i="1"/>
  <c r="J180" i="1"/>
  <c r="I180" i="1"/>
  <c r="K172" i="1"/>
  <c r="J172" i="1"/>
  <c r="I172" i="1"/>
  <c r="L172" i="1"/>
  <c r="I164" i="1"/>
  <c r="K164" i="1"/>
  <c r="J164" i="1"/>
  <c r="L164" i="1"/>
  <c r="L156" i="1"/>
  <c r="K156" i="1"/>
  <c r="J156" i="1"/>
  <c r="I156" i="1"/>
  <c r="L148" i="1"/>
  <c r="J148" i="1"/>
  <c r="K148" i="1"/>
  <c r="I148" i="1"/>
  <c r="L140" i="1"/>
  <c r="K140" i="1"/>
  <c r="J140" i="1"/>
  <c r="I140" i="1"/>
  <c r="I132" i="1"/>
  <c r="K132" i="1"/>
  <c r="L132" i="1"/>
  <c r="J132" i="1"/>
  <c r="J124" i="1"/>
  <c r="I124" i="1"/>
  <c r="L124" i="1"/>
  <c r="K124" i="1"/>
  <c r="I116" i="1"/>
  <c r="K116" i="1"/>
  <c r="L116" i="1"/>
  <c r="J116" i="1"/>
  <c r="J108" i="1"/>
  <c r="I108" i="1"/>
  <c r="L108" i="1"/>
  <c r="K108" i="1"/>
  <c r="I100" i="1"/>
  <c r="K100" i="1"/>
  <c r="L100" i="1"/>
  <c r="J100" i="1"/>
  <c r="J92" i="1"/>
  <c r="I92" i="1"/>
  <c r="L92" i="1"/>
  <c r="K92" i="1"/>
  <c r="I84" i="1"/>
  <c r="K84" i="1"/>
  <c r="L84" i="1"/>
  <c r="J84" i="1"/>
  <c r="J76" i="1"/>
  <c r="I76" i="1"/>
  <c r="L76" i="1"/>
  <c r="K76" i="1"/>
  <c r="I68" i="1"/>
  <c r="K68" i="1"/>
  <c r="L68" i="1"/>
  <c r="J68" i="1"/>
  <c r="J60" i="1"/>
  <c r="I60" i="1"/>
  <c r="L60" i="1"/>
  <c r="K60" i="1"/>
  <c r="I52" i="1"/>
  <c r="J52" i="1"/>
  <c r="L52" i="1"/>
  <c r="K52" i="1"/>
  <c r="J44" i="1"/>
  <c r="I44" i="1"/>
  <c r="K44" i="1"/>
  <c r="L44" i="1"/>
  <c r="I36" i="1"/>
  <c r="L36" i="1"/>
  <c r="K36" i="1"/>
  <c r="J36" i="1"/>
  <c r="J28" i="1"/>
  <c r="I28" i="1"/>
  <c r="L28" i="1"/>
  <c r="K28" i="1"/>
  <c r="I20" i="1"/>
  <c r="L20" i="1"/>
  <c r="K20" i="1"/>
  <c r="J20" i="1"/>
  <c r="J12" i="1"/>
  <c r="I12" i="1"/>
  <c r="L12" i="1"/>
  <c r="K12" i="1"/>
  <c r="U229" i="38"/>
  <c r="L10" i="31"/>
  <c r="K10" i="31"/>
  <c r="J10" i="31"/>
  <c r="I10" i="31"/>
  <c r="L10" i="5"/>
  <c r="K10" i="5"/>
  <c r="J10" i="5"/>
  <c r="I10" i="5"/>
  <c r="L17" i="10"/>
  <c r="L25" i="10"/>
  <c r="L33" i="10"/>
  <c r="L41" i="10"/>
  <c r="L49" i="10"/>
  <c r="L57" i="10"/>
  <c r="L65" i="10"/>
  <c r="L73" i="10"/>
  <c r="L81" i="10"/>
  <c r="L89" i="10"/>
  <c r="K185" i="10"/>
  <c r="K193" i="10"/>
  <c r="K209" i="10"/>
  <c r="K217" i="10"/>
  <c r="K225" i="10"/>
  <c r="K233" i="10"/>
  <c r="K241" i="10"/>
  <c r="K249" i="10"/>
  <c r="K257" i="10"/>
  <c r="J49" i="10"/>
  <c r="J57" i="10"/>
  <c r="J65" i="10"/>
  <c r="J73" i="10"/>
  <c r="J81" i="10"/>
  <c r="J89" i="10"/>
  <c r="J105" i="10"/>
  <c r="L113" i="10"/>
  <c r="L121" i="10"/>
  <c r="L129" i="10"/>
  <c r="L137" i="10"/>
  <c r="L145" i="10"/>
  <c r="L153" i="10"/>
  <c r="L161" i="10"/>
  <c r="L169" i="10"/>
  <c r="L177" i="10"/>
  <c r="L185" i="10"/>
  <c r="L193" i="10"/>
  <c r="L209" i="10"/>
  <c r="L217" i="10"/>
  <c r="L225" i="10"/>
  <c r="L233" i="10"/>
  <c r="L241" i="10"/>
  <c r="L249" i="10"/>
  <c r="L257" i="10"/>
  <c r="J17" i="10"/>
  <c r="J25" i="10"/>
  <c r="J33" i="10"/>
  <c r="J41" i="10"/>
  <c r="J113" i="10"/>
  <c r="J121" i="10"/>
  <c r="J129" i="10"/>
  <c r="J137" i="10"/>
  <c r="J145" i="10"/>
  <c r="J153" i="10"/>
  <c r="J161" i="10"/>
  <c r="J169" i="10"/>
  <c r="J177" i="10"/>
  <c r="J185" i="10"/>
  <c r="J193" i="10"/>
  <c r="J209" i="10"/>
  <c r="J217" i="10"/>
  <c r="J225" i="10"/>
  <c r="J233" i="10"/>
  <c r="J241" i="10"/>
  <c r="J249" i="10"/>
  <c r="J257" i="10"/>
  <c r="I12" i="22"/>
  <c r="H12" i="22"/>
  <c r="X254" i="23"/>
  <c r="U256" i="23"/>
  <c r="X257" i="23"/>
  <c r="J63" i="23"/>
  <c r="T47" i="23"/>
  <c r="S47" i="23"/>
  <c r="S257" i="23"/>
  <c r="W254" i="23"/>
  <c r="J79" i="23"/>
  <c r="X188" i="23"/>
  <c r="W236" i="23"/>
  <c r="W258" i="23"/>
  <c r="S55" i="23"/>
  <c r="X63" i="23"/>
  <c r="O12" i="28"/>
  <c r="I95" i="19"/>
  <c r="H56" i="21"/>
  <c r="H88" i="21"/>
  <c r="L93" i="22"/>
  <c r="I132" i="7"/>
  <c r="K26" i="20"/>
  <c r="K42" i="20"/>
  <c r="K58" i="20"/>
  <c r="L39" i="11"/>
  <c r="X44" i="23"/>
  <c r="I106" i="20"/>
  <c r="J29" i="22"/>
  <c r="J61" i="22"/>
  <c r="L69" i="22"/>
  <c r="H77" i="22"/>
  <c r="L104" i="21"/>
  <c r="I79" i="19"/>
  <c r="J101" i="22"/>
  <c r="I39" i="19"/>
  <c r="J108" i="7"/>
  <c r="J136" i="7"/>
  <c r="J144" i="7"/>
  <c r="J148" i="7"/>
  <c r="K100" i="7"/>
  <c r="K116" i="7"/>
  <c r="K120" i="7"/>
  <c r="K124" i="7"/>
  <c r="K128" i="7"/>
  <c r="O50" i="8"/>
  <c r="K15" i="11"/>
  <c r="K23" i="11"/>
  <c r="K31" i="11"/>
  <c r="K39" i="11"/>
  <c r="K47" i="11"/>
  <c r="K55" i="11"/>
  <c r="K63" i="11"/>
  <c r="K71" i="11"/>
  <c r="L32" i="21"/>
  <c r="H53" i="22"/>
  <c r="L61" i="22"/>
  <c r="J69" i="22"/>
  <c r="J77" i="22"/>
  <c r="H85" i="22"/>
  <c r="H24" i="21"/>
  <c r="L101" i="22"/>
  <c r="J109" i="22"/>
  <c r="I26" i="20"/>
  <c r="K23" i="19"/>
  <c r="K39" i="19"/>
  <c r="K55" i="19"/>
  <c r="K71" i="19"/>
  <c r="J79" i="11"/>
  <c r="J87" i="11"/>
  <c r="J95" i="11"/>
  <c r="L55" i="11"/>
  <c r="L40" i="21"/>
  <c r="J12" i="10"/>
  <c r="J28" i="10"/>
  <c r="L108" i="10"/>
  <c r="L124" i="10"/>
  <c r="L140" i="10"/>
  <c r="L156" i="10"/>
  <c r="L172" i="10"/>
  <c r="L188" i="10"/>
  <c r="L204" i="10"/>
  <c r="L220" i="10"/>
  <c r="L236" i="10"/>
  <c r="L252" i="10"/>
  <c r="S36" i="23"/>
  <c r="K99" i="23"/>
  <c r="I98" i="20"/>
  <c r="M106" i="20"/>
  <c r="J21" i="22"/>
  <c r="J53" i="22"/>
  <c r="H69" i="22"/>
  <c r="L77" i="22"/>
  <c r="J96" i="21"/>
  <c r="L109" i="22"/>
  <c r="I63" i="19"/>
  <c r="K79" i="19"/>
  <c r="K108" i="7"/>
  <c r="K136" i="7"/>
  <c r="K144" i="7"/>
  <c r="K148" i="7"/>
  <c r="J96" i="7"/>
  <c r="J104" i="7"/>
  <c r="J140" i="7"/>
  <c r="J152" i="7"/>
  <c r="J156" i="7"/>
  <c r="J160" i="7"/>
  <c r="J20" i="23"/>
  <c r="R42" i="8"/>
  <c r="J40" i="21"/>
  <c r="J72" i="21"/>
  <c r="K79" i="11"/>
  <c r="K95" i="11"/>
  <c r="K111" i="11"/>
  <c r="K127" i="11"/>
  <c r="K143" i="11"/>
  <c r="K159" i="11"/>
  <c r="K207" i="11"/>
  <c r="K223" i="11"/>
  <c r="K239" i="11"/>
  <c r="K255" i="11"/>
  <c r="L64" i="21"/>
  <c r="W44" i="23"/>
  <c r="U68" i="23"/>
  <c r="V44" i="23"/>
  <c r="T36" i="23"/>
  <c r="L15" i="19"/>
  <c r="L31" i="19"/>
  <c r="L39" i="19"/>
  <c r="L47" i="19"/>
  <c r="L55" i="19"/>
  <c r="L63" i="19"/>
  <c r="L71" i="19"/>
  <c r="L79" i="19"/>
  <c r="L87" i="19"/>
  <c r="L95" i="19"/>
  <c r="K98" i="20"/>
  <c r="H13" i="22"/>
  <c r="L21" i="22"/>
  <c r="H45" i="22"/>
  <c r="L53" i="22"/>
  <c r="L96" i="21"/>
  <c r="M79" i="19"/>
  <c r="K87" i="19"/>
  <c r="Q34" i="8"/>
  <c r="R74" i="8"/>
  <c r="I13" i="7"/>
  <c r="I45" i="7"/>
  <c r="I61" i="7"/>
  <c r="I77" i="7"/>
  <c r="K18" i="20"/>
  <c r="K82" i="20"/>
  <c r="J111" i="11"/>
  <c r="J119" i="11"/>
  <c r="J127" i="11"/>
  <c r="J135" i="11"/>
  <c r="J143" i="11"/>
  <c r="J151" i="11"/>
  <c r="J159" i="11"/>
  <c r="J191" i="11"/>
  <c r="J199" i="11"/>
  <c r="J207" i="11"/>
  <c r="J215" i="11"/>
  <c r="J223" i="11"/>
  <c r="J231" i="11"/>
  <c r="J239" i="11"/>
  <c r="J247" i="11"/>
  <c r="J255" i="11"/>
  <c r="J23" i="11"/>
  <c r="J39" i="11"/>
  <c r="J55" i="11"/>
  <c r="J71" i="11"/>
  <c r="L71" i="11"/>
  <c r="L72" i="21"/>
  <c r="M18" i="20"/>
  <c r="W52" i="23"/>
  <c r="X12" i="23"/>
  <c r="U28" i="23"/>
  <c r="L103" i="19"/>
  <c r="M98" i="20"/>
  <c r="J13" i="22"/>
  <c r="J45" i="22"/>
  <c r="K69" i="22"/>
  <c r="H72" i="21"/>
  <c r="M87" i="19"/>
  <c r="K95" i="19"/>
  <c r="J132" i="7"/>
  <c r="K96" i="7"/>
  <c r="K104" i="7"/>
  <c r="K140" i="7"/>
  <c r="K152" i="7"/>
  <c r="K156" i="7"/>
  <c r="K160" i="7"/>
  <c r="J34" i="8"/>
  <c r="L111" i="11"/>
  <c r="L119" i="11"/>
  <c r="L127" i="11"/>
  <c r="L135" i="11"/>
  <c r="L143" i="11"/>
  <c r="L151" i="11"/>
  <c r="L159" i="11"/>
  <c r="L199" i="11"/>
  <c r="L207" i="11"/>
  <c r="L215" i="11"/>
  <c r="L223" i="11"/>
  <c r="L231" i="11"/>
  <c r="L239" i="11"/>
  <c r="L247" i="11"/>
  <c r="L255" i="11"/>
  <c r="M42" i="20"/>
  <c r="U20" i="23"/>
  <c r="H101" i="22"/>
  <c r="J85" i="22"/>
  <c r="M95" i="19"/>
  <c r="J28" i="23"/>
  <c r="P26" i="8"/>
  <c r="J37" i="7"/>
  <c r="J53" i="7"/>
  <c r="K31" i="19"/>
  <c r="K47" i="19"/>
  <c r="L23" i="11"/>
  <c r="M82" i="20"/>
  <c r="M31" i="19"/>
  <c r="M71" i="19"/>
  <c r="T43" i="23"/>
  <c r="X19" i="23"/>
  <c r="R170" i="8"/>
  <c r="Q210" i="8"/>
  <c r="O218" i="8"/>
  <c r="J222" i="8"/>
  <c r="J242" i="8"/>
  <c r="J80" i="7"/>
  <c r="J175" i="7"/>
  <c r="I223" i="7"/>
  <c r="I239" i="7"/>
  <c r="J167" i="7"/>
  <c r="J171" i="7"/>
  <c r="I191" i="7"/>
  <c r="I195" i="7"/>
  <c r="I199" i="7"/>
  <c r="I203" i="7"/>
  <c r="I235" i="7"/>
  <c r="I243" i="7"/>
  <c r="L84" i="22"/>
  <c r="L100" i="22"/>
  <c r="J108" i="22"/>
  <c r="L182" i="11"/>
  <c r="L214" i="11"/>
  <c r="L246" i="11"/>
  <c r="S63" i="23"/>
  <c r="J118" i="11"/>
  <c r="T23" i="23"/>
  <c r="S45" i="23"/>
  <c r="J170" i="8"/>
  <c r="R218" i="8"/>
  <c r="Q238" i="8"/>
  <c r="O242" i="8"/>
  <c r="M78" i="19"/>
  <c r="M94" i="19"/>
  <c r="L142" i="11"/>
  <c r="L174" i="11"/>
  <c r="L206" i="11"/>
  <c r="L238" i="11"/>
  <c r="V79" i="23"/>
  <c r="J126" i="11"/>
  <c r="J190" i="11"/>
  <c r="J222" i="11"/>
  <c r="J254" i="11"/>
  <c r="V31" i="23"/>
  <c r="K11" i="10"/>
  <c r="L19" i="10"/>
  <c r="L27" i="10"/>
  <c r="L35" i="10"/>
  <c r="L43" i="10"/>
  <c r="L51" i="10"/>
  <c r="L59" i="10"/>
  <c r="L67" i="10"/>
  <c r="L75" i="10"/>
  <c r="L83" i="10"/>
  <c r="L91" i="10"/>
  <c r="L99" i="10"/>
  <c r="K107" i="10"/>
  <c r="K115" i="10"/>
  <c r="K123" i="10"/>
  <c r="K131" i="10"/>
  <c r="K139" i="10"/>
  <c r="K147" i="10"/>
  <c r="K155" i="10"/>
  <c r="K163" i="10"/>
  <c r="K171" i="10"/>
  <c r="K179" i="10"/>
  <c r="K187" i="10"/>
  <c r="K195" i="10"/>
  <c r="K203" i="10"/>
  <c r="K211" i="10"/>
  <c r="K219" i="10"/>
  <c r="K227" i="10"/>
  <c r="K235" i="10"/>
  <c r="K243" i="10"/>
  <c r="K251" i="10"/>
  <c r="K259" i="10"/>
  <c r="L11" i="10"/>
  <c r="L107" i="10"/>
  <c r="L115" i="10"/>
  <c r="L123" i="10"/>
  <c r="L131" i="10"/>
  <c r="L139" i="10"/>
  <c r="L147" i="10"/>
  <c r="L155" i="10"/>
  <c r="L163" i="10"/>
  <c r="L171" i="10"/>
  <c r="L179" i="10"/>
  <c r="L187" i="10"/>
  <c r="L195" i="10"/>
  <c r="L203" i="10"/>
  <c r="L211" i="10"/>
  <c r="L219" i="10"/>
  <c r="L227" i="10"/>
  <c r="L235" i="10"/>
  <c r="L243" i="10"/>
  <c r="L251" i="10"/>
  <c r="L259" i="10"/>
  <c r="Q202" i="8"/>
  <c r="O222" i="8"/>
  <c r="R238" i="8"/>
  <c r="J215" i="7"/>
  <c r="J219" i="7"/>
  <c r="H223" i="7"/>
  <c r="J163" i="7"/>
  <c r="J183" i="7"/>
  <c r="H191" i="7"/>
  <c r="J77" i="23"/>
  <c r="R41" i="8"/>
  <c r="O49" i="8"/>
  <c r="L108" i="22"/>
  <c r="J84" i="22"/>
  <c r="J100" i="22"/>
  <c r="L166" i="11"/>
  <c r="L198" i="11"/>
  <c r="R17" i="8"/>
  <c r="R25" i="8"/>
  <c r="R33" i="8"/>
  <c r="Q57" i="8"/>
  <c r="T37" i="23"/>
  <c r="U37" i="23"/>
  <c r="M86" i="19"/>
  <c r="L222" i="11"/>
  <c r="K10" i="11"/>
  <c r="U39" i="23"/>
  <c r="K36" i="7"/>
  <c r="L10" i="12"/>
  <c r="R58" i="8"/>
  <c r="Q66" i="8"/>
  <c r="K13" i="7"/>
  <c r="K45" i="7"/>
  <c r="K77" i="7"/>
  <c r="X133" i="23"/>
  <c r="J50" i="8"/>
  <c r="J61" i="7"/>
  <c r="T78" i="23"/>
  <c r="R26" i="8"/>
  <c r="O34" i="8"/>
  <c r="R18" i="8"/>
  <c r="J52" i="23"/>
  <c r="J68" i="23"/>
  <c r="X59" i="23"/>
  <c r="S35" i="23"/>
  <c r="W19" i="23"/>
  <c r="K19" i="23" s="1"/>
  <c r="V35" i="23"/>
  <c r="V75" i="23"/>
  <c r="R27" i="8"/>
  <c r="Q35" i="8"/>
  <c r="J51" i="8"/>
  <c r="O59" i="8"/>
  <c r="Q67" i="8"/>
  <c r="S43" i="23"/>
  <c r="T59" i="23"/>
  <c r="S27" i="23"/>
  <c r="U67" i="23"/>
  <c r="X11" i="23"/>
  <c r="W75" i="23"/>
  <c r="S19" i="23"/>
  <c r="R35" i="8"/>
  <c r="Q43" i="8"/>
  <c r="R67" i="8"/>
  <c r="O75" i="8"/>
  <c r="U75" i="23"/>
  <c r="X75" i="23"/>
  <c r="X27" i="23"/>
  <c r="X35" i="23"/>
  <c r="V27" i="23"/>
  <c r="V59" i="23"/>
  <c r="S67" i="23"/>
  <c r="T75" i="23"/>
  <c r="T27" i="23"/>
  <c r="U27" i="23"/>
  <c r="V43" i="23"/>
  <c r="W59" i="23"/>
  <c r="X67" i="23"/>
  <c r="W43" i="23"/>
  <c r="K43" i="23" s="1"/>
  <c r="V67" i="23"/>
  <c r="S59" i="23"/>
  <c r="T67" i="23"/>
  <c r="X43" i="23"/>
  <c r="V19" i="23"/>
  <c r="T19" i="23"/>
  <c r="S145" i="23"/>
  <c r="O31" i="8"/>
  <c r="Q47" i="8"/>
  <c r="R71" i="8"/>
  <c r="K18" i="7"/>
  <c r="J26" i="7"/>
  <c r="J74" i="7"/>
  <c r="T63" i="23"/>
  <c r="X47" i="23"/>
  <c r="S23" i="23"/>
  <c r="K23" i="23" s="1"/>
  <c r="V23" i="23"/>
  <c r="T15" i="23"/>
  <c r="V47" i="23"/>
  <c r="W71" i="23"/>
  <c r="J16" i="12"/>
  <c r="P15" i="8"/>
  <c r="R47" i="8"/>
  <c r="Q63" i="8"/>
  <c r="J71" i="8"/>
  <c r="X39" i="23"/>
  <c r="X71" i="23"/>
  <c r="L71" i="23" s="1"/>
  <c r="S15" i="23"/>
  <c r="V15" i="23"/>
  <c r="U15" i="23"/>
  <c r="X23" i="23"/>
  <c r="U31" i="23"/>
  <c r="V39" i="23"/>
  <c r="W47" i="23"/>
  <c r="V63" i="23"/>
  <c r="S209" i="23"/>
  <c r="K24" i="12"/>
  <c r="S79" i="23"/>
  <c r="T71" i="23"/>
  <c r="X31" i="23"/>
  <c r="U23" i="23"/>
  <c r="W31" i="23"/>
  <c r="U63" i="23"/>
  <c r="T79" i="23"/>
  <c r="K48" i="12"/>
  <c r="L32" i="12"/>
  <c r="O23" i="8"/>
  <c r="O39" i="8"/>
  <c r="R63" i="8"/>
  <c r="X55" i="23"/>
  <c r="S39" i="23"/>
  <c r="T31" i="23"/>
  <c r="W33" i="23"/>
  <c r="W41" i="23"/>
  <c r="V65" i="23"/>
  <c r="W79" i="23"/>
  <c r="K64" i="12"/>
  <c r="J40" i="12"/>
  <c r="S71" i="23"/>
  <c r="W39" i="23"/>
  <c r="K80" i="12"/>
  <c r="L48" i="12"/>
  <c r="X79" i="23"/>
  <c r="X65" i="23"/>
  <c r="S203" i="23"/>
  <c r="L56" i="12"/>
  <c r="L16" i="12"/>
  <c r="J13" i="23"/>
  <c r="O17" i="8"/>
  <c r="J49" i="8"/>
  <c r="P57" i="8"/>
  <c r="R65" i="8"/>
  <c r="O73" i="8"/>
  <c r="I44" i="7"/>
  <c r="K76" i="7"/>
  <c r="T61" i="23"/>
  <c r="U13" i="23"/>
  <c r="V77" i="23"/>
  <c r="W184" i="23"/>
  <c r="J61" i="23"/>
  <c r="J57" i="8"/>
  <c r="P65" i="8"/>
  <c r="R73" i="8"/>
  <c r="X69" i="23"/>
  <c r="W45" i="23"/>
  <c r="J65" i="8"/>
  <c r="P73" i="8"/>
  <c r="T21" i="23"/>
  <c r="S61" i="23"/>
  <c r="V69" i="23"/>
  <c r="U179" i="23"/>
  <c r="U191" i="23"/>
  <c r="J45" i="23"/>
  <c r="Q25" i="8"/>
  <c r="Q33" i="8"/>
  <c r="Q41" i="8"/>
  <c r="J73" i="8"/>
  <c r="J68" i="7"/>
  <c r="X21" i="23"/>
  <c r="V53" i="23"/>
  <c r="U61" i="23"/>
  <c r="J21" i="23"/>
  <c r="J37" i="23"/>
  <c r="O25" i="8"/>
  <c r="O33" i="8"/>
  <c r="O41" i="8"/>
  <c r="Q49" i="8"/>
  <c r="K20" i="7"/>
  <c r="J52" i="7"/>
  <c r="I68" i="7"/>
  <c r="W21" i="23"/>
  <c r="W37" i="23"/>
  <c r="S133" i="23"/>
  <c r="T133" i="23"/>
  <c r="V155" i="23"/>
  <c r="U181" i="23"/>
  <c r="J53" i="23"/>
  <c r="P17" i="8"/>
  <c r="P25" i="8"/>
  <c r="P33" i="8"/>
  <c r="P41" i="8"/>
  <c r="R49" i="8"/>
  <c r="O57" i="8"/>
  <c r="Q65" i="8"/>
  <c r="W182" i="23"/>
  <c r="J28" i="7"/>
  <c r="K60" i="7"/>
  <c r="W189" i="23"/>
  <c r="V189" i="23"/>
  <c r="W202" i="23"/>
  <c r="S162" i="23"/>
  <c r="W203" i="23"/>
  <c r="X177" i="23"/>
  <c r="U202" i="23"/>
  <c r="W165" i="23"/>
  <c r="S210" i="23"/>
  <c r="K128" i="12"/>
  <c r="L88" i="12"/>
  <c r="J72" i="12"/>
  <c r="V194" i="23"/>
  <c r="V176" i="23"/>
  <c r="J80" i="12"/>
  <c r="L112" i="12"/>
  <c r="W194" i="23"/>
  <c r="X201" i="23"/>
  <c r="L144" i="12"/>
  <c r="W171" i="23"/>
  <c r="X208" i="23"/>
  <c r="J136" i="12"/>
  <c r="W170" i="23"/>
  <c r="T203" i="23"/>
  <c r="U206" i="23"/>
  <c r="K96" i="12"/>
  <c r="L80" i="12"/>
  <c r="W174" i="23"/>
  <c r="W196" i="23"/>
  <c r="X191" i="23"/>
  <c r="S201" i="23"/>
  <c r="K201" i="23" s="1"/>
  <c r="X170" i="23"/>
  <c r="L161" i="12"/>
  <c r="S155" i="23"/>
  <c r="W187" i="23"/>
  <c r="U165" i="23"/>
  <c r="W186" i="23"/>
  <c r="W204" i="23"/>
  <c r="U207" i="23"/>
  <c r="X206" i="23"/>
  <c r="L120" i="12"/>
  <c r="W146" i="23"/>
  <c r="W169" i="23"/>
  <c r="S193" i="23"/>
  <c r="U189" i="23"/>
  <c r="W205" i="23"/>
  <c r="W208" i="23"/>
  <c r="K208" i="23" s="1"/>
  <c r="U188" i="23"/>
  <c r="V190" i="23"/>
  <c r="T187" i="23"/>
  <c r="T155" i="23"/>
  <c r="S175" i="23"/>
  <c r="V171" i="23"/>
  <c r="U193" i="23"/>
  <c r="S207" i="23"/>
  <c r="K207" i="23" s="1"/>
  <c r="T210" i="23"/>
  <c r="V208" i="23"/>
  <c r="X146" i="23"/>
  <c r="T204" i="23"/>
  <c r="W201" i="23"/>
  <c r="J8" i="52"/>
  <c r="S189" i="23"/>
  <c r="V173" i="23"/>
  <c r="S190" i="23"/>
  <c r="S202" i="23"/>
  <c r="S205" i="23"/>
  <c r="T201" i="23"/>
  <c r="X210" i="23"/>
  <c r="U209" i="23"/>
  <c r="V170" i="23"/>
  <c r="T172" i="23"/>
  <c r="X172" i="23"/>
  <c r="T202" i="23"/>
  <c r="X179" i="23"/>
  <c r="S150" i="23"/>
  <c r="S169" i="23"/>
  <c r="S191" i="23"/>
  <c r="U155" i="23"/>
  <c r="S186" i="23"/>
  <c r="K186" i="23" s="1"/>
  <c r="S204" i="23"/>
  <c r="W207" i="23"/>
  <c r="X203" i="23"/>
  <c r="V186" i="23"/>
  <c r="T186" i="23"/>
  <c r="X209" i="23"/>
  <c r="V196" i="23"/>
  <c r="S151" i="23"/>
  <c r="S195" i="23"/>
  <c r="W156" i="23"/>
  <c r="W172" i="23"/>
  <c r="U187" i="23"/>
  <c r="S194" i="23"/>
  <c r="W206" i="23"/>
  <c r="W209" i="23"/>
  <c r="V205" i="23"/>
  <c r="L205" i="23" s="1"/>
  <c r="X193" i="23"/>
  <c r="X189" i="23"/>
  <c r="S187" i="23"/>
  <c r="U163" i="23"/>
  <c r="S188" i="23"/>
  <c r="U195" i="23"/>
  <c r="V209" i="23"/>
  <c r="U204" i="23"/>
  <c r="T194" i="23"/>
  <c r="K17" i="20"/>
  <c r="K25" i="20"/>
  <c r="M17" i="20"/>
  <c r="M25" i="20"/>
  <c r="L17" i="20"/>
  <c r="L25" i="20"/>
  <c r="K176" i="12"/>
  <c r="L136" i="12"/>
  <c r="K168" i="12"/>
  <c r="K93" i="23"/>
  <c r="X169" i="23"/>
  <c r="K11" i="29"/>
  <c r="K10" i="29"/>
  <c r="W168" i="23"/>
  <c r="X168" i="23"/>
  <c r="S168" i="23"/>
  <c r="T167" i="23"/>
  <c r="V167" i="23"/>
  <c r="X165" i="23"/>
  <c r="S165" i="23"/>
  <c r="V159" i="23"/>
  <c r="S159" i="23"/>
  <c r="S157" i="23"/>
  <c r="U157" i="23"/>
  <c r="S153" i="23"/>
  <c r="U153" i="23"/>
  <c r="T152" i="23"/>
  <c r="U152" i="23"/>
  <c r="S152" i="23"/>
  <c r="V152" i="23"/>
  <c r="S149" i="23"/>
  <c r="K149" i="23" s="1"/>
  <c r="T149" i="23"/>
  <c r="L149" i="23" s="1"/>
  <c r="U149" i="23"/>
  <c r="W149" i="23"/>
  <c r="S146" i="23"/>
  <c r="U146" i="23"/>
  <c r="T146" i="23"/>
  <c r="S134" i="23"/>
  <c r="U134" i="23"/>
  <c r="K208" i="12"/>
  <c r="J184" i="12"/>
  <c r="L168" i="12"/>
  <c r="L176" i="12"/>
  <c r="K136" i="12"/>
  <c r="K104" i="12"/>
  <c r="K152" i="12"/>
  <c r="K192" i="12"/>
  <c r="J120" i="12"/>
  <c r="L128" i="12"/>
  <c r="K232" i="12"/>
  <c r="K200" i="12"/>
  <c r="L152" i="12"/>
  <c r="L74" i="23"/>
  <c r="T18" i="23"/>
  <c r="U77" i="23"/>
  <c r="T77" i="23"/>
  <c r="S77" i="23"/>
  <c r="X77" i="23"/>
  <c r="W69" i="23"/>
  <c r="U69" i="23"/>
  <c r="S69" i="23"/>
  <c r="T69" i="23"/>
  <c r="V61" i="23"/>
  <c r="W61" i="23"/>
  <c r="W57" i="23"/>
  <c r="U57" i="23"/>
  <c r="W53" i="23"/>
  <c r="U53" i="23"/>
  <c r="X53" i="23"/>
  <c r="S53" i="23"/>
  <c r="X49" i="23"/>
  <c r="V49" i="23"/>
  <c r="T45" i="23"/>
  <c r="U45" i="23"/>
  <c r="X45" i="23"/>
  <c r="V37" i="23"/>
  <c r="X37" i="23"/>
  <c r="T29" i="23"/>
  <c r="S25" i="23"/>
  <c r="U25" i="23"/>
  <c r="T25" i="23"/>
  <c r="U21" i="23"/>
  <c r="S21" i="23"/>
  <c r="W17" i="23"/>
  <c r="X17" i="23"/>
  <c r="V17" i="23"/>
  <c r="L17" i="23" s="1"/>
  <c r="W13" i="23"/>
  <c r="X13" i="23"/>
  <c r="T13" i="23"/>
  <c r="S13" i="23"/>
  <c r="L201" i="12"/>
  <c r="K225" i="12"/>
  <c r="L225" i="12"/>
  <c r="K217" i="12"/>
  <c r="L217" i="12"/>
  <c r="J193" i="12"/>
  <c r="K193" i="12"/>
  <c r="L193" i="12"/>
  <c r="J185" i="12"/>
  <c r="L185" i="12"/>
  <c r="L177" i="12"/>
  <c r="L169" i="12"/>
  <c r="L153" i="12"/>
  <c r="L137" i="12"/>
  <c r="L113" i="12"/>
  <c r="L105" i="12"/>
  <c r="J89" i="12"/>
  <c r="K81" i="12"/>
  <c r="J81" i="12"/>
  <c r="J73" i="12"/>
  <c r="K73" i="12"/>
  <c r="L73" i="12"/>
  <c r="J65" i="12"/>
  <c r="K65" i="12"/>
  <c r="L65" i="12"/>
  <c r="J57" i="12"/>
  <c r="L57" i="12"/>
  <c r="K57" i="12"/>
  <c r="J41" i="12"/>
  <c r="L41" i="12"/>
  <c r="K41" i="12"/>
  <c r="K33" i="12"/>
  <c r="J25" i="12"/>
  <c r="L25" i="12"/>
  <c r="K25" i="12"/>
  <c r="J17" i="12"/>
  <c r="L17" i="12"/>
  <c r="U236" i="23"/>
  <c r="K89" i="12"/>
  <c r="T252" i="23"/>
  <c r="S252" i="23"/>
  <c r="U252" i="23"/>
  <c r="T250" i="23"/>
  <c r="S250" i="23"/>
  <c r="W249" i="23"/>
  <c r="U249" i="23"/>
  <c r="U248" i="23"/>
  <c r="V247" i="23"/>
  <c r="T247" i="23"/>
  <c r="X246" i="23"/>
  <c r="W246" i="23"/>
  <c r="U243" i="23"/>
  <c r="S243" i="23"/>
  <c r="S242" i="23"/>
  <c r="W242" i="23"/>
  <c r="U242" i="23"/>
  <c r="X241" i="23"/>
  <c r="S241" i="23"/>
  <c r="K241" i="23" s="1"/>
  <c r="V240" i="23"/>
  <c r="X240" i="23"/>
  <c r="T240" i="23"/>
  <c r="X239" i="23"/>
  <c r="U239" i="23"/>
  <c r="X237" i="23"/>
  <c r="S237" i="23"/>
  <c r="V237" i="23"/>
  <c r="U237" i="23"/>
  <c r="S230" i="23"/>
  <c r="X230" i="23"/>
  <c r="W229" i="23"/>
  <c r="W227" i="23"/>
  <c r="U227" i="23"/>
  <c r="V225" i="23"/>
  <c r="U225" i="23"/>
  <c r="X225" i="23"/>
  <c r="X223" i="23"/>
  <c r="U223" i="23"/>
  <c r="V221" i="23"/>
  <c r="W221" i="23"/>
  <c r="W216" i="23"/>
  <c r="X216" i="23"/>
  <c r="S216" i="23"/>
  <c r="S214" i="23"/>
  <c r="V214" i="23"/>
  <c r="W213" i="23"/>
  <c r="X213" i="23"/>
  <c r="S213" i="23"/>
  <c r="U212" i="23"/>
  <c r="T212" i="23"/>
  <c r="W212" i="23"/>
  <c r="S132" i="23"/>
  <c r="V130" i="23"/>
  <c r="S130" i="23"/>
  <c r="W129" i="23"/>
  <c r="X129" i="23"/>
  <c r="W122" i="23"/>
  <c r="U122" i="23"/>
  <c r="T121" i="23"/>
  <c r="S121" i="23"/>
  <c r="T120" i="23"/>
  <c r="W120" i="23"/>
  <c r="W118" i="23"/>
  <c r="T118" i="23"/>
  <c r="U118" i="23"/>
  <c r="V114" i="23"/>
  <c r="T114" i="23"/>
  <c r="U114" i="23"/>
  <c r="S114" i="23"/>
  <c r="X114" i="23"/>
  <c r="W114" i="23"/>
  <c r="X113" i="23"/>
  <c r="W113" i="23"/>
  <c r="S113" i="23"/>
  <c r="X112" i="23"/>
  <c r="S112" i="23"/>
  <c r="W112" i="23"/>
  <c r="U112" i="23"/>
  <c r="V111" i="23"/>
  <c r="S111" i="23"/>
  <c r="T111" i="23"/>
  <c r="U111" i="23"/>
  <c r="X110" i="23"/>
  <c r="V110" i="23"/>
  <c r="S110" i="23"/>
  <c r="U110" i="23"/>
  <c r="T110" i="23"/>
  <c r="V109" i="23"/>
  <c r="W109" i="23"/>
  <c r="U109" i="23"/>
  <c r="S109" i="23"/>
  <c r="T108" i="23"/>
  <c r="U108" i="23"/>
  <c r="V108" i="23"/>
  <c r="S108" i="23"/>
  <c r="J75" i="19"/>
  <c r="M75" i="19"/>
  <c r="J63" i="19"/>
  <c r="M63" i="19"/>
  <c r="J51" i="19"/>
  <c r="M51" i="19"/>
  <c r="J43" i="19"/>
  <c r="M43" i="19"/>
  <c r="J23" i="19"/>
  <c r="M23" i="19"/>
  <c r="J19" i="19"/>
  <c r="M19" i="19"/>
  <c r="J15" i="19"/>
  <c r="M15" i="19"/>
  <c r="J11" i="19"/>
  <c r="M11" i="19"/>
  <c r="J94" i="20"/>
  <c r="M94" i="20"/>
  <c r="J90" i="20"/>
  <c r="J74" i="20"/>
  <c r="M74" i="20"/>
  <c r="J70" i="20"/>
  <c r="M70" i="20"/>
  <c r="J62" i="20"/>
  <c r="M62" i="20"/>
  <c r="J50" i="20"/>
  <c r="M50" i="20"/>
  <c r="J38" i="20"/>
  <c r="M38" i="20"/>
  <c r="J34" i="20"/>
  <c r="M34" i="20"/>
  <c r="J30" i="20"/>
  <c r="M30" i="20"/>
  <c r="I88" i="21"/>
  <c r="L88" i="21"/>
  <c r="I80" i="21"/>
  <c r="L80" i="21"/>
  <c r="I76" i="21"/>
  <c r="L76" i="21"/>
  <c r="I68" i="21"/>
  <c r="L68" i="21"/>
  <c r="I60" i="21"/>
  <c r="L60" i="21"/>
  <c r="I56" i="21"/>
  <c r="L56" i="21"/>
  <c r="I52" i="21"/>
  <c r="L52" i="21"/>
  <c r="I48" i="21"/>
  <c r="L48" i="21"/>
  <c r="I44" i="21"/>
  <c r="L44" i="21"/>
  <c r="I28" i="21"/>
  <c r="L28" i="21"/>
  <c r="I24" i="21"/>
  <c r="L24" i="21"/>
  <c r="I16" i="21"/>
  <c r="L16" i="21"/>
  <c r="K256" i="10"/>
  <c r="K252" i="10"/>
  <c r="K248" i="10"/>
  <c r="K240" i="10"/>
  <c r="K236" i="10"/>
  <c r="K232" i="10"/>
  <c r="K224" i="10"/>
  <c r="K220" i="10"/>
  <c r="K216" i="10"/>
  <c r="K208" i="10"/>
  <c r="K204" i="10"/>
  <c r="K196" i="10"/>
  <c r="K192" i="10"/>
  <c r="K188" i="10"/>
  <c r="K184" i="10"/>
  <c r="K180" i="10"/>
  <c r="K176" i="10"/>
  <c r="K172" i="10"/>
  <c r="K168" i="10"/>
  <c r="K164" i="10"/>
  <c r="K160" i="10"/>
  <c r="K156" i="10"/>
  <c r="K152" i="10"/>
  <c r="K148" i="10"/>
  <c r="K144" i="10"/>
  <c r="K140" i="10"/>
  <c r="K132" i="10"/>
  <c r="K128" i="10"/>
  <c r="K124" i="10"/>
  <c r="K120" i="10"/>
  <c r="K112" i="10"/>
  <c r="K108" i="10"/>
  <c r="L104" i="10"/>
  <c r="K104" i="10"/>
  <c r="L100" i="10"/>
  <c r="K100" i="10"/>
  <c r="L96" i="10"/>
  <c r="K96" i="10"/>
  <c r="L92" i="10"/>
  <c r="K92" i="10"/>
  <c r="L88" i="10"/>
  <c r="K88" i="10"/>
  <c r="L84" i="10"/>
  <c r="K84" i="10"/>
  <c r="L80" i="10"/>
  <c r="K80" i="10"/>
  <c r="L76" i="10"/>
  <c r="L72" i="10"/>
  <c r="K72" i="10"/>
  <c r="L68" i="10"/>
  <c r="K68" i="10"/>
  <c r="L64" i="10"/>
  <c r="K64" i="10"/>
  <c r="L60" i="10"/>
  <c r="K60" i="10"/>
  <c r="L56" i="10"/>
  <c r="K56" i="10"/>
  <c r="L52" i="10"/>
  <c r="K52" i="10"/>
  <c r="L48" i="10"/>
  <c r="K48" i="10"/>
  <c r="L44" i="10"/>
  <c r="K44" i="10"/>
  <c r="L40" i="10"/>
  <c r="K40" i="10"/>
  <c r="L36" i="10"/>
  <c r="K36" i="10"/>
  <c r="L32" i="10"/>
  <c r="K32" i="10"/>
  <c r="L28" i="10"/>
  <c r="K28" i="10"/>
  <c r="L24" i="10"/>
  <c r="K24" i="10"/>
  <c r="L20" i="10"/>
  <c r="K20" i="10"/>
  <c r="L16" i="10"/>
  <c r="K16" i="10"/>
  <c r="L12" i="10"/>
  <c r="K12" i="10"/>
  <c r="J259" i="11"/>
  <c r="L259" i="11"/>
  <c r="L67" i="11"/>
  <c r="J67" i="11"/>
  <c r="L63" i="11"/>
  <c r="J63" i="11"/>
  <c r="L51" i="11"/>
  <c r="J51" i="11"/>
  <c r="L47" i="11"/>
  <c r="J47" i="11"/>
  <c r="L35" i="11"/>
  <c r="J35" i="11"/>
  <c r="L31" i="11"/>
  <c r="J31" i="11"/>
  <c r="L19" i="11"/>
  <c r="J19" i="11"/>
  <c r="L15" i="11"/>
  <c r="J15" i="11"/>
  <c r="L33" i="12"/>
  <c r="L121" i="12"/>
  <c r="L145" i="12"/>
  <c r="K185" i="12"/>
  <c r="W133" i="23"/>
  <c r="W151" i="23"/>
  <c r="S148" i="23"/>
  <c r="W150" i="23"/>
  <c r="T151" i="23"/>
  <c r="S163" i="23"/>
  <c r="S167" i="23"/>
  <c r="V161" i="23"/>
  <c r="V169" i="23"/>
  <c r="X153" i="23"/>
  <c r="L153" i="23" s="1"/>
  <c r="W158" i="23"/>
  <c r="S164" i="23"/>
  <c r="T256" i="23"/>
  <c r="S256" i="23"/>
  <c r="V162" i="23"/>
  <c r="T164" i="23"/>
  <c r="U150" i="23"/>
  <c r="K150" i="23" s="1"/>
  <c r="X164" i="23"/>
  <c r="V164" i="23"/>
  <c r="V150" i="23"/>
  <c r="X255" i="23"/>
  <c r="W148" i="23"/>
  <c r="U151" i="23"/>
  <c r="X151" i="23"/>
  <c r="W163" i="23"/>
  <c r="W167" i="23"/>
  <c r="W153" i="23"/>
  <c r="T153" i="23"/>
  <c r="S156" i="23"/>
  <c r="W160" i="23"/>
  <c r="W164" i="23"/>
  <c r="U167" i="23"/>
  <c r="U169" i="23"/>
  <c r="X256" i="23"/>
  <c r="W256" i="23"/>
  <c r="U257" i="23"/>
  <c r="L216" i="12"/>
  <c r="L9" i="29"/>
  <c r="L160" i="12"/>
  <c r="K256" i="12"/>
  <c r="X11" i="46"/>
  <c r="W12" i="46"/>
  <c r="X13" i="46"/>
  <c r="Y20" i="46"/>
  <c r="W21" i="46"/>
  <c r="Y25" i="46"/>
  <c r="W27" i="46"/>
  <c r="W29" i="46"/>
  <c r="Y34" i="46"/>
  <c r="X35" i="46"/>
  <c r="Y41" i="46"/>
  <c r="W43" i="46"/>
  <c r="V44" i="46"/>
  <c r="Y45" i="46"/>
  <c r="X50" i="46"/>
  <c r="W52" i="46"/>
  <c r="Y60" i="46"/>
  <c r="W69" i="46"/>
  <c r="V74" i="46"/>
  <c r="W75" i="46"/>
  <c r="Y77" i="46"/>
  <c r="Y79" i="46"/>
  <c r="X82" i="46"/>
  <c r="W85" i="46"/>
  <c r="V86" i="46"/>
  <c r="V87" i="46"/>
  <c r="V94" i="46"/>
  <c r="V95" i="46"/>
  <c r="W103" i="46"/>
  <c r="X104" i="46"/>
  <c r="Y108" i="46"/>
  <c r="W112" i="46"/>
  <c r="Y114" i="46"/>
  <c r="W119" i="46"/>
  <c r="Y120" i="46"/>
  <c r="X121" i="46"/>
  <c r="W125" i="46"/>
  <c r="W137" i="46"/>
  <c r="W153" i="46"/>
  <c r="V156" i="46"/>
  <c r="X166" i="46"/>
  <c r="W175" i="46"/>
  <c r="V179" i="46"/>
  <c r="X182" i="46"/>
  <c r="X184" i="46"/>
  <c r="Y185" i="46"/>
  <c r="Y196" i="46"/>
  <c r="X203" i="46"/>
  <c r="Y218" i="46"/>
  <c r="Y222" i="46"/>
  <c r="V228" i="46"/>
  <c r="W11" i="46"/>
  <c r="W13" i="46"/>
  <c r="V21" i="46"/>
  <c r="W25" i="46"/>
  <c r="V27" i="46"/>
  <c r="Y28" i="46"/>
  <c r="W34" i="46"/>
  <c r="W35" i="46"/>
  <c r="Y37" i="46"/>
  <c r="W41" i="46"/>
  <c r="X45" i="46"/>
  <c r="V53" i="46"/>
  <c r="Y57" i="46"/>
  <c r="X60" i="46"/>
  <c r="Y61" i="46"/>
  <c r="Y64" i="46"/>
  <c r="W66" i="46"/>
  <c r="Y68" i="46"/>
  <c r="Y76" i="46"/>
  <c r="X77" i="46"/>
  <c r="W79" i="46"/>
  <c r="Y84" i="46"/>
  <c r="Y91" i="46"/>
  <c r="W96" i="46"/>
  <c r="V99" i="46"/>
  <c r="W104" i="46"/>
  <c r="V105" i="46"/>
  <c r="X108" i="46"/>
  <c r="V110" i="46"/>
  <c r="W114" i="46"/>
  <c r="V119" i="46"/>
  <c r="X120" i="46"/>
  <c r="W121" i="46"/>
  <c r="V125" i="46"/>
  <c r="Y131" i="46"/>
  <c r="V140" i="46"/>
  <c r="Y141" i="46"/>
  <c r="X158" i="46"/>
  <c r="Y159" i="46"/>
  <c r="Y164" i="46"/>
  <c r="W166" i="46"/>
  <c r="X176" i="46"/>
  <c r="X185" i="46"/>
  <c r="Y186" i="46"/>
  <c r="V188" i="46"/>
  <c r="Y189" i="46"/>
  <c r="Y191" i="46"/>
  <c r="Y200" i="46"/>
  <c r="V203" i="46"/>
  <c r="X207" i="46"/>
  <c r="Y212" i="46"/>
  <c r="W215" i="46"/>
  <c r="X218" i="46"/>
  <c r="W219" i="46"/>
  <c r="V220" i="46"/>
  <c r="Y221" i="46"/>
  <c r="X222" i="46"/>
  <c r="Y226" i="46"/>
  <c r="X231" i="46"/>
  <c r="Y232" i="46"/>
  <c r="W238" i="46"/>
  <c r="X239" i="46"/>
  <c r="W240" i="46"/>
  <c r="W242" i="46"/>
  <c r="V244" i="46"/>
  <c r="V257" i="46"/>
  <c r="V11" i="46"/>
  <c r="Y12" i="46"/>
  <c r="Y23" i="46"/>
  <c r="X28" i="46"/>
  <c r="Y29" i="46"/>
  <c r="X37" i="46"/>
  <c r="Y43" i="46"/>
  <c r="X57" i="46"/>
  <c r="V59" i="46"/>
  <c r="W60" i="46"/>
  <c r="X61" i="46"/>
  <c r="X68" i="46"/>
  <c r="Y69" i="46"/>
  <c r="Y75" i="46"/>
  <c r="X76" i="46"/>
  <c r="X84" i="46"/>
  <c r="Y85" i="46"/>
  <c r="X86" i="46"/>
  <c r="Y87" i="46"/>
  <c r="Y88" i="46"/>
  <c r="Y89" i="46"/>
  <c r="V90" i="46"/>
  <c r="X91" i="46"/>
  <c r="X94" i="46"/>
  <c r="Y103" i="46"/>
  <c r="W120" i="46"/>
  <c r="V122" i="46"/>
  <c r="X131" i="46"/>
  <c r="Y138" i="46"/>
  <c r="X143" i="46"/>
  <c r="X145" i="46"/>
  <c r="X149" i="46"/>
  <c r="Y150" i="46"/>
  <c r="Y154" i="46"/>
  <c r="W158" i="46"/>
  <c r="W159" i="46"/>
  <c r="Y162" i="46"/>
  <c r="W164" i="46"/>
  <c r="Y183" i="46"/>
  <c r="W185" i="46"/>
  <c r="X186" i="46"/>
  <c r="X189" i="46"/>
  <c r="W191" i="46"/>
  <c r="X195" i="46"/>
  <c r="W200" i="46"/>
  <c r="W204" i="46"/>
  <c r="W212" i="46"/>
  <c r="W218" i="46"/>
  <c r="V221" i="46"/>
  <c r="W222" i="46"/>
  <c r="X223" i="46"/>
  <c r="X226" i="46"/>
  <c r="Y228" i="46"/>
  <c r="X232" i="46"/>
  <c r="W239" i="46"/>
  <c r="X241" i="46"/>
  <c r="X12" i="46"/>
  <c r="Y13" i="46"/>
  <c r="X16" i="46"/>
  <c r="V18" i="46"/>
  <c r="Y21" i="46"/>
  <c r="X24" i="46"/>
  <c r="X27" i="46"/>
  <c r="W28" i="46"/>
  <c r="X29" i="46"/>
  <c r="Y35" i="46"/>
  <c r="V37" i="46"/>
  <c r="X43" i="46"/>
  <c r="Y50" i="46"/>
  <c r="X52" i="46"/>
  <c r="W57" i="46"/>
  <c r="W61" i="46"/>
  <c r="W67" i="46"/>
  <c r="W68" i="46"/>
  <c r="X69" i="46"/>
  <c r="X75" i="46"/>
  <c r="Y82" i="46"/>
  <c r="W84" i="46"/>
  <c r="X85" i="46"/>
  <c r="W86" i="46"/>
  <c r="W87" i="46"/>
  <c r="X88" i="46"/>
  <c r="W94" i="46"/>
  <c r="X103" i="46"/>
  <c r="Y104" i="46"/>
  <c r="V111" i="46"/>
  <c r="X118" i="46"/>
  <c r="X119" i="46"/>
  <c r="Y124" i="46"/>
  <c r="W128" i="46"/>
  <c r="X136" i="46"/>
  <c r="Y137" i="46"/>
  <c r="W138" i="46"/>
  <c r="X146" i="46"/>
  <c r="W147" i="46"/>
  <c r="W150" i="46"/>
  <c r="X152" i="46"/>
  <c r="Y153" i="46"/>
  <c r="W154" i="46"/>
  <c r="Y156" i="46"/>
  <c r="W162" i="46"/>
  <c r="V164" i="46"/>
  <c r="X165" i="46"/>
  <c r="Y166" i="46"/>
  <c r="X173" i="46"/>
  <c r="Y175" i="46"/>
  <c r="W186" i="46"/>
  <c r="V189" i="46"/>
  <c r="X192" i="46"/>
  <c r="V195" i="46"/>
  <c r="V212" i="46"/>
  <c r="W226" i="46"/>
  <c r="W228" i="46"/>
  <c r="W232" i="46"/>
  <c r="Y240" i="46"/>
  <c r="X257" i="46"/>
  <c r="W11" i="25"/>
  <c r="W19" i="25"/>
  <c r="Y22" i="25"/>
  <c r="Y24" i="25"/>
  <c r="Y25" i="25"/>
  <c r="Y29" i="25"/>
  <c r="Y34" i="25"/>
  <c r="W42" i="25"/>
  <c r="X44" i="25"/>
  <c r="W46" i="25"/>
  <c r="X50" i="25"/>
  <c r="Y56" i="25"/>
  <c r="Y57" i="25"/>
  <c r="W62" i="25"/>
  <c r="X65" i="25"/>
  <c r="Y68" i="25"/>
  <c r="X69" i="25"/>
  <c r="X70" i="25"/>
  <c r="W71" i="25"/>
  <c r="Y72" i="25"/>
  <c r="W78" i="25"/>
  <c r="Y82" i="25"/>
  <c r="Y84" i="25"/>
  <c r="V91" i="25"/>
  <c r="W101" i="25"/>
  <c r="V104" i="25"/>
  <c r="V108" i="25"/>
  <c r="W113" i="25"/>
  <c r="W122" i="25"/>
  <c r="X123" i="25"/>
  <c r="W132" i="25"/>
  <c r="X137" i="25"/>
  <c r="Y139" i="25"/>
  <c r="Y144" i="25"/>
  <c r="X147" i="25"/>
  <c r="X155" i="25"/>
  <c r="X162" i="25"/>
  <c r="V167" i="25"/>
  <c r="X169" i="25"/>
  <c r="X171" i="25"/>
  <c r="X172" i="25"/>
  <c r="X176" i="25"/>
  <c r="V178" i="25"/>
  <c r="X183" i="25"/>
  <c r="Y184" i="25"/>
  <c r="X192" i="25"/>
  <c r="X194" i="25"/>
  <c r="Y196" i="25"/>
  <c r="V198" i="25"/>
  <c r="Y203" i="25"/>
  <c r="W204" i="25"/>
  <c r="V208" i="25"/>
  <c r="W213" i="25"/>
  <c r="Y214" i="25"/>
  <c r="V215" i="25"/>
  <c r="V222" i="25"/>
  <c r="W228" i="25"/>
  <c r="X233" i="25"/>
  <c r="V235" i="25"/>
  <c r="Y238" i="25"/>
  <c r="X245" i="25"/>
  <c r="V247" i="25"/>
  <c r="V251" i="25"/>
  <c r="X254" i="25"/>
  <c r="Y255" i="25"/>
  <c r="Y242" i="46"/>
  <c r="X243" i="46"/>
  <c r="W15" i="25"/>
  <c r="Y17" i="25"/>
  <c r="X22" i="25"/>
  <c r="W25" i="25"/>
  <c r="W29" i="25"/>
  <c r="W34" i="25"/>
  <c r="X40" i="25"/>
  <c r="W50" i="25"/>
  <c r="W57" i="25"/>
  <c r="Y60" i="25"/>
  <c r="V65" i="25"/>
  <c r="X66" i="25"/>
  <c r="W69" i="25"/>
  <c r="X72" i="25"/>
  <c r="Y74" i="25"/>
  <c r="V75" i="25"/>
  <c r="Y76" i="25"/>
  <c r="X82" i="25"/>
  <c r="Y86" i="25"/>
  <c r="W98" i="25"/>
  <c r="Y100" i="25"/>
  <c r="X105" i="25"/>
  <c r="Y112" i="25"/>
  <c r="V116" i="25"/>
  <c r="V123" i="25"/>
  <c r="X124" i="25"/>
  <c r="Y138" i="25"/>
  <c r="X139" i="25"/>
  <c r="Y140" i="25"/>
  <c r="X142" i="25"/>
  <c r="Y143" i="25"/>
  <c r="W144" i="25"/>
  <c r="X148" i="25"/>
  <c r="X156" i="25"/>
  <c r="V171" i="25"/>
  <c r="V172" i="25"/>
  <c r="X173" i="25"/>
  <c r="W179" i="25"/>
  <c r="X182" i="25"/>
  <c r="W183" i="25"/>
  <c r="X184" i="25"/>
  <c r="W192" i="25"/>
  <c r="Y195" i="25"/>
  <c r="W196" i="25"/>
  <c r="W203" i="25"/>
  <c r="Y212" i="25"/>
  <c r="V213" i="25"/>
  <c r="X214" i="25"/>
  <c r="Y216" i="25"/>
  <c r="V228" i="25"/>
  <c r="X236" i="25"/>
  <c r="X238" i="25"/>
  <c r="Y239" i="25"/>
  <c r="X242" i="25"/>
  <c r="W254" i="25"/>
  <c r="X255" i="25"/>
  <c r="Y258" i="25"/>
  <c r="X242" i="46"/>
  <c r="W243" i="46"/>
  <c r="W245" i="46"/>
  <c r="Y14" i="25"/>
  <c r="W17" i="25"/>
  <c r="W22" i="25"/>
  <c r="Y36" i="25"/>
  <c r="W47" i="25"/>
  <c r="V58" i="25"/>
  <c r="X60" i="25"/>
  <c r="Y62" i="25"/>
  <c r="X74" i="25"/>
  <c r="X76" i="25"/>
  <c r="Y78" i="25"/>
  <c r="W82" i="25"/>
  <c r="X86" i="25"/>
  <c r="X88" i="25"/>
  <c r="X89" i="25"/>
  <c r="X100" i="25"/>
  <c r="Y101" i="25"/>
  <c r="Y103" i="25"/>
  <c r="X112" i="25"/>
  <c r="Y113" i="25"/>
  <c r="X114" i="25"/>
  <c r="V121" i="25"/>
  <c r="X125" i="25"/>
  <c r="X129" i="25"/>
  <c r="X134" i="25"/>
  <c r="W139" i="25"/>
  <c r="X140" i="25"/>
  <c r="W143" i="25"/>
  <c r="X151" i="25"/>
  <c r="V163" i="25"/>
  <c r="X166" i="25"/>
  <c r="X175" i="25"/>
  <c r="W184" i="25"/>
  <c r="W195" i="25"/>
  <c r="Y206" i="25"/>
  <c r="Y211" i="25"/>
  <c r="W212" i="25"/>
  <c r="X216" i="25"/>
  <c r="Y219" i="25"/>
  <c r="Y222" i="25"/>
  <c r="X225" i="25"/>
  <c r="Y235" i="25"/>
  <c r="W238" i="25"/>
  <c r="X239" i="25"/>
  <c r="W243" i="25"/>
  <c r="Y247" i="25"/>
  <c r="X248" i="25"/>
  <c r="Y250" i="25"/>
  <c r="W255" i="25"/>
  <c r="W258" i="25"/>
  <c r="Y239" i="46"/>
  <c r="X249" i="46"/>
  <c r="Y254" i="46"/>
  <c r="X256" i="46"/>
  <c r="W14" i="25"/>
  <c r="V18" i="25"/>
  <c r="X37" i="25"/>
  <c r="W39" i="25"/>
  <c r="X41" i="25"/>
  <c r="Y42" i="25"/>
  <c r="Y46" i="25"/>
  <c r="Y50" i="25"/>
  <c r="X62" i="25"/>
  <c r="Y69" i="25"/>
  <c r="W74" i="25"/>
  <c r="X78" i="25"/>
  <c r="W86" i="25"/>
  <c r="V89" i="25"/>
  <c r="X90" i="25"/>
  <c r="W91" i="25"/>
  <c r="V94" i="25"/>
  <c r="V97" i="25"/>
  <c r="W100" i="25"/>
  <c r="X101" i="25"/>
  <c r="V103" i="25"/>
  <c r="V112" i="25"/>
  <c r="X113" i="25"/>
  <c r="V114" i="25"/>
  <c r="X115" i="25"/>
  <c r="V131" i="25"/>
  <c r="Y132" i="25"/>
  <c r="V136" i="25"/>
  <c r="W140" i="25"/>
  <c r="X152" i="25"/>
  <c r="X153" i="25"/>
  <c r="X157" i="25"/>
  <c r="V160" i="25"/>
  <c r="Y178" i="25"/>
  <c r="X180" i="25"/>
  <c r="X181" i="25"/>
  <c r="Y183" i="25"/>
  <c r="Y192" i="25"/>
  <c r="X193" i="25"/>
  <c r="Y198" i="25"/>
  <c r="Y204" i="25"/>
  <c r="V206" i="25"/>
  <c r="V207" i="25"/>
  <c r="X208" i="25"/>
  <c r="W211" i="25"/>
  <c r="W216" i="25"/>
  <c r="V217" i="25"/>
  <c r="X219" i="25"/>
  <c r="X222" i="25"/>
  <c r="V225" i="25"/>
  <c r="Y228" i="25"/>
  <c r="W235" i="25"/>
  <c r="W239" i="25"/>
  <c r="V243" i="25"/>
  <c r="W247" i="25"/>
  <c r="X251" i="25"/>
  <c r="Y254" i="25"/>
  <c r="V258" i="25"/>
  <c r="Y227" i="25"/>
  <c r="X141" i="25"/>
  <c r="W79" i="25"/>
  <c r="Y241" i="25"/>
  <c r="W198" i="25"/>
  <c r="V168" i="25"/>
  <c r="V69" i="25"/>
  <c r="W37" i="25"/>
  <c r="X250" i="25"/>
  <c r="V205" i="25"/>
  <c r="V107" i="25"/>
  <c r="W253" i="46"/>
  <c r="Y226" i="25"/>
  <c r="X138" i="25"/>
  <c r="V49" i="25"/>
  <c r="Y201" i="46"/>
  <c r="Y177" i="46"/>
  <c r="W95" i="46"/>
  <c r="V45" i="46"/>
  <c r="V248" i="46"/>
  <c r="V180" i="46"/>
  <c r="Y161" i="46"/>
  <c r="X111" i="46"/>
  <c r="V78" i="46"/>
  <c r="V52" i="46"/>
  <c r="V259" i="46"/>
  <c r="W195" i="46"/>
  <c r="X171" i="46"/>
  <c r="W122" i="46"/>
  <c r="V75" i="46"/>
  <c r="Y31" i="46"/>
  <c r="W211" i="46"/>
  <c r="X191" i="46"/>
  <c r="Y135" i="46"/>
  <c r="W105" i="46"/>
  <c r="X10" i="46"/>
  <c r="X228" i="25"/>
  <c r="V214" i="25"/>
  <c r="W208" i="25"/>
  <c r="W172" i="25"/>
  <c r="W171" i="25"/>
  <c r="X163" i="25"/>
  <c r="Y106" i="25"/>
  <c r="V106" i="25"/>
  <c r="X94" i="25"/>
  <c r="X81" i="25"/>
  <c r="Y38" i="25"/>
  <c r="Y32" i="25"/>
  <c r="Y26" i="25"/>
  <c r="W246" i="25"/>
  <c r="Y233" i="25"/>
  <c r="Y243" i="25"/>
  <c r="W188" i="25"/>
  <c r="Y159" i="25"/>
  <c r="Y150" i="25"/>
  <c r="X117" i="25"/>
  <c r="X92" i="25"/>
  <c r="X28" i="25"/>
  <c r="Y248" i="46"/>
  <c r="W248" i="46"/>
  <c r="Y224" i="25"/>
  <c r="X246" i="25"/>
  <c r="X230" i="25"/>
  <c r="W220" i="25"/>
  <c r="X164" i="25"/>
  <c r="Y146" i="25"/>
  <c r="Y96" i="25"/>
  <c r="X61" i="25"/>
  <c r="Y54" i="25"/>
  <c r="X30" i="25"/>
  <c r="V179" i="25"/>
  <c r="W176" i="25"/>
  <c r="W175" i="25"/>
  <c r="X160" i="25"/>
  <c r="Y116" i="25"/>
  <c r="X108" i="25"/>
  <c r="Y58" i="25"/>
  <c r="Y52" i="25"/>
  <c r="W18" i="25"/>
  <c r="V246" i="25"/>
  <c r="V234" i="25"/>
  <c r="V224" i="25"/>
  <c r="V188" i="25"/>
  <c r="V38" i="46"/>
  <c r="Y11" i="46"/>
  <c r="V194" i="46"/>
  <c r="Y128" i="46"/>
  <c r="V120" i="46"/>
  <c r="W113" i="46"/>
  <c r="X110" i="46"/>
  <c r="Y99" i="46"/>
  <c r="Y95" i="46"/>
  <c r="X92" i="46"/>
  <c r="V84" i="46"/>
  <c r="W77" i="46"/>
  <c r="V68" i="46"/>
  <c r="X53" i="46"/>
  <c r="Y44" i="46"/>
  <c r="X36" i="46"/>
  <c r="V196" i="25"/>
  <c r="Y156" i="25"/>
  <c r="Y152" i="25"/>
  <c r="Y148" i="25"/>
  <c r="V144" i="25"/>
  <c r="V132" i="25"/>
  <c r="Y124" i="25"/>
  <c r="X98" i="25"/>
  <c r="Y88" i="25"/>
  <c r="V46" i="25"/>
  <c r="V25" i="25"/>
  <c r="Y256" i="46"/>
  <c r="Y245" i="46"/>
  <c r="W209" i="46"/>
  <c r="V171" i="46"/>
  <c r="V162" i="46"/>
  <c r="Y152" i="46"/>
  <c r="Y123" i="46"/>
  <c r="Y93" i="46"/>
  <c r="Y83" i="46"/>
  <c r="Y49" i="46"/>
  <c r="V156" i="25"/>
  <c r="V148" i="25"/>
  <c r="V129" i="25"/>
  <c r="V105" i="25"/>
  <c r="V70" i="25"/>
  <c r="X234" i="46"/>
  <c r="X209" i="46"/>
  <c r="X201" i="46"/>
  <c r="X135" i="46"/>
  <c r="V19" i="46"/>
  <c r="W45" i="46"/>
  <c r="Y24" i="46"/>
  <c r="V238" i="25"/>
  <c r="X212" i="25"/>
  <c r="X198" i="25"/>
  <c r="X195" i="25"/>
  <c r="W155" i="25"/>
  <c r="W151" i="25"/>
  <c r="X144" i="25"/>
  <c r="V139" i="25"/>
  <c r="X132" i="25"/>
  <c r="W105" i="25"/>
  <c r="V98" i="25"/>
  <c r="V82" i="25"/>
  <c r="W70" i="25"/>
  <c r="V50" i="25"/>
  <c r="X17" i="25"/>
  <c r="Y237" i="46"/>
  <c r="Y230" i="46"/>
  <c r="X221" i="46"/>
  <c r="Y170" i="46"/>
  <c r="W160" i="46"/>
  <c r="W145" i="46"/>
  <c r="X128" i="46"/>
  <c r="X96" i="46"/>
  <c r="V77" i="46"/>
  <c r="X44" i="46"/>
  <c r="V43" i="46"/>
  <c r="V13" i="46"/>
  <c r="V148" i="46"/>
  <c r="V246" i="46"/>
  <c r="V233" i="25"/>
  <c r="V162" i="25"/>
  <c r="Y104" i="25"/>
  <c r="X57" i="25"/>
  <c r="X244" i="25"/>
  <c r="X202" i="25"/>
  <c r="X178" i="25"/>
  <c r="Y73" i="25"/>
  <c r="V41" i="25"/>
  <c r="V249" i="46"/>
  <c r="W206" i="25"/>
  <c r="Y114" i="25"/>
  <c r="Y13" i="25"/>
  <c r="Y230" i="25"/>
  <c r="V159" i="25"/>
  <c r="Y98" i="25"/>
  <c r="W203" i="46"/>
  <c r="X179" i="46"/>
  <c r="W108" i="46"/>
  <c r="V58" i="46"/>
  <c r="W20" i="46"/>
  <c r="Y206" i="46"/>
  <c r="Y165" i="46"/>
  <c r="V113" i="46"/>
  <c r="V82" i="46"/>
  <c r="Y55" i="46"/>
  <c r="W18" i="46"/>
  <c r="V197" i="46"/>
  <c r="X174" i="46"/>
  <c r="W134" i="46"/>
  <c r="W83" i="46"/>
  <c r="X49" i="46"/>
  <c r="V219" i="46"/>
  <c r="W198" i="46"/>
  <c r="X151" i="46"/>
  <c r="W110" i="46"/>
  <c r="V22" i="46"/>
  <c r="W214" i="25"/>
  <c r="Y171" i="25"/>
  <c r="Y163" i="25"/>
  <c r="Y136" i="25"/>
  <c r="W136" i="25"/>
  <c r="W106" i="25"/>
  <c r="V99" i="25"/>
  <c r="Y97" i="25"/>
  <c r="W97" i="25"/>
  <c r="Y81" i="25"/>
  <c r="W38" i="25"/>
  <c r="W26" i="25"/>
  <c r="W259" i="25"/>
  <c r="V241" i="25"/>
  <c r="W234" i="25"/>
  <c r="W227" i="25"/>
  <c r="V245" i="25"/>
  <c r="W205" i="25"/>
  <c r="X168" i="25"/>
  <c r="Y130" i="25"/>
  <c r="V130" i="25"/>
  <c r="X109" i="25"/>
  <c r="Y92" i="25"/>
  <c r="Y28" i="25"/>
  <c r="X226" i="25"/>
  <c r="Y200" i="25"/>
  <c r="W135" i="25"/>
  <c r="Y61" i="25"/>
  <c r="W54" i="25"/>
  <c r="W49" i="25"/>
  <c r="Y180" i="25"/>
  <c r="W167" i="25"/>
  <c r="X121" i="25"/>
  <c r="W116" i="25"/>
  <c r="W58" i="25"/>
  <c r="X18" i="25"/>
  <c r="W37" i="46"/>
  <c r="V202" i="46"/>
  <c r="V170" i="46"/>
  <c r="W129" i="46"/>
  <c r="Y122" i="46"/>
  <c r="V114" i="46"/>
  <c r="Y111" i="46"/>
  <c r="W101" i="46"/>
  <c r="V85" i="46"/>
  <c r="W82" i="46"/>
  <c r="X74" i="46"/>
  <c r="V69" i="46"/>
  <c r="Y65" i="46"/>
  <c r="W44" i="46"/>
  <c r="W19" i="46"/>
  <c r="Y134" i="25"/>
  <c r="Y129" i="25"/>
  <c r="V57" i="25"/>
  <c r="Y40" i="25"/>
  <c r="V14" i="25"/>
  <c r="V237" i="46"/>
  <c r="Y231" i="46"/>
  <c r="X219" i="46"/>
  <c r="Y204" i="46"/>
  <c r="W193" i="46"/>
  <c r="W178" i="46"/>
  <c r="Y173" i="46"/>
  <c r="W167" i="46"/>
  <c r="V153" i="46"/>
  <c r="Y146" i="46"/>
  <c r="Y143" i="46"/>
  <c r="Y136" i="46"/>
  <c r="V128" i="46"/>
  <c r="V112" i="46"/>
  <c r="W70" i="46"/>
  <c r="Y63" i="46"/>
  <c r="V46" i="46"/>
  <c r="Y36" i="46"/>
  <c r="V151" i="25"/>
  <c r="V256" i="46"/>
  <c r="V235" i="46"/>
  <c r="X230" i="46"/>
  <c r="X193" i="46"/>
  <c r="X170" i="46"/>
  <c r="V136" i="46"/>
  <c r="V83" i="46"/>
  <c r="V239" i="25"/>
  <c r="X206" i="25"/>
  <c r="X203" i="25"/>
  <c r="W181" i="25"/>
  <c r="W147" i="25"/>
  <c r="V140" i="25"/>
  <c r="W124" i="25"/>
  <c r="V113" i="25"/>
  <c r="V100" i="25"/>
  <c r="V86" i="25"/>
  <c r="X42" i="25"/>
  <c r="X34" i="25"/>
  <c r="W256" i="46"/>
  <c r="W231" i="46"/>
  <c r="Y210" i="46"/>
  <c r="Y194" i="46"/>
  <c r="X154" i="46"/>
  <c r="X150" i="46"/>
  <c r="X138" i="46"/>
  <c r="W136" i="46"/>
  <c r="W53" i="46"/>
  <c r="V36" i="46"/>
  <c r="X19" i="46"/>
  <c r="V60" i="46"/>
  <c r="V28" i="46"/>
  <c r="Y245" i="25"/>
  <c r="V176" i="25"/>
  <c r="V117" i="25"/>
  <c r="W63" i="25"/>
  <c r="X25" i="25"/>
  <c r="Y246" i="25"/>
  <c r="X217" i="25"/>
  <c r="V180" i="25"/>
  <c r="V109" i="25"/>
  <c r="W254" i="46"/>
  <c r="W222" i="25"/>
  <c r="V175" i="25"/>
  <c r="Y21" i="25"/>
  <c r="W242" i="25"/>
  <c r="V164" i="25"/>
  <c r="Y128" i="25"/>
  <c r="Y213" i="46"/>
  <c r="W182" i="46"/>
  <c r="Y132" i="46"/>
  <c r="W74" i="46"/>
  <c r="X25" i="46"/>
  <c r="Y209" i="46"/>
  <c r="V173" i="46"/>
  <c r="Y115" i="46"/>
  <c r="V101" i="46"/>
  <c r="X65" i="46"/>
  <c r="Y40" i="46"/>
  <c r="V204" i="46"/>
  <c r="X183" i="46"/>
  <c r="V143" i="46"/>
  <c r="Y51" i="46"/>
  <c r="Y224" i="46"/>
  <c r="X200" i="46"/>
  <c r="V155" i="46"/>
  <c r="V123" i="46"/>
  <c r="V91" i="46"/>
  <c r="X247" i="25"/>
  <c r="W219" i="25"/>
  <c r="Y208" i="25"/>
  <c r="Y194" i="25"/>
  <c r="Y172" i="25"/>
  <c r="X161" i="25"/>
  <c r="X106" i="25"/>
  <c r="X99" i="25"/>
  <c r="Y94" i="25"/>
  <c r="X38" i="25"/>
  <c r="X26" i="25"/>
  <c r="V250" i="25"/>
  <c r="V242" i="25"/>
  <c r="X220" i="25"/>
  <c r="V200" i="25"/>
  <c r="Y188" i="25"/>
  <c r="W159" i="25"/>
  <c r="V150" i="25"/>
  <c r="W130" i="25"/>
  <c r="Y117" i="25"/>
  <c r="W117" i="25"/>
  <c r="X248" i="46"/>
  <c r="Y259" i="25"/>
  <c r="X241" i="25"/>
  <c r="W230" i="25"/>
  <c r="X227" i="25"/>
  <c r="Y164" i="25"/>
  <c r="W164" i="25"/>
  <c r="V146" i="25"/>
  <c r="X135" i="25"/>
  <c r="V61" i="25"/>
  <c r="X54" i="25"/>
  <c r="X49" i="25"/>
  <c r="Y30" i="25"/>
  <c r="X16" i="25"/>
  <c r="V258" i="46"/>
  <c r="W250" i="25"/>
  <c r="W221" i="25"/>
  <c r="X185" i="25"/>
  <c r="V182" i="25"/>
  <c r="Y176" i="25"/>
  <c r="Y175" i="25"/>
  <c r="X167" i="25"/>
  <c r="Y160" i="25"/>
  <c r="W160" i="25"/>
  <c r="X116" i="25"/>
  <c r="Y108" i="25"/>
  <c r="X58" i="25"/>
  <c r="W247" i="46"/>
  <c r="V259" i="25"/>
  <c r="V26" i="25"/>
  <c r="Y27" i="46"/>
  <c r="V234" i="46"/>
  <c r="V178" i="46"/>
  <c r="V131" i="46"/>
  <c r="X123" i="46"/>
  <c r="V115" i="46"/>
  <c r="V104" i="46"/>
  <c r="Y96" i="46"/>
  <c r="X93" i="46"/>
  <c r="W91" i="46"/>
  <c r="W76" i="46"/>
  <c r="V70" i="46"/>
  <c r="W58" i="46"/>
  <c r="W49" i="46"/>
  <c r="Y39" i="46"/>
  <c r="Y59" i="46"/>
  <c r="V212" i="25"/>
  <c r="Y162" i="25"/>
  <c r="Y155" i="25"/>
  <c r="Y151" i="25"/>
  <c r="Y147" i="25"/>
  <c r="Y125" i="25"/>
  <c r="X122" i="25"/>
  <c r="Y105" i="25"/>
  <c r="Y90" i="25"/>
  <c r="Y70" i="25"/>
  <c r="Y41" i="25"/>
  <c r="V34" i="25"/>
  <c r="V17" i="25"/>
  <c r="W210" i="46"/>
  <c r="W206" i="46"/>
  <c r="Y182" i="46"/>
  <c r="V154" i="46"/>
  <c r="V137" i="46"/>
  <c r="W132" i="46"/>
  <c r="X113" i="46"/>
  <c r="V96" i="46"/>
  <c r="Y92" i="46"/>
  <c r="X51" i="46"/>
  <c r="W36" i="46"/>
  <c r="V152" i="25"/>
  <c r="V124" i="25"/>
  <c r="V90" i="25"/>
  <c r="X210" i="46"/>
  <c r="X202" i="46"/>
  <c r="X178" i="46"/>
  <c r="W171" i="46"/>
  <c r="X167" i="46"/>
  <c r="V145" i="46"/>
  <c r="X132" i="46"/>
  <c r="V92" i="46"/>
  <c r="X34" i="46"/>
  <c r="V254" i="25"/>
  <c r="V216" i="25"/>
  <c r="X211" i="25"/>
  <c r="X196" i="25"/>
  <c r="V184" i="25"/>
  <c r="W156" i="25"/>
  <c r="W152" i="25"/>
  <c r="X143" i="25"/>
  <c r="V134" i="25"/>
  <c r="W129" i="25"/>
  <c r="W114" i="25"/>
  <c r="V101" i="25"/>
  <c r="W90" i="25"/>
  <c r="V74" i="25"/>
  <c r="V62" i="25"/>
  <c r="V22" i="25"/>
  <c r="X240" i="46"/>
  <c r="V226" i="46"/>
  <c r="V218" i="46"/>
  <c r="Y178" i="46"/>
  <c r="X162" i="46"/>
  <c r="W146" i="46"/>
  <c r="X112" i="46"/>
  <c r="W93" i="46"/>
  <c r="X67" i="46"/>
  <c r="V20" i="46"/>
  <c r="V61" i="46"/>
  <c r="V29" i="46"/>
  <c r="V236" i="46"/>
  <c r="V233" i="46"/>
  <c r="W148" i="46"/>
  <c r="W236" i="46"/>
  <c r="V10" i="46"/>
  <c r="Y122" i="25"/>
  <c r="X68" i="25"/>
  <c r="V29" i="25"/>
  <c r="Y234" i="25"/>
  <c r="V183" i="25"/>
  <c r="V115" i="25"/>
  <c r="V54" i="25"/>
  <c r="V30" i="25"/>
  <c r="X237" i="25"/>
  <c r="X188" i="25"/>
  <c r="X36" i="25"/>
  <c r="V257" i="25"/>
  <c r="X200" i="25"/>
  <c r="V135" i="25"/>
  <c r="W184" i="46"/>
  <c r="W169" i="46"/>
  <c r="W92" i="46"/>
  <c r="V34" i="46"/>
  <c r="Y214" i="46"/>
  <c r="X175" i="46"/>
  <c r="V152" i="46"/>
  <c r="X109" i="46"/>
  <c r="Y72" i="46"/>
  <c r="X42" i="46"/>
  <c r="X235" i="46"/>
  <c r="Y193" i="46"/>
  <c r="Y167" i="46"/>
  <c r="V103" i="46"/>
  <c r="X59" i="46"/>
  <c r="Y19" i="46"/>
  <c r="W207" i="46"/>
  <c r="W176" i="46"/>
  <c r="V129" i="46"/>
  <c r="X99" i="46"/>
  <c r="W10" i="46"/>
  <c r="X258" i="25"/>
  <c r="X235" i="25"/>
  <c r="Y207" i="25"/>
  <c r="W163" i="25"/>
  <c r="X136" i="25"/>
  <c r="X97" i="25"/>
  <c r="W94" i="25"/>
  <c r="V81" i="25"/>
  <c r="Y251" i="25"/>
  <c r="X243" i="25"/>
  <c r="V237" i="25"/>
  <c r="V230" i="25"/>
  <c r="X224" i="25"/>
  <c r="W251" i="25"/>
  <c r="X190" i="25"/>
  <c r="Y168" i="25"/>
  <c r="W168" i="25"/>
  <c r="X159" i="25"/>
  <c r="X150" i="25"/>
  <c r="X130" i="25"/>
  <c r="Y109" i="25"/>
  <c r="W109" i="25"/>
  <c r="Y220" i="25"/>
  <c r="X259" i="25"/>
  <c r="X234" i="25"/>
  <c r="W224" i="25"/>
  <c r="Y202" i="25"/>
  <c r="W200" i="25"/>
  <c r="X146" i="25"/>
  <c r="Y135" i="25"/>
  <c r="W61" i="25"/>
  <c r="W51" i="25"/>
  <c r="Y49" i="25"/>
  <c r="W30" i="25"/>
  <c r="Y258" i="46"/>
  <c r="Y242" i="25"/>
  <c r="W189" i="25"/>
  <c r="Y182" i="25"/>
  <c r="W180" i="25"/>
  <c r="X179" i="25"/>
  <c r="Y167" i="25"/>
  <c r="Y121" i="25"/>
  <c r="W121" i="25"/>
  <c r="W108" i="25"/>
  <c r="X52" i="25"/>
  <c r="Y18" i="25"/>
  <c r="Y247" i="46"/>
  <c r="V220" i="25"/>
  <c r="V38" i="25"/>
  <c r="X21" i="46"/>
  <c r="V210" i="46"/>
  <c r="W116" i="46"/>
  <c r="Y112" i="46"/>
  <c r="X105" i="46"/>
  <c r="V98" i="46"/>
  <c r="X83" i="46"/>
  <c r="X72" i="46"/>
  <c r="Y67" i="46"/>
  <c r="W51" i="46"/>
  <c r="W42" i="46"/>
  <c r="Y53" i="46"/>
  <c r="V30" i="46"/>
  <c r="Y15" i="46"/>
  <c r="V204" i="25"/>
  <c r="Y166" i="25"/>
  <c r="V143" i="25"/>
  <c r="X131" i="25"/>
  <c r="W126" i="25"/>
  <c r="Y66" i="25"/>
  <c r="V42" i="25"/>
  <c r="W234" i="46"/>
  <c r="W230" i="46"/>
  <c r="V213" i="46"/>
  <c r="Y207" i="46"/>
  <c r="W202" i="46"/>
  <c r="W194" i="46"/>
  <c r="Y184" i="46"/>
  <c r="Y176" i="46"/>
  <c r="W170" i="46"/>
  <c r="V159" i="46"/>
  <c r="Y145" i="46"/>
  <c r="V138" i="46"/>
  <c r="W135" i="46"/>
  <c r="X101" i="46"/>
  <c r="V67" i="46"/>
  <c r="V54" i="46"/>
  <c r="Y42" i="46"/>
  <c r="X20" i="46"/>
  <c r="V155" i="25"/>
  <c r="V147" i="25"/>
  <c r="V125" i="25"/>
  <c r="V66" i="25"/>
  <c r="X237" i="46"/>
  <c r="X213" i="46"/>
  <c r="X194" i="46"/>
  <c r="V146" i="46"/>
  <c r="V134" i="46"/>
  <c r="V93" i="46"/>
  <c r="Y52" i="46"/>
  <c r="V255" i="25"/>
  <c r="X204" i="25"/>
  <c r="V192" i="25"/>
  <c r="V166" i="25"/>
  <c r="W148" i="25"/>
  <c r="W125" i="25"/>
  <c r="V122" i="25"/>
  <c r="V78" i="25"/>
  <c r="W66" i="25"/>
  <c r="X46" i="25"/>
  <c r="X29" i="25"/>
  <c r="X14" i="25"/>
  <c r="V242" i="46"/>
  <c r="Y234" i="46"/>
  <c r="Y202" i="46"/>
  <c r="V186" i="46"/>
  <c r="X159" i="46"/>
  <c r="X153" i="46"/>
  <c r="V147" i="46"/>
  <c r="X141" i="46"/>
  <c r="X137" i="46"/>
  <c r="V76" i="46"/>
  <c r="W59" i="46"/>
  <c r="V51" i="46"/>
  <c r="V42" i="46"/>
  <c r="V35" i="46"/>
  <c r="V12" i="46"/>
  <c r="X148" i="46"/>
  <c r="X246" i="46"/>
  <c r="V127" i="46"/>
  <c r="Y259" i="46"/>
  <c r="V253" i="46"/>
  <c r="W246" i="46"/>
  <c r="V241" i="46"/>
  <c r="W208" i="46"/>
  <c r="Y190" i="46"/>
  <c r="V187" i="46"/>
  <c r="X172" i="46"/>
  <c r="V168" i="46"/>
  <c r="V126" i="46"/>
  <c r="V71" i="46"/>
  <c r="V250" i="46"/>
  <c r="V247" i="46"/>
  <c r="Y244" i="46"/>
  <c r="X238" i="46"/>
  <c r="W235" i="46"/>
  <c r="X211" i="46"/>
  <c r="V207" i="46"/>
  <c r="Y205" i="46"/>
  <c r="Y174" i="46"/>
  <c r="Y168" i="46"/>
  <c r="X98" i="46"/>
  <c r="W98" i="46"/>
  <c r="Y80" i="46"/>
  <c r="X180" i="46"/>
  <c r="Y246" i="46"/>
  <c r="W102" i="46"/>
  <c r="V225" i="46"/>
  <c r="X225" i="46"/>
  <c r="V254" i="46"/>
  <c r="W223" i="46"/>
  <c r="Y233" i="46"/>
  <c r="W227" i="46"/>
  <c r="X127" i="46"/>
  <c r="V251" i="46"/>
  <c r="W249" i="46"/>
  <c r="X217" i="46"/>
  <c r="W214" i="46"/>
  <c r="W196" i="46"/>
  <c r="X181" i="46"/>
  <c r="X177" i="46"/>
  <c r="X163" i="46"/>
  <c r="W124" i="46"/>
  <c r="Y100" i="46"/>
  <c r="W139" i="46"/>
  <c r="V139" i="46"/>
  <c r="W97" i="46"/>
  <c r="X228" i="46"/>
  <c r="X212" i="46"/>
  <c r="Y203" i="46"/>
  <c r="V166" i="46"/>
  <c r="W152" i="46"/>
  <c r="V135" i="46"/>
  <c r="W111" i="46"/>
  <c r="W99" i="46"/>
  <c r="W46" i="46"/>
  <c r="W157" i="46"/>
  <c r="X106" i="46"/>
  <c r="V230" i="46"/>
  <c r="Y220" i="46"/>
  <c r="V182" i="46"/>
  <c r="W173" i="46"/>
  <c r="Y169" i="46"/>
  <c r="W142" i="46"/>
  <c r="Y121" i="46"/>
  <c r="V121" i="46"/>
  <c r="V108" i="46"/>
  <c r="Y58" i="46"/>
  <c r="W17" i="46"/>
  <c r="V206" i="46"/>
  <c r="Y179" i="46"/>
  <c r="W144" i="46"/>
  <c r="V73" i="46"/>
  <c r="Y73" i="46"/>
  <c r="W220" i="46"/>
  <c r="Y195" i="46"/>
  <c r="W188" i="46"/>
  <c r="V185" i="46"/>
  <c r="X115" i="46"/>
  <c r="W90" i="46"/>
  <c r="Y86" i="46"/>
  <c r="X81" i="46"/>
  <c r="W78" i="46"/>
  <c r="W56" i="46"/>
  <c r="Y56" i="46"/>
  <c r="V48" i="46"/>
  <c r="X147" i="46"/>
  <c r="V158" i="46"/>
  <c r="X140" i="46"/>
  <c r="V150" i="46"/>
  <c r="Y140" i="46"/>
  <c r="Y105" i="46"/>
  <c r="Y101" i="46"/>
  <c r="V31" i="46"/>
  <c r="Y74" i="46"/>
  <c r="W62" i="46"/>
  <c r="V47" i="46"/>
  <c r="V33" i="46"/>
  <c r="V16" i="46"/>
  <c r="Y94" i="46"/>
  <c r="W33" i="46"/>
  <c r="Y16" i="46"/>
  <c r="Y38" i="46"/>
  <c r="W54" i="46"/>
  <c r="W39" i="46"/>
  <c r="W24" i="46"/>
  <c r="X30" i="46"/>
  <c r="X15" i="46"/>
  <c r="Y252" i="25"/>
  <c r="Y120" i="25"/>
  <c r="X165" i="25"/>
  <c r="Y201" i="25"/>
  <c r="Y127" i="25"/>
  <c r="V12" i="25"/>
  <c r="Y12" i="25"/>
  <c r="Y253" i="25"/>
  <c r="V232" i="25"/>
  <c r="V229" i="25"/>
  <c r="X218" i="25"/>
  <c r="W118" i="25"/>
  <c r="W93" i="25"/>
  <c r="X83" i="25"/>
  <c r="X77" i="25"/>
  <c r="V20" i="25"/>
  <c r="Y20" i="25"/>
  <c r="V236" i="25"/>
  <c r="Y225" i="25"/>
  <c r="Y213" i="25"/>
  <c r="V202" i="25"/>
  <c r="V193" i="25"/>
  <c r="W193" i="25"/>
  <c r="Y187" i="25"/>
  <c r="Y149" i="25"/>
  <c r="X128" i="25"/>
  <c r="V80" i="25"/>
  <c r="Y80" i="25"/>
  <c r="X67" i="25"/>
  <c r="X12" i="25"/>
  <c r="V218" i="25"/>
  <c r="X186" i="25"/>
  <c r="V118" i="25"/>
  <c r="W229" i="25"/>
  <c r="Y170" i="25"/>
  <c r="X120" i="25"/>
  <c r="W119" i="25"/>
  <c r="X85" i="25"/>
  <c r="Y23" i="25"/>
  <c r="W244" i="25"/>
  <c r="W241" i="25"/>
  <c r="Y217" i="25"/>
  <c r="Y205" i="25"/>
  <c r="V194" i="25"/>
  <c r="X154" i="25"/>
  <c r="V83" i="25"/>
  <c r="W65" i="25"/>
  <c r="V35" i="25"/>
  <c r="X229" i="25"/>
  <c r="W174" i="25"/>
  <c r="Y174" i="25"/>
  <c r="Y53" i="25"/>
  <c r="W45" i="25"/>
  <c r="Y256" i="25"/>
  <c r="W199" i="25"/>
  <c r="Y145" i="25"/>
  <c r="W257" i="25"/>
  <c r="V210" i="25"/>
  <c r="V191" i="25"/>
  <c r="Y186" i="25"/>
  <c r="W53" i="25"/>
  <c r="V240" i="25"/>
  <c r="X20" i="25"/>
  <c r="W248" i="25"/>
  <c r="W245" i="25"/>
  <c r="X133" i="25"/>
  <c r="Y102" i="25"/>
  <c r="W102" i="25"/>
  <c r="Y43" i="25"/>
  <c r="V227" i="25"/>
  <c r="V211" i="25"/>
  <c r="V195" i="25"/>
  <c r="W182" i="25"/>
  <c r="W162" i="25"/>
  <c r="W131" i="25"/>
  <c r="Y99" i="25"/>
  <c r="X75" i="25"/>
  <c r="W75" i="25"/>
  <c r="W64" i="25"/>
  <c r="Y64" i="25"/>
  <c r="W27" i="25"/>
  <c r="W134" i="25"/>
  <c r="V37" i="25"/>
  <c r="V33" i="25"/>
  <c r="V21" i="25"/>
  <c r="W169" i="25"/>
  <c r="Y153" i="25"/>
  <c r="Y126" i="25"/>
  <c r="W103" i="25"/>
  <c r="X79" i="25"/>
  <c r="Y63" i="25"/>
  <c r="V59" i="25"/>
  <c r="V48" i="25"/>
  <c r="X24" i="25"/>
  <c r="W88" i="25"/>
  <c r="V52" i="25"/>
  <c r="V11" i="25"/>
  <c r="V16" i="25"/>
  <c r="W92" i="25"/>
  <c r="W56" i="25"/>
  <c r="V44" i="25"/>
  <c r="Y44" i="25"/>
  <c r="V68" i="25"/>
  <c r="Y15" i="25"/>
  <c r="Y39" i="25"/>
  <c r="Y51" i="25"/>
  <c r="X19" i="25"/>
  <c r="X236" i="46"/>
  <c r="W233" i="46"/>
  <c r="X227" i="46"/>
  <c r="X130" i="46"/>
  <c r="V130" i="46"/>
  <c r="Y71" i="46"/>
  <c r="Y250" i="46"/>
  <c r="V223" i="46"/>
  <c r="X208" i="46"/>
  <c r="W205" i="46"/>
  <c r="V205" i="46"/>
  <c r="W192" i="46"/>
  <c r="X190" i="46"/>
  <c r="W174" i="46"/>
  <c r="Y172" i="46"/>
  <c r="X168" i="46"/>
  <c r="Y130" i="46"/>
  <c r="Y126" i="46"/>
  <c r="Y257" i="46"/>
  <c r="Y253" i="46"/>
  <c r="Y223" i="46"/>
  <c r="X187" i="46"/>
  <c r="W130" i="46"/>
  <c r="V252" i="46"/>
  <c r="V198" i="46"/>
  <c r="X255" i="46"/>
  <c r="W252" i="46"/>
  <c r="Y102" i="46"/>
  <c r="W229" i="46"/>
  <c r="Y251" i="46"/>
  <c r="X245" i="46"/>
  <c r="Y225" i="46"/>
  <c r="Y107" i="46"/>
  <c r="V107" i="46"/>
  <c r="V216" i="46"/>
  <c r="Y252" i="46"/>
  <c r="Y180" i="46"/>
  <c r="X32" i="46"/>
  <c r="X250" i="46"/>
  <c r="X233" i="46"/>
  <c r="X161" i="46"/>
  <c r="V151" i="46"/>
  <c r="W151" i="46"/>
  <c r="X55" i="46"/>
  <c r="X258" i="46"/>
  <c r="V243" i="46"/>
  <c r="V214" i="46"/>
  <c r="W201" i="46"/>
  <c r="V199" i="46"/>
  <c r="W199" i="46"/>
  <c r="V196" i="46"/>
  <c r="V181" i="46"/>
  <c r="W177" i="46"/>
  <c r="Y163" i="46"/>
  <c r="W100" i="46"/>
  <c r="X144" i="46"/>
  <c r="Y97" i="46"/>
  <c r="V193" i="46"/>
  <c r="V184" i="46"/>
  <c r="V175" i="46"/>
  <c r="Y116" i="46"/>
  <c r="Y109" i="46"/>
  <c r="W197" i="46"/>
  <c r="X188" i="46"/>
  <c r="V157" i="46"/>
  <c r="V239" i="46"/>
  <c r="Y188" i="46"/>
  <c r="Y125" i="46"/>
  <c r="Y118" i="46"/>
  <c r="W72" i="46"/>
  <c r="Y66" i="46"/>
  <c r="X58" i="46"/>
  <c r="W40" i="46"/>
  <c r="X40" i="46"/>
  <c r="X17" i="46"/>
  <c r="W73" i="46"/>
  <c r="V240" i="46"/>
  <c r="X204" i="46"/>
  <c r="X197" i="46"/>
  <c r="X160" i="46"/>
  <c r="W115" i="46"/>
  <c r="W88" i="46"/>
  <c r="V88" i="46"/>
  <c r="W81" i="46"/>
  <c r="Y78" i="46"/>
  <c r="V56" i="46"/>
  <c r="Y48" i="46"/>
  <c r="X156" i="46"/>
  <c r="X87" i="46"/>
  <c r="W140" i="46"/>
  <c r="X63" i="46"/>
  <c r="W26" i="46"/>
  <c r="W141" i="46"/>
  <c r="X114" i="46"/>
  <c r="Y110" i="46"/>
  <c r="V41" i="46"/>
  <c r="Y26" i="46"/>
  <c r="W65" i="46"/>
  <c r="V62" i="46"/>
  <c r="Y22" i="46"/>
  <c r="Y18" i="46"/>
  <c r="Y14" i="46"/>
  <c r="X38" i="46"/>
  <c r="X23" i="46"/>
  <c r="V39" i="46"/>
  <c r="V24" i="46"/>
  <c r="V49" i="46"/>
  <c r="W30" i="46"/>
  <c r="W15" i="46"/>
  <c r="W252" i="25"/>
  <c r="W120" i="25"/>
  <c r="Y165" i="25"/>
  <c r="X209" i="25"/>
  <c r="W201" i="25"/>
  <c r="X256" i="25"/>
  <c r="Y231" i="25"/>
  <c r="X223" i="25"/>
  <c r="V197" i="25"/>
  <c r="Y177" i="25"/>
  <c r="X170" i="25"/>
  <c r="W158" i="25"/>
  <c r="Y158" i="25"/>
  <c r="V120" i="25"/>
  <c r="Y93" i="25"/>
  <c r="W85" i="25"/>
  <c r="Y257" i="25"/>
  <c r="V249" i="25"/>
  <c r="W225" i="25"/>
  <c r="Y210" i="25"/>
  <c r="Y189" i="25"/>
  <c r="X189" i="25"/>
  <c r="Y173" i="25"/>
  <c r="W149" i="25"/>
  <c r="V128" i="25"/>
  <c r="X96" i="25"/>
  <c r="V67" i="25"/>
  <c r="V186" i="25"/>
  <c r="V127" i="25"/>
  <c r="X73" i="25"/>
  <c r="Y249" i="25"/>
  <c r="Y141" i="25"/>
  <c r="V221" i="25"/>
  <c r="X210" i="25"/>
  <c r="Y154" i="25"/>
  <c r="X119" i="25"/>
  <c r="X23" i="25"/>
  <c r="W23" i="25"/>
  <c r="V244" i="25"/>
  <c r="W217" i="25"/>
  <c r="Y161" i="25"/>
  <c r="W142" i="25"/>
  <c r="Y142" i="25"/>
  <c r="Y115" i="25"/>
  <c r="W104" i="25"/>
  <c r="Y229" i="25"/>
  <c r="W170" i="25"/>
  <c r="W111" i="25"/>
  <c r="Y111" i="25"/>
  <c r="Y45" i="25"/>
  <c r="Y31" i="25"/>
  <c r="W31" i="25"/>
  <c r="W256" i="25"/>
  <c r="W253" i="25"/>
  <c r="W145" i="25"/>
  <c r="W87" i="25"/>
  <c r="V253" i="25"/>
  <c r="X232" i="25"/>
  <c r="V201" i="25"/>
  <c r="X177" i="25"/>
  <c r="Y110" i="25"/>
  <c r="Y77" i="25"/>
  <c r="V248" i="25"/>
  <c r="Y215" i="25"/>
  <c r="X207" i="25"/>
  <c r="W190" i="25"/>
  <c r="Y157" i="25"/>
  <c r="Y133" i="25"/>
  <c r="W110" i="25"/>
  <c r="X102" i="25"/>
  <c r="X43" i="25"/>
  <c r="W146" i="25"/>
  <c r="W99" i="25"/>
  <c r="W84" i="25"/>
  <c r="X84" i="25"/>
  <c r="W72" i="25"/>
  <c r="V64" i="25"/>
  <c r="X64" i="25"/>
  <c r="Y27" i="25"/>
  <c r="Y89" i="25"/>
  <c r="Y37" i="25"/>
  <c r="X33" i="25"/>
  <c r="X13" i="25"/>
  <c r="V169" i="25"/>
  <c r="W153" i="25"/>
  <c r="Y137" i="25"/>
  <c r="X126" i="25"/>
  <c r="W112" i="25"/>
  <c r="X103" i="25"/>
  <c r="X63" i="25"/>
  <c r="W59" i="25"/>
  <c r="X48" i="25"/>
  <c r="V88" i="25"/>
  <c r="Y55" i="25"/>
  <c r="Y91" i="25"/>
  <c r="W32" i="25"/>
  <c r="V92" i="25"/>
  <c r="W76" i="25"/>
  <c r="V56" i="25"/>
  <c r="Y47" i="25"/>
  <c r="X15" i="25"/>
  <c r="Y71" i="25"/>
  <c r="X39" i="25"/>
  <c r="W28" i="25"/>
  <c r="X51" i="25"/>
  <c r="W40" i="25"/>
  <c r="V19" i="25"/>
  <c r="Y236" i="46"/>
  <c r="Y127" i="46"/>
  <c r="X216" i="46"/>
  <c r="X71" i="46"/>
  <c r="Y211" i="46"/>
  <c r="W190" i="46"/>
  <c r="V174" i="46"/>
  <c r="W172" i="46"/>
  <c r="W168" i="46"/>
  <c r="Y151" i="46"/>
  <c r="X126" i="46"/>
  <c r="W257" i="46"/>
  <c r="X247" i="46"/>
  <c r="V238" i="46"/>
  <c r="Y235" i="46"/>
  <c r="V232" i="46"/>
  <c r="W189" i="46"/>
  <c r="Y155" i="46"/>
  <c r="Y134" i="46"/>
  <c r="W80" i="46"/>
  <c r="X80" i="46"/>
  <c r="X252" i="46"/>
  <c r="X259" i="46"/>
  <c r="W180" i="46"/>
  <c r="X102" i="46"/>
  <c r="X251" i="46"/>
  <c r="Y229" i="46"/>
  <c r="W225" i="46"/>
  <c r="W117" i="46"/>
  <c r="V245" i="46"/>
  <c r="V229" i="46"/>
  <c r="W107" i="46"/>
  <c r="X107" i="46"/>
  <c r="Y198" i="46"/>
  <c r="W32" i="46"/>
  <c r="W250" i="46"/>
  <c r="X198" i="46"/>
  <c r="W55" i="46"/>
  <c r="W258" i="46"/>
  <c r="V217" i="46"/>
  <c r="Y217" i="46"/>
  <c r="X199" i="46"/>
  <c r="X196" i="46"/>
  <c r="W181" i="46"/>
  <c r="V165" i="46"/>
  <c r="V163" i="46"/>
  <c r="X124" i="46"/>
  <c r="V100" i="46"/>
  <c r="X100" i="46"/>
  <c r="V144" i="46"/>
  <c r="Y139" i="46"/>
  <c r="X133" i="46"/>
  <c r="W237" i="46"/>
  <c r="Y219" i="46"/>
  <c r="Y142" i="46"/>
  <c r="V116" i="46"/>
  <c r="X116" i="46"/>
  <c r="W109" i="46"/>
  <c r="X79" i="46"/>
  <c r="V79" i="46"/>
  <c r="Y46" i="46"/>
  <c r="V215" i="46"/>
  <c r="V169" i="46"/>
  <c r="V160" i="46"/>
  <c r="Y157" i="46"/>
  <c r="V97" i="46"/>
  <c r="W221" i="46"/>
  <c r="Y197" i="46"/>
  <c r="V191" i="46"/>
  <c r="X125" i="46"/>
  <c r="W118" i="46"/>
  <c r="V72" i="46"/>
  <c r="X66" i="46"/>
  <c r="V40" i="46"/>
  <c r="V17" i="46"/>
  <c r="W133" i="46"/>
  <c r="V222" i="46"/>
  <c r="W213" i="46"/>
  <c r="X206" i="46"/>
  <c r="X169" i="46"/>
  <c r="V167" i="46"/>
  <c r="Y90" i="46"/>
  <c r="V50" i="46"/>
  <c r="X48" i="46"/>
  <c r="W156" i="46"/>
  <c r="W131" i="46"/>
  <c r="X122" i="46"/>
  <c r="Y113" i="46"/>
  <c r="V89" i="46"/>
  <c r="X89" i="46"/>
  <c r="W64" i="46"/>
  <c r="X64" i="46"/>
  <c r="W149" i="46"/>
  <c r="W63" i="46"/>
  <c r="X26" i="46"/>
  <c r="Y158" i="46"/>
  <c r="V141" i="46"/>
  <c r="W123" i="46"/>
  <c r="Y119" i="46"/>
  <c r="X41" i="46"/>
  <c r="X31" i="46"/>
  <c r="Y70" i="46"/>
  <c r="V65" i="46"/>
  <c r="Y62" i="46"/>
  <c r="X47" i="46"/>
  <c r="Y33" i="46"/>
  <c r="X22" i="46"/>
  <c r="X18" i="46"/>
  <c r="X14" i="46"/>
  <c r="V57" i="46"/>
  <c r="W38" i="46"/>
  <c r="W23" i="46"/>
  <c r="Y54" i="46"/>
  <c r="V15" i="46"/>
  <c r="V252" i="25"/>
  <c r="X197" i="25"/>
  <c r="Y95" i="25"/>
  <c r="V95" i="25"/>
  <c r="W165" i="25"/>
  <c r="Y218" i="25"/>
  <c r="V45" i="25"/>
  <c r="X249" i="25"/>
  <c r="Y232" i="25"/>
  <c r="W223" i="25"/>
  <c r="Y199" i="25"/>
  <c r="W177" i="25"/>
  <c r="W154" i="25"/>
  <c r="X145" i="25"/>
  <c r="V93" i="25"/>
  <c r="Y85" i="25"/>
  <c r="W77" i="25"/>
  <c r="V77" i="25"/>
  <c r="Y236" i="25"/>
  <c r="V231" i="25"/>
  <c r="V199" i="25"/>
  <c r="V189" i="25"/>
  <c r="W173" i="25"/>
  <c r="V149" i="25"/>
  <c r="W128" i="25"/>
  <c r="V96" i="25"/>
  <c r="X80" i="25"/>
  <c r="W186" i="25"/>
  <c r="W127" i="25"/>
  <c r="V73" i="25"/>
  <c r="Y118" i="25"/>
  <c r="X252" i="25"/>
  <c r="X221" i="25"/>
  <c r="W141" i="25"/>
  <c r="Y107" i="25"/>
  <c r="X107" i="25"/>
  <c r="X215" i="25"/>
  <c r="X158" i="25"/>
  <c r="V23" i="25"/>
  <c r="W226" i="25"/>
  <c r="V223" i="25"/>
  <c r="Y185" i="25"/>
  <c r="W161" i="25"/>
  <c r="W138" i="25"/>
  <c r="W115" i="25"/>
  <c r="Y35" i="25"/>
  <c r="W249" i="25"/>
  <c r="Y209" i="25"/>
  <c r="V174" i="25"/>
  <c r="V170" i="25"/>
  <c r="X111" i="25"/>
  <c r="Y87" i="25"/>
  <c r="X53" i="25"/>
  <c r="X31" i="25"/>
  <c r="V256" i="25"/>
  <c r="X231" i="25"/>
  <c r="V145" i="25"/>
  <c r="Y191" i="25"/>
  <c r="X187" i="25"/>
  <c r="V111" i="25"/>
  <c r="X257" i="25"/>
  <c r="Y240" i="25"/>
  <c r="X110" i="25"/>
  <c r="X93" i="25"/>
  <c r="Y237" i="25"/>
  <c r="W207" i="25"/>
  <c r="Y190" i="25"/>
  <c r="W157" i="25"/>
  <c r="W133" i="25"/>
  <c r="Y119" i="25"/>
  <c r="V102" i="25"/>
  <c r="V43" i="25"/>
  <c r="V219" i="25"/>
  <c r="V203" i="25"/>
  <c r="Y181" i="25"/>
  <c r="V84" i="25"/>
  <c r="V72" i="25"/>
  <c r="X27" i="25"/>
  <c r="W166" i="25"/>
  <c r="Y123" i="25"/>
  <c r="W89" i="25"/>
  <c r="Y33" i="25"/>
  <c r="W21" i="25"/>
  <c r="W13" i="25"/>
  <c r="V153" i="25"/>
  <c r="W137" i="25"/>
  <c r="V126" i="25"/>
  <c r="V63" i="25"/>
  <c r="Y59" i="25"/>
  <c r="Y48" i="25"/>
  <c r="W24" i="25"/>
  <c r="X55" i="25"/>
  <c r="W55" i="25"/>
  <c r="Y11" i="25"/>
  <c r="X91" i="25"/>
  <c r="V32" i="25"/>
  <c r="X32" i="25"/>
  <c r="Y16" i="25"/>
  <c r="V76" i="25"/>
  <c r="X56" i="25"/>
  <c r="X47" i="25"/>
  <c r="W36" i="25"/>
  <c r="V15" i="25"/>
  <c r="X71" i="25"/>
  <c r="W60" i="25"/>
  <c r="V39" i="25"/>
  <c r="V28" i="25"/>
  <c r="V51" i="25"/>
  <c r="V40" i="25"/>
  <c r="Y148" i="46"/>
  <c r="Y227" i="46"/>
  <c r="V227" i="46"/>
  <c r="W127" i="46"/>
  <c r="Y255" i="46"/>
  <c r="W71" i="46"/>
  <c r="W255" i="46"/>
  <c r="X253" i="46"/>
  <c r="X244" i="46"/>
  <c r="W244" i="46"/>
  <c r="W216" i="46"/>
  <c r="V211" i="46"/>
  <c r="V208" i="46"/>
  <c r="Y208" i="46"/>
  <c r="X205" i="46"/>
  <c r="V192" i="46"/>
  <c r="V190" i="46"/>
  <c r="Y187" i="46"/>
  <c r="W187" i="46"/>
  <c r="V172" i="46"/>
  <c r="W161" i="46"/>
  <c r="W126" i="46"/>
  <c r="Y241" i="46"/>
  <c r="Y238" i="46"/>
  <c r="Y192" i="46"/>
  <c r="Y171" i="46"/>
  <c r="X155" i="46"/>
  <c r="W155" i="46"/>
  <c r="X134" i="46"/>
  <c r="Y98" i="46"/>
  <c r="V80" i="46"/>
  <c r="V224" i="46"/>
  <c r="W224" i="46"/>
  <c r="V255" i="46"/>
  <c r="W259" i="46"/>
  <c r="V102" i="46"/>
  <c r="W251" i="46"/>
  <c r="X229" i="46"/>
  <c r="V117" i="46"/>
  <c r="X254" i="46"/>
  <c r="W241" i="46"/>
  <c r="Y117" i="46"/>
  <c r="V161" i="46"/>
  <c r="Y216" i="46"/>
  <c r="V32" i="46"/>
  <c r="Y32" i="46"/>
  <c r="X224" i="46"/>
  <c r="V55" i="46"/>
  <c r="Y249" i="46"/>
  <c r="Y243" i="46"/>
  <c r="W217" i="46"/>
  <c r="X214" i="46"/>
  <c r="V201" i="46"/>
  <c r="Y199" i="46"/>
  <c r="V183" i="46"/>
  <c r="W183" i="46"/>
  <c r="Y181" i="46"/>
  <c r="V177" i="46"/>
  <c r="W165" i="46"/>
  <c r="W163" i="46"/>
  <c r="V124" i="46"/>
  <c r="X117" i="46"/>
  <c r="V142" i="46"/>
  <c r="X139" i="46"/>
  <c r="V133" i="46"/>
  <c r="Y144" i="46"/>
  <c r="Y133" i="46"/>
  <c r="V109" i="46"/>
  <c r="X97" i="46"/>
  <c r="X46" i="46"/>
  <c r="X220" i="46"/>
  <c r="X157" i="46"/>
  <c r="W106" i="46"/>
  <c r="Y215" i="46"/>
  <c r="V209" i="46"/>
  <c r="V200" i="46"/>
  <c r="X164" i="46"/>
  <c r="Y160" i="46"/>
  <c r="V118" i="46"/>
  <c r="Y106" i="46"/>
  <c r="V66" i="46"/>
  <c r="Y17" i="46"/>
  <c r="X142" i="46"/>
  <c r="X73" i="46"/>
  <c r="V231" i="46"/>
  <c r="X215" i="46"/>
  <c r="W179" i="46"/>
  <c r="V176" i="46"/>
  <c r="W143" i="46"/>
  <c r="V106" i="46"/>
  <c r="X90" i="46"/>
  <c r="V81" i="46"/>
  <c r="Y81" i="46"/>
  <c r="X78" i="46"/>
  <c r="X56" i="46"/>
  <c r="W50" i="46"/>
  <c r="W48" i="46"/>
  <c r="Y147" i="46"/>
  <c r="W89" i="46"/>
  <c r="V64" i="46"/>
  <c r="V149" i="46"/>
  <c r="Y129" i="46"/>
  <c r="V63" i="46"/>
  <c r="V26" i="46"/>
  <c r="Y149" i="46"/>
  <c r="V132" i="46"/>
  <c r="X129" i="46"/>
  <c r="X95" i="46"/>
  <c r="W31" i="46"/>
  <c r="X70" i="46"/>
  <c r="X62" i="46"/>
  <c r="W47" i="46"/>
  <c r="Y47" i="46"/>
  <c r="X33" i="46"/>
  <c r="V25" i="46"/>
  <c r="W16" i="46"/>
  <c r="W22" i="46"/>
  <c r="W14" i="46"/>
  <c r="V14" i="46"/>
  <c r="V23" i="46"/>
  <c r="X54" i="46"/>
  <c r="X39" i="46"/>
  <c r="Y30" i="46"/>
  <c r="Y197" i="25"/>
  <c r="X95" i="25"/>
  <c r="V165" i="25"/>
  <c r="W95" i="25"/>
  <c r="W12" i="25"/>
  <c r="W232" i="25"/>
  <c r="V209" i="25"/>
  <c r="V177" i="25"/>
  <c r="V158" i="25"/>
  <c r="V154" i="25"/>
  <c r="V85" i="25"/>
  <c r="Y83" i="25"/>
  <c r="W20" i="25"/>
  <c r="X253" i="25"/>
  <c r="W236" i="25"/>
  <c r="W233" i="25"/>
  <c r="X213" i="25"/>
  <c r="W202" i="25"/>
  <c r="X201" i="25"/>
  <c r="Y193" i="25"/>
  <c r="X191" i="25"/>
  <c r="V173" i="25"/>
  <c r="X149" i="25"/>
  <c r="W96" i="25"/>
  <c r="W80" i="25"/>
  <c r="Y67" i="25"/>
  <c r="W67" i="25"/>
  <c r="W218" i="25"/>
  <c r="X127" i="25"/>
  <c r="W73" i="25"/>
  <c r="X118" i="25"/>
  <c r="Y221" i="25"/>
  <c r="V141" i="25"/>
  <c r="W107" i="25"/>
  <c r="W237" i="25"/>
  <c r="W215" i="25"/>
  <c r="V119" i="25"/>
  <c r="W83" i="25"/>
  <c r="Y244" i="25"/>
  <c r="V226" i="25"/>
  <c r="X205" i="25"/>
  <c r="W194" i="25"/>
  <c r="V185" i="25"/>
  <c r="W185" i="25"/>
  <c r="Y179" i="25"/>
  <c r="V161" i="25"/>
  <c r="V142" i="25"/>
  <c r="V138" i="25"/>
  <c r="X104" i="25"/>
  <c r="Y65" i="25"/>
  <c r="X35" i="25"/>
  <c r="W35" i="25"/>
  <c r="W209" i="25"/>
  <c r="X87" i="25"/>
  <c r="V87" i="25"/>
  <c r="V53" i="25"/>
  <c r="X45" i="25"/>
  <c r="V31" i="25"/>
  <c r="W231" i="25"/>
  <c r="X199" i="25"/>
  <c r="W210" i="25"/>
  <c r="W197" i="25"/>
  <c r="W191" i="25"/>
  <c r="W187" i="25"/>
  <c r="X174" i="25"/>
  <c r="W240" i="25"/>
  <c r="Y223" i="25"/>
  <c r="V187" i="25"/>
  <c r="V110" i="25"/>
  <c r="Y248" i="25"/>
  <c r="X240" i="25"/>
  <c r="V190" i="25"/>
  <c r="V157" i="25"/>
  <c r="V133" i="25"/>
  <c r="W43" i="25"/>
  <c r="V181" i="25"/>
  <c r="W178" i="25"/>
  <c r="Y131" i="25"/>
  <c r="Y75" i="25"/>
  <c r="V27" i="25"/>
  <c r="W150" i="25"/>
  <c r="W123" i="25"/>
  <c r="W33" i="25"/>
  <c r="X21" i="25"/>
  <c r="V13" i="25"/>
  <c r="Y169" i="25"/>
  <c r="V137" i="25"/>
  <c r="Y79" i="25"/>
  <c r="V79" i="25"/>
  <c r="X59" i="25"/>
  <c r="W48" i="25"/>
  <c r="V24" i="25"/>
  <c r="V55" i="25"/>
  <c r="W52" i="25"/>
  <c r="X11" i="25"/>
  <c r="W16" i="25"/>
  <c r="W81" i="25"/>
  <c r="W44" i="25"/>
  <c r="W41" i="25"/>
  <c r="W68" i="25"/>
  <c r="V47" i="25"/>
  <c r="V36" i="25"/>
  <c r="V71" i="25"/>
  <c r="V60" i="25"/>
  <c r="Y19" i="25"/>
  <c r="Y10" i="46"/>
  <c r="J34" i="12"/>
  <c r="K10" i="19"/>
  <c r="U10" i="23"/>
  <c r="W10" i="23"/>
  <c r="J10" i="8"/>
  <c r="I10" i="8"/>
  <c r="O10" i="8"/>
  <c r="W36" i="23"/>
  <c r="U44" i="23"/>
  <c r="V68" i="23"/>
  <c r="L165" i="23"/>
  <c r="L10" i="19"/>
  <c r="J26" i="8"/>
  <c r="R34" i="8"/>
  <c r="Q42" i="8"/>
  <c r="J58" i="8"/>
  <c r="T52" i="23"/>
  <c r="L52" i="23" s="1"/>
  <c r="J20" i="7"/>
  <c r="K28" i="7"/>
  <c r="I36" i="7"/>
  <c r="J60" i="7"/>
  <c r="I76" i="7"/>
  <c r="V36" i="23"/>
  <c r="V12" i="23"/>
  <c r="O42" i="8"/>
  <c r="T76" i="23"/>
  <c r="U12" i="23"/>
  <c r="L112" i="23"/>
  <c r="P42" i="8"/>
  <c r="Q50" i="8"/>
  <c r="P74" i="8"/>
  <c r="T68" i="23"/>
  <c r="L68" i="23" s="1"/>
  <c r="J44" i="7"/>
  <c r="S60" i="23"/>
  <c r="X60" i="23"/>
  <c r="X20" i="23"/>
  <c r="S20" i="23"/>
  <c r="X36" i="23"/>
  <c r="W20" i="23"/>
  <c r="V52" i="23"/>
  <c r="V76" i="23"/>
  <c r="J12" i="23"/>
  <c r="N12" i="23"/>
  <c r="O18" i="8"/>
  <c r="Q26" i="8"/>
  <c r="R50" i="8"/>
  <c r="O58" i="8"/>
  <c r="J44" i="23"/>
  <c r="J60" i="23"/>
  <c r="K52" i="7"/>
  <c r="L194" i="23"/>
  <c r="X52" i="23"/>
  <c r="S52" i="23"/>
  <c r="T20" i="23"/>
  <c r="J18" i="8"/>
  <c r="J36" i="23"/>
  <c r="T60" i="23"/>
  <c r="X68" i="23"/>
  <c r="V84" i="23"/>
  <c r="W84" i="23"/>
  <c r="S84" i="23"/>
  <c r="T83" i="23"/>
  <c r="X83" i="23"/>
  <c r="S83" i="23"/>
  <c r="K83" i="23" s="1"/>
  <c r="U82" i="23"/>
  <c r="S82" i="23"/>
  <c r="X81" i="23"/>
  <c r="S81" i="23"/>
  <c r="T81" i="23"/>
  <c r="S80" i="23"/>
  <c r="U80" i="23"/>
  <c r="X80" i="23"/>
  <c r="L80" i="23" s="1"/>
  <c r="T259" i="23"/>
  <c r="W259" i="23"/>
  <c r="V258" i="23"/>
  <c r="X258" i="23"/>
  <c r="T258" i="23"/>
  <c r="S258" i="23"/>
  <c r="U125" i="23"/>
  <c r="V254" i="23"/>
  <c r="U254" i="23"/>
  <c r="S254" i="23"/>
  <c r="X253" i="23"/>
  <c r="S253" i="23"/>
  <c r="T253" i="23"/>
  <c r="V252" i="23"/>
  <c r="X252" i="23"/>
  <c r="W252" i="23"/>
  <c r="T251" i="23"/>
  <c r="U251" i="23"/>
  <c r="W251" i="23"/>
  <c r="V250" i="23"/>
  <c r="X250" i="23"/>
  <c r="U250" i="23"/>
  <c r="V249" i="23"/>
  <c r="X249" i="23"/>
  <c r="U244" i="23"/>
  <c r="S244" i="23"/>
  <c r="X243" i="23"/>
  <c r="V243" i="23"/>
  <c r="T243" i="23"/>
  <c r="V242" i="23"/>
  <c r="T242" i="23"/>
  <c r="U240" i="23"/>
  <c r="W240" i="23"/>
  <c r="S240" i="23"/>
  <c r="V239" i="23"/>
  <c r="L239" i="23" s="1"/>
  <c r="W239" i="23"/>
  <c r="S239" i="23"/>
  <c r="V238" i="23"/>
  <c r="U238" i="23"/>
  <c r="S238" i="23"/>
  <c r="V236" i="23"/>
  <c r="X236" i="23"/>
  <c r="T236" i="23"/>
  <c r="X231" i="23"/>
  <c r="U231" i="23"/>
  <c r="T214" i="23"/>
  <c r="W214" i="23"/>
  <c r="K214" i="23" s="1"/>
  <c r="U214" i="23"/>
  <c r="T213" i="23"/>
  <c r="U213" i="23"/>
  <c r="V212" i="23"/>
  <c r="X212" i="23"/>
  <c r="T211" i="23"/>
  <c r="S211" i="23"/>
  <c r="S13" i="39"/>
  <c r="T13" i="44"/>
  <c r="S13" i="38"/>
  <c r="J252" i="12"/>
  <c r="U162" i="23"/>
  <c r="T162" i="23"/>
  <c r="X162" i="23"/>
  <c r="X161" i="23"/>
  <c r="L161" i="23" s="1"/>
  <c r="U161" i="23"/>
  <c r="T161" i="23"/>
  <c r="S161" i="23"/>
  <c r="V160" i="23"/>
  <c r="S160" i="23"/>
  <c r="U160" i="23"/>
  <c r="T159" i="23"/>
  <c r="U159" i="23"/>
  <c r="K159" i="23" s="1"/>
  <c r="T157" i="23"/>
  <c r="L157" i="23" s="1"/>
  <c r="V157" i="23"/>
  <c r="W157" i="23"/>
  <c r="U132" i="23"/>
  <c r="U130" i="23"/>
  <c r="T130" i="23"/>
  <c r="X130" i="23"/>
  <c r="T129" i="23"/>
  <c r="U129" i="23"/>
  <c r="S129" i="23"/>
  <c r="T127" i="23"/>
  <c r="S127" i="23"/>
  <c r="S124" i="23"/>
  <c r="U124" i="23"/>
  <c r="U121" i="23"/>
  <c r="W121" i="23"/>
  <c r="S117" i="23"/>
  <c r="W117" i="23"/>
  <c r="V117" i="23"/>
  <c r="W116" i="23"/>
  <c r="X116" i="23"/>
  <c r="X115" i="23"/>
  <c r="S115" i="23"/>
  <c r="T115" i="23"/>
  <c r="U115" i="23"/>
  <c r="T101" i="23"/>
  <c r="K224" i="12"/>
  <c r="X195" i="23"/>
  <c r="I206" i="12"/>
  <c r="L148" i="23"/>
  <c r="L109" i="23"/>
  <c r="T235" i="23"/>
  <c r="W235" i="23"/>
  <c r="X235" i="23"/>
  <c r="U235" i="23"/>
  <c r="S235" i="23"/>
  <c r="V235" i="23"/>
  <c r="V234" i="23"/>
  <c r="S234" i="23"/>
  <c r="U234" i="23"/>
  <c r="X234" i="23"/>
  <c r="V128" i="23"/>
  <c r="S128" i="23"/>
  <c r="V127" i="23"/>
  <c r="W127" i="23"/>
  <c r="X127" i="23"/>
  <c r="V126" i="23"/>
  <c r="W126" i="23"/>
  <c r="V125" i="23"/>
  <c r="T125" i="23"/>
  <c r="S125" i="23"/>
  <c r="L220" i="12"/>
  <c r="J220" i="12"/>
  <c r="K188" i="12"/>
  <c r="J188" i="12"/>
  <c r="L180" i="12"/>
  <c r="J180" i="12"/>
  <c r="K172" i="12"/>
  <c r="J172" i="12"/>
  <c r="L164" i="12"/>
  <c r="J164" i="12"/>
  <c r="L156" i="12"/>
  <c r="L148" i="12"/>
  <c r="J148" i="12"/>
  <c r="K148" i="12"/>
  <c r="K140" i="12"/>
  <c r="J140" i="12"/>
  <c r="L132" i="12"/>
  <c r="J132" i="12"/>
  <c r="K132" i="12"/>
  <c r="J124" i="12"/>
  <c r="K124" i="12"/>
  <c r="L124" i="12"/>
  <c r="L116" i="12"/>
  <c r="K116" i="12"/>
  <c r="J108" i="12"/>
  <c r="L108" i="12"/>
  <c r="K108" i="12"/>
  <c r="L100" i="12"/>
  <c r="K100" i="12"/>
  <c r="J100" i="12"/>
  <c r="K92" i="12"/>
  <c r="J92" i="12"/>
  <c r="L92" i="12"/>
  <c r="J84" i="12"/>
  <c r="K84" i="12"/>
  <c r="K76" i="12"/>
  <c r="K68" i="12"/>
  <c r="L68" i="12"/>
  <c r="L60" i="12"/>
  <c r="J60" i="12"/>
  <c r="K60" i="12"/>
  <c r="J52" i="12"/>
  <c r="K52" i="12"/>
  <c r="L52" i="12"/>
  <c r="L44" i="12"/>
  <c r="K44" i="12"/>
  <c r="L36" i="12"/>
  <c r="J36" i="12"/>
  <c r="J28" i="12"/>
  <c r="L28" i="12"/>
  <c r="K28" i="12"/>
  <c r="L20" i="12"/>
  <c r="J20" i="12"/>
  <c r="K12" i="12"/>
  <c r="L12" i="12"/>
  <c r="J12" i="12"/>
  <c r="V193" i="23"/>
  <c r="W193" i="23"/>
  <c r="K193" i="23" s="1"/>
  <c r="X192" i="23"/>
  <c r="U192" i="23"/>
  <c r="U190" i="23"/>
  <c r="W190" i="23"/>
  <c r="T183" i="23"/>
  <c r="W183" i="23"/>
  <c r="S173" i="23"/>
  <c r="X171" i="23"/>
  <c r="U171" i="23"/>
  <c r="K171" i="23" s="1"/>
  <c r="T170" i="23"/>
  <c r="U170" i="23"/>
  <c r="L140" i="12"/>
  <c r="K164" i="12"/>
  <c r="K180" i="12"/>
  <c r="I256" i="11"/>
  <c r="I240" i="11"/>
  <c r="I232" i="11"/>
  <c r="I224" i="11"/>
  <c r="I216" i="11"/>
  <c r="I208" i="11"/>
  <c r="I200" i="11"/>
  <c r="I192" i="11"/>
  <c r="I184" i="11"/>
  <c r="I168" i="11"/>
  <c r="I160" i="11"/>
  <c r="I152" i="11"/>
  <c r="I144" i="11"/>
  <c r="I136" i="11"/>
  <c r="I128" i="11"/>
  <c r="I120" i="11"/>
  <c r="I112" i="11"/>
  <c r="I104" i="11"/>
  <c r="I88" i="11"/>
  <c r="I80" i="11"/>
  <c r="I72" i="11"/>
  <c r="I64" i="11"/>
  <c r="I56" i="11"/>
  <c r="K56" i="12"/>
  <c r="K72" i="12"/>
  <c r="K144" i="12"/>
  <c r="K160" i="12"/>
  <c r="L40" i="12"/>
  <c r="L64" i="12"/>
  <c r="J88" i="12"/>
  <c r="K42" i="12"/>
  <c r="K32" i="12"/>
  <c r="K17" i="12"/>
  <c r="L257" i="12"/>
  <c r="J64" i="12"/>
  <c r="K50" i="12"/>
  <c r="K184" i="12"/>
  <c r="K240" i="12"/>
  <c r="L82" i="12"/>
  <c r="S38" i="23"/>
  <c r="S50" i="23"/>
  <c r="X22" i="23"/>
  <c r="L22" i="23" s="1"/>
  <c r="V26" i="23"/>
  <c r="W26" i="23"/>
  <c r="U58" i="23"/>
  <c r="T26" i="23"/>
  <c r="S68" i="23"/>
  <c r="X10" i="23"/>
  <c r="W54" i="23"/>
  <c r="T50" i="23"/>
  <c r="V10" i="23"/>
  <c r="H50" i="7"/>
  <c r="I70" i="23"/>
  <c r="I18" i="23"/>
  <c r="H246" i="7"/>
  <c r="H84" i="7"/>
  <c r="H245" i="7"/>
  <c r="H227" i="7"/>
  <c r="H217" i="7"/>
  <c r="H205" i="7"/>
  <c r="H172" i="7"/>
  <c r="H131" i="7"/>
  <c r="H121" i="7"/>
  <c r="H93" i="7"/>
  <c r="I238" i="8"/>
  <c r="I220" i="8"/>
  <c r="I216" i="8"/>
  <c r="I212" i="8"/>
  <c r="I180" i="8"/>
  <c r="I164" i="8"/>
  <c r="I251" i="23"/>
  <c r="I233" i="23"/>
  <c r="I225" i="23"/>
  <c r="I217" i="23"/>
  <c r="H62" i="7"/>
  <c r="H242" i="7"/>
  <c r="H174" i="7"/>
  <c r="H159" i="7"/>
  <c r="H104" i="7"/>
  <c r="H230" i="7"/>
  <c r="H215" i="7"/>
  <c r="H181" i="7"/>
  <c r="H168" i="7"/>
  <c r="H161" i="7"/>
  <c r="H142" i="7"/>
  <c r="H127" i="7"/>
  <c r="H117" i="7"/>
  <c r="H106" i="7"/>
  <c r="H83" i="7"/>
  <c r="I252" i="8"/>
  <c r="I240" i="8"/>
  <c r="I169" i="8"/>
  <c r="I151" i="8"/>
  <c r="I143" i="8"/>
  <c r="I125" i="8"/>
  <c r="I117" i="8"/>
  <c r="I103" i="8"/>
  <c r="I95" i="8"/>
  <c r="I83" i="8"/>
  <c r="I238" i="23"/>
  <c r="I43" i="20"/>
  <c r="H81" i="21"/>
  <c r="I79" i="23"/>
  <c r="H96" i="7"/>
  <c r="H228" i="7"/>
  <c r="H225" i="7"/>
  <c r="H218" i="7"/>
  <c r="H186" i="7"/>
  <c r="H149" i="7"/>
  <c r="H138" i="7"/>
  <c r="H135" i="7"/>
  <c r="H132" i="7"/>
  <c r="H110" i="7"/>
  <c r="H89" i="7"/>
  <c r="H80" i="7"/>
  <c r="I225" i="8"/>
  <c r="I170" i="8"/>
  <c r="I114" i="8"/>
  <c r="I106" i="8"/>
  <c r="I98" i="8"/>
  <c r="I255" i="23"/>
  <c r="I248" i="23"/>
  <c r="I245" i="23"/>
  <c r="I230" i="23"/>
  <c r="I222" i="23"/>
  <c r="I214" i="23"/>
  <c r="H61" i="21"/>
  <c r="H18" i="7"/>
  <c r="I46" i="8"/>
  <c r="I22" i="23"/>
  <c r="H200" i="7"/>
  <c r="H124" i="7"/>
  <c r="H226" i="7"/>
  <c r="H202" i="7"/>
  <c r="H175" i="7"/>
  <c r="H153" i="7"/>
  <c r="H150" i="7"/>
  <c r="H136" i="7"/>
  <c r="H85" i="7"/>
  <c r="I222" i="8"/>
  <c r="I218" i="8"/>
  <c r="I210" i="8"/>
  <c r="I202" i="8"/>
  <c r="I188" i="8"/>
  <c r="I172" i="8"/>
  <c r="I166" i="8"/>
  <c r="I154" i="8"/>
  <c r="I259" i="23"/>
  <c r="I242" i="23"/>
  <c r="I237" i="23"/>
  <c r="I221" i="23"/>
  <c r="I76" i="8"/>
  <c r="H252" i="7"/>
  <c r="H219" i="7"/>
  <c r="H197" i="7"/>
  <c r="H180" i="7"/>
  <c r="H143" i="7"/>
  <c r="I259" i="8"/>
  <c r="I219" i="8"/>
  <c r="I119" i="8"/>
  <c r="I110" i="8"/>
  <c r="I253" i="23"/>
  <c r="I246" i="23"/>
  <c r="I226" i="23"/>
  <c r="I237" i="8"/>
  <c r="I233" i="8"/>
  <c r="I227" i="8"/>
  <c r="I204" i="8"/>
  <c r="H156" i="7"/>
  <c r="H248" i="7"/>
  <c r="H125" i="7"/>
  <c r="H81" i="7"/>
  <c r="I224" i="8"/>
  <c r="I213" i="8"/>
  <c r="I159" i="8"/>
  <c r="I127" i="8"/>
  <c r="I115" i="8"/>
  <c r="I87" i="8"/>
  <c r="I213" i="23"/>
  <c r="I254" i="8"/>
  <c r="I246" i="8"/>
  <c r="I199" i="8"/>
  <c r="I193" i="8"/>
  <c r="I183" i="8"/>
  <c r="I177" i="8"/>
  <c r="I171" i="8"/>
  <c r="I161" i="8"/>
  <c r="I133" i="8"/>
  <c r="I81" i="8"/>
  <c r="I258" i="23"/>
  <c r="I250" i="23"/>
  <c r="I235" i="23"/>
  <c r="I227" i="23"/>
  <c r="I219" i="23"/>
  <c r="I211" i="23"/>
  <c r="I201" i="23"/>
  <c r="I151" i="23"/>
  <c r="I144" i="23"/>
  <c r="I120" i="23"/>
  <c r="I109" i="23"/>
  <c r="I101" i="23"/>
  <c r="I82" i="23"/>
  <c r="H259" i="7"/>
  <c r="H140" i="7"/>
  <c r="H222" i="7"/>
  <c r="H198" i="7"/>
  <c r="H148" i="7"/>
  <c r="I241" i="8"/>
  <c r="I223" i="8"/>
  <c r="I205" i="8"/>
  <c r="I168" i="8"/>
  <c r="I137" i="8"/>
  <c r="I121" i="8"/>
  <c r="I116" i="8"/>
  <c r="I205" i="23"/>
  <c r="I197" i="23"/>
  <c r="I190" i="23"/>
  <c r="I234" i="8"/>
  <c r="I230" i="8"/>
  <c r="I206" i="8"/>
  <c r="I200" i="8"/>
  <c r="I194" i="8"/>
  <c r="I178" i="8"/>
  <c r="I174" i="8"/>
  <c r="I150" i="8"/>
  <c r="I142" i="8"/>
  <c r="I134" i="8"/>
  <c r="I128" i="8"/>
  <c r="I94" i="8"/>
  <c r="I88" i="8"/>
  <c r="I240" i="23"/>
  <c r="I192" i="23"/>
  <c r="I184" i="23"/>
  <c r="I168" i="23"/>
  <c r="I162" i="23"/>
  <c r="I124" i="23"/>
  <c r="I33" i="8"/>
  <c r="H212" i="7"/>
  <c r="H170" i="7"/>
  <c r="H94" i="7"/>
  <c r="H214" i="7"/>
  <c r="H194" i="7"/>
  <c r="H87" i="7"/>
  <c r="I255" i="8"/>
  <c r="I242" i="8"/>
  <c r="I211" i="8"/>
  <c r="I139" i="8"/>
  <c r="I123" i="8"/>
  <c r="I235" i="8"/>
  <c r="I231" i="8"/>
  <c r="I158" i="8"/>
  <c r="I152" i="8"/>
  <c r="I144" i="8"/>
  <c r="I136" i="8"/>
  <c r="I130" i="8"/>
  <c r="I122" i="8"/>
  <c r="I112" i="8"/>
  <c r="I104" i="8"/>
  <c r="I96" i="8"/>
  <c r="I84" i="8"/>
  <c r="I249" i="23"/>
  <c r="I191" i="23"/>
  <c r="I183" i="23"/>
  <c r="I150" i="23"/>
  <c r="I143" i="23"/>
  <c r="I123" i="23"/>
  <c r="I119" i="23"/>
  <c r="I103" i="23"/>
  <c r="H69" i="21"/>
  <c r="I26" i="8"/>
  <c r="H233" i="7"/>
  <c r="H82" i="7"/>
  <c r="H164" i="7"/>
  <c r="H91" i="7"/>
  <c r="I256" i="8"/>
  <c r="I145" i="8"/>
  <c r="I131" i="8"/>
  <c r="I247" i="23"/>
  <c r="I250" i="8"/>
  <c r="I207" i="8"/>
  <c r="I185" i="8"/>
  <c r="I148" i="8"/>
  <c r="I101" i="8"/>
  <c r="I89" i="8"/>
  <c r="I239" i="23"/>
  <c r="I220" i="23"/>
  <c r="I182" i="23"/>
  <c r="I128" i="23"/>
  <c r="I108" i="23"/>
  <c r="I89" i="23"/>
  <c r="I84" i="23"/>
  <c r="I92" i="19"/>
  <c r="I81" i="19"/>
  <c r="I65" i="19"/>
  <c r="I49" i="19"/>
  <c r="I33" i="19"/>
  <c r="I17" i="19"/>
  <c r="I53" i="23"/>
  <c r="I20" i="23"/>
  <c r="I31" i="23"/>
  <c r="H238" i="7"/>
  <c r="H182" i="7"/>
  <c r="I209" i="8"/>
  <c r="I99" i="8"/>
  <c r="I93" i="8"/>
  <c r="I258" i="8"/>
  <c r="I226" i="8"/>
  <c r="I186" i="8"/>
  <c r="I160" i="8"/>
  <c r="I155" i="8"/>
  <c r="I126" i="8"/>
  <c r="I109" i="8"/>
  <c r="I90" i="8"/>
  <c r="I256" i="23"/>
  <c r="I228" i="23"/>
  <c r="I199" i="23"/>
  <c r="I187" i="23"/>
  <c r="I171" i="23"/>
  <c r="I135" i="23"/>
  <c r="I112" i="23"/>
  <c r="I102" i="23"/>
  <c r="I39" i="23"/>
  <c r="I15" i="23"/>
  <c r="H107" i="7"/>
  <c r="H209" i="7"/>
  <c r="H108" i="7"/>
  <c r="I247" i="8"/>
  <c r="I239" i="8"/>
  <c r="I234" i="23"/>
  <c r="I209" i="23"/>
  <c r="I193" i="23"/>
  <c r="I232" i="8"/>
  <c r="I195" i="8"/>
  <c r="I175" i="8"/>
  <c r="I167" i="8"/>
  <c r="I138" i="8"/>
  <c r="I97" i="8"/>
  <c r="I243" i="23"/>
  <c r="I207" i="23"/>
  <c r="I111" i="23"/>
  <c r="I81" i="23"/>
  <c r="I89" i="19"/>
  <c r="I84" i="19"/>
  <c r="I73" i="19"/>
  <c r="I57" i="19"/>
  <c r="I41" i="19"/>
  <c r="I25" i="19"/>
  <c r="H123" i="7"/>
  <c r="I182" i="8"/>
  <c r="I124" i="8"/>
  <c r="I118" i="8"/>
  <c r="I80" i="8"/>
  <c r="I216" i="23"/>
  <c r="I195" i="23"/>
  <c r="I172" i="23"/>
  <c r="I115" i="23"/>
  <c r="I99" i="23"/>
  <c r="I93" i="23"/>
  <c r="I27" i="19"/>
  <c r="I21" i="19"/>
  <c r="I15" i="19"/>
  <c r="I94" i="20"/>
  <c r="I89" i="20"/>
  <c r="I78" i="20"/>
  <c r="I73" i="20"/>
  <c r="I62" i="20"/>
  <c r="I57" i="20"/>
  <c r="I46" i="20"/>
  <c r="I41" i="20"/>
  <c r="I30" i="20"/>
  <c r="I25" i="20"/>
  <c r="H108" i="22"/>
  <c r="I177" i="23"/>
  <c r="I174" i="23"/>
  <c r="I153" i="23"/>
  <c r="I148" i="23"/>
  <c r="I141" i="23"/>
  <c r="I91" i="23"/>
  <c r="L13" i="28"/>
  <c r="H130" i="7"/>
  <c r="I165" i="8"/>
  <c r="I198" i="23"/>
  <c r="I257" i="8"/>
  <c r="I198" i="8"/>
  <c r="I163" i="8"/>
  <c r="I92" i="8"/>
  <c r="I202" i="23"/>
  <c r="I142" i="23"/>
  <c r="I134" i="23"/>
  <c r="I85" i="19"/>
  <c r="I61" i="19"/>
  <c r="I55" i="19"/>
  <c r="H102" i="22"/>
  <c r="H86" i="22"/>
  <c r="H91" i="21"/>
  <c r="H80" i="21"/>
  <c r="H75" i="21"/>
  <c r="H64" i="21"/>
  <c r="H59" i="21"/>
  <c r="H48" i="21"/>
  <c r="H43" i="21"/>
  <c r="H32" i="21"/>
  <c r="H27" i="21"/>
  <c r="H16" i="21"/>
  <c r="H11" i="21"/>
  <c r="I165" i="23"/>
  <c r="I129" i="23"/>
  <c r="I107" i="23"/>
  <c r="H154" i="7"/>
  <c r="I197" i="8"/>
  <c r="I173" i="8"/>
  <c r="I206" i="23"/>
  <c r="I201" i="8"/>
  <c r="I146" i="8"/>
  <c r="I140" i="8"/>
  <c r="I236" i="23"/>
  <c r="I188" i="23"/>
  <c r="I88" i="23"/>
  <c r="I43" i="19"/>
  <c r="I37" i="19"/>
  <c r="I31" i="19"/>
  <c r="I93" i="20"/>
  <c r="I82" i="20"/>
  <c r="I77" i="20"/>
  <c r="I61" i="20"/>
  <c r="I50" i="20"/>
  <c r="I45" i="20"/>
  <c r="I34" i="20"/>
  <c r="I29" i="20"/>
  <c r="I18" i="20"/>
  <c r="H96" i="22"/>
  <c r="H189" i="7"/>
  <c r="I217" i="8"/>
  <c r="I107" i="8"/>
  <c r="I253" i="8"/>
  <c r="I100" i="8"/>
  <c r="I244" i="23"/>
  <c r="I223" i="23"/>
  <c r="I212" i="23"/>
  <c r="I147" i="23"/>
  <c r="I122" i="23"/>
  <c r="I59" i="19"/>
  <c r="I53" i="19"/>
  <c r="I86" i="20"/>
  <c r="I81" i="20"/>
  <c r="I70" i="20"/>
  <c r="I65" i="20"/>
  <c r="I54" i="20"/>
  <c r="I49" i="20"/>
  <c r="I38" i="20"/>
  <c r="I33" i="20"/>
  <c r="I22" i="20"/>
  <c r="I17" i="20"/>
  <c r="H100" i="22"/>
  <c r="H84" i="22"/>
  <c r="I180" i="23"/>
  <c r="I170" i="23"/>
  <c r="I138" i="23"/>
  <c r="I114" i="23"/>
  <c r="I104" i="23"/>
  <c r="H196" i="7"/>
  <c r="I129" i="8"/>
  <c r="I208" i="23"/>
  <c r="I98" i="23"/>
  <c r="I85" i="23"/>
  <c r="I51" i="19"/>
  <c r="I11" i="19"/>
  <c r="I74" i="20"/>
  <c r="I53" i="20"/>
  <c r="H90" i="22"/>
  <c r="H76" i="21"/>
  <c r="H47" i="21"/>
  <c r="H12" i="21"/>
  <c r="I176" i="23"/>
  <c r="I133" i="23"/>
  <c r="I97" i="23"/>
  <c r="I72" i="19"/>
  <c r="I56" i="19"/>
  <c r="I40" i="19"/>
  <c r="I24" i="19"/>
  <c r="I92" i="20"/>
  <c r="I76" i="20"/>
  <c r="I60" i="20"/>
  <c r="I44" i="20"/>
  <c r="I28" i="20"/>
  <c r="H95" i="22"/>
  <c r="H108" i="21"/>
  <c r="H100" i="21"/>
  <c r="H96" i="21"/>
  <c r="I113" i="8"/>
  <c r="I181" i="23"/>
  <c r="I113" i="23"/>
  <c r="I71" i="19"/>
  <c r="I23" i="19"/>
  <c r="H87" i="21"/>
  <c r="H52" i="21"/>
  <c r="H40" i="21"/>
  <c r="H35" i="21"/>
  <c r="H23" i="21"/>
  <c r="I186" i="23"/>
  <c r="I169" i="23"/>
  <c r="I161" i="23"/>
  <c r="I157" i="23"/>
  <c r="I126" i="23"/>
  <c r="I110" i="23"/>
  <c r="I87" i="19"/>
  <c r="I70" i="19"/>
  <c r="I54" i="19"/>
  <c r="I38" i="19"/>
  <c r="I22" i="19"/>
  <c r="H93" i="22"/>
  <c r="H94" i="21"/>
  <c r="H78" i="21"/>
  <c r="H62" i="21"/>
  <c r="H46" i="21"/>
  <c r="H30" i="21"/>
  <c r="H14" i="21"/>
  <c r="H103" i="7"/>
  <c r="I248" i="8"/>
  <c r="I243" i="8"/>
  <c r="I249" i="8"/>
  <c r="I236" i="8"/>
  <c r="I157" i="8"/>
  <c r="I232" i="23"/>
  <c r="I156" i="23"/>
  <c r="I117" i="23"/>
  <c r="I90" i="23"/>
  <c r="I29" i="19"/>
  <c r="I58" i="20"/>
  <c r="I37" i="20"/>
  <c r="H82" i="22"/>
  <c r="H92" i="21"/>
  <c r="H63" i="21"/>
  <c r="H28" i="21"/>
  <c r="I146" i="23"/>
  <c r="I80" i="23"/>
  <c r="I68" i="19"/>
  <c r="I52" i="19"/>
  <c r="I36" i="19"/>
  <c r="I20" i="19"/>
  <c r="I88" i="20"/>
  <c r="I72" i="20"/>
  <c r="I56" i="20"/>
  <c r="I24" i="20"/>
  <c r="H107" i="22"/>
  <c r="H91" i="22"/>
  <c r="H102" i="21"/>
  <c r="H73" i="22"/>
  <c r="H65" i="22"/>
  <c r="H56" i="22"/>
  <c r="H48" i="22"/>
  <c r="H40" i="22"/>
  <c r="H32" i="22"/>
  <c r="H24" i="22"/>
  <c r="H16" i="22"/>
  <c r="I105" i="20"/>
  <c r="I97" i="20"/>
  <c r="H166" i="7"/>
  <c r="I229" i="8"/>
  <c r="I221" i="8"/>
  <c r="I254" i="23"/>
  <c r="I231" i="23"/>
  <c r="I204" i="23"/>
  <c r="I189" i="23"/>
  <c r="I178" i="23"/>
  <c r="I100" i="23"/>
  <c r="I88" i="19"/>
  <c r="I75" i="19"/>
  <c r="I69" i="19"/>
  <c r="I85" i="20"/>
  <c r="I42" i="20"/>
  <c r="I21" i="20"/>
  <c r="H106" i="22"/>
  <c r="H79" i="21"/>
  <c r="H44" i="21"/>
  <c r="H15" i="21"/>
  <c r="I179" i="23"/>
  <c r="I160" i="23"/>
  <c r="I155" i="23"/>
  <c r="I152" i="23"/>
  <c r="I64" i="19"/>
  <c r="I48" i="19"/>
  <c r="I32" i="19"/>
  <c r="I16" i="19"/>
  <c r="I84" i="20"/>
  <c r="I68" i="20"/>
  <c r="I52" i="20"/>
  <c r="I36" i="20"/>
  <c r="I20" i="20"/>
  <c r="H87" i="22"/>
  <c r="H104" i="21"/>
  <c r="H75" i="22"/>
  <c r="H58" i="22"/>
  <c r="H50" i="22"/>
  <c r="H42" i="22"/>
  <c r="H26" i="22"/>
  <c r="H18" i="22"/>
  <c r="I107" i="20"/>
  <c r="I99" i="20"/>
  <c r="I57" i="12"/>
  <c r="I235" i="10"/>
  <c r="I203" i="10"/>
  <c r="I171" i="10"/>
  <c r="I139" i="10"/>
  <c r="I107" i="10"/>
  <c r="I75" i="10"/>
  <c r="I19" i="10"/>
  <c r="I248" i="10"/>
  <c r="I216" i="10"/>
  <c r="I184" i="10"/>
  <c r="I152" i="10"/>
  <c r="I120" i="10"/>
  <c r="I88" i="10"/>
  <c r="I56" i="10"/>
  <c r="I44" i="10"/>
  <c r="I24" i="10"/>
  <c r="I247" i="10"/>
  <c r="I215" i="10"/>
  <c r="I183" i="10"/>
  <c r="I151" i="10"/>
  <c r="I119" i="10"/>
  <c r="I87" i="10"/>
  <c r="I55" i="10"/>
  <c r="I31" i="10"/>
  <c r="I196" i="10"/>
  <c r="I164" i="10"/>
  <c r="I132" i="10"/>
  <c r="I100" i="10"/>
  <c r="I68" i="10"/>
  <c r="I36" i="10"/>
  <c r="I259" i="10"/>
  <c r="I227" i="10"/>
  <c r="I195" i="10"/>
  <c r="I163" i="10"/>
  <c r="I131" i="10"/>
  <c r="I99" i="10"/>
  <c r="I67" i="10"/>
  <c r="I43" i="10"/>
  <c r="I240" i="10"/>
  <c r="I208" i="10"/>
  <c r="I176" i="10"/>
  <c r="I144" i="10"/>
  <c r="I112" i="10"/>
  <c r="I80" i="10"/>
  <c r="I48" i="10"/>
  <c r="I16" i="10"/>
  <c r="I241" i="10"/>
  <c r="I209" i="10"/>
  <c r="I177" i="10"/>
  <c r="I145" i="10"/>
  <c r="I113" i="10"/>
  <c r="I101" i="10"/>
  <c r="I69" i="10"/>
  <c r="I25" i="10"/>
  <c r="I246" i="10"/>
  <c r="I214" i="10"/>
  <c r="I150" i="10"/>
  <c r="I118" i="10"/>
  <c r="I86" i="10"/>
  <c r="I54" i="10"/>
  <c r="I22" i="10"/>
  <c r="I251" i="10"/>
  <c r="I219" i="10"/>
  <c r="I187" i="10"/>
  <c r="I155" i="10"/>
  <c r="I123" i="10"/>
  <c r="I91" i="10"/>
  <c r="I59" i="10"/>
  <c r="I35" i="10"/>
  <c r="I232" i="10"/>
  <c r="I168" i="10"/>
  <c r="I104" i="10"/>
  <c r="I72" i="10"/>
  <c r="I40" i="10"/>
  <c r="I233" i="10"/>
  <c r="I201" i="10"/>
  <c r="I169" i="10"/>
  <c r="I137" i="10"/>
  <c r="I93" i="10"/>
  <c r="I61" i="10"/>
  <c r="I17" i="10"/>
  <c r="I238" i="10"/>
  <c r="I206" i="10"/>
  <c r="I174" i="10"/>
  <c r="I142" i="10"/>
  <c r="I110" i="10"/>
  <c r="I78" i="10"/>
  <c r="I46" i="10"/>
  <c r="I14" i="10"/>
  <c r="I243" i="10"/>
  <c r="I179" i="10"/>
  <c r="I115" i="10"/>
  <c r="I51" i="10"/>
  <c r="I39" i="10"/>
  <c r="I180" i="10"/>
  <c r="I116" i="10"/>
  <c r="I52" i="10"/>
  <c r="I229" i="10"/>
  <c r="I189" i="10"/>
  <c r="I149" i="10"/>
  <c r="I250" i="10"/>
  <c r="I202" i="10"/>
  <c r="I162" i="10"/>
  <c r="I122" i="10"/>
  <c r="I74" i="10"/>
  <c r="I34" i="10"/>
  <c r="I207" i="10"/>
  <c r="I143" i="10"/>
  <c r="I79" i="10"/>
  <c r="I236" i="10"/>
  <c r="I172" i="10"/>
  <c r="I108" i="10"/>
  <c r="I249" i="10"/>
  <c r="I161" i="10"/>
  <c r="I141" i="10"/>
  <c r="I121" i="10"/>
  <c r="I81" i="10"/>
  <c r="I29" i="10"/>
  <c r="I242" i="10"/>
  <c r="I222" i="10"/>
  <c r="I134" i="10"/>
  <c r="I114" i="10"/>
  <c r="I94" i="10"/>
  <c r="I211" i="10"/>
  <c r="I147" i="10"/>
  <c r="I83" i="10"/>
  <c r="I212" i="10"/>
  <c r="I148" i="10"/>
  <c r="I84" i="10"/>
  <c r="I12" i="10"/>
  <c r="I253" i="10"/>
  <c r="I213" i="10"/>
  <c r="I125" i="10"/>
  <c r="I85" i="10"/>
  <c r="I65" i="10"/>
  <c r="I45" i="10"/>
  <c r="I33" i="10"/>
  <c r="I226" i="10"/>
  <c r="I186" i="10"/>
  <c r="I138" i="10"/>
  <c r="I98" i="10"/>
  <c r="I58" i="10"/>
  <c r="I239" i="10"/>
  <c r="I135" i="10"/>
  <c r="I28" i="10"/>
  <c r="I205" i="10"/>
  <c r="I133" i="10"/>
  <c r="I77" i="10"/>
  <c r="I49" i="10"/>
  <c r="I21" i="10"/>
  <c r="I258" i="10"/>
  <c r="I158" i="10"/>
  <c r="I50" i="10"/>
  <c r="I259" i="11"/>
  <c r="L14" i="28"/>
  <c r="I231" i="10"/>
  <c r="I127" i="10"/>
  <c r="I220" i="10"/>
  <c r="I160" i="10"/>
  <c r="I124" i="10"/>
  <c r="I64" i="10"/>
  <c r="I20" i="10"/>
  <c r="I225" i="10"/>
  <c r="I197" i="10"/>
  <c r="I13" i="10"/>
  <c r="I178" i="10"/>
  <c r="I106" i="10"/>
  <c r="I70" i="10"/>
  <c r="I42" i="10"/>
  <c r="L12" i="28"/>
  <c r="I77" i="29"/>
  <c r="I223" i="10"/>
  <c r="I111" i="10"/>
  <c r="I256" i="10"/>
  <c r="I204" i="10"/>
  <c r="I117" i="10"/>
  <c r="I97" i="10"/>
  <c r="I41" i="10"/>
  <c r="I234" i="10"/>
  <c r="I198" i="10"/>
  <c r="I170" i="10"/>
  <c r="I175" i="10"/>
  <c r="I71" i="10"/>
  <c r="I173" i="10"/>
  <c r="I129" i="10"/>
  <c r="I73" i="10"/>
  <c r="I254" i="10"/>
  <c r="I210" i="10"/>
  <c r="I154" i="10"/>
  <c r="I18" i="10"/>
  <c r="I95" i="10"/>
  <c r="I32" i="10"/>
  <c r="I153" i="10"/>
  <c r="I218" i="10"/>
  <c r="I90" i="10"/>
  <c r="I38" i="10"/>
  <c r="I96" i="11"/>
  <c r="I63" i="10"/>
  <c r="I27" i="10"/>
  <c r="I252" i="10"/>
  <c r="I92" i="10"/>
  <c r="I53" i="10"/>
  <c r="I194" i="10"/>
  <c r="I82" i="10"/>
  <c r="I30" i="10"/>
  <c r="I95" i="20"/>
  <c r="I31" i="20"/>
  <c r="H77" i="21"/>
  <c r="H45" i="21"/>
  <c r="I255" i="10"/>
  <c r="I47" i="10"/>
  <c r="I76" i="10"/>
  <c r="I181" i="10"/>
  <c r="I126" i="10"/>
  <c r="I66" i="10"/>
  <c r="I91" i="20"/>
  <c r="I59" i="20"/>
  <c r="I27" i="20"/>
  <c r="H73" i="21"/>
  <c r="H41" i="21"/>
  <c r="I191" i="10"/>
  <c r="I188" i="10"/>
  <c r="I96" i="10"/>
  <c r="I245" i="10"/>
  <c r="I193" i="10"/>
  <c r="I57" i="10"/>
  <c r="I146" i="10"/>
  <c r="I94" i="19"/>
  <c r="I83" i="20"/>
  <c r="I19" i="20"/>
  <c r="H65" i="21"/>
  <c r="H33" i="21"/>
  <c r="I109" i="10"/>
  <c r="I166" i="10"/>
  <c r="I26" i="10"/>
  <c r="L11" i="28"/>
  <c r="I79" i="20"/>
  <c r="I35" i="20"/>
  <c r="H57" i="21"/>
  <c r="I23" i="10"/>
  <c r="I156" i="10"/>
  <c r="I217" i="10"/>
  <c r="I11" i="11"/>
  <c r="I75" i="20"/>
  <c r="I23" i="20"/>
  <c r="H53" i="21"/>
  <c r="I15" i="10"/>
  <c r="I140" i="10"/>
  <c r="I185" i="10"/>
  <c r="I102" i="10"/>
  <c r="I71" i="20"/>
  <c r="H93" i="21"/>
  <c r="H49" i="21"/>
  <c r="I167" i="10"/>
  <c r="I192" i="10"/>
  <c r="I60" i="10"/>
  <c r="I221" i="10"/>
  <c r="I37" i="10"/>
  <c r="I86" i="19"/>
  <c r="I55" i="20"/>
  <c r="H85" i="21"/>
  <c r="H29" i="21"/>
  <c r="I128" i="10"/>
  <c r="I89" i="10"/>
  <c r="I87" i="20"/>
  <c r="H37" i="21"/>
  <c r="H70" i="7"/>
  <c r="H60" i="7"/>
  <c r="H38" i="7"/>
  <c r="H28" i="7"/>
  <c r="I73" i="8"/>
  <c r="I57" i="8"/>
  <c r="I37" i="8"/>
  <c r="I21" i="8"/>
  <c r="H49" i="7"/>
  <c r="H41" i="7"/>
  <c r="H37" i="7"/>
  <c r="I54" i="8"/>
  <c r="I22" i="8"/>
  <c r="I69" i="23"/>
  <c r="I26" i="23"/>
  <c r="I16" i="23"/>
  <c r="I67" i="20"/>
  <c r="H74" i="7"/>
  <c r="H52" i="7"/>
  <c r="H20" i="7"/>
  <c r="I31" i="8"/>
  <c r="I27" i="8"/>
  <c r="I62" i="23"/>
  <c r="I54" i="23"/>
  <c r="H67" i="7"/>
  <c r="H59" i="7"/>
  <c r="I68" i="8"/>
  <c r="I42" i="8"/>
  <c r="I36" i="8"/>
  <c r="I77" i="23"/>
  <c r="I59" i="23"/>
  <c r="I41" i="23"/>
  <c r="I34" i="23"/>
  <c r="I24" i="23"/>
  <c r="I47" i="20"/>
  <c r="H21" i="21"/>
  <c r="H66" i="7"/>
  <c r="H48" i="7"/>
  <c r="H16" i="7"/>
  <c r="I79" i="8"/>
  <c r="I75" i="8"/>
  <c r="I63" i="8"/>
  <c r="I59" i="8"/>
  <c r="I47" i="8"/>
  <c r="I43" i="8"/>
  <c r="I68" i="23"/>
  <c r="I44" i="23"/>
  <c r="H77" i="7"/>
  <c r="H33" i="7"/>
  <c r="H25" i="7"/>
  <c r="H13" i="7"/>
  <c r="I62" i="8"/>
  <c r="I30" i="8"/>
  <c r="I67" i="23"/>
  <c r="I49" i="23"/>
  <c r="I32" i="23"/>
  <c r="I14" i="23"/>
  <c r="I199" i="10"/>
  <c r="I257" i="10"/>
  <c r="I39" i="20"/>
  <c r="H89" i="21"/>
  <c r="H76" i="7"/>
  <c r="H54" i="7"/>
  <c r="H44" i="7"/>
  <c r="H22" i="7"/>
  <c r="I65" i="8"/>
  <c r="I49" i="8"/>
  <c r="I29" i="8"/>
  <c r="I66" i="23"/>
  <c r="I60" i="23"/>
  <c r="I52" i="23"/>
  <c r="H73" i="7"/>
  <c r="H61" i="7"/>
  <c r="H17" i="7"/>
  <c r="I70" i="8"/>
  <c r="I38" i="8"/>
  <c r="I65" i="23"/>
  <c r="I38" i="23"/>
  <c r="I30" i="23"/>
  <c r="I12" i="23"/>
  <c r="M12" i="23"/>
  <c r="H17" i="21"/>
  <c r="H26" i="7"/>
  <c r="I25" i="8"/>
  <c r="H75" i="7"/>
  <c r="I44" i="8"/>
  <c r="I28" i="8"/>
  <c r="I63" i="23"/>
  <c r="I28" i="23"/>
  <c r="H243" i="7"/>
  <c r="H207" i="7"/>
  <c r="H120" i="7"/>
  <c r="H115" i="7"/>
  <c r="H101" i="7"/>
  <c r="I37" i="23"/>
  <c r="I29" i="23"/>
  <c r="I21" i="23"/>
  <c r="I13" i="23"/>
  <c r="H247" i="7"/>
  <c r="I35" i="8"/>
  <c r="I58" i="23"/>
  <c r="H45" i="7"/>
  <c r="I78" i="8"/>
  <c r="I72" i="8"/>
  <c r="I50" i="8"/>
  <c r="I34" i="8"/>
  <c r="I75" i="23"/>
  <c r="H250" i="7"/>
  <c r="H234" i="7"/>
  <c r="H213" i="7"/>
  <c r="H204" i="7"/>
  <c r="H199" i="7"/>
  <c r="H183" i="7"/>
  <c r="H163" i="7"/>
  <c r="H152" i="7"/>
  <c r="H105" i="7"/>
  <c r="H98" i="7"/>
  <c r="H95" i="7"/>
  <c r="H86" i="7"/>
  <c r="I90" i="19"/>
  <c r="H68" i="7"/>
  <c r="H64" i="7"/>
  <c r="H36" i="7"/>
  <c r="H32" i="7"/>
  <c r="I71" i="8"/>
  <c r="I67" i="8"/>
  <c r="I39" i="8"/>
  <c r="I74" i="23"/>
  <c r="H53" i="7"/>
  <c r="H11" i="7"/>
  <c r="I56" i="8"/>
  <c r="I61" i="23"/>
  <c r="I47" i="23"/>
  <c r="X10" i="24"/>
  <c r="H257" i="7"/>
  <c r="H241" i="7"/>
  <c r="H210" i="7"/>
  <c r="H171" i="7"/>
  <c r="H134" i="7"/>
  <c r="H116" i="7"/>
  <c r="H102" i="7"/>
  <c r="I27" i="23"/>
  <c r="I19" i="23"/>
  <c r="Q11" i="23"/>
  <c r="H258" i="7"/>
  <c r="I159" i="10"/>
  <c r="I130" i="10"/>
  <c r="I78" i="19"/>
  <c r="I41" i="8"/>
  <c r="I64" i="23"/>
  <c r="H65" i="7"/>
  <c r="H19" i="7"/>
  <c r="I58" i="8"/>
  <c r="I71" i="23"/>
  <c r="I45" i="23"/>
  <c r="I36" i="23"/>
  <c r="H253" i="7"/>
  <c r="H235" i="7"/>
  <c r="H206" i="7"/>
  <c r="H167" i="7"/>
  <c r="H145" i="7"/>
  <c r="H128" i="7"/>
  <c r="H114" i="7"/>
  <c r="H109" i="7"/>
  <c r="H100" i="7"/>
  <c r="I35" i="23"/>
  <c r="I25" i="23"/>
  <c r="I17" i="23"/>
  <c r="H255" i="7"/>
  <c r="H178" i="7"/>
  <c r="H195" i="7"/>
  <c r="H254" i="7"/>
  <c r="I64" i="8"/>
  <c r="H51" i="7"/>
  <c r="I78" i="23"/>
  <c r="I23" i="8"/>
  <c r="H30" i="7"/>
  <c r="I82" i="19"/>
  <c r="I103" i="10"/>
  <c r="H97" i="7"/>
  <c r="H177" i="7"/>
  <c r="H232" i="7"/>
  <c r="I73" i="23"/>
  <c r="H43" i="7"/>
  <c r="I50" i="23"/>
  <c r="H99" i="7"/>
  <c r="H119" i="7"/>
  <c r="H157" i="7"/>
  <c r="H162" i="7"/>
  <c r="H169" i="7"/>
  <c r="H176" i="7"/>
  <c r="H185" i="7"/>
  <c r="H208" i="7"/>
  <c r="H239" i="7"/>
  <c r="H251" i="7"/>
  <c r="H122" i="7"/>
  <c r="H146" i="7"/>
  <c r="H155" i="7"/>
  <c r="H160" i="7"/>
  <c r="H203" i="7"/>
  <c r="H249" i="7"/>
  <c r="I57" i="23"/>
  <c r="H78" i="7"/>
  <c r="I190" i="10"/>
  <c r="H129" i="7"/>
  <c r="H139" i="7"/>
  <c r="H144" i="7"/>
  <c r="H151" i="7"/>
  <c r="H165" i="7"/>
  <c r="H216" i="7"/>
  <c r="H221" i="7"/>
  <c r="H224" i="7"/>
  <c r="H229" i="7"/>
  <c r="H236" i="7"/>
  <c r="I23" i="23"/>
  <c r="H90" i="7"/>
  <c r="H111" i="7"/>
  <c r="H192" i="7"/>
  <c r="H240" i="7"/>
  <c r="I43" i="23"/>
  <c r="I52" i="8"/>
  <c r="I51" i="8"/>
  <c r="I230" i="10"/>
  <c r="I74" i="29"/>
  <c r="I66" i="29"/>
  <c r="I58" i="29"/>
  <c r="I50" i="29"/>
  <c r="I42" i="29"/>
  <c r="I34" i="29"/>
  <c r="I26" i="29"/>
  <c r="I18" i="29"/>
  <c r="K202" i="23"/>
  <c r="I137" i="29"/>
  <c r="I129" i="29"/>
  <c r="I89" i="29"/>
  <c r="I133" i="29"/>
  <c r="I101" i="29"/>
  <c r="I93" i="29"/>
  <c r="I85" i="29"/>
  <c r="I70" i="29"/>
  <c r="I62" i="29"/>
  <c r="I54" i="29"/>
  <c r="I46" i="29"/>
  <c r="I167" i="29"/>
  <c r="I159" i="29"/>
  <c r="I151" i="29"/>
  <c r="I143" i="29"/>
  <c r="I135" i="29"/>
  <c r="I127" i="29"/>
  <c r="I119" i="29"/>
  <c r="I111" i="29"/>
  <c r="I103" i="29"/>
  <c r="I95" i="29"/>
  <c r="I87" i="29"/>
  <c r="I79" i="29"/>
  <c r="I72" i="29"/>
  <c r="I64" i="29"/>
  <c r="I56" i="29"/>
  <c r="I48" i="29"/>
  <c r="I203" i="29"/>
  <c r="I195" i="29"/>
  <c r="I187" i="29"/>
  <c r="I179" i="29"/>
  <c r="I139" i="29"/>
  <c r="I131" i="29"/>
  <c r="I123" i="29"/>
  <c r="I115" i="29"/>
  <c r="I107" i="29"/>
  <c r="I99" i="29"/>
  <c r="I91" i="29"/>
  <c r="I83" i="29"/>
  <c r="I76" i="29"/>
  <c r="I68" i="29"/>
  <c r="I60" i="29"/>
  <c r="I52" i="29"/>
  <c r="I234" i="29"/>
  <c r="I226" i="29"/>
  <c r="I218" i="29"/>
  <c r="I210" i="29"/>
  <c r="L10" i="1"/>
  <c r="K10" i="1"/>
  <c r="J259" i="12"/>
  <c r="L259" i="12"/>
  <c r="K259" i="12"/>
  <c r="J251" i="12"/>
  <c r="L251" i="12"/>
  <c r="K251" i="12"/>
  <c r="J243" i="12"/>
  <c r="L243" i="12"/>
  <c r="K243" i="12"/>
  <c r="J235" i="12"/>
  <c r="K235" i="12"/>
  <c r="L235" i="12"/>
  <c r="K227" i="12"/>
  <c r="J219" i="12"/>
  <c r="L219" i="12"/>
  <c r="K219" i="12"/>
  <c r="J211" i="12"/>
  <c r="K211" i="12"/>
  <c r="L211" i="12"/>
  <c r="I211" i="12"/>
  <c r="J203" i="12"/>
  <c r="L203" i="12"/>
  <c r="I203" i="12"/>
  <c r="K203" i="12"/>
  <c r="J195" i="12"/>
  <c r="K195" i="12"/>
  <c r="L195" i="12"/>
  <c r="I179" i="12"/>
  <c r="J171" i="12"/>
  <c r="L171" i="12"/>
  <c r="K171" i="12"/>
  <c r="J155" i="12"/>
  <c r="K155" i="12"/>
  <c r="L155" i="12"/>
  <c r="J139" i="12"/>
  <c r="K139" i="12"/>
  <c r="J131" i="12"/>
  <c r="L131" i="12"/>
  <c r="J123" i="12"/>
  <c r="K123" i="12"/>
  <c r="L123" i="12"/>
  <c r="J115" i="12"/>
  <c r="L115" i="12"/>
  <c r="J107" i="12"/>
  <c r="L107" i="12"/>
  <c r="K107" i="12"/>
  <c r="J99" i="12"/>
  <c r="L99" i="12"/>
  <c r="J75" i="12"/>
  <c r="K75" i="12"/>
  <c r="J67" i="12"/>
  <c r="K67" i="12"/>
  <c r="J59" i="12"/>
  <c r="K59" i="12"/>
  <c r="J51" i="12"/>
  <c r="K51" i="12"/>
  <c r="J43" i="12"/>
  <c r="J35" i="12"/>
  <c r="K35" i="12"/>
  <c r="J19" i="12"/>
  <c r="K19" i="12"/>
  <c r="J11" i="12"/>
  <c r="I254" i="12"/>
  <c r="L254" i="12"/>
  <c r="I246" i="12"/>
  <c r="J246" i="12"/>
  <c r="K238" i="12"/>
  <c r="K230" i="12"/>
  <c r="I230" i="12"/>
  <c r="J230" i="12"/>
  <c r="K190" i="12"/>
  <c r="J190" i="12"/>
  <c r="L190" i="12"/>
  <c r="J182" i="12"/>
  <c r="K182" i="12"/>
  <c r="I174" i="12"/>
  <c r="K174" i="12"/>
  <c r="J174" i="12"/>
  <c r="I166" i="12"/>
  <c r="K166" i="12"/>
  <c r="I158" i="12"/>
  <c r="K158" i="12"/>
  <c r="L158" i="12"/>
  <c r="I150" i="12"/>
  <c r="L150" i="12"/>
  <c r="K150" i="12"/>
  <c r="J150" i="12"/>
  <c r="I142" i="12"/>
  <c r="K142" i="12"/>
  <c r="I134" i="12"/>
  <c r="K134" i="12"/>
  <c r="J134" i="12"/>
  <c r="L134" i="12"/>
  <c r="I126" i="12"/>
  <c r="K126" i="12"/>
  <c r="I102" i="12"/>
  <c r="K102" i="12"/>
  <c r="J102" i="12"/>
  <c r="L102" i="12"/>
  <c r="K94" i="12"/>
  <c r="L94" i="12"/>
  <c r="K86" i="12"/>
  <c r="K78" i="12"/>
  <c r="K70" i="12"/>
  <c r="J70" i="12"/>
  <c r="K62" i="12"/>
  <c r="J54" i="12"/>
  <c r="L54" i="12"/>
  <c r="K54" i="12"/>
  <c r="J46" i="12"/>
  <c r="L46" i="12"/>
  <c r="K46" i="12"/>
  <c r="J38" i="12"/>
  <c r="L38" i="12"/>
  <c r="K38" i="12"/>
  <c r="K30" i="12"/>
  <c r="J30" i="12"/>
  <c r="L30" i="12"/>
  <c r="K22" i="12"/>
  <c r="J22" i="12"/>
  <c r="L22" i="12"/>
  <c r="L14" i="12"/>
  <c r="J14" i="12"/>
  <c r="K14" i="12"/>
  <c r="I14" i="12"/>
  <c r="L39" i="23"/>
  <c r="L45" i="23"/>
  <c r="K13" i="23"/>
  <c r="L19" i="23"/>
  <c r="K72" i="7"/>
  <c r="H72" i="7"/>
  <c r="K56" i="7"/>
  <c r="H56" i="7"/>
  <c r="O78" i="8"/>
  <c r="P78" i="8"/>
  <c r="O70" i="8"/>
  <c r="P70" i="8"/>
  <c r="O62" i="8"/>
  <c r="P62" i="8"/>
  <c r="O54" i="8"/>
  <c r="P54" i="8"/>
  <c r="O46" i="8"/>
  <c r="P46" i="8"/>
  <c r="Q38" i="8"/>
  <c r="P38" i="8"/>
  <c r="Q30" i="8"/>
  <c r="P30" i="8"/>
  <c r="Q22" i="8"/>
  <c r="P22" i="8"/>
  <c r="O14" i="8"/>
  <c r="Q14" i="8"/>
  <c r="R14" i="8"/>
  <c r="I72" i="23"/>
  <c r="X56" i="23"/>
  <c r="I56" i="23"/>
  <c r="J56" i="23"/>
  <c r="W48" i="23"/>
  <c r="I48" i="23"/>
  <c r="J48" i="23"/>
  <c r="T40" i="23"/>
  <c r="L40" i="23" s="1"/>
  <c r="I40" i="23"/>
  <c r="U32" i="23"/>
  <c r="K32" i="23" s="1"/>
  <c r="V32" i="23"/>
  <c r="J32" i="23"/>
  <c r="X24" i="23"/>
  <c r="L24" i="23" s="1"/>
  <c r="J24" i="23"/>
  <c r="S16" i="23"/>
  <c r="J16" i="23"/>
  <c r="S28" i="23"/>
  <c r="T28" i="23"/>
  <c r="W28" i="23"/>
  <c r="I79" i="7"/>
  <c r="K79" i="7"/>
  <c r="H79" i="7"/>
  <c r="H71" i="7"/>
  <c r="I71" i="7"/>
  <c r="I47" i="7"/>
  <c r="K47" i="7"/>
  <c r="H47" i="7"/>
  <c r="I31" i="7"/>
  <c r="K31" i="7"/>
  <c r="H31" i="7"/>
  <c r="H23" i="7"/>
  <c r="I23" i="7"/>
  <c r="I15" i="7"/>
  <c r="K15" i="7"/>
  <c r="H15" i="7"/>
  <c r="J77" i="8"/>
  <c r="P77" i="8"/>
  <c r="R77" i="8"/>
  <c r="I77" i="8"/>
  <c r="J69" i="8"/>
  <c r="P69" i="8"/>
  <c r="R69" i="8"/>
  <c r="I69" i="8"/>
  <c r="J61" i="8"/>
  <c r="P61" i="8"/>
  <c r="R61" i="8"/>
  <c r="I61" i="8"/>
  <c r="P53" i="8"/>
  <c r="J45" i="8"/>
  <c r="P45" i="8"/>
  <c r="R45" i="8"/>
  <c r="I45" i="8"/>
  <c r="P37" i="8"/>
  <c r="J29" i="8"/>
  <c r="P29" i="8"/>
  <c r="R29" i="8"/>
  <c r="O29" i="8"/>
  <c r="P21" i="8"/>
  <c r="O13" i="8"/>
  <c r="P13" i="8"/>
  <c r="U73" i="23"/>
  <c r="J73" i="23"/>
  <c r="W73" i="23"/>
  <c r="V73" i="23"/>
  <c r="S73" i="23"/>
  <c r="T73" i="23"/>
  <c r="S65" i="23"/>
  <c r="J65" i="23"/>
  <c r="T65" i="23"/>
  <c r="W65" i="23"/>
  <c r="V57" i="23"/>
  <c r="J57" i="23"/>
  <c r="T57" i="23"/>
  <c r="S49" i="23"/>
  <c r="J49" i="23"/>
  <c r="U49" i="23"/>
  <c r="W49" i="23"/>
  <c r="T49" i="23"/>
  <c r="J41" i="23"/>
  <c r="T41" i="23"/>
  <c r="S41" i="23"/>
  <c r="K41" i="23" s="1"/>
  <c r="U41" i="23"/>
  <c r="T33" i="23"/>
  <c r="J33" i="23"/>
  <c r="X33" i="23"/>
  <c r="I33" i="23"/>
  <c r="S33" i="23"/>
  <c r="T30" i="23"/>
  <c r="W30" i="23"/>
  <c r="V30" i="23"/>
  <c r="V14" i="23"/>
  <c r="U14" i="23"/>
  <c r="J255" i="12"/>
  <c r="L255" i="12"/>
  <c r="J247" i="12"/>
  <c r="L247" i="12"/>
  <c r="J239" i="12"/>
  <c r="L239" i="12"/>
  <c r="K239" i="12"/>
  <c r="J231" i="12"/>
  <c r="L231" i="12"/>
  <c r="J223" i="12"/>
  <c r="L223" i="12"/>
  <c r="J215" i="12"/>
  <c r="K215" i="12"/>
  <c r="L215" i="12"/>
  <c r="J207" i="12"/>
  <c r="K207" i="12"/>
  <c r="L207" i="12"/>
  <c r="J199" i="12"/>
  <c r="L199" i="12"/>
  <c r="J191" i="12"/>
  <c r="L191" i="12"/>
  <c r="K191" i="12"/>
  <c r="J71" i="12"/>
  <c r="K71" i="12"/>
  <c r="J63" i="12"/>
  <c r="K63" i="12"/>
  <c r="K55" i="12"/>
  <c r="J47" i="12"/>
  <c r="K47" i="12"/>
  <c r="J39" i="12"/>
  <c r="K39" i="12"/>
  <c r="J31" i="12"/>
  <c r="K31" i="12"/>
  <c r="J23" i="12"/>
  <c r="K23" i="12"/>
  <c r="J15" i="12"/>
  <c r="K15" i="12"/>
  <c r="W145" i="23"/>
  <c r="X145" i="23"/>
  <c r="U145" i="23"/>
  <c r="X144" i="23"/>
  <c r="T144" i="23"/>
  <c r="V144" i="23"/>
  <c r="W144" i="23"/>
  <c r="S144" i="23"/>
  <c r="U144" i="23"/>
  <c r="T143" i="23"/>
  <c r="U143" i="23"/>
  <c r="W143" i="23"/>
  <c r="S143" i="23"/>
  <c r="X143" i="23"/>
  <c r="U142" i="23"/>
  <c r="X142" i="23"/>
  <c r="L142" i="23" s="1"/>
  <c r="V142" i="23"/>
  <c r="S142" i="23"/>
  <c r="W142" i="23"/>
  <c r="T142" i="23"/>
  <c r="X141" i="23"/>
  <c r="W141" i="23"/>
  <c r="S141" i="23"/>
  <c r="U141" i="23"/>
  <c r="W140" i="23"/>
  <c r="S140" i="23"/>
  <c r="U139" i="23"/>
  <c r="V138" i="23"/>
  <c r="S138" i="23"/>
  <c r="T138" i="23"/>
  <c r="U138" i="23"/>
  <c r="K138" i="23" s="1"/>
  <c r="X138" i="23"/>
  <c r="X137" i="23"/>
  <c r="W137" i="23"/>
  <c r="T137" i="23"/>
  <c r="U137" i="23"/>
  <c r="S137" i="23"/>
  <c r="W136" i="23"/>
  <c r="V136" i="23"/>
  <c r="W135" i="23"/>
  <c r="T135" i="23"/>
  <c r="U135" i="23"/>
  <c r="X135" i="23"/>
  <c r="S135" i="23"/>
  <c r="V134" i="23"/>
  <c r="X134" i="23"/>
  <c r="T134" i="23"/>
  <c r="T200" i="23"/>
  <c r="X199" i="23"/>
  <c r="T198" i="23"/>
  <c r="U198" i="23"/>
  <c r="X198" i="23"/>
  <c r="S198" i="23"/>
  <c r="W198" i="23"/>
  <c r="V197" i="23"/>
  <c r="W197" i="23"/>
  <c r="S197" i="23"/>
  <c r="U197" i="23"/>
  <c r="T197" i="23"/>
  <c r="X92" i="23"/>
  <c r="V92" i="23"/>
  <c r="T92" i="23"/>
  <c r="W92" i="23"/>
  <c r="V91" i="23"/>
  <c r="U91" i="23"/>
  <c r="T91" i="23"/>
  <c r="S91" i="23"/>
  <c r="W91" i="23"/>
  <c r="T233" i="23"/>
  <c r="X233" i="23"/>
  <c r="U233" i="23"/>
  <c r="S233" i="23"/>
  <c r="V233" i="23"/>
  <c r="U232" i="23"/>
  <c r="V232" i="23"/>
  <c r="T232" i="23"/>
  <c r="T231" i="23"/>
  <c r="L231" i="23" s="1"/>
  <c r="S231" i="23"/>
  <c r="W231" i="23"/>
  <c r="K231" i="23" s="1"/>
  <c r="V230" i="23"/>
  <c r="U230" i="23"/>
  <c r="T230" i="23"/>
  <c r="T229" i="23"/>
  <c r="S228" i="23"/>
  <c r="W228" i="23"/>
  <c r="X228" i="23"/>
  <c r="T227" i="23"/>
  <c r="X227" i="23"/>
  <c r="V227" i="23"/>
  <c r="S227" i="23"/>
  <c r="U226" i="23"/>
  <c r="T226" i="23"/>
  <c r="W226" i="23"/>
  <c r="S226" i="23"/>
  <c r="V226" i="23"/>
  <c r="T225" i="23"/>
  <c r="S225" i="23"/>
  <c r="V224" i="23"/>
  <c r="W224" i="23"/>
  <c r="T223" i="23"/>
  <c r="S223" i="23"/>
  <c r="K223" i="23" s="1"/>
  <c r="U222" i="23"/>
  <c r="V222" i="23"/>
  <c r="S222" i="23"/>
  <c r="T221" i="23"/>
  <c r="X221" i="23"/>
  <c r="U221" i="23"/>
  <c r="U220" i="23"/>
  <c r="V220" i="23"/>
  <c r="X220" i="23"/>
  <c r="T219" i="23"/>
  <c r="X219" i="23"/>
  <c r="S219" i="23"/>
  <c r="V219" i="23"/>
  <c r="W219" i="23"/>
  <c r="U219" i="23"/>
  <c r="V218" i="23"/>
  <c r="U218" i="23"/>
  <c r="T217" i="23"/>
  <c r="S217" i="23"/>
  <c r="U217" i="23"/>
  <c r="X217" i="23"/>
  <c r="V217" i="23"/>
  <c r="U216" i="23"/>
  <c r="T216" i="23"/>
  <c r="V216" i="23"/>
  <c r="T215" i="23"/>
  <c r="S215" i="23"/>
  <c r="W233" i="23"/>
  <c r="T222" i="23"/>
  <c r="W232" i="23"/>
  <c r="U100" i="23"/>
  <c r="T100" i="23"/>
  <c r="V100" i="23"/>
  <c r="W100" i="23"/>
  <c r="U247" i="23"/>
  <c r="X247" i="23"/>
  <c r="W247" i="23"/>
  <c r="U246" i="23"/>
  <c r="K246" i="23" s="1"/>
  <c r="S246" i="23"/>
  <c r="T246" i="23"/>
  <c r="T245" i="23"/>
  <c r="V245" i="23"/>
  <c r="K253" i="12"/>
  <c r="J245" i="12"/>
  <c r="L245" i="12"/>
  <c r="J237" i="12"/>
  <c r="L229" i="12"/>
  <c r="I221" i="12"/>
  <c r="L221" i="12"/>
  <c r="L213" i="12"/>
  <c r="J205" i="12"/>
  <c r="K205" i="12"/>
  <c r="L205" i="12"/>
  <c r="J197" i="12"/>
  <c r="L197" i="12"/>
  <c r="K197" i="12"/>
  <c r="J189" i="12"/>
  <c r="K189" i="12"/>
  <c r="L189" i="12"/>
  <c r="J181" i="12"/>
  <c r="L181" i="12"/>
  <c r="K181" i="12"/>
  <c r="L173" i="12"/>
  <c r="L165" i="12"/>
  <c r="L157" i="12"/>
  <c r="L149" i="12"/>
  <c r="L133" i="12"/>
  <c r="L125" i="12"/>
  <c r="L117" i="12"/>
  <c r="L109" i="12"/>
  <c r="L101" i="12"/>
  <c r="I93" i="12"/>
  <c r="J93" i="12"/>
  <c r="K93" i="12"/>
  <c r="L93" i="12"/>
  <c r="I85" i="12"/>
  <c r="L85" i="12"/>
  <c r="K85" i="12"/>
  <c r="J85" i="12"/>
  <c r="J77" i="12"/>
  <c r="L77" i="12"/>
  <c r="K77" i="12"/>
  <c r="K69" i="12"/>
  <c r="L69" i="12"/>
  <c r="J61" i="12"/>
  <c r="K61" i="12"/>
  <c r="L61" i="12"/>
  <c r="J53" i="12"/>
  <c r="K53" i="12"/>
  <c r="L53" i="12"/>
  <c r="J45" i="12"/>
  <c r="L45" i="12"/>
  <c r="K45" i="12"/>
  <c r="J37" i="12"/>
  <c r="L37" i="12"/>
  <c r="K37" i="12"/>
  <c r="J29" i="12"/>
  <c r="K29" i="12"/>
  <c r="L29" i="12"/>
  <c r="J21" i="12"/>
  <c r="K21" i="12"/>
  <c r="J13" i="12"/>
  <c r="L13" i="12"/>
  <c r="K13" i="12"/>
  <c r="I251" i="12"/>
  <c r="I235" i="12"/>
  <c r="I165" i="12"/>
  <c r="I113" i="12"/>
  <c r="I65" i="12"/>
  <c r="I247" i="12"/>
  <c r="I215" i="12"/>
  <c r="I195" i="12"/>
  <c r="I185" i="12"/>
  <c r="I161" i="12"/>
  <c r="I137" i="12"/>
  <c r="I109" i="12"/>
  <c r="I53" i="12"/>
  <c r="I21" i="12"/>
  <c r="I52" i="11"/>
  <c r="I243" i="12"/>
  <c r="I177" i="12"/>
  <c r="I153" i="12"/>
  <c r="I125" i="12"/>
  <c r="I101" i="12"/>
  <c r="I17" i="12"/>
  <c r="I238" i="11"/>
  <c r="I239" i="12"/>
  <c r="I219" i="12"/>
  <c r="I191" i="12"/>
  <c r="I169" i="12"/>
  <c r="I189" i="12"/>
  <c r="I117" i="12"/>
  <c r="I227" i="12"/>
  <c r="I145" i="12"/>
  <c r="I105" i="12"/>
  <c r="I109" i="29"/>
  <c r="I197" i="12"/>
  <c r="I157" i="12"/>
  <c r="I29" i="12"/>
  <c r="I231" i="12"/>
  <c r="I193" i="12"/>
  <c r="I141" i="12"/>
  <c r="I45" i="12"/>
  <c r="I25" i="12"/>
  <c r="I45" i="29"/>
  <c r="I223" i="12"/>
  <c r="I129" i="12"/>
  <c r="I41" i="12"/>
  <c r="I258" i="11"/>
  <c r="I141" i="29"/>
  <c r="I133" i="12"/>
  <c r="I77" i="12"/>
  <c r="I173" i="29"/>
  <c r="I73" i="12"/>
  <c r="I237" i="29"/>
  <c r="I181" i="12"/>
  <c r="I13" i="12"/>
  <c r="I121" i="12"/>
  <c r="I213" i="12"/>
  <c r="I61" i="12"/>
  <c r="I37" i="12"/>
  <c r="I13" i="29"/>
  <c r="I173" i="12"/>
  <c r="I149" i="12"/>
  <c r="I205" i="29"/>
  <c r="V180" i="23"/>
  <c r="T180" i="23"/>
  <c r="W180" i="23"/>
  <c r="X180" i="23"/>
  <c r="S180" i="23"/>
  <c r="T179" i="23"/>
  <c r="V179" i="23"/>
  <c r="S179" i="23"/>
  <c r="T178" i="23"/>
  <c r="L178" i="23" s="1"/>
  <c r="V178" i="23"/>
  <c r="S178" i="23"/>
  <c r="T177" i="23"/>
  <c r="U176" i="23"/>
  <c r="X176" i="23"/>
  <c r="S176" i="23"/>
  <c r="T175" i="23"/>
  <c r="U175" i="23"/>
  <c r="K175" i="23" s="1"/>
  <c r="V175" i="23"/>
  <c r="T174" i="23"/>
  <c r="S174" i="23"/>
  <c r="X174" i="23"/>
  <c r="L141" i="12"/>
  <c r="I252" i="29"/>
  <c r="I244" i="29"/>
  <c r="I97" i="12"/>
  <c r="T185" i="23"/>
  <c r="X185" i="23"/>
  <c r="V185" i="23"/>
  <c r="S185" i="23"/>
  <c r="T184" i="23"/>
  <c r="U184" i="23"/>
  <c r="T182" i="23"/>
  <c r="X182" i="23"/>
  <c r="V182" i="23"/>
  <c r="S182" i="23"/>
  <c r="T181" i="23"/>
  <c r="L181" i="23" s="1"/>
  <c r="S181" i="23"/>
  <c r="U86" i="23"/>
  <c r="V86" i="23"/>
  <c r="W86" i="23"/>
  <c r="T85" i="23"/>
  <c r="S85" i="23"/>
  <c r="K85" i="23" s="1"/>
  <c r="X85" i="23"/>
  <c r="X84" i="23"/>
  <c r="T84" i="23"/>
  <c r="I229" i="29"/>
  <c r="I221" i="29"/>
  <c r="I213" i="29"/>
  <c r="I198" i="29"/>
  <c r="I190" i="29"/>
  <c r="I182" i="29"/>
  <c r="I174" i="29"/>
  <c r="X124" i="23"/>
  <c r="W124" i="23"/>
  <c r="T123" i="23"/>
  <c r="X123" i="23"/>
  <c r="U123" i="23"/>
  <c r="K123" i="23" s="1"/>
  <c r="S123" i="23"/>
  <c r="T122" i="23"/>
  <c r="X122" i="23"/>
  <c r="S122" i="23"/>
  <c r="V121" i="23"/>
  <c r="X121" i="23"/>
  <c r="V120" i="23"/>
  <c r="S120" i="23"/>
  <c r="K120" i="23" s="1"/>
  <c r="U120" i="23"/>
  <c r="T119" i="23"/>
  <c r="V119" i="23"/>
  <c r="L119" i="23" s="1"/>
  <c r="S119" i="23"/>
  <c r="U119" i="23"/>
  <c r="V118" i="23"/>
  <c r="S118" i="23"/>
  <c r="S116" i="23"/>
  <c r="X156" i="23"/>
  <c r="T156" i="23"/>
  <c r="V156" i="23"/>
  <c r="U107" i="23"/>
  <c r="V107" i="23"/>
  <c r="S107" i="23"/>
  <c r="W106" i="23"/>
  <c r="S106" i="23"/>
  <c r="T105" i="23"/>
  <c r="S255" i="23"/>
  <c r="U255" i="23"/>
  <c r="V210" i="23"/>
  <c r="U210" i="23"/>
  <c r="T207" i="23"/>
  <c r="X207" i="23"/>
  <c r="U168" i="23"/>
  <c r="K168" i="23" s="1"/>
  <c r="V168" i="23"/>
  <c r="U166" i="23"/>
  <c r="X166" i="23"/>
  <c r="T163" i="23"/>
  <c r="X163" i="23"/>
  <c r="T96" i="23"/>
  <c r="X96" i="23"/>
  <c r="V93" i="23"/>
  <c r="L93" i="23" s="1"/>
  <c r="T93" i="23"/>
  <c r="I172" i="29"/>
  <c r="I164" i="29"/>
  <c r="I156" i="29"/>
  <c r="I148" i="29"/>
  <c r="I37" i="29"/>
  <c r="I29" i="29"/>
  <c r="I21" i="29"/>
  <c r="U128" i="23"/>
  <c r="K128" i="23" s="1"/>
  <c r="X128" i="23"/>
  <c r="T128" i="23"/>
  <c r="I249" i="29"/>
  <c r="I241" i="29"/>
  <c r="U196" i="23"/>
  <c r="X196" i="23"/>
  <c r="I255" i="29"/>
  <c r="I247" i="29"/>
  <c r="I239" i="29"/>
  <c r="I232" i="29"/>
  <c r="I224" i="29"/>
  <c r="I216" i="29"/>
  <c r="I208" i="29"/>
  <c r="I193" i="29"/>
  <c r="I170" i="29"/>
  <c r="I162" i="29"/>
  <c r="I154" i="29"/>
  <c r="I146" i="29"/>
  <c r="I43" i="29"/>
  <c r="I35" i="29"/>
  <c r="I27" i="29"/>
  <c r="I19" i="29"/>
  <c r="I12" i="29"/>
  <c r="I253" i="29"/>
  <c r="I245" i="29"/>
  <c r="I230" i="29"/>
  <c r="I222" i="29"/>
  <c r="I214" i="29"/>
  <c r="I206" i="29"/>
  <c r="I199" i="29"/>
  <c r="I191" i="29"/>
  <c r="I183" i="29"/>
  <c r="I175" i="29"/>
  <c r="I168" i="29"/>
  <c r="I160" i="29"/>
  <c r="I152" i="29"/>
  <c r="I144" i="29"/>
  <c r="I136" i="29"/>
  <c r="I128" i="29"/>
  <c r="I120" i="29"/>
  <c r="I112" i="29"/>
  <c r="I104" i="29"/>
  <c r="I96" i="29"/>
  <c r="I88" i="29"/>
  <c r="I80" i="29"/>
  <c r="I57" i="29"/>
  <c r="I49" i="29"/>
  <c r="I25" i="29"/>
  <c r="I259" i="29"/>
  <c r="I251" i="29"/>
  <c r="I243" i="29"/>
  <c r="I236" i="29"/>
  <c r="I228" i="29"/>
  <c r="I220" i="29"/>
  <c r="I212" i="29"/>
  <c r="I197" i="29"/>
  <c r="I189" i="29"/>
  <c r="I181" i="29"/>
  <c r="I166" i="29"/>
  <c r="I158" i="29"/>
  <c r="I150" i="29"/>
  <c r="I142" i="29"/>
  <c r="I39" i="29"/>
  <c r="I31" i="29"/>
  <c r="I23" i="29"/>
  <c r="I15" i="29"/>
  <c r="I253" i="11"/>
  <c r="I245" i="11"/>
  <c r="I237" i="11"/>
  <c r="I229" i="11"/>
  <c r="I221" i="11"/>
  <c r="I213" i="11"/>
  <c r="I205" i="11"/>
  <c r="I197" i="11"/>
  <c r="I189" i="11"/>
  <c r="I181" i="11"/>
  <c r="I173" i="11"/>
  <c r="I165" i="11"/>
  <c r="I157" i="11"/>
  <c r="I149" i="11"/>
  <c r="I141" i="11"/>
  <c r="I133" i="11"/>
  <c r="I125" i="11"/>
  <c r="I117" i="11"/>
  <c r="I109" i="11"/>
  <c r="I101" i="11"/>
  <c r="I93" i="11"/>
  <c r="I85" i="11"/>
  <c r="I77" i="11"/>
  <c r="I61" i="11"/>
  <c r="I53" i="11"/>
  <c r="I258" i="29"/>
  <c r="I250" i="29"/>
  <c r="I242" i="29"/>
  <c r="I235" i="29"/>
  <c r="I227" i="29"/>
  <c r="I219" i="29"/>
  <c r="I211" i="29"/>
  <c r="I204" i="29"/>
  <c r="I196" i="29"/>
  <c r="I188" i="29"/>
  <c r="I180" i="29"/>
  <c r="I165" i="29"/>
  <c r="I157" i="29"/>
  <c r="I149" i="29"/>
  <c r="I134" i="29"/>
  <c r="I126" i="29"/>
  <c r="I118" i="29"/>
  <c r="I110" i="29"/>
  <c r="I251" i="11"/>
  <c r="I51" i="11"/>
  <c r="I43" i="11"/>
  <c r="I35" i="11"/>
  <c r="I27" i="11"/>
  <c r="I19" i="11"/>
  <c r="I256" i="29"/>
  <c r="I248" i="29"/>
  <c r="I240" i="29"/>
  <c r="I209" i="29"/>
  <c r="I202" i="29"/>
  <c r="I194" i="29"/>
  <c r="I186" i="29"/>
  <c r="I178" i="29"/>
  <c r="I171" i="29"/>
  <c r="I163" i="29"/>
  <c r="I155" i="29"/>
  <c r="I147" i="29"/>
  <c r="I140" i="29"/>
  <c r="I132" i="29"/>
  <c r="I124" i="29"/>
  <c r="I116" i="29"/>
  <c r="I108" i="29"/>
  <c r="I100" i="29"/>
  <c r="I92" i="29"/>
  <c r="I84" i="29"/>
  <c r="I69" i="29"/>
  <c r="I61" i="29"/>
  <c r="I53" i="29"/>
  <c r="I38" i="29"/>
  <c r="I30" i="29"/>
  <c r="I22" i="29"/>
  <c r="I14" i="29"/>
  <c r="I257" i="11"/>
  <c r="I249" i="11"/>
  <c r="I241" i="11"/>
  <c r="I233" i="11"/>
  <c r="I225" i="11"/>
  <c r="I217" i="11"/>
  <c r="I209" i="11"/>
  <c r="I201" i="11"/>
  <c r="I193" i="11"/>
  <c r="I185" i="11"/>
  <c r="I177" i="11"/>
  <c r="I169" i="11"/>
  <c r="I161" i="11"/>
  <c r="I153" i="11"/>
  <c r="I145" i="11"/>
  <c r="I137" i="11"/>
  <c r="I129" i="11"/>
  <c r="I121" i="11"/>
  <c r="I113" i="11"/>
  <c r="I105" i="11"/>
  <c r="I97" i="11"/>
  <c r="I89" i="11"/>
  <c r="I81" i="11"/>
  <c r="I73" i="11"/>
  <c r="I65" i="11"/>
  <c r="I57" i="11"/>
  <c r="I49" i="11"/>
  <c r="I41" i="11"/>
  <c r="I33" i="11"/>
  <c r="I25" i="11"/>
  <c r="I17" i="11"/>
  <c r="I254" i="29"/>
  <c r="I246" i="29"/>
  <c r="I238" i="29"/>
  <c r="I231" i="29"/>
  <c r="I223" i="29"/>
  <c r="I215" i="29"/>
  <c r="I207" i="29"/>
  <c r="I200" i="29"/>
  <c r="I192" i="29"/>
  <c r="I184" i="29"/>
  <c r="I176" i="29"/>
  <c r="I153" i="29"/>
  <c r="I138" i="29"/>
  <c r="I130" i="29"/>
  <c r="I122" i="29"/>
  <c r="I114" i="29"/>
  <c r="I255" i="11"/>
  <c r="I247" i="11"/>
  <c r="I239" i="11"/>
  <c r="I47" i="11"/>
  <c r="I39" i="11"/>
  <c r="I31" i="11"/>
  <c r="I23" i="11"/>
  <c r="I15" i="11"/>
  <c r="I125" i="29"/>
  <c r="I117" i="29"/>
  <c r="I102" i="29"/>
  <c r="I94" i="29"/>
  <c r="I86" i="29"/>
  <c r="I78" i="29"/>
  <c r="I71" i="29"/>
  <c r="I63" i="29"/>
  <c r="I55" i="29"/>
  <c r="I47" i="29"/>
  <c r="I40" i="29"/>
  <c r="I32" i="29"/>
  <c r="I24" i="29"/>
  <c r="I16" i="29"/>
  <c r="I254" i="11"/>
  <c r="I230" i="11"/>
  <c r="I222" i="11"/>
  <c r="I214" i="11"/>
  <c r="I206" i="11"/>
  <c r="I190" i="11"/>
  <c r="I182" i="11"/>
  <c r="I174" i="11"/>
  <c r="I166" i="11"/>
  <c r="I150" i="11"/>
  <c r="I142" i="11"/>
  <c r="I126" i="11"/>
  <c r="I118" i="11"/>
  <c r="I110" i="11"/>
  <c r="I102" i="11"/>
  <c r="I94" i="11"/>
  <c r="I86" i="11"/>
  <c r="I78" i="11"/>
  <c r="I70" i="11"/>
  <c r="I62" i="11"/>
  <c r="I54" i="11"/>
  <c r="I46" i="11"/>
  <c r="I38" i="11"/>
  <c r="I30" i="11"/>
  <c r="I22" i="11"/>
  <c r="I14" i="11"/>
  <c r="J50" i="12"/>
  <c r="I244" i="11"/>
  <c r="I250" i="12"/>
  <c r="I210" i="12"/>
  <c r="I202" i="12"/>
  <c r="I194" i="12"/>
  <c r="I186" i="12"/>
  <c r="I170" i="12"/>
  <c r="I154" i="12"/>
  <c r="K154" i="12"/>
  <c r="I122" i="12"/>
  <c r="K114" i="12"/>
  <c r="I106" i="12"/>
  <c r="J98" i="12"/>
  <c r="L98" i="12"/>
  <c r="J66" i="12"/>
  <c r="K66" i="12"/>
  <c r="L58" i="12"/>
  <c r="K58" i="12"/>
  <c r="L34" i="12"/>
  <c r="K34" i="12"/>
  <c r="L26" i="12"/>
  <c r="J26" i="12"/>
  <c r="L18" i="12"/>
  <c r="J18" i="12"/>
  <c r="I113" i="29"/>
  <c r="I106" i="29"/>
  <c r="I98" i="29"/>
  <c r="I90" i="29"/>
  <c r="I82" i="29"/>
  <c r="I75" i="29"/>
  <c r="I67" i="29"/>
  <c r="I59" i="29"/>
  <c r="I51" i="29"/>
  <c r="I44" i="29"/>
  <c r="I36" i="29"/>
  <c r="I28" i="29"/>
  <c r="I20" i="29"/>
  <c r="I234" i="11"/>
  <c r="I226" i="11"/>
  <c r="I210" i="11"/>
  <c r="I194" i="11"/>
  <c r="I186" i="11"/>
  <c r="I178" i="11"/>
  <c r="I170" i="11"/>
  <c r="I162" i="11"/>
  <c r="I146" i="11"/>
  <c r="I138" i="11"/>
  <c r="I130" i="11"/>
  <c r="I122" i="11"/>
  <c r="I114" i="11"/>
  <c r="I106" i="11"/>
  <c r="I98" i="11"/>
  <c r="I90" i="11"/>
  <c r="I74" i="11"/>
  <c r="I66" i="11"/>
  <c r="I58" i="11"/>
  <c r="I50" i="11"/>
  <c r="I42" i="11"/>
  <c r="I34" i="11"/>
  <c r="I26" i="11"/>
  <c r="I18" i="11"/>
  <c r="K74" i="12"/>
  <c r="J42" i="12"/>
  <c r="J58" i="12"/>
  <c r="I246" i="11"/>
  <c r="I231" i="11"/>
  <c r="I223" i="11"/>
  <c r="I215" i="11"/>
  <c r="I207" i="11"/>
  <c r="I199" i="11"/>
  <c r="I183" i="11"/>
  <c r="I175" i="11"/>
  <c r="I159" i="11"/>
  <c r="I151" i="11"/>
  <c r="I143" i="11"/>
  <c r="I135" i="11"/>
  <c r="I127" i="11"/>
  <c r="I119" i="11"/>
  <c r="I111" i="11"/>
  <c r="I103" i="11"/>
  <c r="I95" i="11"/>
  <c r="I87" i="11"/>
  <c r="I79" i="11"/>
  <c r="I71" i="11"/>
  <c r="I63" i="11"/>
  <c r="I55" i="11"/>
  <c r="I48" i="11"/>
  <c r="I32" i="11"/>
  <c r="I24" i="11"/>
  <c r="I16" i="11"/>
  <c r="I212" i="12"/>
  <c r="I204" i="12"/>
  <c r="I188" i="12"/>
  <c r="I180" i="12"/>
  <c r="I172" i="12"/>
  <c r="I164" i="12"/>
  <c r="I156" i="12"/>
  <c r="I148" i="12"/>
  <c r="I140" i="12"/>
  <c r="I132" i="12"/>
  <c r="I243" i="11"/>
  <c r="I236" i="11"/>
  <c r="I228" i="11"/>
  <c r="I220" i="11"/>
  <c r="I212" i="11"/>
  <c r="I204" i="11"/>
  <c r="I196" i="11"/>
  <c r="I188" i="11"/>
  <c r="I180" i="11"/>
  <c r="I172" i="11"/>
  <c r="I164" i="11"/>
  <c r="I156" i="11"/>
  <c r="I148" i="11"/>
  <c r="I140" i="11"/>
  <c r="I132" i="11"/>
  <c r="I124" i="11"/>
  <c r="I116" i="11"/>
  <c r="I108" i="11"/>
  <c r="I100" i="11"/>
  <c r="I92" i="11"/>
  <c r="I84" i="11"/>
  <c r="I76" i="11"/>
  <c r="I68" i="11"/>
  <c r="I60" i="11"/>
  <c r="I45" i="11"/>
  <c r="I37" i="11"/>
  <c r="I29" i="11"/>
  <c r="I21" i="11"/>
  <c r="I13" i="11"/>
  <c r="I235" i="11"/>
  <c r="I227" i="11"/>
  <c r="I219" i="11"/>
  <c r="I211" i="11"/>
  <c r="I203" i="11"/>
  <c r="I195" i="11"/>
  <c r="I187" i="11"/>
  <c r="I171" i="11"/>
  <c r="I163" i="11"/>
  <c r="I155" i="11"/>
  <c r="I147" i="11"/>
  <c r="I139" i="11"/>
  <c r="I131" i="11"/>
  <c r="I123" i="11"/>
  <c r="I115" i="11"/>
  <c r="I107" i="11"/>
  <c r="I99" i="11"/>
  <c r="I91" i="11"/>
  <c r="I83" i="11"/>
  <c r="I75" i="11"/>
  <c r="I67" i="11"/>
  <c r="I59" i="11"/>
  <c r="I36" i="11"/>
  <c r="I28" i="11"/>
  <c r="I20" i="11"/>
  <c r="I12" i="11"/>
  <c r="I224" i="12"/>
  <c r="I216" i="12"/>
  <c r="I208" i="12"/>
  <c r="I200" i="12"/>
  <c r="I184" i="12"/>
  <c r="I168" i="12"/>
  <c r="I152" i="12"/>
  <c r="I136" i="12"/>
  <c r="W10" i="24"/>
  <c r="W9" i="24" s="1"/>
  <c r="D40" i="3" s="1"/>
  <c r="Y10" i="24"/>
  <c r="Y9" i="24" s="1"/>
  <c r="D42" i="3" s="1"/>
  <c r="V10" i="24"/>
  <c r="V9" i="24" s="1"/>
  <c r="D39" i="3" s="1"/>
  <c r="S48" i="23"/>
  <c r="K48" i="23" s="1"/>
  <c r="U56" i="23"/>
  <c r="K56" i="23" s="1"/>
  <c r="V56" i="23"/>
  <c r="U253" i="23"/>
  <c r="L15" i="12"/>
  <c r="L23" i="12"/>
  <c r="L31" i="12"/>
  <c r="L39" i="12"/>
  <c r="L47" i="12"/>
  <c r="L63" i="12"/>
  <c r="L71" i="12"/>
  <c r="I11" i="12"/>
  <c r="K83" i="12"/>
  <c r="K194" i="12"/>
  <c r="I103" i="12"/>
  <c r="I119" i="12"/>
  <c r="I151" i="12"/>
  <c r="I167" i="12"/>
  <c r="I259" i="12"/>
  <c r="J210" i="12"/>
  <c r="K11" i="12"/>
  <c r="L103" i="12"/>
  <c r="L111" i="12"/>
  <c r="L119" i="12"/>
  <c r="L127" i="12"/>
  <c r="L147" i="12"/>
  <c r="L163" i="12"/>
  <c r="K218" i="12"/>
  <c r="L79" i="12"/>
  <c r="J95" i="12"/>
  <c r="K111" i="12"/>
  <c r="K127" i="12"/>
  <c r="K143" i="12"/>
  <c r="K159" i="12"/>
  <c r="K175" i="12"/>
  <c r="L188" i="12"/>
  <c r="L48" i="23"/>
  <c r="U54" i="23"/>
  <c r="W60" i="23"/>
  <c r="X54" i="23"/>
  <c r="L54" i="23" s="1"/>
  <c r="L11" i="12"/>
  <c r="L19" i="12"/>
  <c r="L35" i="12"/>
  <c r="L43" i="12"/>
  <c r="L51" i="12"/>
  <c r="L59" i="12"/>
  <c r="L67" i="12"/>
  <c r="L75" i="12"/>
  <c r="I15" i="12"/>
  <c r="I19" i="12"/>
  <c r="I23" i="12"/>
  <c r="I27" i="12"/>
  <c r="I31" i="12"/>
  <c r="I35" i="12"/>
  <c r="I39" i="12"/>
  <c r="I43" i="12"/>
  <c r="I47" i="12"/>
  <c r="I51" i="12"/>
  <c r="I59" i="12"/>
  <c r="I63" i="12"/>
  <c r="I67" i="12"/>
  <c r="I71" i="12"/>
  <c r="I75" i="12"/>
  <c r="L139" i="12"/>
  <c r="K210" i="12"/>
  <c r="K222" i="12"/>
  <c r="K250" i="12"/>
  <c r="K254" i="12"/>
  <c r="I107" i="12"/>
  <c r="I123" i="12"/>
  <c r="I139" i="12"/>
  <c r="I155" i="12"/>
  <c r="I171" i="12"/>
  <c r="I74" i="12"/>
  <c r="I70" i="12"/>
  <c r="I124" i="12"/>
  <c r="I120" i="12"/>
  <c r="I116" i="12"/>
  <c r="I112" i="12"/>
  <c r="I108" i="12"/>
  <c r="I104" i="12"/>
  <c r="I100" i="12"/>
  <c r="I96" i="12"/>
  <c r="I92" i="12"/>
  <c r="I88" i="12"/>
  <c r="I84" i="12"/>
  <c r="I80" i="12"/>
  <c r="I76" i="12"/>
  <c r="I72" i="12"/>
  <c r="I68" i="12"/>
  <c r="I60" i="12"/>
  <c r="I56" i="12"/>
  <c r="I20" i="12"/>
  <c r="I16" i="12"/>
  <c r="L78" i="23"/>
  <c r="L226" i="12"/>
  <c r="I214" i="12"/>
  <c r="L214" i="12"/>
  <c r="I198" i="12"/>
  <c r="L198" i="12"/>
  <c r="J187" i="12"/>
  <c r="K187" i="12"/>
  <c r="J183" i="12"/>
  <c r="K183" i="12"/>
  <c r="I95" i="12"/>
  <c r="I91" i="12"/>
  <c r="J91" i="12"/>
  <c r="I87" i="12"/>
  <c r="I83" i="12"/>
  <c r="J83" i="12"/>
  <c r="I79" i="12"/>
  <c r="J253" i="12"/>
  <c r="I253" i="12"/>
  <c r="J249" i="12"/>
  <c r="J241" i="12"/>
  <c r="K241" i="12"/>
  <c r="J229" i="12"/>
  <c r="K229" i="12"/>
  <c r="J225" i="12"/>
  <c r="I225" i="12"/>
  <c r="J213" i="12"/>
  <c r="K213" i="12"/>
  <c r="J209" i="12"/>
  <c r="I209" i="12"/>
  <c r="J201" i="12"/>
  <c r="K201" i="12"/>
  <c r="I182" i="12"/>
  <c r="I178" i="12"/>
  <c r="J178" i="12"/>
  <c r="L178" i="12"/>
  <c r="I162" i="12"/>
  <c r="L162" i="12"/>
  <c r="I146" i="12"/>
  <c r="J146" i="12"/>
  <c r="L146" i="12"/>
  <c r="I138" i="12"/>
  <c r="I130" i="12"/>
  <c r="L130" i="12"/>
  <c r="I118" i="12"/>
  <c r="I114" i="12"/>
  <c r="J114" i="12"/>
  <c r="L114" i="12"/>
  <c r="I98" i="12"/>
  <c r="I94" i="12"/>
  <c r="J94" i="12"/>
  <c r="I90" i="12"/>
  <c r="L90" i="12"/>
  <c r="J90" i="12"/>
  <c r="I86" i="12"/>
  <c r="J86" i="12"/>
  <c r="I82" i="12"/>
  <c r="J82" i="12"/>
  <c r="I78" i="12"/>
  <c r="J78" i="12"/>
  <c r="K198" i="12"/>
  <c r="K206" i="12"/>
  <c r="K214" i="12"/>
  <c r="K226" i="12"/>
  <c r="K242" i="12"/>
  <c r="K258" i="12"/>
  <c r="J79" i="12"/>
  <c r="L83" i="12"/>
  <c r="L87" i="12"/>
  <c r="I99" i="12"/>
  <c r="K103" i="12"/>
  <c r="I115" i="12"/>
  <c r="K119" i="12"/>
  <c r="I131" i="12"/>
  <c r="I147" i="12"/>
  <c r="K151" i="12"/>
  <c r="I163" i="12"/>
  <c r="K167" i="12"/>
  <c r="K179" i="12"/>
  <c r="I201" i="12"/>
  <c r="K209" i="12"/>
  <c r="I229" i="12"/>
  <c r="I249" i="12"/>
  <c r="K257" i="12"/>
  <c r="L118" i="12"/>
  <c r="L142" i="12"/>
  <c r="L182" i="12"/>
  <c r="L210" i="12"/>
  <c r="L230" i="12"/>
  <c r="L242" i="12"/>
  <c r="L66" i="12"/>
  <c r="L86" i="12"/>
  <c r="J118" i="12"/>
  <c r="J162" i="12"/>
  <c r="I256" i="12"/>
  <c r="I252" i="12"/>
  <c r="K252" i="12"/>
  <c r="I248" i="12"/>
  <c r="J248" i="12"/>
  <c r="K236" i="12"/>
  <c r="L228" i="12"/>
  <c r="K228" i="12"/>
  <c r="I220" i="12"/>
  <c r="K220" i="12"/>
  <c r="J177" i="12"/>
  <c r="K177" i="12"/>
  <c r="J173" i="12"/>
  <c r="K173" i="12"/>
  <c r="J169" i="12"/>
  <c r="K169" i="12"/>
  <c r="J165" i="12"/>
  <c r="K165" i="12"/>
  <c r="J161" i="12"/>
  <c r="K161" i="12"/>
  <c r="J157" i="12"/>
  <c r="K157" i="12"/>
  <c r="J153" i="12"/>
  <c r="K153" i="12"/>
  <c r="J149" i="12"/>
  <c r="K149" i="12"/>
  <c r="J145" i="12"/>
  <c r="K145" i="12"/>
  <c r="J141" i="12"/>
  <c r="K141" i="12"/>
  <c r="J137" i="12"/>
  <c r="K137" i="12"/>
  <c r="J133" i="12"/>
  <c r="K133" i="12"/>
  <c r="J129" i="12"/>
  <c r="K129" i="12"/>
  <c r="J125" i="12"/>
  <c r="K125" i="12"/>
  <c r="J121" i="12"/>
  <c r="K121" i="12"/>
  <c r="J117" i="12"/>
  <c r="K117" i="12"/>
  <c r="J113" i="12"/>
  <c r="K113" i="12"/>
  <c r="J109" i="12"/>
  <c r="K109" i="12"/>
  <c r="J105" i="12"/>
  <c r="K105" i="12"/>
  <c r="J101" i="12"/>
  <c r="K101" i="12"/>
  <c r="J97" i="12"/>
  <c r="I89" i="12"/>
  <c r="L89" i="12"/>
  <c r="I81" i="12"/>
  <c r="L81" i="12"/>
  <c r="L143" i="12"/>
  <c r="L151" i="12"/>
  <c r="L159" i="12"/>
  <c r="L167" i="12"/>
  <c r="L175" i="12"/>
  <c r="L183" i="12"/>
  <c r="L233" i="12"/>
  <c r="L237" i="12"/>
  <c r="K246" i="12"/>
  <c r="L249" i="12"/>
  <c r="L253" i="12"/>
  <c r="J87" i="12"/>
  <c r="L91" i="12"/>
  <c r="L95" i="12"/>
  <c r="K99" i="12"/>
  <c r="I111" i="12"/>
  <c r="K115" i="12"/>
  <c r="I127" i="12"/>
  <c r="K131" i="12"/>
  <c r="I143" i="12"/>
  <c r="K147" i="12"/>
  <c r="I159" i="12"/>
  <c r="K163" i="12"/>
  <c r="I175" i="12"/>
  <c r="I187" i="12"/>
  <c r="I205" i="12"/>
  <c r="K237" i="12"/>
  <c r="K249" i="12"/>
  <c r="J74" i="12"/>
  <c r="L110" i="12"/>
  <c r="L126" i="12"/>
  <c r="L166" i="12"/>
  <c r="L194" i="12"/>
  <c r="L218" i="12"/>
  <c r="L246" i="12"/>
  <c r="L50" i="12"/>
  <c r="L70" i="12"/>
  <c r="J130" i="12"/>
  <c r="J166" i="12"/>
  <c r="I66" i="12"/>
  <c r="I62" i="12"/>
  <c r="I58" i="12"/>
  <c r="S78" i="23"/>
  <c r="K78" i="23" s="1"/>
  <c r="T10" i="23"/>
  <c r="I22" i="12"/>
  <c r="L102" i="23"/>
  <c r="L62" i="23"/>
  <c r="K36" i="23"/>
  <c r="L70" i="23"/>
  <c r="W18" i="23"/>
  <c r="S44" i="23"/>
  <c r="K44" i="23" s="1"/>
  <c r="U60" i="23"/>
  <c r="K60" i="23" s="1"/>
  <c r="T34" i="23"/>
  <c r="L34" i="23" s="1"/>
  <c r="V18" i="23"/>
  <c r="S12" i="23"/>
  <c r="W22" i="23"/>
  <c r="K22" i="23" s="1"/>
  <c r="X18" i="23"/>
  <c r="X42" i="23"/>
  <c r="L167" i="23"/>
  <c r="K148" i="23"/>
  <c r="L99" i="23"/>
  <c r="L44" i="23"/>
  <c r="W14" i="23"/>
  <c r="S24" i="23"/>
  <c r="K24" i="23" s="1"/>
  <c r="S74" i="23"/>
  <c r="X34" i="23"/>
  <c r="X58" i="23"/>
  <c r="L58" i="23" s="1"/>
  <c r="W12" i="23"/>
  <c r="W34" i="23"/>
  <c r="K34" i="23" s="1"/>
  <c r="S46" i="23"/>
  <c r="W58" i="23"/>
  <c r="K58" i="23" s="1"/>
  <c r="T38" i="23"/>
  <c r="U50" i="23"/>
  <c r="V50" i="23"/>
  <c r="L50" i="23" s="1"/>
  <c r="J26" i="20"/>
  <c r="L256" i="12"/>
  <c r="X38" i="23"/>
  <c r="I258" i="12"/>
  <c r="J194" i="12"/>
  <c r="J222" i="12"/>
  <c r="K112" i="23"/>
  <c r="K153" i="23"/>
  <c r="K20" i="23"/>
  <c r="K146" i="23"/>
  <c r="K47" i="23"/>
  <c r="K40" i="23"/>
  <c r="K195" i="23"/>
  <c r="K45" i="23"/>
  <c r="K75" i="23"/>
  <c r="K252" i="23"/>
  <c r="K52" i="23"/>
  <c r="K61" i="23"/>
  <c r="L53" i="23"/>
  <c r="K110" i="23"/>
  <c r="L61" i="23"/>
  <c r="L77" i="23"/>
  <c r="K71" i="23"/>
  <c r="K39" i="23"/>
  <c r="K114" i="23"/>
  <c r="K77" i="23"/>
  <c r="L63" i="23"/>
  <c r="L110" i="23"/>
  <c r="L114" i="23"/>
  <c r="K242" i="23"/>
  <c r="L27" i="23"/>
  <c r="K95" i="23"/>
  <c r="K79" i="23"/>
  <c r="K89" i="23"/>
  <c r="K189" i="23"/>
  <c r="K203" i="23"/>
  <c r="K27" i="23"/>
  <c r="L75" i="23"/>
  <c r="K258" i="23"/>
  <c r="L47" i="23"/>
  <c r="L257" i="23"/>
  <c r="K87" i="23"/>
  <c r="U228" i="38"/>
  <c r="K9" i="29"/>
  <c r="D22" i="3" s="1"/>
  <c r="L188" i="23"/>
  <c r="L189" i="23"/>
  <c r="K67" i="23"/>
  <c r="L67" i="23"/>
  <c r="L160" i="23"/>
  <c r="L190" i="23"/>
  <c r="L31" i="23"/>
  <c r="L21" i="23"/>
  <c r="L133" i="23"/>
  <c r="L258" i="23"/>
  <c r="L204" i="23"/>
  <c r="L155" i="23"/>
  <c r="L191" i="23"/>
  <c r="L208" i="23"/>
  <c r="L187" i="23"/>
  <c r="L201" i="23"/>
  <c r="K206" i="23"/>
  <c r="K188" i="23"/>
  <c r="K194" i="23"/>
  <c r="K155" i="23"/>
  <c r="K187" i="23"/>
  <c r="K191" i="23"/>
  <c r="L186" i="23"/>
  <c r="L203" i="23"/>
  <c r="L235" i="23"/>
  <c r="K115" i="23"/>
  <c r="K152" i="23"/>
  <c r="L164" i="23"/>
  <c r="K57" i="23"/>
  <c r="L256" i="23"/>
  <c r="K163" i="23"/>
  <c r="L113" i="23"/>
  <c r="L240" i="23"/>
  <c r="K257" i="23"/>
  <c r="K256" i="23"/>
  <c r="K169" i="23"/>
  <c r="K164" i="23"/>
  <c r="K38" i="23"/>
  <c r="L60" i="23"/>
  <c r="K121" i="23"/>
  <c r="K10" i="8"/>
  <c r="M10" i="8"/>
  <c r="L10" i="8"/>
  <c r="L9" i="8" s="1"/>
  <c r="E31" i="3" s="1"/>
  <c r="N10" i="8"/>
  <c r="N9" i="8" s="1"/>
  <c r="E32" i="3" s="1"/>
  <c r="L14" i="23"/>
  <c r="K190" i="23"/>
  <c r="L20" i="23"/>
  <c r="L242" i="23"/>
  <c r="K162" i="23"/>
  <c r="L212" i="23"/>
  <c r="L236" i="23"/>
  <c r="L250" i="23"/>
  <c r="L117" i="23"/>
  <c r="L238" i="23"/>
  <c r="K235" i="23"/>
  <c r="K160" i="23"/>
  <c r="K129" i="23"/>
  <c r="K213" i="23"/>
  <c r="K80" i="23"/>
  <c r="L83" i="23"/>
  <c r="L162" i="23"/>
  <c r="L185" i="23"/>
  <c r="K117" i="23"/>
  <c r="L81" i="23"/>
  <c r="K84" i="23"/>
  <c r="K239" i="23"/>
  <c r="L96" i="23"/>
  <c r="L12" i="23"/>
  <c r="L252" i="23"/>
  <c r="K130" i="23"/>
  <c r="L129" i="23"/>
  <c r="K81" i="23"/>
  <c r="K233" i="23"/>
  <c r="L195" i="23"/>
  <c r="L170" i="23"/>
  <c r="K127" i="23"/>
  <c r="K125" i="23"/>
  <c r="K234" i="23"/>
  <c r="L183" i="23"/>
  <c r="K183" i="23"/>
  <c r="L26" i="23"/>
  <c r="K26" i="23"/>
  <c r="K50" i="23"/>
  <c r="X9" i="24"/>
  <c r="D41" i="3" s="1"/>
  <c r="L30" i="23"/>
  <c r="L28" i="23"/>
  <c r="L49" i="23"/>
  <c r="L174" i="23"/>
  <c r="L216" i="23"/>
  <c r="L123" i="23"/>
  <c r="L84" i="23"/>
  <c r="L210" i="23"/>
  <c r="L120" i="23"/>
  <c r="K86" i="23"/>
  <c r="L179" i="23"/>
  <c r="K227" i="23"/>
  <c r="L143" i="23"/>
  <c r="L121" i="23"/>
  <c r="L184" i="23"/>
  <c r="L225" i="23"/>
  <c r="K91" i="23"/>
  <c r="L197" i="23"/>
  <c r="L196" i="23"/>
  <c r="K119" i="23"/>
  <c r="K181" i="23"/>
  <c r="K185" i="23"/>
  <c r="K178" i="23"/>
  <c r="L247" i="23"/>
  <c r="L100" i="23"/>
  <c r="L227" i="23"/>
  <c r="L198" i="23"/>
  <c r="L33" i="23"/>
  <c r="K65" i="23"/>
  <c r="K107" i="23"/>
  <c r="K247" i="23"/>
  <c r="L222" i="23"/>
  <c r="K220" i="23"/>
  <c r="L223" i="23"/>
  <c r="K197" i="23"/>
  <c r="L135" i="23"/>
  <c r="K137" i="23"/>
  <c r="K141" i="23"/>
  <c r="L73" i="23"/>
  <c r="L128" i="23"/>
  <c r="L107" i="23"/>
  <c r="L122" i="23"/>
  <c r="K182" i="23"/>
  <c r="K176" i="23"/>
  <c r="L230" i="23"/>
  <c r="C22" i="3"/>
  <c r="L207" i="23"/>
  <c r="L176" i="23"/>
  <c r="K179" i="23"/>
  <c r="K217" i="23"/>
  <c r="L226" i="23"/>
  <c r="K230" i="23"/>
  <c r="K92" i="23"/>
  <c r="L134" i="23"/>
  <c r="L141" i="23"/>
  <c r="K143" i="23"/>
  <c r="L144" i="23"/>
  <c r="L246" i="23"/>
  <c r="L221" i="23"/>
  <c r="K33" i="23"/>
  <c r="L10" i="23"/>
  <c r="L18" i="23"/>
  <c r="K18" i="23"/>
  <c r="U227" i="38"/>
  <c r="Y262" i="59"/>
  <c r="Y263" i="59" s="1"/>
  <c r="Y264" i="59" s="1"/>
  <c r="Y265" i="59" s="1"/>
  <c r="Y266" i="59" s="1"/>
  <c r="Y267" i="59" s="1"/>
  <c r="Y268" i="59" s="1"/>
  <c r="Y269" i="59" s="1"/>
  <c r="Y270" i="59" s="1"/>
  <c r="Y271" i="59" s="1"/>
  <c r="Y272" i="59" s="1"/>
  <c r="Y273" i="59" s="1"/>
  <c r="Y274" i="59" s="1"/>
  <c r="Y275" i="59" s="1"/>
  <c r="Y276" i="59" s="1"/>
  <c r="Y277" i="59" s="1"/>
  <c r="Y278" i="59" s="1"/>
  <c r="Y279" i="59" s="1"/>
  <c r="Y280" i="59" s="1"/>
  <c r="Y281" i="59" s="1"/>
  <c r="Y282" i="59" s="1"/>
  <c r="Y283" i="59" s="1"/>
  <c r="Y284" i="59" s="1"/>
  <c r="Y285" i="59" s="1"/>
  <c r="Y286" i="59" s="1"/>
  <c r="Y287" i="59" s="1"/>
  <c r="Y288" i="59" s="1"/>
  <c r="Y289" i="59" s="1"/>
  <c r="Y290" i="59" s="1"/>
  <c r="Y291" i="59" s="1"/>
  <c r="Y292" i="59" s="1"/>
  <c r="Y293" i="59" s="1"/>
  <c r="Y294" i="59" s="1"/>
  <c r="Y295" i="59" s="1"/>
  <c r="Y296" i="59" s="1"/>
  <c r="Y297" i="59" s="1"/>
  <c r="Y298" i="59" s="1"/>
  <c r="Y299" i="59" s="1"/>
  <c r="Y300" i="59" s="1"/>
  <c r="Y301" i="59" s="1"/>
  <c r="Y302" i="59" s="1"/>
  <c r="Y303" i="59" s="1"/>
  <c r="Y304" i="59" s="1"/>
  <c r="Y305" i="59" s="1"/>
  <c r="Y306" i="59" s="1"/>
  <c r="Y307" i="59" s="1"/>
  <c r="Y308" i="59" s="1"/>
  <c r="Y309" i="59" s="1"/>
  <c r="Y310" i="59" s="1"/>
  <c r="Y311" i="59" s="1"/>
  <c r="Y312" i="59" s="1"/>
  <c r="Y313" i="59" s="1"/>
  <c r="Y314" i="59" s="1"/>
  <c r="Y315" i="59" s="1"/>
  <c r="Y316" i="59" s="1"/>
  <c r="Y317" i="59" s="1"/>
  <c r="Y318" i="59" s="1"/>
  <c r="Y319" i="59" s="1"/>
  <c r="Y320" i="59" s="1"/>
  <c r="Y321" i="59" s="1"/>
  <c r="Y322" i="59" s="1"/>
  <c r="Y323" i="59" s="1"/>
  <c r="Y324" i="59" s="1"/>
  <c r="Y325" i="59" s="1"/>
  <c r="Y326" i="59" s="1"/>
  <c r="Y327" i="59" s="1"/>
  <c r="Y328" i="59" s="1"/>
  <c r="Y329" i="59" s="1"/>
  <c r="Y330" i="59" s="1"/>
  <c r="Y331" i="59" s="1"/>
  <c r="Y332" i="59" s="1"/>
  <c r="Y333" i="59" s="1"/>
  <c r="Y334" i="59" s="1"/>
  <c r="Y335" i="59" s="1"/>
  <c r="Y336" i="59" s="1"/>
  <c r="Y337" i="59" s="1"/>
  <c r="Y338" i="59" s="1"/>
  <c r="Y339" i="59" s="1"/>
  <c r="Y340" i="59" s="1"/>
  <c r="Y341" i="59" s="1"/>
  <c r="Y342" i="59" s="1"/>
  <c r="Y343" i="59" s="1"/>
  <c r="Y344" i="59" s="1"/>
  <c r="Y345" i="59" s="1"/>
  <c r="Y346" i="59" s="1"/>
  <c r="Y347" i="59" s="1"/>
  <c r="Y348" i="59" s="1"/>
  <c r="Y349" i="59" s="1"/>
  <c r="Y350" i="59" s="1"/>
  <c r="Y351" i="59" s="1"/>
  <c r="Y352" i="59" s="1"/>
  <c r="Y353" i="59" s="1"/>
  <c r="Y354" i="59" s="1"/>
  <c r="Y355" i="59" s="1"/>
  <c r="Y356" i="59" s="1"/>
  <c r="Y357" i="59" s="1"/>
  <c r="Y358" i="59" s="1"/>
  <c r="Y359" i="59" s="1"/>
  <c r="Y360" i="59" s="1"/>
  <c r="Y361" i="59" s="1"/>
  <c r="Y362" i="59" s="1"/>
  <c r="Y363" i="59" s="1"/>
  <c r="Y364" i="59" s="1"/>
  <c r="Y365" i="59" s="1"/>
  <c r="Y366" i="59" s="1"/>
  <c r="Y367" i="59" s="1"/>
  <c r="Y368" i="59" s="1"/>
  <c r="Y369" i="59" s="1"/>
  <c r="Y370" i="59" s="1"/>
  <c r="Y371" i="59" s="1"/>
  <c r="Y372" i="59" s="1"/>
  <c r="Y373" i="59" s="1"/>
  <c r="Y374" i="59" s="1"/>
  <c r="Y375" i="59" s="1"/>
  <c r="Y376" i="59" s="1"/>
  <c r="Y377" i="59" s="1"/>
  <c r="Y378" i="59" s="1"/>
  <c r="Y379" i="59" s="1"/>
  <c r="Y380" i="59" s="1"/>
  <c r="Y381" i="59" s="1"/>
  <c r="Y382" i="59" s="1"/>
  <c r="Y383" i="59" s="1"/>
  <c r="Y384" i="59" s="1"/>
  <c r="Y385" i="59" s="1"/>
  <c r="Y386" i="59" s="1"/>
  <c r="Y387" i="59" s="1"/>
  <c r="Y388" i="59" s="1"/>
  <c r="Y389" i="59" s="1"/>
  <c r="Y390" i="59" s="1"/>
  <c r="Y391" i="59" s="1"/>
  <c r="Y392" i="59" s="1"/>
  <c r="Y393" i="59" s="1"/>
  <c r="Y394" i="59" s="1"/>
  <c r="Y395" i="59" s="1"/>
  <c r="Y396" i="59" s="1"/>
  <c r="Y397" i="59" s="1"/>
  <c r="Y398" i="59" s="1"/>
  <c r="Y399" i="59" s="1"/>
  <c r="Y400" i="59" s="1"/>
  <c r="Y401" i="59" s="1"/>
  <c r="Y402" i="59" s="1"/>
  <c r="Y403" i="59" s="1"/>
  <c r="Y404" i="59" s="1"/>
  <c r="Y405" i="59" s="1"/>
  <c r="Y406" i="59" s="1"/>
  <c r="Y407" i="59" s="1"/>
  <c r="Y408" i="59" s="1"/>
  <c r="Y409" i="59" s="1"/>
  <c r="Y410" i="59" s="1"/>
  <c r="Y411" i="59" s="1"/>
  <c r="Y412" i="59" s="1"/>
  <c r="Y413" i="59" s="1"/>
  <c r="Y414" i="59" s="1"/>
  <c r="Y415" i="59" s="1"/>
  <c r="Y416" i="59" s="1"/>
  <c r="Y417" i="59" s="1"/>
  <c r="Y418" i="59" s="1"/>
  <c r="Y419" i="59" s="1"/>
  <c r="Y420" i="59" s="1"/>
  <c r="Y421" i="59" s="1"/>
  <c r="Y422" i="59" s="1"/>
  <c r="Y423" i="59" s="1"/>
  <c r="Y424" i="59" s="1"/>
  <c r="Y425" i="59" s="1"/>
  <c r="Y426" i="59" s="1"/>
  <c r="Y427" i="59" s="1"/>
  <c r="Y428" i="59" s="1"/>
  <c r="Y429" i="59" s="1"/>
  <c r="Y430" i="59" s="1"/>
  <c r="Y431" i="59" s="1"/>
  <c r="Y432" i="59" s="1"/>
  <c r="Y433" i="59" s="1"/>
  <c r="Y434" i="59" s="1"/>
  <c r="Y435" i="59" s="1"/>
  <c r="Y436" i="59" s="1"/>
  <c r="Y437" i="59" s="1"/>
  <c r="Y438" i="59" s="1"/>
  <c r="Y439" i="59" s="1"/>
  <c r="Y440" i="59" s="1"/>
  <c r="Y441" i="59" s="1"/>
  <c r="Y442" i="59" s="1"/>
  <c r="Y443" i="59" s="1"/>
  <c r="Y444" i="59" s="1"/>
  <c r="Y445" i="59" s="1"/>
  <c r="Y446" i="59" s="1"/>
  <c r="Y447" i="59" s="1"/>
  <c r="Y448" i="59" s="1"/>
  <c r="Y449" i="59" s="1"/>
  <c r="Y450" i="59" s="1"/>
  <c r="Y451" i="59" s="1"/>
  <c r="Y452" i="59" s="1"/>
  <c r="Y453" i="59" s="1"/>
  <c r="Y454" i="59" s="1"/>
  <c r="Y455" i="59" s="1"/>
  <c r="Y456" i="59" s="1"/>
  <c r="Y457" i="59" s="1"/>
  <c r="Y458" i="59" s="1"/>
  <c r="Y459" i="59" s="1"/>
  <c r="Y460" i="59" s="1"/>
  <c r="Y461" i="59" s="1"/>
  <c r="Y462" i="59" s="1"/>
  <c r="Y463" i="59" s="1"/>
  <c r="Y464" i="59" s="1"/>
  <c r="Y465" i="59" s="1"/>
  <c r="Y466" i="59" s="1"/>
  <c r="Y467" i="59" s="1"/>
  <c r="Y468" i="59" s="1"/>
  <c r="Y469" i="59" s="1"/>
  <c r="Y470" i="59" s="1"/>
  <c r="Y471" i="59" s="1"/>
  <c r="Y472" i="59" s="1"/>
  <c r="Y473" i="59" s="1"/>
  <c r="Y474" i="59" s="1"/>
  <c r="Y475" i="59" s="1"/>
  <c r="Y476" i="59" s="1"/>
  <c r="Y477" i="59" s="1"/>
  <c r="Y478" i="59" s="1"/>
  <c r="Y479" i="59" s="1"/>
  <c r="Y480" i="59" s="1"/>
  <c r="Y481" i="59" s="1"/>
  <c r="Y482" i="59" s="1"/>
  <c r="Y483" i="59" s="1"/>
  <c r="Y484" i="59" s="1"/>
  <c r="Y485" i="59" s="1"/>
  <c r="Y486" i="59" s="1"/>
  <c r="Y487" i="59" s="1"/>
  <c r="Y488" i="59" s="1"/>
  <c r="Y489" i="59" s="1"/>
  <c r="Y490" i="59" s="1"/>
  <c r="Y491" i="59" s="1"/>
  <c r="Y492" i="59" s="1"/>
  <c r="Y493" i="59" s="1"/>
  <c r="Y494" i="59" s="1"/>
  <c r="Y495" i="59" s="1"/>
  <c r="Y496" i="59" s="1"/>
  <c r="Y497" i="59" s="1"/>
  <c r="Y498" i="59" s="1"/>
  <c r="Y499" i="59" s="1"/>
  <c r="Y500" i="59" s="1"/>
  <c r="Y501" i="59" s="1"/>
  <c r="Y502" i="59" s="1"/>
  <c r="Y503" i="59" s="1"/>
  <c r="Y504" i="59" s="1"/>
  <c r="Y505" i="59" s="1"/>
  <c r="Y506" i="59" s="1"/>
  <c r="Y507" i="59" s="1"/>
  <c r="Y508" i="59" s="1"/>
  <c r="Y509" i="59" s="1"/>
  <c r="Y510" i="59" s="1"/>
  <c r="Y511" i="59" s="1"/>
  <c r="Y512" i="59" s="1"/>
  <c r="Y513" i="59" s="1"/>
  <c r="Y514" i="59" s="1"/>
  <c r="Y515" i="59" s="1"/>
  <c r="Y516" i="59" s="1"/>
  <c r="Y517" i="59" s="1"/>
  <c r="Y518" i="59" s="1"/>
  <c r="Y519" i="59" s="1"/>
  <c r="Y520" i="59" s="1"/>
  <c r="Y521" i="59" s="1"/>
  <c r="Y522" i="59" s="1"/>
  <c r="Y523" i="59" s="1"/>
  <c r="Y524" i="59" s="1"/>
  <c r="Y525" i="59" s="1"/>
  <c r="Y526" i="59" s="1"/>
  <c r="Y527" i="59" s="1"/>
  <c r="Y528" i="59" s="1"/>
  <c r="Y529" i="59" s="1"/>
  <c r="Y530" i="59" s="1"/>
  <c r="Y531" i="59" s="1"/>
  <c r="Y532" i="59" s="1"/>
  <c r="Y533" i="59" s="1"/>
  <c r="Y534" i="59" s="1"/>
  <c r="Y535" i="59" s="1"/>
  <c r="Y536" i="59" s="1"/>
  <c r="Y537" i="59" s="1"/>
  <c r="Y538" i="59" s="1"/>
  <c r="Y539" i="59" s="1"/>
  <c r="Y540" i="59" s="1"/>
  <c r="Y541" i="59" s="1"/>
  <c r="Y542" i="59" s="1"/>
  <c r="Y543" i="59" s="1"/>
  <c r="Y544" i="59" s="1"/>
  <c r="Y545" i="59" s="1"/>
  <c r="Y546" i="59" s="1"/>
  <c r="Y547" i="59" s="1"/>
  <c r="Y548" i="59" s="1"/>
  <c r="Y549" i="59" s="1"/>
  <c r="Y550" i="59" s="1"/>
  <c r="Y551" i="59" s="1"/>
  <c r="Y552" i="59" s="1"/>
  <c r="Y553" i="59" s="1"/>
  <c r="Y554" i="59" s="1"/>
  <c r="Y555" i="59" s="1"/>
  <c r="Y556" i="59" s="1"/>
  <c r="Y557" i="59" s="1"/>
  <c r="Y558" i="59" s="1"/>
  <c r="Y559" i="59" s="1"/>
  <c r="Y560" i="59" s="1"/>
  <c r="Y561" i="59" s="1"/>
  <c r="Y562" i="59" s="1"/>
  <c r="Y563" i="59" s="1"/>
  <c r="Y564" i="59" s="1"/>
  <c r="Y565" i="59" s="1"/>
  <c r="Y566" i="59" s="1"/>
  <c r="Y567" i="59" s="1"/>
  <c r="Y568" i="59" s="1"/>
  <c r="Y569" i="59" s="1"/>
  <c r="Y570" i="59" s="1"/>
  <c r="Y571" i="59" s="1"/>
  <c r="Y572" i="59" s="1"/>
  <c r="Y573" i="59" s="1"/>
  <c r="Y574" i="59" s="1"/>
  <c r="Y575" i="59" s="1"/>
  <c r="Y576" i="59" s="1"/>
  <c r="Y577" i="59" s="1"/>
  <c r="Y578" i="59" s="1"/>
  <c r="Y579" i="59" s="1"/>
  <c r="Y580" i="59" s="1"/>
  <c r="Y581" i="59" s="1"/>
  <c r="Y582" i="59" s="1"/>
  <c r="Y583" i="59" s="1"/>
  <c r="Y584" i="59" s="1"/>
  <c r="Y585" i="59" s="1"/>
  <c r="Y586" i="59" s="1"/>
  <c r="Y587" i="59" s="1"/>
  <c r="Y588" i="59" s="1"/>
  <c r="Y589" i="59" s="1"/>
  <c r="Y590" i="59" s="1"/>
  <c r="Y591" i="59" s="1"/>
  <c r="Y592" i="59" s="1"/>
  <c r="Y593" i="59" s="1"/>
  <c r="Y594" i="59" s="1"/>
  <c r="Y595" i="59" s="1"/>
  <c r="Y596" i="59" s="1"/>
  <c r="Y597" i="59" s="1"/>
  <c r="Y598" i="59" s="1"/>
  <c r="Y599" i="59" s="1"/>
  <c r="Y600" i="59" s="1"/>
  <c r="Y601" i="59" s="1"/>
  <c r="Y602" i="59" s="1"/>
  <c r="Y603" i="59" s="1"/>
  <c r="Y604" i="59" s="1"/>
  <c r="Y605" i="59" s="1"/>
  <c r="Y606" i="59" s="1"/>
  <c r="Y607" i="59" s="1"/>
  <c r="Y608" i="59" s="1"/>
  <c r="Y609" i="59" s="1"/>
  <c r="Y610" i="59" s="1"/>
  <c r="Y611" i="59" s="1"/>
  <c r="Y612" i="59" s="1"/>
  <c r="Y613" i="59" s="1"/>
  <c r="Y614" i="59" s="1"/>
  <c r="Y615" i="59" s="1"/>
  <c r="Y616" i="59" s="1"/>
  <c r="Y617" i="59" s="1"/>
  <c r="Y618" i="59" s="1"/>
  <c r="Y619" i="59" s="1"/>
  <c r="Y620" i="59" s="1"/>
  <c r="Y621" i="59" s="1"/>
  <c r="Y622" i="59" s="1"/>
  <c r="Y623" i="59" s="1"/>
  <c r="Y624" i="59" s="1"/>
  <c r="Y625" i="59" s="1"/>
  <c r="Y626" i="59" s="1"/>
  <c r="Y627" i="59" s="1"/>
  <c r="Y628" i="59" s="1"/>
  <c r="Y629" i="59" s="1"/>
  <c r="Y630" i="59" s="1"/>
  <c r="Y631" i="59" s="1"/>
  <c r="Y632" i="59" s="1"/>
  <c r="Y633" i="59" s="1"/>
  <c r="Y634" i="59" s="1"/>
  <c r="Y635" i="59" s="1"/>
  <c r="Y636" i="59" s="1"/>
  <c r="Y637" i="59" s="1"/>
  <c r="Y638" i="59" s="1"/>
  <c r="Y639" i="59" s="1"/>
  <c r="Y640" i="59" s="1"/>
  <c r="Y641" i="59" s="1"/>
  <c r="Y642" i="59" s="1"/>
  <c r="Y643" i="59" s="1"/>
  <c r="Y644" i="59" s="1"/>
  <c r="Y645" i="59" s="1"/>
  <c r="Y646" i="59" s="1"/>
  <c r="Y647" i="59" s="1"/>
  <c r="Y648" i="59" s="1"/>
  <c r="Y649" i="59" s="1"/>
  <c r="Y650" i="59" s="1"/>
  <c r="Y651" i="59" s="1"/>
  <c r="Y652" i="59" s="1"/>
  <c r="Y653" i="59" s="1"/>
  <c r="Y654" i="59" s="1"/>
  <c r="Y655" i="59" s="1"/>
  <c r="Y656" i="59" s="1"/>
  <c r="Y657" i="59" s="1"/>
  <c r="Y658" i="59" s="1"/>
  <c r="Y659" i="59" s="1"/>
  <c r="Y660" i="59" s="1"/>
  <c r="Y661" i="59" s="1"/>
  <c r="Y662" i="59" s="1"/>
  <c r="Y663" i="59" s="1"/>
  <c r="Y664" i="59" s="1"/>
  <c r="Y665" i="59" s="1"/>
  <c r="Y666" i="59" s="1"/>
  <c r="Y667" i="59" s="1"/>
  <c r="Y668" i="59" s="1"/>
  <c r="Y669" i="59" s="1"/>
  <c r="Y670" i="59" s="1"/>
  <c r="Y671" i="59" s="1"/>
  <c r="Y672" i="59" s="1"/>
  <c r="Y673" i="59" s="1"/>
  <c r="Y674" i="59" s="1"/>
  <c r="Y675" i="59" s="1"/>
  <c r="Y676" i="59" s="1"/>
  <c r="Y677" i="59" s="1"/>
  <c r="Y678" i="59" s="1"/>
  <c r="Y679" i="59" s="1"/>
  <c r="Y680" i="59" s="1"/>
  <c r="Y681" i="59" s="1"/>
  <c r="Y682" i="59" s="1"/>
  <c r="Y683" i="59" s="1"/>
  <c r="Y684" i="59" s="1"/>
  <c r="Y685" i="59" s="1"/>
  <c r="Y686" i="59" s="1"/>
  <c r="Y687" i="59" s="1"/>
  <c r="Y688" i="59" s="1"/>
  <c r="Y689" i="59" s="1"/>
  <c r="Y690" i="59" s="1"/>
  <c r="Y691" i="59" s="1"/>
  <c r="Y692" i="59" s="1"/>
  <c r="Y693" i="59" s="1"/>
  <c r="Y694" i="59" s="1"/>
  <c r="Y695" i="59" s="1"/>
  <c r="Y696" i="59" s="1"/>
  <c r="Y697" i="59" s="1"/>
  <c r="Y698" i="59" s="1"/>
  <c r="Y699" i="59" s="1"/>
  <c r="Y700" i="59" s="1"/>
  <c r="Y701" i="59" s="1"/>
  <c r="Y702" i="59" s="1"/>
  <c r="Y703" i="59" s="1"/>
  <c r="Y704" i="59" s="1"/>
  <c r="Y705" i="59" s="1"/>
  <c r="Y706" i="59" s="1"/>
  <c r="Y707" i="59" s="1"/>
  <c r="Y708" i="59" s="1"/>
  <c r="Y709" i="59" s="1"/>
  <c r="Y710" i="59" s="1"/>
  <c r="Y711" i="59" s="1"/>
  <c r="Y712" i="59" s="1"/>
  <c r="Y713" i="59" s="1"/>
  <c r="Y714" i="59" s="1"/>
  <c r="Y715" i="59" s="1"/>
  <c r="Y716" i="59" s="1"/>
  <c r="Y717" i="59" s="1"/>
  <c r="Y718" i="59" s="1"/>
  <c r="Y719" i="59" s="1"/>
  <c r="Y720" i="59" s="1"/>
  <c r="Y721" i="59" s="1"/>
  <c r="Y722" i="59" s="1"/>
  <c r="Y723" i="59" s="1"/>
  <c r="Y724" i="59" s="1"/>
  <c r="Y725" i="59" s="1"/>
  <c r="Y726" i="59" s="1"/>
  <c r="Y727" i="59" s="1"/>
  <c r="Y728" i="59" s="1"/>
  <c r="Y729" i="59" s="1"/>
  <c r="Y730" i="59" s="1"/>
  <c r="Y731" i="59" s="1"/>
  <c r="Y732" i="59" s="1"/>
  <c r="Y733" i="59" s="1"/>
  <c r="Y734" i="59" s="1"/>
  <c r="Y735" i="59" s="1"/>
  <c r="Y736" i="59" s="1"/>
  <c r="Y737" i="59" s="1"/>
  <c r="Y738" i="59" s="1"/>
  <c r="Y739" i="59" s="1"/>
  <c r="Y740" i="59" s="1"/>
  <c r="Y741" i="59" s="1"/>
  <c r="Y742" i="59" s="1"/>
  <c r="Y743" i="59" s="1"/>
  <c r="Y744" i="59" s="1"/>
  <c r="Y745" i="59" s="1"/>
  <c r="Y746" i="59" s="1"/>
  <c r="Y747" i="59" s="1"/>
  <c r="Y748" i="59" s="1"/>
  <c r="Y749" i="59" s="1"/>
  <c r="Y750" i="59" s="1"/>
  <c r="Y751" i="59" s="1"/>
  <c r="Y752" i="59" s="1"/>
  <c r="Y753" i="59" s="1"/>
  <c r="Y754" i="59" s="1"/>
  <c r="Y755" i="59" s="1"/>
  <c r="U225" i="38"/>
  <c r="U224" i="38"/>
  <c r="J10" i="10"/>
  <c r="I10" i="10"/>
  <c r="V15" i="39"/>
  <c r="U14" i="39"/>
  <c r="V14" i="38"/>
  <c r="U222" i="38"/>
  <c r="I10" i="21"/>
  <c r="L10" i="21"/>
  <c r="H10" i="21"/>
  <c r="V16" i="39"/>
  <c r="V15" i="38"/>
  <c r="U221" i="38"/>
  <c r="I11" i="29"/>
  <c r="J10" i="12"/>
  <c r="I10" i="12"/>
  <c r="U15" i="39"/>
  <c r="U16" i="39"/>
  <c r="U220" i="38"/>
  <c r="J11" i="20"/>
  <c r="I11" i="20"/>
  <c r="I13" i="20"/>
  <c r="J13" i="20"/>
  <c r="I14" i="20"/>
  <c r="J14" i="20"/>
  <c r="I10" i="29"/>
  <c r="U219" i="38"/>
  <c r="J11" i="10"/>
  <c r="I11" i="10"/>
  <c r="J12" i="20"/>
  <c r="I12" i="20"/>
  <c r="I15" i="20"/>
  <c r="J15" i="20"/>
  <c r="J10" i="20"/>
  <c r="M10" i="20"/>
  <c r="I10" i="19"/>
  <c r="U218" i="38"/>
  <c r="J10" i="11"/>
  <c r="I10" i="11"/>
  <c r="J10" i="23"/>
  <c r="I10" i="23"/>
  <c r="J10" i="19"/>
  <c r="M10" i="19"/>
  <c r="U217" i="38"/>
  <c r="R10" i="23"/>
  <c r="R9" i="23"/>
  <c r="E36" i="3" s="1"/>
  <c r="Q10" i="23"/>
  <c r="Q9" i="23" s="1"/>
  <c r="F36" i="3" s="1"/>
  <c r="P10" i="23"/>
  <c r="P9" i="23" s="1"/>
  <c r="E35" i="3" s="1"/>
  <c r="O10" i="23"/>
  <c r="O9" i="23" s="1"/>
  <c r="F35" i="3" s="1"/>
  <c r="O10" i="17"/>
  <c r="U216" i="38"/>
  <c r="U214" i="38"/>
  <c r="U213" i="38"/>
  <c r="AB9" i="47"/>
  <c r="U212" i="38"/>
  <c r="U211" i="38"/>
  <c r="U210" i="38"/>
  <c r="U209" i="38"/>
  <c r="AB9" i="25"/>
  <c r="U208" i="38"/>
  <c r="Z9" i="25"/>
  <c r="U207" i="38"/>
  <c r="C59" i="3"/>
  <c r="C58" i="3" s="1"/>
  <c r="E59" i="3"/>
  <c r="E58" i="3" s="1"/>
  <c r="U206" i="38"/>
  <c r="U205" i="38"/>
  <c r="U204" i="38"/>
  <c r="U203" i="38"/>
  <c r="U201" i="38"/>
  <c r="U200" i="38"/>
  <c r="U199" i="38"/>
  <c r="U198" i="38"/>
  <c r="U196" i="38"/>
  <c r="U195" i="38"/>
  <c r="U193" i="38"/>
  <c r="U191" i="38"/>
  <c r="U190" i="38"/>
  <c r="U188" i="38"/>
  <c r="U187" i="38"/>
  <c r="U186" i="38"/>
  <c r="U185" i="38"/>
  <c r="U183" i="38"/>
  <c r="U182" i="38"/>
  <c r="U181" i="38"/>
  <c r="U180" i="38"/>
  <c r="U179" i="38"/>
  <c r="U178" i="38"/>
  <c r="U177" i="38"/>
  <c r="U175" i="38"/>
  <c r="U174" i="38"/>
  <c r="U172" i="38"/>
  <c r="U171" i="38"/>
  <c r="U170" i="38"/>
  <c r="U169" i="38"/>
  <c r="U167" i="38"/>
  <c r="U166" i="38"/>
  <c r="U165" i="38"/>
  <c r="U164" i="38"/>
  <c r="U163" i="38"/>
  <c r="U162" i="38"/>
  <c r="U161" i="38"/>
  <c r="U159" i="38"/>
  <c r="U158" i="38"/>
  <c r="U156" i="38"/>
  <c r="U155" i="38"/>
  <c r="U154" i="38"/>
  <c r="U153" i="38"/>
  <c r="U152" i="38"/>
  <c r="U151" i="38"/>
  <c r="U150" i="38"/>
  <c r="U148" i="38"/>
  <c r="U147" i="38"/>
  <c r="U146" i="38"/>
  <c r="U145" i="38"/>
  <c r="U143" i="38"/>
  <c r="U142" i="38"/>
  <c r="U141" i="38"/>
  <c r="U140" i="38"/>
  <c r="U139" i="38"/>
  <c r="U138" i="38"/>
  <c r="U137" i="38"/>
  <c r="U135" i="38"/>
  <c r="U134" i="38"/>
  <c r="U132" i="38"/>
  <c r="U131" i="38"/>
  <c r="U129" i="38"/>
  <c r="U128" i="38"/>
  <c r="U127" i="38"/>
  <c r="U126" i="38"/>
  <c r="U124" i="38"/>
  <c r="U123" i="38"/>
  <c r="U121" i="38"/>
  <c r="U119" i="38"/>
  <c r="U118" i="38"/>
  <c r="U117" i="38"/>
  <c r="U116" i="38"/>
  <c r="U114" i="38"/>
  <c r="U113" i="38"/>
  <c r="U112" i="38"/>
  <c r="U111" i="38"/>
  <c r="U110" i="38"/>
  <c r="U109" i="38"/>
  <c r="U108" i="38"/>
  <c r="U107" i="38"/>
  <c r="U106" i="38"/>
  <c r="U105" i="38"/>
  <c r="U103" i="38"/>
  <c r="U102" i="38"/>
  <c r="U101" i="38"/>
  <c r="U100" i="38"/>
  <c r="U98" i="38"/>
  <c r="U97" i="38"/>
  <c r="U95" i="38"/>
  <c r="U93" i="38"/>
  <c r="U92" i="38"/>
  <c r="U90" i="38"/>
  <c r="U89" i="38"/>
  <c r="U87" i="38"/>
  <c r="U85" i="38"/>
  <c r="U84" i="38"/>
  <c r="U83" i="38"/>
  <c r="U82" i="38"/>
  <c r="U81" i="38"/>
  <c r="U79" i="38"/>
  <c r="U78" i="38"/>
  <c r="U77" i="38"/>
  <c r="U76" i="38"/>
  <c r="U74" i="38"/>
  <c r="U73" i="38"/>
  <c r="U72" i="38"/>
  <c r="U71" i="38"/>
  <c r="U70" i="38"/>
  <c r="U69" i="38"/>
  <c r="U68" i="38"/>
  <c r="U66" i="38"/>
  <c r="U65" i="38"/>
  <c r="U63" i="38"/>
  <c r="U62" i="38"/>
  <c r="U60" i="38"/>
  <c r="U58" i="38"/>
  <c r="U57" i="38"/>
  <c r="U55" i="38"/>
  <c r="U54" i="38"/>
  <c r="U52" i="38"/>
  <c r="U50" i="38"/>
  <c r="U49" i="38"/>
  <c r="U47" i="38"/>
  <c r="U46" i="38"/>
  <c r="U44" i="38"/>
  <c r="U42" i="38"/>
  <c r="U41" i="38"/>
  <c r="U39" i="38"/>
  <c r="U38" i="38"/>
  <c r="U36" i="38"/>
  <c r="U34" i="38"/>
  <c r="U33" i="38"/>
  <c r="U31" i="38"/>
  <c r="U30" i="38"/>
  <c r="U29" i="38"/>
  <c r="U28" i="38"/>
  <c r="U27" i="38"/>
  <c r="U26" i="38"/>
  <c r="U25" i="38"/>
  <c r="U23" i="38"/>
  <c r="U22" i="38"/>
  <c r="U21" i="38"/>
  <c r="U20" i="38"/>
  <c r="U18" i="38"/>
  <c r="U17" i="38"/>
  <c r="U15" i="38"/>
  <c r="U14" i="38"/>
  <c r="F71" i="3" l="1"/>
  <c r="K12" i="23"/>
  <c r="L219" i="23"/>
  <c r="K222" i="23"/>
  <c r="L91" i="23"/>
  <c r="K144" i="23"/>
  <c r="L57" i="23"/>
  <c r="K73" i="23"/>
  <c r="K28" i="23"/>
  <c r="L59" i="23"/>
  <c r="K37" i="23"/>
  <c r="I78" i="7"/>
  <c r="K78" i="7"/>
  <c r="J78" i="7"/>
  <c r="J17" i="7"/>
  <c r="K17" i="7"/>
  <c r="I11" i="7"/>
  <c r="K11" i="7"/>
  <c r="Q12" i="8"/>
  <c r="R12" i="8"/>
  <c r="O12" i="8"/>
  <c r="J12" i="8"/>
  <c r="V25" i="23"/>
  <c r="L25" i="23" s="1"/>
  <c r="X25" i="23"/>
  <c r="W25" i="23"/>
  <c r="K25" i="23" s="1"/>
  <c r="J25" i="23"/>
  <c r="U17" i="23"/>
  <c r="S17" i="23"/>
  <c r="J17" i="23"/>
  <c r="Q220" i="8"/>
  <c r="R220" i="8"/>
  <c r="J220" i="8"/>
  <c r="P213" i="8"/>
  <c r="R213" i="8"/>
  <c r="O213" i="8"/>
  <c r="Q213" i="8"/>
  <c r="P205" i="8"/>
  <c r="R205" i="8"/>
  <c r="O205" i="8"/>
  <c r="Q205" i="8"/>
  <c r="Q197" i="8"/>
  <c r="J197" i="8"/>
  <c r="P197" i="8"/>
  <c r="R197" i="8"/>
  <c r="J169" i="8"/>
  <c r="P169" i="8"/>
  <c r="R169" i="8"/>
  <c r="O169" i="8"/>
  <c r="X251" i="23"/>
  <c r="V251" i="23"/>
  <c r="J251" i="23"/>
  <c r="S251" i="23"/>
  <c r="K251" i="23" s="1"/>
  <c r="T169" i="23"/>
  <c r="L169" i="23" s="1"/>
  <c r="J169" i="23"/>
  <c r="W161" i="23"/>
  <c r="K161" i="23" s="1"/>
  <c r="J161" i="23"/>
  <c r="T145" i="23"/>
  <c r="I145" i="23"/>
  <c r="J145" i="23"/>
  <c r="J81" i="19"/>
  <c r="K81" i="19"/>
  <c r="M81" i="19"/>
  <c r="K75" i="19"/>
  <c r="L75" i="19"/>
  <c r="J97" i="20"/>
  <c r="M97" i="20"/>
  <c r="L97" i="20"/>
  <c r="K97" i="20"/>
  <c r="I66" i="22"/>
  <c r="J66" i="22"/>
  <c r="K66" i="22"/>
  <c r="L66" i="22"/>
  <c r="I53" i="22"/>
  <c r="K53" i="22"/>
  <c r="I46" i="22"/>
  <c r="H46" i="22"/>
  <c r="K46" i="22"/>
  <c r="L46" i="22"/>
  <c r="J46" i="22"/>
  <c r="K44" i="21"/>
  <c r="J44" i="21"/>
  <c r="L240" i="11"/>
  <c r="J240" i="11"/>
  <c r="K240" i="11"/>
  <c r="J232" i="11"/>
  <c r="L232" i="11"/>
  <c r="L29" i="11"/>
  <c r="J29" i="11"/>
  <c r="K29" i="11"/>
  <c r="K13" i="11"/>
  <c r="J13" i="11"/>
  <c r="L13" i="11"/>
  <c r="H182" i="56"/>
  <c r="K21" i="23"/>
  <c r="K184" i="23"/>
  <c r="L65" i="23"/>
  <c r="K31" i="23"/>
  <c r="O255" i="8"/>
  <c r="Q255" i="8"/>
  <c r="J255" i="8"/>
  <c r="P255" i="8"/>
  <c r="R248" i="8"/>
  <c r="J248" i="8"/>
  <c r="P248" i="8"/>
  <c r="O248" i="8"/>
  <c r="Q248" i="8"/>
  <c r="P241" i="8"/>
  <c r="O241" i="8"/>
  <c r="Q241" i="8"/>
  <c r="J233" i="8"/>
  <c r="P233" i="8"/>
  <c r="R233" i="8"/>
  <c r="Q233" i="8"/>
  <c r="P226" i="8"/>
  <c r="Q226" i="8"/>
  <c r="O226" i="8"/>
  <c r="R226" i="8"/>
  <c r="J252" i="23"/>
  <c r="I252" i="23"/>
  <c r="T94" i="23"/>
  <c r="J94" i="23"/>
  <c r="S94" i="23"/>
  <c r="X94" i="23"/>
  <c r="V94" i="23"/>
  <c r="U94" i="23"/>
  <c r="W94" i="23"/>
  <c r="X82" i="23"/>
  <c r="V82" i="23"/>
  <c r="J82" i="23"/>
  <c r="W82" i="23"/>
  <c r="K82" i="23" s="1"/>
  <c r="M14" i="28"/>
  <c r="N14" i="28"/>
  <c r="M107" i="19"/>
  <c r="I107" i="19"/>
  <c r="J107" i="19"/>
  <c r="K107" i="19"/>
  <c r="J101" i="19"/>
  <c r="M101" i="19"/>
  <c r="L101" i="19"/>
  <c r="K101" i="19"/>
  <c r="I101" i="19"/>
  <c r="J94" i="19"/>
  <c r="K94" i="19"/>
  <c r="L94" i="19"/>
  <c r="K11" i="19"/>
  <c r="L11" i="19"/>
  <c r="I73" i="22"/>
  <c r="J73" i="22"/>
  <c r="L73" i="22"/>
  <c r="L50" i="21"/>
  <c r="I50" i="21"/>
  <c r="J26" i="10"/>
  <c r="L26" i="10"/>
  <c r="K26" i="10"/>
  <c r="L254" i="11"/>
  <c r="K254" i="11"/>
  <c r="K101" i="11"/>
  <c r="L101" i="11"/>
  <c r="J101" i="11"/>
  <c r="L94" i="11"/>
  <c r="K94" i="11"/>
  <c r="J94" i="11"/>
  <c r="J86" i="11"/>
  <c r="L86" i="11"/>
  <c r="K86" i="11"/>
  <c r="K73" i="11"/>
  <c r="L73" i="11"/>
  <c r="J73" i="11"/>
  <c r="J65" i="11"/>
  <c r="L65" i="11"/>
  <c r="K65" i="11"/>
  <c r="L43" i="11"/>
  <c r="K43" i="11"/>
  <c r="L36" i="11"/>
  <c r="J36" i="11"/>
  <c r="K36" i="11"/>
  <c r="I176" i="12"/>
  <c r="J176" i="12"/>
  <c r="I160" i="12"/>
  <c r="J160" i="12"/>
  <c r="K204" i="23"/>
  <c r="K151" i="23"/>
  <c r="L172" i="23"/>
  <c r="K170" i="23"/>
  <c r="K259" i="23"/>
  <c r="I22" i="7"/>
  <c r="J22" i="7"/>
  <c r="K22" i="7"/>
  <c r="I102" i="7"/>
  <c r="K102" i="7"/>
  <c r="J102" i="7"/>
  <c r="K95" i="7"/>
  <c r="J95" i="7"/>
  <c r="W253" i="23"/>
  <c r="V253" i="23"/>
  <c r="L253" i="23" s="1"/>
  <c r="J253" i="23"/>
  <c r="T209" i="23"/>
  <c r="L209" i="23" s="1"/>
  <c r="J209" i="23"/>
  <c r="V192" i="23"/>
  <c r="S192" i="23"/>
  <c r="W192" i="23"/>
  <c r="J192" i="23"/>
  <c r="T192" i="23"/>
  <c r="L192" i="23" s="1"/>
  <c r="L17" i="19"/>
  <c r="M17" i="19"/>
  <c r="J17" i="19"/>
  <c r="K38" i="20"/>
  <c r="L38" i="20"/>
  <c r="I80" i="22"/>
  <c r="K80" i="22"/>
  <c r="I77" i="21"/>
  <c r="K77" i="21"/>
  <c r="L77" i="21"/>
  <c r="J77" i="21"/>
  <c r="I64" i="21"/>
  <c r="J64" i="21"/>
  <c r="K64" i="21"/>
  <c r="I57" i="21"/>
  <c r="L57" i="21"/>
  <c r="J57" i="21"/>
  <c r="K57" i="21"/>
  <c r="J199" i="10"/>
  <c r="L199" i="10"/>
  <c r="K199" i="10"/>
  <c r="J186" i="10"/>
  <c r="L186" i="10"/>
  <c r="K186" i="10"/>
  <c r="J158" i="10"/>
  <c r="K158" i="10"/>
  <c r="J131" i="11"/>
  <c r="K131" i="11"/>
  <c r="L123" i="11"/>
  <c r="J123" i="11"/>
  <c r="L115" i="11"/>
  <c r="K115" i="11"/>
  <c r="J115" i="11"/>
  <c r="P254" i="25"/>
  <c r="U254" i="25"/>
  <c r="O198" i="25"/>
  <c r="S198" i="25"/>
  <c r="P158" i="25"/>
  <c r="U158" i="25"/>
  <c r="S126" i="25"/>
  <c r="T126" i="25"/>
  <c r="O102" i="25"/>
  <c r="S102" i="25"/>
  <c r="P70" i="25"/>
  <c r="U70" i="25"/>
  <c r="U239" i="46"/>
  <c r="P239" i="46"/>
  <c r="P79" i="46"/>
  <c r="T79" i="46"/>
  <c r="O15" i="46"/>
  <c r="T15" i="46"/>
  <c r="L220" i="23"/>
  <c r="L233" i="23"/>
  <c r="L92" i="23"/>
  <c r="K198" i="23"/>
  <c r="L127" i="23"/>
  <c r="L234" i="23"/>
  <c r="L115" i="23"/>
  <c r="L130" i="23"/>
  <c r="X9" i="25"/>
  <c r="D51" i="3" s="1"/>
  <c r="W9" i="46"/>
  <c r="D45" i="3" s="1"/>
  <c r="V9" i="25"/>
  <c r="D49" i="3" s="1"/>
  <c r="W9" i="25"/>
  <c r="D50" i="3" s="1"/>
  <c r="Y9" i="46"/>
  <c r="D47" i="3" s="1"/>
  <c r="V9" i="46"/>
  <c r="D44" i="3" s="1"/>
  <c r="K167" i="23"/>
  <c r="L151" i="23"/>
  <c r="O38" i="8"/>
  <c r="J38" i="8"/>
  <c r="R38" i="8"/>
  <c r="I117" i="7"/>
  <c r="K117" i="7"/>
  <c r="T254" i="23"/>
  <c r="J254" i="23"/>
  <c r="W210" i="23"/>
  <c r="K210" i="23" s="1"/>
  <c r="J210" i="23"/>
  <c r="I210" i="23"/>
  <c r="J44" i="20"/>
  <c r="M44" i="20"/>
  <c r="L44" i="20"/>
  <c r="I100" i="22"/>
  <c r="K100" i="22"/>
  <c r="I93" i="22"/>
  <c r="J93" i="22"/>
  <c r="K93" i="22"/>
  <c r="I91" i="21"/>
  <c r="K91" i="21"/>
  <c r="J91" i="21"/>
  <c r="K84" i="21"/>
  <c r="L84" i="21"/>
  <c r="H84" i="21"/>
  <c r="I84" i="21"/>
  <c r="J205" i="10"/>
  <c r="K205" i="10"/>
  <c r="J66" i="10"/>
  <c r="L66" i="10"/>
  <c r="K66" i="10"/>
  <c r="J59" i="10"/>
  <c r="K59" i="10"/>
  <c r="J53" i="10"/>
  <c r="L53" i="10"/>
  <c r="K46" i="10"/>
  <c r="L46" i="10"/>
  <c r="K138" i="11"/>
  <c r="L138" i="11"/>
  <c r="J138" i="11"/>
  <c r="I33" i="56"/>
  <c r="H33" i="56"/>
  <c r="I54" i="56"/>
  <c r="H54" i="56"/>
  <c r="I97" i="56"/>
  <c r="H97" i="56"/>
  <c r="I118" i="56"/>
  <c r="H118" i="56"/>
  <c r="I161" i="56"/>
  <c r="H161" i="56"/>
  <c r="I209" i="56"/>
  <c r="H209" i="56"/>
  <c r="L38" i="23"/>
  <c r="K253" i="23"/>
  <c r="K219" i="23"/>
  <c r="K54" i="23"/>
  <c r="K10" i="23"/>
  <c r="L159" i="23"/>
  <c r="K236" i="23"/>
  <c r="I41" i="7"/>
  <c r="K41" i="7"/>
  <c r="Q51" i="8"/>
  <c r="O51" i="8"/>
  <c r="P51" i="8"/>
  <c r="R51" i="8"/>
  <c r="Q44" i="8"/>
  <c r="J44" i="8"/>
  <c r="O44" i="8"/>
  <c r="R44" i="8"/>
  <c r="P44" i="8"/>
  <c r="J139" i="7"/>
  <c r="I139" i="7"/>
  <c r="I131" i="7"/>
  <c r="K131" i="7"/>
  <c r="J131" i="7"/>
  <c r="I123" i="7"/>
  <c r="K123" i="7"/>
  <c r="J123" i="7"/>
  <c r="O90" i="8"/>
  <c r="Q90" i="8"/>
  <c r="P90" i="8"/>
  <c r="J90" i="8"/>
  <c r="O83" i="8"/>
  <c r="Q83" i="8"/>
  <c r="J83" i="8"/>
  <c r="R83" i="8"/>
  <c r="P83" i="8"/>
  <c r="J255" i="23"/>
  <c r="W255" i="23"/>
  <c r="K255" i="23" s="1"/>
  <c r="X211" i="23"/>
  <c r="V211" i="23"/>
  <c r="J211" i="23"/>
  <c r="U211" i="23"/>
  <c r="K211" i="23" s="1"/>
  <c r="J44" i="19"/>
  <c r="L44" i="19"/>
  <c r="M44" i="19"/>
  <c r="K44" i="19"/>
  <c r="K50" i="20"/>
  <c r="L50" i="20"/>
  <c r="K14" i="20"/>
  <c r="L14" i="20"/>
  <c r="I105" i="21"/>
  <c r="K105" i="21"/>
  <c r="H105" i="21"/>
  <c r="L105" i="21"/>
  <c r="J105" i="21"/>
  <c r="J210" i="10"/>
  <c r="L210" i="10"/>
  <c r="K210" i="10"/>
  <c r="K106" i="23"/>
  <c r="L85" i="23"/>
  <c r="L180" i="23"/>
  <c r="K232" i="23"/>
  <c r="L217" i="23"/>
  <c r="K145" i="23"/>
  <c r="K49" i="23"/>
  <c r="K212" i="23"/>
  <c r="K216" i="23"/>
  <c r="K17" i="23"/>
  <c r="L37" i="23"/>
  <c r="K53" i="23"/>
  <c r="K69" i="23"/>
  <c r="L43" i="23"/>
  <c r="K68" i="23"/>
  <c r="I94" i="23"/>
  <c r="O197" i="8"/>
  <c r="I153" i="7"/>
  <c r="K153" i="7"/>
  <c r="J153" i="7"/>
  <c r="I146" i="7"/>
  <c r="K146" i="7"/>
  <c r="J64" i="19"/>
  <c r="K64" i="19"/>
  <c r="L64" i="19"/>
  <c r="M64" i="19"/>
  <c r="K51" i="19"/>
  <c r="L51" i="19"/>
  <c r="J71" i="20"/>
  <c r="L71" i="20"/>
  <c r="K71" i="20"/>
  <c r="M71" i="20"/>
  <c r="J64" i="20"/>
  <c r="I64" i="20"/>
  <c r="L64" i="20"/>
  <c r="M64" i="20"/>
  <c r="K64" i="20"/>
  <c r="J21" i="20"/>
  <c r="K21" i="20"/>
  <c r="I13" i="22"/>
  <c r="K13" i="22"/>
  <c r="L13" i="22"/>
  <c r="L127" i="10"/>
  <c r="K127" i="10"/>
  <c r="J114" i="10"/>
  <c r="L114" i="10"/>
  <c r="K114" i="10"/>
  <c r="L86" i="10"/>
  <c r="K86" i="10"/>
  <c r="J86" i="10"/>
  <c r="J166" i="11"/>
  <c r="K166" i="11"/>
  <c r="L241" i="12"/>
  <c r="I241" i="12"/>
  <c r="L251" i="23"/>
  <c r="L125" i="23"/>
  <c r="L101" i="23"/>
  <c r="J59" i="7"/>
  <c r="I59" i="7"/>
  <c r="K59" i="7"/>
  <c r="Q64" i="8"/>
  <c r="R64" i="8"/>
  <c r="O64" i="8"/>
  <c r="J64" i="8"/>
  <c r="P64" i="8"/>
  <c r="K203" i="7"/>
  <c r="J203" i="7"/>
  <c r="K195" i="7"/>
  <c r="J195" i="7"/>
  <c r="J180" i="7"/>
  <c r="K180" i="7"/>
  <c r="I180" i="7"/>
  <c r="O96" i="8"/>
  <c r="J96" i="8"/>
  <c r="R96" i="8"/>
  <c r="Q96" i="8"/>
  <c r="P96" i="8"/>
  <c r="S249" i="23"/>
  <c r="K249" i="23" s="1"/>
  <c r="T249" i="23"/>
  <c r="W237" i="23"/>
  <c r="K237" i="23" s="1"/>
  <c r="T237" i="23"/>
  <c r="L237" i="23" s="1"/>
  <c r="J237" i="23"/>
  <c r="S221" i="23"/>
  <c r="K221" i="23" s="1"/>
  <c r="J221" i="23"/>
  <c r="V213" i="23"/>
  <c r="L213" i="23" s="1"/>
  <c r="J213" i="23"/>
  <c r="W134" i="23"/>
  <c r="J134" i="23"/>
  <c r="S126" i="23"/>
  <c r="K126" i="23" s="1"/>
  <c r="T126" i="23"/>
  <c r="L126" i="23" s="1"/>
  <c r="X126" i="23"/>
  <c r="J118" i="23"/>
  <c r="X118" i="23"/>
  <c r="L118" i="23" s="1"/>
  <c r="I118" i="23"/>
  <c r="W108" i="23"/>
  <c r="K108" i="23" s="1"/>
  <c r="X108" i="23"/>
  <c r="J108" i="23"/>
  <c r="J83" i="20"/>
  <c r="M83" i="20"/>
  <c r="I33" i="22"/>
  <c r="L33" i="22"/>
  <c r="J33" i="22"/>
  <c r="H33" i="22"/>
  <c r="K33" i="22"/>
  <c r="I26" i="22"/>
  <c r="L26" i="22"/>
  <c r="J26" i="22"/>
  <c r="K26" i="22"/>
  <c r="J16" i="21"/>
  <c r="K16" i="21"/>
  <c r="L246" i="10"/>
  <c r="J246" i="10"/>
  <c r="K246" i="10"/>
  <c r="J239" i="10"/>
  <c r="L239" i="10"/>
  <c r="K239" i="10"/>
  <c r="L133" i="10"/>
  <c r="K133" i="10"/>
  <c r="L181" i="11"/>
  <c r="K181" i="11"/>
  <c r="K173" i="11"/>
  <c r="L173" i="11"/>
  <c r="J173" i="11"/>
  <c r="K248" i="12"/>
  <c r="L248" i="12"/>
  <c r="K36" i="12"/>
  <c r="I36" i="12"/>
  <c r="K240" i="23"/>
  <c r="L249" i="23"/>
  <c r="K109" i="23"/>
  <c r="L111" i="23"/>
  <c r="K113" i="23"/>
  <c r="K118" i="23"/>
  <c r="K122" i="23"/>
  <c r="L171" i="23"/>
  <c r="J72" i="7"/>
  <c r="I72" i="7"/>
  <c r="J70" i="8"/>
  <c r="R70" i="8"/>
  <c r="Q70" i="8"/>
  <c r="U16" i="23"/>
  <c r="T16" i="23"/>
  <c r="L16" i="23" s="1"/>
  <c r="W16" i="23"/>
  <c r="X16" i="23"/>
  <c r="I255" i="7"/>
  <c r="J255" i="7"/>
  <c r="K255" i="7"/>
  <c r="K232" i="7"/>
  <c r="J232" i="7"/>
  <c r="I232" i="7"/>
  <c r="J224" i="7"/>
  <c r="I224" i="7"/>
  <c r="K224" i="7"/>
  <c r="K210" i="7"/>
  <c r="I210" i="7"/>
  <c r="P140" i="8"/>
  <c r="R140" i="8"/>
  <c r="Q133" i="8"/>
  <c r="J133" i="8"/>
  <c r="P133" i="8"/>
  <c r="R133" i="8"/>
  <c r="J117" i="8"/>
  <c r="P117" i="8"/>
  <c r="R117" i="8"/>
  <c r="O117" i="8"/>
  <c r="Q117" i="8"/>
  <c r="P110" i="8"/>
  <c r="J110" i="8"/>
  <c r="R110" i="8"/>
  <c r="O110" i="8"/>
  <c r="Q110" i="8"/>
  <c r="J103" i="8"/>
  <c r="P103" i="8"/>
  <c r="R103" i="8"/>
  <c r="O103" i="8"/>
  <c r="Q103" i="8"/>
  <c r="W250" i="23"/>
  <c r="K250" i="23" s="1"/>
  <c r="J250" i="23"/>
  <c r="J33" i="20"/>
  <c r="M33" i="20"/>
  <c r="L33" i="20"/>
  <c r="K39" i="22"/>
  <c r="I39" i="22"/>
  <c r="J39" i="22"/>
  <c r="H39" i="22"/>
  <c r="I38" i="21"/>
  <c r="J38" i="21"/>
  <c r="K38" i="21"/>
  <c r="H38" i="21"/>
  <c r="I31" i="21"/>
  <c r="L31" i="21"/>
  <c r="H31" i="21"/>
  <c r="K31" i="21"/>
  <c r="L211" i="11"/>
  <c r="K211" i="11"/>
  <c r="J211" i="11"/>
  <c r="J203" i="11"/>
  <c r="K203" i="11"/>
  <c r="K195" i="11"/>
  <c r="L195" i="11"/>
  <c r="L150" i="23"/>
  <c r="K205" i="23"/>
  <c r="P72" i="8"/>
  <c r="E49" i="54"/>
  <c r="F49" i="54"/>
  <c r="F145" i="54"/>
  <c r="E145" i="54"/>
  <c r="F177" i="54"/>
  <c r="E177" i="54"/>
  <c r="F225" i="54"/>
  <c r="E225" i="54"/>
  <c r="E249" i="54"/>
  <c r="F249" i="54"/>
  <c r="I91" i="56"/>
  <c r="H91" i="56"/>
  <c r="I204" i="56"/>
  <c r="H204" i="56"/>
  <c r="K19" i="7"/>
  <c r="Q13" i="38"/>
  <c r="U13" i="38" s="1"/>
  <c r="R13" i="44"/>
  <c r="V13" i="44" s="1"/>
  <c r="P202" i="25"/>
  <c r="P235" i="46"/>
  <c r="P250" i="25"/>
  <c r="I177" i="56"/>
  <c r="H177" i="56"/>
  <c r="L103" i="23"/>
  <c r="L95" i="23"/>
  <c r="M9" i="23"/>
  <c r="L86" i="23"/>
  <c r="J24" i="12"/>
  <c r="R13" i="39"/>
  <c r="V13" i="39" s="1"/>
  <c r="P18" i="25"/>
  <c r="E35" i="54"/>
  <c r="F35" i="54"/>
  <c r="F43" i="54"/>
  <c r="E43" i="54"/>
  <c r="E67" i="54"/>
  <c r="F67" i="54"/>
  <c r="E83" i="54"/>
  <c r="F83" i="54"/>
  <c r="E99" i="54"/>
  <c r="F99" i="54"/>
  <c r="E115" i="54"/>
  <c r="F115" i="54"/>
  <c r="E131" i="54"/>
  <c r="F131" i="54"/>
  <c r="I29" i="56"/>
  <c r="H29" i="56"/>
  <c r="L97" i="23"/>
  <c r="L41" i="23"/>
  <c r="K97" i="23"/>
  <c r="L88" i="23"/>
  <c r="L152" i="23"/>
  <c r="L232" i="23"/>
  <c r="L98" i="23"/>
  <c r="L66" i="23"/>
  <c r="K70" i="23"/>
  <c r="K74" i="23"/>
  <c r="K30" i="23"/>
  <c r="L259" i="23"/>
  <c r="K75" i="7"/>
  <c r="O258" i="25"/>
  <c r="O90" i="25"/>
  <c r="P25" i="25"/>
  <c r="O25" i="25"/>
  <c r="I221" i="56"/>
  <c r="H221" i="56"/>
  <c r="J67" i="7"/>
  <c r="P122" i="25"/>
  <c r="O128" i="25"/>
  <c r="P128" i="25"/>
  <c r="I81" i="56"/>
  <c r="H81" i="56"/>
  <c r="I145" i="56"/>
  <c r="H145" i="56"/>
  <c r="K172" i="23"/>
  <c r="K196" i="23"/>
  <c r="K174" i="23"/>
  <c r="K35" i="23"/>
  <c r="P213" i="25"/>
  <c r="O146" i="25"/>
  <c r="P177" i="46"/>
  <c r="O75" i="46"/>
  <c r="P154" i="25"/>
  <c r="E19" i="54"/>
  <c r="I215" i="56"/>
  <c r="H215" i="56"/>
  <c r="P379" i="59"/>
  <c r="T379" i="59" s="1"/>
  <c r="I55" i="56"/>
  <c r="I135" i="56"/>
  <c r="I167" i="56"/>
  <c r="I222" i="56"/>
  <c r="H227" i="56"/>
  <c r="Q382" i="59"/>
  <c r="U382" i="59" s="1"/>
  <c r="P350" i="59"/>
  <c r="T350" i="59" s="1"/>
  <c r="P467" i="59"/>
  <c r="T467" i="59" s="1"/>
  <c r="Q413" i="59"/>
  <c r="U413" i="59" s="1"/>
  <c r="Q373" i="59"/>
  <c r="U373" i="59" s="1"/>
  <c r="P319" i="59"/>
  <c r="T319" i="59" s="1"/>
  <c r="P262" i="59"/>
  <c r="T262" i="59" s="1"/>
  <c r="P266" i="59"/>
  <c r="T266" i="59" s="1"/>
  <c r="P274" i="59"/>
  <c r="T274" i="59" s="1"/>
  <c r="Q278" i="59"/>
  <c r="U278" i="59" s="1"/>
  <c r="P286" i="59"/>
  <c r="T286" i="59" s="1"/>
  <c r="Q298" i="59"/>
  <c r="U298" i="59" s="1"/>
  <c r="P302" i="59"/>
  <c r="T302" i="59" s="1"/>
  <c r="Q314" i="59"/>
  <c r="U314" i="59" s="1"/>
  <c r="P326" i="59"/>
  <c r="T326" i="59" s="1"/>
  <c r="P342" i="59"/>
  <c r="T342" i="59" s="1"/>
  <c r="Q358" i="59"/>
  <c r="U358" i="59" s="1"/>
  <c r="P370" i="59"/>
  <c r="T370" i="59" s="1"/>
  <c r="P434" i="59"/>
  <c r="T434" i="59" s="1"/>
  <c r="I18" i="60"/>
  <c r="J18" i="60"/>
  <c r="J26" i="60"/>
  <c r="I26" i="60"/>
  <c r="J42" i="60"/>
  <c r="I42" i="60"/>
  <c r="J50" i="60"/>
  <c r="I50" i="60"/>
  <c r="J122" i="60"/>
  <c r="I122" i="60"/>
  <c r="J146" i="60"/>
  <c r="I146" i="60"/>
  <c r="J154" i="60"/>
  <c r="I154" i="60"/>
  <c r="J186" i="60"/>
  <c r="I186" i="60"/>
  <c r="J218" i="60"/>
  <c r="I218" i="60"/>
  <c r="J226" i="60"/>
  <c r="I226" i="60"/>
  <c r="J258" i="60"/>
  <c r="I258" i="60"/>
  <c r="I47" i="60"/>
  <c r="H61" i="56"/>
  <c r="F14" i="54"/>
  <c r="E254" i="54"/>
  <c r="F55" i="54"/>
  <c r="R263" i="59"/>
  <c r="S442" i="59"/>
  <c r="R458" i="59"/>
  <c r="S310" i="59"/>
  <c r="S419" i="59"/>
  <c r="S334" i="59"/>
  <c r="P458" i="59"/>
  <c r="T458" i="59" s="1"/>
  <c r="Q338" i="59"/>
  <c r="U338" i="59" s="1"/>
  <c r="P278" i="59"/>
  <c r="T278" i="59" s="1"/>
  <c r="P359" i="59"/>
  <c r="T359" i="59" s="1"/>
  <c r="I10" i="60"/>
  <c r="J82" i="60"/>
  <c r="J194" i="60"/>
  <c r="H200" i="56"/>
  <c r="H255" i="56"/>
  <c r="H122" i="56"/>
  <c r="H90" i="56"/>
  <c r="H58" i="56"/>
  <c r="H26" i="56"/>
  <c r="F126" i="54"/>
  <c r="S287" i="59"/>
  <c r="R347" i="59"/>
  <c r="S410" i="59"/>
  <c r="R386" i="59"/>
  <c r="R394" i="59"/>
  <c r="S331" i="59"/>
  <c r="Q591" i="59"/>
  <c r="U591" i="59" s="1"/>
  <c r="Q483" i="59"/>
  <c r="U483" i="59" s="1"/>
  <c r="Q431" i="59"/>
  <c r="U431" i="59" s="1"/>
  <c r="P399" i="59"/>
  <c r="T399" i="59" s="1"/>
  <c r="Q353" i="59"/>
  <c r="U353" i="59" s="1"/>
  <c r="Q297" i="59"/>
  <c r="U297" i="59" s="1"/>
  <c r="I242" i="60"/>
  <c r="J130" i="60"/>
  <c r="I162" i="60"/>
  <c r="I55" i="60"/>
  <c r="I66" i="60"/>
  <c r="P347" i="59"/>
  <c r="T347" i="59" s="1"/>
  <c r="Q387" i="59"/>
  <c r="U387" i="59" s="1"/>
  <c r="Q505" i="59"/>
  <c r="U505" i="59" s="1"/>
  <c r="Q509" i="59"/>
  <c r="U509" i="59" s="1"/>
  <c r="P513" i="59"/>
  <c r="T513" i="59" s="1"/>
  <c r="P517" i="59"/>
  <c r="T517" i="59" s="1"/>
  <c r="P521" i="59"/>
  <c r="T521" i="59" s="1"/>
  <c r="Q525" i="59"/>
  <c r="U525" i="59" s="1"/>
  <c r="Q529" i="59"/>
  <c r="U529" i="59" s="1"/>
  <c r="P533" i="59"/>
  <c r="T533" i="59" s="1"/>
  <c r="Q537" i="59"/>
  <c r="U537" i="59" s="1"/>
  <c r="P541" i="59"/>
  <c r="T541" i="59" s="1"/>
  <c r="P545" i="59"/>
  <c r="T545" i="59" s="1"/>
  <c r="Q553" i="59"/>
  <c r="U553" i="59" s="1"/>
  <c r="P557" i="59"/>
  <c r="T557" i="59" s="1"/>
  <c r="P561" i="59"/>
  <c r="T561" i="59" s="1"/>
  <c r="P565" i="59"/>
  <c r="T565" i="59" s="1"/>
  <c r="P569" i="59"/>
  <c r="T569" i="59" s="1"/>
  <c r="Q581" i="59"/>
  <c r="U581" i="59" s="1"/>
  <c r="Q585" i="59"/>
  <c r="U585" i="59" s="1"/>
  <c r="Q593" i="59"/>
  <c r="U593" i="59" s="1"/>
  <c r="P605" i="59"/>
  <c r="T605" i="59" s="1"/>
  <c r="Q617" i="59"/>
  <c r="U617" i="59" s="1"/>
  <c r="Q621" i="59"/>
  <c r="U621" i="59" s="1"/>
  <c r="Q625" i="59"/>
  <c r="U625" i="59" s="1"/>
  <c r="P629" i="59"/>
  <c r="T629" i="59" s="1"/>
  <c r="P633" i="59"/>
  <c r="T633" i="59" s="1"/>
  <c r="Q637" i="59"/>
  <c r="U637" i="59" s="1"/>
  <c r="P641" i="59"/>
  <c r="T641" i="59" s="1"/>
  <c r="I170" i="60"/>
  <c r="J15" i="60"/>
  <c r="I15" i="60"/>
  <c r="J71" i="60"/>
  <c r="I71" i="60"/>
  <c r="J151" i="60"/>
  <c r="I151" i="60"/>
  <c r="E86" i="54"/>
  <c r="P523" i="59"/>
  <c r="T523" i="59" s="1"/>
  <c r="P445" i="59"/>
  <c r="T445" i="59" s="1"/>
  <c r="Q383" i="59"/>
  <c r="U383" i="59" s="1"/>
  <c r="Q331" i="59"/>
  <c r="U331" i="59" s="1"/>
  <c r="J74" i="60"/>
  <c r="J34" i="60"/>
  <c r="I252" i="60"/>
  <c r="J61" i="60"/>
  <c r="J109" i="60"/>
  <c r="J54" i="60"/>
  <c r="J16" i="60"/>
  <c r="I160" i="62"/>
  <c r="G54" i="63"/>
  <c r="F133" i="64"/>
  <c r="F136" i="64"/>
  <c r="G244" i="66"/>
  <c r="G155" i="67"/>
  <c r="G197" i="67"/>
  <c r="Q645" i="59"/>
  <c r="U645" i="59" s="1"/>
  <c r="P649" i="59"/>
  <c r="T649" i="59" s="1"/>
  <c r="Q653" i="59"/>
  <c r="U653" i="59" s="1"/>
  <c r="Q657" i="59"/>
  <c r="U657" i="59" s="1"/>
  <c r="P661" i="59"/>
  <c r="T661" i="59" s="1"/>
  <c r="Q665" i="59"/>
  <c r="U665" i="59" s="1"/>
  <c r="P673" i="59"/>
  <c r="T673" i="59" s="1"/>
  <c r="Q681" i="59"/>
  <c r="U681" i="59" s="1"/>
  <c r="Q693" i="59"/>
  <c r="U693" i="59" s="1"/>
  <c r="P701" i="59"/>
  <c r="T701" i="59" s="1"/>
  <c r="P713" i="59"/>
  <c r="T713" i="59" s="1"/>
  <c r="P717" i="59"/>
  <c r="T717" i="59" s="1"/>
  <c r="P721" i="59"/>
  <c r="T721" i="59" s="1"/>
  <c r="Q729" i="59"/>
  <c r="U729" i="59" s="1"/>
  <c r="P749" i="59"/>
  <c r="T749" i="59" s="1"/>
  <c r="J223" i="60"/>
  <c r="J93" i="60"/>
  <c r="J85" i="60"/>
  <c r="G19" i="64"/>
  <c r="G188" i="65"/>
  <c r="G69" i="67"/>
  <c r="J239" i="60"/>
  <c r="J204" i="60"/>
  <c r="G83" i="63"/>
  <c r="F126" i="63"/>
  <c r="G244" i="65"/>
  <c r="G106" i="66"/>
  <c r="P450" i="59"/>
  <c r="T450" i="59" s="1"/>
  <c r="P466" i="59"/>
  <c r="T466" i="59" s="1"/>
  <c r="P478" i="59"/>
  <c r="T478" i="59" s="1"/>
  <c r="P494" i="59"/>
  <c r="T494" i="59" s="1"/>
  <c r="Q534" i="59"/>
  <c r="U534" i="59" s="1"/>
  <c r="Q550" i="59"/>
  <c r="U550" i="59" s="1"/>
  <c r="Q566" i="59"/>
  <c r="U566" i="59" s="1"/>
  <c r="Q582" i="59"/>
  <c r="U582" i="59" s="1"/>
  <c r="Q598" i="59"/>
  <c r="U598" i="59" s="1"/>
  <c r="Q614" i="59"/>
  <c r="U614" i="59" s="1"/>
  <c r="J102" i="62"/>
  <c r="G24" i="63"/>
  <c r="G96" i="63"/>
  <c r="G61" i="64"/>
  <c r="F112" i="64"/>
  <c r="F157" i="64"/>
  <c r="F160" i="64"/>
  <c r="G212" i="65"/>
  <c r="G28" i="66"/>
  <c r="F14" i="67"/>
  <c r="G47" i="67"/>
  <c r="G105" i="67"/>
  <c r="F144" i="67"/>
  <c r="G147" i="67"/>
  <c r="G100" i="68"/>
  <c r="I17" i="16"/>
  <c r="K16" i="16"/>
  <c r="U234" i="44"/>
  <c r="T234" i="44"/>
  <c r="S214" i="44"/>
  <c r="W214" i="44" s="1"/>
  <c r="R214" i="44"/>
  <c r="V214" i="44" s="1"/>
  <c r="Y213" i="47"/>
  <c r="X213" i="47"/>
  <c r="W213" i="47"/>
  <c r="V213" i="47"/>
  <c r="T213" i="47"/>
  <c r="S213" i="47"/>
  <c r="O213" i="47"/>
  <c r="R213" i="47"/>
  <c r="P213" i="47"/>
  <c r="U213" i="47"/>
  <c r="T199" i="47"/>
  <c r="P199" i="47"/>
  <c r="W199" i="47"/>
  <c r="U199" i="47"/>
  <c r="V199" i="47"/>
  <c r="O199" i="47"/>
  <c r="X199" i="47"/>
  <c r="Y199" i="47"/>
  <c r="S199" i="47"/>
  <c r="R199" i="47"/>
  <c r="Y186" i="47"/>
  <c r="T186" i="47"/>
  <c r="S186" i="47"/>
  <c r="U186" i="47"/>
  <c r="V186" i="47"/>
  <c r="W186" i="47"/>
  <c r="P186" i="47"/>
  <c r="O186" i="47"/>
  <c r="X186" i="47"/>
  <c r="R186" i="47"/>
  <c r="S163" i="47"/>
  <c r="U163" i="47"/>
  <c r="T163" i="47"/>
  <c r="X163" i="47"/>
  <c r="W163" i="47"/>
  <c r="P163" i="47"/>
  <c r="Y163" i="47"/>
  <c r="V163" i="47"/>
  <c r="O163" i="47"/>
  <c r="S158" i="47"/>
  <c r="T158" i="47"/>
  <c r="U158" i="47"/>
  <c r="W158" i="47"/>
  <c r="P158" i="47"/>
  <c r="Y158" i="47"/>
  <c r="R158" i="47"/>
  <c r="X158" i="47"/>
  <c r="O158" i="47"/>
  <c r="V158" i="47"/>
  <c r="X18" i="47"/>
  <c r="P18" i="47"/>
  <c r="O18" i="47"/>
  <c r="S18" i="47"/>
  <c r="Y18" i="47"/>
  <c r="U18" i="47"/>
  <c r="T18" i="47"/>
  <c r="W18" i="47"/>
  <c r="R18" i="47"/>
  <c r="V18" i="47"/>
  <c r="R226" i="44"/>
  <c r="V226" i="44" s="1"/>
  <c r="S156" i="44"/>
  <c r="W156" i="44" s="1"/>
  <c r="T178" i="44"/>
  <c r="U178" i="44"/>
  <c r="T168" i="44"/>
  <c r="R133" i="44"/>
  <c r="V133" i="44" s="1"/>
  <c r="R131" i="44"/>
  <c r="V131" i="44" s="1"/>
  <c r="R129" i="44"/>
  <c r="V129" i="44" s="1"/>
  <c r="R125" i="44"/>
  <c r="V125" i="44" s="1"/>
  <c r="S125" i="44"/>
  <c r="W125" i="44" s="1"/>
  <c r="T250" i="59"/>
  <c r="R250" i="59"/>
  <c r="V250" i="59" s="1"/>
  <c r="S250" i="59"/>
  <c r="T252" i="59"/>
  <c r="Q252" i="59"/>
  <c r="U252" i="59" s="1"/>
  <c r="R252" i="59"/>
  <c r="V252" i="59" s="1"/>
  <c r="S252" i="59"/>
  <c r="T254" i="59"/>
  <c r="Q254" i="59"/>
  <c r="U254" i="59" s="1"/>
  <c r="S254" i="59"/>
  <c r="R254" i="59"/>
  <c r="V254" i="59" s="1"/>
  <c r="T166" i="44"/>
  <c r="U166" i="44"/>
  <c r="T164" i="44"/>
  <c r="U164" i="44"/>
  <c r="T162" i="44"/>
  <c r="R162" i="44"/>
  <c r="V162" i="44" s="1"/>
  <c r="R154" i="44"/>
  <c r="V154" i="44" s="1"/>
  <c r="S154" i="44"/>
  <c r="W154" i="44" s="1"/>
  <c r="S239" i="59"/>
  <c r="T239" i="59"/>
  <c r="R239" i="59"/>
  <c r="V239" i="59" s="1"/>
  <c r="Q239" i="59"/>
  <c r="U239" i="59" s="1"/>
  <c r="M86" i="16"/>
  <c r="U89" i="44"/>
  <c r="T89" i="44"/>
  <c r="R87" i="44"/>
  <c r="V87" i="44" s="1"/>
  <c r="S87" i="44"/>
  <c r="W87" i="44" s="1"/>
  <c r="U83" i="44"/>
  <c r="S83" i="44"/>
  <c r="W83" i="44" s="1"/>
  <c r="U81" i="44"/>
  <c r="T81" i="44"/>
  <c r="R57" i="44"/>
  <c r="V57" i="44" s="1"/>
  <c r="S57" i="44"/>
  <c r="W57" i="44" s="1"/>
  <c r="T56" i="72"/>
  <c r="S230" i="59"/>
  <c r="Q230" i="59"/>
  <c r="U230" i="59" s="1"/>
  <c r="R230" i="59"/>
  <c r="V230" i="59" s="1"/>
  <c r="T230" i="59"/>
  <c r="S166" i="44"/>
  <c r="W166" i="44" s="1"/>
  <c r="S86" i="44"/>
  <c r="W86" i="44" s="1"/>
  <c r="S168" i="44"/>
  <c r="W168" i="44" s="1"/>
  <c r="S75" i="44"/>
  <c r="W75" i="44" s="1"/>
  <c r="R83" i="44"/>
  <c r="V83" i="44" s="1"/>
  <c r="R229" i="44"/>
  <c r="V229" i="44" s="1"/>
  <c r="T233" i="44"/>
  <c r="U233" i="44"/>
  <c r="R227" i="44"/>
  <c r="V227" i="44" s="1"/>
  <c r="S227" i="44"/>
  <c r="W227" i="44" s="1"/>
  <c r="R225" i="44"/>
  <c r="V225" i="44" s="1"/>
  <c r="R219" i="44"/>
  <c r="V219" i="44" s="1"/>
  <c r="S219" i="44"/>
  <c r="W219" i="44" s="1"/>
  <c r="N43" i="45"/>
  <c r="N82" i="17"/>
  <c r="M106" i="18"/>
  <c r="S114" i="44"/>
  <c r="W114" i="44" s="1"/>
  <c r="R114" i="44"/>
  <c r="V114" i="44" s="1"/>
  <c r="R160" i="59"/>
  <c r="V160" i="59" s="1"/>
  <c r="Q160" i="59"/>
  <c r="U160" i="59" s="1"/>
  <c r="S164" i="59"/>
  <c r="T164" i="59"/>
  <c r="R164" i="59"/>
  <c r="V164" i="59" s="1"/>
  <c r="S166" i="59"/>
  <c r="R166" i="59"/>
  <c r="V166" i="59" s="1"/>
  <c r="T166" i="59"/>
  <c r="Q166" i="59"/>
  <c r="U166" i="59" s="1"/>
  <c r="S168" i="59"/>
  <c r="Q168" i="59"/>
  <c r="U168" i="59" s="1"/>
  <c r="T168" i="59"/>
  <c r="J12" i="16"/>
  <c r="N46" i="16"/>
  <c r="N63" i="16"/>
  <c r="Q249" i="38"/>
  <c r="U249" i="38" s="1"/>
  <c r="Q48" i="39"/>
  <c r="U48" i="39" s="1"/>
  <c r="Q56" i="39"/>
  <c r="U56" i="39" s="1"/>
  <c r="R64" i="39"/>
  <c r="V64" i="39" s="1"/>
  <c r="Q72" i="39"/>
  <c r="U72" i="39" s="1"/>
  <c r="Q80" i="39"/>
  <c r="U80" i="39" s="1"/>
  <c r="R88" i="39"/>
  <c r="V88" i="39" s="1"/>
  <c r="Q96" i="39"/>
  <c r="U96" i="39" s="1"/>
  <c r="R104" i="39"/>
  <c r="V104" i="39" s="1"/>
  <c r="Q120" i="39"/>
  <c r="U120" i="39" s="1"/>
  <c r="Q128" i="39"/>
  <c r="U128" i="39" s="1"/>
  <c r="Q136" i="39"/>
  <c r="U136" i="39" s="1"/>
  <c r="R152" i="39"/>
  <c r="V152" i="39" s="1"/>
  <c r="Q160" i="39"/>
  <c r="U160" i="39" s="1"/>
  <c r="Q168" i="39"/>
  <c r="U168" i="39" s="1"/>
  <c r="Q176" i="39"/>
  <c r="U176" i="39" s="1"/>
  <c r="Q184" i="39"/>
  <c r="U184" i="39" s="1"/>
  <c r="R192" i="39"/>
  <c r="V192" i="39" s="1"/>
  <c r="Q200" i="39"/>
  <c r="U200" i="39" s="1"/>
  <c r="Q208" i="39"/>
  <c r="U208" i="39" s="1"/>
  <c r="Q224" i="39"/>
  <c r="U224" i="39" s="1"/>
  <c r="R232" i="39"/>
  <c r="V232" i="39" s="1"/>
  <c r="Q240" i="39"/>
  <c r="U240" i="39" s="1"/>
  <c r="Q248" i="39"/>
  <c r="U248" i="39" s="1"/>
  <c r="R256" i="39"/>
  <c r="V256" i="39" s="1"/>
  <c r="U251" i="44"/>
  <c r="S159" i="44"/>
  <c r="W159" i="44" s="1"/>
  <c r="R159" i="44"/>
  <c r="V159" i="44" s="1"/>
  <c r="U96" i="44"/>
  <c r="T96" i="44"/>
  <c r="R96" i="44"/>
  <c r="V96" i="44" s="1"/>
  <c r="N83" i="17"/>
  <c r="Q231" i="38"/>
  <c r="U231" i="38" s="1"/>
  <c r="S76" i="44"/>
  <c r="W76" i="44" s="1"/>
  <c r="R76" i="44"/>
  <c r="V76" i="44" s="1"/>
  <c r="R70" i="44"/>
  <c r="V70" i="44" s="1"/>
  <c r="S70" i="44"/>
  <c r="W70" i="44" s="1"/>
  <c r="R34" i="44"/>
  <c r="V34" i="44" s="1"/>
  <c r="S34" i="44"/>
  <c r="W34" i="44" s="1"/>
  <c r="R32" i="44"/>
  <c r="V32" i="44" s="1"/>
  <c r="S32" i="44"/>
  <c r="W32" i="44" s="1"/>
  <c r="R16" i="72"/>
  <c r="V16" i="72" s="1"/>
  <c r="T16" i="72"/>
  <c r="S64" i="72"/>
  <c r="T64" i="72"/>
  <c r="Q112" i="72"/>
  <c r="U112" i="72" s="1"/>
  <c r="S112" i="72"/>
  <c r="S144" i="72"/>
  <c r="T144" i="72"/>
  <c r="R40" i="59"/>
  <c r="V40" i="59" s="1"/>
  <c r="Q40" i="59"/>
  <c r="U40" i="59" s="1"/>
  <c r="T48" i="59"/>
  <c r="R48" i="59"/>
  <c r="V48" i="59" s="1"/>
  <c r="Q48" i="59"/>
  <c r="U48" i="59" s="1"/>
  <c r="T50" i="59"/>
  <c r="S50" i="59"/>
  <c r="R50" i="59"/>
  <c r="V50" i="59" s="1"/>
  <c r="Q50" i="59"/>
  <c r="U50" i="59" s="1"/>
  <c r="Y251" i="47"/>
  <c r="P251" i="47"/>
  <c r="X251" i="47"/>
  <c r="O251" i="47"/>
  <c r="S251" i="47"/>
  <c r="V251" i="47"/>
  <c r="T251" i="47"/>
  <c r="R251" i="47"/>
  <c r="X218" i="47"/>
  <c r="R218" i="47"/>
  <c r="W218" i="47"/>
  <c r="P218" i="47"/>
  <c r="O218" i="47"/>
  <c r="U218" i="47"/>
  <c r="V218" i="47"/>
  <c r="P168" i="47"/>
  <c r="Y168" i="47"/>
  <c r="T168" i="47"/>
  <c r="U168" i="47"/>
  <c r="W168" i="47"/>
  <c r="S168" i="47"/>
  <c r="X168" i="47"/>
  <c r="R168" i="47"/>
  <c r="S135" i="47"/>
  <c r="X135" i="47"/>
  <c r="W135" i="47"/>
  <c r="P135" i="47"/>
  <c r="U135" i="47"/>
  <c r="Y135" i="47"/>
  <c r="T135" i="47"/>
  <c r="O113" i="47"/>
  <c r="R113" i="47"/>
  <c r="X113" i="47"/>
  <c r="S113" i="47"/>
  <c r="U113" i="47"/>
  <c r="Y113" i="47"/>
  <c r="P113" i="47"/>
  <c r="T113" i="47"/>
  <c r="P70" i="47"/>
  <c r="W70" i="47"/>
  <c r="V70" i="47"/>
  <c r="X70" i="47"/>
  <c r="Y70" i="47"/>
  <c r="U70" i="47"/>
  <c r="R70" i="47"/>
  <c r="O70" i="47"/>
  <c r="P63" i="47"/>
  <c r="W63" i="47"/>
  <c r="X63" i="47"/>
  <c r="P35" i="47"/>
  <c r="O35" i="47"/>
  <c r="U35" i="47"/>
  <c r="Y35" i="47"/>
  <c r="V35" i="47"/>
  <c r="T35" i="47"/>
  <c r="X35" i="47"/>
  <c r="R35" i="47"/>
  <c r="S35" i="47"/>
  <c r="T25" i="47"/>
  <c r="O25" i="47"/>
  <c r="W25" i="47"/>
  <c r="V25" i="47"/>
  <c r="U25" i="47"/>
  <c r="S25" i="47"/>
  <c r="P25" i="47"/>
  <c r="S15" i="47"/>
  <c r="P15" i="47"/>
  <c r="Y15" i="47"/>
  <c r="T15" i="47"/>
  <c r="V15" i="47"/>
  <c r="R15" i="47"/>
  <c r="X15" i="47"/>
  <c r="O15" i="47"/>
  <c r="S223" i="44"/>
  <c r="W223" i="44" s="1"/>
  <c r="R221" i="44"/>
  <c r="V221" i="44" s="1"/>
  <c r="S75" i="72"/>
  <c r="T19" i="72"/>
  <c r="T51" i="72"/>
  <c r="R35" i="72"/>
  <c r="V35" i="72" s="1"/>
  <c r="R43" i="72"/>
  <c r="V43" i="72" s="1"/>
  <c r="Q59" i="72"/>
  <c r="U59" i="72" s="1"/>
  <c r="R99" i="72"/>
  <c r="V99" i="72" s="1"/>
  <c r="R107" i="72"/>
  <c r="V107" i="72" s="1"/>
  <c r="Q123" i="72"/>
  <c r="U123" i="72" s="1"/>
  <c r="Q139" i="72"/>
  <c r="U139" i="72" s="1"/>
  <c r="U15" i="47"/>
  <c r="W251" i="47"/>
  <c r="V168" i="47"/>
  <c r="U201" i="47"/>
  <c r="W201" i="47"/>
  <c r="T201" i="47"/>
  <c r="P201" i="47"/>
  <c r="O201" i="47"/>
  <c r="R201" i="47"/>
  <c r="T132" i="47"/>
  <c r="O132" i="47"/>
  <c r="R132" i="47"/>
  <c r="U132" i="47"/>
  <c r="X132" i="47"/>
  <c r="S132" i="47"/>
  <c r="V132" i="47"/>
  <c r="O118" i="47"/>
  <c r="V118" i="47"/>
  <c r="X118" i="47"/>
  <c r="Y118" i="47"/>
  <c r="S118" i="47"/>
  <c r="P118" i="47"/>
  <c r="U118" i="47"/>
  <c r="U72" i="47"/>
  <c r="W72" i="47"/>
  <c r="T65" i="47"/>
  <c r="X65" i="47"/>
  <c r="P65" i="47"/>
  <c r="V65" i="47"/>
  <c r="R65" i="47"/>
  <c r="S65" i="47"/>
  <c r="Y65" i="47"/>
  <c r="O58" i="47"/>
  <c r="T58" i="47"/>
  <c r="Y58" i="47"/>
  <c r="W58" i="47"/>
  <c r="U58" i="47"/>
  <c r="R58" i="47"/>
  <c r="V58" i="47"/>
  <c r="T37" i="47"/>
  <c r="Y37" i="47"/>
  <c r="U37" i="47"/>
  <c r="R37" i="47"/>
  <c r="X37" i="47"/>
  <c r="O37" i="47"/>
  <c r="W37" i="47"/>
  <c r="U32" i="47"/>
  <c r="S32" i="47"/>
  <c r="V32" i="47"/>
  <c r="O32" i="47"/>
  <c r="X32" i="47"/>
  <c r="P32" i="47"/>
  <c r="Y32" i="47"/>
  <c r="T32" i="47"/>
  <c r="S221" i="44"/>
  <c r="W221" i="44" s="1"/>
  <c r="T150" i="44"/>
  <c r="S211" i="44"/>
  <c r="W211" i="44" s="1"/>
  <c r="R209" i="44"/>
  <c r="V209" i="44" s="1"/>
  <c r="S205" i="44"/>
  <c r="W205" i="44" s="1"/>
  <c r="R148" i="72"/>
  <c r="V148" i="72" s="1"/>
  <c r="Q47" i="72"/>
  <c r="U47" i="72" s="1"/>
  <c r="Q167" i="72"/>
  <c r="U167" i="72" s="1"/>
  <c r="X25" i="47"/>
  <c r="W15" i="47"/>
  <c r="W113" i="47"/>
  <c r="O135" i="47"/>
  <c r="U172" i="47"/>
  <c r="W172" i="47"/>
  <c r="R172" i="47"/>
  <c r="X172" i="47"/>
  <c r="T172" i="47"/>
  <c r="S172" i="47"/>
  <c r="V172" i="47"/>
  <c r="S139" i="47"/>
  <c r="R139" i="47"/>
  <c r="U139" i="47"/>
  <c r="W139" i="47"/>
  <c r="V139" i="47"/>
  <c r="P139" i="47"/>
  <c r="Y139" i="47"/>
  <c r="U137" i="47"/>
  <c r="X137" i="47"/>
  <c r="T137" i="47"/>
  <c r="S137" i="47"/>
  <c r="Y137" i="47"/>
  <c r="P137" i="47"/>
  <c r="V137" i="47"/>
  <c r="P77" i="47"/>
  <c r="S77" i="47"/>
  <c r="T77" i="47"/>
  <c r="X77" i="47"/>
  <c r="U77" i="47"/>
  <c r="Y77" i="47"/>
  <c r="V77" i="47"/>
  <c r="W77" i="47"/>
  <c r="W44" i="47"/>
  <c r="Y44" i="47"/>
  <c r="P44" i="47"/>
  <c r="V44" i="47"/>
  <c r="S44" i="47"/>
  <c r="T44" i="47"/>
  <c r="R44" i="47"/>
  <c r="X44" i="47"/>
  <c r="R223" i="44"/>
  <c r="V223" i="44" s="1"/>
  <c r="S224" i="44"/>
  <c r="W224" i="44" s="1"/>
  <c r="T35" i="72"/>
  <c r="R28" i="72"/>
  <c r="V28" i="72" s="1"/>
  <c r="Q60" i="72"/>
  <c r="U60" i="72" s="1"/>
  <c r="Q135" i="72"/>
  <c r="U135" i="72" s="1"/>
  <c r="S70" i="47"/>
  <c r="V113" i="47"/>
  <c r="U255" i="47"/>
  <c r="T255" i="47"/>
  <c r="S255" i="47"/>
  <c r="R255" i="47"/>
  <c r="O255" i="47"/>
  <c r="W255" i="47"/>
  <c r="X255" i="47"/>
  <c r="Y255" i="47"/>
  <c r="S174" i="47"/>
  <c r="Y174" i="47"/>
  <c r="O174" i="47"/>
  <c r="X174" i="47"/>
  <c r="R174" i="47"/>
  <c r="T174" i="47"/>
  <c r="U94" i="47"/>
  <c r="P94" i="47"/>
  <c r="Y94" i="47"/>
  <c r="V94" i="47"/>
  <c r="W94" i="47"/>
  <c r="X94" i="47"/>
  <c r="S94" i="47"/>
  <c r="R89" i="47"/>
  <c r="O89" i="47"/>
  <c r="X89" i="47"/>
  <c r="S89" i="47"/>
  <c r="U89" i="47"/>
  <c r="T89" i="47"/>
  <c r="V89" i="47"/>
  <c r="Y89" i="47"/>
  <c r="P84" i="47"/>
  <c r="R84" i="47"/>
  <c r="T84" i="47"/>
  <c r="U84" i="47"/>
  <c r="V84" i="47"/>
  <c r="R74" i="47"/>
  <c r="O74" i="47"/>
  <c r="V74" i="47"/>
  <c r="U74" i="47"/>
  <c r="X74" i="47"/>
  <c r="P74" i="47"/>
  <c r="W74" i="47"/>
  <c r="P49" i="47"/>
  <c r="O49" i="47"/>
  <c r="X49" i="47"/>
  <c r="S49" i="47"/>
  <c r="Y49" i="47"/>
  <c r="T49" i="47"/>
  <c r="V49" i="47"/>
  <c r="S237" i="47"/>
  <c r="T237" i="47"/>
  <c r="R237" i="47"/>
  <c r="P237" i="47"/>
  <c r="U237" i="47"/>
  <c r="V237" i="47"/>
  <c r="W237" i="47"/>
  <c r="O237" i="47"/>
  <c r="U207" i="47"/>
  <c r="O207" i="47"/>
  <c r="R207" i="47"/>
  <c r="W179" i="47"/>
  <c r="X179" i="47"/>
  <c r="R179" i="47"/>
  <c r="U179" i="47"/>
  <c r="V179" i="47"/>
  <c r="O179" i="47"/>
  <c r="P179" i="47"/>
  <c r="Y146" i="47"/>
  <c r="T146" i="47"/>
  <c r="O146" i="47"/>
  <c r="U146" i="47"/>
  <c r="W146" i="47"/>
  <c r="R146" i="47"/>
  <c r="X146" i="47"/>
  <c r="P146" i="47"/>
  <c r="X141" i="47"/>
  <c r="Y141" i="47"/>
  <c r="S141" i="47"/>
  <c r="U141" i="47"/>
  <c r="T141" i="47"/>
  <c r="W141" i="47"/>
  <c r="V141" i="47"/>
  <c r="R141" i="47"/>
  <c r="P141" i="47"/>
  <c r="O141" i="47"/>
  <c r="U109" i="47"/>
  <c r="T109" i="47"/>
  <c r="W109" i="47"/>
  <c r="X109" i="47"/>
  <c r="V109" i="47"/>
  <c r="O109" i="47"/>
  <c r="Y109" i="47"/>
  <c r="R86" i="47"/>
  <c r="S86" i="47"/>
  <c r="S206" i="44"/>
  <c r="W206" i="44" s="1"/>
  <c r="S204" i="44"/>
  <c r="W204" i="44" s="1"/>
  <c r="R198" i="44"/>
  <c r="V198" i="44" s="1"/>
  <c r="S196" i="44"/>
  <c r="W196" i="44" s="1"/>
  <c r="S151" i="44"/>
  <c r="W151" i="44" s="1"/>
  <c r="S67" i="72"/>
  <c r="R92" i="72"/>
  <c r="V92" i="72" s="1"/>
  <c r="R87" i="72"/>
  <c r="V87" i="72" s="1"/>
  <c r="Q95" i="72"/>
  <c r="U95" i="72" s="1"/>
  <c r="Y218" i="47"/>
  <c r="T70" i="47"/>
  <c r="R25" i="47"/>
  <c r="X259" i="47"/>
  <c r="W259" i="47"/>
  <c r="T259" i="47"/>
  <c r="V259" i="47"/>
  <c r="O259" i="47"/>
  <c r="U239" i="47"/>
  <c r="S239" i="47"/>
  <c r="R239" i="47"/>
  <c r="W239" i="47"/>
  <c r="V239" i="47"/>
  <c r="O239" i="47"/>
  <c r="X239" i="47"/>
  <c r="X209" i="47"/>
  <c r="W209" i="47"/>
  <c r="T209" i="47"/>
  <c r="S209" i="47"/>
  <c r="P209" i="47"/>
  <c r="T151" i="47"/>
  <c r="V151" i="47"/>
  <c r="W151" i="47"/>
  <c r="T104" i="47"/>
  <c r="W104" i="47"/>
  <c r="X104" i="47"/>
  <c r="O104" i="47"/>
  <c r="Y104" i="47"/>
  <c r="S104" i="47"/>
  <c r="V104" i="47"/>
  <c r="P104" i="47"/>
  <c r="R104" i="47"/>
  <c r="Y96" i="47"/>
  <c r="X96" i="47"/>
  <c r="O96" i="47"/>
  <c r="U96" i="47"/>
  <c r="T96" i="47"/>
  <c r="S96" i="47"/>
  <c r="W96" i="47"/>
  <c r="V96" i="47"/>
  <c r="P96" i="47"/>
  <c r="X51" i="47"/>
  <c r="P51" i="47"/>
  <c r="Y51" i="47"/>
  <c r="T51" i="47"/>
  <c r="O51" i="47"/>
  <c r="S51" i="47"/>
  <c r="W51" i="47"/>
  <c r="S190" i="44"/>
  <c r="W190" i="44" s="1"/>
  <c r="S174" i="44"/>
  <c r="W174" i="44" s="1"/>
  <c r="Q52" i="72"/>
  <c r="U52" i="72" s="1"/>
  <c r="S79" i="72"/>
  <c r="W35" i="47"/>
  <c r="Y25" i="47"/>
  <c r="R135" i="47"/>
  <c r="S249" i="47"/>
  <c r="X249" i="47"/>
  <c r="R249" i="47"/>
  <c r="U249" i="47"/>
  <c r="O249" i="47"/>
  <c r="W249" i="47"/>
  <c r="Y249" i="47"/>
  <c r="W244" i="47"/>
  <c r="R244" i="47"/>
  <c r="V244" i="47"/>
  <c r="T244" i="47"/>
  <c r="S244" i="47"/>
  <c r="Y244" i="47"/>
  <c r="P244" i="47"/>
  <c r="X244" i="47"/>
  <c r="S181" i="47"/>
  <c r="V181" i="47"/>
  <c r="Y181" i="47"/>
  <c r="P181" i="47"/>
  <c r="U181" i="47"/>
  <c r="O181" i="47"/>
  <c r="W181" i="47"/>
  <c r="T181" i="47"/>
  <c r="R181" i="47"/>
  <c r="X181" i="47"/>
  <c r="Y166" i="47"/>
  <c r="S166" i="47"/>
  <c r="V166" i="47"/>
  <c r="O166" i="47"/>
  <c r="T166" i="47"/>
  <c r="P166" i="47"/>
  <c r="W111" i="47"/>
  <c r="U111" i="47"/>
  <c r="O111" i="47"/>
  <c r="R111" i="47"/>
  <c r="X111" i="47"/>
  <c r="Y111" i="47"/>
  <c r="T111" i="47"/>
  <c r="S111" i="47"/>
  <c r="U55" i="47"/>
  <c r="S55" i="47"/>
  <c r="T55" i="47"/>
  <c r="O55" i="47"/>
  <c r="W55" i="47"/>
  <c r="V55" i="47"/>
  <c r="Q149" i="72"/>
  <c r="U149" i="72" s="1"/>
  <c r="Q168" i="72"/>
  <c r="U168" i="72" s="1"/>
  <c r="Q181" i="72"/>
  <c r="U181" i="72" s="1"/>
  <c r="R197" i="72"/>
  <c r="V197" i="72" s="1"/>
  <c r="R224" i="72"/>
  <c r="V224" i="72" s="1"/>
  <c r="Q232" i="72"/>
  <c r="U232" i="72" s="1"/>
  <c r="Q245" i="72"/>
  <c r="U245" i="72" s="1"/>
  <c r="Q248" i="72"/>
  <c r="U248" i="72" s="1"/>
  <c r="Q261" i="72"/>
  <c r="U261" i="72" s="1"/>
  <c r="T205" i="47"/>
  <c r="R176" i="47"/>
  <c r="S155" i="47"/>
  <c r="U210" i="47"/>
  <c r="P205" i="47"/>
  <c r="O71" i="47"/>
  <c r="S52" i="47"/>
  <c r="R174" i="72"/>
  <c r="V174" i="72" s="1"/>
  <c r="Q187" i="72"/>
  <c r="U187" i="72" s="1"/>
  <c r="R195" i="72"/>
  <c r="V195" i="72" s="1"/>
  <c r="R198" i="72"/>
  <c r="V198" i="72" s="1"/>
  <c r="R211" i="72"/>
  <c r="V211" i="72" s="1"/>
  <c r="Q214" i="72"/>
  <c r="U214" i="72" s="1"/>
  <c r="Q230" i="72"/>
  <c r="U230" i="72" s="1"/>
  <c r="R246" i="72"/>
  <c r="V246" i="72" s="1"/>
  <c r="Q251" i="72"/>
  <c r="U251" i="72" s="1"/>
  <c r="Q208" i="59"/>
  <c r="U208" i="59" s="1"/>
  <c r="O142" i="47"/>
  <c r="U56" i="47"/>
  <c r="Q25" i="59"/>
  <c r="U25" i="59" s="1"/>
  <c r="Q34" i="59"/>
  <c r="U34" i="59" s="1"/>
  <c r="Q62" i="59"/>
  <c r="U62" i="59" s="1"/>
  <c r="Q183" i="72"/>
  <c r="U183" i="72" s="1"/>
  <c r="Q191" i="72"/>
  <c r="U191" i="72" s="1"/>
  <c r="R215" i="72"/>
  <c r="V215" i="72" s="1"/>
  <c r="Q223" i="72"/>
  <c r="U223" i="72" s="1"/>
  <c r="R231" i="72"/>
  <c r="V231" i="72" s="1"/>
  <c r="Q236" i="72"/>
  <c r="U236" i="72" s="1"/>
  <c r="Q247" i="72"/>
  <c r="U247" i="72" s="1"/>
  <c r="Q255" i="72"/>
  <c r="U255" i="72" s="1"/>
  <c r="R112" i="59"/>
  <c r="V112" i="59" s="1"/>
  <c r="Q222" i="59"/>
  <c r="U222" i="59" s="1"/>
  <c r="R10" i="24"/>
  <c r="P10" i="24"/>
  <c r="U10" i="24"/>
  <c r="S10" i="24"/>
  <c r="T10" i="24"/>
  <c r="I9" i="56"/>
  <c r="H9" i="56"/>
  <c r="I25" i="56"/>
  <c r="H25" i="56"/>
  <c r="I41" i="56"/>
  <c r="H41" i="56"/>
  <c r="I57" i="56"/>
  <c r="H57" i="56"/>
  <c r="I73" i="56"/>
  <c r="H73" i="56"/>
  <c r="H89" i="56"/>
  <c r="I89" i="56"/>
  <c r="I105" i="56"/>
  <c r="H105" i="56"/>
  <c r="I121" i="56"/>
  <c r="H121" i="56"/>
  <c r="I137" i="56"/>
  <c r="H137" i="56"/>
  <c r="I153" i="56"/>
  <c r="H153" i="56"/>
  <c r="I169" i="56"/>
  <c r="H169" i="56"/>
  <c r="I185" i="56"/>
  <c r="H185" i="56"/>
  <c r="J11" i="60"/>
  <c r="I11" i="60"/>
  <c r="I27" i="60"/>
  <c r="J27" i="60"/>
  <c r="J35" i="60"/>
  <c r="I35" i="60"/>
  <c r="I51" i="60"/>
  <c r="J51" i="60"/>
  <c r="I59" i="60"/>
  <c r="J59" i="60"/>
  <c r="I67" i="60"/>
  <c r="J67" i="60"/>
  <c r="I83" i="60"/>
  <c r="J83" i="60"/>
  <c r="I91" i="60"/>
  <c r="J91" i="60"/>
  <c r="I99" i="60"/>
  <c r="J99" i="60"/>
  <c r="J115" i="60"/>
  <c r="I115" i="60"/>
  <c r="I139" i="60"/>
  <c r="J139" i="60"/>
  <c r="J147" i="60"/>
  <c r="I147" i="60"/>
  <c r="I155" i="60"/>
  <c r="J155" i="60"/>
  <c r="J163" i="60"/>
  <c r="I163" i="60"/>
  <c r="J171" i="60"/>
  <c r="I171" i="60"/>
  <c r="J179" i="60"/>
  <c r="I179" i="60"/>
  <c r="I187" i="60"/>
  <c r="J187" i="60"/>
  <c r="I195" i="60"/>
  <c r="J195" i="60"/>
  <c r="J203" i="60"/>
  <c r="I203" i="60"/>
  <c r="I211" i="60"/>
  <c r="J211" i="60"/>
  <c r="I219" i="60"/>
  <c r="J219" i="60"/>
  <c r="I235" i="60"/>
  <c r="J235" i="60"/>
  <c r="I259" i="60"/>
  <c r="J259" i="60"/>
  <c r="H126" i="7"/>
  <c r="I77" i="19"/>
  <c r="I149" i="8"/>
  <c r="I176" i="11"/>
  <c r="K124" i="23"/>
  <c r="R66" i="8"/>
  <c r="L104" i="12"/>
  <c r="R60" i="8"/>
  <c r="J176" i="11"/>
  <c r="S199" i="23"/>
  <c r="K199" i="23" s="1"/>
  <c r="J230" i="8"/>
  <c r="J142" i="8"/>
  <c r="J131" i="23"/>
  <c r="J245" i="8"/>
  <c r="O149" i="8"/>
  <c r="J113" i="7"/>
  <c r="L235" i="11"/>
  <c r="J249" i="11"/>
  <c r="L202" i="23"/>
  <c r="H141" i="7"/>
  <c r="I245" i="8"/>
  <c r="H173" i="7"/>
  <c r="W131" i="23"/>
  <c r="J84" i="7"/>
  <c r="J179" i="7"/>
  <c r="J183" i="11"/>
  <c r="J103" i="11"/>
  <c r="H107" i="21"/>
  <c r="L66" i="21"/>
  <c r="J66" i="21"/>
  <c r="L24" i="11"/>
  <c r="K98" i="23"/>
  <c r="K102" i="23"/>
  <c r="R120" i="8"/>
  <c r="I46" i="7"/>
  <c r="L77" i="19"/>
  <c r="V131" i="23"/>
  <c r="J166" i="23"/>
  <c r="O230" i="8"/>
  <c r="Q245" i="8"/>
  <c r="R149" i="8"/>
  <c r="K113" i="7"/>
  <c r="I133" i="7"/>
  <c r="J201" i="7"/>
  <c r="J10" i="22"/>
  <c r="I187" i="7"/>
  <c r="O60" i="8"/>
  <c r="I35" i="7"/>
  <c r="L13" i="23"/>
  <c r="L163" i="23"/>
  <c r="H35" i="7"/>
  <c r="H57" i="7"/>
  <c r="I62" i="10"/>
  <c r="U131" i="23"/>
  <c r="K131" i="23" s="1"/>
  <c r="I10" i="7"/>
  <c r="K156" i="23"/>
  <c r="W139" i="23"/>
  <c r="L108" i="23"/>
  <c r="S166" i="23"/>
  <c r="K165" i="23"/>
  <c r="L79" i="23"/>
  <c r="L15" i="23"/>
  <c r="L255" i="23"/>
  <c r="P60" i="8"/>
  <c r="O251" i="8"/>
  <c r="K62" i="10"/>
  <c r="L89" i="23"/>
  <c r="L193" i="23"/>
  <c r="K126" i="7"/>
  <c r="K95" i="22"/>
  <c r="K26" i="21"/>
  <c r="J126" i="7"/>
  <c r="P203" i="8"/>
  <c r="K225" i="23"/>
  <c r="L107" i="21"/>
  <c r="L34" i="19"/>
  <c r="K24" i="11"/>
  <c r="Q203" i="8"/>
  <c r="K9" i="8"/>
  <c r="F31" i="3" s="1"/>
  <c r="J184" i="8"/>
  <c r="Q120" i="8"/>
  <c r="K46" i="7"/>
  <c r="Q142" i="8"/>
  <c r="J40" i="7"/>
  <c r="O245" i="8"/>
  <c r="J218" i="23"/>
  <c r="P149" i="8"/>
  <c r="Q189" i="8"/>
  <c r="I113" i="7"/>
  <c r="I179" i="7"/>
  <c r="K10" i="22"/>
  <c r="L10" i="22"/>
  <c r="T199" i="23"/>
  <c r="L199" i="23" s="1"/>
  <c r="S139" i="23"/>
  <c r="K139" i="23" s="1"/>
  <c r="H10" i="7"/>
  <c r="I60" i="8"/>
  <c r="I251" i="8"/>
  <c r="I184" i="8"/>
  <c r="H187" i="7"/>
  <c r="H46" i="7"/>
  <c r="T131" i="23"/>
  <c r="L243" i="23"/>
  <c r="V166" i="23"/>
  <c r="L166" i="23" s="1"/>
  <c r="K63" i="23"/>
  <c r="K209" i="23"/>
  <c r="K15" i="23"/>
  <c r="J66" i="8"/>
  <c r="M66" i="20"/>
  <c r="K66" i="20"/>
  <c r="L201" i="10"/>
  <c r="J26" i="21"/>
  <c r="Q184" i="8"/>
  <c r="L62" i="10"/>
  <c r="K57" i="7"/>
  <c r="I26" i="21"/>
  <c r="L241" i="23"/>
  <c r="K66" i="21"/>
  <c r="K107" i="21"/>
  <c r="K34" i="19"/>
  <c r="O203" i="8"/>
  <c r="L104" i="23"/>
  <c r="L94" i="23"/>
  <c r="P184" i="8"/>
  <c r="K62" i="23"/>
  <c r="L109" i="19"/>
  <c r="L66" i="20"/>
  <c r="P120" i="8"/>
  <c r="O189" i="8"/>
  <c r="K77" i="19"/>
  <c r="K14" i="23"/>
  <c r="H40" i="7"/>
  <c r="I218" i="23"/>
  <c r="I166" i="23"/>
  <c r="I120" i="8"/>
  <c r="Y9" i="25"/>
  <c r="D52" i="3" s="1"/>
  <c r="X9" i="46"/>
  <c r="D46" i="3" s="1"/>
  <c r="D43" i="3" s="1"/>
  <c r="W166" i="23"/>
  <c r="X131" i="23"/>
  <c r="L146" i="23"/>
  <c r="L183" i="11"/>
  <c r="L103" i="11"/>
  <c r="J201" i="10"/>
  <c r="L26" i="21"/>
  <c r="W218" i="23"/>
  <c r="J199" i="23"/>
  <c r="J57" i="7"/>
  <c r="H55" i="22"/>
  <c r="M34" i="19"/>
  <c r="J168" i="11"/>
  <c r="R203" i="8"/>
  <c r="R251" i="8"/>
  <c r="R230" i="8"/>
  <c r="K109" i="19"/>
  <c r="J139" i="23"/>
  <c r="R189" i="8"/>
  <c r="K235" i="11"/>
  <c r="O10" i="46"/>
  <c r="P10" i="46"/>
  <c r="R10" i="46"/>
  <c r="S10" i="46"/>
  <c r="U10" i="46"/>
  <c r="O254" i="25"/>
  <c r="S254" i="25"/>
  <c r="T254" i="25"/>
  <c r="R254" i="25"/>
  <c r="T246" i="25"/>
  <c r="P246" i="25"/>
  <c r="S246" i="25"/>
  <c r="U246" i="25"/>
  <c r="O246" i="25"/>
  <c r="R246" i="25"/>
  <c r="P238" i="25"/>
  <c r="S238" i="25"/>
  <c r="O238" i="25"/>
  <c r="U238" i="25"/>
  <c r="T238" i="25"/>
  <c r="R238" i="25"/>
  <c r="P230" i="25"/>
  <c r="O230" i="25"/>
  <c r="T230" i="25"/>
  <c r="R230" i="25"/>
  <c r="S230" i="25"/>
  <c r="P222" i="25"/>
  <c r="T222" i="25"/>
  <c r="O222" i="25"/>
  <c r="U222" i="25"/>
  <c r="R222" i="25"/>
  <c r="S214" i="25"/>
  <c r="P214" i="25"/>
  <c r="U214" i="25"/>
  <c r="O214" i="25"/>
  <c r="U206" i="25"/>
  <c r="R206" i="25"/>
  <c r="P206" i="25"/>
  <c r="O206" i="25"/>
  <c r="T206" i="25"/>
  <c r="S206" i="25"/>
  <c r="R198" i="25"/>
  <c r="U198" i="25"/>
  <c r="P198" i="25"/>
  <c r="T198" i="25"/>
  <c r="T190" i="25"/>
  <c r="U190" i="25"/>
  <c r="R190" i="25"/>
  <c r="P190" i="25"/>
  <c r="O190" i="25"/>
  <c r="U182" i="25"/>
  <c r="S182" i="25"/>
  <c r="R182" i="25"/>
  <c r="T182" i="25"/>
  <c r="P182" i="25"/>
  <c r="O182" i="25"/>
  <c r="P174" i="25"/>
  <c r="O174" i="25"/>
  <c r="R174" i="25"/>
  <c r="T174" i="25"/>
  <c r="U174" i="25"/>
  <c r="S174" i="25"/>
  <c r="O166" i="25"/>
  <c r="R166" i="25"/>
  <c r="S166" i="25"/>
  <c r="T166" i="25"/>
  <c r="U166" i="25"/>
  <c r="O158" i="25"/>
  <c r="S158" i="25"/>
  <c r="T158" i="25"/>
  <c r="U150" i="25"/>
  <c r="P150" i="25"/>
  <c r="O150" i="25"/>
  <c r="S150" i="25"/>
  <c r="R150" i="25"/>
  <c r="T142" i="25"/>
  <c r="P142" i="25"/>
  <c r="U142" i="25"/>
  <c r="O142" i="25"/>
  <c r="S142" i="25"/>
  <c r="R142" i="25"/>
  <c r="P134" i="25"/>
  <c r="T134" i="25"/>
  <c r="O134" i="25"/>
  <c r="U134" i="25"/>
  <c r="R134" i="25"/>
  <c r="U126" i="25"/>
  <c r="P126" i="25"/>
  <c r="O126" i="25"/>
  <c r="R126" i="25"/>
  <c r="U118" i="25"/>
  <c r="R118" i="25"/>
  <c r="P118" i="25"/>
  <c r="T118" i="25"/>
  <c r="O118" i="25"/>
  <c r="U110" i="25"/>
  <c r="S110" i="25"/>
  <c r="R110" i="25"/>
  <c r="T110" i="25"/>
  <c r="P110" i="25"/>
  <c r="O110" i="25"/>
  <c r="T102" i="25"/>
  <c r="U102" i="25"/>
  <c r="P102" i="25"/>
  <c r="R102" i="25"/>
  <c r="U94" i="25"/>
  <c r="T94" i="25"/>
  <c r="S94" i="25"/>
  <c r="P94" i="25"/>
  <c r="O94" i="25"/>
  <c r="U86" i="25"/>
  <c r="R86" i="25"/>
  <c r="T86" i="25"/>
  <c r="S86" i="25"/>
  <c r="P86" i="25"/>
  <c r="O86" i="25"/>
  <c r="P78" i="25"/>
  <c r="O78" i="25"/>
  <c r="R78" i="25"/>
  <c r="U78" i="25"/>
  <c r="S78" i="25"/>
  <c r="O70" i="25"/>
  <c r="S70" i="25"/>
  <c r="R70" i="25"/>
  <c r="T70" i="25"/>
  <c r="O62" i="25"/>
  <c r="U62" i="25"/>
  <c r="T62" i="25"/>
  <c r="S62" i="25"/>
  <c r="R62" i="25"/>
  <c r="P54" i="25"/>
  <c r="R54" i="25"/>
  <c r="O54" i="25"/>
  <c r="U54" i="25"/>
  <c r="T54" i="25"/>
  <c r="S54" i="25"/>
  <c r="P46" i="25"/>
  <c r="O46" i="25"/>
  <c r="U46" i="25"/>
  <c r="R46" i="25"/>
  <c r="T46" i="25"/>
  <c r="S46" i="25"/>
  <c r="S38" i="25"/>
  <c r="R38" i="25"/>
  <c r="P38" i="25"/>
  <c r="U38" i="25"/>
  <c r="O38" i="25"/>
  <c r="T38" i="25"/>
  <c r="P30" i="25"/>
  <c r="R30" i="25"/>
  <c r="O30" i="25"/>
  <c r="U30" i="25"/>
  <c r="S30" i="25"/>
  <c r="T30" i="25"/>
  <c r="U22" i="25"/>
  <c r="P22" i="25"/>
  <c r="T22" i="25"/>
  <c r="O22" i="25"/>
  <c r="S22" i="25"/>
  <c r="R22" i="25"/>
  <c r="U14" i="25"/>
  <c r="T14" i="25"/>
  <c r="P14" i="25"/>
  <c r="S14" i="25"/>
  <c r="T255" i="46"/>
  <c r="S255" i="46"/>
  <c r="R255" i="46"/>
  <c r="U255" i="46"/>
  <c r="P255" i="46"/>
  <c r="O255" i="46"/>
  <c r="P247" i="46"/>
  <c r="O247" i="46"/>
  <c r="R247" i="46"/>
  <c r="T247" i="46"/>
  <c r="S247" i="46"/>
  <c r="U247" i="46"/>
  <c r="O239" i="46"/>
  <c r="S239" i="46"/>
  <c r="R239" i="46"/>
  <c r="T239" i="46"/>
  <c r="T231" i="46"/>
  <c r="P231" i="46"/>
  <c r="R231" i="46"/>
  <c r="O231" i="46"/>
  <c r="S231" i="46"/>
  <c r="U231" i="46"/>
  <c r="P223" i="46"/>
  <c r="U223" i="46"/>
  <c r="O223" i="46"/>
  <c r="R223" i="46"/>
  <c r="S223" i="46"/>
  <c r="T223" i="46"/>
  <c r="U215" i="46"/>
  <c r="P215" i="46"/>
  <c r="R215" i="46"/>
  <c r="O215" i="46"/>
  <c r="T215" i="46"/>
  <c r="S215" i="46"/>
  <c r="S207" i="46"/>
  <c r="T207" i="46"/>
  <c r="P207" i="46"/>
  <c r="O207" i="46"/>
  <c r="U207" i="46"/>
  <c r="U199" i="46"/>
  <c r="R199" i="46"/>
  <c r="S199" i="46"/>
  <c r="T199" i="46"/>
  <c r="P199" i="46"/>
  <c r="R191" i="46"/>
  <c r="S191" i="46"/>
  <c r="T191" i="46"/>
  <c r="P191" i="46"/>
  <c r="O191" i="46"/>
  <c r="P183" i="46"/>
  <c r="O183" i="46"/>
  <c r="U183" i="46"/>
  <c r="R183" i="46"/>
  <c r="S183" i="46"/>
  <c r="T183" i="46"/>
  <c r="O175" i="46"/>
  <c r="U175" i="46"/>
  <c r="R175" i="46"/>
  <c r="S175" i="46"/>
  <c r="T175" i="46"/>
  <c r="T167" i="46"/>
  <c r="S167" i="46"/>
  <c r="P167" i="46"/>
  <c r="O167" i="46"/>
  <c r="U167" i="46"/>
  <c r="T159" i="46"/>
  <c r="U159" i="46"/>
  <c r="P159" i="46"/>
  <c r="O159" i="46"/>
  <c r="R159" i="46"/>
  <c r="S159" i="46"/>
  <c r="P151" i="46"/>
  <c r="O151" i="46"/>
  <c r="T151" i="46"/>
  <c r="U151" i="46"/>
  <c r="R151" i="46"/>
  <c r="T143" i="46"/>
  <c r="U143" i="46"/>
  <c r="R143" i="46"/>
  <c r="P143" i="46"/>
  <c r="S143" i="46"/>
  <c r="O143" i="46"/>
  <c r="S135" i="46"/>
  <c r="P135" i="46"/>
  <c r="R135" i="46"/>
  <c r="O135" i="46"/>
  <c r="T135" i="46"/>
  <c r="U135" i="46"/>
  <c r="S127" i="46"/>
  <c r="R127" i="46"/>
  <c r="P127" i="46"/>
  <c r="T127" i="46"/>
  <c r="O127" i="46"/>
  <c r="U127" i="46"/>
  <c r="O119" i="46"/>
  <c r="S119" i="46"/>
  <c r="R119" i="46"/>
  <c r="T119" i="46"/>
  <c r="U119" i="46"/>
  <c r="S111" i="46"/>
  <c r="R111" i="46"/>
  <c r="T111" i="46"/>
  <c r="U111" i="46"/>
  <c r="P111" i="46"/>
  <c r="R103" i="46"/>
  <c r="T103" i="46"/>
  <c r="U103" i="46"/>
  <c r="P103" i="46"/>
  <c r="O103" i="46"/>
  <c r="T95" i="46"/>
  <c r="P95" i="46"/>
  <c r="O95" i="46"/>
  <c r="U95" i="46"/>
  <c r="R95" i="46"/>
  <c r="P87" i="46"/>
  <c r="U87" i="46"/>
  <c r="O87" i="46"/>
  <c r="R87" i="46"/>
  <c r="S87" i="46"/>
  <c r="O79" i="46"/>
  <c r="U79" i="46"/>
  <c r="S79" i="46"/>
  <c r="R79" i="46"/>
  <c r="T71" i="46"/>
  <c r="R71" i="46"/>
  <c r="P71" i="46"/>
  <c r="S71" i="46"/>
  <c r="O71" i="46"/>
  <c r="U71" i="46"/>
  <c r="S63" i="46"/>
  <c r="P63" i="46"/>
  <c r="O63" i="46"/>
  <c r="T63" i="46"/>
  <c r="R63" i="46"/>
  <c r="S55" i="46"/>
  <c r="P55" i="46"/>
  <c r="R55" i="46"/>
  <c r="O55" i="46"/>
  <c r="U55" i="46"/>
  <c r="T55" i="46"/>
  <c r="R47" i="46"/>
  <c r="S47" i="46"/>
  <c r="T47" i="46"/>
  <c r="U47" i="46"/>
  <c r="P47" i="46"/>
  <c r="O47" i="46"/>
  <c r="T39" i="46"/>
  <c r="S39" i="46"/>
  <c r="P39" i="46"/>
  <c r="O39" i="46"/>
  <c r="U39" i="46"/>
  <c r="R39" i="46"/>
  <c r="S31" i="46"/>
  <c r="U31" i="46"/>
  <c r="P31" i="46"/>
  <c r="O31" i="46"/>
  <c r="R31" i="46"/>
  <c r="T31" i="46"/>
  <c r="O23" i="46"/>
  <c r="U23" i="46"/>
  <c r="T23" i="46"/>
  <c r="S23" i="46"/>
  <c r="R23" i="46"/>
  <c r="U15" i="46"/>
  <c r="S15" i="46"/>
  <c r="P15" i="46"/>
  <c r="R15" i="46"/>
  <c r="I10" i="22"/>
  <c r="L56" i="23"/>
  <c r="L156" i="23"/>
  <c r="K180" i="23"/>
  <c r="X218" i="23"/>
  <c r="L218" i="23" s="1"/>
  <c r="L137" i="23"/>
  <c r="K142" i="23"/>
  <c r="L145" i="23"/>
  <c r="K40" i="7"/>
  <c r="H133" i="7"/>
  <c r="I131" i="23"/>
  <c r="I203" i="8"/>
  <c r="I139" i="23"/>
  <c r="I189" i="8"/>
  <c r="I66" i="8"/>
  <c r="J12" i="7"/>
  <c r="L214" i="23"/>
  <c r="K243" i="23"/>
  <c r="L69" i="23"/>
  <c r="K157" i="23"/>
  <c r="K133" i="23"/>
  <c r="K59" i="23"/>
  <c r="O66" i="8"/>
  <c r="I109" i="19"/>
  <c r="I84" i="7"/>
  <c r="K10" i="7"/>
  <c r="K173" i="7"/>
  <c r="K64" i="23"/>
  <c r="J34" i="19"/>
  <c r="K96" i="23"/>
  <c r="J95" i="22"/>
  <c r="L168" i="11"/>
  <c r="P251" i="8"/>
  <c r="P142" i="8"/>
  <c r="L213" i="10"/>
  <c r="J35" i="7"/>
  <c r="M109" i="19"/>
  <c r="L124" i="23"/>
  <c r="V139" i="23"/>
  <c r="O142" i="8"/>
  <c r="P189" i="8"/>
  <c r="I173" i="7"/>
  <c r="K243" i="11"/>
  <c r="J243" i="11"/>
  <c r="M77" i="19"/>
  <c r="M9" i="8"/>
  <c r="F32" i="3" s="1"/>
  <c r="L168" i="23"/>
  <c r="L175" i="23"/>
  <c r="K100" i="23"/>
  <c r="S218" i="23"/>
  <c r="K218" i="23" s="1"/>
  <c r="K226" i="23"/>
  <c r="K135" i="23"/>
  <c r="L138" i="23"/>
  <c r="H179" i="7"/>
  <c r="I66" i="20"/>
  <c r="K238" i="23"/>
  <c r="K254" i="23"/>
  <c r="T139" i="23"/>
  <c r="K111" i="23"/>
  <c r="K134" i="23"/>
  <c r="L23" i="23"/>
  <c r="J187" i="7"/>
  <c r="L55" i="10"/>
  <c r="O184" i="8"/>
  <c r="L64" i="23"/>
  <c r="L55" i="22"/>
  <c r="J238" i="7"/>
  <c r="Q60" i="8"/>
  <c r="K90" i="23"/>
  <c r="Q230" i="8"/>
  <c r="L95" i="22"/>
  <c r="J213" i="10"/>
  <c r="I234" i="56"/>
  <c r="H234" i="56"/>
  <c r="F142" i="54"/>
  <c r="E142" i="54"/>
  <c r="F158" i="54"/>
  <c r="E158" i="54"/>
  <c r="F174" i="54"/>
  <c r="E174" i="54"/>
  <c r="F190" i="54"/>
  <c r="E190" i="54"/>
  <c r="J76" i="12"/>
  <c r="J10" i="45"/>
  <c r="P125" i="25"/>
  <c r="E166" i="54"/>
  <c r="E102" i="54"/>
  <c r="E23" i="54"/>
  <c r="F23" i="54"/>
  <c r="N9" i="23"/>
  <c r="S13" i="44"/>
  <c r="W13" i="44" s="1"/>
  <c r="S37" i="25"/>
  <c r="T173" i="25"/>
  <c r="P225" i="25"/>
  <c r="O37" i="25"/>
  <c r="O69" i="25"/>
  <c r="O101" i="25"/>
  <c r="O133" i="25"/>
  <c r="O165" i="25"/>
  <c r="O197" i="25"/>
  <c r="O229" i="25"/>
  <c r="E54" i="54"/>
  <c r="E38" i="54"/>
  <c r="E22" i="54"/>
  <c r="E118" i="54"/>
  <c r="P101" i="25"/>
  <c r="P229" i="25"/>
  <c r="E246" i="54"/>
  <c r="E230" i="54"/>
  <c r="E214" i="54"/>
  <c r="E182" i="54"/>
  <c r="E134" i="54"/>
  <c r="F62" i="54"/>
  <c r="O13" i="25"/>
  <c r="O45" i="25"/>
  <c r="O77" i="25"/>
  <c r="O109" i="25"/>
  <c r="O141" i="25"/>
  <c r="O173" i="25"/>
  <c r="O205" i="25"/>
  <c r="O237" i="25"/>
  <c r="F78" i="54"/>
  <c r="Q13" i="39"/>
  <c r="U13" i="39" s="1"/>
  <c r="T149" i="25"/>
  <c r="T213" i="25"/>
  <c r="L10" i="45"/>
  <c r="O89" i="25"/>
  <c r="O186" i="25"/>
  <c r="E198" i="54"/>
  <c r="F94" i="54"/>
  <c r="P145" i="25"/>
  <c r="F110" i="54"/>
  <c r="Q324" i="59"/>
  <c r="U324" i="59" s="1"/>
  <c r="P324" i="59"/>
  <c r="T324" i="59" s="1"/>
  <c r="S269" i="59"/>
  <c r="R269" i="59"/>
  <c r="S273" i="59"/>
  <c r="Q273" i="59"/>
  <c r="U273" i="59" s="1"/>
  <c r="Q277" i="59"/>
  <c r="U277" i="59" s="1"/>
  <c r="R277" i="59"/>
  <c r="P281" i="59"/>
  <c r="T281" i="59" s="1"/>
  <c r="Q281" i="59"/>
  <c r="U281" i="59" s="1"/>
  <c r="Q289" i="59"/>
  <c r="U289" i="59" s="1"/>
  <c r="R289" i="59"/>
  <c r="Q301" i="59"/>
  <c r="U301" i="59" s="1"/>
  <c r="S301" i="59"/>
  <c r="Q309" i="59"/>
  <c r="U309" i="59" s="1"/>
  <c r="R309" i="59"/>
  <c r="P309" i="59"/>
  <c r="T309" i="59" s="1"/>
  <c r="P313" i="59"/>
  <c r="T313" i="59" s="1"/>
  <c r="R313" i="59"/>
  <c r="S313" i="59"/>
  <c r="Q317" i="59"/>
  <c r="U317" i="59" s="1"/>
  <c r="P317" i="59"/>
  <c r="T317" i="59" s="1"/>
  <c r="S317" i="59"/>
  <c r="P321" i="59"/>
  <c r="T321" i="59" s="1"/>
  <c r="S321" i="59"/>
  <c r="R325" i="59"/>
  <c r="S325" i="59"/>
  <c r="Q325" i="59"/>
  <c r="U325" i="59" s="1"/>
  <c r="P325" i="59"/>
  <c r="T325" i="59" s="1"/>
  <c r="Q329" i="59"/>
  <c r="U329" i="59" s="1"/>
  <c r="R329" i="59"/>
  <c r="Q333" i="59"/>
  <c r="U333" i="59" s="1"/>
  <c r="R333" i="59"/>
  <c r="S333" i="59"/>
  <c r="Q337" i="59"/>
  <c r="U337" i="59" s="1"/>
  <c r="R337" i="59"/>
  <c r="Q341" i="59"/>
  <c r="U341" i="59" s="1"/>
  <c r="R341" i="59"/>
  <c r="Q349" i="59"/>
  <c r="U349" i="59" s="1"/>
  <c r="P349" i="59"/>
  <c r="T349" i="59" s="1"/>
  <c r="P265" i="59"/>
  <c r="T265" i="59" s="1"/>
  <c r="Q267" i="59"/>
  <c r="U267" i="59" s="1"/>
  <c r="R267" i="59"/>
  <c r="P271" i="59"/>
  <c r="T271" i="59" s="1"/>
  <c r="Q271" i="59"/>
  <c r="U271" i="59" s="1"/>
  <c r="P279" i="59"/>
  <c r="T279" i="59" s="1"/>
  <c r="Q279" i="59"/>
  <c r="U279" i="59" s="1"/>
  <c r="P283" i="59"/>
  <c r="T283" i="59" s="1"/>
  <c r="R283" i="59"/>
  <c r="Q283" i="59"/>
  <c r="U283" i="59" s="1"/>
  <c r="P287" i="59"/>
  <c r="T287" i="59" s="1"/>
  <c r="R287" i="59"/>
  <c r="Q295" i="59"/>
  <c r="U295" i="59" s="1"/>
  <c r="P295" i="59"/>
  <c r="T295" i="59" s="1"/>
  <c r="P303" i="59"/>
  <c r="T303" i="59" s="1"/>
  <c r="Q303" i="59"/>
  <c r="U303" i="59" s="1"/>
  <c r="Q307" i="59"/>
  <c r="U307" i="59" s="1"/>
  <c r="S307" i="59"/>
  <c r="J36" i="60"/>
  <c r="I36" i="60"/>
  <c r="I52" i="60"/>
  <c r="J52" i="60"/>
  <c r="J116" i="60"/>
  <c r="I116" i="60"/>
  <c r="J124" i="60"/>
  <c r="I124" i="60"/>
  <c r="J132" i="60"/>
  <c r="I132" i="60"/>
  <c r="I148" i="60"/>
  <c r="J148" i="60"/>
  <c r="J212" i="60"/>
  <c r="I212" i="60"/>
  <c r="S353" i="59"/>
  <c r="S393" i="59"/>
  <c r="R449" i="59"/>
  <c r="R465" i="59"/>
  <c r="S391" i="59"/>
  <c r="Q342" i="59"/>
  <c r="U342" i="59" s="1"/>
  <c r="Q326" i="59"/>
  <c r="U326" i="59" s="1"/>
  <c r="P657" i="59"/>
  <c r="T657" i="59" s="1"/>
  <c r="Q651" i="59"/>
  <c r="U651" i="59" s="1"/>
  <c r="Q563" i="59"/>
  <c r="U563" i="59" s="1"/>
  <c r="P515" i="59"/>
  <c r="T515" i="59" s="1"/>
  <c r="P503" i="59"/>
  <c r="T503" i="59" s="1"/>
  <c r="P491" i="59"/>
  <c r="T491" i="59" s="1"/>
  <c r="P479" i="59"/>
  <c r="T479" i="59" s="1"/>
  <c r="Q465" i="59"/>
  <c r="U465" i="59" s="1"/>
  <c r="Q453" i="59"/>
  <c r="U453" i="59" s="1"/>
  <c r="P439" i="59"/>
  <c r="T439" i="59" s="1"/>
  <c r="P427" i="59"/>
  <c r="T427" i="59" s="1"/>
  <c r="P411" i="59"/>
  <c r="T411" i="59" s="1"/>
  <c r="P397" i="59"/>
  <c r="T397" i="59" s="1"/>
  <c r="I88" i="60"/>
  <c r="S361" i="59"/>
  <c r="S335" i="59"/>
  <c r="R361" i="59"/>
  <c r="R381" i="59"/>
  <c r="S447" i="59"/>
  <c r="R457" i="59"/>
  <c r="R387" i="59"/>
  <c r="R409" i="59"/>
  <c r="S463" i="59"/>
  <c r="Q663" i="59"/>
  <c r="U663" i="59" s="1"/>
  <c r="Q631" i="59"/>
  <c r="U631" i="59" s="1"/>
  <c r="Q561" i="59"/>
  <c r="U561" i="59" s="1"/>
  <c r="Q541" i="59"/>
  <c r="U541" i="59" s="1"/>
  <c r="P529" i="59"/>
  <c r="T529" i="59" s="1"/>
  <c r="Q513" i="59"/>
  <c r="U513" i="59" s="1"/>
  <c r="P477" i="59"/>
  <c r="T477" i="59" s="1"/>
  <c r="Q463" i="59"/>
  <c r="U463" i="59" s="1"/>
  <c r="P451" i="59"/>
  <c r="T451" i="59" s="1"/>
  <c r="Q439" i="59"/>
  <c r="U439" i="59" s="1"/>
  <c r="Q425" i="59"/>
  <c r="U425" i="59" s="1"/>
  <c r="Q407" i="59"/>
  <c r="U407" i="59" s="1"/>
  <c r="P395" i="59"/>
  <c r="T395" i="59" s="1"/>
  <c r="P377" i="59"/>
  <c r="T377" i="59" s="1"/>
  <c r="P357" i="59"/>
  <c r="T357" i="59" s="1"/>
  <c r="Q343" i="59"/>
  <c r="U343" i="59" s="1"/>
  <c r="P270" i="59"/>
  <c r="T270" i="59" s="1"/>
  <c r="Q286" i="59"/>
  <c r="U286" i="59" s="1"/>
  <c r="P314" i="59"/>
  <c r="T314" i="59" s="1"/>
  <c r="Q330" i="59"/>
  <c r="U330" i="59" s="1"/>
  <c r="Q346" i="59"/>
  <c r="U346" i="59" s="1"/>
  <c r="P358" i="59"/>
  <c r="T358" i="59" s="1"/>
  <c r="Q374" i="59"/>
  <c r="U374" i="59" s="1"/>
  <c r="Q390" i="59"/>
  <c r="U390" i="59" s="1"/>
  <c r="P402" i="59"/>
  <c r="T402" i="59" s="1"/>
  <c r="Q511" i="59"/>
  <c r="U511" i="59" s="1"/>
  <c r="P501" i="59"/>
  <c r="T501" i="59" s="1"/>
  <c r="Q475" i="59"/>
  <c r="U475" i="59" s="1"/>
  <c r="P461" i="59"/>
  <c r="T461" i="59" s="1"/>
  <c r="Q423" i="59"/>
  <c r="U423" i="59" s="1"/>
  <c r="Q393" i="59"/>
  <c r="U393" i="59" s="1"/>
  <c r="P375" i="59"/>
  <c r="T375" i="59" s="1"/>
  <c r="Q355" i="59"/>
  <c r="U355" i="59" s="1"/>
  <c r="Q339" i="59"/>
  <c r="U339" i="59" s="1"/>
  <c r="P323" i="59"/>
  <c r="T323" i="59" s="1"/>
  <c r="J24" i="60"/>
  <c r="I24" i="60"/>
  <c r="I32" i="60"/>
  <c r="J32" i="60"/>
  <c r="J64" i="60"/>
  <c r="I64" i="60"/>
  <c r="I72" i="60"/>
  <c r="J72" i="60"/>
  <c r="J112" i="60"/>
  <c r="I112" i="60"/>
  <c r="I128" i="60"/>
  <c r="J128" i="60"/>
  <c r="I152" i="60"/>
  <c r="J152" i="60"/>
  <c r="J160" i="60"/>
  <c r="I160" i="60"/>
  <c r="Q371" i="59"/>
  <c r="U371" i="59" s="1"/>
  <c r="P351" i="59"/>
  <c r="T351" i="59" s="1"/>
  <c r="P335" i="59"/>
  <c r="T335" i="59" s="1"/>
  <c r="S395" i="59"/>
  <c r="R399" i="59"/>
  <c r="S343" i="59"/>
  <c r="S415" i="59"/>
  <c r="P575" i="59"/>
  <c r="T575" i="59" s="1"/>
  <c r="Q521" i="59"/>
  <c r="U521" i="59" s="1"/>
  <c r="Q471" i="59"/>
  <c r="U471" i="59" s="1"/>
  <c r="Q457" i="59"/>
  <c r="U457" i="59" s="1"/>
  <c r="Q417" i="59"/>
  <c r="U417" i="59" s="1"/>
  <c r="Q403" i="59"/>
  <c r="U403" i="59" s="1"/>
  <c r="P385" i="59"/>
  <c r="T385" i="59" s="1"/>
  <c r="Q367" i="59"/>
  <c r="U367" i="59" s="1"/>
  <c r="I200" i="60"/>
  <c r="J232" i="60"/>
  <c r="I256" i="60"/>
  <c r="J216" i="60"/>
  <c r="L45" i="16"/>
  <c r="K42" i="16"/>
  <c r="L15" i="16"/>
  <c r="J59" i="16"/>
  <c r="K44" i="16"/>
  <c r="I59" i="16"/>
  <c r="I39" i="16"/>
  <c r="J31" i="16"/>
  <c r="N45" i="16"/>
  <c r="N59" i="16"/>
  <c r="I81" i="16"/>
  <c r="K79" i="16"/>
  <c r="J102" i="16"/>
  <c r="I79" i="16"/>
  <c r="J17" i="16"/>
  <c r="K42" i="17"/>
  <c r="I99" i="45"/>
  <c r="J99" i="45"/>
  <c r="L99" i="45"/>
  <c r="K139" i="5"/>
  <c r="I139" i="5"/>
  <c r="J257" i="30"/>
  <c r="K257" i="30"/>
  <c r="I108" i="31"/>
  <c r="K108" i="31"/>
  <c r="K179" i="31"/>
  <c r="I179" i="31"/>
  <c r="Q480" i="59"/>
  <c r="U480" i="59" s="1"/>
  <c r="P484" i="59"/>
  <c r="T484" i="59" s="1"/>
  <c r="Q492" i="59"/>
  <c r="U492" i="59" s="1"/>
  <c r="P500" i="59"/>
  <c r="T500" i="59" s="1"/>
  <c r="Q504" i="59"/>
  <c r="U504" i="59" s="1"/>
  <c r="Q528" i="59"/>
  <c r="U528" i="59" s="1"/>
  <c r="Q544" i="59"/>
  <c r="U544" i="59" s="1"/>
  <c r="P556" i="59"/>
  <c r="T556" i="59" s="1"/>
  <c r="Q560" i="59"/>
  <c r="U560" i="59" s="1"/>
  <c r="P568" i="59"/>
  <c r="T568" i="59" s="1"/>
  <c r="Q576" i="59"/>
  <c r="U576" i="59" s="1"/>
  <c r="P580" i="59"/>
  <c r="T580" i="59" s="1"/>
  <c r="Q592" i="59"/>
  <c r="U592" i="59" s="1"/>
  <c r="Q604" i="59"/>
  <c r="U604" i="59" s="1"/>
  <c r="Q608" i="59"/>
  <c r="U608" i="59" s="1"/>
  <c r="Q616" i="59"/>
  <c r="U616" i="59" s="1"/>
  <c r="P628" i="59"/>
  <c r="T628" i="59" s="1"/>
  <c r="P644" i="59"/>
  <c r="T644" i="59" s="1"/>
  <c r="P660" i="59"/>
  <c r="T660" i="59" s="1"/>
  <c r="Q680" i="59"/>
  <c r="U680" i="59" s="1"/>
  <c r="Q696" i="59"/>
  <c r="U696" i="59" s="1"/>
  <c r="P716" i="59"/>
  <c r="T716" i="59" s="1"/>
  <c r="Q720" i="59"/>
  <c r="U720" i="59" s="1"/>
  <c r="P732" i="59"/>
  <c r="T732" i="59" s="1"/>
  <c r="P748" i="59"/>
  <c r="T748" i="59" s="1"/>
  <c r="J78" i="60"/>
  <c r="J244" i="60"/>
  <c r="I190" i="60"/>
  <c r="J141" i="60"/>
  <c r="J131" i="62"/>
  <c r="F99" i="63"/>
  <c r="G148" i="65"/>
  <c r="G180" i="65"/>
  <c r="G65" i="66"/>
  <c r="G68" i="66"/>
  <c r="G100" i="66"/>
  <c r="G202" i="66"/>
  <c r="G180" i="67"/>
  <c r="G183" i="67"/>
  <c r="L41" i="16"/>
  <c r="L24" i="16"/>
  <c r="K41" i="16"/>
  <c r="L59" i="16"/>
  <c r="J42" i="16"/>
  <c r="J29" i="16"/>
  <c r="I47" i="16"/>
  <c r="I38" i="16"/>
  <c r="L19" i="16"/>
  <c r="J39" i="16"/>
  <c r="M66" i="16"/>
  <c r="K70" i="16"/>
  <c r="N66" i="16"/>
  <c r="K62" i="16"/>
  <c r="I76" i="16"/>
  <c r="K17" i="16"/>
  <c r="K38" i="16"/>
  <c r="J41" i="16"/>
  <c r="L44" i="16"/>
  <c r="N105" i="16"/>
  <c r="K65" i="17"/>
  <c r="N65" i="17"/>
  <c r="L50" i="5"/>
  <c r="J50" i="5"/>
  <c r="K50" i="5"/>
  <c r="K116" i="5"/>
  <c r="I116" i="5"/>
  <c r="K88" i="30"/>
  <c r="L88" i="30"/>
  <c r="K237" i="30"/>
  <c r="J237" i="30"/>
  <c r="L39" i="16"/>
  <c r="J89" i="16"/>
  <c r="N79" i="16"/>
  <c r="N55" i="16"/>
  <c r="N62" i="16"/>
  <c r="J54" i="17"/>
  <c r="K33" i="45"/>
  <c r="J33" i="45"/>
  <c r="I84" i="45"/>
  <c r="N84" i="45"/>
  <c r="K84" i="45"/>
  <c r="N84" i="17"/>
  <c r="K84" i="17"/>
  <c r="L84" i="17"/>
  <c r="O84" i="17" s="1"/>
  <c r="M132" i="30"/>
  <c r="L132" i="30"/>
  <c r="K132" i="30"/>
  <c r="J132" i="30"/>
  <c r="I168" i="60"/>
  <c r="J62" i="60"/>
  <c r="J240" i="60"/>
  <c r="J79" i="16"/>
  <c r="L62" i="16"/>
  <c r="M79" i="16"/>
  <c r="I15" i="16"/>
  <c r="K39" i="16"/>
  <c r="N29" i="16"/>
  <c r="I45" i="16"/>
  <c r="I35" i="16"/>
  <c r="M17" i="16"/>
  <c r="L35" i="16"/>
  <c r="N39" i="16"/>
  <c r="L12" i="16"/>
  <c r="M44" i="16"/>
  <c r="L17" i="16"/>
  <c r="L189" i="5"/>
  <c r="I189" i="5"/>
  <c r="K189" i="5"/>
  <c r="J85" i="30"/>
  <c r="L85" i="30"/>
  <c r="Q418" i="59"/>
  <c r="U418" i="59" s="1"/>
  <c r="J102" i="60"/>
  <c r="J230" i="60"/>
  <c r="G186" i="63"/>
  <c r="G29" i="64"/>
  <c r="G32" i="64"/>
  <c r="G124" i="65"/>
  <c r="G127" i="65"/>
  <c r="G57" i="66"/>
  <c r="G89" i="66"/>
  <c r="F141" i="66"/>
  <c r="G33" i="67"/>
  <c r="F172" i="67"/>
  <c r="L29" i="16"/>
  <c r="M68" i="16"/>
  <c r="J38" i="16"/>
  <c r="K24" i="16"/>
  <c r="J19" i="16"/>
  <c r="J47" i="16"/>
  <c r="N19" i="16"/>
  <c r="I93" i="16"/>
  <c r="I12" i="16"/>
  <c r="K12" i="16"/>
  <c r="I29" i="16"/>
  <c r="M42" i="16"/>
  <c r="M45" i="16"/>
  <c r="J82" i="30"/>
  <c r="M107" i="17"/>
  <c r="N107" i="17"/>
  <c r="K21" i="5"/>
  <c r="L21" i="5"/>
  <c r="J21" i="5"/>
  <c r="K40" i="5"/>
  <c r="J40" i="5"/>
  <c r="K76" i="31"/>
  <c r="I76" i="31"/>
  <c r="I88" i="31"/>
  <c r="K88" i="31"/>
  <c r="L169" i="31"/>
  <c r="J169" i="31"/>
  <c r="I169" i="31"/>
  <c r="L21" i="17"/>
  <c r="O21" i="17" s="1"/>
  <c r="J21" i="17"/>
  <c r="J74" i="17"/>
  <c r="L74" i="17"/>
  <c r="O74" i="17" s="1"/>
  <c r="L75" i="18"/>
  <c r="O75" i="18" s="1"/>
  <c r="K75" i="18"/>
  <c r="N75" i="18"/>
  <c r="L35" i="30"/>
  <c r="M35" i="30"/>
  <c r="K42" i="30"/>
  <c r="L42" i="30"/>
  <c r="K61" i="31"/>
  <c r="I61" i="31"/>
  <c r="K55" i="16"/>
  <c r="L55" i="16"/>
  <c r="L89" i="16"/>
  <c r="N12" i="16"/>
  <c r="M62" i="16"/>
  <c r="L11" i="5"/>
  <c r="I11" i="5"/>
  <c r="I220" i="5"/>
  <c r="K220" i="5"/>
  <c r="K118" i="31"/>
  <c r="L118" i="31"/>
  <c r="J118" i="31"/>
  <c r="L166" i="31"/>
  <c r="J166" i="31"/>
  <c r="I166" i="31"/>
  <c r="L257" i="31"/>
  <c r="J257" i="31"/>
  <c r="I228" i="60"/>
  <c r="J220" i="60"/>
  <c r="G146" i="63"/>
  <c r="G20" i="65"/>
  <c r="G84" i="65"/>
  <c r="G116" i="65"/>
  <c r="F129" i="66"/>
  <c r="G132" i="66"/>
  <c r="F80" i="67"/>
  <c r="K45" i="16"/>
  <c r="M59" i="16"/>
  <c r="J24" i="16"/>
  <c r="I24" i="16"/>
  <c r="I89" i="16"/>
  <c r="K21" i="17"/>
  <c r="N89" i="17"/>
  <c r="L89" i="17"/>
  <c r="O89" i="17" s="1"/>
  <c r="M65" i="18"/>
  <c r="J65" i="18"/>
  <c r="K65" i="18"/>
  <c r="K96" i="18"/>
  <c r="M96" i="18"/>
  <c r="J96" i="18"/>
  <c r="J103" i="18"/>
  <c r="K103" i="18"/>
  <c r="I103" i="5"/>
  <c r="L103" i="5"/>
  <c r="K103" i="5"/>
  <c r="J103" i="5"/>
  <c r="L73" i="30"/>
  <c r="K73" i="30"/>
  <c r="M213" i="30"/>
  <c r="J213" i="30"/>
  <c r="X170" i="24"/>
  <c r="Y170" i="24"/>
  <c r="W178" i="24"/>
  <c r="P178" i="24"/>
  <c r="P186" i="24"/>
  <c r="O186" i="24"/>
  <c r="P190" i="24"/>
  <c r="O190" i="24"/>
  <c r="Q18" i="59"/>
  <c r="U18" i="59" s="1"/>
  <c r="R18" i="59"/>
  <c r="V18" i="59" s="1"/>
  <c r="S20" i="59"/>
  <c r="Q20" i="59"/>
  <c r="U20" i="59" s="1"/>
  <c r="R20" i="59"/>
  <c r="V20" i="59" s="1"/>
  <c r="T20" i="59"/>
  <c r="Q27" i="59"/>
  <c r="U27" i="59" s="1"/>
  <c r="R27" i="59"/>
  <c r="V27" i="59" s="1"/>
  <c r="T44" i="59"/>
  <c r="S44" i="59"/>
  <c r="Q44" i="59"/>
  <c r="U44" i="59" s="1"/>
  <c r="R44" i="59"/>
  <c r="V44" i="59" s="1"/>
  <c r="T46" i="59"/>
  <c r="S46" i="59"/>
  <c r="R46" i="59"/>
  <c r="V46" i="59" s="1"/>
  <c r="Q46" i="59"/>
  <c r="U46" i="59" s="1"/>
  <c r="R53" i="59"/>
  <c r="V53" i="59" s="1"/>
  <c r="Q53" i="59"/>
  <c r="U53" i="59" s="1"/>
  <c r="R74" i="59"/>
  <c r="V74" i="59" s="1"/>
  <c r="Q74" i="59"/>
  <c r="U74" i="59" s="1"/>
  <c r="T76" i="59"/>
  <c r="Q76" i="59"/>
  <c r="U76" i="59" s="1"/>
  <c r="S76" i="59"/>
  <c r="R76" i="59"/>
  <c r="V76" i="59" s="1"/>
  <c r="T78" i="59"/>
  <c r="Q78" i="59"/>
  <c r="U78" i="59" s="1"/>
  <c r="R78" i="59"/>
  <c r="V78" i="59" s="1"/>
  <c r="S78" i="59"/>
  <c r="Q80" i="59"/>
  <c r="U80" i="59" s="1"/>
  <c r="R80" i="59"/>
  <c r="V80" i="59" s="1"/>
  <c r="S80" i="59"/>
  <c r="T80" i="59"/>
  <c r="R82" i="59"/>
  <c r="V82" i="59" s="1"/>
  <c r="T82" i="59"/>
  <c r="S82" i="59"/>
  <c r="Q93" i="59"/>
  <c r="U93" i="59" s="1"/>
  <c r="R93" i="59"/>
  <c r="V93" i="59" s="1"/>
  <c r="Q95" i="59"/>
  <c r="U95" i="59" s="1"/>
  <c r="R95" i="59"/>
  <c r="V95" i="59" s="1"/>
  <c r="Q97" i="59"/>
  <c r="U97" i="59" s="1"/>
  <c r="R97" i="59"/>
  <c r="V97" i="59" s="1"/>
  <c r="R175" i="59"/>
  <c r="V175" i="59" s="1"/>
  <c r="Q175" i="59"/>
  <c r="U175" i="59" s="1"/>
  <c r="T194" i="59"/>
  <c r="S194" i="59"/>
  <c r="Q194" i="59"/>
  <c r="U194" i="59" s="1"/>
  <c r="R194" i="59"/>
  <c r="V194" i="59" s="1"/>
  <c r="N86" i="45"/>
  <c r="J90" i="45"/>
  <c r="J86" i="45"/>
  <c r="L87" i="17"/>
  <c r="O87" i="17" s="1"/>
  <c r="J14" i="17"/>
  <c r="I53" i="45"/>
  <c r="I131" i="5"/>
  <c r="J71" i="45"/>
  <c r="M74" i="45"/>
  <c r="N92" i="45"/>
  <c r="J90" i="17"/>
  <c r="V178" i="24"/>
  <c r="W202" i="24"/>
  <c r="W182" i="24"/>
  <c r="V170" i="24"/>
  <c r="M11" i="32"/>
  <c r="P206" i="24"/>
  <c r="O194" i="24"/>
  <c r="P174" i="24"/>
  <c r="Q122" i="39"/>
  <c r="U122" i="39" s="1"/>
  <c r="L35" i="17"/>
  <c r="O35" i="17" s="1"/>
  <c r="J87" i="17"/>
  <c r="I13" i="5"/>
  <c r="J28" i="45"/>
  <c r="L42" i="5"/>
  <c r="J42" i="5"/>
  <c r="L34" i="45"/>
  <c r="X186" i="24"/>
  <c r="W206" i="24"/>
  <c r="W194" i="24"/>
  <c r="Q74" i="39"/>
  <c r="U74" i="39" s="1"/>
  <c r="Q26" i="39"/>
  <c r="U26" i="39" s="1"/>
  <c r="W112" i="24"/>
  <c r="P112" i="24"/>
  <c r="X194" i="24"/>
  <c r="W186" i="24"/>
  <c r="W170" i="24"/>
  <c r="O170" i="24"/>
  <c r="R254" i="38"/>
  <c r="V254" i="38" s="1"/>
  <c r="Q254" i="38"/>
  <c r="U254" i="38" s="1"/>
  <c r="R262" i="38"/>
  <c r="V262" i="38" s="1"/>
  <c r="Q262" i="38"/>
  <c r="U262" i="38" s="1"/>
  <c r="R18" i="39"/>
  <c r="V18" i="39" s="1"/>
  <c r="Q18" i="39"/>
  <c r="U18" i="39" s="1"/>
  <c r="R34" i="39"/>
  <c r="V34" i="39" s="1"/>
  <c r="Q34" i="39"/>
  <c r="U34" i="39" s="1"/>
  <c r="R42" i="39"/>
  <c r="V42" i="39" s="1"/>
  <c r="Q42" i="39"/>
  <c r="U42" i="39" s="1"/>
  <c r="R50" i="39"/>
  <c r="V50" i="39" s="1"/>
  <c r="Q50" i="39"/>
  <c r="U50" i="39" s="1"/>
  <c r="R58" i="39"/>
  <c r="V58" i="39" s="1"/>
  <c r="Q58" i="39"/>
  <c r="U58" i="39" s="1"/>
  <c r="R66" i="39"/>
  <c r="V66" i="39" s="1"/>
  <c r="Q66" i="39"/>
  <c r="U66" i="39" s="1"/>
  <c r="R82" i="39"/>
  <c r="V82" i="39" s="1"/>
  <c r="Q82" i="39"/>
  <c r="U82" i="39" s="1"/>
  <c r="R90" i="39"/>
  <c r="V90" i="39" s="1"/>
  <c r="Q90" i="39"/>
  <c r="U90" i="39" s="1"/>
  <c r="R98" i="39"/>
  <c r="V98" i="39" s="1"/>
  <c r="Q98" i="39"/>
  <c r="U98" i="39" s="1"/>
  <c r="S101" i="39"/>
  <c r="R101" i="39"/>
  <c r="V101" i="39" s="1"/>
  <c r="R106" i="39"/>
  <c r="V106" i="39" s="1"/>
  <c r="Q106" i="39"/>
  <c r="U106" i="39" s="1"/>
  <c r="R114" i="39"/>
  <c r="V114" i="39" s="1"/>
  <c r="Q114" i="39"/>
  <c r="U114" i="39" s="1"/>
  <c r="T133" i="39"/>
  <c r="R133" i="39"/>
  <c r="V133" i="39" s="1"/>
  <c r="R138" i="39"/>
  <c r="V138" i="39" s="1"/>
  <c r="Q138" i="39"/>
  <c r="U138" i="39" s="1"/>
  <c r="R146" i="39"/>
  <c r="V146" i="39" s="1"/>
  <c r="Q146" i="39"/>
  <c r="U146" i="39" s="1"/>
  <c r="R154" i="39"/>
  <c r="V154" i="39" s="1"/>
  <c r="Q154" i="39"/>
  <c r="U154" i="39" s="1"/>
  <c r="R170" i="39"/>
  <c r="V170" i="39" s="1"/>
  <c r="Q170" i="39"/>
  <c r="U170" i="39" s="1"/>
  <c r="R186" i="39"/>
  <c r="V186" i="39" s="1"/>
  <c r="Q186" i="39"/>
  <c r="U186" i="39" s="1"/>
  <c r="R194" i="39"/>
  <c r="V194" i="39" s="1"/>
  <c r="Q194" i="39"/>
  <c r="U194" i="39" s="1"/>
  <c r="R202" i="39"/>
  <c r="V202" i="39" s="1"/>
  <c r="Q202" i="39"/>
  <c r="U202" i="39" s="1"/>
  <c r="R210" i="39"/>
  <c r="V210" i="39" s="1"/>
  <c r="Q210" i="39"/>
  <c r="U210" i="39" s="1"/>
  <c r="R218" i="39"/>
  <c r="V218" i="39" s="1"/>
  <c r="Q218" i="39"/>
  <c r="U218" i="39" s="1"/>
  <c r="R226" i="39"/>
  <c r="V226" i="39" s="1"/>
  <c r="Q226" i="39"/>
  <c r="U226" i="39" s="1"/>
  <c r="R234" i="39"/>
  <c r="V234" i="39" s="1"/>
  <c r="Q234" i="39"/>
  <c r="U234" i="39" s="1"/>
  <c r="R242" i="39"/>
  <c r="V242" i="39" s="1"/>
  <c r="Q242" i="39"/>
  <c r="U242" i="39" s="1"/>
  <c r="R250" i="39"/>
  <c r="V250" i="39" s="1"/>
  <c r="Q250" i="39"/>
  <c r="U250" i="39" s="1"/>
  <c r="S193" i="44"/>
  <c r="W193" i="44" s="1"/>
  <c r="R193" i="44"/>
  <c r="V193" i="44" s="1"/>
  <c r="T193" i="44"/>
  <c r="U193" i="44"/>
  <c r="R191" i="44"/>
  <c r="V191" i="44" s="1"/>
  <c r="T191" i="44"/>
  <c r="U191" i="44"/>
  <c r="S191" i="44"/>
  <c r="W191" i="44" s="1"/>
  <c r="R189" i="44"/>
  <c r="V189" i="44" s="1"/>
  <c r="S189" i="44"/>
  <c r="W189" i="44" s="1"/>
  <c r="T189" i="44"/>
  <c r="U189" i="44"/>
  <c r="T187" i="44"/>
  <c r="U187" i="44"/>
  <c r="R95" i="44"/>
  <c r="V95" i="44" s="1"/>
  <c r="S95" i="44"/>
  <c r="W95" i="44" s="1"/>
  <c r="R93" i="44"/>
  <c r="V93" i="44" s="1"/>
  <c r="S93" i="44"/>
  <c r="W93" i="44" s="1"/>
  <c r="N32" i="45"/>
  <c r="K99" i="17"/>
  <c r="J45" i="18"/>
  <c r="L39" i="45"/>
  <c r="M99" i="17"/>
  <c r="K91" i="18"/>
  <c r="J23" i="5"/>
  <c r="J13" i="5"/>
  <c r="K32" i="45"/>
  <c r="N45" i="45"/>
  <c r="M77" i="18"/>
  <c r="J91" i="18"/>
  <c r="K23" i="5"/>
  <c r="I52" i="5"/>
  <c r="J195" i="5"/>
  <c r="V198" i="24"/>
  <c r="V190" i="24"/>
  <c r="P170" i="24"/>
  <c r="O178" i="24"/>
  <c r="O74" i="24"/>
  <c r="O40" i="24"/>
  <c r="Q67" i="38"/>
  <c r="U67" i="38" s="1"/>
  <c r="Q236" i="38"/>
  <c r="U236" i="38" s="1"/>
  <c r="R236" i="38"/>
  <c r="V236" i="38" s="1"/>
  <c r="Q241" i="38"/>
  <c r="U241" i="38" s="1"/>
  <c r="R241" i="38"/>
  <c r="V241" i="38" s="1"/>
  <c r="Q82" i="59"/>
  <c r="U82" i="59" s="1"/>
  <c r="L11" i="32"/>
  <c r="V86" i="24"/>
  <c r="O86" i="24"/>
  <c r="Q16" i="38"/>
  <c r="U16" i="38" s="1"/>
  <c r="R16" i="38"/>
  <c r="V16" i="38" s="1"/>
  <c r="R19" i="38"/>
  <c r="V19" i="38" s="1"/>
  <c r="Q19" i="38"/>
  <c r="U19" i="38" s="1"/>
  <c r="R24" i="38"/>
  <c r="V24" i="38" s="1"/>
  <c r="Q24" i="38"/>
  <c r="U24" i="38" s="1"/>
  <c r="T27" i="38"/>
  <c r="R27" i="38"/>
  <c r="V27" i="38" s="1"/>
  <c r="R35" i="38"/>
  <c r="V35" i="38" s="1"/>
  <c r="Q35" i="38"/>
  <c r="U35" i="38" s="1"/>
  <c r="R43" i="38"/>
  <c r="V43" i="38" s="1"/>
  <c r="Q43" i="38"/>
  <c r="U43" i="38" s="1"/>
  <c r="R51" i="38"/>
  <c r="V51" i="38" s="1"/>
  <c r="Q51" i="38"/>
  <c r="U51" i="38" s="1"/>
  <c r="R59" i="38"/>
  <c r="V59" i="38" s="1"/>
  <c r="Q59" i="38"/>
  <c r="U59" i="38" s="1"/>
  <c r="R64" i="38"/>
  <c r="V64" i="38" s="1"/>
  <c r="Q64" i="38"/>
  <c r="U64" i="38" s="1"/>
  <c r="R75" i="38"/>
  <c r="V75" i="38" s="1"/>
  <c r="Q75" i="38"/>
  <c r="U75" i="38" s="1"/>
  <c r="R80" i="38"/>
  <c r="V80" i="38" s="1"/>
  <c r="Q80" i="38"/>
  <c r="U80" i="38" s="1"/>
  <c r="R88" i="38"/>
  <c r="V88" i="38" s="1"/>
  <c r="Q88" i="38"/>
  <c r="U88" i="38" s="1"/>
  <c r="Q96" i="38"/>
  <c r="U96" i="38" s="1"/>
  <c r="R96" i="38"/>
  <c r="V96" i="38" s="1"/>
  <c r="S99" i="38"/>
  <c r="R99" i="38"/>
  <c r="V99" i="38" s="1"/>
  <c r="Q99" i="38"/>
  <c r="U99" i="38" s="1"/>
  <c r="R104" i="38"/>
  <c r="V104" i="38" s="1"/>
  <c r="Q104" i="38"/>
  <c r="U104" i="38" s="1"/>
  <c r="R115" i="38"/>
  <c r="V115" i="38" s="1"/>
  <c r="Q115" i="38"/>
  <c r="U115" i="38" s="1"/>
  <c r="R136" i="38"/>
  <c r="V136" i="38" s="1"/>
  <c r="Q136" i="38"/>
  <c r="U136" i="38" s="1"/>
  <c r="Q144" i="38"/>
  <c r="U144" i="38" s="1"/>
  <c r="R144" i="38"/>
  <c r="V144" i="38" s="1"/>
  <c r="R149" i="38"/>
  <c r="V149" i="38" s="1"/>
  <c r="Q149" i="38"/>
  <c r="U149" i="38" s="1"/>
  <c r="R157" i="38"/>
  <c r="V157" i="38" s="1"/>
  <c r="Q157" i="38"/>
  <c r="U157" i="38" s="1"/>
  <c r="Q160" i="38"/>
  <c r="U160" i="38" s="1"/>
  <c r="R160" i="38"/>
  <c r="V160" i="38" s="1"/>
  <c r="R168" i="38"/>
  <c r="V168" i="38" s="1"/>
  <c r="Q168" i="38"/>
  <c r="U168" i="38" s="1"/>
  <c r="R173" i="38"/>
  <c r="V173" i="38" s="1"/>
  <c r="Q173" i="38"/>
  <c r="U173" i="38" s="1"/>
  <c r="Q176" i="38"/>
  <c r="U176" i="38" s="1"/>
  <c r="R176" i="38"/>
  <c r="V176" i="38" s="1"/>
  <c r="R184" i="38"/>
  <c r="V184" i="38" s="1"/>
  <c r="Q184" i="38"/>
  <c r="U184" i="38" s="1"/>
  <c r="R189" i="38"/>
  <c r="V189" i="38" s="1"/>
  <c r="Q189" i="38"/>
  <c r="U189" i="38" s="1"/>
  <c r="Q192" i="38"/>
  <c r="U192" i="38" s="1"/>
  <c r="R192" i="38"/>
  <c r="V192" i="38" s="1"/>
  <c r="R194" i="38"/>
  <c r="V194" i="38" s="1"/>
  <c r="Q194" i="38"/>
  <c r="U194" i="38" s="1"/>
  <c r="Q197" i="38"/>
  <c r="U197" i="38" s="1"/>
  <c r="R197" i="38"/>
  <c r="V197" i="38" s="1"/>
  <c r="R202" i="38"/>
  <c r="V202" i="38" s="1"/>
  <c r="Q202" i="38"/>
  <c r="U202" i="38" s="1"/>
  <c r="Q215" i="38"/>
  <c r="U215" i="38" s="1"/>
  <c r="R215" i="38"/>
  <c r="V215" i="38" s="1"/>
  <c r="Q223" i="38"/>
  <c r="U223" i="38" s="1"/>
  <c r="R223" i="38"/>
  <c r="V223" i="38" s="1"/>
  <c r="R226" i="38"/>
  <c r="V226" i="38" s="1"/>
  <c r="Q226" i="38"/>
  <c r="U226" i="38" s="1"/>
  <c r="L45" i="45"/>
  <c r="L32" i="45"/>
  <c r="N82" i="45"/>
  <c r="M19" i="17"/>
  <c r="L45" i="18"/>
  <c r="O45" i="18" s="1"/>
  <c r="M60" i="18"/>
  <c r="L13" i="5"/>
  <c r="K108" i="18"/>
  <c r="N45" i="18"/>
  <c r="L26" i="45"/>
  <c r="K15" i="17"/>
  <c r="Y186" i="24"/>
  <c r="V186" i="24"/>
  <c r="Y198" i="24"/>
  <c r="Y190" i="24"/>
  <c r="J11" i="32"/>
  <c r="V174" i="24"/>
  <c r="O182" i="24"/>
  <c r="O202" i="24"/>
  <c r="O70" i="24"/>
  <c r="V241" i="24"/>
  <c r="P241" i="24"/>
  <c r="O241" i="24"/>
  <c r="M28" i="45"/>
  <c r="K34" i="17"/>
  <c r="J30" i="17"/>
  <c r="K52" i="5"/>
  <c r="N26" i="18"/>
  <c r="L68" i="17"/>
  <c r="O68" i="17" s="1"/>
  <c r="M30" i="17"/>
  <c r="Y178" i="24"/>
  <c r="X202" i="24"/>
  <c r="X182" i="24"/>
  <c r="X178" i="24"/>
  <c r="T21" i="39"/>
  <c r="Q244" i="38"/>
  <c r="U244" i="38" s="1"/>
  <c r="R257" i="38"/>
  <c r="V257" i="38" s="1"/>
  <c r="R21" i="39"/>
  <c r="V21" i="39" s="1"/>
  <c r="R29" i="39"/>
  <c r="V29" i="39" s="1"/>
  <c r="R37" i="39"/>
  <c r="V37" i="39" s="1"/>
  <c r="Q45" i="39"/>
  <c r="U45" i="39" s="1"/>
  <c r="R53" i="39"/>
  <c r="V53" i="39" s="1"/>
  <c r="R61" i="39"/>
  <c r="V61" i="39" s="1"/>
  <c r="Q77" i="39"/>
  <c r="U77" i="39" s="1"/>
  <c r="Q85" i="39"/>
  <c r="U85" i="39" s="1"/>
  <c r="Q93" i="39"/>
  <c r="U93" i="39" s="1"/>
  <c r="Q101" i="39"/>
  <c r="U101" i="39" s="1"/>
  <c r="Q109" i="39"/>
  <c r="U109" i="39" s="1"/>
  <c r="R117" i="39"/>
  <c r="V117" i="39" s="1"/>
  <c r="Q125" i="39"/>
  <c r="U125" i="39" s="1"/>
  <c r="Q133" i="39"/>
  <c r="U133" i="39" s="1"/>
  <c r="Q141" i="39"/>
  <c r="U141" i="39" s="1"/>
  <c r="Q149" i="39"/>
  <c r="U149" i="39" s="1"/>
  <c r="R157" i="39"/>
  <c r="V157" i="39" s="1"/>
  <c r="Q165" i="39"/>
  <c r="U165" i="39" s="1"/>
  <c r="R173" i="39"/>
  <c r="V173" i="39" s="1"/>
  <c r="Q181" i="39"/>
  <c r="U181" i="39" s="1"/>
  <c r="Q189" i="39"/>
  <c r="U189" i="39" s="1"/>
  <c r="R197" i="39"/>
  <c r="V197" i="39" s="1"/>
  <c r="Q205" i="39"/>
  <c r="U205" i="39" s="1"/>
  <c r="Q213" i="39"/>
  <c r="U213" i="39" s="1"/>
  <c r="R221" i="39"/>
  <c r="V221" i="39" s="1"/>
  <c r="Q229" i="39"/>
  <c r="U229" i="39" s="1"/>
  <c r="Q237" i="39"/>
  <c r="U237" i="39" s="1"/>
  <c r="Q245" i="39"/>
  <c r="U245" i="39" s="1"/>
  <c r="R253" i="39"/>
  <c r="V253" i="39" s="1"/>
  <c r="R261" i="39"/>
  <c r="V261" i="39" s="1"/>
  <c r="R234" i="44"/>
  <c r="V234" i="44" s="1"/>
  <c r="S234" i="44"/>
  <c r="W234" i="44" s="1"/>
  <c r="U232" i="44"/>
  <c r="S232" i="44"/>
  <c r="W232" i="44" s="1"/>
  <c r="T128" i="44"/>
  <c r="R128" i="44"/>
  <c r="V128" i="44" s="1"/>
  <c r="U128" i="44"/>
  <c r="T124" i="44"/>
  <c r="U124" i="44"/>
  <c r="T122" i="44"/>
  <c r="U122" i="44"/>
  <c r="R122" i="44"/>
  <c r="V122" i="44" s="1"/>
  <c r="T120" i="44"/>
  <c r="R120" i="44"/>
  <c r="V120" i="44" s="1"/>
  <c r="R112" i="44"/>
  <c r="V112" i="44" s="1"/>
  <c r="S112" i="44"/>
  <c r="W112" i="44" s="1"/>
  <c r="S257" i="44"/>
  <c r="W257" i="44" s="1"/>
  <c r="R208" i="44"/>
  <c r="V208" i="44" s="1"/>
  <c r="S208" i="44"/>
  <c r="W208" i="44" s="1"/>
  <c r="U27" i="44"/>
  <c r="S27" i="44"/>
  <c r="W27" i="44" s="1"/>
  <c r="T261" i="44"/>
  <c r="U261" i="44"/>
  <c r="T247" i="44"/>
  <c r="R247" i="44"/>
  <c r="V247" i="44" s="1"/>
  <c r="R245" i="44"/>
  <c r="V245" i="44" s="1"/>
  <c r="S245" i="44"/>
  <c r="W245" i="44" s="1"/>
  <c r="R237" i="44"/>
  <c r="V237" i="44" s="1"/>
  <c r="S237" i="44"/>
  <c r="W237" i="44" s="1"/>
  <c r="S231" i="44"/>
  <c r="W231" i="44" s="1"/>
  <c r="R231" i="44"/>
  <c r="V231" i="44" s="1"/>
  <c r="T170" i="44"/>
  <c r="U170" i="44"/>
  <c r="S78" i="44"/>
  <c r="W78" i="44" s="1"/>
  <c r="U78" i="44"/>
  <c r="R68" i="44"/>
  <c r="V68" i="44" s="1"/>
  <c r="S68" i="44"/>
  <c r="W68" i="44" s="1"/>
  <c r="R184" i="44"/>
  <c r="V184" i="44" s="1"/>
  <c r="R205" i="44"/>
  <c r="V205" i="44" s="1"/>
  <c r="T248" i="44"/>
  <c r="T152" i="44"/>
  <c r="T204" i="44"/>
  <c r="R145" i="44"/>
  <c r="V145" i="44" s="1"/>
  <c r="S143" i="44"/>
  <c r="W143" i="44" s="1"/>
  <c r="S74" i="44"/>
  <c r="W74" i="44" s="1"/>
  <c r="R232" i="72"/>
  <c r="V232" i="72" s="1"/>
  <c r="Q72" i="72"/>
  <c r="U72" i="72" s="1"/>
  <c r="R134" i="72"/>
  <c r="V134" i="72" s="1"/>
  <c r="T22" i="59"/>
  <c r="S22" i="59"/>
  <c r="S209" i="44"/>
  <c r="W209" i="44" s="1"/>
  <c r="Q21" i="72"/>
  <c r="U21" i="72" s="1"/>
  <c r="R21" i="72"/>
  <c r="V21" i="72" s="1"/>
  <c r="Q29" i="72"/>
  <c r="U29" i="72" s="1"/>
  <c r="R29" i="72"/>
  <c r="V29" i="72" s="1"/>
  <c r="Q37" i="72"/>
  <c r="U37" i="72" s="1"/>
  <c r="R37" i="72"/>
  <c r="V37" i="72" s="1"/>
  <c r="S40" i="72"/>
  <c r="T40" i="72"/>
  <c r="R40" i="72"/>
  <c r="V40" i="72" s="1"/>
  <c r="Q45" i="72"/>
  <c r="U45" i="72" s="1"/>
  <c r="R45" i="72"/>
  <c r="V45" i="72" s="1"/>
  <c r="S48" i="72"/>
  <c r="T48" i="72"/>
  <c r="Q61" i="72"/>
  <c r="U61" i="72" s="1"/>
  <c r="R61" i="72"/>
  <c r="V61" i="72" s="1"/>
  <c r="R69" i="72"/>
  <c r="V69" i="72" s="1"/>
  <c r="Q69" i="72"/>
  <c r="U69" i="72" s="1"/>
  <c r="Q80" i="72"/>
  <c r="U80" i="72" s="1"/>
  <c r="T80" i="72"/>
  <c r="R85" i="72"/>
  <c r="V85" i="72" s="1"/>
  <c r="Q85" i="72"/>
  <c r="U85" i="72" s="1"/>
  <c r="Q88" i="72"/>
  <c r="U88" i="72" s="1"/>
  <c r="R88" i="72"/>
  <c r="V88" i="72" s="1"/>
  <c r="Q104" i="72"/>
  <c r="U104" i="72" s="1"/>
  <c r="R104" i="72"/>
  <c r="V104" i="72" s="1"/>
  <c r="R117" i="72"/>
  <c r="V117" i="72" s="1"/>
  <c r="Q117" i="72"/>
  <c r="U117" i="72" s="1"/>
  <c r="R120" i="72"/>
  <c r="V120" i="72" s="1"/>
  <c r="T120" i="72"/>
  <c r="Q120" i="72"/>
  <c r="U120" i="72" s="1"/>
  <c r="Q128" i="72"/>
  <c r="U128" i="72" s="1"/>
  <c r="R128" i="72"/>
  <c r="V128" i="72" s="1"/>
  <c r="S128" i="72"/>
  <c r="R136" i="72"/>
  <c r="V136" i="72" s="1"/>
  <c r="S136" i="72"/>
  <c r="Q136" i="72"/>
  <c r="U136" i="72" s="1"/>
  <c r="Q144" i="72"/>
  <c r="U144" i="72" s="1"/>
  <c r="R144" i="72"/>
  <c r="V144" i="72" s="1"/>
  <c r="R152" i="72"/>
  <c r="V152" i="72" s="1"/>
  <c r="Q152" i="72"/>
  <c r="U152" i="72" s="1"/>
  <c r="T152" i="72"/>
  <c r="Q157" i="72"/>
  <c r="U157" i="72" s="1"/>
  <c r="R157" i="72"/>
  <c r="V157" i="72" s="1"/>
  <c r="Q160" i="72"/>
  <c r="U160" i="72" s="1"/>
  <c r="R160" i="72"/>
  <c r="V160" i="72" s="1"/>
  <c r="S160" i="72"/>
  <c r="Q173" i="72"/>
  <c r="U173" i="72" s="1"/>
  <c r="R173" i="72"/>
  <c r="V173" i="72" s="1"/>
  <c r="R176" i="72"/>
  <c r="V176" i="72" s="1"/>
  <c r="Q176" i="72"/>
  <c r="U176" i="72" s="1"/>
  <c r="S176" i="72"/>
  <c r="Q184" i="72"/>
  <c r="U184" i="72" s="1"/>
  <c r="S184" i="72"/>
  <c r="R184" i="72"/>
  <c r="V184" i="72" s="1"/>
  <c r="R192" i="72"/>
  <c r="V192" i="72" s="1"/>
  <c r="S192" i="72"/>
  <c r="Q192" i="72"/>
  <c r="U192" i="72" s="1"/>
  <c r="Q200" i="72"/>
  <c r="U200" i="72" s="1"/>
  <c r="R200" i="72"/>
  <c r="V200" i="72" s="1"/>
  <c r="Q205" i="72"/>
  <c r="U205" i="72" s="1"/>
  <c r="R205" i="72"/>
  <c r="V205" i="72" s="1"/>
  <c r="S208" i="72"/>
  <c r="T208" i="72"/>
  <c r="Q208" i="72"/>
  <c r="U208" i="72" s="1"/>
  <c r="R208" i="72"/>
  <c r="V208" i="72" s="1"/>
  <c r="Q216" i="72"/>
  <c r="U216" i="72" s="1"/>
  <c r="R216" i="72"/>
  <c r="V216" i="72" s="1"/>
  <c r="R221" i="72"/>
  <c r="V221" i="72" s="1"/>
  <c r="Q221" i="72"/>
  <c r="U221" i="72" s="1"/>
  <c r="Q229" i="72"/>
  <c r="U229" i="72" s="1"/>
  <c r="R229" i="72"/>
  <c r="V229" i="72" s="1"/>
  <c r="R237" i="72"/>
  <c r="V237" i="72" s="1"/>
  <c r="Q237" i="72"/>
  <c r="U237" i="72" s="1"/>
  <c r="Q240" i="72"/>
  <c r="U240" i="72" s="1"/>
  <c r="R240" i="72"/>
  <c r="V240" i="72" s="1"/>
  <c r="Q256" i="72"/>
  <c r="U256" i="72" s="1"/>
  <c r="S256" i="72"/>
  <c r="R256" i="72"/>
  <c r="V256" i="72" s="1"/>
  <c r="T67" i="59"/>
  <c r="S67" i="59"/>
  <c r="T119" i="59"/>
  <c r="Q119" i="59"/>
  <c r="U119" i="59" s="1"/>
  <c r="S119" i="59"/>
  <c r="S123" i="59"/>
  <c r="T123" i="59"/>
  <c r="W12" i="47"/>
  <c r="S12" i="47"/>
  <c r="P12" i="47"/>
  <c r="V12" i="47"/>
  <c r="R12" i="47"/>
  <c r="U12" i="47"/>
  <c r="Y12" i="47"/>
  <c r="X12" i="47"/>
  <c r="O12" i="47"/>
  <c r="T12" i="47"/>
  <c r="S207" i="44"/>
  <c r="W207" i="44" s="1"/>
  <c r="U240" i="44"/>
  <c r="T184" i="44"/>
  <c r="U252" i="44"/>
  <c r="R244" i="44"/>
  <c r="V244" i="44" s="1"/>
  <c r="S217" i="44"/>
  <c r="W217" i="44" s="1"/>
  <c r="S215" i="44"/>
  <c r="W215" i="44" s="1"/>
  <c r="U204" i="44"/>
  <c r="T194" i="44"/>
  <c r="U79" i="44"/>
  <c r="R96" i="72"/>
  <c r="V96" i="72" s="1"/>
  <c r="Q110" i="72"/>
  <c r="U110" i="72" s="1"/>
  <c r="Q69" i="59"/>
  <c r="U69" i="59" s="1"/>
  <c r="T69" i="59"/>
  <c r="Y124" i="47"/>
  <c r="P124" i="47"/>
  <c r="O124" i="47"/>
  <c r="V124" i="47"/>
  <c r="R124" i="47"/>
  <c r="W124" i="47"/>
  <c r="T124" i="47"/>
  <c r="S124" i="47"/>
  <c r="X124" i="47"/>
  <c r="X88" i="47"/>
  <c r="S88" i="47"/>
  <c r="W88" i="47"/>
  <c r="U88" i="47"/>
  <c r="V88" i="47"/>
  <c r="V83" i="47"/>
  <c r="O83" i="47"/>
  <c r="U83" i="47"/>
  <c r="P83" i="47"/>
  <c r="Y83" i="47"/>
  <c r="R83" i="47"/>
  <c r="T83" i="47"/>
  <c r="S83" i="47"/>
  <c r="S67" i="47"/>
  <c r="O67" i="47"/>
  <c r="V67" i="47"/>
  <c r="X67" i="47"/>
  <c r="Y67" i="47"/>
  <c r="W67" i="47"/>
  <c r="R67" i="47"/>
  <c r="T67" i="47"/>
  <c r="P67" i="47"/>
  <c r="S41" i="47"/>
  <c r="O41" i="47"/>
  <c r="V41" i="47"/>
  <c r="Y41" i="47"/>
  <c r="R41" i="47"/>
  <c r="U41" i="47"/>
  <c r="T41" i="47"/>
  <c r="X41" i="47"/>
  <c r="P41" i="47"/>
  <c r="T186" i="44"/>
  <c r="R19" i="72"/>
  <c r="V19" i="72" s="1"/>
  <c r="Q19" i="72"/>
  <c r="U19" i="72" s="1"/>
  <c r="R67" i="72"/>
  <c r="V67" i="72" s="1"/>
  <c r="Q67" i="72"/>
  <c r="U67" i="72" s="1"/>
  <c r="R70" i="72"/>
  <c r="V70" i="72" s="1"/>
  <c r="T70" i="72"/>
  <c r="S78" i="72"/>
  <c r="Q78" i="72"/>
  <c r="U78" i="72" s="1"/>
  <c r="Q86" i="72"/>
  <c r="U86" i="72" s="1"/>
  <c r="R86" i="72"/>
  <c r="V86" i="72" s="1"/>
  <c r="Q94" i="72"/>
  <c r="U94" i="72" s="1"/>
  <c r="R94" i="72"/>
  <c r="V94" i="72" s="1"/>
  <c r="Q102" i="72"/>
  <c r="U102" i="72" s="1"/>
  <c r="R102" i="72"/>
  <c r="V102" i="72" s="1"/>
  <c r="S118" i="72"/>
  <c r="Q118" i="72"/>
  <c r="U118" i="72" s="1"/>
  <c r="T118" i="72"/>
  <c r="R118" i="72"/>
  <c r="V118" i="72" s="1"/>
  <c r="T126" i="72"/>
  <c r="Q126" i="72"/>
  <c r="U126" i="72" s="1"/>
  <c r="R126" i="72"/>
  <c r="V126" i="72" s="1"/>
  <c r="T142" i="72"/>
  <c r="Q142" i="72"/>
  <c r="U142" i="72" s="1"/>
  <c r="S142" i="72"/>
  <c r="R158" i="72"/>
  <c r="V158" i="72" s="1"/>
  <c r="T158" i="72"/>
  <c r="Q158" i="72"/>
  <c r="U158" i="72" s="1"/>
  <c r="S166" i="72"/>
  <c r="R166" i="72"/>
  <c r="V166" i="72" s="1"/>
  <c r="S174" i="72"/>
  <c r="Q174" i="72"/>
  <c r="U174" i="72" s="1"/>
  <c r="Q179" i="72"/>
  <c r="U179" i="72" s="1"/>
  <c r="R179" i="72"/>
  <c r="V179" i="72" s="1"/>
  <c r="R182" i="72"/>
  <c r="V182" i="72" s="1"/>
  <c r="Q182" i="72"/>
  <c r="U182" i="72" s="1"/>
  <c r="Q190" i="72"/>
  <c r="U190" i="72" s="1"/>
  <c r="R190" i="72"/>
  <c r="V190" i="72" s="1"/>
  <c r="Q206" i="72"/>
  <c r="U206" i="72" s="1"/>
  <c r="R206" i="72"/>
  <c r="V206" i="72" s="1"/>
  <c r="T206" i="72"/>
  <c r="S206" i="72"/>
  <c r="R214" i="72"/>
  <c r="V214" i="72" s="1"/>
  <c r="T214" i="72"/>
  <c r="Q222" i="72"/>
  <c r="U222" i="72" s="1"/>
  <c r="R222" i="72"/>
  <c r="V222" i="72" s="1"/>
  <c r="Q238" i="72"/>
  <c r="U238" i="72" s="1"/>
  <c r="R238" i="72"/>
  <c r="V238" i="72" s="1"/>
  <c r="S246" i="72"/>
  <c r="Q246" i="72"/>
  <c r="U246" i="72" s="1"/>
  <c r="S254" i="72"/>
  <c r="Q254" i="72"/>
  <c r="U254" i="72" s="1"/>
  <c r="R254" i="72"/>
  <c r="V254" i="72" s="1"/>
  <c r="R259" i="72"/>
  <c r="V259" i="72" s="1"/>
  <c r="Q259" i="72"/>
  <c r="U259" i="72" s="1"/>
  <c r="S262" i="72"/>
  <c r="Q262" i="72"/>
  <c r="U262" i="72" s="1"/>
  <c r="R41" i="59"/>
  <c r="V41" i="59" s="1"/>
  <c r="Q41" i="59"/>
  <c r="U41" i="59" s="1"/>
  <c r="S250" i="47"/>
  <c r="R250" i="47"/>
  <c r="T250" i="47"/>
  <c r="U250" i="47"/>
  <c r="V250" i="47"/>
  <c r="W250" i="47"/>
  <c r="O250" i="47"/>
  <c r="X250" i="47"/>
  <c r="P250" i="47"/>
  <c r="Y250" i="47"/>
  <c r="W243" i="47"/>
  <c r="R243" i="47"/>
  <c r="V200" i="47"/>
  <c r="P200" i="47"/>
  <c r="R200" i="47"/>
  <c r="X200" i="47"/>
  <c r="T200" i="47"/>
  <c r="U200" i="47"/>
  <c r="S200" i="47"/>
  <c r="O200" i="47"/>
  <c r="Y200" i="47"/>
  <c r="W200" i="47"/>
  <c r="V185" i="47"/>
  <c r="O185" i="47"/>
  <c r="W178" i="47"/>
  <c r="T178" i="47"/>
  <c r="R178" i="47"/>
  <c r="O178" i="47"/>
  <c r="V178" i="47"/>
  <c r="Y178" i="47"/>
  <c r="S178" i="47"/>
  <c r="P178" i="47"/>
  <c r="U178" i="47"/>
  <c r="X178" i="47"/>
  <c r="S152" i="72"/>
  <c r="S198" i="72"/>
  <c r="Q224" i="72"/>
  <c r="U224" i="72" s="1"/>
  <c r="S200" i="72"/>
  <c r="R142" i="72"/>
  <c r="V142" i="72" s="1"/>
  <c r="Q197" i="72"/>
  <c r="U197" i="72" s="1"/>
  <c r="R181" i="72"/>
  <c r="V181" i="72" s="1"/>
  <c r="Q40" i="72"/>
  <c r="U40" i="72" s="1"/>
  <c r="T211" i="44"/>
  <c r="R188" i="44"/>
  <c r="V188" i="44" s="1"/>
  <c r="R252" i="44"/>
  <c r="V252" i="44" s="1"/>
  <c r="U246" i="44"/>
  <c r="U91" i="44"/>
  <c r="T150" i="72"/>
  <c r="T72" i="72"/>
  <c r="Q70" i="72"/>
  <c r="U70" i="72" s="1"/>
  <c r="S233" i="59"/>
  <c r="R233" i="59"/>
  <c r="V233" i="59" s="1"/>
  <c r="R253" i="44"/>
  <c r="V253" i="44" s="1"/>
  <c r="S32" i="72"/>
  <c r="S120" i="72"/>
  <c r="Q198" i="72"/>
  <c r="U198" i="72" s="1"/>
  <c r="R109" i="72"/>
  <c r="V109" i="72" s="1"/>
  <c r="R230" i="72"/>
  <c r="V230" i="72" s="1"/>
  <c r="R78" i="72"/>
  <c r="V78" i="72" s="1"/>
  <c r="R53" i="72"/>
  <c r="V53" i="72" s="1"/>
  <c r="S55" i="59"/>
  <c r="T55" i="59"/>
  <c r="T188" i="59"/>
  <c r="Q188" i="59"/>
  <c r="U188" i="59" s="1"/>
  <c r="P196" i="47"/>
  <c r="Y196" i="47"/>
  <c r="T196" i="47"/>
  <c r="R196" i="47"/>
  <c r="O196" i="47"/>
  <c r="X196" i="47"/>
  <c r="W196" i="47"/>
  <c r="S196" i="47"/>
  <c r="V196" i="47"/>
  <c r="R127" i="47"/>
  <c r="T127" i="47"/>
  <c r="S127" i="47"/>
  <c r="V127" i="47"/>
  <c r="X127" i="47"/>
  <c r="P127" i="47"/>
  <c r="X122" i="47"/>
  <c r="Y122" i="47"/>
  <c r="U122" i="47"/>
  <c r="W122" i="47"/>
  <c r="P122" i="47"/>
  <c r="W86" i="47"/>
  <c r="O86" i="47"/>
  <c r="T86" i="47"/>
  <c r="X86" i="47"/>
  <c r="U86" i="47"/>
  <c r="Y86" i="47"/>
  <c r="R81" i="47"/>
  <c r="P81" i="47"/>
  <c r="S81" i="47"/>
  <c r="Y81" i="47"/>
  <c r="U81" i="47"/>
  <c r="T81" i="47"/>
  <c r="V81" i="47"/>
  <c r="O81" i="47"/>
  <c r="O60" i="47"/>
  <c r="U60" i="47"/>
  <c r="V60" i="47"/>
  <c r="P60" i="47"/>
  <c r="Y60" i="47"/>
  <c r="X60" i="47"/>
  <c r="S60" i="47"/>
  <c r="W60" i="47"/>
  <c r="S30" i="47"/>
  <c r="P30" i="47"/>
  <c r="X30" i="47"/>
  <c r="T30" i="47"/>
  <c r="Y30" i="47"/>
  <c r="W30" i="47"/>
  <c r="V30" i="47"/>
  <c r="R30" i="47"/>
  <c r="Q16" i="72"/>
  <c r="U16" i="72" s="1"/>
  <c r="Q24" i="72"/>
  <c r="U24" i="72" s="1"/>
  <c r="R48" i="72"/>
  <c r="V48" i="72" s="1"/>
  <c r="R64" i="72"/>
  <c r="V64" i="72" s="1"/>
  <c r="Q99" i="72"/>
  <c r="U99" i="72" s="1"/>
  <c r="Q107" i="72"/>
  <c r="U107" i="72" s="1"/>
  <c r="R123" i="72"/>
  <c r="V123" i="72" s="1"/>
  <c r="Q171" i="72"/>
  <c r="U171" i="72" s="1"/>
  <c r="Q211" i="72"/>
  <c r="U211" i="72" s="1"/>
  <c r="R251" i="72"/>
  <c r="V251" i="72" s="1"/>
  <c r="W81" i="47"/>
  <c r="P86" i="47"/>
  <c r="O127" i="47"/>
  <c r="R258" i="47"/>
  <c r="U258" i="47"/>
  <c r="P258" i="47"/>
  <c r="Y258" i="47"/>
  <c r="X258" i="47"/>
  <c r="O258" i="47"/>
  <c r="R236" i="47"/>
  <c r="O236" i="47"/>
  <c r="V236" i="47"/>
  <c r="W236" i="47"/>
  <c r="T236" i="47"/>
  <c r="Y236" i="47"/>
  <c r="S236" i="47"/>
  <c r="T198" i="47"/>
  <c r="P198" i="47"/>
  <c r="W198" i="47"/>
  <c r="U198" i="47"/>
  <c r="X198" i="47"/>
  <c r="S198" i="47"/>
  <c r="O198" i="47"/>
  <c r="Y165" i="47"/>
  <c r="X165" i="47"/>
  <c r="T165" i="47"/>
  <c r="P165" i="47"/>
  <c r="U165" i="47"/>
  <c r="W165" i="47"/>
  <c r="R165" i="47"/>
  <c r="R160" i="47"/>
  <c r="Y160" i="47"/>
  <c r="U160" i="47"/>
  <c r="V160" i="47"/>
  <c r="X160" i="47"/>
  <c r="O160" i="47"/>
  <c r="P160" i="47"/>
  <c r="X150" i="47"/>
  <c r="S150" i="47"/>
  <c r="V150" i="47"/>
  <c r="P150" i="47"/>
  <c r="W150" i="47"/>
  <c r="O150" i="47"/>
  <c r="U120" i="47"/>
  <c r="X120" i="47"/>
  <c r="O120" i="47"/>
  <c r="W120" i="47"/>
  <c r="P120" i="47"/>
  <c r="R120" i="47"/>
  <c r="V91" i="47"/>
  <c r="U91" i="47"/>
  <c r="Y91" i="47"/>
  <c r="P91" i="47"/>
  <c r="R91" i="47"/>
  <c r="S91" i="47"/>
  <c r="W91" i="47"/>
  <c r="X91" i="47"/>
  <c r="Q71" i="72"/>
  <c r="U71" i="72" s="1"/>
  <c r="U196" i="47"/>
  <c r="V122" i="47"/>
  <c r="S254" i="47"/>
  <c r="X254" i="47"/>
  <c r="W254" i="47"/>
  <c r="O254" i="47"/>
  <c r="R254" i="47"/>
  <c r="P254" i="47"/>
  <c r="V254" i="47"/>
  <c r="T254" i="47"/>
  <c r="R214" i="47"/>
  <c r="X214" i="47"/>
  <c r="P214" i="47"/>
  <c r="Y214" i="47"/>
  <c r="O214" i="47"/>
  <c r="V214" i="47"/>
  <c r="S214" i="47"/>
  <c r="T214" i="47"/>
  <c r="S202" i="47"/>
  <c r="V202" i="47"/>
  <c r="O202" i="47"/>
  <c r="R202" i="47"/>
  <c r="X202" i="47"/>
  <c r="P202" i="47"/>
  <c r="Y202" i="47"/>
  <c r="T202" i="47"/>
  <c r="W202" i="47"/>
  <c r="R131" i="47"/>
  <c r="W131" i="47"/>
  <c r="V131" i="47"/>
  <c r="P131" i="47"/>
  <c r="S131" i="47"/>
  <c r="Y131" i="47"/>
  <c r="T131" i="47"/>
  <c r="O131" i="47"/>
  <c r="X131" i="47"/>
  <c r="Y22" i="47"/>
  <c r="S22" i="47"/>
  <c r="O22" i="47"/>
  <c r="X22" i="47"/>
  <c r="P22" i="47"/>
  <c r="U22" i="47"/>
  <c r="U17" i="47"/>
  <c r="X17" i="47"/>
  <c r="R60" i="47"/>
  <c r="Y191" i="47"/>
  <c r="T191" i="47"/>
  <c r="R191" i="47"/>
  <c r="V191" i="47"/>
  <c r="P191" i="47"/>
  <c r="U191" i="47"/>
  <c r="X191" i="47"/>
  <c r="O191" i="47"/>
  <c r="U187" i="47"/>
  <c r="W187" i="47"/>
  <c r="O187" i="47"/>
  <c r="W175" i="47"/>
  <c r="X175" i="47"/>
  <c r="S175" i="47"/>
  <c r="U175" i="47"/>
  <c r="V175" i="47"/>
  <c r="R175" i="47"/>
  <c r="O175" i="47"/>
  <c r="P175" i="47"/>
  <c r="Y175" i="47"/>
  <c r="O159" i="47"/>
  <c r="U159" i="47"/>
  <c r="T159" i="47"/>
  <c r="Y159" i="47"/>
  <c r="R159" i="47"/>
  <c r="V159" i="47"/>
  <c r="S159" i="47"/>
  <c r="X159" i="47"/>
  <c r="W159" i="47"/>
  <c r="V45" i="47"/>
  <c r="S45" i="47"/>
  <c r="T45" i="47"/>
  <c r="W45" i="47"/>
  <c r="Y45" i="47"/>
  <c r="R45" i="47"/>
  <c r="P45" i="47"/>
  <c r="X45" i="47"/>
  <c r="Y14" i="47"/>
  <c r="X14" i="47"/>
  <c r="P14" i="47"/>
  <c r="U14" i="47"/>
  <c r="T14" i="47"/>
  <c r="R14" i="47"/>
  <c r="O14" i="47"/>
  <c r="V14" i="47"/>
  <c r="R252" i="72"/>
  <c r="V252" i="72" s="1"/>
  <c r="O30" i="47"/>
  <c r="T122" i="47"/>
  <c r="V86" i="47"/>
  <c r="Y254" i="47"/>
  <c r="P156" i="47"/>
  <c r="O156" i="47"/>
  <c r="V156" i="47"/>
  <c r="W156" i="47"/>
  <c r="R156" i="47"/>
  <c r="Y156" i="47"/>
  <c r="U156" i="47"/>
  <c r="X156" i="47"/>
  <c r="S156" i="47"/>
  <c r="T154" i="47"/>
  <c r="P154" i="47"/>
  <c r="R154" i="47"/>
  <c r="X154" i="47"/>
  <c r="S154" i="47"/>
  <c r="Y154" i="47"/>
  <c r="V154" i="47"/>
  <c r="U154" i="47"/>
  <c r="S133" i="47"/>
  <c r="V133" i="47"/>
  <c r="O133" i="47"/>
  <c r="P133" i="47"/>
  <c r="W133" i="47"/>
  <c r="X133" i="47"/>
  <c r="R133" i="47"/>
  <c r="R105" i="47"/>
  <c r="W105" i="47"/>
  <c r="P105" i="47"/>
  <c r="O105" i="47"/>
  <c r="S105" i="47"/>
  <c r="V19" i="47"/>
  <c r="T19" i="47"/>
  <c r="R19" i="47"/>
  <c r="S19" i="47"/>
  <c r="U19" i="47"/>
  <c r="X19" i="47"/>
  <c r="O19" i="47"/>
  <c r="P19" i="47"/>
  <c r="R20" i="72"/>
  <c r="V20" i="72" s="1"/>
  <c r="S39" i="72"/>
  <c r="Q13" i="72"/>
  <c r="U13" i="72" s="1"/>
  <c r="Q31" i="72"/>
  <c r="U31" i="72" s="1"/>
  <c r="R34" i="72"/>
  <c r="V34" i="72" s="1"/>
  <c r="R42" i="72"/>
  <c r="V42" i="72" s="1"/>
  <c r="R47" i="72"/>
  <c r="V47" i="72" s="1"/>
  <c r="R55" i="72"/>
  <c r="V55" i="72" s="1"/>
  <c r="R58" i="72"/>
  <c r="V58" i="72" s="1"/>
  <c r="R63" i="72"/>
  <c r="V63" i="72" s="1"/>
  <c r="Q66" i="72"/>
  <c r="U66" i="72" s="1"/>
  <c r="U30" i="47"/>
  <c r="Y127" i="47"/>
  <c r="R122" i="47"/>
  <c r="O232" i="47"/>
  <c r="W232" i="47"/>
  <c r="U232" i="47"/>
  <c r="T232" i="47"/>
  <c r="R232" i="47"/>
  <c r="Y232" i="47"/>
  <c r="X232" i="47"/>
  <c r="P232" i="47"/>
  <c r="V232" i="47"/>
  <c r="V227" i="47"/>
  <c r="U227" i="47"/>
  <c r="R227" i="47"/>
  <c r="T227" i="47"/>
  <c r="P227" i="47"/>
  <c r="X227" i="47"/>
  <c r="S227" i="47"/>
  <c r="O227" i="47"/>
  <c r="T170" i="47"/>
  <c r="U170" i="47"/>
  <c r="R170" i="47"/>
  <c r="W170" i="47"/>
  <c r="P170" i="47"/>
  <c r="V170" i="47"/>
  <c r="X170" i="47"/>
  <c r="S170" i="47"/>
  <c r="O161" i="47"/>
  <c r="W161" i="47"/>
  <c r="P161" i="47"/>
  <c r="R161" i="47"/>
  <c r="V161" i="47"/>
  <c r="Y161" i="47"/>
  <c r="S161" i="47"/>
  <c r="U161" i="47"/>
  <c r="T161" i="47"/>
  <c r="V26" i="47"/>
  <c r="X26" i="47"/>
  <c r="W26" i="47"/>
  <c r="R23" i="72"/>
  <c r="V23" i="72" s="1"/>
  <c r="R44" i="72"/>
  <c r="V44" i="72" s="1"/>
  <c r="W127" i="47"/>
  <c r="O194" i="47"/>
  <c r="Y194" i="47"/>
  <c r="P148" i="47"/>
  <c r="V148" i="47"/>
  <c r="X148" i="47"/>
  <c r="S148" i="47"/>
  <c r="O148" i="47"/>
  <c r="T148" i="47"/>
  <c r="Y148" i="47"/>
  <c r="U148" i="47"/>
  <c r="S116" i="47"/>
  <c r="P116" i="47"/>
  <c r="Y116" i="47"/>
  <c r="V116" i="47"/>
  <c r="Y99" i="47"/>
  <c r="W99" i="47"/>
  <c r="R99" i="47"/>
  <c r="U99" i="47"/>
  <c r="V99" i="47"/>
  <c r="R72" i="47"/>
  <c r="O72" i="47"/>
  <c r="X72" i="47"/>
  <c r="V72" i="47"/>
  <c r="T72" i="47"/>
  <c r="Y72" i="47"/>
  <c r="S72" i="47"/>
  <c r="O63" i="47"/>
  <c r="V63" i="47"/>
  <c r="S63" i="47"/>
  <c r="U63" i="47"/>
  <c r="R63" i="47"/>
  <c r="T63" i="47"/>
  <c r="Y63" i="47"/>
  <c r="Y257" i="47"/>
  <c r="U241" i="47"/>
  <c r="U230" i="47"/>
  <c r="Y189" i="47"/>
  <c r="Y177" i="47"/>
  <c r="Y169" i="47"/>
  <c r="V93" i="47"/>
  <c r="R77" i="47"/>
  <c r="X56" i="47"/>
  <c r="Y53" i="47"/>
  <c r="X48" i="47"/>
  <c r="T40" i="47"/>
  <c r="T33" i="47"/>
  <c r="U24" i="47"/>
  <c r="P189" i="47"/>
  <c r="O169" i="47"/>
  <c r="R163" i="47"/>
  <c r="S149" i="47"/>
  <c r="R53" i="47"/>
  <c r="W108" i="47"/>
  <c r="S40" i="47"/>
  <c r="T192" i="47"/>
  <c r="T149" i="47"/>
  <c r="S143" i="47"/>
  <c r="T235" i="47"/>
  <c r="W220" i="47"/>
  <c r="V66" i="47"/>
  <c r="D38" i="3"/>
  <c r="E30" i="3"/>
  <c r="D48" i="3"/>
  <c r="F30" i="3"/>
  <c r="J55" i="7"/>
  <c r="K55" i="7"/>
  <c r="H55" i="7"/>
  <c r="I55" i="7"/>
  <c r="I21" i="7"/>
  <c r="K21" i="7"/>
  <c r="J21" i="7"/>
  <c r="H21" i="7"/>
  <c r="R48" i="8"/>
  <c r="J48" i="8"/>
  <c r="P48" i="8"/>
  <c r="Q48" i="8"/>
  <c r="I48" i="8"/>
  <c r="O24" i="8"/>
  <c r="Q24" i="8"/>
  <c r="I24" i="8"/>
  <c r="J24" i="8"/>
  <c r="P24" i="8"/>
  <c r="R24" i="8"/>
  <c r="J184" i="7"/>
  <c r="I184" i="7"/>
  <c r="H184" i="7"/>
  <c r="K184" i="7"/>
  <c r="K118" i="7"/>
  <c r="J118" i="7"/>
  <c r="H118" i="7"/>
  <c r="I118" i="7"/>
  <c r="O244" i="8"/>
  <c r="J244" i="8"/>
  <c r="Q244" i="8"/>
  <c r="P244" i="8"/>
  <c r="R244" i="8"/>
  <c r="I244" i="8"/>
  <c r="R214" i="8"/>
  <c r="O214" i="8"/>
  <c r="J214" i="8"/>
  <c r="Q214" i="8"/>
  <c r="P214" i="8"/>
  <c r="I214" i="8"/>
  <c r="Q156" i="8"/>
  <c r="O156" i="8"/>
  <c r="R156" i="8"/>
  <c r="I156" i="8"/>
  <c r="P156" i="8"/>
  <c r="L182" i="23"/>
  <c r="J156" i="8"/>
  <c r="K39" i="7"/>
  <c r="H39" i="7"/>
  <c r="J39" i="7"/>
  <c r="I39" i="7"/>
  <c r="K34" i="7"/>
  <c r="H34" i="7"/>
  <c r="J34" i="7"/>
  <c r="P18" i="8"/>
  <c r="I18" i="8"/>
  <c r="Q18" i="8"/>
  <c r="K240" i="7"/>
  <c r="J240" i="7"/>
  <c r="I240" i="7"/>
  <c r="I227" i="7"/>
  <c r="K227" i="7"/>
  <c r="H112" i="7"/>
  <c r="I112" i="7"/>
  <c r="J112" i="7"/>
  <c r="K112" i="7"/>
  <c r="J208" i="8"/>
  <c r="P208" i="8"/>
  <c r="O208" i="8"/>
  <c r="I208" i="8"/>
  <c r="R208" i="8"/>
  <c r="O132" i="8"/>
  <c r="J132" i="8"/>
  <c r="I132" i="8"/>
  <c r="P132" i="8"/>
  <c r="R132" i="8"/>
  <c r="Q132" i="8"/>
  <c r="J125" i="8"/>
  <c r="P125" i="8"/>
  <c r="R125" i="8"/>
  <c r="Q125" i="8"/>
  <c r="P118" i="8"/>
  <c r="R118" i="8"/>
  <c r="J118" i="8"/>
  <c r="O118" i="8"/>
  <c r="Q118" i="8"/>
  <c r="J111" i="8"/>
  <c r="P111" i="8"/>
  <c r="O111" i="8"/>
  <c r="Q111" i="8"/>
  <c r="I111" i="8"/>
  <c r="X229" i="23"/>
  <c r="J229" i="23"/>
  <c r="I229" i="23"/>
  <c r="U229" i="23"/>
  <c r="V229" i="23"/>
  <c r="S229" i="23"/>
  <c r="J66" i="7"/>
  <c r="I66" i="7"/>
  <c r="K66" i="7"/>
  <c r="I27" i="7"/>
  <c r="H27" i="7"/>
  <c r="Q53" i="8"/>
  <c r="O53" i="8"/>
  <c r="J53" i="8"/>
  <c r="R53" i="8"/>
  <c r="I53" i="8"/>
  <c r="R11" i="8"/>
  <c r="J11" i="8"/>
  <c r="O11" i="8"/>
  <c r="P11" i="8"/>
  <c r="T72" i="23"/>
  <c r="W72" i="23"/>
  <c r="V72" i="23"/>
  <c r="S72" i="23"/>
  <c r="X72" i="23"/>
  <c r="T51" i="23"/>
  <c r="V51" i="23"/>
  <c r="U51" i="23"/>
  <c r="X51" i="23"/>
  <c r="I51" i="23"/>
  <c r="S51" i="23"/>
  <c r="W51" i="23"/>
  <c r="J51" i="23"/>
  <c r="T42" i="23"/>
  <c r="U42" i="23"/>
  <c r="S42" i="23"/>
  <c r="W42" i="23"/>
  <c r="J42" i="23"/>
  <c r="I42" i="23"/>
  <c r="V42" i="23"/>
  <c r="K211" i="7"/>
  <c r="J211" i="7"/>
  <c r="I211" i="7"/>
  <c r="H211" i="7"/>
  <c r="K197" i="7"/>
  <c r="J197" i="7"/>
  <c r="J190" i="7"/>
  <c r="H190" i="7"/>
  <c r="K190" i="7"/>
  <c r="I190" i="7"/>
  <c r="I92" i="7"/>
  <c r="J92" i="7"/>
  <c r="K92" i="7"/>
  <c r="H92" i="7"/>
  <c r="R259" i="8"/>
  <c r="O259" i="8"/>
  <c r="Q259" i="8"/>
  <c r="J259" i="8"/>
  <c r="P187" i="8"/>
  <c r="R187" i="8"/>
  <c r="O187" i="8"/>
  <c r="J187" i="8"/>
  <c r="I187" i="8"/>
  <c r="P181" i="8"/>
  <c r="R181" i="8"/>
  <c r="O181" i="8"/>
  <c r="I181" i="8"/>
  <c r="O162" i="8"/>
  <c r="Q162" i="8"/>
  <c r="R162" i="8"/>
  <c r="J162" i="8"/>
  <c r="I162" i="8"/>
  <c r="P162" i="8"/>
  <c r="F133" i="54"/>
  <c r="I8" i="52"/>
  <c r="L36" i="23"/>
  <c r="L10" i="10"/>
  <c r="K10" i="10"/>
  <c r="J74" i="8"/>
  <c r="O74" i="8"/>
  <c r="I74" i="8"/>
  <c r="Q74" i="8"/>
  <c r="J16" i="8"/>
  <c r="I16" i="8"/>
  <c r="Q16" i="8"/>
  <c r="P16" i="8"/>
  <c r="S11" i="23"/>
  <c r="I11" i="23"/>
  <c r="U11" i="23"/>
  <c r="V11" i="23"/>
  <c r="W11" i="23"/>
  <c r="T11" i="23"/>
  <c r="H147" i="7"/>
  <c r="K147" i="7"/>
  <c r="J147" i="7"/>
  <c r="K141" i="7"/>
  <c r="I141" i="7"/>
  <c r="J97" i="8"/>
  <c r="O97" i="8"/>
  <c r="Q97" i="8"/>
  <c r="P97" i="8"/>
  <c r="P85" i="8"/>
  <c r="R85" i="8"/>
  <c r="O85" i="8"/>
  <c r="I85" i="8"/>
  <c r="J244" i="23"/>
  <c r="V244" i="23"/>
  <c r="W244" i="23"/>
  <c r="K244" i="23" s="1"/>
  <c r="X244" i="23"/>
  <c r="T244" i="23"/>
  <c r="X224" i="23"/>
  <c r="J224" i="23"/>
  <c r="T224" i="23"/>
  <c r="I224" i="23"/>
  <c r="U224" i="23"/>
  <c r="S224" i="23"/>
  <c r="J215" i="23"/>
  <c r="X215" i="23"/>
  <c r="V215" i="23"/>
  <c r="U215" i="23"/>
  <c r="W215" i="23"/>
  <c r="I215" i="23"/>
  <c r="U177" i="23"/>
  <c r="J177" i="23"/>
  <c r="S177" i="23"/>
  <c r="V177" i="23"/>
  <c r="L177" i="23" s="1"/>
  <c r="W177" i="23"/>
  <c r="V158" i="23"/>
  <c r="J158" i="23"/>
  <c r="T158" i="23"/>
  <c r="X158" i="23"/>
  <c r="S158" i="23"/>
  <c r="U158" i="23"/>
  <c r="I158" i="23"/>
  <c r="X147" i="23"/>
  <c r="U147" i="23"/>
  <c r="S147" i="23"/>
  <c r="V147" i="23"/>
  <c r="T147" i="23"/>
  <c r="J147" i="23"/>
  <c r="W147" i="23"/>
  <c r="T136" i="23"/>
  <c r="S136" i="23"/>
  <c r="U136" i="23"/>
  <c r="I136" i="23"/>
  <c r="X136" i="23"/>
  <c r="T116" i="23"/>
  <c r="L116" i="23" s="1"/>
  <c r="U116" i="23"/>
  <c r="K116" i="23" s="1"/>
  <c r="V116" i="23"/>
  <c r="J116" i="23"/>
  <c r="I116" i="23"/>
  <c r="X105" i="23"/>
  <c r="J105" i="23"/>
  <c r="I105" i="23"/>
  <c r="V105" i="23"/>
  <c r="L105" i="23" s="1"/>
  <c r="M74" i="19"/>
  <c r="L74" i="19"/>
  <c r="J74" i="19"/>
  <c r="I74" i="19"/>
  <c r="J47" i="19"/>
  <c r="I47" i="19"/>
  <c r="J24" i="19"/>
  <c r="L24" i="19"/>
  <c r="K24" i="19"/>
  <c r="J18" i="19"/>
  <c r="L18" i="19"/>
  <c r="K18" i="19"/>
  <c r="I18" i="19"/>
  <c r="J106" i="20"/>
  <c r="K106" i="20"/>
  <c r="J101" i="20"/>
  <c r="M101" i="20"/>
  <c r="L101" i="20"/>
  <c r="I101" i="20"/>
  <c r="I90" i="20"/>
  <c r="M90" i="20"/>
  <c r="K90" i="20"/>
  <c r="J69" i="20"/>
  <c r="K69" i="20"/>
  <c r="I69" i="20"/>
  <c r="J63" i="20"/>
  <c r="I63" i="20"/>
  <c r="L63" i="20"/>
  <c r="M63" i="20"/>
  <c r="J51" i="20"/>
  <c r="L51" i="20"/>
  <c r="I51" i="20"/>
  <c r="J40" i="20"/>
  <c r="M40" i="20"/>
  <c r="L40" i="20"/>
  <c r="K40" i="20"/>
  <c r="I40" i="20"/>
  <c r="J16" i="20"/>
  <c r="M16" i="20"/>
  <c r="M9" i="20" s="1"/>
  <c r="L16" i="20"/>
  <c r="K16" i="20"/>
  <c r="L103" i="22"/>
  <c r="J103" i="22"/>
  <c r="K103" i="22"/>
  <c r="H103" i="22"/>
  <c r="I92" i="22"/>
  <c r="K92" i="22"/>
  <c r="J92" i="22"/>
  <c r="L92" i="22"/>
  <c r="H92" i="22"/>
  <c r="I34" i="22"/>
  <c r="L34" i="22"/>
  <c r="K34" i="22"/>
  <c r="H34" i="22"/>
  <c r="L11" i="22"/>
  <c r="J11" i="22"/>
  <c r="I11" i="22"/>
  <c r="H11" i="22"/>
  <c r="H98" i="21"/>
  <c r="I98" i="21"/>
  <c r="L98" i="21"/>
  <c r="J98" i="21"/>
  <c r="I87" i="21"/>
  <c r="K87" i="21"/>
  <c r="J29" i="21"/>
  <c r="I29" i="21"/>
  <c r="L29" i="21"/>
  <c r="K29" i="21"/>
  <c r="J233" i="29"/>
  <c r="I233" i="29"/>
  <c r="J217" i="29"/>
  <c r="I217" i="29"/>
  <c r="J201" i="29"/>
  <c r="I201" i="29"/>
  <c r="J185" i="29"/>
  <c r="I185" i="29"/>
  <c r="J169" i="29"/>
  <c r="I169" i="29"/>
  <c r="J121" i="29"/>
  <c r="I121" i="29"/>
  <c r="J105" i="29"/>
  <c r="I105" i="29"/>
  <c r="J73" i="29"/>
  <c r="I73" i="29"/>
  <c r="J41" i="29"/>
  <c r="I41" i="29"/>
  <c r="L228" i="10"/>
  <c r="J228" i="10"/>
  <c r="I228" i="10"/>
  <c r="K228" i="10"/>
  <c r="K174" i="10"/>
  <c r="L174" i="10"/>
  <c r="J174" i="10"/>
  <c r="K162" i="10"/>
  <c r="L162" i="10"/>
  <c r="K157" i="10"/>
  <c r="L157" i="10"/>
  <c r="I157" i="10"/>
  <c r="J136" i="10"/>
  <c r="K136" i="10"/>
  <c r="I136" i="10"/>
  <c r="J101" i="10"/>
  <c r="K101" i="10"/>
  <c r="L101" i="10"/>
  <c r="K94" i="10"/>
  <c r="J94" i="10"/>
  <c r="J76" i="10"/>
  <c r="K76" i="10"/>
  <c r="L252" i="11"/>
  <c r="K252" i="11"/>
  <c r="I252" i="11"/>
  <c r="J252" i="11"/>
  <c r="J230" i="11"/>
  <c r="L230" i="11"/>
  <c r="K230" i="11"/>
  <c r="L218" i="11"/>
  <c r="I218" i="11"/>
  <c r="K218" i="11"/>
  <c r="J218" i="11"/>
  <c r="J198" i="11"/>
  <c r="I198" i="11"/>
  <c r="L191" i="11"/>
  <c r="K191" i="11"/>
  <c r="I191" i="11"/>
  <c r="L185" i="11"/>
  <c r="K185" i="11"/>
  <c r="J185" i="11"/>
  <c r="J179" i="11"/>
  <c r="I179" i="11"/>
  <c r="K158" i="11"/>
  <c r="I158" i="11"/>
  <c r="J158" i="11"/>
  <c r="L158" i="11"/>
  <c r="J82" i="11"/>
  <c r="I82" i="11"/>
  <c r="L82" i="11"/>
  <c r="L69" i="11"/>
  <c r="K69" i="11"/>
  <c r="I69" i="11"/>
  <c r="K40" i="11"/>
  <c r="J40" i="11"/>
  <c r="I40" i="11"/>
  <c r="L33" i="11"/>
  <c r="K33" i="11"/>
  <c r="K26" i="11"/>
  <c r="J26" i="11"/>
  <c r="J244" i="12"/>
  <c r="L244" i="12"/>
  <c r="K244" i="12"/>
  <c r="K156" i="12"/>
  <c r="J156" i="12"/>
  <c r="J135" i="12"/>
  <c r="L135" i="12"/>
  <c r="I135" i="12"/>
  <c r="K135" i="12"/>
  <c r="J69" i="12"/>
  <c r="I69" i="12"/>
  <c r="J62" i="12"/>
  <c r="L62" i="12"/>
  <c r="J55" i="12"/>
  <c r="L55" i="12"/>
  <c r="I55" i="12"/>
  <c r="K49" i="12"/>
  <c r="I49" i="12"/>
  <c r="J49" i="12"/>
  <c r="L49" i="12"/>
  <c r="F69" i="54"/>
  <c r="K105" i="23"/>
  <c r="K88" i="23"/>
  <c r="Q208" i="8"/>
  <c r="K67" i="22"/>
  <c r="L87" i="21"/>
  <c r="K63" i="20"/>
  <c r="J85" i="8"/>
  <c r="P32" i="8"/>
  <c r="J33" i="11"/>
  <c r="K14" i="7"/>
  <c r="J14" i="7"/>
  <c r="H14" i="7"/>
  <c r="P79" i="8"/>
  <c r="O79" i="8"/>
  <c r="Q79" i="8"/>
  <c r="R79" i="8"/>
  <c r="P40" i="8"/>
  <c r="O40" i="8"/>
  <c r="Q40" i="8"/>
  <c r="I40" i="8"/>
  <c r="J40" i="8"/>
  <c r="I244" i="7"/>
  <c r="J244" i="7"/>
  <c r="K244" i="7"/>
  <c r="H244" i="7"/>
  <c r="J237" i="7"/>
  <c r="I237" i="7"/>
  <c r="K237" i="7"/>
  <c r="H237" i="7"/>
  <c r="I231" i="7"/>
  <c r="H231" i="7"/>
  <c r="K231" i="7"/>
  <c r="I158" i="7"/>
  <c r="K158" i="7"/>
  <c r="H158" i="7"/>
  <c r="J158" i="7"/>
  <c r="I109" i="7"/>
  <c r="J109" i="7"/>
  <c r="K103" i="7"/>
  <c r="I103" i="7"/>
  <c r="O129" i="8"/>
  <c r="R129" i="8"/>
  <c r="Q129" i="8"/>
  <c r="J129" i="8"/>
  <c r="J121" i="8"/>
  <c r="P121" i="8"/>
  <c r="O121" i="8"/>
  <c r="Q121" i="8"/>
  <c r="J114" i="8"/>
  <c r="P114" i="8"/>
  <c r="R114" i="8"/>
  <c r="O114" i="8"/>
  <c r="J108" i="8"/>
  <c r="I108" i="8"/>
  <c r="P108" i="8"/>
  <c r="R108" i="8"/>
  <c r="Q108" i="8"/>
  <c r="L90" i="23"/>
  <c r="L82" i="23"/>
  <c r="J27" i="7"/>
  <c r="L35" i="23"/>
  <c r="J72" i="23"/>
  <c r="Q11" i="8"/>
  <c r="R111" i="8"/>
  <c r="I147" i="7"/>
  <c r="R16" i="8"/>
  <c r="J162" i="10"/>
  <c r="J42" i="7"/>
  <c r="H42" i="7"/>
  <c r="I42" i="7"/>
  <c r="K42" i="7"/>
  <c r="K24" i="7"/>
  <c r="I24" i="7"/>
  <c r="H24" i="7"/>
  <c r="J24" i="7"/>
  <c r="Q21" i="8"/>
  <c r="J21" i="8"/>
  <c r="R21" i="8"/>
  <c r="O21" i="8"/>
  <c r="K188" i="7"/>
  <c r="I188" i="7"/>
  <c r="J188" i="7"/>
  <c r="H188" i="7"/>
  <c r="J174" i="7"/>
  <c r="K174" i="7"/>
  <c r="I174" i="7"/>
  <c r="J169" i="7"/>
  <c r="I169" i="7"/>
  <c r="O228" i="8"/>
  <c r="J228" i="8"/>
  <c r="Q228" i="8"/>
  <c r="P228" i="8"/>
  <c r="R228" i="8"/>
  <c r="I228" i="8"/>
  <c r="J217" i="8"/>
  <c r="R217" i="8"/>
  <c r="O217" i="8"/>
  <c r="Q217" i="8"/>
  <c r="R153" i="8"/>
  <c r="I153" i="8"/>
  <c r="O153" i="8"/>
  <c r="Q153" i="8"/>
  <c r="J153" i="8"/>
  <c r="P147" i="8"/>
  <c r="I147" i="8"/>
  <c r="R147" i="8"/>
  <c r="Q147" i="8"/>
  <c r="Q140" i="8"/>
  <c r="J140" i="8"/>
  <c r="O140" i="8"/>
  <c r="O135" i="8"/>
  <c r="Q135" i="8"/>
  <c r="I135" i="8"/>
  <c r="J135" i="8"/>
  <c r="P135" i="8"/>
  <c r="J63" i="7"/>
  <c r="I63" i="7"/>
  <c r="K63" i="7"/>
  <c r="H63" i="7"/>
  <c r="J58" i="7"/>
  <c r="K58" i="7"/>
  <c r="H58" i="7"/>
  <c r="R32" i="8"/>
  <c r="J32" i="8"/>
  <c r="Q32" i="8"/>
  <c r="I32" i="8"/>
  <c r="U76" i="23"/>
  <c r="W76" i="23"/>
  <c r="J76" i="23"/>
  <c r="S76" i="23"/>
  <c r="I76" i="23"/>
  <c r="X76" i="23"/>
  <c r="L76" i="23" s="1"/>
  <c r="W55" i="23"/>
  <c r="U55" i="23"/>
  <c r="J55" i="23"/>
  <c r="T55" i="23"/>
  <c r="V55" i="23"/>
  <c r="I55" i="23"/>
  <c r="X46" i="23"/>
  <c r="I46" i="23"/>
  <c r="T46" i="23"/>
  <c r="W46" i="23"/>
  <c r="J46" i="23"/>
  <c r="U46" i="23"/>
  <c r="K46" i="23" s="1"/>
  <c r="X29" i="23"/>
  <c r="W29" i="23"/>
  <c r="J29" i="23"/>
  <c r="U29" i="23"/>
  <c r="S29" i="23"/>
  <c r="V29" i="23"/>
  <c r="I10" i="16"/>
  <c r="L10" i="16"/>
  <c r="K10" i="16"/>
  <c r="M10" i="16"/>
  <c r="N10" i="16"/>
  <c r="I201" i="7"/>
  <c r="K201" i="7"/>
  <c r="I193" i="7"/>
  <c r="K193" i="7"/>
  <c r="K88" i="7"/>
  <c r="H88" i="7"/>
  <c r="I88" i="7"/>
  <c r="J88" i="7"/>
  <c r="P190" i="8"/>
  <c r="I190" i="8"/>
  <c r="J190" i="8"/>
  <c r="O190" i="8"/>
  <c r="Q190" i="8"/>
  <c r="F21" i="54"/>
  <c r="E21" i="54"/>
  <c r="E29" i="54"/>
  <c r="F29" i="54"/>
  <c r="F37" i="54"/>
  <c r="E37" i="54"/>
  <c r="F45" i="54"/>
  <c r="E45" i="54"/>
  <c r="E53" i="54"/>
  <c r="F53" i="54"/>
  <c r="F61" i="54"/>
  <c r="E61" i="54"/>
  <c r="F77" i="54"/>
  <c r="E77" i="54"/>
  <c r="E85" i="54"/>
  <c r="F85" i="54"/>
  <c r="F93" i="54"/>
  <c r="E93" i="54"/>
  <c r="E101" i="54"/>
  <c r="F101" i="54"/>
  <c r="F109" i="54"/>
  <c r="E109" i="54"/>
  <c r="E117" i="54"/>
  <c r="F117" i="54"/>
  <c r="F125" i="54"/>
  <c r="E125" i="54"/>
  <c r="F141" i="54"/>
  <c r="E141" i="54"/>
  <c r="F149" i="54"/>
  <c r="E149" i="54"/>
  <c r="F157" i="54"/>
  <c r="E157" i="54"/>
  <c r="F165" i="54"/>
  <c r="E165" i="54"/>
  <c r="F173" i="54"/>
  <c r="E173" i="54"/>
  <c r="F181" i="54"/>
  <c r="E181" i="54"/>
  <c r="F189" i="54"/>
  <c r="E189" i="54"/>
  <c r="F197" i="54"/>
  <c r="E197" i="54"/>
  <c r="F205" i="54"/>
  <c r="E205" i="54"/>
  <c r="F213" i="54"/>
  <c r="E213" i="54"/>
  <c r="F221" i="54"/>
  <c r="E221" i="54"/>
  <c r="F229" i="54"/>
  <c r="E229" i="54"/>
  <c r="F237" i="54"/>
  <c r="E237" i="54"/>
  <c r="F245" i="54"/>
  <c r="E245" i="54"/>
  <c r="F253" i="54"/>
  <c r="E253" i="54"/>
  <c r="L32" i="23"/>
  <c r="I69" i="7"/>
  <c r="J69" i="7"/>
  <c r="K69" i="7"/>
  <c r="J29" i="7"/>
  <c r="K29" i="7"/>
  <c r="I29" i="7"/>
  <c r="H29" i="7"/>
  <c r="I12" i="7"/>
  <c r="K12" i="7"/>
  <c r="R55" i="8"/>
  <c r="P55" i="8"/>
  <c r="I55" i="8"/>
  <c r="O55" i="8"/>
  <c r="J55" i="8"/>
  <c r="Q37" i="8"/>
  <c r="J37" i="8"/>
  <c r="R37" i="8"/>
  <c r="O37" i="8"/>
  <c r="H220" i="7"/>
  <c r="J220" i="7"/>
  <c r="I137" i="7"/>
  <c r="K137" i="7"/>
  <c r="H137" i="7"/>
  <c r="J196" i="8"/>
  <c r="O196" i="8"/>
  <c r="P196" i="8"/>
  <c r="Q196" i="8"/>
  <c r="R196" i="8"/>
  <c r="I196" i="8"/>
  <c r="Q82" i="8"/>
  <c r="P82" i="8"/>
  <c r="O82" i="8"/>
  <c r="I82" i="8"/>
  <c r="R82" i="8"/>
  <c r="L254" i="23"/>
  <c r="X248" i="23"/>
  <c r="W248" i="23"/>
  <c r="K248" i="23" s="1"/>
  <c r="V248" i="23"/>
  <c r="J248" i="23"/>
  <c r="T248" i="23"/>
  <c r="J228" i="23"/>
  <c r="T228" i="23"/>
  <c r="U228" i="23"/>
  <c r="K228" i="23" s="1"/>
  <c r="V228" i="23"/>
  <c r="L206" i="23"/>
  <c r="I200" i="23"/>
  <c r="J200" i="23"/>
  <c r="V200" i="23"/>
  <c r="W200" i="23"/>
  <c r="S200" i="23"/>
  <c r="X200" i="23"/>
  <c r="W173" i="23"/>
  <c r="X173" i="23"/>
  <c r="T173" i="23"/>
  <c r="L173" i="23" s="1"/>
  <c r="I173" i="23"/>
  <c r="U173" i="23"/>
  <c r="U154" i="23"/>
  <c r="X154" i="23"/>
  <c r="V154" i="23"/>
  <c r="L154" i="23" s="1"/>
  <c r="S154" i="23"/>
  <c r="J154" i="23"/>
  <c r="W154" i="23"/>
  <c r="I154" i="23"/>
  <c r="J140" i="23"/>
  <c r="V140" i="23"/>
  <c r="I140" i="23"/>
  <c r="T140" i="23"/>
  <c r="U140" i="23"/>
  <c r="K140" i="23" s="1"/>
  <c r="T132" i="23"/>
  <c r="W132" i="23"/>
  <c r="K132" i="23" s="1"/>
  <c r="I132" i="23"/>
  <c r="J132" i="23"/>
  <c r="V132" i="23"/>
  <c r="N10" i="28"/>
  <c r="N9" i="28" s="1"/>
  <c r="D8" i="3" s="1"/>
  <c r="L10" i="28"/>
  <c r="L9" i="28" s="1"/>
  <c r="F8" i="3" s="1"/>
  <c r="M10" i="28"/>
  <c r="M9" i="28" s="1"/>
  <c r="E8" i="3" s="1"/>
  <c r="O10" i="28"/>
  <c r="O9" i="28" s="1"/>
  <c r="C8" i="3" s="1"/>
  <c r="J93" i="19"/>
  <c r="M93" i="19"/>
  <c r="I93" i="19"/>
  <c r="L93" i="19"/>
  <c r="K93" i="19"/>
  <c r="K67" i="19"/>
  <c r="I67" i="19"/>
  <c r="J67" i="19"/>
  <c r="M67" i="19"/>
  <c r="L67" i="19"/>
  <c r="K33" i="19"/>
  <c r="L33" i="19"/>
  <c r="J33" i="19"/>
  <c r="L109" i="20"/>
  <c r="J109" i="20"/>
  <c r="I78" i="22"/>
  <c r="K78" i="22"/>
  <c r="L78" i="22"/>
  <c r="J78" i="22"/>
  <c r="I67" i="22"/>
  <c r="H67" i="22"/>
  <c r="L67" i="22"/>
  <c r="I43" i="22"/>
  <c r="K43" i="22"/>
  <c r="L43" i="22"/>
  <c r="H43" i="22"/>
  <c r="I106" i="21"/>
  <c r="L106" i="21"/>
  <c r="I71" i="21"/>
  <c r="J71" i="21"/>
  <c r="L71" i="21"/>
  <c r="H71" i="21"/>
  <c r="K71" i="21"/>
  <c r="I25" i="21"/>
  <c r="I9" i="21" s="1"/>
  <c r="E18" i="3" s="1"/>
  <c r="J25" i="21"/>
  <c r="L25" i="21"/>
  <c r="H25" i="21"/>
  <c r="J13" i="21"/>
  <c r="K13" i="21"/>
  <c r="L13" i="21"/>
  <c r="H13" i="21"/>
  <c r="K255" i="1"/>
  <c r="J255" i="1"/>
  <c r="I255" i="1"/>
  <c r="I247" i="1"/>
  <c r="L247" i="1"/>
  <c r="K247" i="1"/>
  <c r="K239" i="1"/>
  <c r="J239" i="1"/>
  <c r="I239" i="1"/>
  <c r="L231" i="1"/>
  <c r="I231" i="1"/>
  <c r="K231" i="1"/>
  <c r="K223" i="1"/>
  <c r="J223" i="1"/>
  <c r="L223" i="1"/>
  <c r="J215" i="1"/>
  <c r="L215" i="1"/>
  <c r="I215" i="1"/>
  <c r="L207" i="1"/>
  <c r="I207" i="1"/>
  <c r="J207" i="1"/>
  <c r="J199" i="1"/>
  <c r="I199" i="1"/>
  <c r="L199" i="1"/>
  <c r="K191" i="1"/>
  <c r="J191" i="1"/>
  <c r="I191" i="1"/>
  <c r="K183" i="1"/>
  <c r="L183" i="1"/>
  <c r="J183" i="1"/>
  <c r="J175" i="1"/>
  <c r="L175" i="1"/>
  <c r="K175" i="1"/>
  <c r="K167" i="1"/>
  <c r="I167" i="1"/>
  <c r="J167" i="1"/>
  <c r="L159" i="1"/>
  <c r="K159" i="1"/>
  <c r="J159" i="1"/>
  <c r="L151" i="1"/>
  <c r="K151" i="1"/>
  <c r="J151" i="1"/>
  <c r="L143" i="1"/>
  <c r="J143" i="1"/>
  <c r="I143" i="1"/>
  <c r="J135" i="1"/>
  <c r="I135" i="1"/>
  <c r="K135" i="1"/>
  <c r="J127" i="1"/>
  <c r="I127" i="1"/>
  <c r="K127" i="1"/>
  <c r="J119" i="1"/>
  <c r="I119" i="1"/>
  <c r="K119" i="1"/>
  <c r="J111" i="1"/>
  <c r="I111" i="1"/>
  <c r="K111" i="1"/>
  <c r="J103" i="1"/>
  <c r="I103" i="1"/>
  <c r="K103" i="1"/>
  <c r="J95" i="1"/>
  <c r="I95" i="1"/>
  <c r="K95" i="1"/>
  <c r="J87" i="1"/>
  <c r="I87" i="1"/>
  <c r="K87" i="1"/>
  <c r="J79" i="1"/>
  <c r="I79" i="1"/>
  <c r="K79" i="1"/>
  <c r="J71" i="1"/>
  <c r="I71" i="1"/>
  <c r="K71" i="1"/>
  <c r="J63" i="1"/>
  <c r="I63" i="1"/>
  <c r="K63" i="1"/>
  <c r="J55" i="1"/>
  <c r="I55" i="1"/>
  <c r="L55" i="1"/>
  <c r="J47" i="1"/>
  <c r="I47" i="1"/>
  <c r="K47" i="1"/>
  <c r="K39" i="1"/>
  <c r="I39" i="1"/>
  <c r="L39" i="1"/>
  <c r="J31" i="1"/>
  <c r="I31" i="1"/>
  <c r="L31" i="1"/>
  <c r="J23" i="1"/>
  <c r="I23" i="1"/>
  <c r="K23" i="1"/>
  <c r="J15" i="1"/>
  <c r="I15" i="1"/>
  <c r="K15" i="1"/>
  <c r="J257" i="29"/>
  <c r="I257" i="29"/>
  <c r="J225" i="29"/>
  <c r="I225" i="29"/>
  <c r="J177" i="29"/>
  <c r="I177" i="29"/>
  <c r="J161" i="29"/>
  <c r="I161" i="29"/>
  <c r="J145" i="29"/>
  <c r="I145" i="29"/>
  <c r="J97" i="29"/>
  <c r="I97" i="29"/>
  <c r="J81" i="29"/>
  <c r="I81" i="29"/>
  <c r="J65" i="29"/>
  <c r="I65" i="29"/>
  <c r="J33" i="29"/>
  <c r="I33" i="29"/>
  <c r="J17" i="29"/>
  <c r="I17" i="29"/>
  <c r="L244" i="10"/>
  <c r="K244" i="10"/>
  <c r="I244" i="10"/>
  <c r="J237" i="10"/>
  <c r="L237" i="10"/>
  <c r="K237" i="10"/>
  <c r="I237" i="10"/>
  <c r="I224" i="10"/>
  <c r="J224" i="10"/>
  <c r="L212" i="10"/>
  <c r="J212" i="10"/>
  <c r="K212" i="10"/>
  <c r="I200" i="10"/>
  <c r="K200" i="10"/>
  <c r="J200" i="10"/>
  <c r="J182" i="10"/>
  <c r="L182" i="10"/>
  <c r="K182" i="10"/>
  <c r="I182" i="10"/>
  <c r="J165" i="10"/>
  <c r="I165" i="10"/>
  <c r="K165" i="10"/>
  <c r="L116" i="10"/>
  <c r="J116" i="10"/>
  <c r="K116" i="10"/>
  <c r="L111" i="10"/>
  <c r="K111" i="10"/>
  <c r="K105" i="10"/>
  <c r="L105" i="10"/>
  <c r="I105" i="10"/>
  <c r="K97" i="10"/>
  <c r="L97" i="10"/>
  <c r="J97" i="10"/>
  <c r="L61" i="10"/>
  <c r="K61" i="10"/>
  <c r="K248" i="11"/>
  <c r="J248" i="11"/>
  <c r="L248" i="11"/>
  <c r="I248" i="11"/>
  <c r="L242" i="11"/>
  <c r="I242" i="11"/>
  <c r="K242" i="11"/>
  <c r="K175" i="11"/>
  <c r="J175" i="11"/>
  <c r="L175" i="11"/>
  <c r="K167" i="11"/>
  <c r="I167" i="11"/>
  <c r="J167" i="11"/>
  <c r="L167" i="11"/>
  <c r="J134" i="11"/>
  <c r="L134" i="11"/>
  <c r="I134" i="11"/>
  <c r="L128" i="11"/>
  <c r="J128" i="11"/>
  <c r="K128" i="11"/>
  <c r="L114" i="11"/>
  <c r="J114" i="11"/>
  <c r="K114" i="11"/>
  <c r="K108" i="11"/>
  <c r="J108" i="11"/>
  <c r="L108" i="11"/>
  <c r="K102" i="11"/>
  <c r="J102" i="11"/>
  <c r="L102" i="11"/>
  <c r="L96" i="11"/>
  <c r="K96" i="11"/>
  <c r="L91" i="11"/>
  <c r="J91" i="11"/>
  <c r="L59" i="11"/>
  <c r="J59" i="11"/>
  <c r="J44" i="11"/>
  <c r="I44" i="11"/>
  <c r="K233" i="12"/>
  <c r="I233" i="12"/>
  <c r="J233" i="12"/>
  <c r="J227" i="12"/>
  <c r="L227" i="12"/>
  <c r="J179" i="12"/>
  <c r="L179" i="12"/>
  <c r="I110" i="12"/>
  <c r="K110" i="12"/>
  <c r="J110" i="12"/>
  <c r="L97" i="12"/>
  <c r="K97" i="12"/>
  <c r="J33" i="12"/>
  <c r="I33" i="12"/>
  <c r="L27" i="12"/>
  <c r="J27" i="12"/>
  <c r="K27" i="12"/>
  <c r="W245" i="23"/>
  <c r="K245" i="23" s="1"/>
  <c r="X245" i="23"/>
  <c r="L245" i="23" s="1"/>
  <c r="L188" i="11"/>
  <c r="J188" i="11"/>
  <c r="O254" i="46"/>
  <c r="S254" i="46"/>
  <c r="R254" i="46"/>
  <c r="T254" i="46"/>
  <c r="R246" i="46"/>
  <c r="P246" i="46"/>
  <c r="O246" i="46"/>
  <c r="T246" i="46"/>
  <c r="U246" i="46"/>
  <c r="S246" i="46"/>
  <c r="T238" i="46"/>
  <c r="S238" i="46"/>
  <c r="P238" i="46"/>
  <c r="O238" i="46"/>
  <c r="R238" i="46"/>
  <c r="T230" i="46"/>
  <c r="R230" i="46"/>
  <c r="S230" i="46"/>
  <c r="U230" i="46"/>
  <c r="P230" i="46"/>
  <c r="O230" i="46"/>
  <c r="O222" i="46"/>
  <c r="R222" i="46"/>
  <c r="S222" i="46"/>
  <c r="T222" i="46"/>
  <c r="R214" i="46"/>
  <c r="P214" i="46"/>
  <c r="S214" i="46"/>
  <c r="O214" i="46"/>
  <c r="T214" i="46"/>
  <c r="U206" i="46"/>
  <c r="P206" i="46"/>
  <c r="O206" i="46"/>
  <c r="T206" i="46"/>
  <c r="R206" i="46"/>
  <c r="S198" i="46"/>
  <c r="U198" i="46"/>
  <c r="P198" i="46"/>
  <c r="O198" i="46"/>
  <c r="O190" i="46"/>
  <c r="R190" i="46"/>
  <c r="S190" i="46"/>
  <c r="U190" i="46"/>
  <c r="T190" i="46"/>
  <c r="S182" i="46"/>
  <c r="P182" i="46"/>
  <c r="T182" i="46"/>
  <c r="U182" i="46"/>
  <c r="O182" i="46"/>
  <c r="R174" i="46"/>
  <c r="P174" i="46"/>
  <c r="S174" i="46"/>
  <c r="O174" i="46"/>
  <c r="U174" i="46"/>
  <c r="T174" i="46"/>
  <c r="P166" i="46"/>
  <c r="T166" i="46"/>
  <c r="R166" i="46"/>
  <c r="O166" i="46"/>
  <c r="S166" i="46"/>
  <c r="O158" i="46"/>
  <c r="T158" i="46"/>
  <c r="S158" i="46"/>
  <c r="R158" i="46"/>
  <c r="P150" i="46"/>
  <c r="O150" i="46"/>
  <c r="T150" i="46"/>
  <c r="U150" i="46"/>
  <c r="R142" i="46"/>
  <c r="T142" i="46"/>
  <c r="P142" i="46"/>
  <c r="O142" i="46"/>
  <c r="S134" i="46"/>
  <c r="U134" i="46"/>
  <c r="P134" i="46"/>
  <c r="O134" i="46"/>
  <c r="T134" i="46"/>
  <c r="O126" i="46"/>
  <c r="S126" i="46"/>
  <c r="U126" i="46"/>
  <c r="T126" i="46"/>
  <c r="P118" i="46"/>
  <c r="O118" i="46"/>
  <c r="R118" i="46"/>
  <c r="S118" i="46"/>
  <c r="U118" i="46"/>
  <c r="R110" i="46"/>
  <c r="S110" i="46"/>
  <c r="P110" i="46"/>
  <c r="O110" i="46"/>
  <c r="S102" i="46"/>
  <c r="U102" i="46"/>
  <c r="P102" i="46"/>
  <c r="O102" i="46"/>
  <c r="T102" i="46"/>
  <c r="O94" i="46"/>
  <c r="S94" i="46"/>
  <c r="R94" i="46"/>
  <c r="U94" i="46"/>
  <c r="T94" i="46"/>
  <c r="P86" i="46"/>
  <c r="O86" i="46"/>
  <c r="R86" i="46"/>
  <c r="S86" i="46"/>
  <c r="T86" i="46"/>
  <c r="P78" i="46"/>
  <c r="S78" i="46"/>
  <c r="O78" i="46"/>
  <c r="T78" i="46"/>
  <c r="U78" i="46"/>
  <c r="U70" i="46"/>
  <c r="R70" i="46"/>
  <c r="T70" i="46"/>
  <c r="S70" i="46"/>
  <c r="P70" i="46"/>
  <c r="O70" i="46"/>
  <c r="O62" i="46"/>
  <c r="S62" i="46"/>
  <c r="U62" i="46"/>
  <c r="R62" i="46"/>
  <c r="T62" i="46"/>
  <c r="P54" i="46"/>
  <c r="O54" i="46"/>
  <c r="U54" i="46"/>
  <c r="T54" i="46"/>
  <c r="S54" i="46"/>
  <c r="R54" i="46"/>
  <c r="P46" i="46"/>
  <c r="U46" i="46"/>
  <c r="O46" i="46"/>
  <c r="S46" i="46"/>
  <c r="R46" i="46"/>
  <c r="T46" i="46"/>
  <c r="U38" i="46"/>
  <c r="S38" i="46"/>
  <c r="P38" i="46"/>
  <c r="T38" i="46"/>
  <c r="O38" i="46"/>
  <c r="R38" i="46"/>
  <c r="O30" i="46"/>
  <c r="T30" i="46"/>
  <c r="S30" i="46"/>
  <c r="R30" i="46"/>
  <c r="U30" i="46"/>
  <c r="P22" i="46"/>
  <c r="O22" i="46"/>
  <c r="R22" i="46"/>
  <c r="S22" i="46"/>
  <c r="U22" i="46"/>
  <c r="S14" i="46"/>
  <c r="U14" i="46"/>
  <c r="T14" i="46"/>
  <c r="P14" i="46"/>
  <c r="O14" i="46"/>
  <c r="T19" i="24"/>
  <c r="R19" i="24"/>
  <c r="S19" i="24"/>
  <c r="U19" i="24"/>
  <c r="S27" i="24"/>
  <c r="T27" i="24"/>
  <c r="U27" i="24"/>
  <c r="R27" i="24"/>
  <c r="R35" i="24"/>
  <c r="S35" i="24"/>
  <c r="T35" i="24"/>
  <c r="U35" i="24"/>
  <c r="S43" i="24"/>
  <c r="R43" i="24"/>
  <c r="T43" i="24"/>
  <c r="U43" i="24"/>
  <c r="S51" i="24"/>
  <c r="R51" i="24"/>
  <c r="T51" i="24"/>
  <c r="U51" i="24"/>
  <c r="R59" i="24"/>
  <c r="S59" i="24"/>
  <c r="U59" i="24"/>
  <c r="T59" i="24"/>
  <c r="T67" i="24"/>
  <c r="U67" i="24"/>
  <c r="S67" i="24"/>
  <c r="R67" i="24"/>
  <c r="S75" i="24"/>
  <c r="R75" i="24"/>
  <c r="T75" i="24"/>
  <c r="U75" i="24"/>
  <c r="S83" i="24"/>
  <c r="U83" i="24"/>
  <c r="T83" i="24"/>
  <c r="R83" i="24"/>
  <c r="R91" i="24"/>
  <c r="T91" i="24"/>
  <c r="U91" i="24"/>
  <c r="S91" i="24"/>
  <c r="T99" i="24"/>
  <c r="U99" i="24"/>
  <c r="S99" i="24"/>
  <c r="R99" i="24"/>
  <c r="U107" i="24"/>
  <c r="S107" i="24"/>
  <c r="T107" i="24"/>
  <c r="R107" i="24"/>
  <c r="T115" i="24"/>
  <c r="R115" i="24"/>
  <c r="U115" i="24"/>
  <c r="S115" i="24"/>
  <c r="T123" i="24"/>
  <c r="R123" i="24"/>
  <c r="S123" i="24"/>
  <c r="U123" i="24"/>
  <c r="T131" i="24"/>
  <c r="U131" i="24"/>
  <c r="R131" i="24"/>
  <c r="S131" i="24"/>
  <c r="U139" i="24"/>
  <c r="R139" i="24"/>
  <c r="T139" i="24"/>
  <c r="S139" i="24"/>
  <c r="U147" i="24"/>
  <c r="R147" i="24"/>
  <c r="S147" i="24"/>
  <c r="T147" i="24"/>
  <c r="R155" i="24"/>
  <c r="U155" i="24"/>
  <c r="T155" i="24"/>
  <c r="S155" i="24"/>
  <c r="S163" i="24"/>
  <c r="T163" i="24"/>
  <c r="U163" i="24"/>
  <c r="R163" i="24"/>
  <c r="S171" i="24"/>
  <c r="T171" i="24"/>
  <c r="U171" i="24"/>
  <c r="R171" i="24"/>
  <c r="T179" i="24"/>
  <c r="R179" i="24"/>
  <c r="U179" i="24"/>
  <c r="S179" i="24"/>
  <c r="S187" i="24"/>
  <c r="U187" i="24"/>
  <c r="T187" i="24"/>
  <c r="R187" i="24"/>
  <c r="S195" i="24"/>
  <c r="R195" i="24"/>
  <c r="U195" i="24"/>
  <c r="T195" i="24"/>
  <c r="R203" i="24"/>
  <c r="U203" i="24"/>
  <c r="T203" i="24"/>
  <c r="S203" i="24"/>
  <c r="S211" i="24"/>
  <c r="T211" i="24"/>
  <c r="R211" i="24"/>
  <c r="U211" i="24"/>
  <c r="T219" i="24"/>
  <c r="U219" i="24"/>
  <c r="S219" i="24"/>
  <c r="R219" i="24"/>
  <c r="T227" i="24"/>
  <c r="S227" i="24"/>
  <c r="U227" i="24"/>
  <c r="R227" i="24"/>
  <c r="U235" i="24"/>
  <c r="R235" i="24"/>
  <c r="T235" i="24"/>
  <c r="S235" i="24"/>
  <c r="U243" i="24"/>
  <c r="T243" i="24"/>
  <c r="R243" i="24"/>
  <c r="S243" i="24"/>
  <c r="R251" i="24"/>
  <c r="T251" i="24"/>
  <c r="U251" i="24"/>
  <c r="S251" i="24"/>
  <c r="U259" i="24"/>
  <c r="T259" i="24"/>
  <c r="R259" i="24"/>
  <c r="S259" i="24"/>
  <c r="P190" i="46"/>
  <c r="P252" i="25"/>
  <c r="R252" i="25"/>
  <c r="O252" i="25"/>
  <c r="U252" i="25"/>
  <c r="S252" i="25"/>
  <c r="O244" i="25"/>
  <c r="R244" i="25"/>
  <c r="T244" i="25"/>
  <c r="U244" i="25"/>
  <c r="P236" i="25"/>
  <c r="U236" i="25"/>
  <c r="O236" i="25"/>
  <c r="R236" i="25"/>
  <c r="S236" i="25"/>
  <c r="T236" i="25"/>
  <c r="U228" i="25"/>
  <c r="S228" i="25"/>
  <c r="P228" i="25"/>
  <c r="T228" i="25"/>
  <c r="O228" i="25"/>
  <c r="R228" i="25"/>
  <c r="P220" i="25"/>
  <c r="S220" i="25"/>
  <c r="U220" i="25"/>
  <c r="O220" i="25"/>
  <c r="R220" i="25"/>
  <c r="O212" i="25"/>
  <c r="S212" i="25"/>
  <c r="R212" i="25"/>
  <c r="U212" i="25"/>
  <c r="T212" i="25"/>
  <c r="P204" i="25"/>
  <c r="S204" i="25"/>
  <c r="O204" i="25"/>
  <c r="U204" i="25"/>
  <c r="R204" i="25"/>
  <c r="T204" i="25"/>
  <c r="T196" i="25"/>
  <c r="S196" i="25"/>
  <c r="R196" i="25"/>
  <c r="P196" i="25"/>
  <c r="O196" i="25"/>
  <c r="U196" i="25"/>
  <c r="S188" i="25"/>
  <c r="T188" i="25"/>
  <c r="R188" i="25"/>
  <c r="U188" i="25"/>
  <c r="P188" i="25"/>
  <c r="O188" i="25"/>
  <c r="O180" i="25"/>
  <c r="S180" i="25"/>
  <c r="T180" i="25"/>
  <c r="R180" i="25"/>
  <c r="P172" i="25"/>
  <c r="O172" i="25"/>
  <c r="T172" i="25"/>
  <c r="S172" i="25"/>
  <c r="U172" i="25"/>
  <c r="R172" i="25"/>
  <c r="P164" i="25"/>
  <c r="S164" i="25"/>
  <c r="O164" i="25"/>
  <c r="U164" i="25"/>
  <c r="T164" i="25"/>
  <c r="R164" i="25"/>
  <c r="T156" i="25"/>
  <c r="U156" i="25"/>
  <c r="R156" i="25"/>
  <c r="P156" i="25"/>
  <c r="S156" i="25"/>
  <c r="O156" i="25"/>
  <c r="O148" i="25"/>
  <c r="T148" i="25"/>
  <c r="U148" i="25"/>
  <c r="R148" i="25"/>
  <c r="S148" i="25"/>
  <c r="P140" i="25"/>
  <c r="O140" i="25"/>
  <c r="U140" i="25"/>
  <c r="R140" i="25"/>
  <c r="T140" i="25"/>
  <c r="U132" i="25"/>
  <c r="S132" i="25"/>
  <c r="P132" i="25"/>
  <c r="T132" i="25"/>
  <c r="O132" i="25"/>
  <c r="R132" i="25"/>
  <c r="U124" i="25"/>
  <c r="S124" i="25"/>
  <c r="T124" i="25"/>
  <c r="P124" i="25"/>
  <c r="O124" i="25"/>
  <c r="O116" i="25"/>
  <c r="T116" i="25"/>
  <c r="S116" i="25"/>
  <c r="R116" i="25"/>
  <c r="O108" i="25"/>
  <c r="P108" i="25"/>
  <c r="U108" i="25"/>
  <c r="T108" i="25"/>
  <c r="R108" i="25"/>
  <c r="S108" i="25"/>
  <c r="U100" i="25"/>
  <c r="P100" i="25"/>
  <c r="O100" i="25"/>
  <c r="R100" i="25"/>
  <c r="T100" i="25"/>
  <c r="U92" i="25"/>
  <c r="R92" i="25"/>
  <c r="P92" i="25"/>
  <c r="S92" i="25"/>
  <c r="O92" i="25"/>
  <c r="T92" i="25"/>
  <c r="O84" i="25"/>
  <c r="U84" i="25"/>
  <c r="S84" i="25"/>
  <c r="T84" i="25"/>
  <c r="T76" i="25"/>
  <c r="P76" i="25"/>
  <c r="O76" i="25"/>
  <c r="S76" i="25"/>
  <c r="R76" i="25"/>
  <c r="U76" i="25"/>
  <c r="T68" i="25"/>
  <c r="R68" i="25"/>
  <c r="P68" i="25"/>
  <c r="O68" i="25"/>
  <c r="S68" i="25"/>
  <c r="U68" i="25"/>
  <c r="T60" i="25"/>
  <c r="S60" i="25"/>
  <c r="P60" i="25"/>
  <c r="O60" i="25"/>
  <c r="U60" i="25"/>
  <c r="O52" i="25"/>
  <c r="S52" i="25"/>
  <c r="T52" i="25"/>
  <c r="R52" i="25"/>
  <c r="R44" i="25"/>
  <c r="T44" i="25"/>
  <c r="P44" i="25"/>
  <c r="S44" i="25"/>
  <c r="O44" i="25"/>
  <c r="U36" i="25"/>
  <c r="P36" i="25"/>
  <c r="O36" i="25"/>
  <c r="R36" i="25"/>
  <c r="T36" i="25"/>
  <c r="U28" i="25"/>
  <c r="S28" i="25"/>
  <c r="T28" i="25"/>
  <c r="P28" i="25"/>
  <c r="O28" i="25"/>
  <c r="O20" i="25"/>
  <c r="R20" i="25"/>
  <c r="U20" i="25"/>
  <c r="S20" i="25"/>
  <c r="P12" i="25"/>
  <c r="O12" i="25"/>
  <c r="S12" i="25"/>
  <c r="U12" i="25"/>
  <c r="R12" i="25"/>
  <c r="R9" i="25" s="1"/>
  <c r="C49" i="3" s="1"/>
  <c r="E69" i="3"/>
  <c r="F69" i="3"/>
  <c r="E8" i="54"/>
  <c r="I197" i="56"/>
  <c r="I8" i="56" s="1"/>
  <c r="H197" i="56"/>
  <c r="J29" i="19"/>
  <c r="M29" i="19"/>
  <c r="M9" i="19" s="1"/>
  <c r="J99" i="10"/>
  <c r="K99" i="10"/>
  <c r="P62" i="46"/>
  <c r="K117" i="10"/>
  <c r="J117" i="10"/>
  <c r="G128" i="63"/>
  <c r="F128" i="63"/>
  <c r="G131" i="63"/>
  <c r="F131" i="63"/>
  <c r="V162" i="24"/>
  <c r="W162" i="24"/>
  <c r="P162" i="24"/>
  <c r="O162" i="24"/>
  <c r="Y162" i="24"/>
  <c r="X162" i="24"/>
  <c r="P166" i="24"/>
  <c r="O166" i="24"/>
  <c r="Y166" i="24"/>
  <c r="V166" i="24"/>
  <c r="X166" i="24"/>
  <c r="W166" i="24"/>
  <c r="R32" i="38"/>
  <c r="Q32" i="38"/>
  <c r="T32" i="38"/>
  <c r="S32" i="38"/>
  <c r="R37" i="38"/>
  <c r="V37" i="38" s="1"/>
  <c r="Q37" i="38"/>
  <c r="U37" i="38" s="1"/>
  <c r="R40" i="38"/>
  <c r="V40" i="38" s="1"/>
  <c r="Q40" i="38"/>
  <c r="U40" i="38" s="1"/>
  <c r="S40" i="38"/>
  <c r="T40" i="38"/>
  <c r="Q45" i="38"/>
  <c r="U45" i="38" s="1"/>
  <c r="R45" i="38"/>
  <c r="V45" i="38" s="1"/>
  <c r="R48" i="38"/>
  <c r="V48" i="38" s="1"/>
  <c r="Q48" i="38"/>
  <c r="U48" i="38" s="1"/>
  <c r="S48" i="38"/>
  <c r="T48" i="38"/>
  <c r="Q53" i="38"/>
  <c r="U53" i="38" s="1"/>
  <c r="R53" i="38"/>
  <c r="V53" i="38" s="1"/>
  <c r="R56" i="38"/>
  <c r="V56" i="38" s="1"/>
  <c r="T56" i="38"/>
  <c r="S56" i="38"/>
  <c r="Q56" i="38"/>
  <c r="U56" i="38" s="1"/>
  <c r="Q61" i="38"/>
  <c r="U61" i="38" s="1"/>
  <c r="R61" i="38"/>
  <c r="V61" i="38" s="1"/>
  <c r="T120" i="38"/>
  <c r="Q120" i="38"/>
  <c r="U120" i="38" s="1"/>
  <c r="R120" i="38"/>
  <c r="V120" i="38" s="1"/>
  <c r="S120" i="38"/>
  <c r="Q122" i="38"/>
  <c r="U122" i="38" s="1"/>
  <c r="R122" i="38"/>
  <c r="V122" i="38" s="1"/>
  <c r="R125" i="38"/>
  <c r="V125" i="38" s="1"/>
  <c r="Q125" i="38"/>
  <c r="U125" i="38" s="1"/>
  <c r="T125" i="38"/>
  <c r="S125" i="38"/>
  <c r="R130" i="38"/>
  <c r="V130" i="38" s="1"/>
  <c r="Q130" i="38"/>
  <c r="U130" i="38" s="1"/>
  <c r="R133" i="38"/>
  <c r="V133" i="38" s="1"/>
  <c r="Q133" i="38"/>
  <c r="U133" i="38" s="1"/>
  <c r="T133" i="38"/>
  <c r="S133" i="38"/>
  <c r="S147" i="46"/>
  <c r="T137" i="25"/>
  <c r="T179" i="46"/>
  <c r="S25" i="25"/>
  <c r="S145" i="25"/>
  <c r="R249" i="25"/>
  <c r="P185" i="25"/>
  <c r="P131" i="46"/>
  <c r="O129" i="25"/>
  <c r="O257" i="25"/>
  <c r="O107" i="46"/>
  <c r="O227" i="46"/>
  <c r="O224" i="25"/>
  <c r="O105" i="25"/>
  <c r="O233" i="25"/>
  <c r="O91" i="46"/>
  <c r="O211" i="46"/>
  <c r="O24" i="25"/>
  <c r="O160" i="25"/>
  <c r="O42" i="46"/>
  <c r="O178" i="46"/>
  <c r="P57" i="25"/>
  <c r="O177" i="25"/>
  <c r="O51" i="46"/>
  <c r="O147" i="46"/>
  <c r="R12" i="24"/>
  <c r="U12" i="24"/>
  <c r="T12" i="24"/>
  <c r="S12" i="24"/>
  <c r="U20" i="24"/>
  <c r="S20" i="24"/>
  <c r="T20" i="24"/>
  <c r="R20" i="24"/>
  <c r="S28" i="24"/>
  <c r="T28" i="24"/>
  <c r="R28" i="24"/>
  <c r="U28" i="24"/>
  <c r="S36" i="24"/>
  <c r="T36" i="24"/>
  <c r="U36" i="24"/>
  <c r="R36" i="24"/>
  <c r="U44" i="24"/>
  <c r="S44" i="24"/>
  <c r="T44" i="24"/>
  <c r="R44" i="24"/>
  <c r="U52" i="24"/>
  <c r="S52" i="24"/>
  <c r="R52" i="24"/>
  <c r="T52" i="24"/>
  <c r="R60" i="24"/>
  <c r="S60" i="24"/>
  <c r="U60" i="24"/>
  <c r="T60" i="24"/>
  <c r="R68" i="24"/>
  <c r="T68" i="24"/>
  <c r="U68" i="24"/>
  <c r="S68" i="24"/>
  <c r="U76" i="24"/>
  <c r="S76" i="24"/>
  <c r="R76" i="24"/>
  <c r="T76" i="24"/>
  <c r="T84" i="24"/>
  <c r="U84" i="24"/>
  <c r="R84" i="24"/>
  <c r="S84" i="24"/>
  <c r="R92" i="24"/>
  <c r="U92" i="24"/>
  <c r="S92" i="24"/>
  <c r="T92" i="24"/>
  <c r="R100" i="24"/>
  <c r="U100" i="24"/>
  <c r="S100" i="24"/>
  <c r="T100" i="24"/>
  <c r="R108" i="24"/>
  <c r="U108" i="24"/>
  <c r="T108" i="24"/>
  <c r="S108" i="24"/>
  <c r="S116" i="24"/>
  <c r="U116" i="24"/>
  <c r="R116" i="24"/>
  <c r="T116" i="24"/>
  <c r="R124" i="24"/>
  <c r="T124" i="24"/>
  <c r="S124" i="24"/>
  <c r="U124" i="24"/>
  <c r="S132" i="24"/>
  <c r="U132" i="24"/>
  <c r="R132" i="24"/>
  <c r="T132" i="24"/>
  <c r="S140" i="24"/>
  <c r="R140" i="24"/>
  <c r="U140" i="24"/>
  <c r="T140" i="24"/>
  <c r="U148" i="24"/>
  <c r="T148" i="24"/>
  <c r="S148" i="24"/>
  <c r="R148" i="24"/>
  <c r="R156" i="24"/>
  <c r="S156" i="24"/>
  <c r="U156" i="24"/>
  <c r="T156" i="24"/>
  <c r="T164" i="24"/>
  <c r="S164" i="24"/>
  <c r="R164" i="24"/>
  <c r="U164" i="24"/>
  <c r="U172" i="24"/>
  <c r="R172" i="24"/>
  <c r="S172" i="24"/>
  <c r="T172" i="24"/>
  <c r="S180" i="24"/>
  <c r="U180" i="24"/>
  <c r="T180" i="24"/>
  <c r="R180" i="24"/>
  <c r="T188" i="24"/>
  <c r="U188" i="24"/>
  <c r="R188" i="24"/>
  <c r="S188" i="24"/>
  <c r="R196" i="24"/>
  <c r="T196" i="24"/>
  <c r="U196" i="24"/>
  <c r="S196" i="24"/>
  <c r="S204" i="24"/>
  <c r="R204" i="24"/>
  <c r="U204" i="24"/>
  <c r="T204" i="24"/>
  <c r="S212" i="24"/>
  <c r="U212" i="24"/>
  <c r="R212" i="24"/>
  <c r="T212" i="24"/>
  <c r="R220" i="24"/>
  <c r="U220" i="24"/>
  <c r="T220" i="24"/>
  <c r="S220" i="24"/>
  <c r="R228" i="24"/>
  <c r="U228" i="24"/>
  <c r="T228" i="24"/>
  <c r="S228" i="24"/>
  <c r="U236" i="24"/>
  <c r="T236" i="24"/>
  <c r="R236" i="24"/>
  <c r="S236" i="24"/>
  <c r="U244" i="24"/>
  <c r="T244" i="24"/>
  <c r="S244" i="24"/>
  <c r="R244" i="24"/>
  <c r="R252" i="24"/>
  <c r="S252" i="24"/>
  <c r="U252" i="24"/>
  <c r="T252" i="24"/>
  <c r="H217" i="56"/>
  <c r="H8" i="56" s="1"/>
  <c r="P460" i="59"/>
  <c r="T460" i="59" s="1"/>
  <c r="F70" i="63"/>
  <c r="G70" i="63"/>
  <c r="T153" i="25"/>
  <c r="R35" i="46"/>
  <c r="R219" i="46"/>
  <c r="S33" i="25"/>
  <c r="S153" i="25"/>
  <c r="R257" i="25"/>
  <c r="P129" i="25"/>
  <c r="P105" i="25"/>
  <c r="P91" i="46"/>
  <c r="T13" i="24"/>
  <c r="S13" i="24"/>
  <c r="U13" i="24"/>
  <c r="R13" i="24"/>
  <c r="U21" i="24"/>
  <c r="R21" i="24"/>
  <c r="S21" i="24"/>
  <c r="T21" i="24"/>
  <c r="U29" i="24"/>
  <c r="R29" i="24"/>
  <c r="T29" i="24"/>
  <c r="S29" i="24"/>
  <c r="T37" i="24"/>
  <c r="U37" i="24"/>
  <c r="S37" i="24"/>
  <c r="R37" i="24"/>
  <c r="S45" i="24"/>
  <c r="T45" i="24"/>
  <c r="R45" i="24"/>
  <c r="U45" i="24"/>
  <c r="S53" i="24"/>
  <c r="T53" i="24"/>
  <c r="R53" i="24"/>
  <c r="U53" i="24"/>
  <c r="T61" i="24"/>
  <c r="R61" i="24"/>
  <c r="S61" i="24"/>
  <c r="U61" i="24"/>
  <c r="S69" i="24"/>
  <c r="U69" i="24"/>
  <c r="T69" i="24"/>
  <c r="R69" i="24"/>
  <c r="T77" i="24"/>
  <c r="R77" i="24"/>
  <c r="U77" i="24"/>
  <c r="S77" i="24"/>
  <c r="U85" i="24"/>
  <c r="R85" i="24"/>
  <c r="T85" i="24"/>
  <c r="S85" i="24"/>
  <c r="T93" i="24"/>
  <c r="U93" i="24"/>
  <c r="S93" i="24"/>
  <c r="R93" i="24"/>
  <c r="T101" i="24"/>
  <c r="R101" i="24"/>
  <c r="S101" i="24"/>
  <c r="U101" i="24"/>
  <c r="T109" i="24"/>
  <c r="U109" i="24"/>
  <c r="S109" i="24"/>
  <c r="R109" i="24"/>
  <c r="T117" i="24"/>
  <c r="U117" i="24"/>
  <c r="R117" i="24"/>
  <c r="S117" i="24"/>
  <c r="U125" i="24"/>
  <c r="R125" i="24"/>
  <c r="S125" i="24"/>
  <c r="T125" i="24"/>
  <c r="U133" i="24"/>
  <c r="R133" i="24"/>
  <c r="S133" i="24"/>
  <c r="T133" i="24"/>
  <c r="R141" i="24"/>
  <c r="U141" i="24"/>
  <c r="T141" i="24"/>
  <c r="S141" i="24"/>
  <c r="S149" i="24"/>
  <c r="U149" i="24"/>
  <c r="R149" i="24"/>
  <c r="T149" i="24"/>
  <c r="S157" i="24"/>
  <c r="U157" i="24"/>
  <c r="T157" i="24"/>
  <c r="R157" i="24"/>
  <c r="U165" i="24"/>
  <c r="T165" i="24"/>
  <c r="R165" i="24"/>
  <c r="S165" i="24"/>
  <c r="R173" i="24"/>
  <c r="U173" i="24"/>
  <c r="S173" i="24"/>
  <c r="T173" i="24"/>
  <c r="R181" i="24"/>
  <c r="T181" i="24"/>
  <c r="U181" i="24"/>
  <c r="S181" i="24"/>
  <c r="R189" i="24"/>
  <c r="S189" i="24"/>
  <c r="U189" i="24"/>
  <c r="T189" i="24"/>
  <c r="T197" i="24"/>
  <c r="U197" i="24"/>
  <c r="S197" i="24"/>
  <c r="R197" i="24"/>
  <c r="R205" i="24"/>
  <c r="U205" i="24"/>
  <c r="T205" i="24"/>
  <c r="S205" i="24"/>
  <c r="U213" i="24"/>
  <c r="R213" i="24"/>
  <c r="T213" i="24"/>
  <c r="S213" i="24"/>
  <c r="S221" i="24"/>
  <c r="T221" i="24"/>
  <c r="U221" i="24"/>
  <c r="R221" i="24"/>
  <c r="T229" i="24"/>
  <c r="U229" i="24"/>
  <c r="R229" i="24"/>
  <c r="S229" i="24"/>
  <c r="U237" i="24"/>
  <c r="R237" i="24"/>
  <c r="S237" i="24"/>
  <c r="T237" i="24"/>
  <c r="T245" i="24"/>
  <c r="U245" i="24"/>
  <c r="R245" i="24"/>
  <c r="S245" i="24"/>
  <c r="R253" i="24"/>
  <c r="S253" i="24"/>
  <c r="U253" i="24"/>
  <c r="T253" i="24"/>
  <c r="Q392" i="59"/>
  <c r="U392" i="59" s="1"/>
  <c r="G64" i="63"/>
  <c r="F64" i="63"/>
  <c r="T14" i="24"/>
  <c r="U14" i="24"/>
  <c r="S14" i="24"/>
  <c r="R14" i="24"/>
  <c r="T22" i="24"/>
  <c r="U22" i="24"/>
  <c r="S22" i="24"/>
  <c r="R22" i="24"/>
  <c r="U30" i="24"/>
  <c r="T30" i="24"/>
  <c r="R30" i="24"/>
  <c r="S30" i="24"/>
  <c r="S38" i="24"/>
  <c r="U38" i="24"/>
  <c r="R38" i="24"/>
  <c r="T38" i="24"/>
  <c r="T46" i="24"/>
  <c r="S46" i="24"/>
  <c r="U46" i="24"/>
  <c r="R46" i="24"/>
  <c r="U54" i="24"/>
  <c r="R54" i="24"/>
  <c r="S54" i="24"/>
  <c r="T54" i="24"/>
  <c r="U62" i="24"/>
  <c r="T62" i="24"/>
  <c r="S62" i="24"/>
  <c r="R62" i="24"/>
  <c r="R70" i="24"/>
  <c r="U70" i="24"/>
  <c r="T70" i="24"/>
  <c r="S70" i="24"/>
  <c r="T78" i="24"/>
  <c r="U78" i="24"/>
  <c r="S78" i="24"/>
  <c r="R78" i="24"/>
  <c r="T86" i="24"/>
  <c r="U86" i="24"/>
  <c r="R86" i="24"/>
  <c r="S86" i="24"/>
  <c r="R94" i="24"/>
  <c r="T94" i="24"/>
  <c r="S94" i="24"/>
  <c r="U94" i="24"/>
  <c r="U102" i="24"/>
  <c r="S102" i="24"/>
  <c r="T102" i="24"/>
  <c r="R102" i="24"/>
  <c r="T110" i="24"/>
  <c r="S110" i="24"/>
  <c r="R110" i="24"/>
  <c r="U110" i="24"/>
  <c r="R118" i="24"/>
  <c r="T118" i="24"/>
  <c r="U118" i="24"/>
  <c r="S118" i="24"/>
  <c r="S126" i="24"/>
  <c r="T126" i="24"/>
  <c r="R126" i="24"/>
  <c r="U126" i="24"/>
  <c r="U134" i="24"/>
  <c r="T134" i="24"/>
  <c r="S134" i="24"/>
  <c r="R134" i="24"/>
  <c r="T142" i="24"/>
  <c r="U142" i="24"/>
  <c r="S142" i="24"/>
  <c r="R142" i="24"/>
  <c r="R150" i="24"/>
  <c r="T150" i="24"/>
  <c r="U150" i="24"/>
  <c r="S150" i="24"/>
  <c r="S158" i="24"/>
  <c r="U158" i="24"/>
  <c r="R158" i="24"/>
  <c r="T158" i="24"/>
  <c r="T166" i="24"/>
  <c r="U166" i="24"/>
  <c r="S166" i="24"/>
  <c r="R166" i="24"/>
  <c r="U174" i="24"/>
  <c r="R174" i="24"/>
  <c r="S174" i="24"/>
  <c r="T174" i="24"/>
  <c r="T182" i="24"/>
  <c r="S182" i="24"/>
  <c r="R182" i="24"/>
  <c r="U182" i="24"/>
  <c r="U190" i="24"/>
  <c r="T190" i="24"/>
  <c r="S190" i="24"/>
  <c r="R190" i="24"/>
  <c r="T198" i="24"/>
  <c r="S198" i="24"/>
  <c r="R198" i="24"/>
  <c r="U198" i="24"/>
  <c r="S206" i="24"/>
  <c r="T206" i="24"/>
  <c r="R206" i="24"/>
  <c r="U206" i="24"/>
  <c r="R214" i="24"/>
  <c r="U214" i="24"/>
  <c r="S214" i="24"/>
  <c r="T214" i="24"/>
  <c r="S222" i="24"/>
  <c r="R222" i="24"/>
  <c r="U222" i="24"/>
  <c r="T222" i="24"/>
  <c r="R230" i="24"/>
  <c r="U230" i="24"/>
  <c r="S230" i="24"/>
  <c r="T230" i="24"/>
  <c r="U238" i="24"/>
  <c r="T238" i="24"/>
  <c r="R238" i="24"/>
  <c r="S238" i="24"/>
  <c r="R246" i="24"/>
  <c r="T246" i="24"/>
  <c r="S246" i="24"/>
  <c r="U246" i="24"/>
  <c r="R254" i="24"/>
  <c r="T254" i="24"/>
  <c r="S254" i="24"/>
  <c r="U254" i="24"/>
  <c r="P268" i="59"/>
  <c r="T268" i="59" s="1"/>
  <c r="Q268" i="59"/>
  <c r="U268" i="59" s="1"/>
  <c r="P272" i="59"/>
  <c r="T272" i="59" s="1"/>
  <c r="Q272" i="59"/>
  <c r="U272" i="59" s="1"/>
  <c r="P276" i="59"/>
  <c r="T276" i="59" s="1"/>
  <c r="Q276" i="59"/>
  <c r="U276" i="59" s="1"/>
  <c r="P284" i="59"/>
  <c r="T284" i="59" s="1"/>
  <c r="Q284" i="59"/>
  <c r="U284" i="59" s="1"/>
  <c r="P288" i="59"/>
  <c r="T288" i="59" s="1"/>
  <c r="Q288" i="59"/>
  <c r="U288" i="59" s="1"/>
  <c r="P296" i="59"/>
  <c r="T296" i="59" s="1"/>
  <c r="Q296" i="59"/>
  <c r="U296" i="59" s="1"/>
  <c r="P300" i="59"/>
  <c r="T300" i="59" s="1"/>
  <c r="Q300" i="59"/>
  <c r="U300" i="59" s="1"/>
  <c r="P304" i="59"/>
  <c r="T304" i="59" s="1"/>
  <c r="Q304" i="59"/>
  <c r="U304" i="59" s="1"/>
  <c r="P312" i="59"/>
  <c r="T312" i="59" s="1"/>
  <c r="Q312" i="59"/>
  <c r="U312" i="59" s="1"/>
  <c r="P316" i="59"/>
  <c r="T316" i="59" s="1"/>
  <c r="Q316" i="59"/>
  <c r="U316" i="59" s="1"/>
  <c r="P328" i="59"/>
  <c r="T328" i="59" s="1"/>
  <c r="Q328" i="59"/>
  <c r="U328" i="59" s="1"/>
  <c r="P332" i="59"/>
  <c r="T332" i="59" s="1"/>
  <c r="Q332" i="59"/>
  <c r="U332" i="59" s="1"/>
  <c r="P340" i="59"/>
  <c r="T340" i="59" s="1"/>
  <c r="Q340" i="59"/>
  <c r="U340" i="59" s="1"/>
  <c r="P344" i="59"/>
  <c r="T344" i="59" s="1"/>
  <c r="Q344" i="59"/>
  <c r="U344" i="59" s="1"/>
  <c r="P356" i="59"/>
  <c r="T356" i="59" s="1"/>
  <c r="Q356" i="59"/>
  <c r="U356" i="59" s="1"/>
  <c r="P360" i="59"/>
  <c r="T360" i="59" s="1"/>
  <c r="Q360" i="59"/>
  <c r="U360" i="59" s="1"/>
  <c r="P364" i="59"/>
  <c r="T364" i="59" s="1"/>
  <c r="Q364" i="59"/>
  <c r="U364" i="59" s="1"/>
  <c r="P372" i="59"/>
  <c r="T372" i="59" s="1"/>
  <c r="Q372" i="59"/>
  <c r="U372" i="59" s="1"/>
  <c r="P376" i="59"/>
  <c r="T376" i="59" s="1"/>
  <c r="Q376" i="59"/>
  <c r="U376" i="59" s="1"/>
  <c r="P384" i="59"/>
  <c r="T384" i="59" s="1"/>
  <c r="Q384" i="59"/>
  <c r="U384" i="59" s="1"/>
  <c r="P388" i="59"/>
  <c r="T388" i="59" s="1"/>
  <c r="Q388" i="59"/>
  <c r="U388" i="59" s="1"/>
  <c r="P400" i="59"/>
  <c r="T400" i="59" s="1"/>
  <c r="Q400" i="59"/>
  <c r="U400" i="59" s="1"/>
  <c r="P404" i="59"/>
  <c r="T404" i="59" s="1"/>
  <c r="Q404" i="59"/>
  <c r="U404" i="59" s="1"/>
  <c r="P416" i="59"/>
  <c r="T416" i="59" s="1"/>
  <c r="Q416" i="59"/>
  <c r="U416" i="59" s="1"/>
  <c r="P420" i="59"/>
  <c r="T420" i="59" s="1"/>
  <c r="Q420" i="59"/>
  <c r="U420" i="59" s="1"/>
  <c r="Q428" i="59"/>
  <c r="U428" i="59" s="1"/>
  <c r="P428" i="59"/>
  <c r="T428" i="59" s="1"/>
  <c r="Q432" i="59"/>
  <c r="U432" i="59" s="1"/>
  <c r="P432" i="59"/>
  <c r="T432" i="59" s="1"/>
  <c r="Q444" i="59"/>
  <c r="U444" i="59" s="1"/>
  <c r="P444" i="59"/>
  <c r="T444" i="59" s="1"/>
  <c r="Q452" i="59"/>
  <c r="U452" i="59" s="1"/>
  <c r="P452" i="59"/>
  <c r="T452" i="59" s="1"/>
  <c r="Q464" i="59"/>
  <c r="U464" i="59" s="1"/>
  <c r="P464" i="59"/>
  <c r="T464" i="59" s="1"/>
  <c r="Q468" i="59"/>
  <c r="U468" i="59" s="1"/>
  <c r="P468" i="59"/>
  <c r="T468" i="59" s="1"/>
  <c r="Q476" i="59"/>
  <c r="U476" i="59" s="1"/>
  <c r="P476" i="59"/>
  <c r="T476" i="59" s="1"/>
  <c r="Q488" i="59"/>
  <c r="U488" i="59" s="1"/>
  <c r="P488" i="59"/>
  <c r="T488" i="59" s="1"/>
  <c r="Q496" i="59"/>
  <c r="U496" i="59" s="1"/>
  <c r="P496" i="59"/>
  <c r="T496" i="59" s="1"/>
  <c r="Q508" i="59"/>
  <c r="U508" i="59" s="1"/>
  <c r="P508" i="59"/>
  <c r="T508" i="59" s="1"/>
  <c r="Q516" i="59"/>
  <c r="U516" i="59" s="1"/>
  <c r="P516" i="59"/>
  <c r="T516" i="59" s="1"/>
  <c r="Q520" i="59"/>
  <c r="U520" i="59" s="1"/>
  <c r="P520" i="59"/>
  <c r="T520" i="59" s="1"/>
  <c r="Q524" i="59"/>
  <c r="U524" i="59" s="1"/>
  <c r="P524" i="59"/>
  <c r="T524" i="59" s="1"/>
  <c r="Q532" i="59"/>
  <c r="U532" i="59" s="1"/>
  <c r="P532" i="59"/>
  <c r="T532" i="59" s="1"/>
  <c r="Q536" i="59"/>
  <c r="U536" i="59" s="1"/>
  <c r="P536" i="59"/>
  <c r="T536" i="59" s="1"/>
  <c r="Q540" i="59"/>
  <c r="U540" i="59" s="1"/>
  <c r="P540" i="59"/>
  <c r="T540" i="59" s="1"/>
  <c r="Q548" i="59"/>
  <c r="U548" i="59" s="1"/>
  <c r="P548" i="59"/>
  <c r="T548" i="59" s="1"/>
  <c r="Q552" i="59"/>
  <c r="U552" i="59" s="1"/>
  <c r="P552" i="59"/>
  <c r="T552" i="59" s="1"/>
  <c r="Q564" i="59"/>
  <c r="U564" i="59" s="1"/>
  <c r="P564" i="59"/>
  <c r="T564" i="59" s="1"/>
  <c r="Q572" i="59"/>
  <c r="U572" i="59" s="1"/>
  <c r="P572" i="59"/>
  <c r="T572" i="59" s="1"/>
  <c r="Q584" i="59"/>
  <c r="U584" i="59" s="1"/>
  <c r="P584" i="59"/>
  <c r="T584" i="59" s="1"/>
  <c r="Q588" i="59"/>
  <c r="U588" i="59" s="1"/>
  <c r="P588" i="59"/>
  <c r="T588" i="59" s="1"/>
  <c r="Q596" i="59"/>
  <c r="U596" i="59" s="1"/>
  <c r="P596" i="59"/>
  <c r="T596" i="59" s="1"/>
  <c r="Q600" i="59"/>
  <c r="U600" i="59" s="1"/>
  <c r="P600" i="59"/>
  <c r="T600" i="59" s="1"/>
  <c r="Q612" i="59"/>
  <c r="U612" i="59" s="1"/>
  <c r="P612" i="59"/>
  <c r="T612" i="59" s="1"/>
  <c r="Q620" i="59"/>
  <c r="U620" i="59" s="1"/>
  <c r="P620" i="59"/>
  <c r="T620" i="59" s="1"/>
  <c r="Q624" i="59"/>
  <c r="U624" i="59" s="1"/>
  <c r="P624" i="59"/>
  <c r="T624" i="59" s="1"/>
  <c r="Q632" i="59"/>
  <c r="U632" i="59" s="1"/>
  <c r="P632" i="59"/>
  <c r="T632" i="59" s="1"/>
  <c r="Q636" i="59"/>
  <c r="U636" i="59" s="1"/>
  <c r="P636" i="59"/>
  <c r="T636" i="59" s="1"/>
  <c r="Q640" i="59"/>
  <c r="U640" i="59" s="1"/>
  <c r="P640" i="59"/>
  <c r="T640" i="59" s="1"/>
  <c r="Q648" i="59"/>
  <c r="U648" i="59" s="1"/>
  <c r="P648" i="59"/>
  <c r="T648" i="59" s="1"/>
  <c r="Q652" i="59"/>
  <c r="U652" i="59" s="1"/>
  <c r="P652" i="59"/>
  <c r="T652" i="59" s="1"/>
  <c r="Q656" i="59"/>
  <c r="U656" i="59" s="1"/>
  <c r="P656" i="59"/>
  <c r="T656" i="59" s="1"/>
  <c r="Q664" i="59"/>
  <c r="U664" i="59" s="1"/>
  <c r="P664" i="59"/>
  <c r="T664" i="59" s="1"/>
  <c r="Q668" i="59"/>
  <c r="U668" i="59" s="1"/>
  <c r="P668" i="59"/>
  <c r="T668" i="59" s="1"/>
  <c r="Q672" i="59"/>
  <c r="U672" i="59" s="1"/>
  <c r="P672" i="59"/>
  <c r="T672" i="59" s="1"/>
  <c r="Q676" i="59"/>
  <c r="U676" i="59" s="1"/>
  <c r="P676" i="59"/>
  <c r="T676" i="59" s="1"/>
  <c r="Q684" i="59"/>
  <c r="U684" i="59" s="1"/>
  <c r="P684" i="59"/>
  <c r="T684" i="59" s="1"/>
  <c r="Q688" i="59"/>
  <c r="U688" i="59" s="1"/>
  <c r="P688" i="59"/>
  <c r="T688" i="59" s="1"/>
  <c r="Q692" i="59"/>
  <c r="U692" i="59" s="1"/>
  <c r="P692" i="59"/>
  <c r="T692" i="59" s="1"/>
  <c r="Q700" i="59"/>
  <c r="U700" i="59" s="1"/>
  <c r="P700" i="59"/>
  <c r="T700" i="59" s="1"/>
  <c r="Q704" i="59"/>
  <c r="U704" i="59" s="1"/>
  <c r="P704" i="59"/>
  <c r="T704" i="59" s="1"/>
  <c r="Q708" i="59"/>
  <c r="U708" i="59" s="1"/>
  <c r="P708" i="59"/>
  <c r="T708" i="59" s="1"/>
  <c r="Q712" i="59"/>
  <c r="U712" i="59" s="1"/>
  <c r="P712" i="59"/>
  <c r="T712" i="59" s="1"/>
  <c r="Q724" i="59"/>
  <c r="U724" i="59" s="1"/>
  <c r="P724" i="59"/>
  <c r="T724" i="59" s="1"/>
  <c r="Q728" i="59"/>
  <c r="U728" i="59" s="1"/>
  <c r="P728" i="59"/>
  <c r="T728" i="59" s="1"/>
  <c r="Q736" i="59"/>
  <c r="U736" i="59" s="1"/>
  <c r="P736" i="59"/>
  <c r="T736" i="59" s="1"/>
  <c r="Q740" i="59"/>
  <c r="U740" i="59" s="1"/>
  <c r="P740" i="59"/>
  <c r="T740" i="59" s="1"/>
  <c r="Q744" i="59"/>
  <c r="U744" i="59" s="1"/>
  <c r="P744" i="59"/>
  <c r="T744" i="59" s="1"/>
  <c r="P752" i="59"/>
  <c r="T752" i="59" s="1"/>
  <c r="Q752" i="59"/>
  <c r="U752" i="59" s="1"/>
  <c r="R251" i="46"/>
  <c r="R89" i="25"/>
  <c r="O113" i="25"/>
  <c r="O249" i="25"/>
  <c r="O219" i="46"/>
  <c r="P89" i="25"/>
  <c r="P209" i="25"/>
  <c r="P75" i="46"/>
  <c r="S15" i="24"/>
  <c r="U15" i="24"/>
  <c r="R15" i="24"/>
  <c r="T15" i="24"/>
  <c r="R23" i="24"/>
  <c r="S23" i="24"/>
  <c r="T23" i="24"/>
  <c r="U23" i="24"/>
  <c r="R31" i="24"/>
  <c r="S31" i="24"/>
  <c r="T31" i="24"/>
  <c r="U31" i="24"/>
  <c r="S39" i="24"/>
  <c r="T39" i="24"/>
  <c r="U39" i="24"/>
  <c r="R39" i="24"/>
  <c r="T47" i="24"/>
  <c r="R47" i="24"/>
  <c r="S47" i="24"/>
  <c r="U47" i="24"/>
  <c r="S55" i="24"/>
  <c r="U55" i="24"/>
  <c r="T55" i="24"/>
  <c r="R55" i="24"/>
  <c r="S63" i="24"/>
  <c r="T63" i="24"/>
  <c r="R63" i="24"/>
  <c r="U63" i="24"/>
  <c r="R71" i="24"/>
  <c r="T71" i="24"/>
  <c r="U71" i="24"/>
  <c r="S71" i="24"/>
  <c r="U79" i="24"/>
  <c r="S79" i="24"/>
  <c r="T79" i="24"/>
  <c r="R79" i="24"/>
  <c r="U87" i="24"/>
  <c r="R87" i="24"/>
  <c r="S87" i="24"/>
  <c r="T87" i="24"/>
  <c r="U95" i="24"/>
  <c r="R95" i="24"/>
  <c r="T95" i="24"/>
  <c r="S95" i="24"/>
  <c r="T103" i="24"/>
  <c r="R103" i="24"/>
  <c r="S103" i="24"/>
  <c r="U103" i="24"/>
  <c r="T111" i="24"/>
  <c r="U111" i="24"/>
  <c r="R111" i="24"/>
  <c r="S111" i="24"/>
  <c r="R119" i="24"/>
  <c r="S119" i="24"/>
  <c r="T119" i="24"/>
  <c r="U119" i="24"/>
  <c r="R127" i="24"/>
  <c r="T127" i="24"/>
  <c r="S127" i="24"/>
  <c r="U127" i="24"/>
  <c r="T135" i="24"/>
  <c r="S135" i="24"/>
  <c r="R135" i="24"/>
  <c r="U135" i="24"/>
  <c r="T143" i="24"/>
  <c r="U143" i="24"/>
  <c r="S143" i="24"/>
  <c r="R143" i="24"/>
  <c r="T151" i="24"/>
  <c r="S151" i="24"/>
  <c r="R151" i="24"/>
  <c r="U151" i="24"/>
  <c r="R159" i="24"/>
  <c r="U159" i="24"/>
  <c r="T159" i="24"/>
  <c r="S159" i="24"/>
  <c r="U167" i="24"/>
  <c r="T167" i="24"/>
  <c r="S167" i="24"/>
  <c r="R167" i="24"/>
  <c r="R175" i="24"/>
  <c r="S175" i="24"/>
  <c r="U175" i="24"/>
  <c r="T175" i="24"/>
  <c r="T183" i="24"/>
  <c r="R183" i="24"/>
  <c r="U183" i="24"/>
  <c r="S183" i="24"/>
  <c r="S191" i="24"/>
  <c r="U191" i="24"/>
  <c r="T191" i="24"/>
  <c r="R191" i="24"/>
  <c r="U199" i="24"/>
  <c r="T199" i="24"/>
  <c r="R199" i="24"/>
  <c r="S199" i="24"/>
  <c r="U207" i="24"/>
  <c r="T207" i="24"/>
  <c r="S207" i="24"/>
  <c r="R207" i="24"/>
  <c r="U215" i="24"/>
  <c r="S215" i="24"/>
  <c r="T215" i="24"/>
  <c r="R215" i="24"/>
  <c r="U223" i="24"/>
  <c r="R223" i="24"/>
  <c r="S223" i="24"/>
  <c r="T223" i="24"/>
  <c r="S231" i="24"/>
  <c r="R231" i="24"/>
  <c r="U231" i="24"/>
  <c r="T231" i="24"/>
  <c r="R239" i="24"/>
  <c r="S239" i="24"/>
  <c r="U239" i="24"/>
  <c r="T239" i="24"/>
  <c r="R247" i="24"/>
  <c r="T247" i="24"/>
  <c r="U247" i="24"/>
  <c r="S247" i="24"/>
  <c r="R255" i="24"/>
  <c r="S255" i="24"/>
  <c r="U255" i="24"/>
  <c r="T255" i="24"/>
  <c r="Q732" i="59"/>
  <c r="U732" i="59" s="1"/>
  <c r="P720" i="59"/>
  <c r="T720" i="59" s="1"/>
  <c r="P480" i="59"/>
  <c r="T480" i="59" s="1"/>
  <c r="S225" i="25"/>
  <c r="U193" i="25"/>
  <c r="P113" i="25"/>
  <c r="P65" i="25"/>
  <c r="O193" i="25"/>
  <c r="O59" i="46"/>
  <c r="O163" i="46"/>
  <c r="P41" i="25"/>
  <c r="O169" i="25"/>
  <c r="O43" i="46"/>
  <c r="O155" i="46"/>
  <c r="O96" i="25"/>
  <c r="O240" i="25"/>
  <c r="O114" i="46"/>
  <c r="O242" i="46"/>
  <c r="O121" i="25"/>
  <c r="O241" i="25"/>
  <c r="O99" i="46"/>
  <c r="O203" i="46"/>
  <c r="U16" i="24"/>
  <c r="S16" i="24"/>
  <c r="T16" i="24"/>
  <c r="R16" i="24"/>
  <c r="S24" i="24"/>
  <c r="R24" i="24"/>
  <c r="T24" i="24"/>
  <c r="U24" i="24"/>
  <c r="U32" i="24"/>
  <c r="R32" i="24"/>
  <c r="S32" i="24"/>
  <c r="T32" i="24"/>
  <c r="U40" i="24"/>
  <c r="T40" i="24"/>
  <c r="R40" i="24"/>
  <c r="S40" i="24"/>
  <c r="T48" i="24"/>
  <c r="U48" i="24"/>
  <c r="R48" i="24"/>
  <c r="S48" i="24"/>
  <c r="T56" i="24"/>
  <c r="S56" i="24"/>
  <c r="R56" i="24"/>
  <c r="U56" i="24"/>
  <c r="T64" i="24"/>
  <c r="S64" i="24"/>
  <c r="R64" i="24"/>
  <c r="U64" i="24"/>
  <c r="T72" i="24"/>
  <c r="U72" i="24"/>
  <c r="R72" i="24"/>
  <c r="S72" i="24"/>
  <c r="R80" i="24"/>
  <c r="U80" i="24"/>
  <c r="S80" i="24"/>
  <c r="T80" i="24"/>
  <c r="R88" i="24"/>
  <c r="T88" i="24"/>
  <c r="S88" i="24"/>
  <c r="U88" i="24"/>
  <c r="S96" i="24"/>
  <c r="T96" i="24"/>
  <c r="U96" i="24"/>
  <c r="R96" i="24"/>
  <c r="R104" i="24"/>
  <c r="U104" i="24"/>
  <c r="T104" i="24"/>
  <c r="S104" i="24"/>
  <c r="S112" i="24"/>
  <c r="R112" i="24"/>
  <c r="T112" i="24"/>
  <c r="U112" i="24"/>
  <c r="S120" i="24"/>
  <c r="T120" i="24"/>
  <c r="R120" i="24"/>
  <c r="U120" i="24"/>
  <c r="U128" i="24"/>
  <c r="S128" i="24"/>
  <c r="R128" i="24"/>
  <c r="T128" i="24"/>
  <c r="R136" i="24"/>
  <c r="U136" i="24"/>
  <c r="S136" i="24"/>
  <c r="T136" i="24"/>
  <c r="R144" i="24"/>
  <c r="U144" i="24"/>
  <c r="S144" i="24"/>
  <c r="T144" i="24"/>
  <c r="R152" i="24"/>
  <c r="U152" i="24"/>
  <c r="T152" i="24"/>
  <c r="S152" i="24"/>
  <c r="U160" i="24"/>
  <c r="S160" i="24"/>
  <c r="R160" i="24"/>
  <c r="T160" i="24"/>
  <c r="R168" i="24"/>
  <c r="U168" i="24"/>
  <c r="S168" i="24"/>
  <c r="T168" i="24"/>
  <c r="U176" i="24"/>
  <c r="R176" i="24"/>
  <c r="T176" i="24"/>
  <c r="S176" i="24"/>
  <c r="S184" i="24"/>
  <c r="R184" i="24"/>
  <c r="T184" i="24"/>
  <c r="U184" i="24"/>
  <c r="R192" i="24"/>
  <c r="U192" i="24"/>
  <c r="T192" i="24"/>
  <c r="S192" i="24"/>
  <c r="S200" i="24"/>
  <c r="U200" i="24"/>
  <c r="T200" i="24"/>
  <c r="R200" i="24"/>
  <c r="U208" i="24"/>
  <c r="T208" i="24"/>
  <c r="S208" i="24"/>
  <c r="R208" i="24"/>
  <c r="S216" i="24"/>
  <c r="U216" i="24"/>
  <c r="T216" i="24"/>
  <c r="R216" i="24"/>
  <c r="R224" i="24"/>
  <c r="T224" i="24"/>
  <c r="S224" i="24"/>
  <c r="U224" i="24"/>
  <c r="R232" i="24"/>
  <c r="U232" i="24"/>
  <c r="T232" i="24"/>
  <c r="S232" i="24"/>
  <c r="U240" i="24"/>
  <c r="T240" i="24"/>
  <c r="S240" i="24"/>
  <c r="R240" i="24"/>
  <c r="S248" i="24"/>
  <c r="U248" i="24"/>
  <c r="T248" i="24"/>
  <c r="R248" i="24"/>
  <c r="R256" i="24"/>
  <c r="T256" i="24"/>
  <c r="S256" i="24"/>
  <c r="U256" i="24"/>
  <c r="P696" i="59"/>
  <c r="T696" i="59" s="1"/>
  <c r="P492" i="59"/>
  <c r="T492" i="59" s="1"/>
  <c r="I171" i="62"/>
  <c r="J171" i="62"/>
  <c r="J211" i="62"/>
  <c r="I211" i="62"/>
  <c r="F47" i="65"/>
  <c r="G47" i="65"/>
  <c r="G132" i="65"/>
  <c r="F132" i="65"/>
  <c r="G145" i="65"/>
  <c r="F145" i="65"/>
  <c r="F164" i="65"/>
  <c r="G164" i="65"/>
  <c r="G49" i="66"/>
  <c r="F49" i="66"/>
  <c r="G62" i="66"/>
  <c r="F62" i="66"/>
  <c r="G81" i="66"/>
  <c r="F81" i="66"/>
  <c r="F100" i="67"/>
  <c r="G100" i="67"/>
  <c r="G139" i="67"/>
  <c r="F139" i="67"/>
  <c r="G243" i="67"/>
  <c r="F243" i="67"/>
  <c r="T169" i="25"/>
  <c r="U153" i="25"/>
  <c r="U43" i="46"/>
  <c r="U9" i="46" s="1"/>
  <c r="C47" i="3" s="1"/>
  <c r="P17" i="25"/>
  <c r="O153" i="25"/>
  <c r="O11" i="46"/>
  <c r="O251" i="46"/>
  <c r="T17" i="24"/>
  <c r="R17" i="24"/>
  <c r="U17" i="24"/>
  <c r="S17" i="24"/>
  <c r="U25" i="24"/>
  <c r="S25" i="24"/>
  <c r="R25" i="24"/>
  <c r="T25" i="24"/>
  <c r="T33" i="24"/>
  <c r="U33" i="24"/>
  <c r="R33" i="24"/>
  <c r="S33" i="24"/>
  <c r="R41" i="24"/>
  <c r="T41" i="24"/>
  <c r="U41" i="24"/>
  <c r="S41" i="24"/>
  <c r="R49" i="24"/>
  <c r="S49" i="24"/>
  <c r="T49" i="24"/>
  <c r="U49" i="24"/>
  <c r="S57" i="24"/>
  <c r="T57" i="24"/>
  <c r="R57" i="24"/>
  <c r="U57" i="24"/>
  <c r="S65" i="24"/>
  <c r="T65" i="24"/>
  <c r="R65" i="24"/>
  <c r="U65" i="24"/>
  <c r="R73" i="24"/>
  <c r="S73" i="24"/>
  <c r="U73" i="24"/>
  <c r="T73" i="24"/>
  <c r="R81" i="24"/>
  <c r="U81" i="24"/>
  <c r="S81" i="24"/>
  <c r="T81" i="24"/>
  <c r="R89" i="24"/>
  <c r="T89" i="24"/>
  <c r="U89" i="24"/>
  <c r="S89" i="24"/>
  <c r="U97" i="24"/>
  <c r="R97" i="24"/>
  <c r="T97" i="24"/>
  <c r="S97" i="24"/>
  <c r="R105" i="24"/>
  <c r="U105" i="24"/>
  <c r="T105" i="24"/>
  <c r="S105" i="24"/>
  <c r="R113" i="24"/>
  <c r="U113" i="24"/>
  <c r="T113" i="24"/>
  <c r="S113" i="24"/>
  <c r="U121" i="24"/>
  <c r="S121" i="24"/>
  <c r="T121" i="24"/>
  <c r="R121" i="24"/>
  <c r="R129" i="24"/>
  <c r="U129" i="24"/>
  <c r="T129" i="24"/>
  <c r="S129" i="24"/>
  <c r="U137" i="24"/>
  <c r="R137" i="24"/>
  <c r="T137" i="24"/>
  <c r="S137" i="24"/>
  <c r="S145" i="24"/>
  <c r="R145" i="24"/>
  <c r="U145" i="24"/>
  <c r="T145" i="24"/>
  <c r="R153" i="24"/>
  <c r="U153" i="24"/>
  <c r="S153" i="24"/>
  <c r="T153" i="24"/>
  <c r="R161" i="24"/>
  <c r="S161" i="24"/>
  <c r="U161" i="24"/>
  <c r="T161" i="24"/>
  <c r="U169" i="24"/>
  <c r="S169" i="24"/>
  <c r="R169" i="24"/>
  <c r="T169" i="24"/>
  <c r="T177" i="24"/>
  <c r="R177" i="24"/>
  <c r="S177" i="24"/>
  <c r="U177" i="24"/>
  <c r="R185" i="24"/>
  <c r="S185" i="24"/>
  <c r="T185" i="24"/>
  <c r="U185" i="24"/>
  <c r="T193" i="24"/>
  <c r="U193" i="24"/>
  <c r="R193" i="24"/>
  <c r="S193" i="24"/>
  <c r="T201" i="24"/>
  <c r="S201" i="24"/>
  <c r="R201" i="24"/>
  <c r="U201" i="24"/>
  <c r="U209" i="24"/>
  <c r="S209" i="24"/>
  <c r="T209" i="24"/>
  <c r="R209" i="24"/>
  <c r="S217" i="24"/>
  <c r="U217" i="24"/>
  <c r="R217" i="24"/>
  <c r="T217" i="24"/>
  <c r="U225" i="24"/>
  <c r="S225" i="24"/>
  <c r="R225" i="24"/>
  <c r="T225" i="24"/>
  <c r="S233" i="24"/>
  <c r="U233" i="24"/>
  <c r="T233" i="24"/>
  <c r="R233" i="24"/>
  <c r="U241" i="24"/>
  <c r="T241" i="24"/>
  <c r="R241" i="24"/>
  <c r="S241" i="24"/>
  <c r="U249" i="24"/>
  <c r="R249" i="24"/>
  <c r="T249" i="24"/>
  <c r="S249" i="24"/>
  <c r="U257" i="24"/>
  <c r="R257" i="24"/>
  <c r="S257" i="24"/>
  <c r="T257" i="24"/>
  <c r="Q660" i="59"/>
  <c r="U660" i="59" s="1"/>
  <c r="P604" i="59"/>
  <c r="T604" i="59" s="1"/>
  <c r="P504" i="59"/>
  <c r="T504" i="59" s="1"/>
  <c r="P412" i="59"/>
  <c r="T412" i="59" s="1"/>
  <c r="Q348" i="59"/>
  <c r="U348" i="59" s="1"/>
  <c r="J110" i="62"/>
  <c r="I110" i="62"/>
  <c r="G44" i="65"/>
  <c r="F44" i="65"/>
  <c r="R225" i="25"/>
  <c r="S18" i="24"/>
  <c r="R18" i="24"/>
  <c r="U18" i="24"/>
  <c r="T18" i="24"/>
  <c r="U26" i="24"/>
  <c r="R26" i="24"/>
  <c r="S26" i="24"/>
  <c r="T26" i="24"/>
  <c r="U34" i="24"/>
  <c r="S34" i="24"/>
  <c r="T34" i="24"/>
  <c r="R34" i="24"/>
  <c r="S42" i="24"/>
  <c r="T42" i="24"/>
  <c r="U42" i="24"/>
  <c r="R42" i="24"/>
  <c r="R50" i="24"/>
  <c r="S50" i="24"/>
  <c r="U50" i="24"/>
  <c r="T50" i="24"/>
  <c r="S58" i="24"/>
  <c r="T58" i="24"/>
  <c r="U58" i="24"/>
  <c r="R58" i="24"/>
  <c r="T66" i="24"/>
  <c r="S66" i="24"/>
  <c r="U66" i="24"/>
  <c r="R66" i="24"/>
  <c r="R74" i="24"/>
  <c r="S74" i="24"/>
  <c r="T74" i="24"/>
  <c r="U74" i="24"/>
  <c r="R82" i="24"/>
  <c r="U82" i="24"/>
  <c r="T82" i="24"/>
  <c r="S82" i="24"/>
  <c r="R90" i="24"/>
  <c r="T90" i="24"/>
  <c r="U90" i="24"/>
  <c r="S90" i="24"/>
  <c r="S98" i="24"/>
  <c r="R98" i="24"/>
  <c r="U98" i="24"/>
  <c r="T98" i="24"/>
  <c r="U106" i="24"/>
  <c r="S106" i="24"/>
  <c r="R106" i="24"/>
  <c r="T106" i="24"/>
  <c r="R114" i="24"/>
  <c r="S114" i="24"/>
  <c r="U114" i="24"/>
  <c r="T114" i="24"/>
  <c r="R122" i="24"/>
  <c r="T122" i="24"/>
  <c r="S122" i="24"/>
  <c r="U122" i="24"/>
  <c r="U130" i="24"/>
  <c r="R130" i="24"/>
  <c r="T130" i="24"/>
  <c r="S130" i="24"/>
  <c r="S138" i="24"/>
  <c r="U138" i="24"/>
  <c r="T138" i="24"/>
  <c r="R138" i="24"/>
  <c r="S146" i="24"/>
  <c r="U146" i="24"/>
  <c r="T146" i="24"/>
  <c r="R146" i="24"/>
  <c r="R154" i="24"/>
  <c r="T154" i="24"/>
  <c r="U154" i="24"/>
  <c r="S154" i="24"/>
  <c r="S162" i="24"/>
  <c r="U162" i="24"/>
  <c r="T162" i="24"/>
  <c r="R162" i="24"/>
  <c r="U170" i="24"/>
  <c r="R170" i="24"/>
  <c r="T170" i="24"/>
  <c r="S170" i="24"/>
  <c r="T178" i="24"/>
  <c r="S178" i="24"/>
  <c r="U178" i="24"/>
  <c r="R178" i="24"/>
  <c r="T186" i="24"/>
  <c r="R186" i="24"/>
  <c r="U186" i="24"/>
  <c r="S186" i="24"/>
  <c r="T194" i="24"/>
  <c r="U194" i="24"/>
  <c r="S194" i="24"/>
  <c r="R194" i="24"/>
  <c r="T202" i="24"/>
  <c r="R202" i="24"/>
  <c r="S202" i="24"/>
  <c r="U202" i="24"/>
  <c r="S210" i="24"/>
  <c r="U210" i="24"/>
  <c r="T210" i="24"/>
  <c r="R210" i="24"/>
  <c r="R218" i="24"/>
  <c r="U218" i="24"/>
  <c r="T218" i="24"/>
  <c r="S218" i="24"/>
  <c r="S226" i="24"/>
  <c r="R226" i="24"/>
  <c r="T226" i="24"/>
  <c r="U226" i="24"/>
  <c r="S234" i="24"/>
  <c r="R234" i="24"/>
  <c r="U234" i="24"/>
  <c r="T234" i="24"/>
  <c r="R242" i="24"/>
  <c r="U242" i="24"/>
  <c r="T242" i="24"/>
  <c r="S242" i="24"/>
  <c r="S250" i="24"/>
  <c r="U250" i="24"/>
  <c r="T250" i="24"/>
  <c r="R250" i="24"/>
  <c r="S258" i="24"/>
  <c r="U258" i="24"/>
  <c r="T258" i="24"/>
  <c r="R258" i="24"/>
  <c r="Q748" i="59"/>
  <c r="U748" i="59" s="1"/>
  <c r="Q716" i="59"/>
  <c r="U716" i="59" s="1"/>
  <c r="P680" i="59"/>
  <c r="T680" i="59" s="1"/>
  <c r="P436" i="59"/>
  <c r="T436" i="59" s="1"/>
  <c r="P368" i="59"/>
  <c r="T368" i="59" s="1"/>
  <c r="I30" i="62"/>
  <c r="J30" i="62"/>
  <c r="F140" i="63"/>
  <c r="G140" i="63"/>
  <c r="F53" i="64"/>
  <c r="G53" i="64"/>
  <c r="G66" i="64"/>
  <c r="F66" i="64"/>
  <c r="F85" i="64"/>
  <c r="G85" i="64"/>
  <c r="G180" i="64"/>
  <c r="F180" i="64"/>
  <c r="Q269" i="59"/>
  <c r="U269" i="59" s="1"/>
  <c r="P269" i="59"/>
  <c r="T269" i="59" s="1"/>
  <c r="Q305" i="59"/>
  <c r="U305" i="59" s="1"/>
  <c r="P305" i="59"/>
  <c r="T305" i="59" s="1"/>
  <c r="I172" i="60"/>
  <c r="J84" i="60"/>
  <c r="J104" i="62"/>
  <c r="I104" i="62"/>
  <c r="J200" i="62"/>
  <c r="I200" i="62"/>
  <c r="G13" i="63"/>
  <c r="F13" i="63"/>
  <c r="G43" i="63"/>
  <c r="F43" i="63"/>
  <c r="G77" i="63"/>
  <c r="F77" i="63"/>
  <c r="F107" i="63"/>
  <c r="G107" i="63"/>
  <c r="F180" i="63"/>
  <c r="G180" i="63"/>
  <c r="F200" i="63"/>
  <c r="G200" i="63"/>
  <c r="F120" i="64"/>
  <c r="G120" i="64"/>
  <c r="G152" i="64"/>
  <c r="F152" i="64"/>
  <c r="G199" i="65"/>
  <c r="F199" i="65"/>
  <c r="F231" i="65"/>
  <c r="G231" i="65"/>
  <c r="G22" i="66"/>
  <c r="F22" i="66"/>
  <c r="G147" i="66"/>
  <c r="F147" i="66"/>
  <c r="G88" i="67"/>
  <c r="F88" i="67"/>
  <c r="G136" i="67"/>
  <c r="F136" i="67"/>
  <c r="F257" i="67"/>
  <c r="G257" i="67"/>
  <c r="G205" i="68"/>
  <c r="F205" i="68"/>
  <c r="P535" i="59"/>
  <c r="T535" i="59" s="1"/>
  <c r="P489" i="59"/>
  <c r="T489" i="59" s="1"/>
  <c r="Q437" i="59"/>
  <c r="U437" i="59" s="1"/>
  <c r="Q391" i="59"/>
  <c r="U391" i="59" s="1"/>
  <c r="P311" i="59"/>
  <c r="T311" i="59" s="1"/>
  <c r="P263" i="59"/>
  <c r="T263" i="59" s="1"/>
  <c r="I19" i="60"/>
  <c r="J19" i="60"/>
  <c r="J43" i="60"/>
  <c r="I43" i="60"/>
  <c r="J75" i="60"/>
  <c r="I75" i="60"/>
  <c r="J107" i="60"/>
  <c r="I107" i="60"/>
  <c r="J123" i="60"/>
  <c r="I123" i="60"/>
  <c r="J131" i="60"/>
  <c r="I131" i="60"/>
  <c r="J227" i="60"/>
  <c r="I227" i="60"/>
  <c r="J243" i="60"/>
  <c r="I243" i="60"/>
  <c r="J251" i="60"/>
  <c r="I251" i="60"/>
  <c r="J120" i="62"/>
  <c r="I120" i="62"/>
  <c r="I244" i="62"/>
  <c r="G117" i="64"/>
  <c r="F117" i="64"/>
  <c r="G209" i="65"/>
  <c r="F209" i="65"/>
  <c r="F164" i="66"/>
  <c r="G164" i="66"/>
  <c r="G63" i="67"/>
  <c r="F63" i="67"/>
  <c r="F114" i="67"/>
  <c r="G114" i="67"/>
  <c r="F218" i="67"/>
  <c r="G218" i="67"/>
  <c r="F221" i="67"/>
  <c r="G221" i="67"/>
  <c r="J28" i="60"/>
  <c r="I28" i="60"/>
  <c r="J44" i="60"/>
  <c r="I44" i="60"/>
  <c r="J68" i="60"/>
  <c r="I68" i="60"/>
  <c r="J76" i="60"/>
  <c r="I76" i="60"/>
  <c r="J92" i="60"/>
  <c r="I92" i="60"/>
  <c r="J40" i="62"/>
  <c r="I40" i="62"/>
  <c r="I62" i="62"/>
  <c r="J62" i="62"/>
  <c r="J237" i="62"/>
  <c r="I237" i="62"/>
  <c r="F59" i="63"/>
  <c r="G59" i="63"/>
  <c r="G123" i="63"/>
  <c r="F123" i="63"/>
  <c r="G58" i="64"/>
  <c r="F58" i="64"/>
  <c r="G90" i="64"/>
  <c r="F90" i="64"/>
  <c r="G169" i="65"/>
  <c r="F169" i="65"/>
  <c r="G54" i="66"/>
  <c r="F54" i="66"/>
  <c r="G224" i="66"/>
  <c r="F224" i="66"/>
  <c r="F111" i="67"/>
  <c r="G111" i="67"/>
  <c r="F52" i="68"/>
  <c r="G52" i="68"/>
  <c r="G116" i="68"/>
  <c r="F116" i="68"/>
  <c r="G167" i="68"/>
  <c r="F167" i="68"/>
  <c r="Q449" i="59"/>
  <c r="U449" i="59" s="1"/>
  <c r="P409" i="59"/>
  <c r="T409" i="59" s="1"/>
  <c r="P389" i="59"/>
  <c r="T389" i="59" s="1"/>
  <c r="P363" i="59"/>
  <c r="T363" i="59" s="1"/>
  <c r="P341" i="59"/>
  <c r="T341" i="59" s="1"/>
  <c r="I60" i="60"/>
  <c r="I156" i="60"/>
  <c r="I13" i="60"/>
  <c r="J13" i="60"/>
  <c r="J21" i="60"/>
  <c r="I21" i="60"/>
  <c r="J53" i="60"/>
  <c r="I53" i="60"/>
  <c r="J69" i="60"/>
  <c r="I69" i="60"/>
  <c r="J125" i="60"/>
  <c r="I125" i="60"/>
  <c r="J133" i="60"/>
  <c r="I133" i="60"/>
  <c r="J165" i="60"/>
  <c r="I165" i="60"/>
  <c r="J181" i="60"/>
  <c r="I181" i="60"/>
  <c r="J189" i="60"/>
  <c r="I189" i="60"/>
  <c r="I136" i="62"/>
  <c r="J136" i="62"/>
  <c r="G238" i="64"/>
  <c r="F238" i="64"/>
  <c r="G242" i="64"/>
  <c r="F242" i="64"/>
  <c r="F246" i="64"/>
  <c r="G246" i="64"/>
  <c r="G250" i="64"/>
  <c r="F250" i="64"/>
  <c r="G254" i="64"/>
  <c r="F254" i="64"/>
  <c r="F36" i="65"/>
  <c r="G36" i="65"/>
  <c r="F158" i="66"/>
  <c r="G158" i="66"/>
  <c r="G50" i="67"/>
  <c r="F50" i="67"/>
  <c r="F102" i="67"/>
  <c r="G102" i="67"/>
  <c r="G141" i="67"/>
  <c r="F141" i="67"/>
  <c r="F241" i="67"/>
  <c r="G241" i="67"/>
  <c r="F49" i="68"/>
  <c r="G49" i="68"/>
  <c r="G81" i="68"/>
  <c r="F81" i="68"/>
  <c r="F113" i="68"/>
  <c r="G113" i="68"/>
  <c r="N34" i="16"/>
  <c r="I34" i="16"/>
  <c r="K34" i="16"/>
  <c r="L34" i="16"/>
  <c r="M34" i="16"/>
  <c r="J34" i="16"/>
  <c r="N67" i="16"/>
  <c r="L67" i="16"/>
  <c r="M67" i="16"/>
  <c r="I67" i="16"/>
  <c r="J67" i="16"/>
  <c r="K67" i="16"/>
  <c r="J74" i="16"/>
  <c r="M74" i="16"/>
  <c r="N74" i="16"/>
  <c r="L74" i="16"/>
  <c r="K74" i="16"/>
  <c r="I74" i="16"/>
  <c r="P421" i="59"/>
  <c r="T421" i="59" s="1"/>
  <c r="P369" i="59"/>
  <c r="T369" i="59" s="1"/>
  <c r="P301" i="59"/>
  <c r="T301" i="59" s="1"/>
  <c r="Q293" i="59"/>
  <c r="U293" i="59" s="1"/>
  <c r="P285" i="59"/>
  <c r="T285" i="59" s="1"/>
  <c r="P277" i="59"/>
  <c r="T277" i="59" s="1"/>
  <c r="Q275" i="59"/>
  <c r="U275" i="59" s="1"/>
  <c r="P275" i="59"/>
  <c r="T275" i="59" s="1"/>
  <c r="Q299" i="59"/>
  <c r="U299" i="59" s="1"/>
  <c r="P299" i="59"/>
  <c r="T299" i="59" s="1"/>
  <c r="I164" i="60"/>
  <c r="J100" i="60"/>
  <c r="J108" i="60"/>
  <c r="J22" i="60"/>
  <c r="I22" i="60"/>
  <c r="J70" i="60"/>
  <c r="I70" i="60"/>
  <c r="J94" i="60"/>
  <c r="I94" i="60"/>
  <c r="J150" i="60"/>
  <c r="I150" i="60"/>
  <c r="J238" i="60"/>
  <c r="I238" i="60"/>
  <c r="J246" i="60"/>
  <c r="I246" i="60"/>
  <c r="J254" i="60"/>
  <c r="I254" i="60"/>
  <c r="G11" i="63"/>
  <c r="F11" i="63"/>
  <c r="G45" i="63"/>
  <c r="F45" i="63"/>
  <c r="G109" i="63"/>
  <c r="F109" i="63"/>
  <c r="G122" i="64"/>
  <c r="F122" i="64"/>
  <c r="F20" i="66"/>
  <c r="G20" i="66"/>
  <c r="F138" i="66"/>
  <c r="G138" i="66"/>
  <c r="F149" i="66"/>
  <c r="G149" i="66"/>
  <c r="G186" i="66"/>
  <c r="F186" i="66"/>
  <c r="G86" i="67"/>
  <c r="F86" i="67"/>
  <c r="F238" i="67"/>
  <c r="G238" i="67"/>
  <c r="Q551" i="59"/>
  <c r="U551" i="59" s="1"/>
  <c r="P525" i="59"/>
  <c r="T525" i="59" s="1"/>
  <c r="P505" i="59"/>
  <c r="T505" i="59" s="1"/>
  <c r="P485" i="59"/>
  <c r="T485" i="59" s="1"/>
  <c r="P433" i="59"/>
  <c r="T433" i="59" s="1"/>
  <c r="P401" i="59"/>
  <c r="T401" i="59" s="1"/>
  <c r="P361" i="59"/>
  <c r="T361" i="59" s="1"/>
  <c r="P333" i="59"/>
  <c r="T333" i="59" s="1"/>
  <c r="P327" i="59"/>
  <c r="T327" i="59" s="1"/>
  <c r="Q321" i="59"/>
  <c r="U321" i="59" s="1"/>
  <c r="P307" i="59"/>
  <c r="T307" i="59" s="1"/>
  <c r="P291" i="59"/>
  <c r="T291" i="59" s="1"/>
  <c r="I180" i="60"/>
  <c r="J20" i="60"/>
  <c r="I196" i="60"/>
  <c r="I140" i="60"/>
  <c r="I188" i="60"/>
  <c r="I12" i="60"/>
  <c r="J87" i="60"/>
  <c r="I87" i="60"/>
  <c r="J103" i="60"/>
  <c r="I103" i="60"/>
  <c r="J111" i="60"/>
  <c r="I111" i="60"/>
  <c r="J143" i="60"/>
  <c r="I143" i="60"/>
  <c r="J159" i="60"/>
  <c r="I159" i="60"/>
  <c r="J167" i="60"/>
  <c r="I167" i="60"/>
  <c r="J183" i="60"/>
  <c r="I183" i="60"/>
  <c r="J191" i="60"/>
  <c r="I191" i="60"/>
  <c r="J199" i="60"/>
  <c r="I199" i="60"/>
  <c r="J215" i="60"/>
  <c r="I215" i="60"/>
  <c r="J72" i="62"/>
  <c r="I72" i="62"/>
  <c r="I94" i="62"/>
  <c r="J94" i="62"/>
  <c r="G81" i="65"/>
  <c r="F81" i="65"/>
  <c r="G17" i="66"/>
  <c r="F17" i="66"/>
  <c r="G109" i="66"/>
  <c r="F109" i="66"/>
  <c r="G123" i="66"/>
  <c r="F123" i="66"/>
  <c r="G247" i="66"/>
  <c r="F247" i="66"/>
  <c r="F216" i="67"/>
  <c r="G216" i="67"/>
  <c r="F178" i="68"/>
  <c r="G178" i="68"/>
  <c r="P381" i="59"/>
  <c r="T381" i="59" s="1"/>
  <c r="Q264" i="59"/>
  <c r="U264" i="59" s="1"/>
  <c r="Q280" i="59"/>
  <c r="U280" i="59" s="1"/>
  <c r="P292" i="59"/>
  <c r="T292" i="59" s="1"/>
  <c r="Q308" i="59"/>
  <c r="U308" i="59" s="1"/>
  <c r="P320" i="59"/>
  <c r="T320" i="59" s="1"/>
  <c r="P336" i="59"/>
  <c r="T336" i="59" s="1"/>
  <c r="Q352" i="59"/>
  <c r="U352" i="59" s="1"/>
  <c r="P380" i="59"/>
  <c r="T380" i="59" s="1"/>
  <c r="P396" i="59"/>
  <c r="T396" i="59" s="1"/>
  <c r="P408" i="59"/>
  <c r="T408" i="59" s="1"/>
  <c r="P424" i="59"/>
  <c r="T424" i="59" s="1"/>
  <c r="Q440" i="59"/>
  <c r="U440" i="59" s="1"/>
  <c r="Q456" i="59"/>
  <c r="U456" i="59" s="1"/>
  <c r="P472" i="59"/>
  <c r="T472" i="59" s="1"/>
  <c r="Q484" i="59"/>
  <c r="U484" i="59" s="1"/>
  <c r="Q500" i="59"/>
  <c r="U500" i="59" s="1"/>
  <c r="Q512" i="59"/>
  <c r="U512" i="59" s="1"/>
  <c r="P528" i="59"/>
  <c r="T528" i="59" s="1"/>
  <c r="P544" i="59"/>
  <c r="T544" i="59" s="1"/>
  <c r="P560" i="59"/>
  <c r="T560" i="59" s="1"/>
  <c r="P576" i="59"/>
  <c r="T576" i="59" s="1"/>
  <c r="P592" i="59"/>
  <c r="T592" i="59" s="1"/>
  <c r="P608" i="59"/>
  <c r="T608" i="59" s="1"/>
  <c r="G61" i="63"/>
  <c r="F61" i="63"/>
  <c r="G125" i="63"/>
  <c r="F125" i="63"/>
  <c r="F56" i="64"/>
  <c r="G56" i="64"/>
  <c r="F88" i="64"/>
  <c r="G88" i="64"/>
  <c r="G187" i="64"/>
  <c r="F187" i="64"/>
  <c r="G41" i="65"/>
  <c r="F41" i="65"/>
  <c r="F52" i="66"/>
  <c r="G52" i="66"/>
  <c r="F84" i="66"/>
  <c r="G84" i="66"/>
  <c r="F176" i="66"/>
  <c r="G176" i="66"/>
  <c r="F212" i="66"/>
  <c r="G212" i="66"/>
  <c r="G58" i="67"/>
  <c r="F58" i="67"/>
  <c r="F186" i="67"/>
  <c r="G186" i="67"/>
  <c r="G213" i="67"/>
  <c r="F213" i="67"/>
  <c r="G22" i="68"/>
  <c r="F22" i="68"/>
  <c r="G54" i="68"/>
  <c r="F54" i="68"/>
  <c r="G86" i="68"/>
  <c r="F86" i="68"/>
  <c r="G118" i="68"/>
  <c r="F118" i="68"/>
  <c r="G150" i="68"/>
  <c r="F150" i="68"/>
  <c r="G169" i="68"/>
  <c r="F169" i="68"/>
  <c r="G175" i="68"/>
  <c r="F175" i="68"/>
  <c r="G221" i="66"/>
  <c r="F221" i="66"/>
  <c r="G71" i="67"/>
  <c r="F71" i="67"/>
  <c r="G149" i="67"/>
  <c r="F149" i="67"/>
  <c r="G30" i="68"/>
  <c r="F30" i="68"/>
  <c r="G94" i="68"/>
  <c r="F94" i="68"/>
  <c r="G158" i="68"/>
  <c r="F158" i="68"/>
  <c r="G192" i="68"/>
  <c r="G223" i="68"/>
  <c r="F223" i="68"/>
  <c r="G106" i="64"/>
  <c r="F106" i="64"/>
  <c r="G57" i="65"/>
  <c r="F57" i="65"/>
  <c r="G121" i="65"/>
  <c r="F121" i="65"/>
  <c r="G185" i="65"/>
  <c r="F185" i="65"/>
  <c r="G249" i="65"/>
  <c r="F249" i="65"/>
  <c r="G38" i="66"/>
  <c r="F38" i="66"/>
  <c r="G256" i="66"/>
  <c r="F256" i="66"/>
  <c r="G177" i="67"/>
  <c r="G145" i="63"/>
  <c r="F145" i="63"/>
  <c r="G18" i="64"/>
  <c r="F18" i="64"/>
  <c r="G33" i="65"/>
  <c r="F33" i="65"/>
  <c r="G97" i="65"/>
  <c r="F97" i="65"/>
  <c r="G161" i="65"/>
  <c r="F161" i="65"/>
  <c r="G225" i="65"/>
  <c r="F225" i="65"/>
  <c r="G152" i="66"/>
  <c r="F152" i="66"/>
  <c r="G155" i="66"/>
  <c r="F155" i="66"/>
  <c r="G167" i="66"/>
  <c r="F167" i="66"/>
  <c r="G177" i="66"/>
  <c r="F177" i="66"/>
  <c r="G253" i="66"/>
  <c r="F253" i="66"/>
  <c r="G235" i="67"/>
  <c r="F235" i="67"/>
  <c r="F254" i="67"/>
  <c r="G254" i="67"/>
  <c r="G162" i="64"/>
  <c r="F162" i="64"/>
  <c r="G30" i="66"/>
  <c r="F30" i="66"/>
  <c r="G103" i="66"/>
  <c r="F103" i="66"/>
  <c r="G209" i="66"/>
  <c r="F209" i="66"/>
  <c r="G16" i="67"/>
  <c r="F16" i="67"/>
  <c r="G163" i="67"/>
  <c r="F163" i="67"/>
  <c r="F232" i="67"/>
  <c r="G232" i="67"/>
  <c r="G62" i="68"/>
  <c r="F62" i="68"/>
  <c r="G68" i="68"/>
  <c r="G126" i="68"/>
  <c r="F126" i="68"/>
  <c r="G132" i="68"/>
  <c r="G255" i="68"/>
  <c r="F255" i="68"/>
  <c r="I8" i="20"/>
  <c r="I8" i="19"/>
  <c r="J8" i="18"/>
  <c r="J8" i="17"/>
  <c r="I8" i="45"/>
  <c r="I8" i="16"/>
  <c r="A5" i="35"/>
  <c r="U10" i="59"/>
  <c r="S11" i="72"/>
  <c r="F7" i="68"/>
  <c r="F7" i="66"/>
  <c r="S10" i="59"/>
  <c r="F7" i="65"/>
  <c r="A6" i="70"/>
  <c r="A10" i="35"/>
  <c r="F7" i="64"/>
  <c r="I85" i="62"/>
  <c r="I53" i="62"/>
  <c r="I21" i="62"/>
  <c r="I182" i="62"/>
  <c r="F227" i="63"/>
  <c r="G211" i="64"/>
  <c r="G190" i="64"/>
  <c r="F14" i="63"/>
  <c r="G10" i="64"/>
  <c r="F10" i="64"/>
  <c r="G13" i="64"/>
  <c r="G16" i="64"/>
  <c r="G77" i="64"/>
  <c r="F80" i="64"/>
  <c r="F144" i="64"/>
  <c r="G25" i="65"/>
  <c r="F25" i="65"/>
  <c r="G28" i="65"/>
  <c r="G31" i="65"/>
  <c r="G89" i="65"/>
  <c r="F89" i="65"/>
  <c r="G92" i="65"/>
  <c r="G95" i="65"/>
  <c r="G153" i="65"/>
  <c r="F153" i="65"/>
  <c r="G156" i="65"/>
  <c r="G159" i="65"/>
  <c r="G217" i="65"/>
  <c r="F217" i="65"/>
  <c r="G220" i="65"/>
  <c r="G223" i="65"/>
  <c r="G76" i="66"/>
  <c r="G205" i="67"/>
  <c r="F208" i="67"/>
  <c r="G249" i="67"/>
  <c r="G252" i="67"/>
  <c r="G41" i="68"/>
  <c r="G44" i="68"/>
  <c r="G105" i="68"/>
  <c r="G108" i="68"/>
  <c r="G246" i="68"/>
  <c r="M30" i="16"/>
  <c r="N30" i="16"/>
  <c r="J30" i="16"/>
  <c r="L30" i="16"/>
  <c r="I30" i="16"/>
  <c r="G50" i="64"/>
  <c r="F50" i="64"/>
  <c r="G217" i="64"/>
  <c r="F217" i="64"/>
  <c r="G221" i="64"/>
  <c r="F221" i="64"/>
  <c r="G249" i="64"/>
  <c r="F249" i="64"/>
  <c r="G65" i="65"/>
  <c r="F65" i="65"/>
  <c r="G129" i="65"/>
  <c r="F129" i="65"/>
  <c r="G193" i="65"/>
  <c r="F193" i="65"/>
  <c r="G257" i="65"/>
  <c r="F257" i="65"/>
  <c r="G114" i="66"/>
  <c r="F114" i="66"/>
  <c r="G241" i="66"/>
  <c r="F241" i="66"/>
  <c r="G55" i="67"/>
  <c r="F55" i="67"/>
  <c r="F130" i="67"/>
  <c r="G130" i="67"/>
  <c r="I43" i="16"/>
  <c r="N43" i="16"/>
  <c r="M43" i="16"/>
  <c r="L43" i="16"/>
  <c r="J43" i="16"/>
  <c r="K43" i="16"/>
  <c r="M28" i="16"/>
  <c r="K28" i="16"/>
  <c r="K31" i="16"/>
  <c r="L31" i="16"/>
  <c r="I31" i="16"/>
  <c r="K57" i="16"/>
  <c r="M57" i="16"/>
  <c r="I91" i="16"/>
  <c r="K91" i="16"/>
  <c r="L91" i="16"/>
  <c r="N91" i="16"/>
  <c r="J91" i="16"/>
  <c r="I98" i="16"/>
  <c r="J98" i="16"/>
  <c r="K98" i="16"/>
  <c r="N98" i="16"/>
  <c r="M64" i="16"/>
  <c r="K64" i="16"/>
  <c r="I64" i="16"/>
  <c r="J64" i="16"/>
  <c r="I28" i="16"/>
  <c r="N31" i="16"/>
  <c r="K25" i="16"/>
  <c r="I25" i="16"/>
  <c r="M25" i="16"/>
  <c r="N54" i="16"/>
  <c r="M54" i="16"/>
  <c r="K54" i="16"/>
  <c r="I88" i="16"/>
  <c r="J88" i="16"/>
  <c r="L98" i="16"/>
  <c r="I103" i="16"/>
  <c r="L103" i="16"/>
  <c r="N103" i="16"/>
  <c r="J106" i="16"/>
  <c r="L106" i="16"/>
  <c r="L57" i="16"/>
  <c r="N28" i="16"/>
  <c r="N22" i="16"/>
  <c r="J22" i="16"/>
  <c r="K22" i="16"/>
  <c r="M22" i="16"/>
  <c r="N33" i="16"/>
  <c r="M33" i="16"/>
  <c r="I33" i="16"/>
  <c r="I100" i="16"/>
  <c r="J100" i="16"/>
  <c r="K100" i="16"/>
  <c r="L100" i="16"/>
  <c r="M89" i="16"/>
  <c r="L102" i="16"/>
  <c r="K89" i="16"/>
  <c r="M35" i="16"/>
  <c r="L46" i="16"/>
  <c r="J66" i="16"/>
  <c r="I66" i="16"/>
  <c r="J81" i="16"/>
  <c r="L61" i="16"/>
  <c r="M102" i="16"/>
  <c r="N86" i="16"/>
  <c r="J86" i="16"/>
  <c r="J94" i="16"/>
  <c r="K94" i="16"/>
  <c r="N94" i="16"/>
  <c r="K70" i="31"/>
  <c r="J52" i="16"/>
  <c r="N52" i="16"/>
  <c r="I55" i="16"/>
  <c r="L77" i="16"/>
  <c r="M77" i="16"/>
  <c r="I80" i="16"/>
  <c r="L80" i="16"/>
  <c r="J92" i="16"/>
  <c r="I95" i="16"/>
  <c r="N95" i="16"/>
  <c r="K95" i="16"/>
  <c r="M26" i="16"/>
  <c r="N26" i="16"/>
  <c r="N42" i="45"/>
  <c r="L42" i="45"/>
  <c r="I42" i="45"/>
  <c r="J42" i="45"/>
  <c r="M42" i="45"/>
  <c r="K42" i="45"/>
  <c r="M56" i="45"/>
  <c r="L56" i="45"/>
  <c r="N56" i="45"/>
  <c r="I56" i="45"/>
  <c r="J56" i="45"/>
  <c r="K56" i="45"/>
  <c r="J101" i="45"/>
  <c r="M101" i="45"/>
  <c r="L101" i="45"/>
  <c r="K101" i="45"/>
  <c r="I101" i="45"/>
  <c r="J24" i="17"/>
  <c r="M24" i="17"/>
  <c r="L29" i="17"/>
  <c r="O29" i="17" s="1"/>
  <c r="J29" i="17"/>
  <c r="M29" i="17"/>
  <c r="K29" i="17"/>
  <c r="K57" i="17"/>
  <c r="L57" i="17"/>
  <c r="O57" i="17" s="1"/>
  <c r="J57" i="17"/>
  <c r="N57" i="17"/>
  <c r="M57" i="17"/>
  <c r="J77" i="17"/>
  <c r="K77" i="17"/>
  <c r="M77" i="17"/>
  <c r="K48" i="18"/>
  <c r="J48" i="18"/>
  <c r="N48" i="18"/>
  <c r="M48" i="18"/>
  <c r="L48" i="18"/>
  <c r="O48" i="18" s="1"/>
  <c r="J70" i="18"/>
  <c r="M70" i="18"/>
  <c r="L70" i="18"/>
  <c r="O70" i="18" s="1"/>
  <c r="K70" i="18"/>
  <c r="K88" i="18"/>
  <c r="M88" i="18"/>
  <c r="J88" i="18"/>
  <c r="N88" i="18"/>
  <c r="L88" i="18"/>
  <c r="O88" i="18" s="1"/>
  <c r="J98" i="18"/>
  <c r="M98" i="18"/>
  <c r="N98" i="18"/>
  <c r="L98" i="18"/>
  <c r="O98" i="18" s="1"/>
  <c r="I258" i="5"/>
  <c r="L258" i="5"/>
  <c r="J258" i="5"/>
  <c r="L191" i="30"/>
  <c r="M191" i="30"/>
  <c r="J191" i="30"/>
  <c r="M208" i="30"/>
  <c r="L208" i="30"/>
  <c r="J208" i="30"/>
  <c r="J51" i="31"/>
  <c r="K51" i="31"/>
  <c r="I51" i="31"/>
  <c r="J54" i="31"/>
  <c r="L54" i="31"/>
  <c r="I54" i="31"/>
  <c r="K54" i="31"/>
  <c r="J57" i="31"/>
  <c r="L57" i="31"/>
  <c r="K57" i="31"/>
  <c r="I63" i="31"/>
  <c r="L63" i="31"/>
  <c r="J63" i="31"/>
  <c r="K63" i="31"/>
  <c r="J70" i="31"/>
  <c r="I70" i="31"/>
  <c r="K74" i="31"/>
  <c r="L74" i="31"/>
  <c r="J74" i="31"/>
  <c r="I74" i="31"/>
  <c r="L134" i="31"/>
  <c r="K134" i="31"/>
  <c r="J134" i="31"/>
  <c r="I134" i="31"/>
  <c r="K211" i="31"/>
  <c r="L211" i="31"/>
  <c r="I211" i="31"/>
  <c r="J211" i="31"/>
  <c r="K218" i="31"/>
  <c r="I218" i="31"/>
  <c r="J218" i="31"/>
  <c r="L250" i="31"/>
  <c r="I250" i="31"/>
  <c r="J250" i="31"/>
  <c r="M108" i="16"/>
  <c r="J15" i="16"/>
  <c r="J11" i="16"/>
  <c r="K77" i="16"/>
  <c r="L27" i="16"/>
  <c r="N11" i="16"/>
  <c r="M18" i="16"/>
  <c r="J78" i="16"/>
  <c r="I86" i="16"/>
  <c r="N14" i="16"/>
  <c r="M14" i="16"/>
  <c r="M15" i="16"/>
  <c r="I69" i="16"/>
  <c r="K72" i="16"/>
  <c r="L72" i="16"/>
  <c r="M78" i="16"/>
  <c r="N81" i="16"/>
  <c r="J84" i="16"/>
  <c r="J18" i="16"/>
  <c r="L18" i="16"/>
  <c r="N93" i="16"/>
  <c r="J93" i="16"/>
  <c r="L24" i="17"/>
  <c r="L57" i="45"/>
  <c r="I57" i="45"/>
  <c r="N57" i="45"/>
  <c r="M57" i="45"/>
  <c r="I80" i="45"/>
  <c r="K80" i="45"/>
  <c r="L80" i="45"/>
  <c r="J80" i="45"/>
  <c r="M80" i="45"/>
  <c r="J98" i="45"/>
  <c r="M98" i="45"/>
  <c r="K98" i="45"/>
  <c r="N98" i="45"/>
  <c r="I98" i="45"/>
  <c r="L98" i="45"/>
  <c r="L36" i="17"/>
  <c r="O36" i="17" s="1"/>
  <c r="N36" i="17"/>
  <c r="J36" i="17"/>
  <c r="K36" i="17"/>
  <c r="M36" i="17"/>
  <c r="K100" i="17"/>
  <c r="N100" i="17"/>
  <c r="M100" i="17"/>
  <c r="L100" i="17"/>
  <c r="O100" i="17" s="1"/>
  <c r="J17" i="5"/>
  <c r="L17" i="5"/>
  <c r="K17" i="5"/>
  <c r="I17" i="5"/>
  <c r="J46" i="5"/>
  <c r="L46" i="5"/>
  <c r="K46" i="5"/>
  <c r="J88" i="5"/>
  <c r="I88" i="5"/>
  <c r="L88" i="5"/>
  <c r="J252" i="5"/>
  <c r="L252" i="5"/>
  <c r="K252" i="5"/>
  <c r="J107" i="30"/>
  <c r="K107" i="30"/>
  <c r="L107" i="30"/>
  <c r="M107" i="30"/>
  <c r="K181" i="30"/>
  <c r="J181" i="30"/>
  <c r="J21" i="31"/>
  <c r="L21" i="31"/>
  <c r="I21" i="31"/>
  <c r="K21" i="31"/>
  <c r="J45" i="31"/>
  <c r="K45" i="31"/>
  <c r="I45" i="31"/>
  <c r="L45" i="31"/>
  <c r="K64" i="31"/>
  <c r="I64" i="31"/>
  <c r="L64" i="31"/>
  <c r="J64" i="31"/>
  <c r="J71" i="31"/>
  <c r="K71" i="31"/>
  <c r="I71" i="31"/>
  <c r="L71" i="31"/>
  <c r="J128" i="31"/>
  <c r="L128" i="31"/>
  <c r="I128" i="31"/>
  <c r="J135" i="31"/>
  <c r="K135" i="31"/>
  <c r="L135" i="31"/>
  <c r="K197" i="31"/>
  <c r="J197" i="31"/>
  <c r="L197" i="31"/>
  <c r="K29" i="45"/>
  <c r="L29" i="45"/>
  <c r="I29" i="45"/>
  <c r="M29" i="45"/>
  <c r="J29" i="45"/>
  <c r="N29" i="45"/>
  <c r="N99" i="17"/>
  <c r="L99" i="17"/>
  <c r="O99" i="17" s="1"/>
  <c r="M95" i="18"/>
  <c r="K95" i="18"/>
  <c r="J49" i="5"/>
  <c r="L49" i="5"/>
  <c r="I49" i="5"/>
  <c r="K49" i="5"/>
  <c r="K78" i="5"/>
  <c r="J78" i="5"/>
  <c r="I78" i="5"/>
  <c r="K226" i="5"/>
  <c r="J226" i="5"/>
  <c r="M205" i="30"/>
  <c r="L205" i="30"/>
  <c r="J37" i="31"/>
  <c r="I37" i="31"/>
  <c r="K37" i="31"/>
  <c r="N108" i="17"/>
  <c r="J40" i="45"/>
  <c r="I40" i="45"/>
  <c r="L40" i="45"/>
  <c r="M40" i="45"/>
  <c r="K54" i="45"/>
  <c r="I54" i="45"/>
  <c r="L54" i="45"/>
  <c r="J54" i="45"/>
  <c r="N54" i="45"/>
  <c r="K37" i="17"/>
  <c r="N37" i="17"/>
  <c r="L37" i="17"/>
  <c r="O37" i="17" s="1"/>
  <c r="J37" i="17"/>
  <c r="J48" i="17"/>
  <c r="L48" i="17"/>
  <c r="O48" i="17" s="1"/>
  <c r="N48" i="17"/>
  <c r="M48" i="17"/>
  <c r="L46" i="18"/>
  <c r="O46" i="18" s="1"/>
  <c r="M46" i="18"/>
  <c r="J46" i="18"/>
  <c r="L61" i="18"/>
  <c r="O61" i="18" s="1"/>
  <c r="N61" i="18"/>
  <c r="M61" i="18"/>
  <c r="J10" i="18"/>
  <c r="L10" i="18"/>
  <c r="M10" i="18"/>
  <c r="K10" i="18"/>
  <c r="L14" i="5"/>
  <c r="I14" i="5"/>
  <c r="K14" i="5"/>
  <c r="L43" i="5"/>
  <c r="J43" i="5"/>
  <c r="K43" i="5"/>
  <c r="I85" i="5"/>
  <c r="L85" i="5"/>
  <c r="K85" i="5"/>
  <c r="L213" i="5"/>
  <c r="J213" i="5"/>
  <c r="I213" i="5"/>
  <c r="K213" i="5"/>
  <c r="K69" i="30"/>
  <c r="L69" i="30"/>
  <c r="M69" i="30"/>
  <c r="M199" i="30"/>
  <c r="K199" i="30"/>
  <c r="M206" i="30"/>
  <c r="K206" i="30"/>
  <c r="J206" i="30"/>
  <c r="K125" i="31"/>
  <c r="J125" i="31"/>
  <c r="I190" i="31"/>
  <c r="L190" i="31"/>
  <c r="I194" i="31"/>
  <c r="L194" i="31"/>
  <c r="K194" i="31"/>
  <c r="J194" i="31"/>
  <c r="K106" i="45"/>
  <c r="I106" i="45"/>
  <c r="N106" i="45"/>
  <c r="M106" i="45"/>
  <c r="J106" i="45"/>
  <c r="L106" i="45"/>
  <c r="J75" i="18"/>
  <c r="M75" i="18"/>
  <c r="J11" i="5"/>
  <c r="K11" i="5"/>
  <c r="K57" i="5"/>
  <c r="J57" i="5"/>
  <c r="L57" i="5"/>
  <c r="I57" i="5"/>
  <c r="I200" i="5"/>
  <c r="L200" i="5"/>
  <c r="J25" i="30"/>
  <c r="K25" i="30"/>
  <c r="J196" i="30"/>
  <c r="M196" i="30"/>
  <c r="K196" i="30"/>
  <c r="L196" i="30"/>
  <c r="L22" i="31"/>
  <c r="K22" i="31"/>
  <c r="J95" i="31"/>
  <c r="K95" i="31"/>
  <c r="I95" i="31"/>
  <c r="J37" i="45"/>
  <c r="L37" i="45"/>
  <c r="I37" i="45"/>
  <c r="K37" i="45"/>
  <c r="J68" i="45"/>
  <c r="N68" i="45"/>
  <c r="I68" i="45"/>
  <c r="L68" i="45"/>
  <c r="K103" i="45"/>
  <c r="I103" i="45"/>
  <c r="N103" i="45"/>
  <c r="J103" i="45"/>
  <c r="N11" i="17"/>
  <c r="M11" i="17"/>
  <c r="M95" i="17"/>
  <c r="L95" i="17"/>
  <c r="O95" i="17" s="1"/>
  <c r="K95" i="17"/>
  <c r="N95" i="17"/>
  <c r="J95" i="17"/>
  <c r="L21" i="18"/>
  <c r="O21" i="18" s="1"/>
  <c r="J21" i="18"/>
  <c r="M21" i="18"/>
  <c r="K25" i="5"/>
  <c r="J25" i="5"/>
  <c r="L25" i="5"/>
  <c r="J54" i="5"/>
  <c r="I54" i="5"/>
  <c r="L193" i="30"/>
  <c r="M193" i="30"/>
  <c r="J193" i="30"/>
  <c r="I187" i="31"/>
  <c r="K187" i="31"/>
  <c r="M20" i="45"/>
  <c r="N20" i="45"/>
  <c r="L31" i="45"/>
  <c r="N31" i="45"/>
  <c r="J31" i="45"/>
  <c r="K31" i="45"/>
  <c r="N65" i="45"/>
  <c r="M65" i="45"/>
  <c r="J107" i="45"/>
  <c r="L107" i="45"/>
  <c r="N107" i="45"/>
  <c r="L27" i="17"/>
  <c r="O27" i="17" s="1"/>
  <c r="N27" i="17"/>
  <c r="M27" i="17"/>
  <c r="N103" i="17"/>
  <c r="L103" i="17"/>
  <c r="O103" i="17" s="1"/>
  <c r="K103" i="17"/>
  <c r="M103" i="17"/>
  <c r="M11" i="18"/>
  <c r="K11" i="18"/>
  <c r="K18" i="18"/>
  <c r="J18" i="18"/>
  <c r="N18" i="18"/>
  <c r="J37" i="18"/>
  <c r="L37" i="18"/>
  <c r="O37" i="18" s="1"/>
  <c r="M37" i="18"/>
  <c r="K76" i="18"/>
  <c r="M76" i="18"/>
  <c r="K104" i="18"/>
  <c r="J104" i="18"/>
  <c r="N104" i="18"/>
  <c r="L22" i="5"/>
  <c r="J22" i="5"/>
  <c r="I22" i="5"/>
  <c r="K22" i="5"/>
  <c r="K51" i="5"/>
  <c r="J51" i="5"/>
  <c r="L51" i="5"/>
  <c r="I100" i="5"/>
  <c r="K100" i="5"/>
  <c r="L100" i="5"/>
  <c r="K85" i="31"/>
  <c r="L85" i="31"/>
  <c r="J85" i="31"/>
  <c r="I85" i="31"/>
  <c r="L161" i="31"/>
  <c r="J161" i="31"/>
  <c r="J164" i="31"/>
  <c r="I164" i="31"/>
  <c r="K184" i="31"/>
  <c r="L184" i="31"/>
  <c r="I184" i="31"/>
  <c r="L258" i="31"/>
  <c r="I258" i="31"/>
  <c r="L11" i="45"/>
  <c r="M11" i="45"/>
  <c r="N62" i="45"/>
  <c r="M62" i="45"/>
  <c r="I62" i="45"/>
  <c r="I82" i="45"/>
  <c r="L82" i="45"/>
  <c r="J82" i="45"/>
  <c r="J104" i="45"/>
  <c r="L104" i="45"/>
  <c r="I104" i="45"/>
  <c r="N104" i="45"/>
  <c r="K104" i="45"/>
  <c r="J45" i="17"/>
  <c r="N45" i="17"/>
  <c r="L56" i="17"/>
  <c r="O56" i="17" s="1"/>
  <c r="J56" i="17"/>
  <c r="M56" i="17"/>
  <c r="N56" i="17"/>
  <c r="M55" i="18"/>
  <c r="N55" i="18"/>
  <c r="N73" i="18"/>
  <c r="K73" i="18"/>
  <c r="M73" i="18"/>
  <c r="J73" i="18"/>
  <c r="L101" i="18"/>
  <c r="O101" i="18" s="1"/>
  <c r="N101" i="18"/>
  <c r="J101" i="18"/>
  <c r="K19" i="5"/>
  <c r="J19" i="5"/>
  <c r="L19" i="5"/>
  <c r="J94" i="5"/>
  <c r="I94" i="5"/>
  <c r="K94" i="5"/>
  <c r="L94" i="5"/>
  <c r="I114" i="5"/>
  <c r="K114" i="5"/>
  <c r="J114" i="5"/>
  <c r="L114" i="5"/>
  <c r="K154" i="5"/>
  <c r="J154" i="5"/>
  <c r="L124" i="30"/>
  <c r="K124" i="30"/>
  <c r="J245" i="30"/>
  <c r="K245" i="30"/>
  <c r="M245" i="30"/>
  <c r="L141" i="31"/>
  <c r="J141" i="31"/>
  <c r="I141" i="31"/>
  <c r="M40" i="17"/>
  <c r="L85" i="18"/>
  <c r="O85" i="18" s="1"/>
  <c r="I71" i="45"/>
  <c r="L91" i="18"/>
  <c r="O91" i="18" s="1"/>
  <c r="M104" i="17"/>
  <c r="L90" i="17"/>
  <c r="O90" i="17" s="1"/>
  <c r="N23" i="45"/>
  <c r="J40" i="17"/>
  <c r="J65" i="17"/>
  <c r="K33" i="17"/>
  <c r="J46" i="45"/>
  <c r="N75" i="45"/>
  <c r="L78" i="45"/>
  <c r="J46" i="17"/>
  <c r="N90" i="17"/>
  <c r="J23" i="45"/>
  <c r="I92" i="45"/>
  <c r="N85" i="18"/>
  <c r="L74" i="45"/>
  <c r="N67" i="18"/>
  <c r="J95" i="45"/>
  <c r="L30" i="18"/>
  <c r="O30" i="18" s="1"/>
  <c r="L67" i="18"/>
  <c r="O67" i="18" s="1"/>
  <c r="J14" i="45"/>
  <c r="J89" i="45"/>
  <c r="J34" i="45"/>
  <c r="M33" i="17"/>
  <c r="M78" i="45"/>
  <c r="J15" i="17"/>
  <c r="I108" i="45"/>
  <c r="I40" i="5"/>
  <c r="L40" i="5"/>
  <c r="K196" i="32"/>
  <c r="J196" i="32"/>
  <c r="L196" i="32"/>
  <c r="M196" i="32"/>
  <c r="R244" i="38"/>
  <c r="V244" i="38" s="1"/>
  <c r="M24" i="32"/>
  <c r="J24" i="32"/>
  <c r="K24" i="32"/>
  <c r="V112" i="24"/>
  <c r="X112" i="24"/>
  <c r="O112" i="24"/>
  <c r="L21" i="32"/>
  <c r="J21" i="32"/>
  <c r="K21" i="32"/>
  <c r="L177" i="32"/>
  <c r="K177" i="32"/>
  <c r="P214" i="24"/>
  <c r="Y214" i="24"/>
  <c r="O214" i="24"/>
  <c r="P218" i="24"/>
  <c r="O218" i="24"/>
  <c r="V218" i="24"/>
  <c r="S86" i="38"/>
  <c r="R86" i="38"/>
  <c r="V86" i="38" s="1"/>
  <c r="Q86" i="38"/>
  <c r="U86" i="38" s="1"/>
  <c r="T86" i="38"/>
  <c r="R91" i="38"/>
  <c r="V91" i="38" s="1"/>
  <c r="Q91" i="38"/>
  <c r="U91" i="38" s="1"/>
  <c r="Q94" i="38"/>
  <c r="U94" i="38" s="1"/>
  <c r="R94" i="38"/>
  <c r="V94" i="38" s="1"/>
  <c r="Q234" i="38"/>
  <c r="U234" i="38" s="1"/>
  <c r="R234" i="38"/>
  <c r="V234" i="38" s="1"/>
  <c r="Q239" i="38"/>
  <c r="U239" i="38" s="1"/>
  <c r="R239" i="38"/>
  <c r="V239" i="38" s="1"/>
  <c r="T239" i="38"/>
  <c r="T247" i="38"/>
  <c r="Q247" i="38"/>
  <c r="U247" i="38" s="1"/>
  <c r="Q252" i="38"/>
  <c r="U252" i="38" s="1"/>
  <c r="R252" i="38"/>
  <c r="V252" i="38" s="1"/>
  <c r="S252" i="38"/>
  <c r="R260" i="38"/>
  <c r="V260" i="38" s="1"/>
  <c r="S260" i="38"/>
  <c r="K12" i="32"/>
  <c r="L12" i="32"/>
  <c r="J12" i="32"/>
  <c r="M12" i="32"/>
  <c r="J174" i="32"/>
  <c r="K174" i="32"/>
  <c r="M21" i="32"/>
  <c r="Q257" i="38"/>
  <c r="U257" i="38" s="1"/>
  <c r="L181" i="32"/>
  <c r="J181" i="32"/>
  <c r="K181" i="32"/>
  <c r="Y218" i="24"/>
  <c r="Q260" i="38"/>
  <c r="U260" i="38" s="1"/>
  <c r="Q256" i="39"/>
  <c r="U256" i="39" s="1"/>
  <c r="R240" i="39"/>
  <c r="V240" i="39" s="1"/>
  <c r="Q192" i="39"/>
  <c r="U192" i="39" s="1"/>
  <c r="R176" i="39"/>
  <c r="V176" i="39" s="1"/>
  <c r="Q152" i="39"/>
  <c r="U152" i="39" s="1"/>
  <c r="R48" i="39"/>
  <c r="V48" i="39" s="1"/>
  <c r="Q32" i="39"/>
  <c r="U32" i="39" s="1"/>
  <c r="Q37" i="39"/>
  <c r="U37" i="39" s="1"/>
  <c r="R69" i="39"/>
  <c r="V69" i="39" s="1"/>
  <c r="Q69" i="39"/>
  <c r="U69" i="39" s="1"/>
  <c r="T232" i="39"/>
  <c r="S192" i="39"/>
  <c r="T240" i="39"/>
  <c r="T104" i="39"/>
  <c r="R224" i="39"/>
  <c r="V224" i="39" s="1"/>
  <c r="R136" i="39"/>
  <c r="V136" i="39" s="1"/>
  <c r="Q112" i="39"/>
  <c r="U112" i="39" s="1"/>
  <c r="S136" i="39"/>
  <c r="S160" i="39"/>
  <c r="R248" i="39"/>
  <c r="V248" i="39" s="1"/>
  <c r="R184" i="39"/>
  <c r="V184" i="39" s="1"/>
  <c r="R144" i="39"/>
  <c r="V144" i="39" s="1"/>
  <c r="R96" i="39"/>
  <c r="V96" i="39" s="1"/>
  <c r="R56" i="39"/>
  <c r="V56" i="39" s="1"/>
  <c r="R205" i="39"/>
  <c r="V205" i="39" s="1"/>
  <c r="R189" i="39"/>
  <c r="V189" i="39" s="1"/>
  <c r="Q173" i="39"/>
  <c r="U173" i="39" s="1"/>
  <c r="R261" i="44"/>
  <c r="V261" i="44" s="1"/>
  <c r="S261" i="44"/>
  <c r="W261" i="44" s="1"/>
  <c r="S255" i="44"/>
  <c r="W255" i="44" s="1"/>
  <c r="R255" i="44"/>
  <c r="V255" i="44" s="1"/>
  <c r="R251" i="44"/>
  <c r="V251" i="44" s="1"/>
  <c r="S251" i="44"/>
  <c r="W251" i="44" s="1"/>
  <c r="R249" i="44"/>
  <c r="V249" i="44" s="1"/>
  <c r="S249" i="44"/>
  <c r="W249" i="44" s="1"/>
  <c r="R241" i="44"/>
  <c r="V241" i="44" s="1"/>
  <c r="S241" i="44"/>
  <c r="W241" i="44" s="1"/>
  <c r="R201" i="44"/>
  <c r="V201" i="44" s="1"/>
  <c r="S201" i="44"/>
  <c r="W201" i="44" s="1"/>
  <c r="T201" i="44"/>
  <c r="R187" i="44"/>
  <c r="V187" i="44" s="1"/>
  <c r="S187" i="44"/>
  <c r="W187" i="44" s="1"/>
  <c r="R134" i="44"/>
  <c r="V134" i="44" s="1"/>
  <c r="U134" i="44"/>
  <c r="S134" i="44"/>
  <c r="W134" i="44" s="1"/>
  <c r="T134" i="44"/>
  <c r="R132" i="44"/>
  <c r="V132" i="44" s="1"/>
  <c r="S132" i="44"/>
  <c r="W132" i="44" s="1"/>
  <c r="U132" i="44"/>
  <c r="T130" i="44"/>
  <c r="R130" i="44"/>
  <c r="V130" i="44" s="1"/>
  <c r="S130" i="44"/>
  <c r="W130" i="44" s="1"/>
  <c r="U130" i="44"/>
  <c r="R126" i="44"/>
  <c r="V126" i="44" s="1"/>
  <c r="S126" i="44"/>
  <c r="W126" i="44" s="1"/>
  <c r="R124" i="44"/>
  <c r="V124" i="44" s="1"/>
  <c r="S124" i="44"/>
  <c r="W124" i="44" s="1"/>
  <c r="U101" i="44"/>
  <c r="R101" i="44"/>
  <c r="V101" i="44" s="1"/>
  <c r="T82" i="44"/>
  <c r="R82" i="44"/>
  <c r="V82" i="44" s="1"/>
  <c r="U82" i="44"/>
  <c r="S82" i="44"/>
  <c r="W82" i="44" s="1"/>
  <c r="U37" i="44"/>
  <c r="R37" i="44"/>
  <c r="V37" i="44" s="1"/>
  <c r="S37" i="44"/>
  <c r="W37" i="44" s="1"/>
  <c r="T37" i="44"/>
  <c r="S35" i="44"/>
  <c r="W35" i="44" s="1"/>
  <c r="T35" i="44"/>
  <c r="U35" i="44"/>
  <c r="U33" i="44"/>
  <c r="R33" i="44"/>
  <c r="V33" i="44" s="1"/>
  <c r="R31" i="44"/>
  <c r="V31" i="44" s="1"/>
  <c r="T31" i="44"/>
  <c r="S31" i="44"/>
  <c r="W31" i="44" s="1"/>
  <c r="U31" i="44"/>
  <c r="S29" i="44"/>
  <c r="W29" i="44" s="1"/>
  <c r="T29" i="44"/>
  <c r="R29" i="44"/>
  <c r="V29" i="44" s="1"/>
  <c r="U29" i="44"/>
  <c r="S25" i="44"/>
  <c r="W25" i="44" s="1"/>
  <c r="R25" i="44"/>
  <c r="V25" i="44" s="1"/>
  <c r="R23" i="44"/>
  <c r="V23" i="44" s="1"/>
  <c r="S23" i="44"/>
  <c r="W23" i="44" s="1"/>
  <c r="R21" i="44"/>
  <c r="S21" i="44"/>
  <c r="T24" i="39"/>
  <c r="S152" i="39"/>
  <c r="R208" i="39"/>
  <c r="V208" i="39" s="1"/>
  <c r="R120" i="39"/>
  <c r="V120" i="39" s="1"/>
  <c r="R80" i="39"/>
  <c r="V80" i="39" s="1"/>
  <c r="R40" i="39"/>
  <c r="V40" i="39" s="1"/>
  <c r="R24" i="39"/>
  <c r="Q253" i="39"/>
  <c r="U253" i="39" s="1"/>
  <c r="R237" i="39"/>
  <c r="V237" i="39" s="1"/>
  <c r="Q221" i="39"/>
  <c r="U221" i="39" s="1"/>
  <c r="Q157" i="39"/>
  <c r="U157" i="39" s="1"/>
  <c r="Q61" i="39"/>
  <c r="U61" i="39" s="1"/>
  <c r="R45" i="39"/>
  <c r="V45" i="39" s="1"/>
  <c r="Q29" i="39"/>
  <c r="R168" i="39"/>
  <c r="V168" i="39" s="1"/>
  <c r="Q144" i="39"/>
  <c r="U144" i="39" s="1"/>
  <c r="R141" i="39"/>
  <c r="V141" i="39" s="1"/>
  <c r="R125" i="39"/>
  <c r="V125" i="39" s="1"/>
  <c r="R109" i="39"/>
  <c r="V109" i="39" s="1"/>
  <c r="R77" i="39"/>
  <c r="V77" i="39" s="1"/>
  <c r="R93" i="39"/>
  <c r="V93" i="39" s="1"/>
  <c r="U259" i="44"/>
  <c r="T259" i="44"/>
  <c r="U253" i="44"/>
  <c r="T253" i="44"/>
  <c r="U256" i="44"/>
  <c r="T206" i="44"/>
  <c r="U206" i="44"/>
  <c r="R246" i="44"/>
  <c r="V246" i="44" s="1"/>
  <c r="S246" i="44"/>
  <c r="W246" i="44" s="1"/>
  <c r="U219" i="44"/>
  <c r="T219" i="44"/>
  <c r="U100" i="44"/>
  <c r="T100" i="44"/>
  <c r="U248" i="44"/>
  <c r="R248" i="44"/>
  <c r="V248" i="44" s="1"/>
  <c r="U230" i="44"/>
  <c r="T230" i="44"/>
  <c r="T182" i="44"/>
  <c r="U182" i="44"/>
  <c r="T176" i="44"/>
  <c r="U176" i="44"/>
  <c r="U222" i="44"/>
  <c r="V16" i="59"/>
  <c r="T226" i="59"/>
  <c r="Q14" i="72"/>
  <c r="Q228" i="59"/>
  <c r="U228" i="59" s="1"/>
  <c r="U11" i="59" s="1"/>
  <c r="S22" i="72"/>
  <c r="Q22" i="72"/>
  <c r="U22" i="72" s="1"/>
  <c r="R22" i="72"/>
  <c r="V22" i="72" s="1"/>
  <c r="T30" i="72"/>
  <c r="Q30" i="72"/>
  <c r="U30" i="72" s="1"/>
  <c r="R30" i="72"/>
  <c r="V30" i="72" s="1"/>
  <c r="Q38" i="72"/>
  <c r="U38" i="72" s="1"/>
  <c r="R38" i="72"/>
  <c r="V38" i="72" s="1"/>
  <c r="T38" i="72"/>
  <c r="T46" i="72"/>
  <c r="Q46" i="72"/>
  <c r="U46" i="72" s="1"/>
  <c r="S46" i="72"/>
  <c r="R46" i="72"/>
  <c r="V46" i="72" s="1"/>
  <c r="S54" i="72"/>
  <c r="Q54" i="72"/>
  <c r="U54" i="72" s="1"/>
  <c r="R54" i="72"/>
  <c r="V54" i="72" s="1"/>
  <c r="S62" i="72"/>
  <c r="R62" i="72"/>
  <c r="V62" i="72" s="1"/>
  <c r="Q62" i="72"/>
  <c r="U62" i="72" s="1"/>
  <c r="T17" i="59"/>
  <c r="T11" i="59" s="1"/>
  <c r="S17" i="59"/>
  <c r="T73" i="59"/>
  <c r="Q73" i="59"/>
  <c r="U73" i="59" s="1"/>
  <c r="R136" i="59"/>
  <c r="V136" i="59" s="1"/>
  <c r="S136" i="59"/>
  <c r="Q103" i="72"/>
  <c r="U103" i="72" s="1"/>
  <c r="R103" i="72"/>
  <c r="V103" i="72" s="1"/>
  <c r="Q175" i="72"/>
  <c r="U175" i="72" s="1"/>
  <c r="R175" i="72"/>
  <c r="V175" i="72" s="1"/>
  <c r="S207" i="72"/>
  <c r="R207" i="72"/>
  <c r="V207" i="72" s="1"/>
  <c r="Q207" i="72"/>
  <c r="U207" i="72" s="1"/>
  <c r="S239" i="72"/>
  <c r="R239" i="72"/>
  <c r="V239" i="72" s="1"/>
  <c r="R108" i="72"/>
  <c r="V108" i="72" s="1"/>
  <c r="R80" i="72"/>
  <c r="V80" i="72" s="1"/>
  <c r="R68" i="72"/>
  <c r="V68" i="72" s="1"/>
  <c r="Q151" i="72"/>
  <c r="U151" i="72" s="1"/>
  <c r="Q141" i="72"/>
  <c r="U141" i="72" s="1"/>
  <c r="Q125" i="72"/>
  <c r="U125" i="72" s="1"/>
  <c r="R143" i="72"/>
  <c r="V143" i="72" s="1"/>
  <c r="Q15" i="72"/>
  <c r="U15" i="72" s="1"/>
  <c r="R15" i="72"/>
  <c r="T18" i="72"/>
  <c r="T12" i="72" s="1"/>
  <c r="R18" i="72"/>
  <c r="V18" i="72" s="1"/>
  <c r="S26" i="72"/>
  <c r="Q26" i="72"/>
  <c r="U26" i="72" s="1"/>
  <c r="Q50" i="72"/>
  <c r="U50" i="72" s="1"/>
  <c r="R50" i="72"/>
  <c r="V50" i="72" s="1"/>
  <c r="Q93" i="72"/>
  <c r="U93" i="72" s="1"/>
  <c r="R93" i="72"/>
  <c r="V93" i="72" s="1"/>
  <c r="Q101" i="72"/>
  <c r="U101" i="72" s="1"/>
  <c r="R101" i="72"/>
  <c r="V101" i="72" s="1"/>
  <c r="Q133" i="72"/>
  <c r="U133" i="72" s="1"/>
  <c r="R133" i="72"/>
  <c r="V133" i="72" s="1"/>
  <c r="Q165" i="72"/>
  <c r="U165" i="72" s="1"/>
  <c r="R165" i="72"/>
  <c r="V165" i="72" s="1"/>
  <c r="R189" i="72"/>
  <c r="V189" i="72" s="1"/>
  <c r="Q189" i="72"/>
  <c r="U189" i="72" s="1"/>
  <c r="R213" i="72"/>
  <c r="V213" i="72" s="1"/>
  <c r="Q213" i="72"/>
  <c r="U213" i="72" s="1"/>
  <c r="R253" i="72"/>
  <c r="V253" i="72" s="1"/>
  <c r="Q253" i="72"/>
  <c r="U253" i="72" s="1"/>
  <c r="S27" i="72"/>
  <c r="Q27" i="72"/>
  <c r="U27" i="72" s="1"/>
  <c r="R27" i="72"/>
  <c r="V27" i="72" s="1"/>
  <c r="Q32" i="72"/>
  <c r="U32" i="72" s="1"/>
  <c r="R32" i="72"/>
  <c r="V32" i="72" s="1"/>
  <c r="Q35" i="72"/>
  <c r="U35" i="72" s="1"/>
  <c r="S43" i="72"/>
  <c r="Q43" i="72"/>
  <c r="U43" i="72" s="1"/>
  <c r="R51" i="72"/>
  <c r="V51" i="72" s="1"/>
  <c r="Q56" i="72"/>
  <c r="U56" i="72" s="1"/>
  <c r="R56" i="72"/>
  <c r="V56" i="72" s="1"/>
  <c r="R59" i="72"/>
  <c r="V59" i="72" s="1"/>
  <c r="Q75" i="72"/>
  <c r="U75" i="72" s="1"/>
  <c r="R75" i="72"/>
  <c r="V75" i="72" s="1"/>
  <c r="S83" i="72"/>
  <c r="R83" i="72"/>
  <c r="V83" i="72" s="1"/>
  <c r="Q91" i="72"/>
  <c r="U91" i="72" s="1"/>
  <c r="R91" i="72"/>
  <c r="V91" i="72" s="1"/>
  <c r="Q115" i="72"/>
  <c r="U115" i="72" s="1"/>
  <c r="R115" i="72"/>
  <c r="V115" i="72" s="1"/>
  <c r="Q131" i="72"/>
  <c r="U131" i="72" s="1"/>
  <c r="R131" i="72"/>
  <c r="V131" i="72" s="1"/>
  <c r="S139" i="72"/>
  <c r="R139" i="72"/>
  <c r="V139" i="72" s="1"/>
  <c r="Q147" i="72"/>
  <c r="U147" i="72" s="1"/>
  <c r="R147" i="72"/>
  <c r="V147" i="72" s="1"/>
  <c r="T163" i="72"/>
  <c r="Q163" i="72"/>
  <c r="U163" i="72" s="1"/>
  <c r="R163" i="72"/>
  <c r="V163" i="72" s="1"/>
  <c r="T187" i="72"/>
  <c r="R187" i="72"/>
  <c r="V187" i="72" s="1"/>
  <c r="S195" i="72"/>
  <c r="Q195" i="72"/>
  <c r="U195" i="72" s="1"/>
  <c r="R203" i="72"/>
  <c r="V203" i="72" s="1"/>
  <c r="Q203" i="72"/>
  <c r="U203" i="72" s="1"/>
  <c r="S219" i="72"/>
  <c r="R219" i="72"/>
  <c r="V219" i="72" s="1"/>
  <c r="Q219" i="72"/>
  <c r="U219" i="72" s="1"/>
  <c r="R227" i="72"/>
  <c r="V227" i="72" s="1"/>
  <c r="Q227" i="72"/>
  <c r="U227" i="72" s="1"/>
  <c r="S235" i="72"/>
  <c r="R235" i="72"/>
  <c r="V235" i="72" s="1"/>
  <c r="Q235" i="72"/>
  <c r="U235" i="72" s="1"/>
  <c r="R243" i="72"/>
  <c r="V243" i="72" s="1"/>
  <c r="Q243" i="72"/>
  <c r="U243" i="72" s="1"/>
  <c r="Q116" i="72"/>
  <c r="U116" i="72" s="1"/>
  <c r="S203" i="72"/>
  <c r="R159" i="72"/>
  <c r="V159" i="72" s="1"/>
  <c r="R24" i="72"/>
  <c r="V24" i="72" s="1"/>
  <c r="R77" i="72"/>
  <c r="V77" i="72" s="1"/>
  <c r="Q64" i="72"/>
  <c r="U64" i="72" s="1"/>
  <c r="R26" i="72"/>
  <c r="V26" i="72" s="1"/>
  <c r="R199" i="72"/>
  <c r="V199" i="72" s="1"/>
  <c r="Q119" i="72"/>
  <c r="U119" i="72" s="1"/>
  <c r="Q83" i="72"/>
  <c r="U83" i="72" s="1"/>
  <c r="S58" i="72"/>
  <c r="R112" i="72"/>
  <c r="V112" i="72" s="1"/>
  <c r="Q100" i="72"/>
  <c r="U100" i="72" s="1"/>
  <c r="R72" i="72"/>
  <c r="V72" i="72" s="1"/>
  <c r="Q51" i="72"/>
  <c r="U51" i="72" s="1"/>
  <c r="Q48" i="72"/>
  <c r="U48" i="72" s="1"/>
  <c r="S119" i="72"/>
  <c r="Q79" i="72"/>
  <c r="U79" i="72" s="1"/>
  <c r="X217" i="47"/>
  <c r="R217" i="47"/>
  <c r="O217" i="47"/>
  <c r="T217" i="47"/>
  <c r="Y217" i="47"/>
  <c r="S217" i="47"/>
  <c r="W217" i="47"/>
  <c r="V217" i="47"/>
  <c r="U217" i="47"/>
  <c r="P217" i="47"/>
  <c r="P203" i="47"/>
  <c r="Y203" i="47"/>
  <c r="X203" i="47"/>
  <c r="T203" i="47"/>
  <c r="W203" i="47"/>
  <c r="V203" i="47"/>
  <c r="R203" i="47"/>
  <c r="U203" i="47"/>
  <c r="O203" i="47"/>
  <c r="S203" i="47"/>
  <c r="O173" i="47"/>
  <c r="W173" i="47"/>
  <c r="R173" i="47"/>
  <c r="T173" i="47"/>
  <c r="X173" i="47"/>
  <c r="S173" i="47"/>
  <c r="V173" i="47"/>
  <c r="P173" i="47"/>
  <c r="Y173" i="47"/>
  <c r="W134" i="47"/>
  <c r="R134" i="47"/>
  <c r="O134" i="47"/>
  <c r="P134" i="47"/>
  <c r="V134" i="47"/>
  <c r="S134" i="47"/>
  <c r="Y134" i="47"/>
  <c r="T134" i="47"/>
  <c r="U134" i="47"/>
  <c r="X134" i="47"/>
  <c r="T243" i="47"/>
  <c r="S243" i="47"/>
  <c r="O243" i="47"/>
  <c r="Y243" i="47"/>
  <c r="P243" i="47"/>
  <c r="V243" i="47"/>
  <c r="U243" i="47"/>
  <c r="P185" i="47"/>
  <c r="X185" i="47"/>
  <c r="T185" i="47"/>
  <c r="W185" i="47"/>
  <c r="Y185" i="47"/>
  <c r="R185" i="47"/>
  <c r="U185" i="47"/>
  <c r="S185" i="47"/>
  <c r="X116" i="47"/>
  <c r="R116" i="47"/>
  <c r="U116" i="47"/>
  <c r="T116" i="47"/>
  <c r="W116" i="47"/>
  <c r="O116" i="47"/>
  <c r="T105" i="47"/>
  <c r="U105" i="47"/>
  <c r="Y105" i="47"/>
  <c r="T26" i="47"/>
  <c r="P26" i="47"/>
  <c r="Y26" i="47"/>
  <c r="O26" i="47"/>
  <c r="S26" i="47"/>
  <c r="P17" i="47"/>
  <c r="R17" i="47"/>
  <c r="S17" i="47"/>
  <c r="T17" i="47"/>
  <c r="Y17" i="47"/>
  <c r="V17" i="47"/>
  <c r="X234" i="47"/>
  <c r="W234" i="47"/>
  <c r="O234" i="47"/>
  <c r="P234" i="47"/>
  <c r="T234" i="47"/>
  <c r="Y234" i="47"/>
  <c r="V234" i="47"/>
  <c r="U234" i="47"/>
  <c r="R234" i="47"/>
  <c r="S234" i="47"/>
  <c r="Y219" i="47"/>
  <c r="U219" i="47"/>
  <c r="W219" i="47"/>
  <c r="X219" i="47"/>
  <c r="R219" i="47"/>
  <c r="P182" i="47"/>
  <c r="V182" i="47"/>
  <c r="T182" i="47"/>
  <c r="O182" i="47"/>
  <c r="Y182" i="47"/>
  <c r="R182" i="47"/>
  <c r="P136" i="47"/>
  <c r="T136" i="47"/>
  <c r="U136" i="47"/>
  <c r="R136" i="47"/>
  <c r="X136" i="47"/>
  <c r="O136" i="47"/>
  <c r="W136" i="47"/>
  <c r="O102" i="47"/>
  <c r="S102" i="47"/>
  <c r="V102" i="47"/>
  <c r="T102" i="47"/>
  <c r="W102" i="47"/>
  <c r="S222" i="59"/>
  <c r="U245" i="47"/>
  <c r="X245" i="47"/>
  <c r="P245" i="47"/>
  <c r="O245" i="47"/>
  <c r="T245" i="47"/>
  <c r="Y245" i="47"/>
  <c r="V245" i="47"/>
  <c r="R245" i="47"/>
  <c r="S245" i="47"/>
  <c r="W245" i="47"/>
  <c r="X194" i="47"/>
  <c r="S194" i="47"/>
  <c r="W194" i="47"/>
  <c r="T194" i="47"/>
  <c r="V194" i="47"/>
  <c r="P194" i="47"/>
  <c r="U194" i="47"/>
  <c r="R194" i="47"/>
  <c r="Y187" i="47"/>
  <c r="V187" i="47"/>
  <c r="X187" i="47"/>
  <c r="S187" i="47"/>
  <c r="P187" i="47"/>
  <c r="R187" i="47"/>
  <c r="T88" i="47"/>
  <c r="P88" i="47"/>
  <c r="Y88" i="47"/>
  <c r="R88" i="47"/>
  <c r="O88" i="47"/>
  <c r="X243" i="47"/>
  <c r="Y10" i="47"/>
  <c r="S10" i="47"/>
  <c r="R10" i="47"/>
  <c r="X10" i="47"/>
  <c r="X9" i="47" s="1"/>
  <c r="D56" i="3" s="1"/>
  <c r="Y229" i="47"/>
  <c r="S229" i="47"/>
  <c r="U229" i="47"/>
  <c r="T229" i="47"/>
  <c r="V229" i="47"/>
  <c r="X229" i="47"/>
  <c r="O229" i="47"/>
  <c r="R229" i="47"/>
  <c r="P229" i="47"/>
  <c r="U126" i="47"/>
  <c r="W126" i="47"/>
  <c r="O126" i="47"/>
  <c r="T126" i="47"/>
  <c r="X126" i="47"/>
  <c r="V126" i="47"/>
  <c r="S126" i="47"/>
  <c r="Y126" i="47"/>
  <c r="P126" i="47"/>
  <c r="S80" i="47"/>
  <c r="O80" i="47"/>
  <c r="X80" i="47"/>
  <c r="Y80" i="47"/>
  <c r="W80" i="47"/>
  <c r="R80" i="47"/>
  <c r="R76" i="47"/>
  <c r="O76" i="47"/>
  <c r="U76" i="47"/>
  <c r="P76" i="47"/>
  <c r="V76" i="47"/>
  <c r="Y76" i="47"/>
  <c r="X76" i="47"/>
  <c r="S76" i="47"/>
  <c r="O151" i="47"/>
  <c r="U151" i="47"/>
  <c r="S151" i="47"/>
  <c r="X151" i="47"/>
  <c r="R151" i="47"/>
  <c r="Q23" i="72"/>
  <c r="U23" i="72" s="1"/>
  <c r="V207" i="47"/>
  <c r="S207" i="47"/>
  <c r="X207" i="47"/>
  <c r="Y207" i="47"/>
  <c r="T207" i="47"/>
  <c r="W207" i="47"/>
  <c r="P207" i="47"/>
  <c r="P117" i="47"/>
  <c r="W117" i="47"/>
  <c r="T117" i="47"/>
  <c r="V117" i="47"/>
  <c r="R117" i="47"/>
  <c r="U117" i="47"/>
  <c r="O117" i="47"/>
  <c r="X117" i="47"/>
  <c r="Y117" i="47"/>
  <c r="S117" i="47"/>
  <c r="U82" i="47"/>
  <c r="O82" i="47"/>
  <c r="V82" i="47"/>
  <c r="U183" i="47"/>
  <c r="O183" i="47"/>
  <c r="P183" i="47"/>
  <c r="V183" i="47"/>
  <c r="Y183" i="47"/>
  <c r="S183" i="47"/>
  <c r="W183" i="47"/>
  <c r="R153" i="47"/>
  <c r="U153" i="47"/>
  <c r="T153" i="47"/>
  <c r="O153" i="47"/>
  <c r="W153" i="47"/>
  <c r="V153" i="47"/>
  <c r="P153" i="47"/>
  <c r="S153" i="47"/>
  <c r="T114" i="47"/>
  <c r="Y114" i="47"/>
  <c r="S114" i="47"/>
  <c r="O114" i="47"/>
  <c r="X114" i="47"/>
  <c r="V114" i="47"/>
  <c r="U114" i="47"/>
  <c r="W114" i="47"/>
  <c r="P103" i="47"/>
  <c r="T103" i="47"/>
  <c r="U103" i="47"/>
  <c r="X103" i="47"/>
  <c r="V103" i="47"/>
  <c r="W103" i="47"/>
  <c r="Y103" i="47"/>
  <c r="O103" i="47"/>
  <c r="R103" i="47"/>
  <c r="S103" i="47"/>
  <c r="R75" i="47"/>
  <c r="O75" i="47"/>
  <c r="U75" i="47"/>
  <c r="S75" i="47"/>
  <c r="V165" i="47"/>
  <c r="U164" i="47"/>
  <c r="X125" i="47"/>
  <c r="X99" i="47"/>
  <c r="X64" i="47"/>
  <c r="U51" i="47"/>
  <c r="U9" i="47" s="1"/>
  <c r="C57" i="3" s="1"/>
  <c r="T22" i="47"/>
  <c r="Y224" i="47"/>
  <c r="S179" i="47"/>
  <c r="P224" i="47"/>
  <c r="P239" i="47"/>
  <c r="T239" i="47"/>
  <c r="S258" i="47"/>
  <c r="S257" i="47"/>
  <c r="V252" i="47"/>
  <c r="S246" i="47"/>
  <c r="U235" i="47"/>
  <c r="T230" i="47"/>
  <c r="W224" i="47"/>
  <c r="O220" i="47"/>
  <c r="U211" i="47"/>
  <c r="S205" i="47"/>
  <c r="R195" i="47"/>
  <c r="S189" i="47"/>
  <c r="S177" i="47"/>
  <c r="U174" i="47"/>
  <c r="Y170" i="47"/>
  <c r="X166" i="47"/>
  <c r="O165" i="47"/>
  <c r="X162" i="47"/>
  <c r="O154" i="47"/>
  <c r="W148" i="47"/>
  <c r="R137" i="47"/>
  <c r="Y133" i="47"/>
  <c r="X128" i="47"/>
  <c r="T125" i="47"/>
  <c r="S106" i="47"/>
  <c r="T99" i="47"/>
  <c r="Y79" i="47"/>
  <c r="T64" i="47"/>
  <c r="W57" i="47"/>
  <c r="S48" i="47"/>
  <c r="W41" i="47"/>
  <c r="Y179" i="47"/>
  <c r="Y209" i="47"/>
  <c r="T242" i="47"/>
  <c r="S224" i="47"/>
  <c r="P99" i="47"/>
  <c r="P64" i="47"/>
  <c r="U259" i="47"/>
  <c r="U251" i="47"/>
  <c r="S242" i="47"/>
  <c r="S233" i="47"/>
  <c r="U202" i="47"/>
  <c r="S193" i="47"/>
  <c r="O170" i="47"/>
  <c r="S165" i="47"/>
  <c r="P164" i="47"/>
  <c r="T133" i="47"/>
  <c r="S125" i="47"/>
  <c r="S99" i="47"/>
  <c r="O79" i="47"/>
  <c r="S64" i="47"/>
  <c r="V51" i="47"/>
  <c r="V22" i="47"/>
  <c r="U224" i="47"/>
  <c r="T179" i="47"/>
  <c r="V224" i="47"/>
  <c r="W258" i="47"/>
  <c r="U257" i="47"/>
  <c r="W211" i="47"/>
  <c r="X205" i="47"/>
  <c r="X189" i="47"/>
  <c r="V177" i="47"/>
  <c r="X155" i="47"/>
  <c r="U127" i="47"/>
  <c r="W83" i="47"/>
  <c r="R209" i="47"/>
  <c r="U193" i="47"/>
  <c r="S12" i="72" l="1"/>
  <c r="J9" i="32"/>
  <c r="F27" i="3" s="1"/>
  <c r="L9" i="12"/>
  <c r="C33" i="3" s="1"/>
  <c r="L139" i="23"/>
  <c r="I9" i="12"/>
  <c r="F33" i="3" s="1"/>
  <c r="I9" i="10"/>
  <c r="F23" i="3" s="1"/>
  <c r="L9" i="1"/>
  <c r="C21" i="3" s="1"/>
  <c r="K55" i="23"/>
  <c r="L131" i="23"/>
  <c r="K16" i="23"/>
  <c r="L147" i="23"/>
  <c r="L211" i="23"/>
  <c r="K192" i="23"/>
  <c r="K94" i="23"/>
  <c r="T12" i="39"/>
  <c r="H9" i="7"/>
  <c r="F28" i="3" s="1"/>
  <c r="J9" i="10"/>
  <c r="E23" i="3" s="1"/>
  <c r="L9" i="19"/>
  <c r="C15" i="3" s="1"/>
  <c r="L136" i="23"/>
  <c r="V11" i="59"/>
  <c r="S9" i="46"/>
  <c r="C45" i="3" s="1"/>
  <c r="J9" i="11"/>
  <c r="E29" i="3" s="1"/>
  <c r="J9" i="19"/>
  <c r="E15" i="3" s="1"/>
  <c r="F8" i="67"/>
  <c r="I9" i="60"/>
  <c r="J9" i="1"/>
  <c r="E21" i="3" s="1"/>
  <c r="K9" i="7"/>
  <c r="C28" i="3" s="1"/>
  <c r="I9" i="22"/>
  <c r="E17" i="3" s="1"/>
  <c r="I9" i="8"/>
  <c r="K42" i="23"/>
  <c r="S9" i="47"/>
  <c r="C55" i="3" s="1"/>
  <c r="I8" i="62"/>
  <c r="G8" i="67"/>
  <c r="J9" i="60"/>
  <c r="K9" i="12"/>
  <c r="D33" i="3" s="1"/>
  <c r="L200" i="23"/>
  <c r="F8" i="54"/>
  <c r="J9" i="22"/>
  <c r="D17" i="3" s="1"/>
  <c r="F8" i="64"/>
  <c r="F8" i="68"/>
  <c r="J8" i="62"/>
  <c r="R9" i="46"/>
  <c r="C44" i="3" s="1"/>
  <c r="J9" i="12"/>
  <c r="E33" i="3" s="1"/>
  <c r="L55" i="23"/>
  <c r="L9" i="22"/>
  <c r="K166" i="23"/>
  <c r="T12" i="44"/>
  <c r="J9" i="17"/>
  <c r="F13" i="3" s="1"/>
  <c r="J9" i="16"/>
  <c r="E11" i="3" s="1"/>
  <c r="E10" i="3" s="1"/>
  <c r="K9" i="17"/>
  <c r="E13" i="3" s="1"/>
  <c r="G8" i="64"/>
  <c r="H9" i="21"/>
  <c r="F18" i="3" s="1"/>
  <c r="I9" i="11"/>
  <c r="F29" i="3" s="1"/>
  <c r="J9" i="20"/>
  <c r="E16" i="3" s="1"/>
  <c r="V9" i="47"/>
  <c r="D54" i="3" s="1"/>
  <c r="F8" i="66"/>
  <c r="F8" i="63"/>
  <c r="L29" i="23"/>
  <c r="I9" i="20"/>
  <c r="F16" i="3" s="1"/>
  <c r="I9" i="19"/>
  <c r="F15" i="3" s="1"/>
  <c r="I9" i="23"/>
  <c r="F34" i="3" s="1"/>
  <c r="K72" i="23"/>
  <c r="G8" i="66"/>
  <c r="T12" i="38"/>
  <c r="U9" i="25"/>
  <c r="C52" i="3" s="1"/>
  <c r="T9" i="46"/>
  <c r="C46" i="3" s="1"/>
  <c r="K9" i="21"/>
  <c r="C18" i="3" s="1"/>
  <c r="K136" i="23"/>
  <c r="C43" i="3"/>
  <c r="W21" i="44"/>
  <c r="W12" i="44" s="1"/>
  <c r="C65" i="3" s="1"/>
  <c r="S12" i="44"/>
  <c r="E65" i="3" s="1"/>
  <c r="J9" i="31"/>
  <c r="E26" i="3" s="1"/>
  <c r="S11" i="59"/>
  <c r="Q11" i="59"/>
  <c r="J9" i="45"/>
  <c r="E12" i="3" s="1"/>
  <c r="L9" i="45"/>
  <c r="C12" i="3" s="1"/>
  <c r="N9" i="18"/>
  <c r="K9" i="30"/>
  <c r="E25" i="3" s="1"/>
  <c r="K9" i="5"/>
  <c r="D24" i="3" s="1"/>
  <c r="L9" i="30"/>
  <c r="D25" i="3" s="1"/>
  <c r="M9" i="18"/>
  <c r="C14" i="3" s="1"/>
  <c r="I9" i="45"/>
  <c r="F12" i="3" s="1"/>
  <c r="K9" i="31"/>
  <c r="D26" i="3" s="1"/>
  <c r="O9" i="46"/>
  <c r="F43" i="3" s="1"/>
  <c r="U9" i="24"/>
  <c r="C42" i="3" s="1"/>
  <c r="K9" i="19"/>
  <c r="D15" i="3" s="1"/>
  <c r="L215" i="23"/>
  <c r="S9" i="23"/>
  <c r="K11" i="23"/>
  <c r="R9" i="8"/>
  <c r="C32" i="3" s="1"/>
  <c r="P9" i="47"/>
  <c r="E53" i="3" s="1"/>
  <c r="U12" i="44"/>
  <c r="M9" i="17"/>
  <c r="C13" i="3" s="1"/>
  <c r="J9" i="30"/>
  <c r="F25" i="3" s="1"/>
  <c r="J9" i="5"/>
  <c r="E24" i="3" s="1"/>
  <c r="O10" i="18"/>
  <c r="O9" i="18" s="1"/>
  <c r="L9" i="18"/>
  <c r="D14" i="3" s="1"/>
  <c r="I9" i="31"/>
  <c r="F26" i="3" s="1"/>
  <c r="R9" i="24"/>
  <c r="C39" i="3" s="1"/>
  <c r="Q12" i="38"/>
  <c r="F62" i="3" s="1"/>
  <c r="U32" i="38"/>
  <c r="U12" i="38" s="1"/>
  <c r="D62" i="3" s="1"/>
  <c r="P9" i="46"/>
  <c r="E43" i="3" s="1"/>
  <c r="K173" i="23"/>
  <c r="L248" i="23"/>
  <c r="I9" i="7"/>
  <c r="E28" i="3" s="1"/>
  <c r="N9" i="16"/>
  <c r="J9" i="23"/>
  <c r="E34" i="3" s="1"/>
  <c r="J9" i="7"/>
  <c r="D28" i="3" s="1"/>
  <c r="L244" i="23"/>
  <c r="K9" i="10"/>
  <c r="D23" i="3" s="1"/>
  <c r="O9" i="24"/>
  <c r="F38" i="3" s="1"/>
  <c r="R9" i="47"/>
  <c r="C54" i="3" s="1"/>
  <c r="R12" i="72"/>
  <c r="E64" i="3" s="1"/>
  <c r="V15" i="72"/>
  <c r="V12" i="72" s="1"/>
  <c r="C64" i="3" s="1"/>
  <c r="M9" i="32"/>
  <c r="C27" i="3" s="1"/>
  <c r="N9" i="17"/>
  <c r="J9" i="18"/>
  <c r="F14" i="3" s="1"/>
  <c r="K9" i="45"/>
  <c r="D12" i="3" s="1"/>
  <c r="L9" i="31"/>
  <c r="C26" i="3" s="1"/>
  <c r="V32" i="38"/>
  <c r="V12" i="38" s="1"/>
  <c r="C62" i="3" s="1"/>
  <c r="R12" i="38"/>
  <c r="E62" i="3" s="1"/>
  <c r="S9" i="25"/>
  <c r="C50" i="3" s="1"/>
  <c r="I9" i="29"/>
  <c r="F22" i="3" s="1"/>
  <c r="M9" i="16"/>
  <c r="K76" i="23"/>
  <c r="H9" i="22"/>
  <c r="F17" i="3" s="1"/>
  <c r="K177" i="23"/>
  <c r="L9" i="10"/>
  <c r="C23" i="3" s="1"/>
  <c r="K51" i="23"/>
  <c r="O9" i="25"/>
  <c r="F48" i="3" s="1"/>
  <c r="T9" i="25"/>
  <c r="C51" i="3" s="1"/>
  <c r="J9" i="29"/>
  <c r="E22" i="3" s="1"/>
  <c r="K9" i="16"/>
  <c r="D11" i="3" s="1"/>
  <c r="X9" i="23"/>
  <c r="C36" i="3" s="1"/>
  <c r="K9" i="11"/>
  <c r="D29" i="3" s="1"/>
  <c r="K9" i="20"/>
  <c r="D16" i="3" s="1"/>
  <c r="K158" i="23"/>
  <c r="K224" i="23"/>
  <c r="L11" i="23"/>
  <c r="T9" i="23"/>
  <c r="K229" i="23"/>
  <c r="F8" i="65"/>
  <c r="Y9" i="47"/>
  <c r="D57" i="3" s="1"/>
  <c r="O9" i="47"/>
  <c r="F53" i="3" s="1"/>
  <c r="R11" i="59"/>
  <c r="E70" i="3" s="1"/>
  <c r="V24" i="39"/>
  <c r="V12" i="39" s="1"/>
  <c r="C63" i="3" s="1"/>
  <c r="R12" i="39"/>
  <c r="E63" i="3" s="1"/>
  <c r="V21" i="44"/>
  <c r="V12" i="44" s="1"/>
  <c r="D65" i="3" s="1"/>
  <c r="R12" i="44"/>
  <c r="F65" i="3" s="1"/>
  <c r="L9" i="32"/>
  <c r="D27" i="3" s="1"/>
  <c r="G8" i="65"/>
  <c r="P9" i="24"/>
  <c r="E38" i="3" s="1"/>
  <c r="P9" i="25"/>
  <c r="E48" i="3" s="1"/>
  <c r="L9" i="21"/>
  <c r="L132" i="23"/>
  <c r="L9" i="16"/>
  <c r="C11" i="3" s="1"/>
  <c r="L9" i="20"/>
  <c r="C16" i="3" s="1"/>
  <c r="W9" i="23"/>
  <c r="D36" i="3" s="1"/>
  <c r="F70" i="3"/>
  <c r="L72" i="23"/>
  <c r="L229" i="23"/>
  <c r="K9" i="32"/>
  <c r="E27" i="3" s="1"/>
  <c r="K154" i="23"/>
  <c r="I9" i="16"/>
  <c r="F11" i="3" s="1"/>
  <c r="Q9" i="8"/>
  <c r="D32" i="3" s="1"/>
  <c r="L9" i="11"/>
  <c r="C29" i="3" s="1"/>
  <c r="L158" i="23"/>
  <c r="V9" i="23"/>
  <c r="C35" i="3" s="1"/>
  <c r="P9" i="8"/>
  <c r="C31" i="3" s="1"/>
  <c r="C30" i="3" s="1"/>
  <c r="U29" i="39"/>
  <c r="U12" i="39" s="1"/>
  <c r="D63" i="3" s="1"/>
  <c r="Q12" i="39"/>
  <c r="F63" i="3" s="1"/>
  <c r="N9" i="45"/>
  <c r="I9" i="5"/>
  <c r="F24" i="3" s="1"/>
  <c r="W9" i="47"/>
  <c r="D55" i="3" s="1"/>
  <c r="D37" i="3" s="1"/>
  <c r="U14" i="72"/>
  <c r="U12" i="72" s="1"/>
  <c r="D64" i="3" s="1"/>
  <c r="Q12" i="72"/>
  <c r="F64" i="3" s="1"/>
  <c r="L9" i="5"/>
  <c r="C24" i="3" s="1"/>
  <c r="G8" i="63"/>
  <c r="S9" i="24"/>
  <c r="C40" i="3" s="1"/>
  <c r="K9" i="1"/>
  <c r="D21" i="3" s="1"/>
  <c r="J9" i="21"/>
  <c r="D18" i="3" s="1"/>
  <c r="L140" i="23"/>
  <c r="K147" i="23"/>
  <c r="L224" i="23"/>
  <c r="U9" i="23"/>
  <c r="D35" i="3" s="1"/>
  <c r="O9" i="8"/>
  <c r="D31" i="3" s="1"/>
  <c r="D30" i="3" s="1"/>
  <c r="T9" i="47"/>
  <c r="C56" i="3" s="1"/>
  <c r="S12" i="39"/>
  <c r="M9" i="45"/>
  <c r="M9" i="30"/>
  <c r="C25" i="3" s="1"/>
  <c r="K9" i="18"/>
  <c r="E14" i="3" s="1"/>
  <c r="O24" i="17"/>
  <c r="O9" i="17" s="1"/>
  <c r="L9" i="17"/>
  <c r="D13" i="3" s="1"/>
  <c r="G8" i="68"/>
  <c r="T9" i="24"/>
  <c r="C41" i="3" s="1"/>
  <c r="S12" i="38"/>
  <c r="I9" i="1"/>
  <c r="F21" i="3" s="1"/>
  <c r="K200" i="23"/>
  <c r="L228" i="23"/>
  <c r="K29" i="23"/>
  <c r="L46" i="23"/>
  <c r="K9" i="22"/>
  <c r="C17" i="3" s="1"/>
  <c r="K215" i="23"/>
  <c r="L42" i="23"/>
  <c r="L51" i="23"/>
  <c r="J9" i="8"/>
  <c r="F67" i="3" l="1"/>
  <c r="F66" i="3" s="1"/>
  <c r="F19" i="3"/>
  <c r="D20" i="3"/>
  <c r="C48" i="3"/>
  <c r="E20" i="3"/>
  <c r="E19" i="3"/>
  <c r="E9" i="3"/>
  <c r="E67" i="3"/>
  <c r="E66" i="3" s="1"/>
  <c r="C20" i="3"/>
  <c r="D53" i="3"/>
  <c r="C38" i="3"/>
  <c r="C37" i="3"/>
  <c r="E37" i="3"/>
  <c r="C53" i="3"/>
  <c r="K9" i="23"/>
  <c r="D34" i="3" s="1"/>
  <c r="D19" i="3" s="1"/>
  <c r="F20" i="3"/>
  <c r="F37" i="3"/>
  <c r="L9" i="23"/>
  <c r="C34" i="3" s="1"/>
  <c r="C19" i="3" s="1"/>
  <c r="F10" i="3"/>
  <c r="F9" i="3"/>
  <c r="D9" i="3"/>
  <c r="D10" i="3"/>
  <c r="D58" i="3"/>
  <c r="C9" i="3"/>
  <c r="C10" i="3"/>
  <c r="F58" i="3"/>
  <c r="F75" i="3" l="1"/>
  <c r="D10" i="35" s="1"/>
  <c r="D76" i="35" s="1"/>
  <c r="E75" i="3"/>
  <c r="C10" i="35" l="1"/>
  <c r="C76" i="35" s="1"/>
</calcChain>
</file>

<file path=xl/sharedStrings.xml><?xml version="1.0" encoding="utf-8"?>
<sst xmlns="http://schemas.openxmlformats.org/spreadsheetml/2006/main" count="3601" uniqueCount="888">
  <si>
    <t>Autori</t>
  </si>
  <si>
    <t>Titlul lucrării</t>
  </si>
  <si>
    <t>Revista</t>
  </si>
  <si>
    <t>Anul</t>
  </si>
  <si>
    <t>Vol (Nr.)</t>
  </si>
  <si>
    <t>Pag.</t>
  </si>
  <si>
    <t>întreaga activitate</t>
  </si>
  <si>
    <t>Număr de lucrări</t>
  </si>
  <si>
    <t>Criteriul</t>
  </si>
  <si>
    <t>total</t>
  </si>
  <si>
    <t>3.3a</t>
  </si>
  <si>
    <t>3.3b</t>
  </si>
  <si>
    <t>PUNCTAJ  GENERAL</t>
  </si>
  <si>
    <t>DOMENIUL:</t>
  </si>
  <si>
    <t>TEHNIC, MATEMATICĂ, FIZICĂ, CHIMIE</t>
  </si>
  <si>
    <t>Granturi / contracte de cercetare-dezvoltare-inovare</t>
  </si>
  <si>
    <t>2.2</t>
  </si>
  <si>
    <t>2.4</t>
  </si>
  <si>
    <t>2.5</t>
  </si>
  <si>
    <t>3.7</t>
  </si>
  <si>
    <t>4.2a</t>
  </si>
  <si>
    <t>4.2b</t>
  </si>
  <si>
    <t>Punctaj</t>
  </si>
  <si>
    <t>Număr</t>
  </si>
  <si>
    <t>Indicator</t>
  </si>
  <si>
    <t>C</t>
  </si>
  <si>
    <t>Număr de lucrări B</t>
  </si>
  <si>
    <t>Număr de lucrări C</t>
  </si>
  <si>
    <t>Ziua, luna</t>
  </si>
  <si>
    <t>Editura</t>
  </si>
  <si>
    <t>ISBN</t>
  </si>
  <si>
    <t>Număr total de pagini</t>
  </si>
  <si>
    <t>Număr pagini redactare proprie</t>
  </si>
  <si>
    <t>Titlul materialului</t>
  </si>
  <si>
    <t>Adresa WEB de acces</t>
  </si>
  <si>
    <t>Anul postării</t>
  </si>
  <si>
    <t>Multiplicat la</t>
  </si>
  <si>
    <t>Titlul brevetului</t>
  </si>
  <si>
    <t>2</t>
  </si>
  <si>
    <t>3</t>
  </si>
  <si>
    <t>4</t>
  </si>
  <si>
    <t>3.1a</t>
  </si>
  <si>
    <t>3.2a</t>
  </si>
  <si>
    <t>2.3</t>
  </si>
  <si>
    <t>2.6</t>
  </si>
  <si>
    <t>2.7</t>
  </si>
  <si>
    <t>3.2b</t>
  </si>
  <si>
    <t>3.4a</t>
  </si>
  <si>
    <t>3.4b</t>
  </si>
  <si>
    <t>RON</t>
  </si>
  <si>
    <t>Beneficiar</t>
  </si>
  <si>
    <t>Nr. Grant</t>
  </si>
  <si>
    <t>DUPT</t>
  </si>
  <si>
    <t>MAN</t>
  </si>
  <si>
    <t>M</t>
  </si>
  <si>
    <t>Număr participări total</t>
  </si>
  <si>
    <t>Confirm corectitudinea datelor declarate.  DIRECTOR GRANT/PROIECT   Semnătura</t>
  </si>
  <si>
    <t>Număr total</t>
  </si>
  <si>
    <t>Valoare echivalentă în Euro</t>
  </si>
  <si>
    <t>1</t>
  </si>
  <si>
    <t>Teza de doctorat</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</si>
  <si>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</si>
  <si>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</si>
  <si>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</si>
  <si>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</si>
  <si>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</si>
  <si>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</si>
  <si>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</si>
  <si>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</si>
  <si>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</si>
  <si>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</si>
  <si>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</si>
  <si>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</si>
  <si>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</si>
  <si>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aplicat</t>
  </si>
  <si>
    <t>Punctaj APL</t>
  </si>
  <si>
    <t>Punctaj NPI</t>
  </si>
  <si>
    <t>Număr APL</t>
  </si>
  <si>
    <t>Număr NPI</t>
  </si>
  <si>
    <t>Număr NPN</t>
  </si>
  <si>
    <t>Euro</t>
  </si>
  <si>
    <t>Curs mediu anual</t>
  </si>
  <si>
    <t>Programul</t>
  </si>
  <si>
    <t>Confirm corectitudinea                     datelor declarate.                                                  DIRECTOR GRANT/PROIECT                                                                                                   Semnătura</t>
  </si>
  <si>
    <t>LISTA GRANTURILOR/CONTRACTELOR DE CERCETARE-DEZVOLTARE-INOVARE</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</si>
  <si>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</si>
  <si>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</si>
  <si>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</si>
  <si>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</si>
  <si>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</si>
  <si>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</si>
  <si>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</si>
  <si>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</si>
  <si>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</si>
  <si>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</si>
  <si>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</si>
  <si>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</si>
  <si>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</si>
  <si>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</si>
  <si>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</si>
  <si>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</si>
  <si>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</si>
  <si>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</si>
  <si>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</si>
  <si>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</si>
  <si>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</si>
  <si>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</si>
  <si>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</si>
  <si>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</si>
  <si>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</si>
  <si>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</si>
  <si>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</si>
  <si>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</si>
  <si>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</si>
  <si>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</si>
  <si>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Zentrallblatt</t>
  </si>
  <si>
    <t>3.5a   Articole publicate în alte reviste de specialitate din străinătate</t>
  </si>
  <si>
    <t>LISTA GRANTURILOR/CONTRACTELOR DE CERCETARE-DEZVOLTARE INOVARE</t>
  </si>
  <si>
    <t>1   Teza de doctorat</t>
  </si>
  <si>
    <t>2.4   E-books sau materiale complexe de tip e-learning</t>
  </si>
  <si>
    <t>SCOPUS</t>
  </si>
  <si>
    <t>MathSciNet</t>
  </si>
  <si>
    <t>IEEE Explore</t>
  </si>
  <si>
    <t>Springer Link</t>
  </si>
  <si>
    <t>DBLP</t>
  </si>
  <si>
    <t>ACM</t>
  </si>
  <si>
    <t>31</t>
  </si>
  <si>
    <t>32</t>
  </si>
  <si>
    <t>33</t>
  </si>
  <si>
    <t>34</t>
  </si>
  <si>
    <t>35</t>
  </si>
  <si>
    <t>36</t>
  </si>
  <si>
    <t>K</t>
  </si>
  <si>
    <t>37</t>
  </si>
  <si>
    <r>
      <t>i)</t>
    </r>
    <r>
      <rPr>
        <sz val="7"/>
        <color indexed="8"/>
        <rFont val="Calibri"/>
        <family val="2"/>
        <charset val="238"/>
      </rPr>
      <t xml:space="preserve">      </t>
    </r>
    <r>
      <rPr>
        <sz val="8"/>
        <color indexed="8"/>
        <rFont val="Calibri"/>
        <family val="2"/>
        <charset val="238"/>
      </rPr>
      <t>dezvoltarea laboratoarelor</t>
    </r>
  </si>
  <si>
    <r>
      <t>ii)</t>
    </r>
    <r>
      <rPr>
        <sz val="7"/>
        <color indexed="8"/>
        <rFont val="Calibri"/>
        <family val="2"/>
        <charset val="238"/>
      </rPr>
      <t xml:space="preserve">     </t>
    </r>
    <r>
      <rPr>
        <sz val="8"/>
        <color indexed="8"/>
        <rFont val="Calibri"/>
        <family val="2"/>
        <charset val="238"/>
      </rPr>
      <t>înzestrarea bibliotecii de specialitate</t>
    </r>
  </si>
  <si>
    <r>
      <t>g)</t>
    </r>
    <r>
      <rPr>
        <sz val="7"/>
        <color indexed="8"/>
        <rFont val="Calibri"/>
        <family val="2"/>
        <charset val="238"/>
      </rPr>
      <t xml:space="preserve">     </t>
    </r>
    <r>
      <rPr>
        <sz val="8"/>
        <color indexed="8"/>
        <rFont val="Calibri"/>
        <family val="2"/>
        <charset val="238"/>
      </rPr>
      <t>Membru al Academiei Române</t>
    </r>
  </si>
  <si>
    <r>
      <t>i)</t>
    </r>
    <r>
      <rPr>
        <sz val="7"/>
        <color indexed="8"/>
        <rFont val="Calibri"/>
        <family val="2"/>
        <charset val="238"/>
      </rPr>
      <t xml:space="preserve">      </t>
    </r>
    <r>
      <rPr>
        <sz val="8"/>
        <color indexed="8"/>
        <rFont val="Calibri"/>
        <family val="2"/>
        <charset val="238"/>
      </rPr>
      <t xml:space="preserve">Doctor Honoris Causa </t>
    </r>
  </si>
  <si>
    <r>
      <t>f)</t>
    </r>
    <r>
      <rPr>
        <sz val="7"/>
        <color indexed="8"/>
        <rFont val="Calibri"/>
        <family val="2"/>
        <charset val="238"/>
      </rPr>
      <t xml:space="preserve">      </t>
    </r>
    <r>
      <rPr>
        <sz val="8"/>
        <color indexed="8"/>
        <rFont val="Calibri"/>
        <family val="2"/>
        <charset val="238"/>
      </rPr>
      <t xml:space="preserve">Conducător de doctorat din anul:   </t>
    </r>
  </si>
  <si>
    <r>
      <t>i)</t>
    </r>
    <r>
      <rPr>
        <sz val="7"/>
        <color indexed="8"/>
        <rFont val="Calibri"/>
        <family val="2"/>
        <charset val="238"/>
      </rPr>
      <t xml:space="preserve">      </t>
    </r>
    <r>
      <rPr>
        <sz val="8"/>
        <color indexed="8"/>
        <rFont val="Calibri"/>
        <family val="2"/>
        <charset val="238"/>
      </rPr>
      <t xml:space="preserve">nr. doctoranzi în stagiu :  </t>
    </r>
  </si>
  <si>
    <t>Semnături</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</si>
  <si>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</si>
  <si>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</si>
  <si>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</si>
  <si>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</si>
  <si>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</si>
  <si>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</si>
  <si>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</si>
  <si>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</si>
  <si>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</si>
  <si>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</si>
  <si>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</si>
  <si>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</si>
  <si>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</si>
  <si>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</si>
  <si>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</si>
  <si>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</si>
  <si>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</si>
  <si>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</si>
  <si>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</si>
  <si>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</si>
  <si>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</si>
  <si>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</si>
  <si>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</si>
  <si>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</si>
  <si>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</si>
  <si>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</si>
  <si>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</si>
  <si>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</si>
  <si>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</si>
  <si>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</si>
  <si>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</si>
  <si>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</si>
  <si>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</si>
  <si>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</si>
  <si>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</si>
  <si>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</si>
  <si>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</si>
  <si>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</si>
  <si>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</si>
  <si>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</si>
  <si>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</si>
  <si>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</si>
  <si>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</si>
  <si>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</si>
  <si>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</si>
  <si>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</si>
  <si>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</si>
  <si>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</si>
  <si>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</si>
  <si>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</si>
  <si>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</si>
  <si>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</si>
  <si>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</si>
  <si>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</si>
  <si>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</si>
  <si>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</si>
  <si>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</si>
  <si>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</si>
  <si>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</si>
  <si>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</si>
  <si>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</si>
  <si>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</si>
  <si>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</si>
  <si>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</si>
  <si>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</si>
  <si>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</si>
  <si>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</si>
  <si>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</si>
  <si>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</si>
  <si>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</si>
  <si>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</si>
  <si>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</si>
  <si>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</si>
  <si>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</si>
  <si>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</si>
  <si>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</si>
  <si>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</si>
  <si>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</si>
  <si>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</si>
  <si>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</si>
  <si>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</si>
  <si>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</si>
  <si>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</si>
  <si>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</si>
  <si>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</si>
  <si>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</si>
  <si>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</si>
  <si>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</si>
  <si>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</si>
  <si>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</si>
  <si>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</si>
  <si>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</si>
  <si>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</si>
  <si>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</si>
  <si>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</si>
  <si>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</si>
  <si>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</si>
  <si>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</si>
  <si>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</si>
  <si>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</si>
  <si>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</si>
  <si>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</si>
  <si>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</si>
  <si>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</si>
  <si>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</si>
  <si>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</si>
  <si>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</si>
  <si>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</si>
  <si>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</si>
  <si>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</si>
  <si>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</si>
  <si>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</si>
  <si>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</si>
  <si>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</si>
  <si>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</si>
  <si>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</si>
  <si>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</si>
  <si>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</si>
  <si>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</si>
  <si>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</si>
  <si>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</si>
  <si>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</si>
  <si>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</si>
  <si>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</si>
  <si>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</si>
  <si>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</si>
  <si>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</si>
  <si>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</si>
  <si>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</si>
  <si>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</si>
  <si>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</si>
  <si>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</si>
  <si>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</si>
  <si>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</si>
  <si>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</si>
  <si>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</si>
  <si>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</si>
  <si>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</si>
  <si>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</si>
  <si>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</si>
  <si>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</si>
  <si>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</si>
  <si>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</si>
  <si>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</si>
  <si>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</si>
  <si>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</si>
  <si>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</si>
  <si>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</si>
  <si>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</si>
  <si>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</si>
  <si>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</si>
  <si>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</si>
  <si>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</si>
  <si>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</si>
  <si>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</si>
  <si>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</si>
  <si>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</si>
  <si>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</si>
  <si>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</si>
  <si>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</si>
  <si>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</si>
  <si>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</si>
  <si>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</si>
  <si>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</si>
  <si>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</si>
  <si>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</si>
  <si>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</si>
  <si>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</si>
  <si>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</si>
  <si>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</si>
  <si>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</si>
  <si>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</si>
  <si>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</si>
  <si>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</si>
  <si>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</si>
  <si>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</si>
  <si>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</si>
  <si>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</si>
  <si>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</si>
  <si>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</si>
  <si>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</si>
  <si>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</si>
  <si>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</si>
  <si>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</si>
  <si>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</si>
  <si>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</si>
  <si>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</si>
  <si>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</si>
  <si>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</si>
  <si>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</si>
  <si>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</si>
  <si>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</si>
  <si>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</si>
  <si>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</si>
  <si>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</si>
  <si>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</si>
  <si>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</si>
  <si>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</si>
  <si>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</si>
  <si>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</si>
  <si>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</si>
  <si>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</si>
  <si>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</si>
  <si>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</si>
  <si>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</si>
  <si>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</si>
  <si>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</si>
  <si>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</si>
  <si>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</si>
  <si>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</si>
  <si>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</si>
  <si>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</si>
  <si>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</si>
  <si>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Îndrumătoare de lucrări practice, de proiectare sau culegeri de probleme</t>
  </si>
  <si>
    <t>2.7   Îndrumătoare de lucrări practice, de proiectare sau culegeri de probleme</t>
  </si>
  <si>
    <t>B+</t>
  </si>
  <si>
    <t>9)     ÎNDEPLINIREA CONDIȚIILOR DE ABILITARE</t>
  </si>
  <si>
    <t>X</t>
  </si>
  <si>
    <t>lucrării citate</t>
  </si>
  <si>
    <t>in care a aparut lucrarea  care citeaza</t>
  </si>
  <si>
    <t>Vol (Nr)</t>
  </si>
  <si>
    <t>Pagina</t>
  </si>
  <si>
    <t>Factor de impact</t>
  </si>
  <si>
    <t>TITLUL</t>
  </si>
  <si>
    <t>ANUL</t>
  </si>
  <si>
    <t>Auto- citare</t>
  </si>
  <si>
    <t>Nr.  Autori</t>
  </si>
  <si>
    <t>AUTORII</t>
  </si>
  <si>
    <t>în care a apărut lucrarea citată</t>
  </si>
  <si>
    <t>lucrării care citează</t>
  </si>
  <si>
    <t>lucrare citată</t>
  </si>
  <si>
    <t>lucrare care citează</t>
  </si>
  <si>
    <t>Se introduc mai întâi, pe un rând distinct, datele de identificare ale lucrării citate (de referintă). Apoi pe rînduri succesive se introduc datele de identificare ale lucrărilor care citează lucrarea de referintă.</t>
  </si>
  <si>
    <t>Număr de citări</t>
  </si>
  <si>
    <t>Număr de lucrări citate publicate în</t>
  </si>
  <si>
    <t>REVISTA (PROCEEDINGS)</t>
  </si>
  <si>
    <t>5.1</t>
  </si>
  <si>
    <t>5.2</t>
  </si>
  <si>
    <t>5.2   Citări în reviste și proceedings-uri BDI</t>
  </si>
  <si>
    <t>BDI                                            pt. revista/ proceedings-ul care citează</t>
  </si>
  <si>
    <t>CARTEA</t>
  </si>
  <si>
    <t>EDITURA             care a publicat cartea care citează</t>
  </si>
  <si>
    <t>EDITURA CLASA A</t>
  </si>
  <si>
    <t>5.3a</t>
  </si>
  <si>
    <t>5.3b</t>
  </si>
  <si>
    <t>5.3c</t>
  </si>
  <si>
    <t>carte care citează</t>
  </si>
  <si>
    <t>5.3a   Citări în cărți de specialitate publicate la edituri din străinătate de clasa A (clasificare UPT)</t>
  </si>
  <si>
    <t>EDITURA CLASA B</t>
  </si>
  <si>
    <t>Se introduc mai întâi, pe un rând distinct, datele de identificare ale lucrării citate (de referintă). Apoi pe rînduri succesive se introduc datele de identificare ale cărților care citează lucrarea de referintă.</t>
  </si>
  <si>
    <t>Nr. ref. bibl. în cartea care citează</t>
  </si>
  <si>
    <t>5.3b   Citări în cărți de specialitate publicate la edituri din străinătate de clasa B (clasificare UPT)</t>
  </si>
  <si>
    <t>5.3c   Citări în cărți de specialitate publicate la edituri din țară, recunoscute de CNCSIS</t>
  </si>
  <si>
    <t>Citări în reviste sau proceedings-uri BDI</t>
  </si>
  <si>
    <t>Citări în cărți de specialitate publicate la edituri din străinătate de clasa A (clasificare UPT)</t>
  </si>
  <si>
    <t>Citări în cărți de specialitate publicate la edituri din străinătate de clasa B (clasificare UPT)</t>
  </si>
  <si>
    <t>Citări în cărți de specialitate publicate la edituri din țară, recunoscute de CNCSIS</t>
  </si>
  <si>
    <t>2.1a</t>
  </si>
  <si>
    <t>2.1b</t>
  </si>
  <si>
    <t xml:space="preserve">Reviste de specialitate cotate ISI </t>
  </si>
  <si>
    <t>Articole publicate în volumele unor manifestări științifice internaționale (Proceedings) din străinătate, indexate în baze de date internaționale (BDI)</t>
  </si>
  <si>
    <t>Articole publicate în alte reviste de specialitate din străinătate</t>
  </si>
  <si>
    <t>4.1a</t>
  </si>
  <si>
    <r>
      <rPr>
        <sz val="8"/>
        <color indexed="8"/>
        <rFont val="Wingdings"/>
        <charset val="2"/>
      </rPr>
      <t>§</t>
    </r>
    <r>
      <rPr>
        <sz val="8"/>
        <color indexed="8"/>
        <rFont val="Calibri"/>
        <family val="2"/>
        <charset val="238"/>
      </rPr>
      <t>   Director / Responsabil proiect la nivel internațional, cu UPT titular</t>
    </r>
  </si>
  <si>
    <r>
      <rPr>
        <sz val="8"/>
        <color indexed="8"/>
        <rFont val="Wingdings"/>
        <charset val="2"/>
      </rPr>
      <t>§</t>
    </r>
    <r>
      <rPr>
        <sz val="8"/>
        <color indexed="8"/>
        <rFont val="Calibri"/>
        <family val="2"/>
        <charset val="238"/>
      </rPr>
      <t>   Director / Responsabil proiect la nivel UPT, cu UPT partener</t>
    </r>
  </si>
  <si>
    <r>
      <rPr>
        <sz val="8"/>
        <color indexed="8"/>
        <rFont val="Wingdings"/>
        <charset val="2"/>
      </rPr>
      <t>§</t>
    </r>
    <r>
      <rPr>
        <sz val="8"/>
        <color indexed="8"/>
        <rFont val="Calibri"/>
        <family val="2"/>
        <charset val="238"/>
      </rPr>
      <t>   Membru în echipa de cercetare a proiectului</t>
    </r>
  </si>
  <si>
    <r>
      <rPr>
        <sz val="8"/>
        <color indexed="8"/>
        <rFont val="Wingdings"/>
        <charset val="2"/>
      </rPr>
      <t>§</t>
    </r>
    <r>
      <rPr>
        <sz val="8"/>
        <color indexed="8"/>
        <rFont val="Calibri"/>
        <family val="2"/>
        <charset val="238"/>
      </rPr>
      <t>   Membru în echipa de management a proiectului</t>
    </r>
  </si>
  <si>
    <t>4.1b</t>
  </si>
  <si>
    <t>Granturi de cercetare-dezvoltare-inovare obținute prin competiție la nivel național sau contracte cercetare-dezvoltare-inovare obținute pe piața liberă în țară</t>
  </si>
  <si>
    <r>
      <t xml:space="preserve">≤ </t>
    </r>
    <r>
      <rPr>
        <sz val="8"/>
        <color indexed="8"/>
        <rFont val="Calibri"/>
        <family val="2"/>
        <charset val="238"/>
      </rPr>
      <t>20</t>
    </r>
  </si>
  <si>
    <r>
      <t>d)</t>
    </r>
    <r>
      <rPr>
        <sz val="7"/>
        <color indexed="8"/>
        <rFont val="Calibri"/>
        <family val="2"/>
        <charset val="238"/>
      </rPr>
      <t xml:space="preserve">     </t>
    </r>
    <r>
      <rPr>
        <sz val="8"/>
        <color indexed="8"/>
        <rFont val="Calibri"/>
        <family val="2"/>
        <charset val="238"/>
      </rPr>
      <t>Editor/membru în comitetele de recenzie/referent științific la reviste naționale/internaționale</t>
    </r>
  </si>
  <si>
    <t>10 pct/revistă</t>
  </si>
  <si>
    <r>
      <t>a)</t>
    </r>
    <r>
      <rPr>
        <sz val="7"/>
        <color indexed="8"/>
        <rFont val="Calibri"/>
        <family val="2"/>
        <charset val="238"/>
      </rPr>
      <t>     director programe / proiecte internaționale (altele decât cele punctate în Anexa 1)</t>
    </r>
  </si>
  <si>
    <r>
      <t>b)</t>
    </r>
    <r>
      <rPr>
        <sz val="7"/>
        <color indexed="8"/>
        <rFont val="Calibri"/>
        <family val="2"/>
        <charset val="238"/>
      </rPr>
      <t>     alte activități</t>
    </r>
  </si>
  <si>
    <r>
      <t xml:space="preserve">≤ </t>
    </r>
    <r>
      <rPr>
        <sz val="8"/>
        <color indexed="8"/>
        <rFont val="Calibri"/>
        <family val="2"/>
        <charset val="238"/>
      </rPr>
      <t>100</t>
    </r>
  </si>
  <si>
    <r>
      <t>4)</t>
    </r>
    <r>
      <rPr>
        <b/>
        <sz val="7"/>
        <color indexed="8"/>
        <rFont val="Calibri"/>
        <family val="2"/>
        <charset val="238"/>
      </rPr>
      <t xml:space="preserve">     </t>
    </r>
    <r>
      <rPr>
        <b/>
        <sz val="8"/>
        <color indexed="8"/>
        <rFont val="Calibri"/>
        <family val="2"/>
        <charset val="238"/>
      </rPr>
      <t xml:space="preserve">Doctor din anul:  </t>
    </r>
  </si>
  <si>
    <r>
      <t>d)</t>
    </r>
    <r>
      <rPr>
        <sz val="7"/>
        <color indexed="8"/>
        <rFont val="Calibri"/>
        <family val="2"/>
        <charset val="238"/>
      </rPr>
      <t xml:space="preserve">     </t>
    </r>
    <r>
      <rPr>
        <sz val="8"/>
        <color indexed="8"/>
        <rFont val="Calibri"/>
        <family val="2"/>
        <charset val="238"/>
      </rPr>
      <t xml:space="preserve">exercitare calitate de membru al Senatului </t>
    </r>
  </si>
  <si>
    <r>
      <t>g)</t>
    </r>
    <r>
      <rPr>
        <sz val="7"/>
        <color indexed="8"/>
        <rFont val="Calibri"/>
        <family val="2"/>
        <charset val="238"/>
      </rPr>
      <t xml:space="preserve">     </t>
    </r>
    <r>
      <rPr>
        <sz val="8"/>
        <color indexed="8"/>
        <rFont val="Calibri"/>
        <family val="2"/>
        <charset val="238"/>
      </rPr>
      <t>exercitare calitate de membru în Consiliul departamentului</t>
    </r>
  </si>
  <si>
    <t>≤ 40</t>
  </si>
  <si>
    <r>
      <t>q)</t>
    </r>
    <r>
      <rPr>
        <sz val="7"/>
        <color indexed="8"/>
        <rFont val="Calibri"/>
        <family val="2"/>
        <charset val="238"/>
      </rPr>
      <t xml:space="preserve">     </t>
    </r>
    <r>
      <rPr>
        <sz val="8"/>
        <color indexed="8"/>
        <rFont val="Calibri"/>
        <family val="2"/>
        <charset val="238"/>
      </rPr>
      <t>întocmire orare</t>
    </r>
  </si>
  <si>
    <r>
      <t>r)</t>
    </r>
    <r>
      <rPr>
        <sz val="7"/>
        <color indexed="8"/>
        <rFont val="Calibri"/>
        <family val="2"/>
        <charset val="238"/>
      </rPr>
      <t xml:space="preserve">     </t>
    </r>
    <r>
      <rPr>
        <sz val="8"/>
        <color indexed="8"/>
        <rFont val="Calibri"/>
        <family val="2"/>
        <charset val="238"/>
      </rPr>
      <t>întocmire dosare pentru ARACIS</t>
    </r>
  </si>
  <si>
    <r>
      <t>s)</t>
    </r>
    <r>
      <rPr>
        <sz val="7"/>
        <color indexed="8"/>
        <rFont val="Calibri"/>
        <family val="2"/>
        <charset val="238"/>
      </rPr>
      <t xml:space="preserve">     </t>
    </r>
    <r>
      <rPr>
        <sz val="8"/>
        <color indexed="8"/>
        <rFont val="Calibri"/>
        <family val="2"/>
        <charset val="238"/>
      </rPr>
      <t>întocmire anuar</t>
    </r>
  </si>
  <si>
    <t>5 pct/volum</t>
  </si>
  <si>
    <r>
      <t>x)</t>
    </r>
    <r>
      <rPr>
        <sz val="7"/>
        <color indexed="8"/>
        <rFont val="Calibri"/>
        <family val="2"/>
        <charset val="238"/>
      </rPr>
      <t xml:space="preserve">     </t>
    </r>
    <r>
      <rPr>
        <sz val="8"/>
        <color indexed="8"/>
        <rFont val="Calibri"/>
        <family val="2"/>
        <charset val="238"/>
      </rPr>
      <t xml:space="preserve">recenzor lucrări </t>
    </r>
    <r>
      <rPr>
        <i/>
        <sz val="8"/>
        <color indexed="8"/>
        <rFont val="Calibri"/>
        <family val="2"/>
        <charset val="238"/>
      </rPr>
      <t>in extenso</t>
    </r>
  </si>
  <si>
    <t>5 pct/lucrare</t>
  </si>
  <si>
    <t>10 pct/organiz.</t>
  </si>
  <si>
    <t>5 pct/organiz.</t>
  </si>
  <si>
    <r>
      <t>aa)</t>
    </r>
    <r>
      <rPr>
        <sz val="7"/>
        <color indexed="8"/>
        <rFont val="Calibri"/>
        <family val="2"/>
        <charset val="238"/>
      </rPr>
      <t>  atragerea de sponsorizări</t>
    </r>
  </si>
  <si>
    <r>
      <t>cc)</t>
    </r>
    <r>
      <rPr>
        <sz val="7"/>
        <color indexed="8"/>
        <rFont val="Calibri"/>
        <family val="2"/>
        <charset val="238"/>
      </rPr>
      <t>  altele</t>
    </r>
  </si>
  <si>
    <t>3.3c</t>
  </si>
  <si>
    <t>3.1a    Articole publicate în reviste de specialitate cotate ISI</t>
  </si>
  <si>
    <t>Poz. lista CNCSIS</t>
  </si>
  <si>
    <t>NR. AUTORI</t>
  </si>
  <si>
    <t>E-books sau materiale complexe de tip e-learning</t>
  </si>
  <si>
    <t>UPT</t>
  </si>
  <si>
    <t>SE UTILIZEAZA PENTRU BULETINELE SAU ANALELE UPT</t>
  </si>
  <si>
    <t>Director / Responsabil proiect la nivel internațional, cu UPT titular</t>
  </si>
  <si>
    <t>Director / Responsabil proiect la nivel UPT, cu UPT partener</t>
  </si>
  <si>
    <t>Membru în echipa de cercetare a proiectului</t>
  </si>
  <si>
    <t>Valoare anuală a grantului / contractului în EURO</t>
  </si>
  <si>
    <t>Y</t>
  </si>
  <si>
    <t>Suma aferentă grantului/contractului înreg. În contab. UPT în perioada raportată, ca ieșire către parteneri            EURO</t>
  </si>
  <si>
    <t>Z</t>
  </si>
  <si>
    <t>Cota de cofinanțare asumată de colect. grantului/ contractului, cu girul cond. executive a UPT, ca și contribuție la grant, în %</t>
  </si>
  <si>
    <t>`</t>
  </si>
  <si>
    <t>Membru în echipa de management coordonatoare a proiectului</t>
  </si>
  <si>
    <t>Membru în echipa proiectului</t>
  </si>
  <si>
    <t>Valoare anuală a grantului                      în EURO</t>
  </si>
  <si>
    <t>Suma totală aferentă grantului  înregistrată în contabilitatea UPT în perioada raportată, ca intrare                EURO</t>
  </si>
  <si>
    <t>Suma aferentă grantului înregistrată în contabilitatea UPT în perioada raportată, ca ieșire către parteneri            EURO</t>
  </si>
  <si>
    <t>Cota de cofinanțare asumată de colectivul grantului, cu girul cond. executive a UPT, ca și contribuție la grant, în %</t>
  </si>
  <si>
    <t>Suma totală aferentă grantului/contractului înreg. în contab. UPT în perioada raportată, ca intrare, în EURO</t>
  </si>
  <si>
    <t>Valoare anuală a grantului / contractului                   în RON</t>
  </si>
  <si>
    <t>Suma totală aferentă grantului/contractului înreg. în contab. UPT în perioada raportată, ca intrare, în RON</t>
  </si>
  <si>
    <t>Suma aferentă grantului/contractului înreg. În contab. UPT în perioada raportată, ca ieșire către parteneri, în RON</t>
  </si>
  <si>
    <t>4.2a    Granturi de cercetare-dezvoltare-inovare obținute prin competiție la nivel național sau contracte cercetare-dezvoltare-inovare obținute pe piața liberă în țară</t>
  </si>
  <si>
    <t>Valoare anuală a grantului                                                                        în RON</t>
  </si>
  <si>
    <t>Suma totală aferentă grantului  înregistrată în contabilitatea UPT în perioada raportată, ca intrare, în RON</t>
  </si>
  <si>
    <t>Suma aferentă grantului înregistrată în contabilitatea UPT în perioada raportată, ca ieșire către parteneri, în RON</t>
  </si>
  <si>
    <t>Cota de cofinanțare asumată de colectivul grantului, cu girul conducerii executive a UPT, ca și contribuție la grant, în %</t>
  </si>
  <si>
    <t>Nr.crt. Editura in lista CNCSIS</t>
  </si>
  <si>
    <t>NR.ED. CNCSIS</t>
  </si>
  <si>
    <t>Punctaj revendicat</t>
  </si>
  <si>
    <t>Puncte/item</t>
  </si>
  <si>
    <t>Beneficiari
(anul de studii, specializarea)</t>
  </si>
  <si>
    <t>Factor de impact (ultimul cunoscut)</t>
  </si>
  <si>
    <t>ISBN și / sau ISSN</t>
  </si>
  <si>
    <t>Categ. CNCSIS
( B, C )</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</si>
  <si>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</si>
  <si>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</si>
  <si>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</si>
  <si>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</si>
  <si>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</si>
  <si>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</si>
  <si>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</si>
  <si>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</si>
  <si>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</si>
  <si>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</si>
  <si>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</si>
  <si>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</si>
  <si>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</si>
  <si>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</si>
  <si>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</si>
  <si>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</si>
  <si>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</si>
  <si>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</si>
  <si>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</si>
  <si>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</si>
  <si>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</si>
  <si>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</si>
  <si>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</si>
  <si>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</si>
  <si>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</si>
  <si>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</si>
  <si>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</si>
  <si>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</si>
  <si>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</si>
  <si>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</si>
  <si>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</si>
  <si>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</si>
  <si>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</si>
  <si>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</si>
  <si>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</si>
  <si>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</si>
  <si>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</si>
  <si>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</si>
  <si>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</si>
  <si>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</si>
  <si>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</si>
  <si>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</si>
  <si>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Academic Press London / Elsevier</t>
  </si>
  <si>
    <t>American Chemical Society</t>
  </si>
  <si>
    <t>Blackwell</t>
  </si>
  <si>
    <t>CRC Press / Taylor &amp; Francis</t>
  </si>
  <si>
    <t>Elsevier Science</t>
  </si>
  <si>
    <t>John Wiley</t>
  </si>
  <si>
    <t>Kluwer Academic Publishers / Springer</t>
  </si>
  <si>
    <t>McGraw-Hill</t>
  </si>
  <si>
    <t>Pergamon Press</t>
  </si>
  <si>
    <t>Routledge</t>
  </si>
  <si>
    <t>Sage Publications</t>
  </si>
  <si>
    <t>Springer</t>
  </si>
  <si>
    <t>IEEE Press</t>
  </si>
  <si>
    <t>IEEE Computer Society Press</t>
  </si>
  <si>
    <t>Australian National University Press</t>
  </si>
  <si>
    <t>Berg, Oxford</t>
  </si>
  <si>
    <t>Clarendon Press</t>
  </si>
  <si>
    <t>Taylor &amp; Francis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</si>
  <si>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</si>
  <si>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</si>
  <si>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</si>
  <si>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</si>
  <si>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</si>
  <si>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</si>
  <si>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</si>
  <si>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</si>
  <si>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</si>
  <si>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</si>
  <si>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</si>
  <si>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</si>
  <si>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</si>
  <si>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</si>
  <si>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</si>
  <si>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</si>
  <si>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</si>
  <si>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</si>
  <si>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</si>
  <si>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</si>
  <si>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de l'Université de Lyon</t>
  </si>
  <si>
    <t>Presses Universitaires de Namur</t>
  </si>
  <si>
    <t>Presses Universitaires de Nancy</t>
  </si>
  <si>
    <t>Presses Polytechniques et Universitaires Romandes / EPFL Press</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</si>
  <si>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</si>
  <si>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</si>
  <si>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</si>
  <si>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</si>
  <si>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</si>
  <si>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</si>
  <si>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</si>
  <si>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</si>
  <si>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</si>
  <si>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</si>
  <si>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</si>
  <si>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Departamentul de Comunicare și Limbi Străine</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</si>
  <si>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</si>
  <si>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</si>
  <si>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</si>
  <si>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</si>
  <si>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</si>
  <si>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</si>
  <si>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</si>
  <si>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</si>
  <si>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</si>
  <si>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</si>
  <si>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</si>
  <si>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</si>
  <si>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</si>
  <si>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</si>
  <si>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</si>
  <si>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</si>
  <si>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</si>
  <si>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</si>
  <si>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</si>
  <si>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</si>
  <si>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</si>
  <si>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</si>
  <si>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</si>
  <si>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Departamentul Matematică</t>
  </si>
  <si>
    <t>5'.1   Articole de sinteză publicate în cărți de specialitate la edituri din străinătate de clasă A</t>
  </si>
  <si>
    <t>Mat1</t>
  </si>
  <si>
    <t>5'.2   Citări în articole de sinteză publicate în cărți de specialitate publicate la edituri din străinătate de clasă A</t>
  </si>
  <si>
    <t>Mat2</t>
  </si>
  <si>
    <t>5'.4 Recenzii efectuate pentru Mathematical Reviews (MatSciNet) sau Zentralblatt, baze de date specifice domeniului Matematică</t>
  </si>
  <si>
    <t>Departamentul Arhitectură</t>
  </si>
  <si>
    <t>Conferință</t>
  </si>
  <si>
    <t>Nume Invitat</t>
  </si>
  <si>
    <t>Recenzor</t>
  </si>
  <si>
    <t>Baza de date</t>
  </si>
  <si>
    <t>Nr lucrări recenzate</t>
  </si>
  <si>
    <r>
      <t xml:space="preserve">1. </t>
    </r>
    <r>
      <rPr>
        <b/>
        <sz val="11"/>
        <color indexed="8"/>
        <rFont val="Calibri"/>
        <family val="2"/>
      </rPr>
      <t>Activități de cercetare socială în PR</t>
    </r>
    <r>
      <rPr>
        <sz val="11"/>
        <color theme="1"/>
        <rFont val="Calibri"/>
        <family val="2"/>
        <charset val="238"/>
        <scheme val="minor"/>
      </rPr>
      <t xml:space="preserve"> (editare / redactare a materialelor de promovare, susținerea comunicațională a evenimentelor, studii sociale, etc.)</t>
    </r>
  </si>
  <si>
    <t>5'</t>
  </si>
  <si>
    <t>Punctaje specifice departamentelor UPT</t>
  </si>
  <si>
    <t>Total:</t>
  </si>
  <si>
    <t>5'.4.1.A. Proiect de arhitectură, restaurare, cu un program de mare complexitate, de importanță națională, regională, zonală sau locală edificat / autorizat</t>
  </si>
  <si>
    <t>Nume Participanți</t>
  </si>
  <si>
    <t>Nume proiect</t>
  </si>
  <si>
    <t>Internațional</t>
  </si>
  <si>
    <t>Național</t>
  </si>
  <si>
    <t>Regional</t>
  </si>
  <si>
    <t>Zonal</t>
  </si>
  <si>
    <t>Local</t>
  </si>
  <si>
    <t>Tip</t>
  </si>
  <si>
    <t>N</t>
  </si>
  <si>
    <t>Șef proiect secțiune / componentă / studiu din cadrul cercetării</t>
  </si>
  <si>
    <t>Autor / Șef sau director proiect / Coordonator proiect complex</t>
  </si>
  <si>
    <t>Membru</t>
  </si>
  <si>
    <t>5'.4.1.B. Proiect de amenajare a teritoriului și peisaj la nivel macro-teritorial: național, transfrontalier, interjudețean / la nivel mezzo-teritorial: județean, periurban, metropolitan / strategii de dezvoltare, studii de fundamentare, planuri de management și mobilitate avizate
Proiect urbanistic și peisagistic la nivelul Planurilor Generale / Zonale ale Localităților (inclusiv studii de fundamentare, de inserție, de oportunitate) avizate
Studii de cercetare, granturi și proiecte de cercetare internaționale / naționale / locale (MECTS, CNCSIS, CEEX, MDRL), realizate prin centrele de cercetare ale Universității / alte centre universitare și academice</t>
  </si>
  <si>
    <t>Tipuri 1A</t>
  </si>
  <si>
    <t>Tipuri 1B</t>
  </si>
  <si>
    <t>PAT/PUG municipii mari</t>
  </si>
  <si>
    <t>PUZ</t>
  </si>
  <si>
    <t>PUG localități mici</t>
  </si>
  <si>
    <t>Studii de fundamentare</t>
  </si>
  <si>
    <t>5'.4.2.A. Expoziții organizate la nivel internațional / național sau local în calitate de autor, coautor, curator</t>
  </si>
  <si>
    <t>Tipuri 2A</t>
  </si>
  <si>
    <t>expoziție internațională</t>
  </si>
  <si>
    <t>expoziție națională</t>
  </si>
  <si>
    <t>expoziție locală</t>
  </si>
  <si>
    <t>Nume expoziție</t>
  </si>
  <si>
    <t>5'.4.2.B. Organizator de expoziții la nivel internațional/național</t>
  </si>
  <si>
    <t>Tipuri 2B</t>
  </si>
  <si>
    <t>Tipuri 3A</t>
  </si>
  <si>
    <t>premiu</t>
  </si>
  <si>
    <t>nominalizare</t>
  </si>
  <si>
    <t>5'.4.3.A.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</si>
  <si>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Tipuri 3B</t>
  </si>
  <si>
    <t>selecționare</t>
  </si>
  <si>
    <t>5'.4.3.B. Premii / nominalizări / selecționări obținute pentru concursuri naționale de proiecte 
(organizate potrivit regulamentului UNESCO-UIA, girate de AR/UAR/RUR, Concursuri RUR - Registrul urbaniștilor din România)</t>
  </si>
  <si>
    <t>5'.4.3.C. Premii / nominalizări la Bienala, Anuala de Arhitectură București, ori premii / nominalizări la alte concursuri și licitații publice câștigate la nivel național, regional și/sau local de arhitectură, urbanism, peisagistică și design</t>
  </si>
  <si>
    <t>Tipuri 3C</t>
  </si>
  <si>
    <t>Tipuri 4AB</t>
  </si>
  <si>
    <t>cărți</t>
  </si>
  <si>
    <t>studii</t>
  </si>
  <si>
    <t>5'.4.4. Publicații în literatura specifică domeniului arhitecturii:
Cărți (de exemplu editura Simetria, Paideea, Zeppelin, etc.) și Studii</t>
  </si>
  <si>
    <t>Nume Autori</t>
  </si>
  <si>
    <t>Nume publicație</t>
  </si>
  <si>
    <t>Tip publicație</t>
  </si>
  <si>
    <t>Nume Eveniment</t>
  </si>
  <si>
    <t>Nume eveniment</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</si>
  <si>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</si>
  <si>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</si>
  <si>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</si>
  <si>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</si>
  <si>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</si>
  <si>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</si>
  <si>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</si>
  <si>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</si>
  <si>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</si>
  <si>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</si>
  <si>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</si>
  <si>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</si>
  <si>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</si>
  <si>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</si>
  <si>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</si>
  <si>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</si>
  <si>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</si>
  <si>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</si>
  <si>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</si>
  <si>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</si>
  <si>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</si>
  <si>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</si>
  <si>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</si>
  <si>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</si>
  <si>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</si>
  <si>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</si>
  <si>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</si>
  <si>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</si>
  <si>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</si>
  <si>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</si>
  <si>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</si>
  <si>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</si>
  <si>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</si>
  <si>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</si>
  <si>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</si>
  <si>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</si>
  <si>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</si>
  <si>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</si>
  <si>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</si>
  <si>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</si>
  <si>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</si>
  <si>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</si>
  <si>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</si>
  <si>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</si>
  <si>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</si>
  <si>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</si>
  <si>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</si>
  <si>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</si>
  <si>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</si>
  <si>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</si>
  <si>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</si>
  <si>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</si>
  <si>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</si>
  <si>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</si>
  <si>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</si>
  <si>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</si>
  <si>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</si>
  <si>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</si>
  <si>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</si>
  <si>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TOTAL SECȚIUNEA 6</t>
  </si>
  <si>
    <t>TOTAL SECȚIUNEA 7</t>
  </si>
  <si>
    <t>TOTAL SECȚIUNEA 8</t>
  </si>
  <si>
    <t>TOTAL SECȚIUNEA 10</t>
  </si>
  <si>
    <t>(a) SE ACCENTUEAZĂ CĂ PUNCTAJUL ACORDAT DE DIRECTORUL DE DEPARTAMENT / DECAN TREBUIE SĂ FIE ÎNTRE 0 ȘI PUNCTAJUL MAXIM,  NUANȚAT ÎN STRICT ACORD CU PERFORMANȚELE REALIZATE</t>
  </si>
  <si>
    <t>LISTA DE LUCRĂRI ȘTIINȚIFICE</t>
  </si>
  <si>
    <t>a.         reviste categoria B   (cu punctaj de recunoaștere)</t>
  </si>
  <si>
    <t xml:space="preserve">a)     exercitare calitate de președinte al Senatului </t>
  </si>
  <si>
    <t xml:space="preserve">b)     exercitare calitate de președinte de comisie a Senatului </t>
  </si>
  <si>
    <t>h)     exercitare calitate de președinte de comisie a Consiliului departamentului</t>
  </si>
  <si>
    <t>m)     exercitare calitate de membru în board-urile domeniilor și ale specializărilor</t>
  </si>
  <si>
    <t>Echipa de cercetare
( Director și cercetători )</t>
  </si>
  <si>
    <t>Echipa grantului                                                                          ( Director și membri în echipa de implementare )</t>
  </si>
  <si>
    <t>Echipa de cercetare                                                                          ( Director și cercetători )</t>
  </si>
  <si>
    <t>Cărți*, cursuri*, manuale*, culegeri de probleme*, îndrumătoare* (acoperind discipline sau tematici cuprinse în planurile de învățământ ale specializărilor din UPT)</t>
  </si>
  <si>
    <t>Total parțial  2.1 - 2.2</t>
  </si>
  <si>
    <t>Cărți de specialitate publicate la edituri din străinătate de clasa A (clasificare UPT)</t>
  </si>
  <si>
    <t>Cărți de specialitate publicate la edituri din străinătate de clasa B (clasificare UPT)</t>
  </si>
  <si>
    <t>Cărți de specialitate (cu ISBN și referențiere științifică) publicate la edituri din țară recunoscute de CNCSIS</t>
  </si>
  <si>
    <t>Culegeri de problem, îndrumătoare de lucrări practice și de proiectare (cu ISBN și referențiere științifică) pt. învățământul superior publicate la edituri din țară recunoscute de CNCSIS</t>
  </si>
  <si>
    <t>Note de curs postate pe site-ul WEB al universității/facultății/departamentului sau pe orice site accesabil de către studenții UPT, gratuit</t>
  </si>
  <si>
    <t>Manuale de specialitate pt. învățământul superior publicate la alte edituri din țară</t>
  </si>
  <si>
    <t>Articole publicate* in extenso într-o limbă de circulație internațională</t>
  </si>
  <si>
    <t>Total parțial  3.1 - 3.3</t>
  </si>
  <si>
    <t>Articole publicate în volumele unor manifestări științifice internaționale (Proceedings), din străinătate, cotate ISI</t>
  </si>
  <si>
    <t>Articole publicate în volumele unor manifestări științifice internaționale (Proceedings), din țară, cotate ISI</t>
  </si>
  <si>
    <t>Reviste de specialitate din străinătate indexate în baze de date internaționale specifice domeniului (BDI) și în buletinele și analele științifice ale UPT</t>
  </si>
  <si>
    <t>Articole publicate în reviste de specialitate din țară, cu circulație internațională recunoscută, indexate în baze de date internaționale (BDI). Reviste B+ în clasificarea CNCSIS</t>
  </si>
  <si>
    <t>Articole publicate în volumele unor manifestări științifice internaționale (Proceedings), din țară, indexate în baze de date internaționale (BDI).</t>
  </si>
  <si>
    <t>Articole publicate în volumele unor manifestări științifice din străinătate</t>
  </si>
  <si>
    <t>Reviste de specialitate din țară, recunoscute de CNCSIS</t>
  </si>
  <si>
    <t>b.         reviste categoria C   (cu potențial de recunoaștere)</t>
  </si>
  <si>
    <t>Articole publicate în volumele unor manifestări științifice internaționale organizate în România (cu referenți științifici)</t>
  </si>
  <si>
    <t>Brevete de invenție</t>
  </si>
  <si>
    <t>a.             protejate internațional</t>
  </si>
  <si>
    <t>b.             protejate național</t>
  </si>
  <si>
    <t>Granturi de cercetare-dezvoltare-inovare științifică/tehnică internaționale sau contracte de cercetare-dezvoltare-inovare obținute pe piața liberă în străinătate</t>
  </si>
  <si>
    <t>Granturi de dezvoltare-inovare didactică internaționale</t>
  </si>
  <si>
    <t>Granturi de dezvoltare-inovare didactică naționale</t>
  </si>
  <si>
    <t xml:space="preserve">2)     Vechimea totală în muncă (ani):                       din care:          în învățământ superior:  </t>
  </si>
  <si>
    <t xml:space="preserve">3)     Funcția didactică :                                                     din anul:    </t>
  </si>
  <si>
    <t>6)     Performanțe în activitatea didactică nepunctate în Anexa 1</t>
  </si>
  <si>
    <t>a)     Discipline noi asimilate, corelate cu standardele interne / internaționale introduse în planul de învățământ</t>
  </si>
  <si>
    <t>b)     Contribuții semnificative aduse programelor analitice</t>
  </si>
  <si>
    <t>c)     Profesor invitat la universități din țară sau străinătate</t>
  </si>
  <si>
    <t>d)     Organizarea unor activități cu studenții (practică în țară/străinătate, cursuri de vară, etc.)</t>
  </si>
  <si>
    <t>e)     Proiecte de diplomă / disertații conduse (medie / an)</t>
  </si>
  <si>
    <t xml:space="preserve">ii)     nr.de teze susținute:  </t>
  </si>
  <si>
    <t>g)     Contribuții la dezvoltarea bazei materiale în concordanță cu standardele specifice:</t>
  </si>
  <si>
    <t>h)     Recunoașteri ale performanțelor didactice educaționale (b)</t>
  </si>
  <si>
    <t>i)      Activități de manageriat în procesul de învățământ (decan de an, tutoriere ECTS,etc.)</t>
  </si>
  <si>
    <t>j)      Cooperare cu cadre didactice din țară / străinătate</t>
  </si>
  <si>
    <t>k)     Alte activități educaționale (granturi, proiecte în programe internaționale, ș.a.)</t>
  </si>
  <si>
    <t>7)     Performanțe în activitatea științifică nepunctate în Anexa 1</t>
  </si>
  <si>
    <t xml:space="preserve">a)     Coordonări / participări la programe de cercetare interne și internaționale </t>
  </si>
  <si>
    <t xml:space="preserve">b)     Organisme profesional științifice, marcând recunoașterea activității proprii </t>
  </si>
  <si>
    <t>c)     Recunoașteri ale performanțelor științifice pe plan intern/internațional (premiul Academiei Române, premii acordate de Consilii sau Comitete naționale sau internaționale, premii acordate de reviste de prestigiu recunoscute internațional, distincții, ș.a.)</t>
  </si>
  <si>
    <t xml:space="preserve">e)     Participarea în consiliile științifice și conducerea lucrărilor la manifestări științifice interne / internaționale </t>
  </si>
  <si>
    <t>f)      Citări în literatură referitoare la lucrări sau activități desfășurate (altele decât cele punctate în Anexa 1)</t>
  </si>
  <si>
    <t>h)     Membru al Academiei de Științe Tehnice din România sau a altor Academii recunoscute</t>
  </si>
  <si>
    <t>j)      Profesor Onorific al altei universități</t>
  </si>
  <si>
    <t>8)     Activități manageriale și administrative în sprijinul procesului didactic, de cercetare-dezvoltare, etc, nepunctate în Anexa 1</t>
  </si>
  <si>
    <t>10)    Alte activități / rezultate nepunctate în Anexa 1</t>
  </si>
  <si>
    <t>e)     exercitare calitate de membru în Consiliul facultății</t>
  </si>
  <si>
    <t>f)     exercitare calitate de președinte de comisie a Consiliului facultății</t>
  </si>
  <si>
    <t>i)     exercitare funcție de Șef de catedră (v. Carta UPT)</t>
  </si>
  <si>
    <t>j)     exercitare funcție de director laborator acreditat</t>
  </si>
  <si>
    <t>k)     exercitare funcție de director centru de cercetare acreditat (minimal la nivelul UPT)</t>
  </si>
  <si>
    <t>n)     exercitare funcție de responsabil calitate</t>
  </si>
  <si>
    <t>o)     îndrumare concursuri studențești (naționale/internaționale) și aducere de premii pt. UPT</t>
  </si>
  <si>
    <t>p)     întocmire state de funcțiuni</t>
  </si>
  <si>
    <t>t)     organizare conferințe (lider sau membru în comitetul de organizare)</t>
  </si>
  <si>
    <t>u)     implicare în atragerea de candidați la admitere (prezentare UPT în licee, organizare vizite ale elevilor în UPT, organizare simulare concurs de verificare a cunoștințelor, etc)</t>
  </si>
  <si>
    <t>y)     editor cărți / volume de proceedings-uri</t>
  </si>
  <si>
    <t>w)     premii și distincții din partea unor instituții / organizații / societăți academice sau științifice</t>
  </si>
  <si>
    <t>10 pct/premiu sau distincție</t>
  </si>
  <si>
    <t>y)     președinte al unor organizații profesionale</t>
  </si>
  <si>
    <t>z)     membru în conducerea unor organizații profesionale</t>
  </si>
  <si>
    <t>bb)  realizarea ți mentenanța de aplicații informatice utile universității</t>
  </si>
  <si>
    <t>(b) Stabilit pe baza evaluării cadrului didactic de către studenți, efectuată de Direcția Generală pentru Asigurarea Calității a UPT</t>
  </si>
  <si>
    <t>* Un eventual aviz nefavorabil va fi însoțit de o notă justificativă</t>
  </si>
  <si>
    <t>Conducător științific</t>
  </si>
  <si>
    <t>Punctaj obținut</t>
  </si>
  <si>
    <t>2.1a   Cărți de specialitate publicate la edituri din străinătate de clasă A (clasificare UPT)</t>
  </si>
  <si>
    <t>Titlul cărții</t>
  </si>
  <si>
    <t>Număr de pagini contribuție proprie</t>
  </si>
  <si>
    <t>2.1a   Cărți de specialitate publicate la edituri din străinătate de clasă B (clasificare UPT)</t>
  </si>
  <si>
    <t>2.2   Cărți de specialitate publicate la edituri din țară, recunoscute de CNCSIS</t>
  </si>
  <si>
    <t>2.3   Culegeri de probleme, îndrumătoare de lucrări și proiectare (ISBN și referențiere științifică) publicate la edituri din țară, recunoscute de CNCSIS</t>
  </si>
  <si>
    <t>2.5   Note de curs postate pe site-ul WEB al universității / facultății / departamentului</t>
  </si>
  <si>
    <t>2.6   Manuale de specialitate pt. învățământul superior publicate la alte edituri din țară</t>
  </si>
  <si>
    <t>3.2a   Articole publicate în volumele unor manifestări științifice internaționale (Proceedings), din străinătate, cotate ISI</t>
  </si>
  <si>
    <t>Conferința, Simpozionul, Denumirea volumului, Localitatea, etc.</t>
  </si>
  <si>
    <t>3.2b   Articole publicate în volumele unor manifestări științifice internaționale (Proceedings), din țară, cotate ISI</t>
  </si>
  <si>
    <t>3.3a   Articole publicate în reviste de specialitate din străinătate, indexate în baze de date internaționale (BDI) și în buletinele și analele științifice ale UPT</t>
  </si>
  <si>
    <t>BDI
(Baza de date internațională)</t>
  </si>
  <si>
    <t>3.3b   Articole publicate în volumele unor manifestări științifice (Proceedings), din străinătate, indexate în baze de date internaționale (BDI)</t>
  </si>
  <si>
    <t>3.4a   Articole publicate în reviste de specialitate din țară, indexate în baze de date internaționale (BDI)</t>
  </si>
  <si>
    <t>3.4b   Articole publicate în volumele unor manifestări științifice (Proceedings), din țară, indexate în baze de date internaționale (BDI)</t>
  </si>
  <si>
    <t>3.5b   Articole publicate în volumele unor manifestări științifice din străinătate</t>
  </si>
  <si>
    <t>3.6a   Articole publicate în reviste de specialitate din țară, recunoscute de CNCSIS (categoria B sau C)</t>
  </si>
  <si>
    <t>Punctaj obținut B</t>
  </si>
  <si>
    <t>Punctaj obținut C</t>
  </si>
  <si>
    <t xml:space="preserve">3.6b   Articole publicate în volumele unor manifestări științifice internaționale organizate în România (cu referenți științifici) </t>
  </si>
  <si>
    <t>3.7   Brevete de invenție</t>
  </si>
  <si>
    <t>Punctaj obținut NPN</t>
  </si>
  <si>
    <t>protejat internațional</t>
  </si>
  <si>
    <t>protejat național</t>
  </si>
  <si>
    <t>4.1a   Granturi de cercetare-dezvoltare-inovare științifică/tehnică internaționale sau contracte de cercetare-dezvoltare-inovare obținute pe piața liberă în străinătate</t>
  </si>
  <si>
    <t>Poziția în cadrul echipei de cercetare</t>
  </si>
  <si>
    <t>4.1b   Granturi de dezvoltare-inovare didactică internaționale</t>
  </si>
  <si>
    <t>4.2b    Granturi de dezvoltare-inovare didactică naționale</t>
  </si>
  <si>
    <t>Poziția în cadrul echipei (marcată cu X)</t>
  </si>
  <si>
    <t>autori</t>
  </si>
  <si>
    <t>funcția deținută la momentul concursului</t>
  </si>
  <si>
    <t>Departament</t>
  </si>
  <si>
    <t>Facultate</t>
  </si>
  <si>
    <r>
      <t xml:space="preserve">Foile de lucru 5' se completează </t>
    </r>
    <r>
      <rPr>
        <sz val="12"/>
        <color indexed="8"/>
        <rFont val="Calibri"/>
        <family val="2"/>
      </rPr>
      <t>doar</t>
    </r>
    <r>
      <rPr>
        <sz val="12"/>
        <color indexed="8"/>
        <rFont val="Calibri"/>
        <family val="2"/>
        <charset val="238"/>
      </rPr>
      <t xml:space="preserve"> de membrii departamentelor/facultăților respective.</t>
    </r>
  </si>
  <si>
    <t>5'. Activități de cercetare specifice domeniului</t>
  </si>
  <si>
    <t>5'. Activități specifice domeniului</t>
  </si>
  <si>
    <t>PRECIZATE ÎN HOTĂRÂREA 38/30.05.2013 A SENATULUI UPT</t>
  </si>
  <si>
    <t>RECOMAND / NU RECOMAND* ACORDAREA GRADATIEI DE MERIT</t>
  </si>
  <si>
    <t>Pentru brevetele de invenție, tipul de brevet trebuie marcat cu X în coloana corespunzătoare.</t>
  </si>
  <si>
    <t>5'.1</t>
  </si>
  <si>
    <t>5'.2</t>
  </si>
  <si>
    <t>5'.3</t>
  </si>
  <si>
    <t>5'.4</t>
  </si>
  <si>
    <t>Director Departament</t>
  </si>
  <si>
    <t>Decan Facultate</t>
  </si>
  <si>
    <t>necesar pentru semnătură</t>
  </si>
  <si>
    <t>se alege din listă</t>
  </si>
  <si>
    <t>T=(X-Y)/(1-Z)</t>
  </si>
  <si>
    <t>Câmpurile cu opțiuni limitate (de tip select) se vor alege după focusarea pe celulă, din lista accesibilă cu click pe săgeată</t>
  </si>
  <si>
    <t>Grant 2015</t>
  </si>
  <si>
    <t>Citări 2015</t>
  </si>
  <si>
    <t>K                  5 ani</t>
  </si>
  <si>
    <t>K intreaga activitate</t>
  </si>
  <si>
    <t xml:space="preserve"> în întreaga activitate</t>
  </si>
  <si>
    <t>Punctaj obtinut</t>
  </si>
  <si>
    <t>pentru gradație de merit</t>
  </si>
  <si>
    <t>lucrare nou citata</t>
  </si>
  <si>
    <t>Se introduc mai întâi, pe un rând distinct, datele de identificare ale lucrării citate (de referință). Apoi pe rânduri succesive se introduc datele de identificare ale lucrărilor care citează lucrarea de referință.</t>
  </si>
  <si>
    <t>5'.3 Participarea, în calitate de invitat, la Conferințe organizate de Societăți științifice la nivel național                             (SSMR și SPSR), la care nu se editează Proceeding</t>
  </si>
  <si>
    <t>l)     exercitare calitate de membru în comisii profesionale (de concurs pentru ocuparea posturilor didactice, de îndrumare doctorat), dacă nu a fost normat în statul de funcțiuni)</t>
  </si>
  <si>
    <t>L1</t>
  </si>
  <si>
    <t>Pe coloanele marcate în această culoare se introduc datele de identificare pentru lucrarea citată (de referință)</t>
  </si>
  <si>
    <t>Se introduc mai întâi, pe un rând distinct, datele de identificare ale lucrării citate (de referință). Apoi pe rânduri succesive se introduc datele de identificare ale lucrărilor care citează lucrarea de referință (anul lucrării citate trebuie să apară pe fiecare rând).</t>
  </si>
  <si>
    <t>Punctaj specific departamentului Arhitectură</t>
  </si>
  <si>
    <t>Punctaj specific departamentului Comunicare și Limbi Străine</t>
  </si>
  <si>
    <t>Punctaj specific departamentului Educație Fizică și Sport</t>
  </si>
  <si>
    <t>Punctaj specific departamentului Matematică</t>
  </si>
  <si>
    <t>Punctaj     acordat</t>
  </si>
  <si>
    <r>
      <t xml:space="preserve">2. </t>
    </r>
    <r>
      <rPr>
        <b/>
        <sz val="11"/>
        <color indexed="8"/>
        <rFont val="Calibri"/>
        <family val="2"/>
      </rPr>
      <t>Activități de cercetare și comunicare în limbi străine în UPT</t>
    </r>
    <r>
      <rPr>
        <sz val="11"/>
        <color theme="1"/>
        <rFont val="Calibri"/>
        <family val="2"/>
        <charset val="238"/>
        <scheme val="minor"/>
      </rPr>
      <t xml:space="preserve">  (traducere / interpretare, recenzie / adaptare texte, etc.)</t>
    </r>
  </si>
  <si>
    <t>Pe coloanele marcate în această culoare se introduc datele de identificare ale lucrării care citeaza lucrarea de referință. NU SE IAU IN CONSIDERARE AUTOCITARILE PENTRU TOTI (ORICARE) DIN AUTORII LUCRARII CITATE.</t>
  </si>
  <si>
    <t>se aplică la nivelul Facultății doar pentru funcțiile de decan sau prodecan</t>
  </si>
  <si>
    <t>Pe coloanele marcate în această culoare se introduc datele de identificare a lucrării care citeaza lucrarea de referință. SE EXCLUD AUTOCITARILE PENTRU TOTI AUTORII LUCRARII CITATE (DE REFERINTA)</t>
  </si>
  <si>
    <r>
      <t>c)</t>
    </r>
    <r>
      <rPr>
        <sz val="7"/>
        <color indexed="8"/>
        <rFont val="Calibri"/>
        <family val="2"/>
        <charset val="238"/>
      </rPr>
      <t xml:space="preserve">     </t>
    </r>
    <r>
      <rPr>
        <sz val="8"/>
        <color indexed="8"/>
        <rFont val="Calibri"/>
        <family val="2"/>
        <charset val="238"/>
      </rPr>
      <t xml:space="preserve">exercitare calitate de secretar de comisie a Senatului </t>
    </r>
  </si>
  <si>
    <t>TOTAL GENERAL ( 5 + 6 + 7 + 8 + 9  )</t>
  </si>
  <si>
    <t>Facultatea</t>
  </si>
  <si>
    <t>5.1   Citări în reviste și proceedings-uri ISI, SCOPUS, GOOGLE SCHOLAR</t>
  </si>
  <si>
    <t>se ia în considerare întreaga activitate</t>
  </si>
  <si>
    <t xml:space="preserve">Numar de citări conform site-ului WEB of Science (Citing Articles without self-citations):         </t>
  </si>
  <si>
    <t xml:space="preserve">Numar de citări conform site-ului SCOPUS (Citing Articles without self-citations) :        </t>
  </si>
  <si>
    <t xml:space="preserve">Numar de citări conform site-ului GOOGLE SCHOLAR (Citing Articles without self-citations) :        </t>
  </si>
  <si>
    <t>Citări în reviste sau proceedings-uri ISI (WEB of Science)</t>
  </si>
  <si>
    <t>Citări în reviste sau proceedings-uri în GOOGLE SCHOLAR</t>
  </si>
  <si>
    <t>Citări în reviste sau proceedings-uri în SCOPUS</t>
  </si>
  <si>
    <t>Citări ale contribuțiilor originale în literatura de specialitate (pentru întreaga activitate)</t>
  </si>
  <si>
    <t>h-index</t>
  </si>
  <si>
    <t>h-index  ISI</t>
  </si>
  <si>
    <t>h-index  SCOPUS</t>
  </si>
  <si>
    <t>h-index GOOGLE SCHOLAR</t>
  </si>
  <si>
    <t>h-index ISI</t>
  </si>
  <si>
    <t xml:space="preserve">h-index GOOGLE SCHOLAR        </t>
  </si>
  <si>
    <t>h-index SCOPUS</t>
  </si>
  <si>
    <t>6.     h-index ISI, SCOPUS, GOOGLE SCHOLAR</t>
  </si>
  <si>
    <t xml:space="preserve">        se ia în considerare întreaga activitate</t>
  </si>
  <si>
    <t>Punctaj obținut in</t>
  </si>
  <si>
    <t>Punctaj obținut  in</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</si>
</sst>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00"/>
    <numFmt numFmtId="165" formatCode="0.000"/>
    <numFmt numFmtId="166" formatCode="#,##0.0000"/>
    <numFmt numFmtId="167" formatCode="#,##0.000"/>
  </numFmts>
  <fonts count="54" x14ac:knownFonts="1">
    <font>
      <sz val="11"/>
      <color theme="1"/>
      <name val="Calibri"/>
      <family val="2"/>
      <charset val="238"/>
      <scheme val="minor"/>
    </font>
    <font>
      <sz val="8"/>
      <color indexed="8"/>
      <name val="Calibri"/>
      <family val="2"/>
      <charset val="238"/>
    </font>
    <font>
      <b/>
      <sz val="9"/>
      <color indexed="8"/>
      <name val="Calibri"/>
      <family val="2"/>
    </font>
    <font>
      <sz val="8"/>
      <color indexed="8"/>
      <name val="Calibri"/>
      <family val="2"/>
    </font>
    <font>
      <b/>
      <sz val="8"/>
      <color indexed="8"/>
      <name val="Calibri"/>
      <family val="2"/>
      <charset val="238"/>
    </font>
    <font>
      <sz val="7"/>
      <color indexed="8"/>
      <name val="Calibri"/>
      <family val="2"/>
      <charset val="238"/>
    </font>
    <font>
      <sz val="8"/>
      <color indexed="8"/>
      <name val="Calibri"/>
      <family val="2"/>
      <charset val="238"/>
    </font>
    <font>
      <b/>
      <sz val="9"/>
      <color indexed="8"/>
      <name val="Calibri"/>
      <family val="2"/>
    </font>
    <font>
      <sz val="9"/>
      <color indexed="8"/>
      <name val="Calibri"/>
      <family val="2"/>
    </font>
    <font>
      <sz val="8"/>
      <color indexed="8"/>
      <name val="Calibri"/>
      <family val="2"/>
    </font>
    <font>
      <sz val="8"/>
      <color indexed="8"/>
      <name val="Calibri"/>
      <family val="2"/>
      <charset val="238"/>
    </font>
    <font>
      <i/>
      <sz val="8"/>
      <color indexed="8"/>
      <name val="Calibri"/>
      <family val="2"/>
      <charset val="238"/>
    </font>
    <font>
      <sz val="12"/>
      <color indexed="8"/>
      <name val="Calibri"/>
      <family val="2"/>
      <charset val="238"/>
    </font>
    <font>
      <b/>
      <sz val="9"/>
      <color indexed="8"/>
      <name val="Calibri"/>
      <family val="2"/>
    </font>
    <font>
      <b/>
      <sz val="8"/>
      <color indexed="8"/>
      <name val="Calibri"/>
      <family val="2"/>
      <charset val="238"/>
    </font>
    <font>
      <b/>
      <sz val="8"/>
      <color indexed="8"/>
      <name val="Calibri"/>
      <family val="2"/>
    </font>
    <font>
      <sz val="10"/>
      <color indexed="8"/>
      <name val="Calibri"/>
      <family val="2"/>
    </font>
    <font>
      <b/>
      <sz val="10"/>
      <color indexed="8"/>
      <name val="Calibri"/>
      <family val="2"/>
    </font>
    <font>
      <b/>
      <sz val="8"/>
      <color indexed="9"/>
      <name val="Calibri"/>
      <family val="2"/>
    </font>
    <font>
      <i/>
      <sz val="8"/>
      <color indexed="8"/>
      <name val="Calibri"/>
      <family val="2"/>
    </font>
    <font>
      <b/>
      <sz val="12"/>
      <color indexed="8"/>
      <name val="Calibri"/>
      <family val="2"/>
      <charset val="238"/>
    </font>
    <font>
      <sz val="10"/>
      <color indexed="8"/>
      <name val="Calibri"/>
      <family val="2"/>
      <charset val="238"/>
    </font>
    <font>
      <b/>
      <sz val="10"/>
      <color indexed="8"/>
      <name val="Calibri"/>
      <family val="2"/>
      <charset val="238"/>
    </font>
    <font>
      <b/>
      <sz val="8"/>
      <color indexed="8"/>
      <name val="Calibri"/>
      <family val="2"/>
      <charset val="238"/>
    </font>
    <font>
      <sz val="8"/>
      <color indexed="8"/>
      <name val="Wingdings"/>
      <charset val="2"/>
    </font>
    <font>
      <b/>
      <sz val="9"/>
      <color indexed="8"/>
      <name val="Arial"/>
      <family val="2"/>
      <charset val="238"/>
    </font>
    <font>
      <b/>
      <sz val="9"/>
      <color indexed="8"/>
      <name val="Calibri"/>
      <family val="2"/>
      <charset val="238"/>
    </font>
    <font>
      <vertAlign val="superscript"/>
      <sz val="8"/>
      <color indexed="8"/>
      <name val="Calibri"/>
      <family val="2"/>
      <charset val="238"/>
    </font>
    <font>
      <sz val="7"/>
      <color indexed="8"/>
      <name val="Calibri"/>
      <family val="2"/>
      <charset val="238"/>
    </font>
    <font>
      <sz val="8"/>
      <name val="Calibri"/>
      <family val="2"/>
      <charset val="238"/>
    </font>
    <font>
      <b/>
      <sz val="7"/>
      <color indexed="8"/>
      <name val="Calibri"/>
      <family val="2"/>
      <charset val="238"/>
    </font>
    <font>
      <b/>
      <sz val="12"/>
      <name val="Calibri"/>
      <family val="2"/>
    </font>
    <font>
      <sz val="10"/>
      <name val="Calibri"/>
      <family val="2"/>
      <charset val="238"/>
    </font>
    <font>
      <sz val="12"/>
      <name val="Calibri"/>
      <family val="2"/>
      <charset val="238"/>
    </font>
    <font>
      <b/>
      <sz val="12"/>
      <name val="Calibri"/>
      <family val="2"/>
      <charset val="238"/>
    </font>
    <font>
      <b/>
      <sz val="11"/>
      <color indexed="8"/>
      <name val="Calibri"/>
      <family val="2"/>
    </font>
    <font>
      <b/>
      <sz val="12"/>
      <color indexed="8"/>
      <name val="Calibri"/>
      <family val="2"/>
    </font>
    <font>
      <i/>
      <sz val="12"/>
      <color indexed="8"/>
      <name val="Calibri"/>
      <family val="2"/>
    </font>
    <font>
      <sz val="12"/>
      <color indexed="8"/>
      <name val="Calibri"/>
      <family val="2"/>
    </font>
    <font>
      <sz val="11"/>
      <color indexed="8"/>
      <name val="Calibri"/>
      <family val="2"/>
      <charset val="238"/>
    </font>
    <font>
      <sz val="9"/>
      <color indexed="8"/>
      <name val="Calibri"/>
      <family val="2"/>
      <charset val="238"/>
    </font>
    <font>
      <u/>
      <sz val="11"/>
      <color theme="10"/>
      <name val="Calibri"/>
      <family val="2"/>
      <charset val="238"/>
    </font>
    <font>
      <b/>
      <sz val="11"/>
      <color theme="1"/>
      <name val="Calibri"/>
      <family val="2"/>
      <charset val="238"/>
      <scheme val="minor"/>
    </font>
    <font>
      <sz val="8"/>
      <color indexed="8"/>
      <name val="Calibri"/>
      <family val="2"/>
      <charset val="238"/>
      <scheme val="minor"/>
    </font>
    <font>
      <b/>
      <sz val="11"/>
      <color theme="1"/>
      <name val="Calibri"/>
      <family val="2"/>
      <scheme val="minor"/>
    </font>
    <font>
      <sz val="12"/>
      <color theme="1"/>
      <name val="Calibri"/>
      <family val="2"/>
      <charset val="238"/>
      <scheme val="minor"/>
    </font>
    <font>
      <b/>
      <sz val="12"/>
      <color theme="1"/>
      <name val="Calibri"/>
      <family val="2"/>
      <scheme val="minor"/>
    </font>
    <font>
      <b/>
      <sz val="11"/>
      <color rgb="FFFFFF00"/>
      <name val="Calibri"/>
      <family val="2"/>
      <charset val="238"/>
      <scheme val="minor"/>
    </font>
    <font>
      <sz val="12"/>
      <color rgb="FF000000"/>
      <name val="Myriad Pro Cond"/>
      <family val="2"/>
    </font>
    <font>
      <sz val="12"/>
      <color theme="1"/>
      <name val="Myriad Pro Cond"/>
      <family val="2"/>
    </font>
    <font>
      <sz val="11"/>
      <color theme="1"/>
      <name val="Calibri"/>
      <family val="2"/>
      <scheme val="minor"/>
    </font>
    <font>
      <sz val="9"/>
      <color theme="1"/>
      <name val="Calibri"/>
      <family val="2"/>
      <charset val="238"/>
      <scheme val="minor"/>
    </font>
    <font>
      <b/>
      <sz val="14"/>
      <color theme="1"/>
      <name val="Calibri"/>
      <family val="2"/>
      <scheme val="minor"/>
    </font>
    <font>
      <sz val="10"/>
      <color rgb="FFFF0000"/>
      <name val="Calibri"/>
      <family val="2"/>
      <charset val="238"/>
    </font>
  </fonts>
  <fills count="8">
    <fill>
      <patternFill patternType="none"/>
    </fill>
    <fill>
      <patternFill patternType="gray125"/>
    </fill>
    <fill>
      <patternFill patternType="solid">
        <fgColor indexed="9"/>
        <bgColor indexed="64"/>
      </patternFill>
    </fill>
    <fill>
      <patternFill patternType="solid">
        <fgColor theme="0" tint="-0.249977111117893"/>
        <bgColor indexed="64"/>
      </patternFill>
    </fill>
    <fill>
      <patternFill patternType="solid">
        <fgColor rgb="FFFF000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0" tint="-0.14999847407452621"/>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style="medium">
        <color indexed="64"/>
      </left>
      <right/>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bottom/>
      <diagonal/>
    </border>
    <border>
      <left style="thin">
        <color indexed="64"/>
      </left>
      <right/>
      <top/>
      <bottom/>
      <diagonal/>
    </border>
    <border>
      <left style="medium">
        <color indexed="64"/>
      </left>
      <right/>
      <top style="thin">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right style="thin">
        <color indexed="64"/>
      </right>
      <top/>
      <bottom/>
      <diagonal/>
    </border>
  </borders>
  <cellStyleXfs count="2">
    <xf numFmtId="0" fontId="0" fillId="0" borderId="0"/>
    <xf numFmtId="0" fontId="41" fillId="0" borderId="0" applyNumberFormat="0" applyFill="0" applyBorder="0" applyAlignment="0" applyProtection="0">
      <alignment vertical="top"/>
      <protection locked="0"/>
    </xf>
  </cellStyleXfs>
  <cellXfs count="1004">
    <xf numFmtId="0" fontId="0" fillId="0" borderId="0" xfId="0"/>
    <xf numFmtId="0" fontId="0" fillId="0" borderId="0" xfId="0" applyAlignment="1">
      <alignment vertical="center"/>
    </xf>
    <xf numFmtId="0" fontId="6" fillId="0" borderId="0" xfId="0" applyFont="1"/>
    <xf numFmtId="0" fontId="6" fillId="0" borderId="0" xfId="0" applyFont="1" applyAlignment="1">
      <alignment horizontal="center" vertical="center"/>
    </xf>
    <xf numFmtId="0" fontId="6" fillId="0" borderId="0" xfId="0" applyFont="1" applyProtection="1">
      <protection hidden="1"/>
    </xf>
    <xf numFmtId="0" fontId="6" fillId="0" borderId="1" xfId="0" applyFont="1" applyBorder="1" applyProtection="1">
      <protection hidden="1"/>
    </xf>
    <xf numFmtId="0" fontId="0" fillId="0" borderId="0" xfId="0" applyAlignment="1">
      <alignment horizontal="center" vertical="center"/>
    </xf>
    <xf numFmtId="1" fontId="9" fillId="0" borderId="1" xfId="0" applyNumberFormat="1" applyFont="1" applyBorder="1" applyAlignment="1" applyProtection="1">
      <alignment horizontal="center" vertical="center" wrapText="1"/>
      <protection hidden="1"/>
    </xf>
    <xf numFmtId="1" fontId="10"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wrapText="1"/>
      <protection hidden="1"/>
    </xf>
    <xf numFmtId="1" fontId="6" fillId="0" borderId="0" xfId="0" applyNumberFormat="1" applyFont="1"/>
    <xf numFmtId="0" fontId="12" fillId="0" borderId="0" xfId="0" applyFont="1" applyAlignment="1" applyProtection="1">
      <alignment horizontal="right" vertical="center"/>
      <protection hidden="1"/>
    </xf>
    <xf numFmtId="1" fontId="9" fillId="0" borderId="2" xfId="0" applyNumberFormat="1" applyFont="1" applyBorder="1" applyAlignment="1" applyProtection="1">
      <alignment horizontal="center" vertical="center" wrapText="1"/>
      <protection hidden="1"/>
    </xf>
    <xf numFmtId="1" fontId="9" fillId="0" borderId="3" xfId="0" applyNumberFormat="1" applyFont="1" applyBorder="1" applyAlignment="1" applyProtection="1">
      <alignment horizontal="center" vertical="center" wrapText="1"/>
      <protection hidden="1"/>
    </xf>
    <xf numFmtId="1" fontId="13" fillId="0" borderId="4" xfId="0" applyNumberFormat="1" applyFont="1" applyFill="1" applyBorder="1" applyAlignment="1" applyProtection="1">
      <alignment horizontal="center" vertical="center" wrapText="1"/>
      <protection hidden="1"/>
    </xf>
    <xf numFmtId="49" fontId="13" fillId="0" borderId="5" xfId="0" applyNumberFormat="1" applyFont="1" applyFill="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3" xfId="0" applyFont="1" applyBorder="1" applyAlignment="1" applyProtection="1">
      <alignment horizontal="center" vertical="center" wrapText="1"/>
      <protection hidden="1"/>
    </xf>
    <xf numFmtId="49" fontId="9" fillId="0" borderId="7" xfId="0" applyNumberFormat="1" applyFont="1" applyBorder="1" applyAlignment="1" applyProtection="1">
      <alignment vertical="center" wrapText="1"/>
      <protection hidden="1"/>
    </xf>
    <xf numFmtId="49" fontId="9" fillId="0" borderId="8" xfId="0" applyNumberFormat="1" applyFont="1" applyBorder="1" applyAlignment="1" applyProtection="1">
      <alignment vertical="center" wrapText="1"/>
      <protection hidden="1"/>
    </xf>
    <xf numFmtId="3" fontId="6" fillId="0" borderId="1" xfId="0" applyNumberFormat="1" applyFont="1" applyBorder="1" applyAlignment="1" applyProtection="1">
      <alignment horizontal="center" vertical="center" wrapText="1"/>
      <protection hidden="1"/>
    </xf>
    <xf numFmtId="1" fontId="15" fillId="0" borderId="1" xfId="0" applyNumberFormat="1" applyFont="1" applyBorder="1" applyAlignment="1" applyProtection="1">
      <alignment horizontal="center" vertical="center" wrapText="1"/>
      <protection hidden="1"/>
    </xf>
    <xf numFmtId="49" fontId="13" fillId="2" borderId="5" xfId="0" applyNumberFormat="1" applyFont="1" applyFill="1" applyBorder="1" applyAlignment="1" applyProtection="1">
      <alignment vertical="center" wrapText="1"/>
      <protection hidden="1"/>
    </xf>
    <xf numFmtId="49" fontId="13" fillId="2" borderId="5" xfId="0" applyNumberFormat="1" applyFont="1" applyFill="1" applyBorder="1" applyAlignment="1" applyProtection="1">
      <alignment horizontal="center" vertical="center" wrapText="1"/>
      <protection hidden="1"/>
    </xf>
    <xf numFmtId="1" fontId="13" fillId="2" borderId="4" xfId="0" applyNumberFormat="1" applyFont="1" applyFill="1" applyBorder="1" applyAlignment="1" applyProtection="1">
      <alignment horizontal="center" vertical="center" wrapText="1"/>
      <protection hidden="1"/>
    </xf>
    <xf numFmtId="1" fontId="19" fillId="0" borderId="1" xfId="0" applyNumberFormat="1" applyFont="1" applyBorder="1" applyAlignment="1" applyProtection="1">
      <alignment horizontal="center" vertical="center" wrapText="1"/>
      <protection hidden="1"/>
    </xf>
    <xf numFmtId="1" fontId="19" fillId="0" borderId="3" xfId="0" quotePrefix="1" applyNumberFormat="1" applyFont="1" applyBorder="1" applyAlignment="1" applyProtection="1">
      <alignment horizontal="center" vertical="center" wrapText="1"/>
      <protection hidden="1"/>
    </xf>
    <xf numFmtId="1" fontId="19" fillId="0" borderId="3" xfId="0" applyNumberFormat="1" applyFont="1" applyBorder="1" applyAlignment="1" applyProtection="1">
      <alignment horizontal="center" vertical="center" wrapText="1"/>
      <protection hidden="1"/>
    </xf>
    <xf numFmtId="1" fontId="9" fillId="0" borderId="9" xfId="0" applyNumberFormat="1" applyFont="1" applyBorder="1" applyAlignment="1" applyProtection="1">
      <alignment horizontal="center" vertical="center" wrapText="1"/>
      <protection hidden="1"/>
    </xf>
    <xf numFmtId="0" fontId="0" fillId="0" borderId="1" xfId="0" applyBorder="1" applyAlignment="1">
      <alignment horizontal="center" vertical="center"/>
    </xf>
    <xf numFmtId="0" fontId="6" fillId="0" borderId="0" xfId="0" applyFont="1" applyAlignment="1">
      <alignment horizontal="center"/>
    </xf>
    <xf numFmtId="2" fontId="20" fillId="0" borderId="1" xfId="0" applyNumberFormat="1" applyFont="1" applyBorder="1" applyAlignment="1" applyProtection="1">
      <alignment horizontal="center" vertical="center" wrapText="1"/>
      <protection hidden="1"/>
    </xf>
    <xf numFmtId="1" fontId="20" fillId="0" borderId="1" xfId="0" applyNumberFormat="1" applyFont="1" applyBorder="1" applyAlignment="1" applyProtection="1">
      <alignment horizontal="center" vertical="center" wrapText="1"/>
      <protection hidden="1"/>
    </xf>
    <xf numFmtId="49" fontId="12" fillId="0" borderId="9" xfId="0" applyNumberFormat="1" applyFont="1" applyBorder="1" applyAlignment="1" applyProtection="1">
      <alignment horizontal="center" vertical="center" wrapText="1"/>
      <protection locked="0"/>
    </xf>
    <xf numFmtId="1" fontId="12" fillId="0" borderId="9"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hidden="1"/>
    </xf>
    <xf numFmtId="3" fontId="12" fillId="0" borderId="1" xfId="0" applyNumberFormat="1" applyFont="1" applyBorder="1" applyAlignment="1" applyProtection="1">
      <alignment horizontal="center" vertical="center" wrapText="1"/>
      <protection hidden="1"/>
    </xf>
    <xf numFmtId="0" fontId="12" fillId="0" borderId="1" xfId="0" applyFont="1" applyBorder="1" applyProtection="1">
      <protection hidden="1"/>
    </xf>
    <xf numFmtId="0" fontId="12" fillId="0" borderId="1" xfId="0"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1" fontId="12"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1" fontId="12" fillId="0" borderId="10" xfId="0" applyNumberFormat="1" applyFont="1" applyBorder="1" applyAlignment="1" applyProtection="1">
      <alignment horizontal="center" vertical="center" wrapText="1"/>
      <protection locked="0"/>
    </xf>
    <xf numFmtId="49" fontId="12" fillId="0" borderId="9"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0" fontId="21" fillId="0" borderId="1" xfId="0" applyFont="1" applyBorder="1" applyAlignment="1" applyProtection="1">
      <alignment horizontal="center" vertical="center"/>
      <protection hidden="1"/>
    </xf>
    <xf numFmtId="1" fontId="0" fillId="0" borderId="0" xfId="0" applyNumberFormat="1" applyAlignment="1">
      <alignment horizontal="center" vertical="center"/>
    </xf>
    <xf numFmtId="49" fontId="0" fillId="0" borderId="1" xfId="0" applyNumberFormat="1" applyBorder="1" applyAlignment="1">
      <alignment horizont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2" fontId="21" fillId="0" borderId="1" xfId="0" applyNumberFormat="1" applyFont="1" applyBorder="1" applyAlignment="1" applyProtection="1">
      <alignment horizontal="center" vertical="center" wrapText="1"/>
      <protection hidden="1"/>
    </xf>
    <xf numFmtId="0" fontId="6" fillId="0" borderId="0" xfId="0" applyFont="1" applyBorder="1" applyProtection="1">
      <protection hidden="1"/>
    </xf>
    <xf numFmtId="1" fontId="21" fillId="0" borderId="1" xfId="0" applyNumberFormat="1" applyFont="1" applyBorder="1" applyAlignment="1" applyProtection="1">
      <alignment horizontal="center" vertical="center" wrapText="1"/>
      <protection hidden="1"/>
    </xf>
    <xf numFmtId="0" fontId="21" fillId="0" borderId="1" xfId="0" applyFont="1" applyBorder="1" applyAlignment="1" applyProtection="1">
      <alignment horizontal="center"/>
      <protection hidden="1"/>
    </xf>
    <xf numFmtId="49" fontId="12" fillId="0" borderId="9" xfId="1" applyNumberFormat="1" applyFont="1" applyBorder="1" applyAlignment="1" applyProtection="1">
      <alignment horizontal="left" vertical="center" wrapText="1"/>
      <protection locked="0"/>
    </xf>
    <xf numFmtId="49" fontId="13" fillId="2" borderId="11" xfId="0" applyNumberFormat="1" applyFont="1" applyFill="1" applyBorder="1" applyAlignment="1" applyProtection="1">
      <alignment vertical="center" wrapText="1"/>
      <protection hidden="1"/>
    </xf>
    <xf numFmtId="49" fontId="13" fillId="0" borderId="5" xfId="0" applyNumberFormat="1" applyFont="1" applyFill="1" applyBorder="1" applyAlignment="1" applyProtection="1">
      <alignment horizontal="left" vertical="center" wrapText="1"/>
      <protection hidden="1"/>
    </xf>
    <xf numFmtId="0" fontId="6" fillId="0" borderId="12" xfId="0" applyFont="1" applyBorder="1" applyAlignment="1" applyProtection="1">
      <alignment horizontal="left" vertical="center" wrapText="1"/>
      <protection hidden="1"/>
    </xf>
    <xf numFmtId="49" fontId="13" fillId="2" borderId="5" xfId="0" applyNumberFormat="1" applyFont="1" applyFill="1" applyBorder="1" applyAlignment="1" applyProtection="1">
      <alignment horizontal="left" vertical="center" wrapText="1"/>
      <protection hidden="1"/>
    </xf>
    <xf numFmtId="1" fontId="13" fillId="2" borderId="13" xfId="0" applyNumberFormat="1" applyFont="1" applyFill="1" applyBorder="1" applyAlignment="1" applyProtection="1">
      <alignment horizontal="center" wrapText="1"/>
      <protection hidden="1"/>
    </xf>
    <xf numFmtId="0" fontId="0" fillId="0" borderId="1" xfId="0" applyFill="1" applyBorder="1" applyAlignment="1">
      <alignment horizontal="center" vertical="center"/>
    </xf>
    <xf numFmtId="166" fontId="0" fillId="0" borderId="1" xfId="0" applyNumberFormat="1" applyFill="1" applyBorder="1" applyAlignment="1">
      <alignment horizontal="center" vertical="center"/>
    </xf>
    <xf numFmtId="166" fontId="0" fillId="0" borderId="1" xfId="0" applyNumberFormat="1" applyBorder="1" applyAlignment="1">
      <alignment horizontal="center" vertical="center"/>
    </xf>
    <xf numFmtId="164" fontId="0" fillId="0" borderId="1" xfId="0" applyNumberFormat="1" applyBorder="1" applyAlignment="1">
      <alignment horizontal="center" vertical="center"/>
    </xf>
    <xf numFmtId="16" fontId="12" fillId="0" borderId="1" xfId="0" applyNumberFormat="1" applyFont="1" applyBorder="1" applyAlignment="1" applyProtection="1">
      <alignment horizontal="center" vertical="center" wrapText="1"/>
      <protection locked="0"/>
    </xf>
    <xf numFmtId="49" fontId="3" fillId="0" borderId="14" xfId="0" applyNumberFormat="1" applyFont="1" applyBorder="1" applyAlignment="1" applyProtection="1">
      <alignment vertical="center" wrapText="1"/>
      <protection hidden="1"/>
    </xf>
    <xf numFmtId="49" fontId="3" fillId="0" borderId="7" xfId="0" applyNumberFormat="1" applyFont="1" applyBorder="1" applyAlignment="1" applyProtection="1">
      <alignment vertical="center" wrapText="1"/>
      <protection hidden="1"/>
    </xf>
    <xf numFmtId="4" fontId="12" fillId="0" borderId="1" xfId="0" applyNumberFormat="1" applyFont="1" applyBorder="1" applyAlignment="1" applyProtection="1">
      <alignment horizontal="center" vertical="center" wrapText="1"/>
      <protection hidden="1"/>
    </xf>
    <xf numFmtId="167" fontId="12" fillId="0" borderId="9" xfId="0" applyNumberFormat="1" applyFont="1" applyBorder="1" applyAlignment="1" applyProtection="1">
      <alignment horizontal="center" vertical="center" wrapText="1"/>
      <protection locked="0"/>
    </xf>
    <xf numFmtId="167" fontId="12" fillId="0" borderId="1" xfId="0" applyNumberFormat="1" applyFont="1" applyBorder="1" applyAlignment="1" applyProtection="1">
      <alignment horizontal="center" vertical="center" wrapText="1"/>
      <protection locked="0"/>
    </xf>
    <xf numFmtId="0" fontId="12" fillId="0" borderId="15" xfId="0" applyFont="1" applyBorder="1" applyAlignment="1" applyProtection="1">
      <alignment horizontal="left" vertical="center" wrapText="1"/>
      <protection locked="0"/>
    </xf>
    <xf numFmtId="0" fontId="12" fillId="0" borderId="16" xfId="0" applyFont="1" applyBorder="1" applyAlignment="1" applyProtection="1">
      <alignment horizontal="left" vertical="center" wrapText="1"/>
      <protection locked="0"/>
    </xf>
    <xf numFmtId="0" fontId="12" fillId="0" borderId="17" xfId="0" applyFont="1" applyBorder="1" applyAlignment="1" applyProtection="1">
      <alignment horizontal="left" vertical="center" wrapText="1"/>
      <protection locked="0"/>
    </xf>
    <xf numFmtId="0" fontId="12" fillId="0" borderId="18" xfId="0" applyFont="1" applyBorder="1" applyAlignment="1" applyProtection="1">
      <alignment horizontal="left" vertical="center" wrapText="1"/>
      <protection locked="0"/>
    </xf>
    <xf numFmtId="0" fontId="12" fillId="0" borderId="15" xfId="0" applyFont="1" applyBorder="1" applyAlignment="1" applyProtection="1">
      <alignment horizontal="center" vertical="center" wrapText="1"/>
      <protection locked="0"/>
    </xf>
    <xf numFmtId="0" fontId="12" fillId="0" borderId="16"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0" fontId="12" fillId="0" borderId="18" xfId="0" applyFont="1" applyBorder="1" applyAlignment="1" applyProtection="1">
      <alignment horizontal="center" vertical="center" wrapText="1"/>
      <protection locked="0"/>
    </xf>
    <xf numFmtId="2" fontId="20" fillId="0" borderId="5" xfId="0" applyNumberFormat="1" applyFont="1" applyBorder="1" applyAlignment="1" applyProtection="1">
      <alignment horizontal="center" vertical="center" wrapText="1"/>
      <protection hidden="1"/>
    </xf>
    <xf numFmtId="167" fontId="12" fillId="0" borderId="15" xfId="0" applyNumberFormat="1" applyFont="1" applyBorder="1" applyAlignment="1" applyProtection="1">
      <alignment horizontal="center" vertical="center" wrapText="1"/>
      <protection locked="0"/>
    </xf>
    <xf numFmtId="167" fontId="12" fillId="0" borderId="17" xfId="0" applyNumberFormat="1" applyFont="1" applyBorder="1" applyAlignment="1" applyProtection="1">
      <alignment horizontal="center" vertical="center" wrapText="1"/>
      <protection locked="0"/>
    </xf>
    <xf numFmtId="17" fontId="12" fillId="0" borderId="15" xfId="0" applyNumberFormat="1" applyFont="1" applyBorder="1" applyAlignment="1" applyProtection="1">
      <alignment horizontal="center" vertical="center" wrapText="1"/>
      <protection locked="0"/>
    </xf>
    <xf numFmtId="0" fontId="12" fillId="0" borderId="0" xfId="0" applyFont="1" applyFill="1" applyAlignment="1" applyProtection="1">
      <alignment horizontal="center" vertical="center"/>
      <protection hidden="1"/>
    </xf>
    <xf numFmtId="0" fontId="12" fillId="0" borderId="16" xfId="0" applyFont="1" applyBorder="1" applyAlignment="1" applyProtection="1">
      <alignment horizontal="center" vertical="center" shrinkToFit="1"/>
      <protection locked="0"/>
    </xf>
    <xf numFmtId="0" fontId="12" fillId="0" borderId="18" xfId="0" applyFont="1" applyBorder="1" applyAlignment="1" applyProtection="1">
      <alignment horizontal="center" vertical="center" shrinkToFit="1"/>
      <protection locked="0"/>
    </xf>
    <xf numFmtId="49" fontId="9" fillId="0" borderId="19" xfId="0" applyNumberFormat="1" applyFont="1" applyBorder="1" applyAlignment="1" applyProtection="1">
      <alignment vertical="center" wrapText="1"/>
      <protection hidden="1"/>
    </xf>
    <xf numFmtId="1" fontId="20" fillId="0" borderId="20" xfId="0" applyNumberFormat="1" applyFont="1" applyBorder="1" applyAlignment="1" applyProtection="1">
      <alignment horizontal="center" vertical="center" wrapText="1"/>
      <protection hidden="1"/>
    </xf>
    <xf numFmtId="0" fontId="21" fillId="0" borderId="5" xfId="0" applyFont="1" applyBorder="1" applyAlignment="1" applyProtection="1">
      <alignment horizontal="center" vertical="center"/>
      <protection hidden="1"/>
    </xf>
    <xf numFmtId="2" fontId="22" fillId="0" borderId="5" xfId="0" applyNumberFormat="1" applyFont="1" applyBorder="1" applyAlignment="1" applyProtection="1">
      <alignment horizontal="center" vertical="center" wrapText="1"/>
      <protection hidden="1"/>
    </xf>
    <xf numFmtId="2" fontId="20" fillId="0" borderId="21" xfId="0" applyNumberFormat="1" applyFont="1" applyBorder="1" applyAlignment="1" applyProtection="1">
      <alignment horizontal="center" vertical="center" wrapText="1"/>
      <protection hidden="1"/>
    </xf>
    <xf numFmtId="1" fontId="12" fillId="0" borderId="22" xfId="0" applyNumberFormat="1" applyFont="1" applyBorder="1" applyAlignment="1" applyProtection="1">
      <alignment horizontal="center" vertical="center" wrapText="1"/>
      <protection hidden="1"/>
    </xf>
    <xf numFmtId="1" fontId="12" fillId="0" borderId="23" xfId="0" applyNumberFormat="1" applyFont="1" applyBorder="1" applyAlignment="1" applyProtection="1">
      <alignment horizontal="center" vertical="center" wrapText="1"/>
      <protection hidden="1"/>
    </xf>
    <xf numFmtId="1" fontId="12" fillId="0" borderId="24" xfId="0" applyNumberFormat="1" applyFont="1" applyBorder="1" applyAlignment="1" applyProtection="1">
      <alignment horizontal="center" vertical="center" wrapText="1"/>
      <protection hidden="1"/>
    </xf>
    <xf numFmtId="1" fontId="12" fillId="0" borderId="25" xfId="0" applyNumberFormat="1" applyFont="1" applyBorder="1" applyAlignment="1" applyProtection="1">
      <alignment horizontal="center" vertical="center" wrapText="1"/>
      <protection hidden="1"/>
    </xf>
    <xf numFmtId="1" fontId="12" fillId="0" borderId="15" xfId="0" applyNumberFormat="1" applyFont="1" applyBorder="1" applyAlignment="1" applyProtection="1">
      <alignment horizontal="center" vertical="center" wrapText="1"/>
      <protection hidden="1"/>
    </xf>
    <xf numFmtId="1" fontId="12" fillId="0" borderId="16" xfId="0" applyNumberFormat="1" applyFont="1" applyBorder="1" applyAlignment="1" applyProtection="1">
      <alignment horizontal="center" vertical="center" wrapText="1"/>
      <protection hidden="1"/>
    </xf>
    <xf numFmtId="1" fontId="12" fillId="0" borderId="17" xfId="0" applyNumberFormat="1" applyFont="1" applyBorder="1" applyAlignment="1" applyProtection="1">
      <alignment horizontal="center" vertical="center" wrapText="1"/>
      <protection hidden="1"/>
    </xf>
    <xf numFmtId="1" fontId="12" fillId="0" borderId="18" xfId="0" applyNumberFormat="1" applyFont="1" applyBorder="1" applyAlignment="1" applyProtection="1">
      <alignment horizontal="center" vertical="center" wrapText="1"/>
      <protection hidden="1"/>
    </xf>
    <xf numFmtId="49" fontId="12" fillId="0" borderId="26" xfId="0" applyNumberFormat="1" applyFont="1" applyBorder="1" applyAlignment="1" applyProtection="1">
      <alignment horizontal="center" vertical="center" wrapText="1"/>
      <protection locked="0"/>
    </xf>
    <xf numFmtId="0" fontId="21" fillId="0" borderId="16" xfId="0" applyFont="1" applyBorder="1" applyAlignment="1" applyProtection="1">
      <alignment horizontal="center" vertical="center"/>
      <protection hidden="1"/>
    </xf>
    <xf numFmtId="49" fontId="12" fillId="0" borderId="27" xfId="0" applyNumberFormat="1" applyFont="1" applyBorder="1" applyAlignment="1" applyProtection="1">
      <alignment horizontal="center" vertical="center" wrapText="1"/>
      <protection locked="0"/>
    </xf>
    <xf numFmtId="0" fontId="21" fillId="0" borderId="18" xfId="0" applyFont="1" applyBorder="1" applyAlignment="1" applyProtection="1">
      <alignment horizontal="center" vertical="center"/>
      <protection hidden="1"/>
    </xf>
    <xf numFmtId="2" fontId="22" fillId="0" borderId="21" xfId="0" applyNumberFormat="1" applyFont="1" applyBorder="1" applyAlignment="1" applyProtection="1">
      <alignment horizontal="center" vertical="center" wrapText="1"/>
      <protection hidden="1"/>
    </xf>
    <xf numFmtId="2" fontId="21" fillId="0" borderId="28" xfId="0" applyNumberFormat="1" applyFont="1" applyBorder="1" applyAlignment="1" applyProtection="1">
      <alignment horizontal="center" vertical="center" wrapText="1"/>
      <protection hidden="1"/>
    </xf>
    <xf numFmtId="2" fontId="21" fillId="0" borderId="29" xfId="0" applyNumberFormat="1" applyFont="1" applyBorder="1" applyAlignment="1" applyProtection="1">
      <alignment horizontal="center" vertical="center" wrapText="1"/>
      <protection hidden="1"/>
    </xf>
    <xf numFmtId="2" fontId="21" fillId="0" borderId="6" xfId="0" applyNumberFormat="1" applyFont="1" applyBorder="1" applyAlignment="1" applyProtection="1">
      <alignment horizontal="center" vertical="center" wrapText="1"/>
      <protection hidden="1"/>
    </xf>
    <xf numFmtId="0" fontId="21" fillId="0" borderId="19" xfId="0" applyFont="1" applyBorder="1" applyAlignment="1" applyProtection="1">
      <alignment horizontal="center" vertical="center"/>
      <protection hidden="1"/>
    </xf>
    <xf numFmtId="0" fontId="21" fillId="0" borderId="14" xfId="0" applyFont="1" applyBorder="1" applyAlignment="1" applyProtection="1">
      <alignment horizontal="center" vertical="center"/>
      <protection hidden="1"/>
    </xf>
    <xf numFmtId="0" fontId="21" fillId="0" borderId="7" xfId="0" applyFont="1" applyBorder="1" applyAlignment="1" applyProtection="1">
      <alignment horizontal="center" vertical="center"/>
      <protection hidden="1"/>
    </xf>
    <xf numFmtId="2" fontId="20" fillId="0" borderId="12" xfId="0" applyNumberFormat="1" applyFont="1" applyBorder="1" applyAlignment="1" applyProtection="1">
      <alignment horizontal="center" vertical="center" wrapText="1"/>
      <protection hidden="1"/>
    </xf>
    <xf numFmtId="2" fontId="20" fillId="0" borderId="30" xfId="0" applyNumberFormat="1" applyFont="1" applyBorder="1" applyAlignment="1" applyProtection="1">
      <alignment horizontal="center" vertical="center" wrapText="1"/>
      <protection hidden="1"/>
    </xf>
    <xf numFmtId="0" fontId="21" fillId="0" borderId="31" xfId="0" applyFont="1" applyBorder="1" applyAlignment="1" applyProtection="1">
      <alignment horizontal="center" vertical="center"/>
      <protection hidden="1"/>
    </xf>
    <xf numFmtId="0" fontId="21" fillId="0" borderId="32" xfId="0" applyFont="1" applyBorder="1" applyAlignment="1" applyProtection="1">
      <alignment horizontal="center" vertical="center"/>
      <protection hidden="1"/>
    </xf>
    <xf numFmtId="1" fontId="12" fillId="0" borderId="33" xfId="0" applyNumberFormat="1" applyFont="1" applyBorder="1" applyAlignment="1" applyProtection="1">
      <alignment horizontal="center" vertical="center" wrapText="1"/>
      <protection hidden="1"/>
    </xf>
    <xf numFmtId="1" fontId="12" fillId="0" borderId="34" xfId="0" applyNumberFormat="1" applyFont="1" applyBorder="1" applyAlignment="1" applyProtection="1">
      <alignment horizontal="center" vertical="center" wrapText="1"/>
      <protection hidden="1"/>
    </xf>
    <xf numFmtId="0" fontId="12" fillId="0" borderId="35" xfId="0"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0" fillId="0" borderId="1" xfId="0" applyBorder="1"/>
    <xf numFmtId="0" fontId="12" fillId="0" borderId="14" xfId="0" applyFont="1" applyBorder="1" applyAlignment="1" applyProtection="1">
      <alignment horizontal="left" vertical="center" wrapText="1"/>
      <protection locked="0"/>
    </xf>
    <xf numFmtId="0" fontId="12" fillId="0" borderId="7" xfId="0" applyFont="1" applyBorder="1" applyAlignment="1" applyProtection="1">
      <alignment horizontal="left" vertical="center" wrapText="1"/>
      <protection locked="0"/>
    </xf>
    <xf numFmtId="0" fontId="12" fillId="0" borderId="14"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xf numFmtId="2" fontId="22" fillId="0" borderId="30" xfId="0" applyNumberFormat="1" applyFont="1" applyBorder="1" applyAlignment="1" applyProtection="1">
      <alignment horizontal="center" vertical="center" wrapText="1"/>
      <protection hidden="1"/>
    </xf>
    <xf numFmtId="0" fontId="21" fillId="0" borderId="8" xfId="0" applyFont="1" applyBorder="1" applyAlignment="1" applyProtection="1">
      <alignment horizontal="center" vertical="center"/>
      <protection hidden="1"/>
    </xf>
    <xf numFmtId="1" fontId="18" fillId="0" borderId="2" xfId="0" applyNumberFormat="1" applyFont="1" applyBorder="1" applyAlignment="1" applyProtection="1">
      <alignment horizontal="center" vertical="center" wrapText="1"/>
      <protection hidden="1"/>
    </xf>
    <xf numFmtId="49" fontId="2" fillId="2" borderId="5" xfId="0" applyNumberFormat="1" applyFont="1" applyFill="1" applyBorder="1" applyAlignment="1" applyProtection="1">
      <alignment vertical="center" wrapText="1"/>
      <protection hidden="1"/>
    </xf>
    <xf numFmtId="1" fontId="4" fillId="0" borderId="4" xfId="0" applyNumberFormat="1" applyFont="1" applyBorder="1" applyAlignment="1" applyProtection="1">
      <alignment horizontal="center" vertical="center" wrapText="1"/>
      <protection hidden="1"/>
    </xf>
    <xf numFmtId="4" fontId="4" fillId="0" borderId="4" xfId="0" applyNumberFormat="1" applyFont="1" applyBorder="1" applyAlignment="1" applyProtection="1">
      <alignment horizontal="right" vertical="center" wrapText="1"/>
      <protection hidden="1"/>
    </xf>
    <xf numFmtId="0" fontId="14" fillId="0" borderId="18" xfId="0" applyFont="1" applyBorder="1" applyAlignment="1" applyProtection="1">
      <alignment horizontal="center" vertical="center" wrapText="1"/>
      <protection hidden="1"/>
    </xf>
    <xf numFmtId="4" fontId="4" fillId="0" borderId="37" xfId="0" applyNumberFormat="1" applyFont="1" applyBorder="1" applyAlignment="1" applyProtection="1">
      <alignment horizontal="right" vertical="center" wrapText="1"/>
      <protection hidden="1"/>
    </xf>
    <xf numFmtId="1" fontId="13" fillId="0" borderId="38" xfId="0" applyNumberFormat="1" applyFont="1" applyFill="1" applyBorder="1" applyAlignment="1" applyProtection="1">
      <alignment horizontal="center" vertical="center" wrapText="1"/>
      <protection hidden="1"/>
    </xf>
    <xf numFmtId="1" fontId="13" fillId="2" borderId="39" xfId="0" applyNumberFormat="1" applyFont="1" applyFill="1" applyBorder="1" applyAlignment="1" applyProtection="1">
      <alignment horizontal="center" vertical="center" wrapText="1"/>
      <protection hidden="1"/>
    </xf>
    <xf numFmtId="49" fontId="13" fillId="0" borderId="12" xfId="0" applyNumberFormat="1" applyFont="1" applyFill="1" applyBorder="1" applyAlignment="1" applyProtection="1">
      <alignment vertical="center" wrapText="1"/>
      <protection hidden="1"/>
    </xf>
    <xf numFmtId="49" fontId="3" fillId="0" borderId="40" xfId="0" applyNumberFormat="1" applyFont="1" applyBorder="1" applyAlignment="1" applyProtection="1">
      <alignment vertical="center" wrapText="1"/>
      <protection hidden="1"/>
    </xf>
    <xf numFmtId="49" fontId="3" fillId="0" borderId="41" xfId="0" applyNumberFormat="1" applyFont="1" applyBorder="1" applyAlignment="1" applyProtection="1">
      <alignment vertical="center" wrapText="1"/>
      <protection hidden="1"/>
    </xf>
    <xf numFmtId="49" fontId="3" fillId="0" borderId="42" xfId="0" applyNumberFormat="1" applyFont="1" applyBorder="1" applyAlignment="1" applyProtection="1">
      <alignment vertical="center" wrapText="1"/>
      <protection hidden="1"/>
    </xf>
    <xf numFmtId="49" fontId="3" fillId="0" borderId="43" xfId="0" applyNumberFormat="1" applyFont="1" applyBorder="1" applyAlignment="1" applyProtection="1">
      <alignment vertical="center" wrapText="1"/>
      <protection hidden="1"/>
    </xf>
    <xf numFmtId="49" fontId="9" fillId="0" borderId="41" xfId="0" applyNumberFormat="1" applyFont="1" applyBorder="1" applyAlignment="1" applyProtection="1">
      <alignment vertical="center" wrapText="1"/>
      <protection hidden="1"/>
    </xf>
    <xf numFmtId="49" fontId="9" fillId="0" borderId="41" xfId="0" applyNumberFormat="1" applyFont="1" applyBorder="1" applyAlignment="1" applyProtection="1">
      <alignment horizontal="left" vertical="center" wrapText="1" indent="2"/>
      <protection hidden="1"/>
    </xf>
    <xf numFmtId="49" fontId="43" fillId="0" borderId="41" xfId="0" applyNumberFormat="1" applyFont="1" applyBorder="1" applyAlignment="1" applyProtection="1">
      <alignment horizontal="left" vertical="center" wrapText="1" indent="2"/>
      <protection hidden="1"/>
    </xf>
    <xf numFmtId="49" fontId="3" fillId="0" borderId="8" xfId="0" applyNumberFormat="1" applyFont="1" applyBorder="1" applyAlignment="1" applyProtection="1">
      <alignment vertical="center" wrapText="1"/>
      <protection hidden="1"/>
    </xf>
    <xf numFmtId="49" fontId="43" fillId="0" borderId="42" xfId="0" applyNumberFormat="1" applyFont="1" applyBorder="1" applyAlignment="1" applyProtection="1">
      <alignment horizontal="left" vertical="center" wrapText="1" indent="2"/>
      <protection hidden="1"/>
    </xf>
    <xf numFmtId="1" fontId="15" fillId="0" borderId="3" xfId="0" applyNumberFormat="1" applyFont="1" applyBorder="1" applyAlignment="1" applyProtection="1">
      <alignment horizontal="center" vertical="center" wrapText="1"/>
      <protection hidden="1"/>
    </xf>
    <xf numFmtId="49" fontId="3" fillId="0" borderId="44" xfId="0" applyNumberFormat="1" applyFont="1" applyBorder="1" applyAlignment="1" applyProtection="1">
      <alignment vertical="center" wrapText="1"/>
      <protection hidden="1"/>
    </xf>
    <xf numFmtId="49" fontId="2" fillId="2" borderId="12" xfId="0" applyNumberFormat="1" applyFont="1" applyFill="1" applyBorder="1" applyAlignment="1" applyProtection="1">
      <alignment vertical="center" wrapText="1"/>
      <protection hidden="1"/>
    </xf>
    <xf numFmtId="0" fontId="4" fillId="0" borderId="45" xfId="0" applyFont="1" applyBorder="1" applyAlignment="1" applyProtection="1">
      <alignment vertical="center" wrapText="1"/>
      <protection locked="0"/>
    </xf>
    <xf numFmtId="3" fontId="12" fillId="0" borderId="9" xfId="0" applyNumberFormat="1" applyFont="1" applyBorder="1" applyAlignment="1" applyProtection="1">
      <alignment horizontal="center" vertical="center" wrapText="1"/>
      <protection hidden="1"/>
    </xf>
    <xf numFmtId="0" fontId="12" fillId="0" borderId="14" xfId="0" applyFont="1" applyBorder="1" applyAlignment="1" applyProtection="1">
      <alignment vertical="center" wrapText="1"/>
      <protection locked="0"/>
    </xf>
    <xf numFmtId="0" fontId="12" fillId="0" borderId="46" xfId="0" applyFont="1" applyBorder="1" applyAlignment="1" applyProtection="1">
      <alignment vertical="center" wrapText="1"/>
      <protection locked="0"/>
    </xf>
    <xf numFmtId="0" fontId="12" fillId="0" borderId="46" xfId="0" applyFont="1" applyBorder="1" applyAlignment="1" applyProtection="1">
      <alignment horizontal="center" vertical="center" wrapText="1"/>
      <protection locked="0"/>
    </xf>
    <xf numFmtId="0" fontId="12" fillId="0" borderId="14" xfId="0" applyFont="1" applyBorder="1" applyAlignment="1" applyProtection="1">
      <alignment horizontal="center" vertical="center"/>
      <protection locked="0"/>
    </xf>
    <xf numFmtId="3" fontId="12" fillId="0" borderId="29" xfId="0" applyNumberFormat="1" applyFont="1" applyBorder="1" applyAlignment="1" applyProtection="1">
      <alignment horizontal="center" vertical="center" wrapText="1"/>
      <protection hidden="1"/>
    </xf>
    <xf numFmtId="1" fontId="12" fillId="0" borderId="14" xfId="0" applyNumberFormat="1" applyFont="1" applyBorder="1" applyAlignment="1" applyProtection="1">
      <alignment horizontal="center" vertical="center" wrapText="1"/>
      <protection locked="0"/>
    </xf>
    <xf numFmtId="1" fontId="12" fillId="0" borderId="19" xfId="0" applyNumberFormat="1" applyFont="1" applyBorder="1" applyAlignment="1" applyProtection="1">
      <alignment horizontal="center" vertical="center" wrapText="1"/>
      <protection locked="0"/>
    </xf>
    <xf numFmtId="1" fontId="12" fillId="0" borderId="46" xfId="0" applyNumberFormat="1" applyFont="1" applyBorder="1" applyAlignment="1" applyProtection="1">
      <alignment horizontal="center" vertical="center" wrapText="1"/>
      <protection locked="0"/>
    </xf>
    <xf numFmtId="1" fontId="12" fillId="0" borderId="7" xfId="0" applyNumberFormat="1" applyFont="1" applyBorder="1" applyAlignment="1" applyProtection="1">
      <alignment horizontal="center" vertical="center" wrapText="1"/>
      <protection locked="0"/>
    </xf>
    <xf numFmtId="3" fontId="12" fillId="0" borderId="3"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2" fontId="12" fillId="0" borderId="29" xfId="0" applyNumberFormat="1" applyFont="1" applyBorder="1" applyAlignment="1" applyProtection="1">
      <alignment horizontal="center" vertical="center" wrapText="1"/>
      <protection hidden="1"/>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23" xfId="0" applyNumberFormat="1" applyFont="1" applyBorder="1" applyAlignment="1" applyProtection="1">
      <alignment horizontal="center" vertical="center" wrapText="1"/>
      <protection locked="0"/>
    </xf>
    <xf numFmtId="1" fontId="12" fillId="0" borderId="47"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12" fillId="0" borderId="18" xfId="0" applyNumberFormat="1" applyFont="1" applyBorder="1" applyAlignment="1" applyProtection="1">
      <alignment horizontal="center" vertical="center" wrapText="1"/>
      <protection locked="0"/>
    </xf>
    <xf numFmtId="3" fontId="12" fillId="0" borderId="48" xfId="0" applyNumberFormat="1" applyFont="1" applyBorder="1" applyAlignment="1" applyProtection="1">
      <alignment horizontal="center" vertical="center" wrapText="1"/>
      <protection hidden="1"/>
    </xf>
    <xf numFmtId="0" fontId="21" fillId="0" borderId="29" xfId="0" applyFont="1" applyBorder="1" applyAlignment="1" applyProtection="1">
      <alignment horizontal="center"/>
      <protection hidden="1"/>
    </xf>
    <xf numFmtId="3" fontId="12" fillId="0" borderId="14" xfId="0" applyNumberFormat="1" applyFont="1" applyBorder="1" applyAlignment="1" applyProtection="1">
      <alignment horizontal="center" vertical="center" wrapText="1"/>
      <protection hidden="1"/>
    </xf>
    <xf numFmtId="49" fontId="12" fillId="0" borderId="19" xfId="0" applyNumberFormat="1" applyFont="1" applyBorder="1" applyAlignment="1" applyProtection="1">
      <alignment horizontal="center" vertical="center" wrapText="1"/>
      <protection locked="0"/>
    </xf>
    <xf numFmtId="49" fontId="12" fillId="0" borderId="11" xfId="0" applyNumberFormat="1"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50" xfId="0" applyNumberFormat="1" applyFont="1" applyBorder="1" applyAlignment="1" applyProtection="1">
      <alignment horizontal="center" vertical="center" wrapText="1"/>
      <protection locked="0"/>
    </xf>
    <xf numFmtId="1" fontId="12" fillId="0" borderId="49"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2" fontId="12" fillId="0" borderId="6" xfId="0" applyNumberFormat="1" applyFont="1" applyBorder="1" applyAlignment="1" applyProtection="1">
      <alignment horizontal="center" vertical="center" wrapText="1"/>
      <protection hidden="1"/>
    </xf>
    <xf numFmtId="0" fontId="12" fillId="0" borderId="6" xfId="0"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hidden="1"/>
    </xf>
    <xf numFmtId="3" fontId="12" fillId="0" borderId="32" xfId="0" applyNumberFormat="1" applyFont="1" applyBorder="1" applyAlignment="1" applyProtection="1">
      <alignment horizontal="center" vertical="center" wrapText="1"/>
      <protection hidden="1"/>
    </xf>
    <xf numFmtId="1" fontId="20" fillId="0" borderId="4" xfId="0" applyNumberFormat="1" applyFont="1" applyBorder="1" applyAlignment="1" applyProtection="1">
      <alignment horizontal="center" vertical="center" wrapText="1"/>
      <protection hidden="1"/>
    </xf>
    <xf numFmtId="1" fontId="20" fillId="0" borderId="13" xfId="0" applyNumberFormat="1" applyFont="1" applyBorder="1" applyAlignment="1" applyProtection="1">
      <alignment horizontal="center" vertical="center" wrapText="1"/>
      <protection hidden="1"/>
    </xf>
    <xf numFmtId="3" fontId="20" fillId="0" borderId="5" xfId="0" applyNumberFormat="1" applyFont="1" applyBorder="1" applyAlignment="1" applyProtection="1">
      <alignment horizontal="center" vertical="center" wrapText="1"/>
      <protection hidden="1"/>
    </xf>
    <xf numFmtId="2" fontId="12" fillId="0" borderId="28" xfId="0" applyNumberFormat="1" applyFont="1" applyBorder="1" applyAlignment="1" applyProtection="1">
      <alignment horizontal="center" vertical="center" wrapText="1"/>
      <protection hidden="1"/>
    </xf>
    <xf numFmtId="49" fontId="9" fillId="0" borderId="41" xfId="0" applyNumberFormat="1" applyFont="1" applyFill="1" applyBorder="1" applyAlignment="1" applyProtection="1">
      <alignment vertical="center" wrapText="1"/>
      <protection hidden="1"/>
    </xf>
    <xf numFmtId="49" fontId="3" fillId="0" borderId="41" xfId="0" applyNumberFormat="1" applyFont="1" applyFill="1" applyBorder="1" applyAlignment="1" applyProtection="1">
      <alignment horizontal="left" vertical="center" wrapText="1" indent="2"/>
      <protection hidden="1"/>
    </xf>
    <xf numFmtId="49" fontId="3" fillId="0" borderId="42" xfId="0" applyNumberFormat="1" applyFont="1" applyFill="1" applyBorder="1" applyAlignment="1" applyProtection="1">
      <alignment horizontal="left" vertical="center" wrapText="1" indent="2"/>
      <protection hidden="1"/>
    </xf>
    <xf numFmtId="49" fontId="43" fillId="0" borderId="41" xfId="0" applyNumberFormat="1" applyFont="1" applyFill="1" applyBorder="1" applyAlignment="1" applyProtection="1">
      <alignment horizontal="left" vertical="center" wrapText="1" indent="2"/>
      <protection hidden="1"/>
    </xf>
    <xf numFmtId="49" fontId="3" fillId="0" borderId="40" xfId="0" applyNumberFormat="1" applyFont="1" applyFill="1" applyBorder="1" applyAlignment="1" applyProtection="1">
      <alignment vertical="center" wrapText="1"/>
      <protection hidden="1"/>
    </xf>
    <xf numFmtId="49" fontId="43" fillId="0" borderId="42" xfId="0" applyNumberFormat="1" applyFont="1" applyFill="1" applyBorder="1" applyAlignment="1" applyProtection="1">
      <alignment horizontal="left" vertical="center" wrapText="1" indent="2"/>
      <protection hidden="1"/>
    </xf>
    <xf numFmtId="49" fontId="3" fillId="0" borderId="41" xfId="0" applyNumberFormat="1" applyFont="1" applyFill="1" applyBorder="1" applyAlignment="1" applyProtection="1">
      <alignment vertical="center" wrapText="1"/>
      <protection hidden="1"/>
    </xf>
    <xf numFmtId="0" fontId="22" fillId="0" borderId="0" xfId="0" applyFont="1" applyAlignment="1" applyProtection="1">
      <alignment horizontal="right" vertical="center"/>
      <protection hidden="1"/>
    </xf>
    <xf numFmtId="16" fontId="12" fillId="0" borderId="1" xfId="0" quotePrefix="1" applyNumberFormat="1" applyFont="1" applyBorder="1" applyAlignment="1" applyProtection="1">
      <alignment horizontal="center" vertical="center" wrapText="1"/>
      <protection locked="0"/>
    </xf>
    <xf numFmtId="0" fontId="21" fillId="0" borderId="0" xfId="0" applyFont="1" applyProtection="1">
      <protection locked="0"/>
    </xf>
    <xf numFmtId="4" fontId="33" fillId="0" borderId="22" xfId="0" applyNumberFormat="1" applyFont="1" applyBorder="1" applyAlignment="1" applyProtection="1">
      <alignment horizontal="center" vertical="center" wrapText="1"/>
      <protection hidden="1"/>
    </xf>
    <xf numFmtId="4" fontId="33" fillId="0" borderId="23" xfId="0" applyNumberFormat="1" applyFont="1" applyBorder="1" applyAlignment="1" applyProtection="1">
      <alignment horizontal="center" vertical="center" wrapText="1"/>
      <protection hidden="1"/>
    </xf>
    <xf numFmtId="4" fontId="31" fillId="0" borderId="23" xfId="0" applyNumberFormat="1" applyFont="1" applyBorder="1" applyAlignment="1" applyProtection="1">
      <alignment horizontal="center" vertical="center" wrapText="1"/>
      <protection hidden="1"/>
    </xf>
    <xf numFmtId="0" fontId="0" fillId="0" borderId="1" xfId="0" applyBorder="1" applyAlignment="1">
      <alignment horizontal="left" vertical="center"/>
    </xf>
    <xf numFmtId="0" fontId="42" fillId="3" borderId="1" xfId="0" applyFont="1" applyFill="1" applyBorder="1" applyAlignment="1">
      <alignment horizontal="left" vertical="center"/>
    </xf>
    <xf numFmtId="0" fontId="0" fillId="0" borderId="0" xfId="0" applyAlignment="1">
      <alignment horizontal="left" vertical="center"/>
    </xf>
    <xf numFmtId="49" fontId="0" fillId="0" borderId="1" xfId="0" applyNumberFormat="1" applyFill="1" applyBorder="1" applyAlignment="1">
      <alignment horizontal="center"/>
    </xf>
    <xf numFmtId="0" fontId="44" fillId="0" borderId="0" xfId="0" applyFont="1"/>
    <xf numFmtId="0" fontId="44" fillId="0" borderId="1" xfId="0" applyFont="1" applyBorder="1" applyAlignment="1">
      <alignment horizontal="center" vertical="center"/>
    </xf>
    <xf numFmtId="0" fontId="17" fillId="2" borderId="39" xfId="0" applyFont="1" applyFill="1" applyBorder="1" applyAlignment="1" applyProtection="1">
      <alignment horizontal="center" vertical="center" wrapText="1"/>
      <protection hidden="1"/>
    </xf>
    <xf numFmtId="0" fontId="16" fillId="2" borderId="39" xfId="0" applyFont="1" applyFill="1" applyBorder="1" applyAlignment="1" applyProtection="1">
      <alignment horizontal="center" vertical="center" wrapText="1"/>
      <protection hidden="1"/>
    </xf>
    <xf numFmtId="49" fontId="3" fillId="0" borderId="29" xfId="0" applyNumberFormat="1" applyFont="1" applyBorder="1" applyAlignment="1" applyProtection="1">
      <alignment vertical="center" wrapText="1"/>
      <protection hidden="1"/>
    </xf>
    <xf numFmtId="1" fontId="9" fillId="0" borderId="15" xfId="0" applyNumberFormat="1" applyFont="1" applyBorder="1" applyAlignment="1" applyProtection="1">
      <alignment horizontal="center" vertical="center" wrapText="1"/>
      <protection hidden="1"/>
    </xf>
    <xf numFmtId="1" fontId="9" fillId="0" borderId="17" xfId="0" applyNumberFormat="1" applyFont="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49" fontId="12" fillId="0" borderId="0" xfId="0" applyNumberFormat="1" applyFont="1" applyFill="1" applyBorder="1" applyAlignment="1" applyProtection="1">
      <protection hidden="1"/>
    </xf>
    <xf numFmtId="0" fontId="12" fillId="0" borderId="0" xfId="0" applyFont="1" applyFill="1" applyAlignment="1" applyProtection="1">
      <alignment horizontal="right" vertical="center"/>
      <protection hidden="1"/>
    </xf>
    <xf numFmtId="0" fontId="45" fillId="0" borderId="0" xfId="0" applyFont="1" applyBorder="1" applyAlignment="1">
      <alignment vertical="center"/>
    </xf>
    <xf numFmtId="1" fontId="44" fillId="0" borderId="1" xfId="0" applyNumberFormat="1" applyFont="1" applyBorder="1" applyAlignment="1">
      <alignment horizontal="center" vertical="center" wrapText="1"/>
    </xf>
    <xf numFmtId="0" fontId="44" fillId="0" borderId="1" xfId="0" applyFont="1" applyBorder="1" applyAlignment="1">
      <alignment horizontal="left" vertical="center"/>
    </xf>
    <xf numFmtId="49" fontId="12" fillId="0" borderId="1" xfId="0" applyNumberFormat="1" applyFont="1" applyBorder="1" applyProtection="1">
      <protection hidden="1"/>
    </xf>
    <xf numFmtId="49" fontId="21" fillId="0" borderId="1" xfId="0" applyNumberFormat="1" applyFont="1" applyBorder="1" applyAlignment="1" applyProtection="1">
      <alignment vertical="center"/>
      <protection hidden="1"/>
    </xf>
    <xf numFmtId="0" fontId="12" fillId="0" borderId="9" xfId="0" applyNumberFormat="1" applyFont="1" applyBorder="1" applyAlignment="1" applyProtection="1">
      <alignment horizontal="center" vertical="center" wrapText="1"/>
      <protection locked="0"/>
    </xf>
    <xf numFmtId="49" fontId="12" fillId="0" borderId="1" xfId="0" applyNumberFormat="1" applyFont="1" applyBorder="1" applyAlignment="1" applyProtection="1">
      <alignment horizontal="right"/>
      <protection hidden="1"/>
    </xf>
    <xf numFmtId="49" fontId="6" fillId="0" borderId="1" xfId="0" applyNumberFormat="1" applyFont="1" applyBorder="1" applyAlignment="1" applyProtection="1">
      <alignment horizontal="right"/>
      <protection hidden="1"/>
    </xf>
    <xf numFmtId="49" fontId="6" fillId="0" borderId="1" xfId="0" applyNumberFormat="1" applyFont="1" applyBorder="1" applyProtection="1">
      <protection hidden="1"/>
    </xf>
    <xf numFmtId="49" fontId="6" fillId="0" borderId="1" xfId="0" applyNumberFormat="1" applyFont="1" applyBorder="1" applyAlignment="1" applyProtection="1">
      <alignment vertical="center"/>
      <protection hidden="1"/>
    </xf>
    <xf numFmtId="49" fontId="21" fillId="0" borderId="1" xfId="0" applyNumberFormat="1" applyFont="1" applyBorder="1" applyProtection="1">
      <protection hidden="1"/>
    </xf>
    <xf numFmtId="49" fontId="12" fillId="0" borderId="1" xfId="0" applyNumberFormat="1" applyFont="1" applyBorder="1" applyAlignment="1" applyProtection="1">
      <protection hidden="1"/>
    </xf>
    <xf numFmtId="0" fontId="12" fillId="0" borderId="26" xfId="0" applyNumberFormat="1" applyFont="1" applyBorder="1" applyAlignment="1" applyProtection="1">
      <alignment horizontal="center" vertical="center" wrapText="1"/>
      <protection locked="0"/>
    </xf>
    <xf numFmtId="49" fontId="21" fillId="0" borderId="19" xfId="0" applyNumberFormat="1" applyFont="1" applyBorder="1" applyAlignment="1" applyProtection="1">
      <alignment horizontal="center" vertical="center"/>
      <protection hidden="1"/>
    </xf>
    <xf numFmtId="49" fontId="9" fillId="0" borderId="14" xfId="0" applyNumberFormat="1" applyFont="1" applyBorder="1" applyAlignment="1" applyProtection="1">
      <alignment vertical="center" wrapText="1"/>
      <protection hidden="1"/>
    </xf>
    <xf numFmtId="1" fontId="12" fillId="0" borderId="1" xfId="0" applyNumberFormat="1" applyFont="1" applyBorder="1" applyAlignment="1" applyProtection="1">
      <alignment horizontal="center" vertical="center" wrapTex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51"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22" fillId="0" borderId="0" xfId="0" applyFont="1" applyAlignment="1" applyProtection="1">
      <alignment horizontal="right" vertical="center"/>
      <protection locked="0" hidden="1"/>
    </xf>
    <xf numFmtId="0" fontId="0" fillId="0" borderId="0" xfId="0" applyFont="1" applyBorder="1" applyAlignment="1" applyProtection="1">
      <alignment vertical="center"/>
    </xf>
    <xf numFmtId="49" fontId="39" fillId="0" borderId="0" xfId="0" applyNumberFormat="1" applyFont="1" applyProtection="1"/>
    <xf numFmtId="0" fontId="39" fillId="0" borderId="0" xfId="0" applyFont="1" applyAlignment="1" applyProtection="1">
      <alignment horizontal="center" vertical="center"/>
    </xf>
    <xf numFmtId="0" fontId="39" fillId="0" borderId="0" xfId="0" applyFont="1" applyProtection="1"/>
    <xf numFmtId="0" fontId="12" fillId="0" borderId="0" xfId="0" applyFont="1" applyProtection="1"/>
    <xf numFmtId="0" fontId="6" fillId="0" borderId="0" xfId="0" applyFont="1" applyProtection="1"/>
    <xf numFmtId="0" fontId="8" fillId="0" borderId="0" xfId="0" applyFont="1" applyProtection="1"/>
    <xf numFmtId="0" fontId="8" fillId="0" borderId="0" xfId="0" applyFont="1" applyAlignment="1" applyProtection="1">
      <alignment vertical="center"/>
    </xf>
    <xf numFmtId="0" fontId="6" fillId="0" borderId="0" xfId="0" applyFont="1" applyAlignment="1" applyProtection="1">
      <alignment vertical="center"/>
    </xf>
    <xf numFmtId="0" fontId="6" fillId="0" borderId="0" xfId="0" applyFont="1" applyAlignment="1" applyProtection="1">
      <alignment horizontal="center" vertical="center"/>
    </xf>
    <xf numFmtId="49" fontId="6" fillId="0" borderId="0" xfId="0" applyNumberFormat="1" applyFont="1" applyProtection="1"/>
    <xf numFmtId="49" fontId="22" fillId="0" borderId="0" xfId="0" applyNumberFormat="1" applyFont="1" applyBorder="1" applyAlignment="1" applyProtection="1">
      <alignment horizontal="left" vertical="center" wrapText="1"/>
    </xf>
    <xf numFmtId="0" fontId="21" fillId="0" borderId="0" xfId="0" applyFont="1" applyAlignment="1" applyProtection="1">
      <alignment horizontal="center" vertical="center"/>
    </xf>
    <xf numFmtId="0" fontId="0" fillId="0" borderId="0" xfId="0" applyProtection="1">
      <protection locked="0"/>
    </xf>
    <xf numFmtId="0" fontId="4" fillId="0" borderId="52" xfId="0" quotePrefix="1" applyFont="1" applyBorder="1" applyAlignment="1" applyProtection="1">
      <alignment vertical="center" wrapText="1"/>
      <protection locked="0"/>
    </xf>
    <xf numFmtId="0" fontId="4" fillId="0" borderId="15" xfId="0" applyFont="1" applyBorder="1" applyAlignment="1" applyProtection="1">
      <alignment horizontal="left" vertical="center" wrapText="1"/>
      <protection locked="0" hidden="1"/>
    </xf>
    <xf numFmtId="0" fontId="4" fillId="0" borderId="29" xfId="0" applyFont="1" applyBorder="1" applyAlignment="1" applyProtection="1">
      <alignment horizontal="left" vertical="center" wrapText="1"/>
      <protection locked="0" hidden="1"/>
    </xf>
    <xf numFmtId="0" fontId="0" fillId="0" borderId="0" xfId="0" applyAlignment="1" applyProtection="1">
      <alignment horizontal="left"/>
      <protection locked="0"/>
    </xf>
    <xf numFmtId="0" fontId="6" fillId="0" borderId="15" xfId="0" applyFont="1" applyBorder="1" applyAlignment="1" applyProtection="1">
      <alignment horizontal="left" vertical="center" wrapText="1" indent="3"/>
      <protection locked="0" hidden="1"/>
    </xf>
    <xf numFmtId="0" fontId="1" fillId="0" borderId="1" xfId="0" applyFont="1" applyBorder="1" applyAlignment="1" applyProtection="1">
      <alignment horizontal="center" vertical="center" wrapText="1"/>
      <protection locked="0" hidden="1"/>
    </xf>
    <xf numFmtId="0" fontId="6" fillId="0" borderId="15" xfId="0" applyFont="1" applyBorder="1" applyAlignment="1" applyProtection="1">
      <alignment horizontal="left" vertical="center" wrapText="1" indent="5"/>
      <protection locked="0" hidden="1"/>
    </xf>
    <xf numFmtId="0" fontId="26" fillId="0" borderId="15" xfId="0" applyFont="1" applyBorder="1" applyAlignment="1" applyProtection="1">
      <alignment vertical="center" wrapText="1"/>
      <protection locked="0" hidden="1"/>
    </xf>
    <xf numFmtId="0" fontId="26" fillId="0" borderId="1" xfId="0" applyFont="1" applyBorder="1" applyAlignment="1" applyProtection="1">
      <alignment horizontal="center" vertical="center" wrapText="1"/>
      <protection locked="0" hidden="1"/>
    </xf>
    <xf numFmtId="0" fontId="4" fillId="0" borderId="15" xfId="0" applyFont="1" applyBorder="1" applyAlignment="1" applyProtection="1">
      <alignment vertical="center" wrapText="1"/>
      <protection locked="0" hidden="1"/>
    </xf>
    <xf numFmtId="0" fontId="23" fillId="0" borderId="1" xfId="0" applyFont="1" applyBorder="1" applyAlignment="1" applyProtection="1">
      <alignment horizontal="center" vertical="center" wrapText="1"/>
      <protection locked="0" hidden="1"/>
    </xf>
    <xf numFmtId="0" fontId="1" fillId="0" borderId="15" xfId="0" applyFont="1" applyBorder="1" applyAlignment="1" applyProtection="1">
      <alignment horizontal="left" vertical="center" wrapText="1" indent="3"/>
      <protection locked="0" hidden="1"/>
    </xf>
    <xf numFmtId="0" fontId="26" fillId="0" borderId="29" xfId="0" applyFont="1" applyBorder="1" applyAlignment="1" applyProtection="1">
      <alignment vertical="center" wrapText="1"/>
      <protection locked="0" hidden="1"/>
    </xf>
    <xf numFmtId="0" fontId="4" fillId="0" borderId="29" xfId="0" applyFont="1" applyBorder="1" applyAlignment="1" applyProtection="1">
      <alignment vertical="center" wrapText="1"/>
      <protection locked="0" hidden="1"/>
    </xf>
    <xf numFmtId="0" fontId="26" fillId="0" borderId="15" xfId="0" applyFont="1" applyBorder="1" applyAlignment="1" applyProtection="1">
      <alignment horizontal="left" vertical="center" wrapText="1"/>
      <protection locked="0" hidden="1"/>
    </xf>
    <xf numFmtId="0" fontId="1" fillId="0" borderId="15" xfId="0" applyFont="1" applyBorder="1" applyAlignment="1" applyProtection="1">
      <alignment horizontal="left" vertical="top" wrapText="1" indent="3"/>
      <protection locked="0" hidden="1"/>
    </xf>
    <xf numFmtId="0" fontId="1" fillId="0" borderId="15" xfId="0" applyFont="1" applyFill="1" applyBorder="1" applyAlignment="1" applyProtection="1">
      <alignment horizontal="left" vertical="center" wrapText="1" indent="3"/>
      <protection locked="0" hidden="1"/>
    </xf>
    <xf numFmtId="0" fontId="1" fillId="0" borderId="0" xfId="0" applyFont="1" applyBorder="1" applyAlignment="1" applyProtection="1">
      <alignment horizontal="left" vertical="center" wrapText="1" indent="3"/>
      <protection locked="0"/>
    </xf>
    <xf numFmtId="0" fontId="26" fillId="0" borderId="47" xfId="0" applyFont="1" applyBorder="1" applyAlignment="1" applyProtection="1">
      <alignment vertical="center" wrapText="1"/>
      <protection locked="0" hidden="1"/>
    </xf>
    <xf numFmtId="0" fontId="26" fillId="0" borderId="10" xfId="0" applyFont="1" applyBorder="1" applyAlignment="1" applyProtection="1">
      <alignment vertical="center" wrapText="1"/>
      <protection locked="0" hidden="1"/>
    </xf>
    <xf numFmtId="0" fontId="26" fillId="0" borderId="53" xfId="0" applyFont="1" applyBorder="1" applyAlignment="1" applyProtection="1">
      <alignment horizontal="left" vertical="center" wrapText="1"/>
      <protection locked="0" hidden="1"/>
    </xf>
    <xf numFmtId="0" fontId="26" fillId="0" borderId="4" xfId="0" applyFont="1" applyBorder="1" applyAlignment="1" applyProtection="1">
      <alignment horizontal="left" vertical="center" wrapText="1"/>
      <protection locked="0" hidden="1"/>
    </xf>
    <xf numFmtId="0" fontId="1" fillId="0" borderId="0" xfId="0" applyFont="1" applyAlignment="1" applyProtection="1">
      <alignment horizontal="left" vertical="center" wrapText="1"/>
      <protection locked="0"/>
    </xf>
    <xf numFmtId="0" fontId="21" fillId="0" borderId="50" xfId="0" applyFont="1" applyBorder="1" applyAlignment="1" applyProtection="1">
      <alignment horizontal="justify"/>
      <protection locked="0"/>
    </xf>
    <xf numFmtId="0" fontId="0" fillId="0" borderId="50" xfId="0" applyFont="1" applyBorder="1" applyAlignment="1" applyProtection="1">
      <alignment horizontal="center" vertical="center"/>
      <protection locked="0"/>
    </xf>
    <xf numFmtId="0" fontId="26" fillId="0" borderId="0" xfId="0" applyFont="1" applyAlignment="1" applyProtection="1">
      <alignment horizontal="left" vertical="center"/>
      <protection locked="0" hidden="1"/>
    </xf>
    <xf numFmtId="0" fontId="26" fillId="0" borderId="0" xfId="0" applyFont="1" applyAlignment="1" applyProtection="1">
      <alignment horizontal="center" vertical="center"/>
      <protection locked="0" hidden="1"/>
    </xf>
    <xf numFmtId="0" fontId="0" fillId="0" borderId="0" xfId="0" applyAlignment="1" applyProtection="1">
      <alignment horizontal="center"/>
      <protection locked="0"/>
    </xf>
    <xf numFmtId="0" fontId="26" fillId="0" borderId="0" xfId="0" applyFont="1" applyAlignment="1" applyProtection="1">
      <alignment horizontal="center" vertical="center" wrapText="1"/>
      <protection locked="0" hidden="1"/>
    </xf>
    <xf numFmtId="0" fontId="26" fillId="0" borderId="0" xfId="0" applyFont="1" applyAlignment="1" applyProtection="1">
      <alignment horizontal="center"/>
      <protection locked="0" hidden="1"/>
    </xf>
    <xf numFmtId="0" fontId="25" fillId="0" borderId="0" xfId="0" applyFont="1" applyAlignment="1" applyProtection="1">
      <alignment horizontal="center"/>
      <protection locked="0"/>
    </xf>
    <xf numFmtId="0" fontId="26" fillId="0" borderId="50" xfId="0" applyFont="1" applyBorder="1" applyAlignment="1" applyProtection="1">
      <alignment horizontal="left" vertical="center"/>
      <protection locked="0" hidden="1"/>
    </xf>
    <xf numFmtId="0" fontId="0" fillId="0" borderId="50" xfId="0" applyFont="1" applyBorder="1" applyAlignment="1" applyProtection="1">
      <alignment horizontal="center" vertical="center"/>
      <protection locked="0" hidden="1"/>
    </xf>
    <xf numFmtId="0" fontId="25" fillId="0" borderId="0" xfId="0" applyFont="1" applyAlignment="1" applyProtection="1">
      <alignment horizontal="justify"/>
      <protection locked="0" hidden="1"/>
    </xf>
    <xf numFmtId="0" fontId="0" fillId="0" borderId="0" xfId="0" applyAlignment="1" applyProtection="1">
      <alignment horizontal="center" vertical="center"/>
      <protection locked="0" hidden="1"/>
    </xf>
    <xf numFmtId="0" fontId="0" fillId="0" borderId="0" xfId="0" applyAlignment="1" applyProtection="1">
      <alignment horizontal="center" vertical="center"/>
      <protection locked="0"/>
    </xf>
    <xf numFmtId="0" fontId="6" fillId="0" borderId="0" xfId="0" applyFont="1" applyProtection="1">
      <protection locked="0" hidden="1"/>
    </xf>
    <xf numFmtId="0" fontId="6" fillId="0" borderId="0" xfId="0" applyFont="1" applyAlignment="1" applyProtection="1">
      <alignment horizontal="center"/>
      <protection locked="0" hidden="1"/>
    </xf>
    <xf numFmtId="0" fontId="6" fillId="0" borderId="0" xfId="0" applyFont="1" applyAlignment="1" applyProtection="1">
      <alignment horizontal="center" vertical="center"/>
      <protection locked="0" hidden="1"/>
    </xf>
    <xf numFmtId="1" fontId="6" fillId="0" borderId="0" xfId="0" applyNumberFormat="1" applyFont="1" applyProtection="1">
      <protection locked="0" hidden="1"/>
    </xf>
    <xf numFmtId="0" fontId="6"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0" fontId="12" fillId="0" borderId="0" xfId="0" applyFont="1" applyAlignment="1" applyProtection="1">
      <alignment horizontal="right" vertical="center"/>
      <protection locked="0" hidden="1"/>
    </xf>
    <xf numFmtId="0" fontId="12" fillId="0" borderId="0" xfId="0" applyFont="1" applyBorder="1" applyAlignment="1" applyProtection="1">
      <alignment horizontal="center" vertical="center" wrapText="1"/>
      <protection locked="0" hidden="1"/>
    </xf>
    <xf numFmtId="0" fontId="12" fillId="0" borderId="1" xfId="0" applyFont="1" applyBorder="1" applyAlignment="1" applyProtection="1">
      <alignment horizontal="center" vertical="center" wrapText="1"/>
      <protection locked="0" hidden="1"/>
    </xf>
    <xf numFmtId="49" fontId="12" fillId="0" borderId="1" xfId="0" applyNumberFormat="1" applyFont="1" applyBorder="1" applyAlignment="1" applyProtection="1">
      <alignment horizontal="center" vertical="center" wrapText="1"/>
      <protection locked="0" hidden="1"/>
    </xf>
    <xf numFmtId="49" fontId="12" fillId="0" borderId="0" xfId="0" applyNumberFormat="1" applyFont="1" applyBorder="1" applyAlignment="1" applyProtection="1">
      <alignment horizontal="center" vertical="center" wrapText="1"/>
      <protection locked="0" hidden="1"/>
    </xf>
    <xf numFmtId="49" fontId="12" fillId="0" borderId="48" xfId="0" applyNumberFormat="1" applyFont="1" applyBorder="1" applyAlignment="1" applyProtection="1">
      <alignment horizontal="center" vertical="center" wrapText="1"/>
      <protection locked="0" hidden="1"/>
    </xf>
    <xf numFmtId="49" fontId="12" fillId="0" borderId="35" xfId="0" applyNumberFormat="1" applyFont="1" applyBorder="1" applyAlignment="1" applyProtection="1">
      <alignment horizontal="left" vertical="center" wrapText="1"/>
      <protection locked="0" hidden="1"/>
    </xf>
    <xf numFmtId="49" fontId="12" fillId="0" borderId="35" xfId="0" applyNumberFormat="1" applyFont="1" applyBorder="1" applyAlignment="1" applyProtection="1">
      <alignment horizontal="center" vertical="center" wrapText="1"/>
      <protection locked="0" hidden="1"/>
    </xf>
    <xf numFmtId="1" fontId="12" fillId="0" borderId="35" xfId="0" applyNumberFormat="1" applyFont="1" applyBorder="1" applyAlignment="1" applyProtection="1">
      <alignment horizontal="center" vertical="center" wrapText="1"/>
      <protection locked="0" hidden="1"/>
    </xf>
    <xf numFmtId="1" fontId="12" fillId="0" borderId="29" xfId="0" applyNumberFormat="1" applyFont="1" applyBorder="1" applyAlignment="1" applyProtection="1">
      <alignment horizontal="center" vertical="center" wrapText="1"/>
      <protection locked="0" hidden="1"/>
    </xf>
    <xf numFmtId="2" fontId="20" fillId="0" borderId="0" xfId="0" applyNumberFormat="1" applyFont="1" applyBorder="1" applyAlignment="1" applyProtection="1">
      <alignment horizontal="center" vertical="center" wrapText="1"/>
      <protection locked="0" hidden="1"/>
    </xf>
    <xf numFmtId="0" fontId="12" fillId="0" borderId="9" xfId="0" applyNumberFormat="1" applyFont="1" applyBorder="1" applyAlignment="1" applyProtection="1">
      <alignment horizontal="center" vertical="center" wrapText="1"/>
      <protection locked="0" hidden="1"/>
    </xf>
    <xf numFmtId="49" fontId="12" fillId="0" borderId="9" xfId="0" applyNumberFormat="1" applyFont="1" applyBorder="1" applyAlignment="1" applyProtection="1">
      <alignment horizontal="left" vertical="center" wrapText="1"/>
      <protection locked="0" hidden="1"/>
    </xf>
    <xf numFmtId="2" fontId="12" fillId="0" borderId="0" xfId="0" applyNumberFormat="1" applyFont="1" applyBorder="1" applyAlignment="1" applyProtection="1">
      <alignment horizontal="center" vertical="center" wrapText="1"/>
      <protection locked="0" hidden="1"/>
    </xf>
    <xf numFmtId="49" fontId="12" fillId="0" borderId="1" xfId="0" applyNumberFormat="1" applyFont="1" applyBorder="1" applyAlignment="1" applyProtection="1">
      <alignment horizontal="left" vertical="center" wrapText="1"/>
      <protection locked="0" hidden="1"/>
    </xf>
    <xf numFmtId="0" fontId="12" fillId="0" borderId="1" xfId="0" applyFont="1" applyBorder="1" applyAlignment="1" applyProtection="1">
      <alignment horizontal="left" vertical="center" wrapText="1"/>
      <protection locked="0" hidden="1"/>
    </xf>
    <xf numFmtId="0" fontId="12" fillId="0" borderId="0" xfId="0" applyFont="1" applyAlignment="1" applyProtection="1">
      <alignment horizontal="center" vertical="center"/>
      <protection locked="0" hidden="1"/>
    </xf>
    <xf numFmtId="1" fontId="12" fillId="0" borderId="0" xfId="0" applyNumberFormat="1" applyFont="1" applyProtection="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locked="0" hidden="1"/>
    </xf>
    <xf numFmtId="0" fontId="21" fillId="0" borderId="12" xfId="0" applyFont="1" applyBorder="1" applyAlignment="1" applyProtection="1">
      <alignment horizontal="center" vertical="center"/>
      <protection hidden="1"/>
    </xf>
    <xf numFmtId="0" fontId="45" fillId="0" borderId="0" xfId="0" applyFont="1" applyBorder="1" applyAlignment="1" applyProtection="1">
      <alignment vertical="center"/>
      <protection locked="0"/>
    </xf>
    <xf numFmtId="0" fontId="6" fillId="0" borderId="0" xfId="0" applyFont="1" applyProtection="1">
      <protection locked="0"/>
    </xf>
    <xf numFmtId="0" fontId="6" fillId="0" borderId="0" xfId="0" applyFont="1" applyAlignment="1" applyProtection="1">
      <alignment horizontal="center"/>
      <protection locked="0"/>
    </xf>
    <xf numFmtId="0" fontId="6" fillId="0" borderId="0" xfId="0" applyFont="1" applyAlignment="1" applyProtection="1">
      <alignment horizontal="center" vertical="center"/>
      <protection locked="0"/>
    </xf>
    <xf numFmtId="1" fontId="6" fillId="0" borderId="0" xfId="0" applyNumberFormat="1" applyFont="1" applyProtection="1">
      <protection locked="0"/>
    </xf>
    <xf numFmtId="0" fontId="12" fillId="0" borderId="0" xfId="0" applyFont="1" applyProtection="1">
      <protection locked="0"/>
    </xf>
    <xf numFmtId="0" fontId="12" fillId="0" borderId="9" xfId="0" applyFont="1" applyBorder="1" applyAlignment="1" applyProtection="1">
      <alignment horizontal="center" vertical="center" wrapText="1"/>
      <protection locked="0"/>
    </xf>
    <xf numFmtId="49" fontId="12" fillId="0" borderId="35" xfId="0" applyNumberFormat="1" applyFont="1" applyBorder="1" applyAlignment="1" applyProtection="1">
      <alignment horizontal="left" vertical="center" wrapText="1"/>
      <protection locked="0"/>
    </xf>
    <xf numFmtId="49" fontId="12" fillId="0" borderId="35" xfId="0" applyNumberFormat="1" applyFont="1" applyBorder="1" applyAlignment="1" applyProtection="1">
      <alignment horizontal="center" vertical="center" wrapText="1"/>
      <protection locked="0"/>
    </xf>
    <xf numFmtId="1" fontId="12" fillId="0" borderId="29" xfId="0" applyNumberFormat="1" applyFont="1" applyBorder="1" applyAlignment="1" applyProtection="1">
      <alignment horizontal="center" vertical="center" wrapText="1"/>
      <protection locked="0"/>
    </xf>
    <xf numFmtId="2" fontId="20" fillId="0" borderId="1" xfId="0" applyNumberFormat="1" applyFont="1" applyBorder="1" applyAlignment="1" applyProtection="1">
      <alignment horizontal="center" vertical="center" wrapText="1"/>
      <protection locked="0" hidden="1"/>
    </xf>
    <xf numFmtId="0" fontId="21" fillId="0" borderId="1" xfId="0" applyFont="1" applyBorder="1" applyAlignment="1" applyProtection="1">
      <alignment horizontal="center"/>
      <protection locked="0" hidden="1"/>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21" fillId="0" borderId="1" xfId="0" applyFont="1" applyBorder="1" applyAlignment="1" applyProtection="1">
      <alignment horizontal="center" vertical="center"/>
    </xf>
    <xf numFmtId="49" fontId="12" fillId="0" borderId="0" xfId="0" applyNumberFormat="1" applyFont="1" applyProtection="1"/>
    <xf numFmtId="49" fontId="12" fillId="0" borderId="29" xfId="0" applyNumberFormat="1" applyFont="1" applyBorder="1" applyAlignment="1" applyProtection="1">
      <alignment horizontal="center" vertical="center" wrapText="1"/>
      <protection locked="0"/>
    </xf>
    <xf numFmtId="2" fontId="20" fillId="0" borderId="1" xfId="0" applyNumberFormat="1" applyFont="1" applyBorder="1" applyAlignment="1" applyProtection="1">
      <alignment horizontal="center" vertical="center" wrapText="1"/>
    </xf>
    <xf numFmtId="0" fontId="21" fillId="0" borderId="1" xfId="0" applyFont="1" applyBorder="1" applyAlignment="1" applyProtection="1">
      <alignment horizontal="center"/>
    </xf>
    <xf numFmtId="2" fontId="12"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2" fontId="6" fillId="0" borderId="0" xfId="0" applyNumberFormat="1" applyFont="1" applyProtection="1">
      <protection locked="0" hidden="1"/>
    </xf>
    <xf numFmtId="4" fontId="12" fillId="0" borderId="0" xfId="0" applyNumberFormat="1" applyFont="1" applyProtection="1">
      <protection locked="0" hidden="1"/>
    </xf>
    <xf numFmtId="2" fontId="12" fillId="0" borderId="0" xfId="0" applyNumberFormat="1" applyFont="1" applyProtection="1">
      <protection locked="0" hidden="1"/>
    </xf>
    <xf numFmtId="4" fontId="12" fillId="0" borderId="1" xfId="0" applyNumberFormat="1" applyFont="1" applyBorder="1" applyAlignment="1" applyProtection="1">
      <alignment horizontal="center" vertical="center" wrapText="1"/>
      <protection locked="0" hidden="1"/>
    </xf>
    <xf numFmtId="2" fontId="12" fillId="0" borderId="0" xfId="0" applyNumberFormat="1" applyFont="1" applyProtection="1">
      <protection locked="0"/>
    </xf>
    <xf numFmtId="4" fontId="12" fillId="0" borderId="0" xfId="0" applyNumberFormat="1" applyFont="1" applyBorder="1" applyProtection="1">
      <protection locked="0"/>
    </xf>
    <xf numFmtId="2" fontId="12" fillId="0" borderId="0" xfId="0" applyNumberFormat="1" applyFont="1" applyProtection="1"/>
    <xf numFmtId="3" fontId="12" fillId="0" borderId="0" xfId="0" applyNumberFormat="1" applyFont="1" applyAlignment="1" applyProtection="1">
      <alignment horizontal="center" vertical="center"/>
      <protection locked="0" hidden="1"/>
    </xf>
    <xf numFmtId="3" fontId="12" fillId="0" borderId="10" xfId="0" applyNumberFormat="1" applyFont="1" applyBorder="1" applyAlignment="1" applyProtection="1">
      <alignment horizontal="center" vertical="center" wrapText="1"/>
      <protection locked="0"/>
    </xf>
    <xf numFmtId="3" fontId="12" fillId="0" borderId="9" xfId="0" applyNumberFormat="1" applyFont="1" applyBorder="1" applyAlignment="1" applyProtection="1">
      <alignment horizontal="center" vertical="center" wrapText="1"/>
      <protection locked="0"/>
    </xf>
    <xf numFmtId="3" fontId="12" fillId="0" borderId="35"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49" fontId="12" fillId="0" borderId="29" xfId="0" applyNumberFormat="1" applyFont="1" applyBorder="1" applyAlignment="1" applyProtection="1">
      <alignment horizontal="center" vertical="center" wrapText="1"/>
      <protection locked="0" hidden="1"/>
    </xf>
    <xf numFmtId="0" fontId="21" fillId="0" borderId="0" xfId="0" applyFont="1" applyProtection="1">
      <protection locked="0" hidden="1"/>
    </xf>
    <xf numFmtId="0" fontId="12" fillId="0" borderId="35" xfId="0" applyFont="1" applyBorder="1" applyAlignment="1" applyProtection="1">
      <alignment horizontal="center" vertical="center" wrapText="1"/>
      <protection locked="0" hidden="1"/>
    </xf>
    <xf numFmtId="2" fontId="22" fillId="0" borderId="1" xfId="0" applyNumberFormat="1" applyFont="1" applyBorder="1" applyAlignment="1" applyProtection="1">
      <alignment horizontal="center" vertical="center" wrapText="1"/>
      <protection locked="0" hidden="1"/>
    </xf>
    <xf numFmtId="0" fontId="21" fillId="0" borderId="0" xfId="0" applyFont="1" applyAlignment="1" applyProtection="1">
      <alignment vertical="center"/>
      <protection locked="0" hidden="1"/>
    </xf>
    <xf numFmtId="0" fontId="21" fillId="0" borderId="0" xfId="0" applyFont="1" applyAlignment="1" applyProtection="1">
      <alignment vertical="center"/>
      <protection locked="0"/>
    </xf>
    <xf numFmtId="2" fontId="20" fillId="0" borderId="1" xfId="0" applyNumberFormat="1" applyFont="1" applyBorder="1" applyAlignment="1" applyProtection="1">
      <alignment horizontal="right" vertical="center" wrapText="1"/>
      <protection locked="0" hidden="1"/>
    </xf>
    <xf numFmtId="0" fontId="0" fillId="0" borderId="1" xfId="0" applyBorder="1" applyAlignment="1" applyProtection="1">
      <alignment horizontal="left"/>
      <protection locked="0"/>
    </xf>
    <xf numFmtId="0" fontId="12" fillId="0" borderId="0" xfId="0" applyFont="1" applyAlignment="1" applyProtection="1">
      <alignment horizontal="left"/>
      <protection locked="0" hidden="1"/>
    </xf>
    <xf numFmtId="0" fontId="12" fillId="0" borderId="0" xfId="0" applyFont="1" applyAlignment="1" applyProtection="1">
      <alignment horizontal="left"/>
      <protection locked="0"/>
    </xf>
    <xf numFmtId="0" fontId="6" fillId="0" borderId="0" xfId="0" applyFont="1" applyAlignment="1" applyProtection="1">
      <alignment horizontal="right"/>
      <protection locked="0" hidden="1"/>
    </xf>
    <xf numFmtId="2" fontId="7" fillId="0" borderId="1" xfId="0" applyNumberFormat="1" applyFont="1" applyBorder="1" applyAlignment="1" applyProtection="1">
      <alignment horizontal="center" vertical="center" wrapText="1"/>
      <protection locked="0" hidden="1"/>
    </xf>
    <xf numFmtId="2" fontId="7" fillId="0" borderId="1" xfId="0" applyNumberFormat="1" applyFont="1" applyBorder="1" applyAlignment="1" applyProtection="1">
      <alignment horizontal="right" vertical="center" wrapText="1"/>
      <protection locked="0" hidden="1"/>
    </xf>
    <xf numFmtId="0" fontId="6" fillId="0" borderId="0" xfId="0" applyFont="1" applyAlignment="1" applyProtection="1">
      <alignment horizontal="left"/>
      <protection locked="0" hidden="1"/>
    </xf>
    <xf numFmtId="0" fontId="6" fillId="0" borderId="0" xfId="0" applyFont="1" applyAlignment="1" applyProtection="1">
      <alignment horizontal="left"/>
      <protection locked="0"/>
    </xf>
    <xf numFmtId="0" fontId="12" fillId="0" borderId="1" xfId="0" applyFont="1" applyBorder="1" applyAlignment="1" applyProtection="1">
      <alignment horizontal="center" vertical="center"/>
    </xf>
    <xf numFmtId="0" fontId="12" fillId="0" borderId="0" xfId="0" applyFont="1" applyAlignment="1" applyProtection="1">
      <alignment vertical="center"/>
      <protection locked="0"/>
    </xf>
    <xf numFmtId="0" fontId="12" fillId="0" borderId="0" xfId="0" applyFont="1" applyAlignment="1" applyProtection="1">
      <alignment horizontal="right" vertical="center"/>
      <protection locked="0"/>
    </xf>
    <xf numFmtId="0" fontId="6" fillId="0" borderId="0" xfId="0" applyFont="1" applyBorder="1" applyProtection="1">
      <protection locked="0"/>
    </xf>
    <xf numFmtId="49" fontId="12" fillId="0" borderId="0" xfId="0" applyNumberFormat="1" applyFont="1" applyProtection="1">
      <protection locked="0" hidden="1"/>
    </xf>
    <xf numFmtId="0" fontId="6" fillId="0" borderId="0" xfId="0" applyFont="1" applyAlignment="1" applyProtection="1">
      <alignment vertical="center"/>
      <protection locked="0" hidden="1"/>
    </xf>
    <xf numFmtId="0" fontId="6" fillId="0" borderId="0" xfId="0" applyFont="1" applyAlignment="1" applyProtection="1">
      <alignment vertical="center"/>
      <protection locked="0"/>
    </xf>
    <xf numFmtId="49" fontId="6" fillId="0" borderId="0" xfId="0" applyNumberFormat="1" applyFont="1" applyProtection="1">
      <protection locked="0"/>
    </xf>
    <xf numFmtId="49" fontId="12" fillId="0" borderId="0" xfId="0" applyNumberFormat="1" applyFont="1" applyProtection="1">
      <protection locked="0"/>
    </xf>
    <xf numFmtId="0" fontId="21" fillId="0" borderId="0" xfId="0" applyFont="1" applyFill="1" applyAlignment="1" applyProtection="1">
      <alignment horizontal="center"/>
      <protection locked="0" hidden="1"/>
    </xf>
    <xf numFmtId="0" fontId="21" fillId="0" borderId="0" xfId="0" applyFont="1" applyAlignment="1" applyProtection="1">
      <alignment horizontal="center"/>
      <protection locked="0"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left" vertical="center"/>
      <protection locked="0"/>
    </xf>
    <xf numFmtId="0" fontId="21" fillId="0" borderId="0" xfId="0" applyFont="1" applyAlignment="1" applyProtection="1">
      <alignment horizontal="center"/>
      <protection locked="0"/>
    </xf>
    <xf numFmtId="0" fontId="21" fillId="0" borderId="0" xfId="0" applyFont="1" applyAlignment="1" applyProtection="1">
      <alignment horizontal="center" vertical="center"/>
      <protection locked="0" hidden="1"/>
    </xf>
    <xf numFmtId="3" fontId="21" fillId="0" borderId="0" xfId="0" applyNumberFormat="1" applyFont="1" applyBorder="1" applyAlignment="1" applyProtection="1">
      <alignment horizontal="center" vertical="center"/>
      <protection locked="0" hidden="1"/>
    </xf>
    <xf numFmtId="0" fontId="21" fillId="0" borderId="0" xfId="0" applyFont="1" applyBorder="1" applyAlignment="1" applyProtection="1">
      <alignment horizontal="center" vertical="center"/>
      <protection locked="0" hidden="1"/>
    </xf>
    <xf numFmtId="49" fontId="12" fillId="0" borderId="0" xfId="0" applyNumberFormat="1" applyFont="1" applyAlignment="1" applyProtection="1">
      <alignment horizontal="center" vertical="center"/>
      <protection locked="0" hidden="1"/>
    </xf>
    <xf numFmtId="49" fontId="21" fillId="0" borderId="1" xfId="0" applyNumberFormat="1" applyFont="1" applyBorder="1" applyAlignment="1" applyProtection="1">
      <alignment horizontal="center" vertical="center" wrapText="1"/>
      <protection locked="0" hidden="1"/>
    </xf>
    <xf numFmtId="1" fontId="12" fillId="0" borderId="1" xfId="0" quotePrefix="1" applyNumberFormat="1" applyFont="1" applyBorder="1" applyAlignment="1" applyProtection="1">
      <alignment horizontal="center" vertical="center" shrinkToFit="1"/>
      <protection locked="0" hidden="1"/>
    </xf>
    <xf numFmtId="1" fontId="12" fillId="0" borderId="10" xfId="0" applyNumberFormat="1" applyFont="1" applyBorder="1" applyAlignment="1" applyProtection="1">
      <alignment horizontal="center" vertical="center" wrapText="1"/>
      <protection locked="0" hidden="1"/>
    </xf>
    <xf numFmtId="1" fontId="12" fillId="0" borderId="9" xfId="0" applyNumberFormat="1" applyFont="1" applyBorder="1" applyAlignment="1" applyProtection="1">
      <alignment horizontal="center" vertical="center" textRotation="90" wrapText="1"/>
      <protection locked="0" hidden="1"/>
    </xf>
    <xf numFmtId="1" fontId="12" fillId="0" borderId="10" xfId="0" applyNumberFormat="1" applyFont="1" applyBorder="1" applyAlignment="1" applyProtection="1">
      <alignment vertical="center" textRotation="90" wrapText="1"/>
      <protection locked="0" hidden="1"/>
    </xf>
    <xf numFmtId="1" fontId="12" fillId="0" borderId="9" xfId="0" applyNumberFormat="1" applyFont="1" applyBorder="1" applyAlignment="1" applyProtection="1">
      <alignment vertical="center" textRotation="90" wrapText="1"/>
      <protection locked="0" hidden="1"/>
    </xf>
    <xf numFmtId="1" fontId="12" fillId="0" borderId="1" xfId="0" applyNumberFormat="1" applyFont="1" applyBorder="1" applyAlignment="1" applyProtection="1">
      <alignment horizontal="center" vertical="center" textRotation="90" wrapText="1"/>
      <protection locked="0" hidden="1"/>
    </xf>
    <xf numFmtId="49" fontId="6" fillId="0" borderId="1" xfId="0" applyNumberFormat="1" applyFont="1" applyBorder="1" applyAlignment="1" applyProtection="1">
      <alignment horizontal="center" vertical="center" wrapText="1"/>
      <protection locked="0" hidden="1"/>
    </xf>
    <xf numFmtId="1" fontId="7" fillId="0" borderId="1" xfId="0" applyNumberFormat="1" applyFont="1" applyBorder="1" applyAlignment="1" applyProtection="1">
      <alignment horizontal="center" vertical="center" wrapText="1"/>
      <protection locked="0" hidden="1"/>
    </xf>
    <xf numFmtId="0" fontId="1" fillId="0" borderId="0" xfId="0" applyFont="1" applyProtection="1">
      <protection locked="0"/>
    </xf>
    <xf numFmtId="0" fontId="32" fillId="0" borderId="0" xfId="0" applyFont="1" applyBorder="1" applyAlignment="1" applyProtection="1">
      <alignment horizontal="center" vertical="center"/>
      <protection locked="0" hidden="1"/>
    </xf>
    <xf numFmtId="1" fontId="12" fillId="0" borderId="1" xfId="0" applyNumberFormat="1" applyFont="1" applyBorder="1" applyAlignment="1" applyProtection="1">
      <alignment vertical="center" textRotation="90" wrapText="1"/>
      <protection locked="0" hidden="1"/>
    </xf>
    <xf numFmtId="0" fontId="33" fillId="0" borderId="1" xfId="0" applyFont="1" applyBorder="1" applyAlignment="1" applyProtection="1">
      <alignment horizontal="center" vertical="center" wrapText="1"/>
      <protection locked="0" hidden="1"/>
    </xf>
    <xf numFmtId="49" fontId="33" fillId="0" borderId="1" xfId="0" applyNumberFormat="1" applyFont="1" applyBorder="1" applyAlignment="1" applyProtection="1">
      <alignment horizontal="center" vertical="center" wrapText="1"/>
      <protection locked="0" hidden="1"/>
    </xf>
    <xf numFmtId="0" fontId="29" fillId="0" borderId="0" xfId="0" applyFont="1" applyProtection="1">
      <protection locked="0" hidden="1"/>
    </xf>
    <xf numFmtId="3" fontId="12" fillId="0" borderId="0" xfId="0" applyNumberFormat="1" applyFont="1" applyBorder="1" applyAlignment="1" applyProtection="1">
      <alignment horizontal="center" vertical="center"/>
      <protection locked="0" hidden="1"/>
    </xf>
    <xf numFmtId="49" fontId="12" fillId="0" borderId="0" xfId="0" applyNumberFormat="1" applyFont="1" applyAlignment="1" applyProtection="1">
      <alignment horizontal="center"/>
      <protection locked="0" hidden="1"/>
    </xf>
    <xf numFmtId="1" fontId="12" fillId="0" borderId="0" xfId="0" applyNumberFormat="1" applyFont="1" applyAlignment="1" applyProtection="1">
      <alignment horizontal="center" vertical="center"/>
      <protection locked="0" hidden="1"/>
    </xf>
    <xf numFmtId="0" fontId="33" fillId="0" borderId="0" xfId="0" applyFont="1" applyAlignment="1" applyProtection="1">
      <alignment horizontal="center" vertical="center"/>
      <protection locked="0" hidden="1"/>
    </xf>
    <xf numFmtId="1" fontId="12" fillId="0" borderId="33" xfId="0" quotePrefix="1" applyNumberFormat="1" applyFont="1" applyBorder="1" applyAlignment="1" applyProtection="1">
      <alignment horizontal="center" vertical="center" shrinkToFit="1"/>
      <protection locked="0" hidden="1"/>
    </xf>
    <xf numFmtId="1" fontId="12" fillId="0" borderId="38" xfId="0" applyNumberFormat="1" applyFont="1" applyBorder="1" applyAlignment="1" applyProtection="1">
      <alignment horizontal="center" vertical="center" wrapText="1"/>
      <protection locked="0" hidden="1"/>
    </xf>
    <xf numFmtId="1" fontId="12" fillId="0" borderId="2" xfId="0" applyNumberFormat="1" applyFont="1" applyBorder="1" applyAlignment="1" applyProtection="1">
      <alignment horizontal="center" vertical="center" wrapText="1"/>
      <protection locked="0" hidden="1"/>
    </xf>
    <xf numFmtId="1" fontId="12" fillId="0" borderId="54" xfId="0" applyNumberFormat="1" applyFont="1" applyBorder="1" applyAlignment="1" applyProtection="1">
      <alignment horizontal="center" vertical="center" textRotation="90" wrapText="1"/>
      <protection locked="0" hidden="1"/>
    </xf>
    <xf numFmtId="1" fontId="12" fillId="0" borderId="10" xfId="0" applyNumberFormat="1" applyFont="1" applyBorder="1" applyAlignment="1" applyProtection="1">
      <alignment horizontal="center" vertical="center" textRotation="90" wrapText="1"/>
      <protection locked="0" hidden="1"/>
    </xf>
    <xf numFmtId="1" fontId="12" fillId="0" borderId="55" xfId="0" applyNumberFormat="1" applyFont="1" applyBorder="1" applyAlignment="1" applyProtection="1">
      <alignment horizontal="center" vertical="center" textRotation="90" wrapText="1"/>
      <protection locked="0" hidden="1"/>
    </xf>
    <xf numFmtId="1" fontId="12" fillId="0" borderId="56" xfId="0" applyNumberFormat="1" applyFont="1" applyBorder="1" applyAlignment="1" applyProtection="1">
      <alignment horizontal="center" vertical="center" textRotation="90" wrapText="1"/>
      <protection locked="0" hidden="1"/>
    </xf>
    <xf numFmtId="0" fontId="33" fillId="0" borderId="47" xfId="0" applyFont="1" applyBorder="1" applyAlignment="1" applyProtection="1">
      <alignment horizontal="center" vertical="center" wrapText="1"/>
      <protection locked="0" hidden="1"/>
    </xf>
    <xf numFmtId="49" fontId="33" fillId="0" borderId="56" xfId="0" applyNumberFormat="1" applyFont="1" applyBorder="1" applyAlignment="1" applyProtection="1">
      <alignment horizontal="center" vertical="center" wrapText="1"/>
      <protection locked="0" hidden="1"/>
    </xf>
    <xf numFmtId="49" fontId="12" fillId="0" borderId="10" xfId="0" applyNumberFormat="1" applyFont="1" applyBorder="1" applyAlignment="1" applyProtection="1">
      <alignment horizontal="center" vertical="center" wrapText="1"/>
      <protection locked="0" hidden="1"/>
    </xf>
    <xf numFmtId="49" fontId="12" fillId="0" borderId="57" xfId="0" applyNumberFormat="1" applyFont="1" applyBorder="1" applyAlignment="1" applyProtection="1">
      <alignment horizontal="center" vertical="center" wrapText="1"/>
      <protection locked="0" hidden="1"/>
    </xf>
    <xf numFmtId="0" fontId="12" fillId="0" borderId="0" xfId="0" applyFont="1" applyAlignment="1" applyProtection="1">
      <alignment wrapText="1"/>
      <protection locked="0" hidden="1"/>
    </xf>
    <xf numFmtId="49" fontId="12" fillId="0" borderId="5" xfId="0" applyNumberFormat="1" applyFont="1" applyBorder="1" applyAlignment="1" applyProtection="1">
      <alignment horizontal="center" vertical="center" wrapText="1"/>
      <protection locked="0" hidden="1"/>
    </xf>
    <xf numFmtId="49" fontId="12" fillId="0" borderId="58" xfId="0" applyNumberFormat="1" applyFont="1" applyBorder="1" applyAlignment="1" applyProtection="1">
      <alignment horizontal="left" vertical="center" wrapText="1"/>
      <protection locked="0" hidden="1"/>
    </xf>
    <xf numFmtId="49" fontId="12" fillId="0" borderId="5" xfId="0" applyNumberFormat="1" applyFont="1" applyBorder="1" applyAlignment="1" applyProtection="1">
      <alignment horizontal="left" vertical="center" wrapText="1"/>
      <protection locked="0" hidden="1"/>
    </xf>
    <xf numFmtId="49" fontId="12" fillId="0" borderId="58" xfId="0" applyNumberFormat="1" applyFont="1" applyBorder="1" applyAlignment="1" applyProtection="1">
      <alignment horizontal="center" vertical="center" wrapText="1"/>
      <protection locked="0" hidden="1"/>
    </xf>
    <xf numFmtId="1" fontId="12" fillId="0" borderId="58" xfId="0" applyNumberFormat="1" applyFont="1" applyBorder="1" applyAlignment="1" applyProtection="1">
      <alignment horizontal="center" vertical="center" wrapText="1"/>
      <protection locked="0" hidden="1"/>
    </xf>
    <xf numFmtId="3" fontId="12" fillId="0" borderId="31" xfId="0" applyNumberFormat="1" applyFont="1" applyBorder="1" applyAlignment="1" applyProtection="1">
      <alignment horizontal="center" vertical="center" wrapText="1"/>
      <protection locked="0" hidden="1"/>
    </xf>
    <xf numFmtId="3" fontId="12" fillId="0" borderId="58" xfId="0" applyNumberFormat="1" applyFont="1" applyBorder="1" applyAlignment="1" applyProtection="1">
      <alignment horizontal="center" vertical="center" wrapText="1"/>
      <protection locked="0" hidden="1"/>
    </xf>
    <xf numFmtId="1" fontId="12" fillId="0" borderId="31" xfId="0" applyNumberFormat="1" applyFont="1" applyBorder="1" applyAlignment="1" applyProtection="1">
      <alignment horizontal="center" vertical="center" wrapText="1"/>
      <protection locked="0" hidden="1"/>
    </xf>
    <xf numFmtId="1" fontId="12" fillId="0" borderId="21" xfId="0" applyNumberFormat="1" applyFont="1" applyBorder="1" applyAlignment="1" applyProtection="1">
      <alignment horizontal="center" vertical="center" wrapText="1"/>
      <protection locked="0" hidden="1"/>
    </xf>
    <xf numFmtId="4" fontId="34" fillId="0" borderId="53" xfId="0" applyNumberFormat="1" applyFont="1" applyBorder="1" applyAlignment="1" applyProtection="1">
      <alignment horizontal="center" vertical="center" wrapText="1"/>
      <protection locked="0" hidden="1"/>
    </xf>
    <xf numFmtId="2" fontId="20" fillId="0" borderId="20" xfId="0" applyNumberFormat="1" applyFont="1" applyBorder="1" applyAlignment="1" applyProtection="1">
      <alignment horizontal="center" vertical="center" wrapText="1"/>
      <protection locked="0" hidden="1"/>
    </xf>
    <xf numFmtId="1" fontId="20" fillId="0" borderId="4" xfId="0" applyNumberFormat="1" applyFont="1" applyBorder="1" applyAlignment="1" applyProtection="1">
      <alignment horizontal="center" vertical="center" wrapText="1"/>
      <protection locked="0" hidden="1"/>
    </xf>
    <xf numFmtId="1" fontId="20" fillId="0" borderId="13" xfId="0" applyNumberFormat="1" applyFont="1" applyBorder="1" applyAlignment="1" applyProtection="1">
      <alignment horizontal="center" vertical="center" wrapText="1"/>
      <protection locked="0" hidden="1"/>
    </xf>
    <xf numFmtId="3" fontId="20" fillId="0" borderId="5" xfId="0" applyNumberFormat="1" applyFont="1" applyBorder="1" applyAlignment="1" applyProtection="1">
      <alignment horizontal="center" vertical="center" wrapText="1"/>
      <protection locked="0" hidden="1"/>
    </xf>
    <xf numFmtId="0" fontId="21" fillId="0" borderId="29" xfId="0" applyFont="1" applyBorder="1" applyAlignment="1" applyProtection="1">
      <alignment horizontal="center"/>
      <protection locked="0" hidden="1"/>
    </xf>
    <xf numFmtId="0" fontId="12" fillId="0" borderId="0" xfId="0" applyFont="1" applyAlignment="1" applyProtection="1">
      <protection locked="0" hidden="1"/>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0" fontId="21" fillId="0" borderId="29" xfId="0" applyFont="1" applyBorder="1" applyAlignment="1" applyProtection="1">
      <alignment horizontal="center" vertical="center"/>
    </xf>
    <xf numFmtId="0" fontId="31" fillId="0" borderId="0" xfId="0" applyFont="1" applyAlignment="1" applyProtection="1">
      <alignment horizontal="center" vertical="center"/>
      <protection locked="0" hidden="1"/>
    </xf>
    <xf numFmtId="1" fontId="12" fillId="0" borderId="24" xfId="0" applyNumberFormat="1" applyFont="1" applyBorder="1" applyAlignment="1" applyProtection="1">
      <alignment horizontal="center" vertical="center" textRotation="90" wrapText="1"/>
      <protection locked="0" hidden="1"/>
    </xf>
    <xf numFmtId="1" fontId="12" fillId="0" borderId="3" xfId="0" applyNumberFormat="1" applyFont="1" applyBorder="1" applyAlignment="1" applyProtection="1">
      <alignment horizontal="center" vertical="center" textRotation="90" wrapText="1"/>
      <protection locked="0" hidden="1"/>
    </xf>
    <xf numFmtId="1" fontId="12" fillId="0" borderId="39" xfId="0" applyNumberFormat="1" applyFont="1" applyBorder="1" applyAlignment="1" applyProtection="1">
      <alignment horizontal="center" vertical="center" textRotation="90" wrapText="1"/>
      <protection locked="0" hidden="1"/>
    </xf>
    <xf numFmtId="1" fontId="12" fillId="0" borderId="18" xfId="0" applyNumberFormat="1" applyFont="1" applyBorder="1" applyAlignment="1" applyProtection="1">
      <alignment horizontal="center" vertical="center" textRotation="90" wrapText="1"/>
      <protection locked="0" hidden="1"/>
    </xf>
    <xf numFmtId="0" fontId="31" fillId="0" borderId="17" xfId="0" applyFont="1" applyBorder="1" applyAlignment="1" applyProtection="1">
      <alignment horizontal="center" vertical="center" wrapText="1"/>
      <protection locked="0" hidden="1"/>
    </xf>
    <xf numFmtId="49" fontId="31" fillId="0" borderId="18" xfId="0" applyNumberFormat="1" applyFont="1" applyBorder="1" applyAlignment="1" applyProtection="1">
      <alignment horizontal="center" vertical="center" wrapText="1"/>
      <protection locked="0" hidden="1"/>
    </xf>
    <xf numFmtId="49" fontId="12" fillId="0" borderId="6" xfId="0" applyNumberFormat="1" applyFont="1" applyBorder="1" applyAlignment="1" applyProtection="1">
      <alignment horizontal="center" vertical="center" wrapText="1"/>
      <protection locked="0" hidden="1"/>
    </xf>
    <xf numFmtId="49" fontId="12" fillId="0" borderId="3" xfId="0" applyNumberFormat="1" applyFont="1" applyBorder="1" applyAlignment="1" applyProtection="1">
      <alignment horizontal="center" vertical="center" wrapText="1"/>
      <protection locked="0" hidden="1"/>
    </xf>
    <xf numFmtId="49" fontId="12" fillId="0" borderId="59" xfId="0" applyNumberFormat="1" applyFont="1" applyBorder="1" applyAlignment="1" applyProtection="1">
      <alignment horizontal="center" vertical="center" wrapText="1"/>
      <protection locked="0" hidden="1"/>
    </xf>
    <xf numFmtId="1" fontId="12" fillId="0" borderId="5" xfId="0" applyNumberFormat="1" applyFont="1" applyBorder="1" applyAlignment="1" applyProtection="1">
      <alignment horizontal="center" vertical="center" wrapText="1"/>
      <protection locked="0" hidden="1"/>
    </xf>
    <xf numFmtId="4" fontId="31" fillId="0" borderId="53" xfId="0" applyNumberFormat="1" applyFont="1" applyBorder="1" applyAlignment="1" applyProtection="1">
      <alignment horizontal="center" vertical="center" wrapText="1"/>
      <protection locked="0" hidden="1"/>
    </xf>
    <xf numFmtId="4" fontId="31" fillId="0" borderId="22" xfId="0" applyNumberFormat="1" applyFont="1" applyBorder="1" applyAlignment="1" applyProtection="1">
      <alignment horizontal="center" vertical="center" wrapText="1"/>
      <protection locked="0" hidden="1"/>
    </xf>
    <xf numFmtId="0" fontId="12" fillId="0" borderId="0" xfId="0" applyFont="1" applyFill="1" applyAlignment="1" applyProtection="1">
      <alignment horizontal="center" vertical="center"/>
      <protection locked="0" hidden="1"/>
    </xf>
    <xf numFmtId="0" fontId="12" fillId="0" borderId="47" xfId="0" applyFont="1" applyBorder="1" applyAlignment="1" applyProtection="1">
      <alignment horizontal="center" vertical="center" wrapText="1"/>
      <protection locked="0" hidden="1"/>
    </xf>
    <xf numFmtId="49" fontId="12" fillId="0" borderId="56" xfId="0" applyNumberFormat="1" applyFont="1" applyBorder="1" applyAlignment="1" applyProtection="1">
      <alignment horizontal="center" vertical="center" wrapText="1"/>
      <protection locked="0" hidden="1"/>
    </xf>
    <xf numFmtId="49" fontId="12" fillId="0" borderId="31" xfId="0" applyNumberFormat="1" applyFont="1" applyBorder="1" applyAlignment="1" applyProtection="1">
      <alignment horizontal="center" vertical="center" wrapText="1"/>
      <protection locked="0" hidden="1"/>
    </xf>
    <xf numFmtId="49" fontId="12" fillId="0" borderId="31" xfId="0" applyNumberFormat="1" applyFont="1" applyBorder="1" applyAlignment="1" applyProtection="1">
      <alignment horizontal="left" vertical="center" wrapText="1"/>
      <protection locked="0" hidden="1"/>
    </xf>
    <xf numFmtId="49" fontId="12" fillId="0" borderId="21" xfId="0" applyNumberFormat="1" applyFont="1" applyBorder="1" applyAlignment="1" applyProtection="1">
      <alignment horizontal="left" vertical="center" wrapText="1"/>
      <protection locked="0" hidden="1"/>
    </xf>
    <xf numFmtId="0" fontId="12" fillId="0" borderId="31" xfId="0" applyFont="1" applyBorder="1" applyAlignment="1" applyProtection="1">
      <alignment horizontal="center" vertical="center" wrapText="1"/>
      <protection locked="0" hidden="1"/>
    </xf>
    <xf numFmtId="0" fontId="12" fillId="0" borderId="21" xfId="0" applyFont="1" applyBorder="1" applyAlignment="1" applyProtection="1">
      <alignment horizontal="center" vertical="center" wrapText="1"/>
      <protection locked="0" hidden="1"/>
    </xf>
    <xf numFmtId="49" fontId="12" fillId="0" borderId="21" xfId="0" applyNumberFormat="1" applyFont="1" applyBorder="1" applyAlignment="1" applyProtection="1">
      <alignment horizontal="center" vertical="center" wrapText="1"/>
      <protection locked="0" hidden="1"/>
    </xf>
    <xf numFmtId="0" fontId="33" fillId="0" borderId="0" xfId="0" applyFont="1" applyAlignment="1" applyProtection="1">
      <alignment vertical="center"/>
      <protection locked="0" hidden="1"/>
    </xf>
    <xf numFmtId="0" fontId="12" fillId="0" borderId="0" xfId="0" applyFont="1" applyBorder="1" applyAlignment="1" applyProtection="1">
      <alignment vertical="center"/>
      <protection locked="0" hidden="1"/>
    </xf>
    <xf numFmtId="0" fontId="33" fillId="0" borderId="0" xfId="0" applyFont="1" applyAlignment="1" applyProtection="1">
      <alignment horizontal="right" vertical="center"/>
      <protection locked="0" hidden="1"/>
    </xf>
    <xf numFmtId="0" fontId="12" fillId="0" borderId="0" xfId="0" applyFont="1" applyAlignment="1" applyProtection="1">
      <alignment horizontal="center" vertical="center" wrapText="1"/>
      <protection locked="0"/>
    </xf>
    <xf numFmtId="0" fontId="12" fillId="0" borderId="5" xfId="0" applyFont="1" applyBorder="1" applyAlignment="1" applyProtection="1">
      <alignment horizontal="center" vertical="center"/>
      <protection locked="0" hidden="1"/>
    </xf>
    <xf numFmtId="0" fontId="12" fillId="0" borderId="40" xfId="0" applyFont="1" applyBorder="1" applyAlignment="1" applyProtection="1">
      <alignment horizontal="center" vertical="center"/>
      <protection locked="0" hidden="1"/>
    </xf>
    <xf numFmtId="0" fontId="12" fillId="0" borderId="8" xfId="0" applyFont="1" applyBorder="1" applyAlignment="1" applyProtection="1">
      <alignment horizontal="center" vertical="center" wrapText="1"/>
      <protection locked="0" hidden="1"/>
    </xf>
    <xf numFmtId="0" fontId="12" fillId="0" borderId="40" xfId="0" applyFont="1" applyBorder="1" applyAlignment="1" applyProtection="1">
      <alignment horizontal="center" vertical="center" wrapText="1"/>
      <protection locked="0" hidden="1"/>
    </xf>
    <xf numFmtId="0" fontId="12" fillId="0" borderId="11" xfId="0" applyFont="1" applyBorder="1" applyAlignment="1" applyProtection="1">
      <alignment horizontal="center" vertical="center" wrapText="1"/>
      <protection locked="0" hidden="1"/>
    </xf>
    <xf numFmtId="0" fontId="12" fillId="0" borderId="58" xfId="0" applyFont="1" applyBorder="1" applyAlignment="1" applyProtection="1">
      <alignment horizontal="center" vertical="center" wrapText="1"/>
      <protection locked="0" hidden="1"/>
    </xf>
    <xf numFmtId="0" fontId="0" fillId="0" borderId="0" xfId="0" applyFill="1" applyAlignment="1" applyProtection="1">
      <alignment vertical="top" wrapText="1" indent="1"/>
      <protection locked="0"/>
    </xf>
    <xf numFmtId="0" fontId="12" fillId="0" borderId="1" xfId="0" applyFont="1" applyBorder="1" applyAlignment="1" applyProtection="1">
      <alignment horizontal="center" vertical="center"/>
      <protection locked="0" hidden="1"/>
    </xf>
    <xf numFmtId="49" fontId="12" fillId="0" borderId="48" xfId="0" applyNumberFormat="1" applyFont="1" applyBorder="1" applyAlignment="1" applyProtection="1">
      <alignment horizontal="center" vertical="center" wrapText="1"/>
      <protection locked="0"/>
    </xf>
    <xf numFmtId="0" fontId="44" fillId="0" borderId="0" xfId="0" applyFont="1" applyAlignment="1" applyProtection="1">
      <alignment horizontal="right" vertical="center"/>
      <protection locked="0"/>
    </xf>
    <xf numFmtId="0" fontId="12" fillId="0" borderId="1" xfId="0" applyFont="1" applyBorder="1" applyAlignment="1" applyProtection="1">
      <alignment horizontal="left" vertical="center"/>
      <protection locked="0" hidden="1"/>
    </xf>
    <xf numFmtId="0" fontId="0" fillId="0" borderId="1" xfId="0" applyBorder="1" applyProtection="1">
      <protection locked="0"/>
    </xf>
    <xf numFmtId="0" fontId="0" fillId="0" borderId="0" xfId="0" applyProtection="1"/>
    <xf numFmtId="0" fontId="44" fillId="0" borderId="0" xfId="0" applyFont="1" applyProtection="1"/>
    <xf numFmtId="49" fontId="46" fillId="0" borderId="0" xfId="0" applyNumberFormat="1" applyFont="1" applyAlignment="1" applyProtection="1">
      <alignment wrapText="1"/>
    </xf>
    <xf numFmtId="0" fontId="45" fillId="0" borderId="0" xfId="0" applyFont="1" applyProtection="1"/>
    <xf numFmtId="49" fontId="45" fillId="0" borderId="0" xfId="0" applyNumberFormat="1" applyFont="1" applyBorder="1" applyAlignment="1" applyProtection="1">
      <alignment wrapText="1"/>
    </xf>
    <xf numFmtId="49" fontId="45" fillId="0" borderId="0" xfId="0" applyNumberFormat="1" applyFont="1" applyAlignment="1" applyProtection="1">
      <alignment wrapText="1"/>
    </xf>
    <xf numFmtId="0" fontId="45" fillId="0" borderId="0" xfId="0" applyNumberFormat="1" applyFont="1" applyAlignment="1" applyProtection="1">
      <alignment wrapText="1"/>
    </xf>
    <xf numFmtId="0" fontId="45" fillId="0" borderId="0" xfId="0" applyNumberFormat="1" applyFont="1" applyProtection="1"/>
    <xf numFmtId="0" fontId="44" fillId="0" borderId="5" xfId="0" applyFont="1" applyBorder="1" applyAlignment="1" applyProtection="1">
      <alignment vertical="center"/>
      <protection hidden="1"/>
    </xf>
    <xf numFmtId="0" fontId="44" fillId="0" borderId="21" xfId="0" applyFont="1" applyBorder="1" applyAlignment="1" applyProtection="1">
      <alignment horizontal="center" vertical="center"/>
      <protection hidden="1"/>
    </xf>
    <xf numFmtId="0" fontId="44" fillId="0" borderId="0" xfId="0" applyFont="1" applyAlignment="1" applyProtection="1">
      <alignment horizontal="center"/>
      <protection hidden="1"/>
    </xf>
    <xf numFmtId="49" fontId="0" fillId="0" borderId="8" xfId="0" applyNumberFormat="1" applyFill="1" applyBorder="1" applyAlignment="1" applyProtection="1">
      <alignment vertical="center"/>
      <protection hidden="1"/>
    </xf>
    <xf numFmtId="0" fontId="0" fillId="0" borderId="40"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4" xfId="0" applyNumberFormat="1" applyFill="1" applyBorder="1" applyAlignment="1" applyProtection="1">
      <alignment vertical="center"/>
      <protection hidden="1"/>
    </xf>
    <xf numFmtId="0" fontId="0" fillId="0" borderId="41" xfId="0" applyFill="1" applyBorder="1" applyAlignment="1" applyProtection="1">
      <alignment horizontal="center" vertical="center"/>
      <protection hidden="1"/>
    </xf>
    <xf numFmtId="0" fontId="0" fillId="0" borderId="60" xfId="0" applyFill="1" applyBorder="1" applyAlignment="1" applyProtection="1">
      <alignment horizontal="center" vertical="center"/>
      <protection hidden="1"/>
    </xf>
    <xf numFmtId="0" fontId="0" fillId="0" borderId="42" xfId="0" applyFill="1" applyBorder="1" applyAlignment="1" applyProtection="1">
      <alignment horizontal="center" vertical="center"/>
      <protection hidden="1"/>
    </xf>
    <xf numFmtId="2" fontId="0" fillId="0" borderId="40" xfId="0" applyNumberFormat="1" applyFill="1" applyBorder="1" applyAlignment="1" applyProtection="1">
      <alignment horizontal="center" vertical="center"/>
      <protection hidden="1"/>
    </xf>
    <xf numFmtId="49" fontId="0" fillId="0" borderId="19" xfId="0" applyNumberFormat="1" applyFill="1" applyBorder="1" applyAlignment="1" applyProtection="1">
      <alignment vertical="center"/>
      <protection hidden="1"/>
    </xf>
    <xf numFmtId="2" fontId="0" fillId="0" borderId="43" xfId="0" applyNumberFormat="1" applyFill="1" applyBorder="1" applyAlignment="1" applyProtection="1">
      <alignment horizontal="center" vertical="center"/>
      <protection hidden="1"/>
    </xf>
    <xf numFmtId="2" fontId="0" fillId="0" borderId="41" xfId="0" applyNumberFormat="1" applyFill="1" applyBorder="1" applyAlignment="1" applyProtection="1">
      <alignment horizontal="center" vertical="center"/>
      <protection hidden="1"/>
    </xf>
    <xf numFmtId="49" fontId="0" fillId="0" borderId="7" xfId="0" applyNumberFormat="1" applyFill="1" applyBorder="1" applyAlignment="1" applyProtection="1">
      <alignment vertical="center"/>
      <protection hidden="1"/>
    </xf>
    <xf numFmtId="0" fontId="0" fillId="0" borderId="8"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0" fontId="0" fillId="0" borderId="19" xfId="0" applyFill="1" applyBorder="1" applyAlignment="1" applyProtection="1">
      <alignment horizontal="center" vertical="center"/>
      <protection hidden="1"/>
    </xf>
    <xf numFmtId="0" fontId="0" fillId="0" borderId="46" xfId="0" applyFill="1" applyBorder="1" applyAlignment="1" applyProtection="1">
      <alignment horizontal="center" vertical="center"/>
      <protection hidden="1"/>
    </xf>
    <xf numFmtId="49" fontId="0" fillId="0" borderId="5" xfId="0" applyNumberFormat="1" applyBorder="1" applyAlignment="1" applyProtection="1">
      <alignment vertical="center"/>
      <protection hidden="1"/>
    </xf>
    <xf numFmtId="0" fontId="0" fillId="0" borderId="61"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0" xfId="0" applyBorder="1" applyAlignment="1" applyProtection="1">
      <alignment horizontal="center" vertical="center"/>
      <protection hidden="1"/>
    </xf>
    <xf numFmtId="49" fontId="0" fillId="0" borderId="14" xfId="0" applyNumberFormat="1" applyBorder="1" applyAlignment="1" applyProtection="1">
      <alignment vertical="center"/>
      <protection hidden="1"/>
    </xf>
    <xf numFmtId="0" fontId="0" fillId="0" borderId="41" xfId="0" applyBorder="1" applyAlignment="1" applyProtection="1">
      <alignment horizontal="center" vertical="center"/>
      <protection hidden="1"/>
    </xf>
    <xf numFmtId="49" fontId="0" fillId="0" borderId="7" xfId="0" applyNumberFormat="1" applyBorder="1" applyAlignment="1" applyProtection="1">
      <alignment vertical="center"/>
      <protection hidden="1"/>
    </xf>
    <xf numFmtId="0" fontId="0" fillId="0" borderId="42"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47" fillId="4" borderId="0" xfId="0" applyFont="1" applyFill="1" applyAlignment="1" applyProtection="1">
      <alignment wrapText="1"/>
      <protection hidden="1"/>
    </xf>
    <xf numFmtId="1" fontId="44" fillId="0" borderId="1" xfId="0" applyNumberFormat="1" applyFont="1" applyBorder="1" applyAlignment="1" applyProtection="1">
      <alignment horizontal="center" vertical="center" wrapText="1"/>
      <protection hidden="1"/>
    </xf>
    <xf numFmtId="0" fontId="44" fillId="0" borderId="1" xfId="0" applyFont="1" applyBorder="1" applyAlignment="1" applyProtection="1">
      <alignment horizontal="center" vertical="center"/>
      <protection hidden="1"/>
    </xf>
    <xf numFmtId="49" fontId="0" fillId="0" borderId="1" xfId="0" applyNumberFormat="1" applyBorder="1" applyAlignment="1" applyProtection="1">
      <alignment horizontal="center"/>
      <protection hidden="1"/>
    </xf>
    <xf numFmtId="0" fontId="48" fillId="0" borderId="1" xfId="0" applyFont="1" applyBorder="1" applyProtection="1">
      <protection hidden="1"/>
    </xf>
    <xf numFmtId="0" fontId="49" fillId="0" borderId="1" xfId="0" applyFont="1" applyFill="1" applyBorder="1" applyAlignment="1" applyProtection="1">
      <alignment horizontal="left"/>
      <protection hidden="1"/>
    </xf>
    <xf numFmtId="0" fontId="49" fillId="0" borderId="1" xfId="0" applyFont="1" applyBorder="1" applyAlignment="1" applyProtection="1">
      <alignment horizontal="left"/>
      <protection hidden="1"/>
    </xf>
    <xf numFmtId="0" fontId="50" fillId="0" borderId="1" xfId="0" applyFont="1" applyFill="1" applyBorder="1" applyAlignment="1" applyProtection="1">
      <alignment horizontal="left"/>
      <protection hidden="1"/>
    </xf>
    <xf numFmtId="0" fontId="22" fillId="0" borderId="0" xfId="0" applyFont="1" applyAlignment="1" applyProtection="1">
      <alignment horizontal="center" vertical="center"/>
    </xf>
    <xf numFmtId="0" fontId="0" fillId="0" borderId="58" xfId="0" applyBorder="1" applyProtection="1">
      <protection locked="0" hidden="1"/>
    </xf>
    <xf numFmtId="1" fontId="12" fillId="0" borderId="29" xfId="0" applyNumberFormat="1" applyFont="1" applyBorder="1" applyAlignment="1" applyProtection="1">
      <alignment horizontal="center" vertical="center" wrapText="1"/>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1" fontId="12" fillId="0" borderId="29" xfId="0" applyNumberFormat="1" applyFont="1" applyBorder="1" applyAlignment="1" applyProtection="1">
      <alignment horizontal="center" vertical="center" wrapText="1"/>
    </xf>
    <xf numFmtId="3" fontId="12" fillId="0" borderId="1" xfId="0" applyNumberFormat="1" applyFont="1" applyBorder="1" applyAlignment="1" applyProtection="1">
      <alignment horizontal="center" vertical="center"/>
      <protection locked="0"/>
    </xf>
    <xf numFmtId="49" fontId="12" fillId="0" borderId="1" xfId="1" applyNumberFormat="1" applyFont="1" applyBorder="1" applyAlignment="1" applyProtection="1">
      <alignment horizontal="left" vertical="center" wrapText="1"/>
      <protection locked="0"/>
    </xf>
    <xf numFmtId="4" fontId="10" fillId="0" borderId="1" xfId="0" applyNumberFormat="1" applyFont="1" applyBorder="1" applyAlignment="1" applyProtection="1">
      <alignment horizontal="right" vertical="center" wrapText="1"/>
      <protection hidden="1"/>
    </xf>
    <xf numFmtId="4" fontId="10" fillId="0" borderId="16" xfId="0" applyNumberFormat="1" applyFont="1" applyBorder="1" applyAlignment="1" applyProtection="1">
      <alignment horizontal="right" vertical="center" wrapText="1"/>
      <protection hidden="1"/>
    </xf>
    <xf numFmtId="4" fontId="10" fillId="0" borderId="3" xfId="0" applyNumberFormat="1" applyFont="1" applyBorder="1" applyAlignment="1" applyProtection="1">
      <alignment horizontal="right" vertical="center" wrapText="1"/>
      <protection hidden="1"/>
    </xf>
    <xf numFmtId="4" fontId="10" fillId="0" borderId="18" xfId="0" applyNumberFormat="1" applyFont="1" applyBorder="1" applyAlignment="1" applyProtection="1">
      <alignment horizontal="right" vertical="center" wrapText="1"/>
      <protection hidden="1"/>
    </xf>
    <xf numFmtId="4" fontId="17" fillId="2" borderId="39" xfId="0" applyNumberFormat="1" applyFont="1" applyFill="1" applyBorder="1" applyAlignment="1" applyProtection="1">
      <alignment horizontal="right" vertical="center" wrapText="1"/>
      <protection hidden="1"/>
    </xf>
    <xf numFmtId="4" fontId="17" fillId="2" borderId="25" xfId="0" applyNumberFormat="1" applyFont="1" applyFill="1" applyBorder="1" applyAlignment="1" applyProtection="1">
      <alignment horizontal="right"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6"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locked="0" hidden="1"/>
    </xf>
    <xf numFmtId="4" fontId="23" fillId="0" borderId="16" xfId="0" applyNumberFormat="1" applyFont="1" applyBorder="1" applyAlignment="1" applyProtection="1">
      <alignment horizontal="center" vertical="center" wrapText="1"/>
      <protection locked="0"/>
    </xf>
    <xf numFmtId="4" fontId="1" fillId="0" borderId="1" xfId="0" applyNumberFormat="1" applyFont="1" applyBorder="1" applyAlignment="1" applyProtection="1">
      <alignment horizontal="center" vertical="center" wrapText="1"/>
      <protection locked="0"/>
    </xf>
    <xf numFmtId="4" fontId="6" fillId="0" borderId="16" xfId="0" applyNumberFormat="1" applyFont="1" applyBorder="1" applyAlignment="1" applyProtection="1">
      <alignment horizontal="center" vertical="center" wrapText="1"/>
      <protection locked="0"/>
    </xf>
    <xf numFmtId="4" fontId="6" fillId="0" borderId="1" xfId="0" applyNumberFormat="1" applyFont="1" applyBorder="1" applyAlignment="1" applyProtection="1">
      <alignment horizontal="center" vertical="center" wrapText="1"/>
      <protection locked="0"/>
    </xf>
    <xf numFmtId="4" fontId="27" fillId="0" borderId="16" xfId="0" applyNumberFormat="1" applyFont="1" applyBorder="1" applyAlignment="1" applyProtection="1">
      <alignment horizontal="center" vertical="center" wrapText="1"/>
      <protection locked="0"/>
    </xf>
    <xf numFmtId="4" fontId="26" fillId="0" borderId="1" xfId="0" applyNumberFormat="1" applyFont="1" applyBorder="1" applyAlignment="1" applyProtection="1">
      <alignment horizontal="center" vertical="center" wrapText="1"/>
    </xf>
    <xf numFmtId="4" fontId="26" fillId="0" borderId="16" xfId="0" applyNumberFormat="1" applyFont="1" applyBorder="1" applyAlignment="1" applyProtection="1">
      <alignment horizontal="center" vertical="center" wrapText="1"/>
    </xf>
    <xf numFmtId="4" fontId="23" fillId="0" borderId="1" xfId="0" applyNumberFormat="1" applyFont="1" applyBorder="1" applyAlignment="1" applyProtection="1">
      <alignment horizontal="center" vertical="center" wrapText="1"/>
      <protection locked="0" hidden="1"/>
    </xf>
    <xf numFmtId="4" fontId="26" fillId="0" borderId="1" xfId="0" applyNumberFormat="1" applyFont="1" applyBorder="1" applyAlignment="1" applyProtection="1">
      <alignment horizontal="center" vertical="center" wrapText="1"/>
      <protection locked="0" hidden="1"/>
    </xf>
    <xf numFmtId="4" fontId="26" fillId="0" borderId="16" xfId="0" applyNumberFormat="1" applyFont="1" applyBorder="1" applyAlignment="1" applyProtection="1">
      <alignment horizontal="center" vertical="center" wrapText="1"/>
      <protection locked="0"/>
    </xf>
    <xf numFmtId="4" fontId="23" fillId="0" borderId="1" xfId="0" applyNumberFormat="1" applyFont="1" applyBorder="1" applyAlignment="1" applyProtection="1">
      <alignment horizontal="center" vertical="center" wrapText="1"/>
      <protection locked="0"/>
    </xf>
    <xf numFmtId="4" fontId="23" fillId="0" borderId="10" xfId="0" applyNumberFormat="1" applyFont="1" applyBorder="1" applyAlignment="1" applyProtection="1">
      <alignment horizontal="center" vertical="center" wrapText="1"/>
    </xf>
    <xf numFmtId="4" fontId="23" fillId="0" borderId="56" xfId="0" applyNumberFormat="1" applyFont="1" applyBorder="1" applyAlignment="1" applyProtection="1">
      <alignment horizontal="center" vertical="center" wrapText="1"/>
    </xf>
    <xf numFmtId="4" fontId="26" fillId="0" borderId="4" xfId="0" applyNumberFormat="1" applyFont="1" applyBorder="1" applyAlignment="1" applyProtection="1">
      <alignment horizontal="center" vertical="center" wrapText="1"/>
    </xf>
    <xf numFmtId="4" fontId="26" fillId="0" borderId="37" xfId="0" applyNumberFormat="1" applyFont="1" applyBorder="1" applyAlignment="1" applyProtection="1">
      <alignment horizontal="center" vertical="center" wrapText="1"/>
    </xf>
    <xf numFmtId="4" fontId="20" fillId="0" borderId="29" xfId="0" applyNumberFormat="1" applyFont="1" applyBorder="1" applyAlignment="1" applyProtection="1">
      <alignment horizontal="center" vertical="center" wrapText="1"/>
      <protection hidden="1"/>
    </xf>
    <xf numFmtId="4" fontId="20" fillId="0" borderId="1" xfId="0" applyNumberFormat="1" applyFont="1" applyBorder="1" applyAlignment="1" applyProtection="1">
      <alignment horizontal="center" vertical="center" wrapText="1"/>
      <protection hidden="1"/>
    </xf>
    <xf numFmtId="4" fontId="12" fillId="0" borderId="29" xfId="0" applyNumberFormat="1" applyFont="1" applyBorder="1" applyAlignment="1" applyProtection="1">
      <alignment horizontal="center" vertical="center" wrapText="1"/>
      <protection hidden="1"/>
    </xf>
    <xf numFmtId="49" fontId="12" fillId="0" borderId="9" xfId="0" applyNumberFormat="1" applyFont="1" applyBorder="1" applyAlignment="1" applyProtection="1">
      <alignment horizontal="center" vertical="center" wrapText="1"/>
      <protection locked="0" hidden="1"/>
    </xf>
    <xf numFmtId="0" fontId="12" fillId="0" borderId="62" xfId="0" applyFont="1" applyBorder="1" applyAlignment="1" applyProtection="1">
      <alignment horizontal="center" vertical="center" wrapText="1"/>
      <protection locked="0" hidden="1"/>
    </xf>
    <xf numFmtId="0" fontId="6" fillId="0" borderId="1" xfId="0" applyFont="1" applyBorder="1" applyAlignment="1" applyProtection="1">
      <alignment horizontal="center" vertical="center" wrapText="1"/>
      <protection locked="0" hidden="1"/>
    </xf>
    <xf numFmtId="1" fontId="12" fillId="0" borderId="9" xfId="0" applyNumberFormat="1" applyFont="1" applyBorder="1" applyAlignment="1" applyProtection="1">
      <alignment horizontal="center" vertical="center" wrapText="1"/>
      <protection locked="0" hidden="1"/>
    </xf>
    <xf numFmtId="0" fontId="12" fillId="0" borderId="48" xfId="0" applyFont="1" applyBorder="1" applyAlignment="1" applyProtection="1">
      <alignment horizontal="center" vertical="center" wrapText="1"/>
      <protection locked="0"/>
    </xf>
    <xf numFmtId="0" fontId="12" fillId="0" borderId="29" xfId="0" applyFont="1" applyBorder="1" applyAlignment="1" applyProtection="1">
      <alignment horizontal="center" vertical="center" wrapText="1"/>
      <protection locked="0"/>
    </xf>
    <xf numFmtId="4" fontId="20"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4" fontId="20" fillId="0" borderId="1" xfId="0" applyNumberFormat="1" applyFont="1" applyBorder="1" applyAlignment="1" applyProtection="1">
      <alignment horizontal="center" vertical="center" wrapText="1"/>
      <protection locked="0" hidden="1"/>
    </xf>
    <xf numFmtId="4" fontId="31" fillId="0" borderId="1" xfId="0" applyNumberFormat="1" applyFont="1" applyBorder="1" applyAlignment="1" applyProtection="1">
      <alignment horizontal="center" vertical="center" wrapText="1"/>
      <protection hidden="1"/>
    </xf>
    <xf numFmtId="4" fontId="34" fillId="0" borderId="1" xfId="0" applyNumberFormat="1" applyFont="1" applyBorder="1" applyAlignment="1" applyProtection="1">
      <alignment horizontal="center" vertical="center" wrapText="1"/>
      <protection locked="0" hidden="1"/>
    </xf>
    <xf numFmtId="4" fontId="33" fillId="0" borderId="1" xfId="0" applyNumberFormat="1" applyFont="1" applyBorder="1" applyAlignment="1" applyProtection="1">
      <alignment horizontal="center" vertical="center" wrapText="1"/>
      <protection hidden="1"/>
    </xf>
    <xf numFmtId="4" fontId="34" fillId="0" borderId="5" xfId="0" applyNumberFormat="1" applyFont="1" applyBorder="1" applyAlignment="1" applyProtection="1">
      <alignment horizontal="center" vertical="center" wrapText="1"/>
      <protection hidden="1"/>
    </xf>
    <xf numFmtId="4" fontId="34" fillId="0" borderId="21" xfId="0" applyNumberFormat="1" applyFont="1" applyBorder="1" applyAlignment="1" applyProtection="1">
      <alignment horizontal="center" vertical="center" wrapText="1"/>
      <protection hidden="1"/>
    </xf>
    <xf numFmtId="4" fontId="36" fillId="0" borderId="1" xfId="0" applyNumberFormat="1" applyFont="1" applyBorder="1" applyAlignment="1" applyProtection="1">
      <alignment horizontal="center" vertical="center" wrapText="1"/>
      <protection hidden="1"/>
    </xf>
    <xf numFmtId="4" fontId="44" fillId="0" borderId="1" xfId="0" applyNumberFormat="1" applyFont="1" applyBorder="1" applyProtection="1"/>
    <xf numFmtId="4" fontId="13" fillId="2" borderId="20" xfId="0" applyNumberFormat="1" applyFont="1" applyFill="1" applyBorder="1" applyAlignment="1" applyProtection="1">
      <alignment horizontal="right" vertical="center" wrapText="1"/>
      <protection hidden="1"/>
    </xf>
    <xf numFmtId="4" fontId="13" fillId="2" borderId="37" xfId="0" applyNumberFormat="1" applyFont="1" applyFill="1" applyBorder="1" applyAlignment="1" applyProtection="1">
      <alignment horizontal="right" vertical="center" wrapText="1"/>
      <protection hidden="1"/>
    </xf>
    <xf numFmtId="4" fontId="13" fillId="2" borderId="4" xfId="0" applyNumberFormat="1" applyFont="1" applyFill="1" applyBorder="1" applyAlignment="1" applyProtection="1">
      <alignment horizontal="right" vertical="center" wrapText="1"/>
      <protection hidden="1"/>
    </xf>
    <xf numFmtId="4" fontId="13" fillId="0" borderId="4" xfId="0" applyNumberFormat="1" applyFont="1" applyFill="1" applyBorder="1" applyAlignment="1" applyProtection="1">
      <alignment horizontal="right" vertical="center" wrapText="1"/>
      <protection hidden="1"/>
    </xf>
    <xf numFmtId="4" fontId="13" fillId="0" borderId="37" xfId="0" applyNumberFormat="1" applyFont="1" applyFill="1" applyBorder="1" applyAlignment="1" applyProtection="1">
      <alignment horizontal="right" vertical="center" wrapText="1"/>
      <protection hidden="1"/>
    </xf>
    <xf numFmtId="4" fontId="9" fillId="0" borderId="1" xfId="0" applyNumberFormat="1" applyFont="1" applyBorder="1" applyAlignment="1" applyProtection="1">
      <alignment horizontal="right" vertical="center" wrapText="1"/>
      <protection hidden="1"/>
    </xf>
    <xf numFmtId="4" fontId="9" fillId="0" borderId="16" xfId="0" applyNumberFormat="1" applyFont="1" applyBorder="1" applyAlignment="1" applyProtection="1">
      <alignment horizontal="right" vertical="center" wrapText="1"/>
      <protection hidden="1"/>
    </xf>
    <xf numFmtId="4" fontId="9" fillId="0" borderId="3" xfId="0" applyNumberFormat="1" applyFont="1" applyBorder="1" applyAlignment="1" applyProtection="1">
      <alignment horizontal="right" vertical="center" wrapText="1"/>
      <protection hidden="1"/>
    </xf>
    <xf numFmtId="4" fontId="9" fillId="0" borderId="18" xfId="0" applyNumberFormat="1" applyFont="1" applyBorder="1" applyAlignment="1" applyProtection="1">
      <alignment horizontal="right" vertical="center" wrapText="1"/>
      <protection hidden="1"/>
    </xf>
    <xf numFmtId="4" fontId="9" fillId="0" borderId="2" xfId="0" applyNumberFormat="1" applyFont="1" applyBorder="1" applyAlignment="1" applyProtection="1">
      <alignment horizontal="right" vertical="center" wrapText="1"/>
      <protection hidden="1"/>
    </xf>
    <xf numFmtId="4" fontId="9" fillId="0" borderId="34" xfId="0" applyNumberFormat="1" applyFont="1" applyBorder="1" applyAlignment="1" applyProtection="1">
      <alignment horizontal="right" vertical="center" wrapText="1"/>
      <protection hidden="1"/>
    </xf>
    <xf numFmtId="4" fontId="13" fillId="2" borderId="13" xfId="0" applyNumberFormat="1" applyFont="1" applyFill="1" applyBorder="1" applyAlignment="1" applyProtection="1">
      <alignment horizontal="right" vertical="center" wrapText="1"/>
      <protection hidden="1"/>
    </xf>
    <xf numFmtId="4" fontId="13" fillId="0" borderId="38" xfId="0" applyNumberFormat="1" applyFont="1" applyFill="1" applyBorder="1" applyAlignment="1" applyProtection="1">
      <alignment horizontal="right" vertical="center" wrapText="1"/>
      <protection hidden="1"/>
    </xf>
    <xf numFmtId="4" fontId="13" fillId="0" borderId="63" xfId="0" applyNumberFormat="1" applyFont="1" applyFill="1" applyBorder="1" applyAlignment="1" applyProtection="1">
      <alignment horizontal="right" vertical="center" wrapText="1"/>
      <protection hidden="1"/>
    </xf>
    <xf numFmtId="4" fontId="9" fillId="0" borderId="9" xfId="0" applyNumberFormat="1" applyFont="1" applyBorder="1" applyAlignment="1" applyProtection="1">
      <alignment horizontal="right" vertical="center" wrapText="1"/>
      <protection hidden="1"/>
    </xf>
    <xf numFmtId="4" fontId="9" fillId="0" borderId="23" xfId="0" applyNumberFormat="1" applyFont="1" applyBorder="1" applyAlignment="1" applyProtection="1">
      <alignment horizontal="right" vertical="center" wrapText="1"/>
      <protection hidden="1"/>
    </xf>
    <xf numFmtId="4" fontId="11" fillId="0" borderId="1" xfId="0" applyNumberFormat="1" applyFont="1" applyBorder="1" applyAlignment="1" applyProtection="1">
      <alignment horizontal="right" vertical="center" wrapText="1"/>
      <protection hidden="1"/>
    </xf>
    <xf numFmtId="4" fontId="11" fillId="0" borderId="16" xfId="0" applyNumberFormat="1" applyFont="1" applyBorder="1" applyAlignment="1" applyProtection="1">
      <alignment horizontal="right" vertical="center" wrapText="1"/>
      <protection hidden="1"/>
    </xf>
    <xf numFmtId="4" fontId="19" fillId="0" borderId="1" xfId="0" applyNumberFormat="1" applyFont="1" applyBorder="1" applyAlignment="1" applyProtection="1">
      <alignment horizontal="right" vertical="center" wrapText="1"/>
      <protection hidden="1"/>
    </xf>
    <xf numFmtId="4" fontId="19" fillId="0" borderId="16" xfId="0" applyNumberFormat="1" applyFont="1" applyBorder="1" applyAlignment="1" applyProtection="1">
      <alignment horizontal="right" vertical="center" wrapText="1"/>
      <protection hidden="1"/>
    </xf>
    <xf numFmtId="4" fontId="19" fillId="0" borderId="3" xfId="0" applyNumberFormat="1" applyFont="1" applyBorder="1" applyAlignment="1" applyProtection="1">
      <alignment horizontal="right" vertical="center" wrapText="1"/>
      <protection hidden="1"/>
    </xf>
    <xf numFmtId="4" fontId="19" fillId="0" borderId="18" xfId="0" applyNumberFormat="1" applyFont="1" applyBorder="1" applyAlignment="1" applyProtection="1">
      <alignment horizontal="right" vertical="center" wrapText="1"/>
      <protection hidden="1"/>
    </xf>
    <xf numFmtId="4" fontId="13" fillId="2" borderId="39" xfId="0" applyNumberFormat="1" applyFont="1" applyFill="1" applyBorder="1" applyAlignment="1" applyProtection="1">
      <alignment horizontal="right" vertical="center" wrapText="1"/>
      <protection hidden="1"/>
    </xf>
    <xf numFmtId="4" fontId="13" fillId="2" borderId="25" xfId="0" applyNumberFormat="1" applyFont="1" applyFill="1" applyBorder="1" applyAlignment="1" applyProtection="1">
      <alignment horizontal="right" vertical="center" wrapText="1"/>
      <protection hidden="1"/>
    </xf>
    <xf numFmtId="4" fontId="10" fillId="0" borderId="9" xfId="0" applyNumberFormat="1" applyFont="1" applyBorder="1" applyAlignment="1" applyProtection="1">
      <alignment horizontal="right" vertical="center" wrapText="1"/>
      <protection hidden="1"/>
    </xf>
    <xf numFmtId="4" fontId="10" fillId="0" borderId="23" xfId="0" applyNumberFormat="1" applyFont="1" applyBorder="1" applyAlignment="1" applyProtection="1">
      <alignment horizontal="right" vertical="center" wrapText="1"/>
      <protection hidden="1"/>
    </xf>
    <xf numFmtId="0" fontId="51" fillId="0" borderId="0" xfId="0" applyFont="1" applyBorder="1" applyAlignment="1" applyProtection="1">
      <alignment vertical="center"/>
    </xf>
    <xf numFmtId="49" fontId="40" fillId="0" borderId="0" xfId="0" applyNumberFormat="1" applyFont="1" applyProtection="1">
      <protection locked="0"/>
    </xf>
    <xf numFmtId="0" fontId="40" fillId="0" borderId="0" xfId="0" applyFont="1" applyAlignment="1" applyProtection="1">
      <alignment horizontal="center" vertical="center"/>
      <protection locked="0"/>
    </xf>
    <xf numFmtId="0" fontId="40" fillId="0" borderId="0" xfId="0" applyFont="1" applyProtection="1">
      <protection locked="0"/>
    </xf>
    <xf numFmtId="4" fontId="1" fillId="0" borderId="16" xfId="0" applyNumberFormat="1" applyFont="1" applyBorder="1" applyAlignment="1" applyProtection="1">
      <alignment horizontal="center" vertical="center" wrapText="1"/>
      <protection locked="0"/>
    </xf>
    <xf numFmtId="0" fontId="45" fillId="0" borderId="0" xfId="0" applyFont="1" applyBorder="1" applyAlignment="1" applyProtection="1">
      <alignment vertical="center"/>
    </xf>
    <xf numFmtId="49" fontId="12" fillId="0" borderId="8" xfId="0" applyNumberFormat="1" applyFont="1" applyBorder="1" applyAlignment="1" applyProtection="1">
      <alignment horizontal="left" vertical="center" wrapText="1"/>
      <protection locked="0"/>
    </xf>
    <xf numFmtId="0" fontId="12" fillId="0" borderId="8" xfId="0" applyFont="1" applyBorder="1" applyAlignment="1" applyProtection="1">
      <alignment horizontal="left" vertical="center" wrapText="1"/>
      <protection locked="0"/>
    </xf>
    <xf numFmtId="0" fontId="12" fillId="0" borderId="8" xfId="0" applyFont="1" applyBorder="1" applyAlignment="1" applyProtection="1">
      <alignment horizontal="center" vertical="center" wrapText="1"/>
      <protection locked="0"/>
    </xf>
    <xf numFmtId="0" fontId="12" fillId="0" borderId="48" xfId="0" applyFont="1" applyBorder="1" applyAlignment="1" applyProtection="1">
      <alignment horizontal="left" vertical="center" wrapText="1"/>
      <protection locked="0"/>
    </xf>
    <xf numFmtId="0" fontId="12" fillId="0" borderId="59" xfId="0" applyFont="1" applyBorder="1" applyAlignment="1" applyProtection="1">
      <alignment horizontal="left" vertical="center" wrapText="1"/>
      <protection locked="0"/>
    </xf>
    <xf numFmtId="0" fontId="12" fillId="0" borderId="59" xfId="0"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0" fillId="0" borderId="0" xfId="0" applyAlignment="1">
      <alignment horizontal="right" vertical="center"/>
    </xf>
    <xf numFmtId="1" fontId="12" fillId="0" borderId="64" xfId="0" applyNumberFormat="1" applyFont="1" applyBorder="1" applyAlignment="1" applyProtection="1">
      <alignment horizontal="center" vertical="center" wrapText="1"/>
      <protection hidden="1"/>
    </xf>
    <xf numFmtId="1" fontId="12" fillId="0" borderId="28" xfId="0" applyNumberFormat="1" applyFont="1" applyBorder="1" applyAlignment="1" applyProtection="1">
      <alignment horizontal="center" vertical="center" wrapText="1"/>
      <protection hidden="1"/>
    </xf>
    <xf numFmtId="1" fontId="12" fillId="0" borderId="65" xfId="0" applyNumberFormat="1" applyFont="1" applyBorder="1" applyAlignment="1" applyProtection="1">
      <alignment horizontal="center" vertical="center" wrapText="1"/>
      <protection hidden="1"/>
    </xf>
    <xf numFmtId="4" fontId="33" fillId="0" borderId="15" xfId="0" applyNumberFormat="1" applyFont="1" applyBorder="1" applyAlignment="1" applyProtection="1">
      <alignment horizontal="center" vertical="center" wrapText="1"/>
      <protection hidden="1"/>
    </xf>
    <xf numFmtId="4" fontId="33" fillId="0" borderId="16" xfId="0" applyNumberFormat="1" applyFont="1" applyBorder="1" applyAlignment="1" applyProtection="1">
      <alignment horizontal="center" vertical="center" wrapText="1"/>
      <protection hidden="1"/>
    </xf>
    <xf numFmtId="4" fontId="33" fillId="0" borderId="17" xfId="0" applyNumberFormat="1" applyFont="1" applyBorder="1" applyAlignment="1" applyProtection="1">
      <alignment horizontal="center" vertical="center" wrapText="1"/>
      <protection hidden="1"/>
    </xf>
    <xf numFmtId="4" fontId="33" fillId="0" borderId="18" xfId="0" applyNumberFormat="1" applyFont="1" applyBorder="1" applyAlignment="1" applyProtection="1">
      <alignment horizontal="center" vertical="center" wrapText="1"/>
      <protection hidden="1"/>
    </xf>
    <xf numFmtId="4" fontId="33" fillId="0" borderId="29" xfId="0" applyNumberFormat="1" applyFont="1" applyBorder="1" applyAlignment="1" applyProtection="1">
      <alignment horizontal="center" vertical="center" wrapText="1"/>
      <protection hidden="1"/>
    </xf>
    <xf numFmtId="4" fontId="33" fillId="0" borderId="6" xfId="0" applyNumberFormat="1" applyFont="1" applyBorder="1" applyAlignment="1" applyProtection="1">
      <alignment horizontal="center" vertical="center" wrapText="1"/>
      <protection hidden="1"/>
    </xf>
    <xf numFmtId="167" fontId="12" fillId="0" borderId="16" xfId="0" applyNumberFormat="1" applyFont="1" applyBorder="1" applyAlignment="1" applyProtection="1">
      <alignment horizontal="center" vertical="center" wrapText="1"/>
      <protection locked="0"/>
    </xf>
    <xf numFmtId="167" fontId="12" fillId="0" borderId="18" xfId="0" applyNumberFormat="1" applyFont="1" applyBorder="1" applyAlignment="1" applyProtection="1">
      <alignment horizontal="center" vertical="center" wrapText="1"/>
      <protection locked="0"/>
    </xf>
    <xf numFmtId="0" fontId="33" fillId="0" borderId="17" xfId="0" applyFont="1" applyBorder="1" applyAlignment="1" applyProtection="1">
      <alignment horizontal="center" vertical="center" wrapText="1"/>
      <protection locked="0" hidden="1"/>
    </xf>
    <xf numFmtId="49" fontId="33" fillId="0" borderId="18" xfId="0" applyNumberFormat="1" applyFont="1" applyBorder="1" applyAlignment="1" applyProtection="1">
      <alignment horizontal="center" vertical="center" wrapText="1"/>
      <protection locked="0" hidden="1"/>
    </xf>
    <xf numFmtId="2" fontId="22" fillId="0" borderId="31" xfId="0" applyNumberFormat="1" applyFont="1" applyBorder="1" applyAlignment="1" applyProtection="1">
      <alignment horizontal="center" vertical="center" wrapText="1"/>
      <protection hidden="1"/>
    </xf>
    <xf numFmtId="49" fontId="21" fillId="0" borderId="26" xfId="0" applyNumberFormat="1" applyFont="1" applyBorder="1" applyAlignment="1" applyProtection="1">
      <alignment horizontal="center" vertical="center"/>
      <protection hidden="1"/>
    </xf>
    <xf numFmtId="0" fontId="21" fillId="0" borderId="21" xfId="0" applyFont="1" applyBorder="1" applyAlignment="1" applyProtection="1">
      <alignment horizontal="center" vertical="center"/>
      <protection locked="0" hidden="1"/>
    </xf>
    <xf numFmtId="0" fontId="21" fillId="0" borderId="11" xfId="0" applyFont="1" applyBorder="1" applyAlignment="1" applyProtection="1">
      <alignment horizontal="center" vertical="center"/>
      <protection hidden="1"/>
    </xf>
    <xf numFmtId="0" fontId="12" fillId="0" borderId="52" xfId="0" applyNumberFormat="1" applyFont="1" applyBorder="1" applyAlignment="1" applyProtection="1">
      <alignment horizontal="center" vertical="center" wrapText="1"/>
      <protection locked="0"/>
    </xf>
    <xf numFmtId="2" fontId="21" fillId="0" borderId="64" xfId="0" applyNumberFormat="1" applyFont="1" applyBorder="1" applyAlignment="1" applyProtection="1">
      <alignment horizontal="center" vertical="center" wrapText="1"/>
      <protection hidden="1"/>
    </xf>
    <xf numFmtId="49" fontId="21" fillId="0" borderId="52" xfId="0" applyNumberFormat="1" applyFont="1" applyBorder="1" applyAlignment="1" applyProtection="1">
      <alignment horizontal="center" vertical="center"/>
      <protection hidden="1"/>
    </xf>
    <xf numFmtId="0" fontId="12" fillId="0" borderId="27" xfId="0" applyNumberFormat="1" applyFont="1" applyBorder="1" applyAlignment="1" applyProtection="1">
      <alignment horizontal="center" vertical="center" wrapText="1"/>
      <protection locked="0"/>
    </xf>
    <xf numFmtId="2" fontId="21" fillId="0" borderId="65" xfId="0" applyNumberFormat="1" applyFont="1" applyBorder="1" applyAlignment="1" applyProtection="1">
      <alignment horizontal="center" vertical="center" wrapText="1"/>
      <protection hidden="1"/>
    </xf>
    <xf numFmtId="49" fontId="21" fillId="0" borderId="27" xfId="0" applyNumberFormat="1" applyFont="1" applyBorder="1" applyAlignment="1" applyProtection="1">
      <alignment horizontal="center" vertical="center"/>
      <protection hidden="1"/>
    </xf>
    <xf numFmtId="0" fontId="21" fillId="0" borderId="1" xfId="0" applyFont="1" applyBorder="1" applyAlignment="1" applyProtection="1">
      <alignment horizontal="center" vertical="center"/>
      <protection locked="0"/>
    </xf>
    <xf numFmtId="0" fontId="21" fillId="0" borderId="8" xfId="0" applyFont="1" applyBorder="1" applyAlignment="1" applyProtection="1">
      <alignment horizontal="center" vertical="center"/>
      <protection locked="0"/>
    </xf>
    <xf numFmtId="0" fontId="21" fillId="0" borderId="14"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4" fontId="34" fillId="0" borderId="66" xfId="0" applyNumberFormat="1" applyFont="1" applyBorder="1" applyAlignment="1" applyProtection="1">
      <alignment horizontal="center" vertical="center" wrapText="1"/>
      <protection hidden="1"/>
    </xf>
    <xf numFmtId="4" fontId="34" fillId="0" borderId="63" xfId="0" applyNumberFormat="1" applyFont="1" applyBorder="1" applyAlignment="1" applyProtection="1">
      <alignment horizontal="center" vertical="center" wrapText="1"/>
      <protection hidden="1"/>
    </xf>
    <xf numFmtId="0" fontId="21" fillId="0" borderId="14" xfId="0" applyFont="1" applyBorder="1" applyAlignment="1" applyProtection="1">
      <alignment vertical="center"/>
      <protection locked="0"/>
    </xf>
    <xf numFmtId="0" fontId="21" fillId="0" borderId="67" xfId="0" applyFont="1" applyBorder="1" applyAlignment="1" applyProtection="1">
      <alignment horizontal="center" vertical="center"/>
      <protection locked="0"/>
    </xf>
    <xf numFmtId="0" fontId="21" fillId="0" borderId="50" xfId="0" applyFont="1" applyBorder="1" applyAlignment="1" applyProtection="1">
      <alignment horizontal="center" vertical="center"/>
      <protection locked="0"/>
    </xf>
    <xf numFmtId="0" fontId="21" fillId="0" borderId="51" xfId="0" applyFont="1" applyBorder="1" applyAlignment="1" applyProtection="1">
      <alignment horizontal="center" vertical="center"/>
      <protection locked="0"/>
    </xf>
    <xf numFmtId="0" fontId="21" fillId="0" borderId="12" xfId="0" applyFont="1" applyBorder="1" applyProtection="1">
      <protection locked="0" hidden="1"/>
    </xf>
    <xf numFmtId="0" fontId="21" fillId="0" borderId="8" xfId="0" applyFont="1" applyBorder="1" applyAlignment="1" applyProtection="1">
      <alignment vertical="center"/>
      <protection locked="0"/>
    </xf>
    <xf numFmtId="0" fontId="21" fillId="0" borderId="7" xfId="0" applyFont="1" applyBorder="1" applyAlignment="1" applyProtection="1">
      <alignment vertical="center"/>
      <protection locked="0"/>
    </xf>
    <xf numFmtId="4" fontId="33" fillId="0" borderId="8" xfId="0" applyNumberFormat="1" applyFont="1" applyBorder="1" applyAlignment="1" applyProtection="1">
      <alignment horizontal="center" vertical="center" wrapText="1"/>
      <protection hidden="1"/>
    </xf>
    <xf numFmtId="4" fontId="33" fillId="0" borderId="14" xfId="0" applyNumberFormat="1" applyFont="1" applyBorder="1" applyAlignment="1" applyProtection="1">
      <alignment horizontal="center" vertical="center" wrapText="1"/>
      <protection hidden="1"/>
    </xf>
    <xf numFmtId="4" fontId="33" fillId="0" borderId="7" xfId="0" applyNumberFormat="1" applyFont="1" applyBorder="1" applyAlignment="1" applyProtection="1">
      <alignment horizontal="center" vertical="center" wrapText="1"/>
      <protection hidden="1"/>
    </xf>
    <xf numFmtId="4" fontId="33" fillId="0" borderId="52" xfId="0" applyNumberFormat="1" applyFont="1" applyBorder="1" applyAlignment="1" applyProtection="1">
      <alignment horizontal="center" vertical="center" wrapText="1"/>
      <protection hidden="1"/>
    </xf>
    <xf numFmtId="4" fontId="33" fillId="0" borderId="45" xfId="0" applyNumberFormat="1" applyFont="1" applyBorder="1" applyAlignment="1" applyProtection="1">
      <alignment horizontal="center" vertical="center" wrapText="1"/>
      <protection hidden="1"/>
    </xf>
    <xf numFmtId="4" fontId="33" fillId="0" borderId="68" xfId="0" applyNumberFormat="1" applyFont="1" applyBorder="1" applyAlignment="1" applyProtection="1">
      <alignment horizontal="center" vertical="center" wrapText="1"/>
      <protection hidden="1"/>
    </xf>
    <xf numFmtId="1" fontId="12" fillId="0" borderId="6" xfId="0" applyNumberFormat="1" applyFont="1" applyBorder="1" applyAlignment="1" applyProtection="1">
      <alignment horizontal="center" vertical="center" wrapText="1"/>
      <protection hidden="1"/>
    </xf>
    <xf numFmtId="1" fontId="12" fillId="0" borderId="32" xfId="0" applyNumberFormat="1" applyFont="1" applyBorder="1" applyAlignment="1" applyProtection="1">
      <alignment horizontal="center" vertical="center" wrapText="1"/>
      <protection hidden="1"/>
    </xf>
    <xf numFmtId="0" fontId="21" fillId="0" borderId="43" xfId="0" applyFont="1" applyBorder="1" applyAlignment="1" applyProtection="1">
      <alignment horizontal="center" vertical="center"/>
      <protection hidden="1"/>
    </xf>
    <xf numFmtId="0" fontId="21" fillId="0" borderId="9" xfId="0" applyFont="1" applyBorder="1" applyAlignment="1" applyProtection="1">
      <alignment horizontal="center" vertical="center"/>
      <protection locked="0"/>
    </xf>
    <xf numFmtId="0" fontId="21" fillId="0" borderId="53" xfId="0" applyFont="1" applyBorder="1" applyAlignment="1" applyProtection="1">
      <alignment horizontal="center" vertical="center"/>
      <protection locked="0" hidden="1"/>
    </xf>
    <xf numFmtId="0" fontId="21" fillId="0" borderId="37" xfId="0" applyFont="1" applyBorder="1" applyAlignment="1" applyProtection="1">
      <alignment horizontal="center" vertical="center"/>
      <protection locked="0" hidden="1"/>
    </xf>
    <xf numFmtId="0" fontId="21" fillId="0" borderId="23" xfId="0" applyFont="1" applyBorder="1" applyAlignment="1" applyProtection="1">
      <alignment horizontal="center" vertical="center"/>
      <protection locked="0"/>
    </xf>
    <xf numFmtId="0" fontId="21" fillId="0" borderId="16" xfId="0" applyFont="1" applyBorder="1" applyAlignment="1" applyProtection="1">
      <alignment horizontal="center" vertical="center"/>
      <protection locked="0"/>
    </xf>
    <xf numFmtId="4" fontId="33" fillId="0" borderId="24" xfId="0" applyNumberFormat="1" applyFont="1" applyBorder="1" applyAlignment="1" applyProtection="1">
      <alignment horizontal="center" vertical="center" wrapText="1"/>
      <protection hidden="1"/>
    </xf>
    <xf numFmtId="1" fontId="12" fillId="0" borderId="69" xfId="0" applyNumberFormat="1" applyFont="1" applyBorder="1" applyAlignment="1" applyProtection="1">
      <alignment horizontal="center" vertical="center" wrapText="1"/>
      <protection hidden="1"/>
    </xf>
    <xf numFmtId="0" fontId="21" fillId="0" borderId="61" xfId="0" applyFont="1" applyBorder="1" applyAlignment="1" applyProtection="1">
      <alignment horizontal="center" vertical="center"/>
      <protection hidden="1"/>
    </xf>
    <xf numFmtId="49" fontId="21" fillId="0" borderId="11" xfId="0" applyNumberFormat="1" applyFont="1" applyBorder="1" applyAlignment="1" applyProtection="1">
      <alignment horizontal="center" vertical="center"/>
      <protection hidden="1"/>
    </xf>
    <xf numFmtId="0" fontId="21" fillId="0" borderId="69" xfId="0" applyFont="1" applyBorder="1" applyAlignment="1" applyProtection="1">
      <alignment horizontal="center" vertical="center"/>
      <protection hidden="1"/>
    </xf>
    <xf numFmtId="0" fontId="21" fillId="0" borderId="3" xfId="0" applyFont="1" applyBorder="1" applyAlignment="1" applyProtection="1">
      <alignment horizontal="center" vertical="center"/>
      <protection locked="0"/>
    </xf>
    <xf numFmtId="0" fontId="21" fillId="0" borderId="18" xfId="0" applyFont="1" applyBorder="1" applyAlignment="1" applyProtection="1">
      <alignment horizontal="center" vertical="center"/>
      <protection locked="0"/>
    </xf>
    <xf numFmtId="0" fontId="21" fillId="0" borderId="70" xfId="0" applyFont="1" applyBorder="1" applyAlignment="1" applyProtection="1">
      <alignment horizontal="center" vertical="center"/>
      <protection hidden="1"/>
    </xf>
    <xf numFmtId="2" fontId="22" fillId="0" borderId="12" xfId="0" applyNumberFormat="1" applyFont="1" applyBorder="1" applyAlignment="1" applyProtection="1">
      <alignment horizontal="center" vertical="center" wrapText="1"/>
      <protection hidden="1"/>
    </xf>
    <xf numFmtId="0" fontId="21" fillId="0" borderId="66" xfId="0" applyFont="1" applyBorder="1" applyAlignment="1" applyProtection="1">
      <alignment horizontal="center" vertical="center"/>
      <protection locked="0" hidden="1"/>
    </xf>
    <xf numFmtId="0" fontId="21" fillId="0" borderId="63" xfId="0" applyFont="1" applyBorder="1" applyAlignment="1" applyProtection="1">
      <alignment horizontal="center" vertical="center"/>
      <protection locked="0" hidden="1"/>
    </xf>
    <xf numFmtId="1" fontId="12" fillId="0" borderId="48" xfId="0" applyNumberFormat="1" applyFont="1" applyBorder="1" applyAlignment="1" applyProtection="1">
      <alignment horizontal="center" vertical="center" wrapText="1"/>
      <protection hidden="1"/>
    </xf>
    <xf numFmtId="2" fontId="21" fillId="0" borderId="8" xfId="0" applyNumberFormat="1" applyFont="1" applyBorder="1" applyAlignment="1" applyProtection="1">
      <alignment horizontal="center" vertical="center" wrapText="1"/>
      <protection hidden="1"/>
    </xf>
    <xf numFmtId="2" fontId="21" fillId="0" borderId="14" xfId="0" applyNumberFormat="1" applyFont="1" applyBorder="1" applyAlignment="1" applyProtection="1">
      <alignment horizontal="center" vertical="center" wrapText="1"/>
      <protection hidden="1"/>
    </xf>
    <xf numFmtId="2" fontId="21" fillId="0" borderId="7" xfId="0" applyNumberFormat="1" applyFont="1" applyBorder="1" applyAlignment="1" applyProtection="1">
      <alignment horizontal="center" vertical="center" wrapText="1"/>
      <protection hidden="1"/>
    </xf>
    <xf numFmtId="49" fontId="21" fillId="0" borderId="8" xfId="0" applyNumberFormat="1" applyFont="1" applyBorder="1" applyAlignment="1" applyProtection="1">
      <alignment horizontal="center" vertical="center"/>
      <protection hidden="1"/>
    </xf>
    <xf numFmtId="49" fontId="21" fillId="0" borderId="14" xfId="0" applyNumberFormat="1" applyFont="1" applyBorder="1" applyAlignment="1" applyProtection="1">
      <alignment horizontal="center" vertical="center"/>
      <protection hidden="1"/>
    </xf>
    <xf numFmtId="49" fontId="21" fillId="0" borderId="7" xfId="0" applyNumberFormat="1" applyFont="1" applyBorder="1" applyAlignment="1" applyProtection="1">
      <alignment horizontal="center" vertical="center"/>
      <protection hidden="1"/>
    </xf>
    <xf numFmtId="1" fontId="6" fillId="0" borderId="0" xfId="0" applyNumberFormat="1" applyFont="1" applyAlignment="1" applyProtection="1">
      <alignment horizontal="center" vertical="center"/>
      <protection locked="0"/>
    </xf>
    <xf numFmtId="0" fontId="12" fillId="5" borderId="16" xfId="0" applyFont="1" applyFill="1" applyBorder="1" applyAlignment="1" applyProtection="1">
      <alignment horizontal="left" vertical="center" wrapText="1"/>
      <protection locked="0"/>
    </xf>
    <xf numFmtId="49" fontId="12" fillId="6" borderId="9" xfId="0" applyNumberFormat="1" applyFont="1" applyFill="1" applyBorder="1" applyAlignment="1" applyProtection="1">
      <alignment horizontal="left" vertical="center" wrapText="1"/>
      <protection locked="0"/>
    </xf>
    <xf numFmtId="49" fontId="12" fillId="6" borderId="15" xfId="0" applyNumberFormat="1" applyFont="1" applyFill="1" applyBorder="1" applyAlignment="1" applyProtection="1">
      <alignment horizontal="left" vertical="center" wrapText="1"/>
      <protection locked="0"/>
    </xf>
    <xf numFmtId="0" fontId="12" fillId="6" borderId="15" xfId="0" applyFont="1" applyFill="1" applyBorder="1" applyAlignment="1" applyProtection="1">
      <alignment horizontal="left" vertical="center" wrapText="1"/>
      <protection locked="0"/>
    </xf>
    <xf numFmtId="0" fontId="12" fillId="6" borderId="17" xfId="0" applyFont="1" applyFill="1" applyBorder="1" applyAlignment="1" applyProtection="1">
      <alignment horizontal="left" vertical="center" wrapText="1"/>
      <protection locked="0"/>
    </xf>
    <xf numFmtId="0" fontId="12" fillId="6" borderId="33" xfId="0" applyFont="1" applyFill="1" applyBorder="1" applyAlignment="1" applyProtection="1">
      <alignment horizontal="center" vertical="center" wrapText="1"/>
      <protection locked="0"/>
    </xf>
    <xf numFmtId="0" fontId="12" fillId="6" borderId="22" xfId="0" applyFont="1" applyFill="1" applyBorder="1" applyAlignment="1" applyProtection="1">
      <alignment horizontal="center" vertical="center" wrapText="1"/>
      <protection locked="0"/>
    </xf>
    <xf numFmtId="0" fontId="12" fillId="6" borderId="15" xfId="0" applyFont="1" applyFill="1" applyBorder="1" applyAlignment="1" applyProtection="1">
      <alignment horizontal="center" vertical="center" wrapText="1"/>
      <protection locked="0"/>
    </xf>
    <xf numFmtId="0" fontId="12" fillId="6" borderId="17" xfId="0" applyFont="1" applyFill="1" applyBorder="1" applyAlignment="1" applyProtection="1">
      <alignment horizontal="center" vertical="center" wrapText="1"/>
      <protection locked="0"/>
    </xf>
    <xf numFmtId="0" fontId="12" fillId="6" borderId="28" xfId="0" applyFont="1" applyFill="1" applyBorder="1" applyAlignment="1" applyProtection="1">
      <alignment horizontal="center" vertical="center" wrapText="1"/>
      <protection locked="0"/>
    </xf>
    <xf numFmtId="0" fontId="12" fillId="6" borderId="29" xfId="0" applyFont="1" applyFill="1" applyBorder="1" applyAlignment="1" applyProtection="1">
      <alignment horizontal="center" vertical="center" wrapText="1"/>
      <protection locked="0"/>
    </xf>
    <xf numFmtId="0" fontId="12" fillId="6" borderId="6" xfId="0" applyFont="1" applyFill="1" applyBorder="1" applyAlignment="1" applyProtection="1">
      <alignment horizontal="center" vertical="center" wrapText="1"/>
      <protection locked="0"/>
    </xf>
    <xf numFmtId="49" fontId="12" fillId="6" borderId="33" xfId="0" applyNumberFormat="1" applyFont="1" applyFill="1" applyBorder="1" applyAlignment="1" applyProtection="1">
      <alignment horizontal="center" vertical="center" wrapText="1"/>
      <protection locked="0"/>
    </xf>
    <xf numFmtId="17" fontId="12" fillId="6" borderId="15" xfId="0" applyNumberFormat="1" applyFont="1" applyFill="1" applyBorder="1" applyAlignment="1" applyProtection="1">
      <alignment horizontal="center" vertical="center" wrapText="1"/>
      <protection locked="0"/>
    </xf>
    <xf numFmtId="167" fontId="12" fillId="6" borderId="33" xfId="0" applyNumberFormat="1" applyFont="1" applyFill="1" applyBorder="1" applyAlignment="1" applyProtection="1">
      <alignment horizontal="center" vertical="center" wrapText="1"/>
      <protection locked="0"/>
    </xf>
    <xf numFmtId="167" fontId="12" fillId="6" borderId="22" xfId="0" applyNumberFormat="1" applyFont="1" applyFill="1" applyBorder="1" applyAlignment="1" applyProtection="1">
      <alignment horizontal="center" vertical="center" wrapText="1"/>
      <protection locked="0"/>
    </xf>
    <xf numFmtId="167" fontId="12" fillId="6" borderId="24" xfId="0" applyNumberFormat="1" applyFont="1" applyFill="1" applyBorder="1" applyAlignment="1" applyProtection="1">
      <alignment horizontal="center" vertical="center" wrapText="1"/>
      <protection locked="0"/>
    </xf>
    <xf numFmtId="0" fontId="12" fillId="5" borderId="18" xfId="0" applyFont="1" applyFill="1" applyBorder="1" applyAlignment="1" applyProtection="1">
      <alignment horizontal="left" vertical="center" wrapText="1"/>
      <protection locked="0"/>
    </xf>
    <xf numFmtId="0" fontId="12" fillId="5" borderId="34" xfId="0" applyFont="1" applyFill="1" applyBorder="1" applyAlignment="1" applyProtection="1">
      <alignment horizontal="center" vertical="center" wrapText="1"/>
      <protection locked="0"/>
    </xf>
    <xf numFmtId="0" fontId="12" fillId="5" borderId="16" xfId="0" applyFont="1" applyFill="1" applyBorder="1" applyAlignment="1" applyProtection="1">
      <alignment horizontal="center" vertical="center" wrapText="1"/>
      <protection locked="0"/>
    </xf>
    <xf numFmtId="0" fontId="12" fillId="5" borderId="18" xfId="0" applyFont="1" applyFill="1" applyBorder="1" applyAlignment="1" applyProtection="1">
      <alignment horizontal="center" vertical="center" wrapText="1"/>
      <protection locked="0"/>
    </xf>
    <xf numFmtId="49" fontId="12" fillId="5" borderId="34" xfId="0" applyNumberFormat="1" applyFont="1" applyFill="1" applyBorder="1" applyAlignment="1" applyProtection="1">
      <alignment horizontal="center" vertical="center" shrinkToFit="1"/>
      <protection locked="0"/>
    </xf>
    <xf numFmtId="49" fontId="12" fillId="5" borderId="23" xfId="0" applyNumberFormat="1" applyFont="1" applyFill="1" applyBorder="1" applyAlignment="1" applyProtection="1">
      <alignment horizontal="center" vertical="center" shrinkToFit="1"/>
      <protection locked="0"/>
    </xf>
    <xf numFmtId="0" fontId="12" fillId="5" borderId="16" xfId="0" applyFont="1" applyFill="1" applyBorder="1" applyAlignment="1" applyProtection="1">
      <alignment horizontal="center" vertical="center" shrinkToFit="1"/>
      <protection locked="0"/>
    </xf>
    <xf numFmtId="0" fontId="12" fillId="5" borderId="18" xfId="0" applyFont="1" applyFill="1" applyBorder="1" applyAlignment="1" applyProtection="1">
      <alignment horizontal="center" vertical="center" shrinkToFit="1"/>
      <protection locked="0"/>
    </xf>
    <xf numFmtId="167" fontId="12" fillId="5" borderId="71" xfId="0" applyNumberFormat="1" applyFont="1" applyFill="1" applyBorder="1" applyAlignment="1" applyProtection="1">
      <alignment horizontal="center" vertical="center" wrapText="1"/>
      <protection locked="0"/>
    </xf>
    <xf numFmtId="167" fontId="12" fillId="5" borderId="32" xfId="0" applyNumberFormat="1" applyFont="1" applyFill="1" applyBorder="1" applyAlignment="1" applyProtection="1">
      <alignment horizontal="center" vertical="center" wrapText="1"/>
      <protection locked="0"/>
    </xf>
    <xf numFmtId="167" fontId="12" fillId="5" borderId="69" xfId="0" applyNumberFormat="1" applyFont="1" applyFill="1" applyBorder="1" applyAlignment="1" applyProtection="1">
      <alignment horizontal="center" vertical="center" wrapText="1"/>
      <protection locked="0"/>
    </xf>
    <xf numFmtId="0" fontId="20" fillId="5" borderId="5" xfId="0" applyFont="1" applyFill="1" applyBorder="1" applyAlignment="1" applyProtection="1">
      <alignment horizontal="center" vertical="center"/>
      <protection locked="0" hidden="1"/>
    </xf>
    <xf numFmtId="0" fontId="20" fillId="6" borderId="5" xfId="0" applyFont="1" applyFill="1" applyBorder="1" applyAlignment="1" applyProtection="1">
      <alignment horizontal="center" vertical="center"/>
      <protection locked="0" hidden="1"/>
    </xf>
    <xf numFmtId="0" fontId="12" fillId="6" borderId="33" xfId="0" applyFont="1" applyFill="1" applyBorder="1" applyAlignment="1" applyProtection="1">
      <alignment horizontal="left" vertical="center" wrapText="1"/>
      <protection locked="0"/>
    </xf>
    <xf numFmtId="0" fontId="12" fillId="5" borderId="34" xfId="0" applyFont="1" applyFill="1" applyBorder="1" applyAlignment="1" applyProtection="1">
      <alignment horizontal="left" vertical="center" wrapText="1"/>
      <protection locked="0"/>
    </xf>
    <xf numFmtId="0" fontId="12" fillId="5" borderId="33" xfId="0" applyFont="1" applyFill="1" applyBorder="1" applyAlignment="1" applyProtection="1">
      <alignment horizontal="center" vertical="center" wrapText="1"/>
      <protection locked="0"/>
    </xf>
    <xf numFmtId="0" fontId="12" fillId="5" borderId="15" xfId="0" applyFont="1" applyFill="1" applyBorder="1" applyAlignment="1" applyProtection="1">
      <alignment horizontal="center" vertical="center" wrapText="1"/>
      <protection locked="0"/>
    </xf>
    <xf numFmtId="0" fontId="12" fillId="5" borderId="50" xfId="0" applyFont="1" applyFill="1" applyBorder="1" applyAlignment="1" applyProtection="1">
      <alignment horizontal="center" vertical="center" wrapText="1"/>
      <protection locked="0"/>
    </xf>
    <xf numFmtId="0" fontId="12" fillId="5" borderId="35" xfId="0" applyFont="1" applyFill="1" applyBorder="1" applyAlignment="1" applyProtection="1">
      <alignment horizontal="center" vertical="center" wrapText="1"/>
      <protection locked="0"/>
    </xf>
    <xf numFmtId="0" fontId="12" fillId="5" borderId="36" xfId="0" applyFont="1" applyFill="1" applyBorder="1" applyAlignment="1" applyProtection="1">
      <alignment horizontal="center" vertical="center" wrapText="1"/>
      <protection locked="0"/>
    </xf>
    <xf numFmtId="16" fontId="12" fillId="5" borderId="16" xfId="0" quotePrefix="1" applyNumberFormat="1" applyFont="1" applyFill="1" applyBorder="1" applyAlignment="1" applyProtection="1">
      <alignment horizontal="center" vertical="center" shrinkToFit="1"/>
      <protection locked="0"/>
    </xf>
    <xf numFmtId="16" fontId="12" fillId="5" borderId="16" xfId="0" applyNumberFormat="1" applyFont="1" applyFill="1" applyBorder="1" applyAlignment="1" applyProtection="1">
      <alignment horizontal="center" vertical="center" shrinkToFit="1"/>
      <protection locked="0"/>
    </xf>
    <xf numFmtId="49" fontId="12" fillId="6" borderId="22" xfId="0" applyNumberFormat="1" applyFont="1" applyFill="1" applyBorder="1" applyAlignment="1" applyProtection="1">
      <alignment horizontal="left" vertical="center" wrapText="1"/>
      <protection locked="0"/>
    </xf>
    <xf numFmtId="0" fontId="12" fillId="6" borderId="19" xfId="0" applyFont="1" applyFill="1" applyBorder="1" applyAlignment="1" applyProtection="1">
      <alignment horizontal="left" vertical="center" wrapText="1"/>
      <protection locked="0"/>
    </xf>
    <xf numFmtId="0" fontId="12" fillId="6" borderId="14" xfId="0" applyFont="1" applyFill="1" applyBorder="1" applyAlignment="1" applyProtection="1">
      <alignment horizontal="left" vertical="center" wrapText="1"/>
      <protection locked="0"/>
    </xf>
    <xf numFmtId="0" fontId="12" fillId="6" borderId="7" xfId="0" applyFont="1" applyFill="1" applyBorder="1" applyAlignment="1" applyProtection="1">
      <alignment horizontal="left" vertical="center" wrapText="1"/>
      <protection locked="0"/>
    </xf>
    <xf numFmtId="0" fontId="12" fillId="6" borderId="19" xfId="0" applyFont="1" applyFill="1" applyBorder="1" applyAlignment="1" applyProtection="1">
      <alignment horizontal="center" vertical="center" wrapText="1"/>
      <protection locked="0"/>
    </xf>
    <xf numFmtId="0" fontId="12" fillId="6" borderId="14" xfId="0" applyFont="1" applyFill="1" applyBorder="1" applyAlignment="1" applyProtection="1">
      <alignment horizontal="center" vertical="center" wrapText="1"/>
      <protection locked="0"/>
    </xf>
    <xf numFmtId="0" fontId="12" fillId="6" borderId="7" xfId="0" applyFont="1" applyFill="1" applyBorder="1" applyAlignment="1" applyProtection="1">
      <alignment horizontal="center" vertical="center" wrapText="1"/>
      <protection locked="0"/>
    </xf>
    <xf numFmtId="49" fontId="12" fillId="6" borderId="8" xfId="0" applyNumberFormat="1" applyFont="1" applyFill="1" applyBorder="1" applyAlignment="1" applyProtection="1">
      <alignment horizontal="center" vertical="center" wrapText="1"/>
      <protection locked="0"/>
    </xf>
    <xf numFmtId="17" fontId="12" fillId="6" borderId="14" xfId="0" applyNumberFormat="1" applyFont="1" applyFill="1" applyBorder="1" applyAlignment="1" applyProtection="1">
      <alignment horizontal="center" vertical="center" wrapText="1"/>
      <protection locked="0"/>
    </xf>
    <xf numFmtId="0" fontId="12" fillId="5" borderId="23" xfId="0" applyFont="1" applyFill="1" applyBorder="1" applyAlignment="1" applyProtection="1">
      <alignment horizontal="left" vertical="center" wrapText="1"/>
      <protection locked="0"/>
    </xf>
    <xf numFmtId="0" fontId="12" fillId="5" borderId="43" xfId="0" applyFont="1" applyFill="1" applyBorder="1" applyAlignment="1" applyProtection="1">
      <alignment horizontal="left" vertical="center" wrapText="1"/>
      <protection locked="0"/>
    </xf>
    <xf numFmtId="0" fontId="12" fillId="5" borderId="41" xfId="0" applyFont="1" applyFill="1" applyBorder="1" applyAlignment="1" applyProtection="1">
      <alignment horizontal="left" vertical="center" wrapText="1"/>
      <protection locked="0"/>
    </xf>
    <xf numFmtId="0" fontId="12" fillId="5" borderId="42" xfId="0" applyFont="1" applyFill="1" applyBorder="1" applyAlignment="1" applyProtection="1">
      <alignment horizontal="left" vertical="center" wrapText="1"/>
      <protection locked="0"/>
    </xf>
    <xf numFmtId="0" fontId="12" fillId="5" borderId="23" xfId="0" applyFont="1" applyFill="1" applyBorder="1" applyAlignment="1" applyProtection="1">
      <alignment horizontal="center" vertical="center" wrapText="1"/>
      <protection locked="0"/>
    </xf>
    <xf numFmtId="0" fontId="12" fillId="5" borderId="43" xfId="0" applyFont="1" applyFill="1" applyBorder="1" applyAlignment="1" applyProtection="1">
      <alignment horizontal="center" vertical="center" shrinkToFit="1"/>
      <protection locked="0"/>
    </xf>
    <xf numFmtId="0" fontId="12" fillId="5" borderId="41" xfId="0" applyFont="1" applyFill="1" applyBorder="1" applyAlignment="1" applyProtection="1">
      <alignment horizontal="center" vertical="center" shrinkToFit="1"/>
      <protection locked="0"/>
    </xf>
    <xf numFmtId="0" fontId="12" fillId="5" borderId="42" xfId="0" applyFont="1" applyFill="1" applyBorder="1" applyAlignment="1" applyProtection="1">
      <alignment horizontal="center" vertical="center" shrinkToFit="1"/>
      <protection locked="0"/>
    </xf>
    <xf numFmtId="49" fontId="12" fillId="5" borderId="43" xfId="0" applyNumberFormat="1" applyFont="1" applyFill="1" applyBorder="1" applyAlignment="1" applyProtection="1">
      <alignment horizontal="center" vertical="center" shrinkToFit="1"/>
      <protection locked="0"/>
    </xf>
    <xf numFmtId="0" fontId="1" fillId="0" borderId="0" xfId="0" applyFont="1" applyAlignment="1" applyProtection="1">
      <alignment horizontal="center"/>
      <protection locked="0"/>
    </xf>
    <xf numFmtId="0" fontId="1" fillId="0" borderId="0" xfId="0" applyFont="1" applyAlignment="1" applyProtection="1">
      <alignment horizontal="center" vertical="center"/>
      <protection locked="0"/>
    </xf>
    <xf numFmtId="1" fontId="1" fillId="0" borderId="0" xfId="0" applyNumberFormat="1" applyFont="1" applyProtection="1">
      <protection locked="0"/>
    </xf>
    <xf numFmtId="0" fontId="1" fillId="0" borderId="0" xfId="0" applyFont="1" applyProtection="1">
      <protection locked="0" hidden="1"/>
    </xf>
    <xf numFmtId="0" fontId="1" fillId="0" borderId="0" xfId="0" applyFont="1" applyBorder="1" applyProtection="1">
      <protection locked="0" hidden="1"/>
    </xf>
    <xf numFmtId="0" fontId="12" fillId="6" borderId="43" xfId="0" applyFont="1" applyFill="1" applyBorder="1" applyAlignment="1" applyProtection="1">
      <alignment horizontal="left" vertical="center" wrapText="1"/>
      <protection locked="0"/>
    </xf>
    <xf numFmtId="0" fontId="12" fillId="6" borderId="41" xfId="0" applyFont="1" applyFill="1" applyBorder="1" applyAlignment="1" applyProtection="1">
      <alignment horizontal="left" vertical="center" wrapText="1"/>
      <protection locked="0"/>
    </xf>
    <xf numFmtId="0" fontId="12" fillId="6" borderId="42" xfId="0" applyFont="1" applyFill="1" applyBorder="1" applyAlignment="1" applyProtection="1">
      <alignment horizontal="left" vertical="center" wrapText="1"/>
      <protection locked="0"/>
    </xf>
    <xf numFmtId="49" fontId="12" fillId="0" borderId="53" xfId="0" applyNumberFormat="1" applyFont="1" applyBorder="1" applyAlignment="1" applyProtection="1">
      <alignment horizontal="center" vertical="center" wrapText="1"/>
      <protection locked="0" hidden="1"/>
    </xf>
    <xf numFmtId="4" fontId="34" fillId="0" borderId="53" xfId="0" applyNumberFormat="1" applyFont="1" applyBorder="1" applyAlignment="1" applyProtection="1">
      <alignment horizontal="center" vertical="center" wrapText="1"/>
      <protection hidden="1"/>
    </xf>
    <xf numFmtId="4" fontId="34" fillId="0" borderId="37" xfId="0" applyNumberFormat="1" applyFont="1" applyBorder="1" applyAlignment="1" applyProtection="1">
      <alignment horizontal="center" vertical="center" wrapText="1"/>
      <protection hidden="1"/>
    </xf>
    <xf numFmtId="0" fontId="12" fillId="5" borderId="19" xfId="0" applyFont="1" applyFill="1" applyBorder="1" applyAlignment="1" applyProtection="1">
      <alignment horizontal="center" vertical="center" wrapText="1"/>
      <protection locked="0"/>
    </xf>
    <xf numFmtId="0" fontId="12" fillId="5" borderId="14" xfId="0" applyFont="1" applyFill="1" applyBorder="1" applyAlignment="1" applyProtection="1">
      <alignment horizontal="center" vertical="center" wrapText="1"/>
      <protection locked="0"/>
    </xf>
    <xf numFmtId="0" fontId="12" fillId="5" borderId="7" xfId="0" applyFont="1" applyFill="1" applyBorder="1" applyAlignment="1" applyProtection="1">
      <alignment horizontal="center" vertical="center" wrapText="1"/>
      <protection locked="0"/>
    </xf>
    <xf numFmtId="0" fontId="20" fillId="5" borderId="12" xfId="0" applyFont="1" applyFill="1" applyBorder="1" applyAlignment="1" applyProtection="1">
      <alignment horizontal="center" vertical="center"/>
      <protection locked="0" hidden="1"/>
    </xf>
    <xf numFmtId="4" fontId="33" fillId="0" borderId="25" xfId="0" applyNumberFormat="1" applyFont="1" applyBorder="1" applyAlignment="1" applyProtection="1">
      <alignment horizontal="center" vertical="center" wrapText="1"/>
      <protection hidden="1"/>
    </xf>
    <xf numFmtId="49" fontId="12" fillId="5" borderId="28" xfId="0" applyNumberFormat="1" applyFont="1" applyFill="1" applyBorder="1" applyAlignment="1" applyProtection="1">
      <alignment horizontal="left" vertical="center" wrapText="1"/>
      <protection locked="0"/>
    </xf>
    <xf numFmtId="49" fontId="12" fillId="6" borderId="8" xfId="0" applyNumberFormat="1" applyFont="1" applyFill="1" applyBorder="1" applyAlignment="1" applyProtection="1">
      <alignment horizontal="left" vertical="center" wrapText="1"/>
      <protection locked="0"/>
    </xf>
    <xf numFmtId="49" fontId="12" fillId="6" borderId="19" xfId="0" applyNumberFormat="1" applyFont="1" applyFill="1" applyBorder="1" applyAlignment="1" applyProtection="1">
      <alignment horizontal="left" vertical="center" wrapText="1"/>
      <protection locked="0"/>
    </xf>
    <xf numFmtId="49" fontId="12" fillId="6" borderId="11" xfId="0" applyNumberFormat="1" applyFont="1" applyFill="1" applyBorder="1" applyAlignment="1" applyProtection="1">
      <alignment horizontal="left" vertical="center" wrapText="1"/>
      <protection locked="0"/>
    </xf>
    <xf numFmtId="49" fontId="12" fillId="5" borderId="41" xfId="0" applyNumberFormat="1" applyFont="1" applyFill="1" applyBorder="1" applyAlignment="1" applyProtection="1">
      <alignment horizontal="left" vertical="center" wrapText="1"/>
      <protection locked="0"/>
    </xf>
    <xf numFmtId="0" fontId="12" fillId="0" borderId="22" xfId="0" applyFont="1" applyBorder="1" applyAlignment="1" applyProtection="1">
      <alignment horizontal="left" vertical="center" wrapText="1"/>
      <protection locked="0"/>
    </xf>
    <xf numFmtId="0" fontId="12" fillId="0" borderId="35" xfId="0" applyFont="1" applyBorder="1" applyAlignment="1" applyProtection="1">
      <alignment horizontal="center" vertical="center"/>
      <protection locked="0"/>
    </xf>
    <xf numFmtId="1" fontId="12" fillId="0" borderId="8" xfId="0" applyNumberFormat="1" applyFont="1" applyBorder="1" applyAlignment="1" applyProtection="1">
      <alignment horizontal="center" vertical="center" wrapText="1"/>
      <protection locked="0"/>
    </xf>
    <xf numFmtId="3" fontId="12" fillId="0" borderId="2"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3"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4" fontId="31" fillId="0" borderId="33" xfId="0" applyNumberFormat="1" applyFont="1" applyBorder="1" applyAlignment="1" applyProtection="1">
      <alignment horizontal="center" vertical="center" wrapText="1"/>
      <protection locked="0" hidden="1"/>
    </xf>
    <xf numFmtId="4" fontId="31" fillId="0" borderId="34" xfId="0" applyNumberFormat="1" applyFont="1" applyBorder="1" applyAlignment="1" applyProtection="1">
      <alignment horizontal="center" vertical="center" wrapText="1"/>
      <protection hidden="1"/>
    </xf>
    <xf numFmtId="4" fontId="31" fillId="0" borderId="24" xfId="0" applyNumberFormat="1" applyFont="1" applyBorder="1" applyAlignment="1" applyProtection="1">
      <alignment horizontal="center" vertical="center" wrapText="1"/>
      <protection locked="0" hidden="1"/>
    </xf>
    <xf numFmtId="4" fontId="31" fillId="0" borderId="25" xfId="0" applyNumberFormat="1" applyFont="1" applyBorder="1" applyAlignment="1" applyProtection="1">
      <alignment horizontal="center" vertical="center" wrapText="1"/>
      <protection hidden="1"/>
    </xf>
    <xf numFmtId="4" fontId="31" fillId="0" borderId="5" xfId="0" applyNumberFormat="1" applyFont="1" applyBorder="1" applyAlignment="1" applyProtection="1">
      <alignment horizontal="center" vertical="center" wrapText="1"/>
      <protection hidden="1"/>
    </xf>
    <xf numFmtId="2" fontId="12" fillId="0" borderId="14" xfId="0" applyNumberFormat="1" applyFont="1" applyBorder="1" applyAlignment="1" applyProtection="1">
      <alignment horizontal="center" vertical="center" wrapText="1"/>
      <protection hidden="1"/>
    </xf>
    <xf numFmtId="2" fontId="12" fillId="0" borderId="7" xfId="0" applyNumberFormat="1" applyFont="1" applyBorder="1" applyAlignment="1" applyProtection="1">
      <alignment horizontal="center" vertical="center" wrapText="1"/>
      <protection hidden="1"/>
    </xf>
    <xf numFmtId="0" fontId="12" fillId="0" borderId="35" xfId="0" applyFont="1" applyBorder="1" applyAlignment="1" applyProtection="1">
      <alignment horizontal="left" vertical="center" wrapText="1"/>
      <protection locked="0"/>
    </xf>
    <xf numFmtId="0" fontId="12" fillId="0" borderId="35" xfId="0" applyFont="1" applyBorder="1" applyAlignment="1" applyProtection="1">
      <alignment vertical="center" wrapText="1"/>
      <protection locked="0"/>
    </xf>
    <xf numFmtId="0" fontId="12" fillId="0" borderId="49" xfId="0" applyFont="1" applyBorder="1" applyAlignment="1" applyProtection="1">
      <alignment vertical="center" wrapText="1"/>
      <protection locked="0"/>
    </xf>
    <xf numFmtId="0" fontId="12" fillId="0" borderId="36" xfId="0" applyFont="1" applyBorder="1" applyAlignment="1" applyProtection="1">
      <alignment horizontal="left" vertical="center" wrapText="1"/>
      <protection locked="0"/>
    </xf>
    <xf numFmtId="49" fontId="12" fillId="0" borderId="19" xfId="0" applyNumberFormat="1" applyFont="1" applyBorder="1" applyAlignment="1" applyProtection="1">
      <alignment horizontal="left" vertical="center" wrapText="1"/>
      <protection locked="0"/>
    </xf>
    <xf numFmtId="3" fontId="12" fillId="0" borderId="33" xfId="0" applyNumberFormat="1" applyFont="1" applyBorder="1" applyAlignment="1" applyProtection="1">
      <alignment horizontal="center" vertical="center" wrapText="1"/>
      <protection hidden="1"/>
    </xf>
    <xf numFmtId="3" fontId="12" fillId="0" borderId="22" xfId="0" applyNumberFormat="1" applyFont="1" applyBorder="1" applyAlignment="1" applyProtection="1">
      <alignment horizontal="center" vertical="center" wrapText="1"/>
      <protection hidden="1"/>
    </xf>
    <xf numFmtId="3" fontId="12" fillId="0" borderId="24" xfId="0" applyNumberFormat="1" applyFont="1" applyBorder="1" applyAlignment="1" applyProtection="1">
      <alignment horizontal="center" vertical="center" wrapText="1"/>
      <protection hidden="1"/>
    </xf>
    <xf numFmtId="49" fontId="12" fillId="0" borderId="13" xfId="0" applyNumberFormat="1" applyFont="1" applyBorder="1" applyAlignment="1" applyProtection="1">
      <alignment horizontal="center" vertical="center" wrapText="1"/>
      <protection locked="0" hidden="1"/>
    </xf>
    <xf numFmtId="0" fontId="33" fillId="0" borderId="62" xfId="0" applyFont="1" applyBorder="1" applyAlignment="1" applyProtection="1">
      <alignment horizontal="center" vertical="center" wrapText="1"/>
      <protection locked="0" hidden="1"/>
    </xf>
    <xf numFmtId="4" fontId="33" fillId="0" borderId="54" xfId="0" applyNumberFormat="1" applyFont="1" applyBorder="1" applyAlignment="1" applyProtection="1">
      <alignment horizontal="center" vertical="center" wrapText="1"/>
      <protection hidden="1"/>
    </xf>
    <xf numFmtId="4" fontId="33" fillId="0" borderId="72" xfId="0" applyNumberFormat="1" applyFont="1" applyBorder="1" applyAlignment="1" applyProtection="1">
      <alignment horizontal="center" vertical="center" wrapText="1"/>
      <protection hidden="1"/>
    </xf>
    <xf numFmtId="4" fontId="10" fillId="0" borderId="38" xfId="0" applyNumberFormat="1" applyFont="1" applyBorder="1" applyAlignment="1" applyProtection="1">
      <alignment horizontal="right" vertical="center" wrapText="1"/>
      <protection hidden="1"/>
    </xf>
    <xf numFmtId="164" fontId="44" fillId="0" borderId="1" xfId="0" applyNumberFormat="1" applyFont="1" applyBorder="1" applyAlignment="1">
      <alignment horizontal="center" vertical="center"/>
    </xf>
    <xf numFmtId="0" fontId="45" fillId="0" borderId="0" xfId="0" applyFont="1" applyBorder="1" applyAlignment="1" applyProtection="1">
      <alignment horizontal="left" vertical="center" indent="1"/>
      <protection hidden="1"/>
    </xf>
    <xf numFmtId="0" fontId="45" fillId="0" borderId="0" xfId="0" applyFont="1" applyBorder="1" applyAlignment="1" applyProtection="1">
      <alignment horizontal="left" indent="1"/>
      <protection hidden="1"/>
    </xf>
    <xf numFmtId="0" fontId="12" fillId="0" borderId="0" xfId="0" applyFont="1" applyAlignment="1" applyProtection="1">
      <alignment vertical="center"/>
    </xf>
    <xf numFmtId="0" fontId="20" fillId="0" borderId="0" xfId="0" applyFont="1" applyAlignment="1" applyProtection="1">
      <alignment horizontal="center" vertical="center"/>
      <protection locked="0"/>
    </xf>
    <xf numFmtId="0" fontId="20" fillId="0" borderId="1" xfId="0" applyFont="1" applyBorder="1" applyAlignment="1" applyProtection="1">
      <alignment horizontal="center" vertical="center"/>
      <protection locked="0"/>
    </xf>
    <xf numFmtId="49" fontId="3" fillId="0" borderId="19" xfId="0" applyNumberFormat="1" applyFont="1" applyBorder="1" applyAlignment="1" applyProtection="1">
      <alignment vertical="center" wrapText="1"/>
      <protection hidden="1"/>
    </xf>
    <xf numFmtId="1" fontId="9" fillId="0" borderId="73" xfId="0" applyNumberFormat="1" applyFont="1" applyBorder="1" applyAlignment="1" applyProtection="1">
      <alignment horizontal="center" vertical="center" wrapText="1"/>
      <protection hidden="1"/>
    </xf>
    <xf numFmtId="1" fontId="9" fillId="0" borderId="45" xfId="0" applyNumberFormat="1" applyFont="1" applyBorder="1" applyAlignment="1" applyProtection="1">
      <alignment horizontal="center" vertical="center" wrapText="1"/>
      <protection hidden="1"/>
    </xf>
    <xf numFmtId="1" fontId="9" fillId="0" borderId="66" xfId="0" applyNumberFormat="1" applyFont="1" applyBorder="1" applyAlignment="1" applyProtection="1">
      <alignment horizontal="center" vertical="center" wrapText="1"/>
      <protection hidden="1"/>
    </xf>
    <xf numFmtId="4" fontId="10" fillId="0" borderId="63" xfId="0" applyNumberFormat="1" applyFont="1" applyBorder="1" applyAlignment="1" applyProtection="1">
      <alignment horizontal="right" vertical="center" wrapText="1"/>
      <protection hidden="1"/>
    </xf>
    <xf numFmtId="49" fontId="3" fillId="0" borderId="46" xfId="0" applyNumberFormat="1" applyFont="1" applyBorder="1" applyAlignment="1" applyProtection="1">
      <alignment vertical="center" wrapText="1"/>
      <protection hidden="1"/>
    </xf>
    <xf numFmtId="49" fontId="3" fillId="0" borderId="62" xfId="0" applyNumberFormat="1" applyFont="1" applyBorder="1" applyAlignment="1" applyProtection="1">
      <alignment vertical="center" wrapText="1"/>
      <protection hidden="1"/>
    </xf>
    <xf numFmtId="1" fontId="9" fillId="0" borderId="74" xfId="0" applyNumberFormat="1" applyFont="1" applyBorder="1" applyAlignment="1" applyProtection="1">
      <alignment horizontal="center" vertical="center" wrapText="1"/>
      <protection hidden="1"/>
    </xf>
    <xf numFmtId="1" fontId="9" fillId="0" borderId="47" xfId="0" applyNumberFormat="1" applyFont="1" applyBorder="1" applyAlignment="1" applyProtection="1">
      <alignment horizontal="center" vertical="center" wrapText="1"/>
      <protection hidden="1"/>
    </xf>
    <xf numFmtId="4" fontId="10" fillId="0" borderId="10" xfId="0" applyNumberFormat="1" applyFont="1" applyBorder="1" applyAlignment="1" applyProtection="1">
      <alignment horizontal="right" vertical="center" wrapText="1"/>
      <protection hidden="1"/>
    </xf>
    <xf numFmtId="4" fontId="10" fillId="0" borderId="56" xfId="0" applyNumberFormat="1" applyFont="1" applyBorder="1" applyAlignment="1" applyProtection="1">
      <alignment horizontal="right" vertical="center" wrapText="1"/>
      <protection hidden="1"/>
    </xf>
    <xf numFmtId="1" fontId="9" fillId="0" borderId="35" xfId="0" applyNumberFormat="1" applyFont="1" applyBorder="1" applyAlignment="1" applyProtection="1">
      <alignment horizontal="center" vertical="center" wrapText="1"/>
      <protection hidden="1"/>
    </xf>
    <xf numFmtId="1" fontId="9" fillId="0" borderId="50" xfId="0" applyNumberFormat="1" applyFont="1" applyBorder="1" applyAlignment="1" applyProtection="1">
      <alignment horizontal="center" vertical="center" wrapText="1"/>
      <protection hidden="1"/>
    </xf>
    <xf numFmtId="1" fontId="9" fillId="0" borderId="22" xfId="0" applyNumberFormat="1" applyFont="1" applyBorder="1" applyAlignment="1" applyProtection="1">
      <alignment horizontal="center" vertical="center" wrapText="1"/>
      <protection hidden="1"/>
    </xf>
    <xf numFmtId="49" fontId="3" fillId="0" borderId="5" xfId="0" applyNumberFormat="1" applyFont="1" applyBorder="1" applyAlignment="1" applyProtection="1">
      <alignment vertical="center" wrapText="1"/>
      <protection hidden="1"/>
    </xf>
    <xf numFmtId="1" fontId="9" fillId="0" borderId="58" xfId="0" applyNumberFormat="1" applyFont="1" applyBorder="1" applyAlignment="1" applyProtection="1">
      <alignment horizontal="center" vertical="center" wrapText="1"/>
      <protection hidden="1"/>
    </xf>
    <xf numFmtId="1" fontId="9" fillId="0" borderId="53" xfId="0" applyNumberFormat="1" applyFont="1" applyBorder="1" applyAlignment="1" applyProtection="1">
      <alignment horizontal="center" vertical="center" wrapText="1"/>
      <protection hidden="1"/>
    </xf>
    <xf numFmtId="4" fontId="10" fillId="0" borderId="4" xfId="0" applyNumberFormat="1" applyFont="1" applyBorder="1" applyAlignment="1" applyProtection="1">
      <alignment horizontal="right" vertical="center" wrapText="1"/>
      <protection hidden="1"/>
    </xf>
    <xf numFmtId="49" fontId="4" fillId="0" borderId="5" xfId="0" applyNumberFormat="1" applyFont="1" applyBorder="1" applyAlignment="1" applyProtection="1">
      <alignment vertical="center" wrapText="1"/>
      <protection hidden="1"/>
    </xf>
    <xf numFmtId="49" fontId="14" fillId="0" borderId="12" xfId="0" applyNumberFormat="1" applyFont="1" applyBorder="1" applyAlignment="1" applyProtection="1">
      <alignment horizontal="center" vertical="center" wrapText="1"/>
      <protection hidden="1"/>
    </xf>
    <xf numFmtId="0" fontId="12" fillId="0" borderId="29" xfId="0" applyFont="1" applyBorder="1" applyAlignment="1" applyProtection="1">
      <alignment horizontal="center" vertical="center" wrapText="1"/>
      <protection locked="0" hidden="1"/>
    </xf>
    <xf numFmtId="0" fontId="33" fillId="0" borderId="33" xfId="0" applyFont="1" applyBorder="1" applyAlignment="1" applyProtection="1">
      <alignment horizontal="center" vertical="center" wrapText="1"/>
      <protection locked="0" hidden="1"/>
    </xf>
    <xf numFmtId="0" fontId="33" fillId="0" borderId="34" xfId="0" applyFont="1" applyBorder="1" applyAlignment="1" applyProtection="1">
      <alignment horizontal="center" vertical="center" wrapText="1"/>
      <protection locked="0" hidden="1"/>
    </xf>
    <xf numFmtId="0" fontId="31" fillId="0" borderId="33" xfId="0" applyFont="1" applyBorder="1" applyAlignment="1" applyProtection="1">
      <alignment horizontal="center" vertical="center" wrapText="1"/>
      <protection locked="0" hidden="1"/>
    </xf>
    <xf numFmtId="0" fontId="12" fillId="0" borderId="0" xfId="0" quotePrefix="1" applyFont="1" applyAlignment="1" applyProtection="1">
      <alignment horizontal="right" vertical="center"/>
      <protection locked="0" hidden="1"/>
    </xf>
    <xf numFmtId="0" fontId="12" fillId="0" borderId="1" xfId="0" applyFont="1" applyBorder="1" applyAlignment="1" applyProtection="1">
      <alignment vertical="center" wrapText="1"/>
      <protection locked="0" hidden="1"/>
    </xf>
    <xf numFmtId="0" fontId="12" fillId="0" borderId="0" xfId="0" applyFont="1" applyAlignment="1" applyProtection="1">
      <alignment horizontal="right"/>
      <protection locked="0" hidden="1"/>
    </xf>
    <xf numFmtId="0" fontId="45" fillId="0" borderId="0" xfId="0" applyFont="1" applyBorder="1" applyAlignment="1" applyProtection="1">
      <alignment horizontal="center" vertical="center"/>
    </xf>
    <xf numFmtId="1" fontId="6" fillId="0" borderId="0" xfId="0" applyNumberFormat="1" applyFont="1" applyAlignment="1" applyProtection="1">
      <alignment horizontal="center"/>
      <protection locked="0"/>
    </xf>
    <xf numFmtId="1" fontId="12" fillId="0" borderId="0" xfId="0" applyNumberFormat="1" applyFont="1" applyAlignment="1" applyProtection="1">
      <alignment horizontal="center"/>
      <protection locked="0" hidden="1"/>
    </xf>
    <xf numFmtId="49" fontId="12" fillId="0" borderId="1" xfId="1"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protection locked="0"/>
    </xf>
    <xf numFmtId="1" fontId="12" fillId="0" borderId="1" xfId="0" applyNumberFormat="1" applyFont="1" applyBorder="1" applyAlignment="1" applyProtection="1">
      <alignment horizontal="center"/>
      <protection locked="0"/>
    </xf>
    <xf numFmtId="1" fontId="12" fillId="0" borderId="0" xfId="0" applyNumberFormat="1" applyFont="1" applyAlignment="1" applyProtection="1">
      <alignment horizontal="center"/>
      <protection locked="0"/>
    </xf>
    <xf numFmtId="0" fontId="31" fillId="0" borderId="34" xfId="0" applyFont="1" applyBorder="1" applyAlignment="1" applyProtection="1">
      <alignment vertical="center" wrapText="1"/>
      <protection locked="0" hidden="1"/>
    </xf>
    <xf numFmtId="4" fontId="44" fillId="0" borderId="0" xfId="0" applyNumberFormat="1" applyFont="1" applyAlignment="1" applyProtection="1">
      <alignment horizontal="center" vertical="center"/>
    </xf>
    <xf numFmtId="0" fontId="52" fillId="0" borderId="51" xfId="0" applyFont="1" applyBorder="1" applyAlignment="1" applyProtection="1">
      <alignment horizontal="center"/>
      <protection hidden="1"/>
    </xf>
    <xf numFmtId="0" fontId="0" fillId="0" borderId="75" xfId="0" applyBorder="1" applyAlignment="1" applyProtection="1">
      <alignment horizontal="center" vertical="center"/>
      <protection hidden="1"/>
    </xf>
    <xf numFmtId="49" fontId="3" fillId="0" borderId="12" xfId="0" applyNumberFormat="1" applyFont="1" applyBorder="1" applyAlignment="1" applyProtection="1">
      <alignment horizontal="center" vertical="center" wrapText="1"/>
      <protection hidden="1"/>
    </xf>
    <xf numFmtId="49" fontId="3" fillId="0" borderId="76" xfId="0" applyNumberFormat="1" applyFont="1" applyBorder="1" applyAlignment="1" applyProtection="1">
      <alignment horizontal="center" vertical="center" wrapText="1"/>
      <protection hidden="1"/>
    </xf>
    <xf numFmtId="49" fontId="3" fillId="0" borderId="11" xfId="0" applyNumberFormat="1" applyFont="1" applyBorder="1" applyAlignment="1" applyProtection="1">
      <alignment horizontal="center" vertical="center" wrapText="1"/>
      <protection hidden="1"/>
    </xf>
    <xf numFmtId="4" fontId="10" fillId="0" borderId="38" xfId="0" applyNumberFormat="1" applyFont="1" applyBorder="1" applyAlignment="1" applyProtection="1">
      <alignment horizontal="right" vertical="center" wrapText="1"/>
      <protection hidden="1"/>
    </xf>
    <xf numFmtId="4" fontId="10" fillId="0" borderId="55" xfId="0" applyNumberFormat="1" applyFont="1" applyBorder="1" applyAlignment="1" applyProtection="1">
      <alignment horizontal="right" vertical="center" wrapText="1"/>
      <protection hidden="1"/>
    </xf>
    <xf numFmtId="4" fontId="10" fillId="0" borderId="39" xfId="0" applyNumberFormat="1" applyFont="1" applyBorder="1" applyAlignment="1" applyProtection="1">
      <alignment horizontal="right" vertical="center" wrapText="1"/>
      <protection hidden="1"/>
    </xf>
    <xf numFmtId="4" fontId="9" fillId="0" borderId="63" xfId="0" applyNumberFormat="1" applyFont="1" applyBorder="1" applyAlignment="1" applyProtection="1">
      <alignment horizontal="right" vertical="center" wrapText="1"/>
      <protection hidden="1"/>
    </xf>
    <xf numFmtId="4" fontId="9" fillId="0" borderId="72" xfId="0" applyNumberFormat="1" applyFont="1" applyBorder="1" applyAlignment="1" applyProtection="1">
      <alignment horizontal="right" vertical="center" wrapText="1"/>
      <protection hidden="1"/>
    </xf>
    <xf numFmtId="4" fontId="9" fillId="0" borderId="25" xfId="0" applyNumberFormat="1" applyFont="1" applyBorder="1" applyAlignment="1" applyProtection="1">
      <alignment horizontal="right" vertical="center" wrapText="1"/>
      <protection hidden="1"/>
    </xf>
    <xf numFmtId="0" fontId="22" fillId="0" borderId="0" xfId="0" applyFont="1" applyAlignment="1" applyProtection="1">
      <alignment horizontal="center" vertical="center"/>
    </xf>
    <xf numFmtId="49" fontId="17" fillId="2" borderId="27" xfId="0" applyNumberFormat="1" applyFont="1" applyFill="1" applyBorder="1" applyAlignment="1" applyProtection="1">
      <alignment horizontal="center" vertical="center" wrapText="1"/>
      <protection hidden="1"/>
    </xf>
    <xf numFmtId="49" fontId="17" fillId="2" borderId="61" xfId="0" applyNumberFormat="1" applyFont="1" applyFill="1" applyBorder="1" applyAlignment="1" applyProtection="1">
      <alignment horizontal="center" vertical="center" wrapText="1"/>
      <protection hidden="1"/>
    </xf>
    <xf numFmtId="49" fontId="9" fillId="0" borderId="46" xfId="0" applyNumberFormat="1" applyFont="1" applyBorder="1" applyAlignment="1" applyProtection="1">
      <alignment horizontal="left" vertical="center" wrapText="1"/>
      <protection hidden="1"/>
    </xf>
    <xf numFmtId="49" fontId="9" fillId="0" borderId="76" xfId="0" applyNumberFormat="1" applyFont="1" applyBorder="1" applyAlignment="1" applyProtection="1">
      <alignment horizontal="left" vertical="center" wrapText="1"/>
      <protection hidden="1"/>
    </xf>
    <xf numFmtId="49" fontId="9" fillId="0" borderId="11" xfId="0" applyNumberFormat="1" applyFont="1" applyBorder="1" applyAlignment="1" applyProtection="1">
      <alignment horizontal="left" vertical="center" wrapText="1"/>
      <protection hidden="1"/>
    </xf>
    <xf numFmtId="22" fontId="12" fillId="0" borderId="0" xfId="0" applyNumberFormat="1" applyFont="1" applyFill="1" applyBorder="1" applyAlignment="1" applyProtection="1">
      <alignment horizontal="left"/>
      <protection hidden="1"/>
    </xf>
    <xf numFmtId="49" fontId="14" fillId="0" borderId="44" xfId="0" applyNumberFormat="1" applyFont="1" applyBorder="1" applyAlignment="1" applyProtection="1">
      <alignment horizontal="center" vertical="center" wrapText="1"/>
      <protection hidden="1"/>
    </xf>
    <xf numFmtId="49" fontId="14" fillId="0" borderId="61" xfId="0" applyNumberFormat="1" applyFont="1" applyBorder="1" applyAlignment="1" applyProtection="1">
      <alignment horizontal="center" vertical="center" wrapText="1"/>
      <protection hidden="1"/>
    </xf>
    <xf numFmtId="0" fontId="14" fillId="0" borderId="57" xfId="0" applyFont="1" applyBorder="1" applyAlignment="1" applyProtection="1">
      <alignment horizontal="center" vertical="center" wrapText="1"/>
      <protection hidden="1"/>
    </xf>
    <xf numFmtId="0" fontId="14" fillId="0" borderId="62" xfId="0" applyFont="1" applyBorder="1" applyAlignment="1" applyProtection="1">
      <alignment horizontal="center" vertical="center" wrapText="1"/>
      <protection hidden="1"/>
    </xf>
    <xf numFmtId="49" fontId="14" fillId="0" borderId="12" xfId="0" applyNumberFormat="1" applyFont="1" applyBorder="1" applyAlignment="1" applyProtection="1">
      <alignment horizontal="center" vertical="center" textRotation="90" wrapText="1"/>
      <protection hidden="1"/>
    </xf>
    <xf numFmtId="49" fontId="14" fillId="0" borderId="76" xfId="0" applyNumberFormat="1" applyFont="1" applyBorder="1" applyAlignment="1" applyProtection="1">
      <alignment horizontal="center" vertical="center" textRotation="90" wrapText="1"/>
      <protection hidden="1"/>
    </xf>
    <xf numFmtId="49" fontId="14" fillId="0" borderId="11" xfId="0" applyNumberFormat="1" applyFont="1" applyBorder="1" applyAlignment="1" applyProtection="1">
      <alignment horizontal="center" vertical="center" textRotation="90" wrapText="1"/>
      <protection hidden="1"/>
    </xf>
    <xf numFmtId="0" fontId="14" fillId="0" borderId="31" xfId="0" applyFont="1" applyBorder="1" applyAlignment="1" applyProtection="1">
      <alignment horizontal="center" vertical="center" wrapText="1"/>
      <protection hidden="1"/>
    </xf>
    <xf numFmtId="0" fontId="14" fillId="0" borderId="58" xfId="0" applyFont="1" applyBorder="1" applyAlignment="1" applyProtection="1">
      <alignment horizontal="center" vertical="center" wrapText="1"/>
      <protection hidden="1"/>
    </xf>
    <xf numFmtId="0" fontId="14" fillId="0" borderId="21" xfId="0" applyFont="1" applyBorder="1" applyAlignment="1" applyProtection="1">
      <alignment horizontal="center" vertical="center" wrapText="1"/>
      <protection hidden="1"/>
    </xf>
    <xf numFmtId="0" fontId="14" fillId="0" borderId="60" xfId="0" applyFont="1" applyBorder="1" applyAlignment="1" applyProtection="1">
      <alignment horizontal="center" vertical="center" wrapText="1"/>
      <protection hidden="1"/>
    </xf>
    <xf numFmtId="49" fontId="9" fillId="0" borderId="14" xfId="0" applyNumberFormat="1" applyFont="1" applyBorder="1" applyAlignment="1" applyProtection="1">
      <alignment vertical="center" wrapText="1"/>
      <protection hidden="1"/>
    </xf>
    <xf numFmtId="0" fontId="25" fillId="0" borderId="0" xfId="0" applyFont="1" applyBorder="1" applyAlignment="1" applyProtection="1">
      <alignment horizontal="center"/>
      <protection locked="0"/>
    </xf>
    <xf numFmtId="0" fontId="26" fillId="0" borderId="0" xfId="0" applyFont="1" applyAlignment="1" applyProtection="1">
      <alignment horizontal="center" vertical="center"/>
      <protection locked="0" hidden="1"/>
    </xf>
    <xf numFmtId="0" fontId="6" fillId="0" borderId="0" xfId="0" applyFont="1" applyAlignment="1" applyProtection="1">
      <alignment horizontal="left" vertical="center" wrapText="1"/>
      <protection locked="0"/>
    </xf>
    <xf numFmtId="0" fontId="4" fillId="0" borderId="38" xfId="0" applyFont="1" applyBorder="1" applyAlignment="1" applyProtection="1">
      <alignment horizontal="center" vertical="center" wrapText="1"/>
      <protection locked="0"/>
    </xf>
    <xf numFmtId="0" fontId="23" fillId="0" borderId="55" xfId="0" applyFont="1" applyBorder="1" applyAlignment="1" applyProtection="1">
      <alignment horizontal="center" vertical="center" wrapText="1"/>
      <protection locked="0"/>
    </xf>
    <xf numFmtId="0" fontId="23" fillId="0" borderId="9" xfId="0" applyFont="1" applyBorder="1" applyAlignment="1" applyProtection="1">
      <alignment horizontal="center" vertical="center" wrapText="1"/>
      <protection locked="0"/>
    </xf>
    <xf numFmtId="0" fontId="4" fillId="0" borderId="63" xfId="0" applyFont="1" applyBorder="1" applyAlignment="1" applyProtection="1">
      <alignment horizontal="center" vertical="center" wrapText="1"/>
      <protection locked="0"/>
    </xf>
    <xf numFmtId="0" fontId="23" fillId="0" borderId="72" xfId="0" applyFont="1" applyBorder="1" applyAlignment="1" applyProtection="1">
      <alignment horizontal="center" vertical="center" wrapText="1"/>
      <protection locked="0"/>
    </xf>
    <xf numFmtId="0" fontId="23" fillId="0" borderId="23" xfId="0" applyFont="1" applyBorder="1" applyAlignment="1" applyProtection="1">
      <alignment horizontal="center" vertical="center" wrapText="1"/>
      <protection locked="0"/>
    </xf>
    <xf numFmtId="0" fontId="5" fillId="0" borderId="0" xfId="0" applyFont="1" applyBorder="1" applyAlignment="1" applyProtection="1">
      <alignment horizontal="left" vertical="top" wrapText="1"/>
      <protection locked="0"/>
    </xf>
    <xf numFmtId="0" fontId="28" fillId="0" borderId="0" xfId="0" applyFont="1" applyBorder="1" applyAlignment="1" applyProtection="1">
      <alignment horizontal="left" vertical="top" wrapText="1"/>
      <protection locked="0"/>
    </xf>
    <xf numFmtId="0" fontId="26" fillId="0" borderId="0" xfId="0" applyFont="1" applyAlignment="1" applyProtection="1">
      <alignment horizontal="center" vertical="center" wrapText="1"/>
      <protection locked="0" hidden="1"/>
    </xf>
    <xf numFmtId="0" fontId="4" fillId="0" borderId="55" xfId="0" quotePrefix="1" applyFont="1" applyBorder="1" applyAlignment="1" applyProtection="1">
      <alignment horizontal="center" vertical="center" wrapText="1"/>
      <protection locked="0"/>
    </xf>
    <xf numFmtId="0" fontId="4" fillId="0" borderId="9" xfId="0" quotePrefix="1" applyFont="1" applyBorder="1" applyAlignment="1" applyProtection="1">
      <alignment horizontal="center" vertical="center" wrapText="1"/>
      <protection locked="0"/>
    </xf>
    <xf numFmtId="0" fontId="12" fillId="0" borderId="10" xfId="0" applyFont="1" applyBorder="1" applyAlignment="1" applyProtection="1">
      <alignment horizontal="center" vertical="center" wrapText="1"/>
      <protection locked="0" hidden="1"/>
    </xf>
    <xf numFmtId="0" fontId="12" fillId="0" borderId="9"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locked="0" hidden="1"/>
    </xf>
    <xf numFmtId="1" fontId="12" fillId="0" borderId="1" xfId="0" applyNumberFormat="1" applyFont="1" applyBorder="1" applyAlignment="1" applyProtection="1">
      <alignment horizontal="center" vertical="center" wrapText="1"/>
      <protection locked="0" hidden="1"/>
    </xf>
    <xf numFmtId="0" fontId="12" fillId="0" borderId="48" xfId="0" applyFont="1" applyBorder="1" applyAlignment="1" applyProtection="1">
      <alignment horizontal="center" vertical="center" wrapText="1"/>
      <protection locked="0" hidden="1"/>
    </xf>
    <xf numFmtId="0" fontId="12" fillId="0" borderId="29" xfId="0" applyFont="1" applyBorder="1" applyAlignment="1" applyProtection="1">
      <alignment horizontal="center" vertical="center" wrapText="1"/>
      <protection locked="0" hidden="1"/>
    </xf>
    <xf numFmtId="0" fontId="12" fillId="0" borderId="10" xfId="0"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hidden="1"/>
    </xf>
    <xf numFmtId="0" fontId="12" fillId="0" borderId="73" xfId="0" applyFont="1" applyBorder="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2" fontId="12" fillId="0" borderId="73" xfId="0" applyNumberFormat="1" applyFont="1" applyBorder="1" applyAlignment="1" applyProtection="1">
      <alignment horizontal="center" vertical="center"/>
      <protection locked="0"/>
    </xf>
    <xf numFmtId="3" fontId="12" fillId="0" borderId="10" xfId="0" applyNumberFormat="1" applyFont="1" applyBorder="1" applyAlignment="1" applyProtection="1">
      <alignment horizontal="center" vertical="center" wrapText="1"/>
      <protection locked="0"/>
    </xf>
    <xf numFmtId="3" fontId="12" fillId="0" borderId="9" xfId="0" applyNumberFormat="1" applyFont="1" applyBorder="1" applyAlignment="1" applyProtection="1">
      <alignment horizontal="center" vertical="center" wrapText="1"/>
      <protection locked="0"/>
    </xf>
    <xf numFmtId="1" fontId="12" fillId="0" borderId="10" xfId="0" applyNumberFormat="1" applyFont="1" applyBorder="1" applyAlignment="1" applyProtection="1">
      <alignment horizontal="center" vertical="center" wrapText="1"/>
      <protection locked="0" hidden="1"/>
    </xf>
    <xf numFmtId="1" fontId="12" fillId="0" borderId="9" xfId="0" applyNumberFormat="1" applyFont="1" applyBorder="1" applyAlignment="1" applyProtection="1">
      <alignment horizontal="center" vertical="center" wrapText="1"/>
      <protection locked="0" hidden="1"/>
    </xf>
    <xf numFmtId="49" fontId="12" fillId="0" borderId="10" xfId="0" applyNumberFormat="1" applyFont="1" applyBorder="1" applyAlignment="1" applyProtection="1">
      <alignment horizontal="center" vertical="center" wrapText="1"/>
      <protection locked="0" hidden="1"/>
    </xf>
    <xf numFmtId="49" fontId="12" fillId="0" borderId="9" xfId="0" applyNumberFormat="1" applyFont="1" applyBorder="1" applyAlignment="1" applyProtection="1">
      <alignment horizontal="center" vertical="center" wrapText="1"/>
      <protection locked="0" hidden="1"/>
    </xf>
    <xf numFmtId="0" fontId="12" fillId="0" borderId="57" xfId="0" applyFont="1" applyBorder="1" applyAlignment="1" applyProtection="1">
      <alignment horizontal="center" vertical="center" wrapText="1"/>
      <protection locked="0" hidden="1"/>
    </xf>
    <xf numFmtId="0" fontId="12" fillId="0" borderId="49" xfId="0" applyFont="1" applyBorder="1" applyAlignment="1" applyProtection="1">
      <alignment horizontal="center" vertical="center" wrapText="1"/>
      <protection locked="0" hidden="1"/>
    </xf>
    <xf numFmtId="0" fontId="12" fillId="0" borderId="62" xfId="0" applyFont="1" applyBorder="1" applyAlignment="1" applyProtection="1">
      <alignment horizontal="center" vertical="center" wrapText="1"/>
      <protection locked="0" hidden="1"/>
    </xf>
    <xf numFmtId="0" fontId="21" fillId="0" borderId="48" xfId="0" applyFont="1" applyBorder="1" applyAlignment="1" applyProtection="1">
      <alignment horizontal="center" vertical="center" wrapText="1"/>
      <protection locked="0" hidden="1"/>
    </xf>
    <xf numFmtId="0" fontId="21" fillId="0" borderId="29" xfId="0" applyFont="1" applyBorder="1" applyAlignment="1" applyProtection="1">
      <alignment horizontal="center" vertical="center" wrapText="1"/>
      <protection locked="0" hidden="1"/>
    </xf>
    <xf numFmtId="1" fontId="12" fillId="0" borderId="48" xfId="0" applyNumberFormat="1" applyFont="1" applyBorder="1" applyAlignment="1" applyProtection="1">
      <alignment horizontal="center" vertical="center" wrapText="1"/>
      <protection locked="0" hidden="1"/>
    </xf>
    <xf numFmtId="1" fontId="12" fillId="0" borderId="35" xfId="0" applyNumberFormat="1" applyFont="1" applyBorder="1" applyAlignment="1" applyProtection="1">
      <alignment horizontal="center" vertical="center" wrapText="1"/>
      <protection locked="0" hidden="1"/>
    </xf>
    <xf numFmtId="1" fontId="12" fillId="0" borderId="29" xfId="0" applyNumberFormat="1" applyFont="1" applyBorder="1" applyAlignment="1" applyProtection="1">
      <alignment horizontal="center" vertical="center" wrapText="1"/>
      <protection locked="0" hidden="1"/>
    </xf>
    <xf numFmtId="0" fontId="6" fillId="0" borderId="1" xfId="0" applyFont="1" applyBorder="1" applyAlignment="1" applyProtection="1">
      <alignment horizontal="center" vertical="center" wrapText="1"/>
      <protection locked="0" hidden="1"/>
    </xf>
    <xf numFmtId="0" fontId="6" fillId="0" borderId="48" xfId="0" applyFont="1" applyBorder="1" applyAlignment="1" applyProtection="1">
      <alignment horizontal="center" vertical="center" wrapText="1"/>
      <protection locked="0" hidden="1"/>
    </xf>
    <xf numFmtId="0" fontId="6" fillId="0" borderId="35" xfId="0" applyFont="1" applyBorder="1" applyAlignment="1" applyProtection="1">
      <alignment horizontal="center" vertical="center" wrapText="1"/>
      <protection locked="0" hidden="1"/>
    </xf>
    <xf numFmtId="0" fontId="6" fillId="0" borderId="29" xfId="0" applyFont="1" applyBorder="1" applyAlignment="1" applyProtection="1">
      <alignment horizontal="center" vertical="center" wrapText="1"/>
      <protection locked="0" hidden="1"/>
    </xf>
    <xf numFmtId="3" fontId="12" fillId="0" borderId="12" xfId="0" applyNumberFormat="1" applyFont="1" applyBorder="1" applyAlignment="1" applyProtection="1">
      <alignment horizontal="center" vertical="center" wrapText="1"/>
      <protection locked="0" hidden="1"/>
    </xf>
    <xf numFmtId="3" fontId="12" fillId="0" borderId="76" xfId="0" applyNumberFormat="1" applyFont="1" applyBorder="1" applyAlignment="1" applyProtection="1">
      <alignment horizontal="center" vertical="center" wrapText="1"/>
      <protection locked="0" hidden="1"/>
    </xf>
    <xf numFmtId="1" fontId="12" fillId="0" borderId="52" xfId="0" applyNumberFormat="1" applyFont="1" applyBorder="1" applyAlignment="1" applyProtection="1">
      <alignment horizontal="center" vertical="center" wrapText="1"/>
      <protection locked="0" hidden="1"/>
    </xf>
    <xf numFmtId="1" fontId="12" fillId="0" borderId="67" xfId="0" applyNumberFormat="1" applyFont="1" applyBorder="1" applyAlignment="1" applyProtection="1">
      <alignment horizontal="center" vertical="center" wrapText="1"/>
      <protection locked="0" hidden="1"/>
    </xf>
    <xf numFmtId="1" fontId="12" fillId="0" borderId="40" xfId="0" applyNumberFormat="1" applyFont="1" applyBorder="1" applyAlignment="1" applyProtection="1">
      <alignment horizontal="center" vertical="center" wrapText="1"/>
      <protection locked="0" hidden="1"/>
    </xf>
    <xf numFmtId="0" fontId="12" fillId="0" borderId="64" xfId="0" applyFont="1" applyBorder="1" applyAlignment="1" applyProtection="1">
      <alignment horizontal="center" vertical="center" wrapText="1"/>
      <protection locked="0" hidden="1"/>
    </xf>
    <xf numFmtId="0" fontId="12" fillId="0" borderId="2" xfId="0" applyFont="1" applyBorder="1" applyAlignment="1" applyProtection="1">
      <alignment horizontal="center" vertical="center" wrapText="1"/>
      <protection locked="0" hidden="1"/>
    </xf>
    <xf numFmtId="0" fontId="12" fillId="0" borderId="71" xfId="0" applyFont="1" applyBorder="1" applyAlignment="1" applyProtection="1">
      <alignment horizontal="center" vertical="center" wrapText="1"/>
      <protection locked="0" hidden="1"/>
    </xf>
    <xf numFmtId="0" fontId="12" fillId="0" borderId="67" xfId="0" applyFont="1" applyBorder="1" applyAlignment="1" applyProtection="1">
      <alignment horizontal="center" vertical="center" wrapText="1"/>
      <protection locked="0" hidden="1"/>
    </xf>
    <xf numFmtId="0" fontId="12" fillId="0" borderId="8" xfId="0" applyFont="1" applyBorder="1" applyAlignment="1" applyProtection="1">
      <alignment horizontal="center" vertical="center" wrapText="1"/>
      <protection locked="0" hidden="1"/>
    </xf>
    <xf numFmtId="0" fontId="12" fillId="0" borderId="46" xfId="0" applyFont="1" applyBorder="1" applyAlignment="1" applyProtection="1">
      <alignment horizontal="center" vertical="center" wrapText="1"/>
      <protection locked="0" hidden="1"/>
    </xf>
    <xf numFmtId="1" fontId="12" fillId="0" borderId="49" xfId="0" applyNumberFormat="1" applyFont="1" applyBorder="1" applyAlignment="1" applyProtection="1">
      <alignment horizontal="center" vertical="center" wrapText="1"/>
      <protection locked="0" hidden="1"/>
    </xf>
    <xf numFmtId="49" fontId="12" fillId="0" borderId="12" xfId="0" applyNumberFormat="1" applyFont="1" applyBorder="1" applyAlignment="1" applyProtection="1">
      <alignment horizontal="center" vertical="center" wrapText="1"/>
      <protection locked="0" hidden="1"/>
    </xf>
    <xf numFmtId="49" fontId="12" fillId="0" borderId="11" xfId="0" applyNumberFormat="1" applyFont="1" applyBorder="1" applyAlignment="1" applyProtection="1">
      <alignment horizontal="center" vertical="center" wrapText="1"/>
      <protection locked="0" hidden="1"/>
    </xf>
    <xf numFmtId="0" fontId="12" fillId="0" borderId="75" xfId="0" applyFont="1" applyBorder="1" applyAlignment="1" applyProtection="1">
      <alignment horizontal="center" vertical="center" wrapText="1"/>
      <protection locked="0" hidden="1"/>
    </xf>
    <xf numFmtId="0" fontId="12" fillId="0" borderId="0" xfId="0" applyFont="1" applyBorder="1" applyAlignment="1" applyProtection="1">
      <alignment horizontal="center" vertical="center" wrapText="1"/>
      <protection locked="0" hidden="1"/>
    </xf>
    <xf numFmtId="3" fontId="12" fillId="0" borderId="11" xfId="0" applyNumberFormat="1" applyFont="1" applyBorder="1" applyAlignment="1" applyProtection="1">
      <alignment horizontal="center" vertical="center" wrapText="1"/>
      <protection locked="0" hidden="1"/>
    </xf>
    <xf numFmtId="0" fontId="12" fillId="0" borderId="7" xfId="0" applyFont="1" applyBorder="1" applyAlignment="1" applyProtection="1">
      <alignment horizontal="center" vertical="center" wrapText="1"/>
      <protection locked="0" hidden="1"/>
    </xf>
    <xf numFmtId="1" fontId="12" fillId="0" borderId="8" xfId="0" applyNumberFormat="1" applyFont="1" applyBorder="1" applyAlignment="1" applyProtection="1">
      <alignment horizontal="center" vertical="center" wrapText="1"/>
      <protection locked="0" hidden="1"/>
    </xf>
    <xf numFmtId="1" fontId="12" fillId="0" borderId="7" xfId="0" applyNumberFormat="1" applyFont="1" applyBorder="1" applyAlignment="1" applyProtection="1">
      <alignment horizontal="center" vertical="center" wrapText="1"/>
      <protection locked="0" hidden="1"/>
    </xf>
    <xf numFmtId="1" fontId="12" fillId="0" borderId="12" xfId="0" applyNumberFormat="1" applyFont="1" applyBorder="1" applyAlignment="1" applyProtection="1">
      <alignment horizontal="center" vertical="center" wrapText="1"/>
      <protection locked="0" hidden="1"/>
    </xf>
    <xf numFmtId="1" fontId="12" fillId="0" borderId="11" xfId="0" applyNumberFormat="1" applyFont="1" applyBorder="1" applyAlignment="1" applyProtection="1">
      <alignment horizontal="center" vertical="center" wrapText="1"/>
      <protection locked="0" hidden="1"/>
    </xf>
    <xf numFmtId="0" fontId="12" fillId="0" borderId="48" xfId="0" applyFont="1" applyBorder="1" applyAlignment="1" applyProtection="1">
      <alignment horizontal="center" vertical="center" wrapText="1"/>
    </xf>
    <xf numFmtId="0" fontId="12" fillId="0" borderId="29" xfId="0" applyFont="1" applyBorder="1" applyAlignment="1" applyProtection="1">
      <alignment horizontal="center" vertical="center" wrapText="1"/>
    </xf>
    <xf numFmtId="0" fontId="12" fillId="0" borderId="0" xfId="0" applyFont="1" applyAlignment="1" applyProtection="1">
      <alignment horizontal="left" vertical="center"/>
      <protection locked="0" hidden="1"/>
    </xf>
    <xf numFmtId="0" fontId="12" fillId="0" borderId="1" xfId="0" applyFont="1" applyBorder="1" applyAlignment="1" applyProtection="1">
      <alignment horizontal="center" vertical="center" wrapText="1"/>
    </xf>
    <xf numFmtId="0" fontId="12" fillId="0" borderId="12" xfId="0" applyFont="1" applyBorder="1" applyAlignment="1" applyProtection="1">
      <alignment horizontal="center" vertical="center" wrapText="1"/>
      <protection locked="0" hidden="1"/>
    </xf>
    <xf numFmtId="0" fontId="12" fillId="0" borderId="76" xfId="0" applyFont="1" applyBorder="1" applyAlignment="1" applyProtection="1">
      <alignment horizontal="center" vertical="center" wrapText="1"/>
      <protection locked="0" hidden="1"/>
    </xf>
    <xf numFmtId="0" fontId="53" fillId="0" borderId="12" xfId="0" applyFont="1" applyBorder="1" applyAlignment="1" applyProtection="1">
      <alignment horizontal="center" vertical="center" wrapText="1"/>
      <protection locked="0" hidden="1"/>
    </xf>
    <xf numFmtId="0" fontId="53" fillId="0" borderId="76" xfId="0" applyFont="1" applyBorder="1" applyAlignment="1" applyProtection="1">
      <alignment horizontal="center" vertical="center" wrapText="1"/>
      <protection locked="0" hidden="1"/>
    </xf>
    <xf numFmtId="0" fontId="12" fillId="0" borderId="30" xfId="0" applyFont="1" applyBorder="1" applyAlignment="1" applyProtection="1">
      <alignment horizontal="center" vertical="center" wrapText="1"/>
      <protection locked="0" hidden="1"/>
    </xf>
    <xf numFmtId="0" fontId="12" fillId="0" borderId="50" xfId="0" applyFont="1" applyBorder="1" applyAlignment="1" applyProtection="1">
      <alignment horizontal="center" vertical="center" wrapText="1"/>
      <protection locked="0" hidden="1"/>
    </xf>
    <xf numFmtId="0" fontId="12" fillId="0" borderId="43" xfId="0" applyFont="1" applyBorder="1" applyAlignment="1" applyProtection="1">
      <alignment horizontal="center" vertical="center" wrapText="1"/>
      <protection locked="0" hidden="1"/>
    </xf>
    <xf numFmtId="0" fontId="12" fillId="0" borderId="70" xfId="0" applyFont="1" applyBorder="1" applyAlignment="1" applyProtection="1">
      <alignment horizontal="center" vertical="center" wrapText="1"/>
      <protection locked="0" hidden="1"/>
    </xf>
    <xf numFmtId="0" fontId="12" fillId="0" borderId="26" xfId="0" applyFont="1" applyBorder="1" applyAlignment="1" applyProtection="1">
      <alignment horizontal="center" vertical="center" wrapText="1"/>
      <protection locked="0" hidden="1"/>
    </xf>
    <xf numFmtId="0" fontId="21" fillId="0" borderId="12" xfId="0" applyFont="1" applyBorder="1" applyAlignment="1" applyProtection="1">
      <alignment horizontal="center" vertical="center" wrapText="1"/>
      <protection locked="0" hidden="1"/>
    </xf>
    <xf numFmtId="0" fontId="21" fillId="0" borderId="76" xfId="0" applyFont="1" applyBorder="1" applyAlignment="1" applyProtection="1">
      <alignment horizontal="center" vertical="center" wrapText="1"/>
      <protection locked="0" hidden="1"/>
    </xf>
    <xf numFmtId="0" fontId="21" fillId="0" borderId="11" xfId="0" applyFont="1" applyBorder="1" applyAlignment="1" applyProtection="1">
      <alignment horizontal="center" vertical="center" wrapText="1"/>
      <protection locked="0" hidden="1"/>
    </xf>
    <xf numFmtId="0" fontId="12" fillId="0" borderId="44" xfId="0" applyFont="1" applyBorder="1" applyAlignment="1" applyProtection="1">
      <alignment horizontal="center" vertical="center" wrapText="1"/>
      <protection locked="0" hidden="1"/>
    </xf>
    <xf numFmtId="0" fontId="12" fillId="0" borderId="61" xfId="0" applyFont="1" applyBorder="1" applyAlignment="1" applyProtection="1">
      <alignment horizontal="center" vertical="center" wrapText="1"/>
      <protection locked="0" hidden="1"/>
    </xf>
    <xf numFmtId="0" fontId="12" fillId="0" borderId="11" xfId="0" applyFont="1" applyBorder="1" applyAlignment="1" applyProtection="1">
      <alignment horizontal="center" vertical="center" wrapText="1"/>
      <protection locked="0" hidden="1"/>
    </xf>
    <xf numFmtId="0" fontId="12" fillId="0" borderId="52" xfId="0" applyFont="1" applyBorder="1" applyAlignment="1" applyProtection="1">
      <alignment horizontal="center" vertical="center" wrapText="1"/>
      <protection locked="0" hidden="1"/>
    </xf>
    <xf numFmtId="0" fontId="33" fillId="0" borderId="70" xfId="0" applyFont="1" applyBorder="1" applyAlignment="1" applyProtection="1">
      <alignment horizontal="center" vertical="center" wrapText="1"/>
      <protection locked="0" hidden="1"/>
    </xf>
    <xf numFmtId="0" fontId="33" fillId="0" borderId="30" xfId="0" applyFont="1" applyBorder="1" applyAlignment="1" applyProtection="1">
      <alignment horizontal="center" vertical="center" wrapText="1"/>
      <protection locked="0" hidden="1"/>
    </xf>
    <xf numFmtId="0" fontId="33" fillId="0" borderId="26" xfId="0" applyFont="1" applyBorder="1" applyAlignment="1" applyProtection="1">
      <alignment horizontal="center" vertical="center" wrapText="1"/>
      <protection locked="0" hidden="1"/>
    </xf>
    <xf numFmtId="0" fontId="33" fillId="0" borderId="43" xfId="0" applyFont="1" applyBorder="1" applyAlignment="1" applyProtection="1">
      <alignment horizontal="center" vertical="center" wrapText="1"/>
      <protection locked="0" hidden="1"/>
    </xf>
    <xf numFmtId="0" fontId="12" fillId="0" borderId="47" xfId="0" applyFont="1" applyBorder="1" applyAlignment="1" applyProtection="1">
      <alignment horizontal="center" vertical="center" wrapText="1"/>
      <protection locked="0" hidden="1"/>
    </xf>
    <xf numFmtId="0" fontId="12" fillId="0" borderId="54" xfId="0" applyFont="1" applyBorder="1" applyAlignment="1" applyProtection="1">
      <alignment horizontal="center" vertical="center" wrapText="1"/>
      <protection locked="0" hidden="1"/>
    </xf>
    <xf numFmtId="0" fontId="12" fillId="0" borderId="60" xfId="0" applyFont="1" applyBorder="1" applyAlignment="1" applyProtection="1">
      <alignment horizontal="center" vertical="center" wrapText="1"/>
      <protection locked="0" hidden="1"/>
    </xf>
    <xf numFmtId="0" fontId="12" fillId="0" borderId="15" xfId="0" applyFont="1" applyBorder="1" applyAlignment="1" applyProtection="1">
      <alignment horizontal="center" vertical="center" wrapText="1"/>
      <protection locked="0" hidden="1"/>
    </xf>
    <xf numFmtId="0" fontId="12" fillId="0" borderId="40" xfId="0" applyFont="1" applyBorder="1" applyAlignment="1" applyProtection="1">
      <alignment horizontal="center" vertical="center" wrapText="1"/>
      <protection locked="0" hidden="1"/>
    </xf>
    <xf numFmtId="0" fontId="20" fillId="7" borderId="51" xfId="0" applyFont="1" applyFill="1" applyBorder="1" applyAlignment="1" applyProtection="1">
      <alignment horizontal="left" vertical="center"/>
      <protection locked="0" hidden="1"/>
    </xf>
    <xf numFmtId="0" fontId="20" fillId="7" borderId="51" xfId="0" applyFont="1" applyFill="1" applyBorder="1" applyAlignment="1" applyProtection="1">
      <alignment horizontal="center" vertical="center"/>
      <protection locked="0" hidden="1"/>
    </xf>
    <xf numFmtId="0" fontId="12" fillId="0" borderId="52" xfId="0" applyFont="1" applyBorder="1" applyAlignment="1" applyProtection="1">
      <alignment horizontal="center" vertical="center"/>
      <protection locked="0" hidden="1"/>
    </xf>
    <xf numFmtId="0" fontId="12" fillId="0" borderId="40" xfId="0" applyFont="1" applyBorder="1" applyAlignment="1" applyProtection="1">
      <alignment horizontal="center" vertical="center"/>
      <protection locked="0" hidden="1"/>
    </xf>
    <xf numFmtId="0" fontId="12" fillId="0" borderId="16" xfId="0" applyFont="1" applyBorder="1" applyAlignment="1" applyProtection="1">
      <alignment horizontal="center" vertical="center" wrapText="1"/>
      <protection locked="0" hidden="1"/>
    </xf>
    <xf numFmtId="0" fontId="12" fillId="0" borderId="56" xfId="0" applyFont="1" applyBorder="1" applyAlignment="1" applyProtection="1">
      <alignment horizontal="center" vertical="center" wrapText="1"/>
      <protection locked="0" hidden="1"/>
    </xf>
    <xf numFmtId="0" fontId="20" fillId="7" borderId="75" xfId="0" applyFont="1" applyFill="1" applyBorder="1" applyAlignment="1" applyProtection="1">
      <alignment horizontal="left" vertical="center"/>
      <protection locked="0" hidden="1"/>
    </xf>
    <xf numFmtId="0" fontId="53" fillId="0" borderId="70" xfId="0" applyFont="1" applyBorder="1" applyAlignment="1" applyProtection="1">
      <alignment horizontal="center" vertical="center" wrapText="1"/>
      <protection locked="0" hidden="1"/>
    </xf>
    <xf numFmtId="0" fontId="53" fillId="0" borderId="77" xfId="0" applyFont="1" applyBorder="1" applyAlignment="1" applyProtection="1">
      <alignment horizontal="center" vertical="center" wrapText="1"/>
      <protection locked="0" hidden="1"/>
    </xf>
    <xf numFmtId="0" fontId="53" fillId="0" borderId="11" xfId="0" applyFont="1" applyBorder="1" applyAlignment="1" applyProtection="1">
      <alignment horizontal="center" vertical="center" wrapText="1"/>
      <protection locked="0" hidden="1"/>
    </xf>
    <xf numFmtId="0" fontId="12" fillId="0" borderId="14" xfId="0" applyFont="1" applyBorder="1" applyAlignment="1" applyProtection="1">
      <alignment horizontal="center" vertical="center" wrapText="1"/>
      <protection locked="0" hidden="1"/>
    </xf>
    <xf numFmtId="0" fontId="12" fillId="0" borderId="41" xfId="0" applyFont="1" applyBorder="1" applyAlignment="1" applyProtection="1">
      <alignment horizontal="center" vertical="center" wrapText="1"/>
      <protection locked="0" hidden="1"/>
    </xf>
    <xf numFmtId="0" fontId="12" fillId="0" borderId="19" xfId="0" applyFont="1" applyBorder="1" applyAlignment="1" applyProtection="1">
      <alignment horizontal="center" vertical="center" wrapText="1"/>
      <protection locked="0" hidden="1"/>
    </xf>
    <xf numFmtId="0" fontId="20" fillId="7" borderId="0" xfId="0" applyFont="1" applyFill="1" applyBorder="1" applyAlignment="1" applyProtection="1">
      <alignment horizontal="left" vertical="center"/>
      <protection locked="0" hidden="1"/>
    </xf>
    <xf numFmtId="0" fontId="33" fillId="0" borderId="50" xfId="0" applyFont="1" applyBorder="1" applyAlignment="1" applyProtection="1">
      <alignment horizontal="center" vertical="center" wrapText="1"/>
      <protection locked="0" hidden="1"/>
    </xf>
    <xf numFmtId="0" fontId="12" fillId="0" borderId="33" xfId="0" applyFont="1" applyBorder="1" applyAlignment="1" applyProtection="1">
      <alignment horizontal="center" vertical="center" wrapText="1"/>
      <protection locked="0" hidden="1"/>
    </xf>
    <xf numFmtId="0" fontId="12" fillId="0" borderId="34" xfId="0" applyFont="1" applyBorder="1" applyAlignment="1" applyProtection="1">
      <alignment horizontal="center" vertical="center" wrapText="1"/>
      <protection locked="0" hidden="1"/>
    </xf>
    <xf numFmtId="0" fontId="12" fillId="0" borderId="51" xfId="0" applyFont="1" applyBorder="1" applyAlignment="1" applyProtection="1">
      <alignment horizontal="center" vertical="center" wrapText="1"/>
      <protection locked="0" hidden="1"/>
    </xf>
    <xf numFmtId="0" fontId="12" fillId="0" borderId="77" xfId="0" applyFont="1" applyBorder="1" applyAlignment="1" applyProtection="1">
      <alignment horizontal="center" vertical="center" wrapText="1"/>
      <protection locked="0" hidden="1"/>
    </xf>
    <xf numFmtId="0" fontId="12" fillId="0" borderId="27" xfId="0" applyFont="1" applyBorder="1" applyAlignment="1" applyProtection="1">
      <alignment horizontal="center" vertical="center" wrapText="1"/>
      <protection locked="0" hidden="1"/>
    </xf>
    <xf numFmtId="0" fontId="12" fillId="0" borderId="78" xfId="0" applyFont="1" applyBorder="1" applyAlignment="1" applyProtection="1">
      <alignment horizontal="center" vertical="center" wrapText="1"/>
      <protection locked="0" hidden="1"/>
    </xf>
    <xf numFmtId="0" fontId="12" fillId="0" borderId="48" xfId="0" applyFont="1" applyBorder="1" applyAlignment="1" applyProtection="1">
      <alignment horizontal="center" vertical="center" wrapText="1"/>
      <protection locked="0"/>
    </xf>
    <xf numFmtId="0" fontId="12" fillId="0" borderId="35" xfId="0" applyFont="1" applyBorder="1" applyAlignment="1" applyProtection="1">
      <alignment horizontal="center" vertical="center" wrapText="1"/>
      <protection locked="0"/>
    </xf>
    <xf numFmtId="0" fontId="12" fillId="0" borderId="29" xfId="0" applyFont="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hidden="1"/>
    </xf>
    <xf numFmtId="0" fontId="0" fillId="0" borderId="0" xfId="0" applyBorder="1" applyAlignment="1">
      <alignment horizontal="left" vertical="center" wrapText="1"/>
    </xf>
    <xf numFmtId="0" fontId="0" fillId="0" borderId="78" xfId="0" applyBorder="1" applyAlignment="1">
      <alignment horizontal="left" vertical="center" wrapText="1"/>
    </xf>
    <xf numFmtId="0" fontId="12" fillId="0" borderId="0" xfId="0" applyFont="1" applyAlignment="1" applyProtection="1">
      <alignment horizontal="left" vertical="center"/>
      <protection hidden="1"/>
    </xf>
    <xf numFmtId="0" fontId="12" fillId="0" borderId="0" xfId="0" applyFont="1" applyAlignment="1" applyProtection="1">
      <alignment horizontal="center" vertical="center" wrapText="1"/>
      <protection hidden="1"/>
    </xf>
    <xf numFmtId="1" fontId="36" fillId="0" borderId="1" xfId="0" applyNumberFormat="1" applyFont="1" applyBorder="1" applyAlignment="1" applyProtection="1">
      <alignment horizontal="center" vertical="center" wrapText="1"/>
      <protection hidden="1"/>
    </xf>
    <xf numFmtId="49" fontId="0" fillId="0" borderId="70" xfId="0" applyNumberFormat="1" applyFill="1" applyBorder="1" applyAlignment="1" applyProtection="1">
      <alignment horizontal="left" vertical="center"/>
      <protection hidden="1"/>
    </xf>
    <xf numFmtId="49" fontId="0" fillId="0" borderId="77" xfId="0" applyNumberFormat="1" applyFill="1" applyBorder="1" applyAlignment="1" applyProtection="1">
      <alignment horizontal="left" vertical="center"/>
      <protection hidden="1"/>
    </xf>
    <xf numFmtId="49" fontId="0" fillId="0" borderId="27" xfId="0" applyNumberFormat="1" applyFill="1" applyBorder="1" applyAlignment="1" applyProtection="1">
      <alignment horizontal="left" vertical="center"/>
      <protection hidden="1"/>
    </xf>
    <xf numFmtId="49" fontId="0" fillId="0" borderId="46" xfId="0" applyNumberFormat="1" applyFill="1" applyBorder="1" applyAlignment="1" applyProtection="1">
      <alignment horizontal="left" vertical="center"/>
      <protection hidden="1"/>
    </xf>
    <xf numFmtId="49" fontId="0" fillId="0" borderId="19" xfId="0" applyNumberFormat="1" applyFill="1" applyBorder="1" applyAlignment="1" applyProtection="1">
      <alignment horizontal="left" vertical="center"/>
      <protection hidden="1"/>
    </xf>
    <xf numFmtId="49" fontId="0" fillId="0" borderId="76" xfId="0" applyNumberFormat="1" applyFill="1" applyBorder="1" applyAlignment="1" applyProtection="1">
      <alignment horizontal="left" vertical="center"/>
      <protection hidden="1"/>
    </xf>
    <xf numFmtId="49" fontId="0" fillId="0" borderId="11" xfId="0" applyNumberFormat="1" applyFill="1" applyBorder="1" applyAlignment="1" applyProtection="1">
      <alignment horizontal="left" vertical="center"/>
      <protection hidden="1"/>
    </xf>
    <xf numFmtId="0" fontId="42" fillId="0" borderId="0" xfId="0" applyFont="1" applyAlignment="1">
      <alignment horizontal="left"/>
    </xf>
    <xf numFmtId="0" fontId="44" fillId="0" borderId="48" xfId="0" applyFont="1" applyBorder="1" applyAlignment="1">
      <alignment horizontal="center"/>
    </xf>
    <xf numFmtId="0" fontId="44" fillId="0" borderId="35" xfId="0" applyFont="1" applyBorder="1" applyAlignment="1">
      <alignment horizontal="center"/>
    </xf>
    <xf numFmtId="0" fontId="44" fillId="0" borderId="29" xfId="0" applyFont="1" applyBorder="1" applyAlignment="1">
      <alignment horizontal="center"/>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
  <sheetViews>
    <sheetView workbookViewId="0">
      <selection activeCell="A6" sqref="A6"/>
    </sheetView>
  </sheetViews>
  <sheetFormatPr defaultRowHeight="15.75" x14ac:dyDescent="0.25"/>
  <cols>
    <col min="1" max="1" width="117.140625" style="479" customWidth="1"/>
    <col min="2" max="16384" width="9.140625" style="477"/>
  </cols>
  <sheetData>
    <row r="1" spans="1:1" x14ac:dyDescent="0.25">
      <c r="A1" s="476" t="s">
        <v>663</v>
      </c>
    </row>
    <row r="2" spans="1:1" x14ac:dyDescent="0.25">
      <c r="A2" s="478" t="s">
        <v>661</v>
      </c>
    </row>
    <row r="3" spans="1:1" x14ac:dyDescent="0.25">
      <c r="A3" s="479" t="s">
        <v>662</v>
      </c>
    </row>
    <row r="4" spans="1:1" x14ac:dyDescent="0.25">
      <c r="A4" s="479" t="s">
        <v>707</v>
      </c>
    </row>
    <row r="5" spans="1:1" x14ac:dyDescent="0.25">
      <c r="A5" s="479" t="s">
        <v>831</v>
      </c>
    </row>
    <row r="6" spans="1:1" s="481" customFormat="1" ht="30" customHeight="1" x14ac:dyDescent="0.25">
      <c r="A6" s="480" t="str">
        <f>"La secțiunea 5, se iau in considerare ca „citări” doar lucrările/cărțile publicate în ultimii "&amp;durata_evaluare+3&amp;" ani (01.01."&amp;an_initial-3&amp;"-31.12."&amp;an_final&amp;") și citările lor din ultimii "&amp;durata_evaluare&amp;" ani (01.01."&amp;an_initial&amp;"-31.12."&amp;an_final&amp;") în conformitate cu Hotărârea Senatului UPT nr. 146/15.05.2014"</f>
        <v>La secțiunea 5, se iau in considerare ca „citări” doar lucrările/cărțile publicate în ultimii 8 ani (01.01.2008-31.12.2015) și citările lor din ultimii 5 ani (01.01.2011-31.12.2015) în conformitate cu Hotărârea Senatului UPT nr. 146/15.05.2014</v>
      </c>
    </row>
    <row r="7" spans="1:1" x14ac:dyDescent="0.25">
      <c r="A7" s="479" t="s">
        <v>826</v>
      </c>
    </row>
    <row r="8" spans="1:1" ht="14.25" customHeight="1" x14ac:dyDescent="0.25">
      <c r="A8" s="479" t="s">
        <v>841</v>
      </c>
    </row>
  </sheetData>
  <sheetProtection sheet="1" objects="1" scenarios="1"/>
  <pageMargins left="0.7" right="0.7" top="0.75" bottom="0.75" header="0.3" footer="0.3"/>
  <pageSetup paperSize="9"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Q259"/>
  <sheetViews>
    <sheetView zoomScaleNormal="100" workbookViewId="0">
      <selection activeCell="S7" sqref="S7"/>
    </sheetView>
  </sheetViews>
  <sheetFormatPr defaultRowHeight="15.75" x14ac:dyDescent="0.25"/>
  <cols>
    <col min="1" max="1" width="5.7109375" style="318" customWidth="1"/>
    <col min="2" max="2" width="33.7109375" style="322" customWidth="1"/>
    <col min="3" max="3" width="35.7109375" style="322" customWidth="1"/>
    <col min="4" max="4" width="24.5703125" style="329" customWidth="1"/>
    <col min="5" max="5" width="8.5703125" style="329" customWidth="1"/>
    <col min="6" max="6" width="19.5703125" style="329" customWidth="1"/>
    <col min="7" max="7" width="8.7109375" style="330" customWidth="1"/>
    <col min="8" max="8" width="10.7109375" style="322" customWidth="1"/>
    <col min="9" max="9" width="12" style="329" customWidth="1"/>
    <col min="10" max="10" width="10" style="322" customWidth="1"/>
    <col min="11" max="11" width="10.7109375" style="322" hidden="1" customWidth="1"/>
    <col min="12" max="14" width="10.7109375" style="331" hidden="1" customWidth="1"/>
    <col min="15" max="15" width="10.7109375" style="345" hidden="1" customWidth="1"/>
    <col min="16" max="16" width="9.140625" style="332" hidden="1" customWidth="1"/>
    <col min="17" max="17" width="9.140625" style="344" hidden="1" customWidth="1"/>
    <col min="18" max="27" width="9.140625" style="322" customWidth="1"/>
    <col min="28" max="16384" width="9.140625" style="322"/>
  </cols>
  <sheetData>
    <row r="1" spans="1:17" s="318" customFormat="1" x14ac:dyDescent="0.2">
      <c r="A1" s="611" t="s">
        <v>650</v>
      </c>
      <c r="E1" s="319"/>
      <c r="F1" s="319"/>
      <c r="H1" s="320"/>
      <c r="I1" s="321"/>
      <c r="K1" s="320"/>
      <c r="L1" s="287"/>
      <c r="M1" s="287"/>
      <c r="N1" s="291"/>
      <c r="O1" s="291"/>
      <c r="P1" s="287"/>
      <c r="Q1" s="340"/>
    </row>
    <row r="2" spans="1:17" s="318" customFormat="1" x14ac:dyDescent="0.2">
      <c r="A2" s="611" t="str">
        <f>IF(ISBLANK(facultate), IF(ISBLANK(departament),"","Departament " &amp; departament), "Facultatea " &amp; facultate)</f>
        <v/>
      </c>
      <c r="E2" s="319"/>
      <c r="F2" s="319"/>
      <c r="H2" s="320"/>
      <c r="I2" s="321"/>
      <c r="K2" s="320"/>
      <c r="L2" s="287"/>
      <c r="M2" s="287"/>
      <c r="N2" s="291"/>
      <c r="O2" s="291"/>
      <c r="P2" s="287"/>
      <c r="Q2" s="340"/>
    </row>
    <row r="3" spans="1:17" s="318" customFormat="1" x14ac:dyDescent="0.2">
      <c r="A3" s="611" t="str">
        <f>IF(ISBLANK(departament),"","Departamentul " &amp; departament)</f>
        <v/>
      </c>
      <c r="E3" s="319"/>
      <c r="F3" s="319"/>
      <c r="H3" s="320"/>
      <c r="I3" s="321"/>
      <c r="K3" s="320"/>
      <c r="L3" s="287"/>
      <c r="M3" s="287"/>
      <c r="N3" s="291"/>
      <c r="O3" s="291"/>
      <c r="P3" s="287"/>
      <c r="Q3" s="340"/>
    </row>
    <row r="4" spans="1:17" s="294" customFormat="1" x14ac:dyDescent="0.25">
      <c r="A4" s="882" t="s">
        <v>714</v>
      </c>
      <c r="B4" s="882"/>
      <c r="C4" s="882"/>
      <c r="D4" s="882"/>
      <c r="E4" s="882"/>
      <c r="F4" s="882"/>
      <c r="G4" s="882"/>
      <c r="H4" s="882"/>
      <c r="I4" s="882"/>
      <c r="J4" s="882"/>
      <c r="K4" s="292"/>
      <c r="L4" s="292"/>
      <c r="M4" s="292"/>
      <c r="N4" s="292"/>
      <c r="O4" s="341"/>
      <c r="P4" s="293"/>
      <c r="Q4" s="342"/>
    </row>
    <row r="5" spans="1:17" s="294" customFormat="1" x14ac:dyDescent="0.25">
      <c r="A5" s="882" t="s">
        <v>796</v>
      </c>
      <c r="B5" s="882"/>
      <c r="C5" s="882"/>
      <c r="D5" s="882"/>
      <c r="E5" s="882"/>
      <c r="F5" s="882"/>
      <c r="G5" s="882"/>
      <c r="H5" s="882"/>
      <c r="I5" s="882"/>
      <c r="J5" s="882"/>
      <c r="K5" s="292"/>
      <c r="L5" s="292"/>
      <c r="M5" s="292"/>
      <c r="N5" s="292"/>
      <c r="O5" s="341"/>
      <c r="P5" s="295"/>
      <c r="Q5" s="342"/>
    </row>
    <row r="6" spans="1:17" s="294" customFormat="1" ht="13.5" customHeight="1" x14ac:dyDescent="0.25">
      <c r="A6" s="287"/>
      <c r="D6" s="312"/>
      <c r="E6" s="312"/>
      <c r="J6" s="296" t="str">
        <f>K6</f>
        <v xml:space="preserve"> </v>
      </c>
      <c r="K6" s="296" t="str">
        <f>CONCATENATE(functie," ",nume_candidat)</f>
        <v xml:space="preserve"> </v>
      </c>
      <c r="L6" s="314"/>
      <c r="M6" s="314"/>
      <c r="N6" s="314"/>
      <c r="O6" s="341"/>
      <c r="P6" s="295"/>
      <c r="Q6" s="342"/>
    </row>
    <row r="7" spans="1:17" ht="30" customHeight="1" x14ac:dyDescent="0.25">
      <c r="A7" s="883" t="s">
        <v>470</v>
      </c>
      <c r="B7" s="889" t="s">
        <v>0</v>
      </c>
      <c r="C7" s="889" t="s">
        <v>793</v>
      </c>
      <c r="D7" s="889" t="s">
        <v>29</v>
      </c>
      <c r="E7" s="887" t="s">
        <v>432</v>
      </c>
      <c r="F7" s="887" t="s">
        <v>30</v>
      </c>
      <c r="G7" s="892" t="s">
        <v>3</v>
      </c>
      <c r="H7" s="889" t="s">
        <v>31</v>
      </c>
      <c r="I7" s="887" t="s">
        <v>794</v>
      </c>
      <c r="J7" s="298" t="s">
        <v>791</v>
      </c>
      <c r="K7" s="298"/>
      <c r="L7" s="883" t="s">
        <v>7</v>
      </c>
      <c r="M7" s="883"/>
      <c r="N7" s="885" t="s">
        <v>68</v>
      </c>
      <c r="O7" s="886"/>
      <c r="P7" s="890" t="s">
        <v>708</v>
      </c>
      <c r="Q7" s="893" t="s">
        <v>822</v>
      </c>
    </row>
    <row r="8" spans="1:17" ht="31.5" x14ac:dyDescent="0.25">
      <c r="A8" s="883"/>
      <c r="B8" s="889"/>
      <c r="C8" s="889"/>
      <c r="D8" s="889"/>
      <c r="E8" s="888"/>
      <c r="F8" s="888"/>
      <c r="G8" s="892"/>
      <c r="H8" s="889"/>
      <c r="I8" s="888"/>
      <c r="J8" s="298" t="str">
        <f>CONCATENATE("în ultimii ",durata_evaluare," ani")</f>
        <v>în ultimii 5 ani</v>
      </c>
      <c r="K8" s="299" t="s">
        <v>6</v>
      </c>
      <c r="L8" s="298" t="str">
        <f>CONCATENATE("ultimii                                  ",durata_evaluare," ani")</f>
        <v>ultimii                                  5 ani</v>
      </c>
      <c r="M8" s="299" t="s">
        <v>6</v>
      </c>
      <c r="N8" s="299" t="s">
        <v>6</v>
      </c>
      <c r="O8" s="343" t="str">
        <f>CONCATENATE("ultimii                                  ",durata_evaluare," ani")</f>
        <v>ultimii                                  5 ani</v>
      </c>
      <c r="P8" s="890"/>
      <c r="Q8" s="893"/>
    </row>
    <row r="9" spans="1:17" x14ac:dyDescent="0.25">
      <c r="A9" s="301"/>
      <c r="B9" s="324"/>
      <c r="C9" s="324"/>
      <c r="D9" s="325"/>
      <c r="E9" s="325"/>
      <c r="F9" s="325"/>
      <c r="G9" s="172"/>
      <c r="H9" s="335"/>
      <c r="I9" s="326"/>
      <c r="J9" s="562">
        <f t="shared" ref="J9:O9" si="0">SUMIF(J10:J108,"&gt;0")</f>
        <v>0</v>
      </c>
      <c r="K9" s="562">
        <f t="shared" si="0"/>
        <v>0</v>
      </c>
      <c r="L9" s="31">
        <f t="shared" si="0"/>
        <v>0</v>
      </c>
      <c r="M9" s="31">
        <f t="shared" si="0"/>
        <v>0</v>
      </c>
      <c r="N9" s="31">
        <f t="shared" si="0"/>
        <v>0</v>
      </c>
      <c r="O9" s="31">
        <f t="shared" si="0"/>
        <v>0</v>
      </c>
      <c r="P9" s="53"/>
      <c r="Q9" s="346"/>
    </row>
    <row r="10" spans="1:17" x14ac:dyDescent="0.25">
      <c r="A10" s="216">
        <v>1</v>
      </c>
      <c r="B10" s="43"/>
      <c r="C10" s="43"/>
      <c r="D10" s="325"/>
      <c r="E10" s="33"/>
      <c r="F10" s="34"/>
      <c r="G10" s="34"/>
      <c r="H10" s="34"/>
      <c r="I10" s="34"/>
      <c r="J10" s="67" t="str">
        <f t="shared" ref="J10:J41" si="1">IF(OR($B10="",$C10="",$D10="",$F10="",E10="",$G10&lt;an_initial,$G10&gt;an_final,$P10=FALSE),"",IF($I10="",CS_ROM*$H10/Q10,CS_ROM*$I10))</f>
        <v/>
      </c>
      <c r="K10" s="67" t="str">
        <f t="shared" ref="K10:K41" si="2">IF(OR($B10="",$C10="",$D10="",$F10="",E10="",$G10="",$G10&gt;an_final,$P10=FALSE),"",IF($I10="",CS_ROM*$H10/Q10,CS_ROM*$I10))</f>
        <v/>
      </c>
      <c r="L10" s="226" t="str">
        <f t="shared" ref="L10:L41" si="3">IF(OR($B10="",$C10="",$D10="",E10="",$F10="",$G10="",$G10&gt;an_final,$P10=FALSE),"",IF($G10&gt;=an_initial,1,""))</f>
        <v/>
      </c>
      <c r="M10" s="226" t="str">
        <f t="shared" ref="M10:M41" si="4">IF(OR($B10="",$C10="",$D10="",E10="",$F10="",$G10="",$G10&gt;an_final,$P10=FALSE),"",1)</f>
        <v/>
      </c>
      <c r="N10" s="35" t="str">
        <f t="shared" ref="N10:N41" si="5">IF(OR($B10="",$C10="",$D10="",E10="",$F10="",$G10="",$G10&gt;an_final,$P10=FALSE),"",IF($I10="",$H10/Q10,$I10))</f>
        <v/>
      </c>
      <c r="O10" s="67" t="str">
        <f t="shared" ref="O10:O41" si="6">IF(L10=1,N10,"")</f>
        <v/>
      </c>
      <c r="P10" s="333" t="b">
        <f t="shared" ref="P10:P73" si="7">IF(nume_candidat="",FALSE,ISNUMBER(SEARCH(nume_candidat,$B10)))</f>
        <v>0</v>
      </c>
      <c r="Q10" s="346">
        <f t="shared" ref="Q10:Q41" si="8">LEN(B10)-LEN(SUBSTITUTE(B10,",",""))+1</f>
        <v>1</v>
      </c>
    </row>
    <row r="11" spans="1:17" x14ac:dyDescent="0.25">
      <c r="A11" s="216">
        <v>2</v>
      </c>
      <c r="B11" s="43"/>
      <c r="C11" s="43"/>
      <c r="D11" s="325"/>
      <c r="E11" s="33"/>
      <c r="F11" s="34"/>
      <c r="G11" s="34"/>
      <c r="H11" s="34"/>
      <c r="I11" s="34"/>
      <c r="J11" s="67" t="str">
        <f t="shared" si="1"/>
        <v/>
      </c>
      <c r="K11" s="67" t="str">
        <f t="shared" si="2"/>
        <v/>
      </c>
      <c r="L11" s="226" t="str">
        <f t="shared" si="3"/>
        <v/>
      </c>
      <c r="M11" s="226" t="str">
        <f t="shared" si="4"/>
        <v/>
      </c>
      <c r="N11" s="35" t="str">
        <f t="shared" si="5"/>
        <v/>
      </c>
      <c r="O11" s="67" t="str">
        <f t="shared" si="6"/>
        <v/>
      </c>
      <c r="P11" s="333" t="b">
        <f t="shared" si="7"/>
        <v>0</v>
      </c>
      <c r="Q11" s="346">
        <f t="shared" si="8"/>
        <v>1</v>
      </c>
    </row>
    <row r="12" spans="1:17" x14ac:dyDescent="0.25">
      <c r="A12" s="216">
        <v>3</v>
      </c>
      <c r="B12" s="39"/>
      <c r="C12" s="43"/>
      <c r="D12" s="325"/>
      <c r="E12" s="33"/>
      <c r="F12" s="34"/>
      <c r="G12" s="34"/>
      <c r="H12" s="34"/>
      <c r="I12" s="34"/>
      <c r="J12" s="67" t="str">
        <f t="shared" si="1"/>
        <v/>
      </c>
      <c r="K12" s="67" t="str">
        <f t="shared" si="2"/>
        <v/>
      </c>
      <c r="L12" s="226" t="str">
        <f t="shared" si="3"/>
        <v/>
      </c>
      <c r="M12" s="226" t="str">
        <f t="shared" si="4"/>
        <v/>
      </c>
      <c r="N12" s="35" t="str">
        <f t="shared" si="5"/>
        <v/>
      </c>
      <c r="O12" s="67" t="str">
        <f t="shared" si="6"/>
        <v/>
      </c>
      <c r="P12" s="333" t="b">
        <f t="shared" si="7"/>
        <v>0</v>
      </c>
      <c r="Q12" s="346">
        <f t="shared" si="8"/>
        <v>1</v>
      </c>
    </row>
    <row r="13" spans="1:17" x14ac:dyDescent="0.25">
      <c r="A13" s="216">
        <v>4</v>
      </c>
      <c r="B13" s="39"/>
      <c r="C13" s="39"/>
      <c r="D13" s="38"/>
      <c r="E13" s="41"/>
      <c r="F13" s="38"/>
      <c r="G13" s="40"/>
      <c r="H13" s="40"/>
      <c r="I13" s="40"/>
      <c r="J13" s="67" t="str">
        <f t="shared" si="1"/>
        <v/>
      </c>
      <c r="K13" s="67" t="str">
        <f t="shared" si="2"/>
        <v/>
      </c>
      <c r="L13" s="226" t="str">
        <f t="shared" si="3"/>
        <v/>
      </c>
      <c r="M13" s="226" t="str">
        <f t="shared" si="4"/>
        <v/>
      </c>
      <c r="N13" s="35" t="str">
        <f t="shared" si="5"/>
        <v/>
      </c>
      <c r="O13" s="67" t="str">
        <f t="shared" si="6"/>
        <v/>
      </c>
      <c r="P13" s="333" t="b">
        <f t="shared" si="7"/>
        <v>0</v>
      </c>
      <c r="Q13" s="346">
        <f t="shared" si="8"/>
        <v>1</v>
      </c>
    </row>
    <row r="14" spans="1:17" x14ac:dyDescent="0.25">
      <c r="A14" s="216">
        <v>5</v>
      </c>
      <c r="B14" s="39"/>
      <c r="C14" s="39"/>
      <c r="D14" s="38"/>
      <c r="E14" s="41"/>
      <c r="F14" s="38"/>
      <c r="G14" s="40"/>
      <c r="H14" s="40"/>
      <c r="I14" s="40"/>
      <c r="J14" s="67" t="str">
        <f t="shared" si="1"/>
        <v/>
      </c>
      <c r="K14" s="67" t="str">
        <f t="shared" si="2"/>
        <v/>
      </c>
      <c r="L14" s="226" t="str">
        <f t="shared" si="3"/>
        <v/>
      </c>
      <c r="M14" s="226" t="str">
        <f t="shared" si="4"/>
        <v/>
      </c>
      <c r="N14" s="35" t="str">
        <f t="shared" si="5"/>
        <v/>
      </c>
      <c r="O14" s="67" t="str">
        <f t="shared" si="6"/>
        <v/>
      </c>
      <c r="P14" s="333" t="b">
        <f t="shared" si="7"/>
        <v>0</v>
      </c>
      <c r="Q14" s="346">
        <f t="shared" si="8"/>
        <v>1</v>
      </c>
    </row>
    <row r="15" spans="1:17" x14ac:dyDescent="0.25">
      <c r="A15" s="216">
        <v>6</v>
      </c>
      <c r="B15" s="39"/>
      <c r="C15" s="39"/>
      <c r="D15" s="38"/>
      <c r="E15" s="41"/>
      <c r="F15" s="38"/>
      <c r="G15" s="40"/>
      <c r="H15" s="40"/>
      <c r="I15" s="40"/>
      <c r="J15" s="67" t="str">
        <f t="shared" si="1"/>
        <v/>
      </c>
      <c r="K15" s="67" t="str">
        <f t="shared" si="2"/>
        <v/>
      </c>
      <c r="L15" s="226" t="str">
        <f t="shared" si="3"/>
        <v/>
      </c>
      <c r="M15" s="226" t="str">
        <f t="shared" si="4"/>
        <v/>
      </c>
      <c r="N15" s="35" t="str">
        <f t="shared" si="5"/>
        <v/>
      </c>
      <c r="O15" s="67" t="str">
        <f t="shared" si="6"/>
        <v/>
      </c>
      <c r="P15" s="333" t="b">
        <f t="shared" si="7"/>
        <v>0</v>
      </c>
      <c r="Q15" s="346">
        <f t="shared" si="8"/>
        <v>1</v>
      </c>
    </row>
    <row r="16" spans="1:17" x14ac:dyDescent="0.25">
      <c r="A16" s="216">
        <v>7</v>
      </c>
      <c r="B16" s="39"/>
      <c r="C16" s="39"/>
      <c r="D16" s="38"/>
      <c r="E16" s="41"/>
      <c r="F16" s="38"/>
      <c r="G16" s="40"/>
      <c r="H16" s="40"/>
      <c r="I16" s="40"/>
      <c r="J16" s="67" t="str">
        <f t="shared" si="1"/>
        <v/>
      </c>
      <c r="K16" s="67" t="str">
        <f t="shared" si="2"/>
        <v/>
      </c>
      <c r="L16" s="226" t="str">
        <f t="shared" si="3"/>
        <v/>
      </c>
      <c r="M16" s="226" t="str">
        <f t="shared" si="4"/>
        <v/>
      </c>
      <c r="N16" s="35" t="str">
        <f t="shared" si="5"/>
        <v/>
      </c>
      <c r="O16" s="67" t="str">
        <f t="shared" si="6"/>
        <v/>
      </c>
      <c r="P16" s="333" t="b">
        <f t="shared" si="7"/>
        <v>0</v>
      </c>
      <c r="Q16" s="346">
        <f t="shared" si="8"/>
        <v>1</v>
      </c>
    </row>
    <row r="17" spans="1:17" x14ac:dyDescent="0.25">
      <c r="A17" s="216">
        <v>8</v>
      </c>
      <c r="B17" s="39"/>
      <c r="C17" s="39"/>
      <c r="D17" s="38"/>
      <c r="E17" s="38"/>
      <c r="F17" s="38"/>
      <c r="G17" s="40"/>
      <c r="H17" s="40"/>
      <c r="I17" s="40"/>
      <c r="J17" s="67" t="str">
        <f t="shared" si="1"/>
        <v/>
      </c>
      <c r="K17" s="67" t="str">
        <f t="shared" si="2"/>
        <v/>
      </c>
      <c r="L17" s="226" t="str">
        <f t="shared" si="3"/>
        <v/>
      </c>
      <c r="M17" s="226" t="str">
        <f t="shared" si="4"/>
        <v/>
      </c>
      <c r="N17" s="35" t="str">
        <f t="shared" si="5"/>
        <v/>
      </c>
      <c r="O17" s="67" t="str">
        <f t="shared" si="6"/>
        <v/>
      </c>
      <c r="P17" s="333" t="b">
        <f t="shared" si="7"/>
        <v>0</v>
      </c>
      <c r="Q17" s="346">
        <f t="shared" si="8"/>
        <v>1</v>
      </c>
    </row>
    <row r="18" spans="1:17" x14ac:dyDescent="0.25">
      <c r="A18" s="216">
        <v>9</v>
      </c>
      <c r="B18" s="39"/>
      <c r="C18" s="39"/>
      <c r="D18" s="38"/>
      <c r="E18" s="38"/>
      <c r="F18" s="38"/>
      <c r="G18" s="40"/>
      <c r="H18" s="40"/>
      <c r="I18" s="40"/>
      <c r="J18" s="67" t="str">
        <f t="shared" si="1"/>
        <v/>
      </c>
      <c r="K18" s="67" t="str">
        <f t="shared" si="2"/>
        <v/>
      </c>
      <c r="L18" s="226" t="str">
        <f t="shared" si="3"/>
        <v/>
      </c>
      <c r="M18" s="226" t="str">
        <f t="shared" si="4"/>
        <v/>
      </c>
      <c r="N18" s="35" t="str">
        <f t="shared" si="5"/>
        <v/>
      </c>
      <c r="O18" s="67" t="str">
        <f t="shared" si="6"/>
        <v/>
      </c>
      <c r="P18" s="333" t="b">
        <f t="shared" si="7"/>
        <v>0</v>
      </c>
      <c r="Q18" s="346">
        <f t="shared" si="8"/>
        <v>1</v>
      </c>
    </row>
    <row r="19" spans="1:17" x14ac:dyDescent="0.25">
      <c r="A19" s="216">
        <v>10</v>
      </c>
      <c r="B19" s="39"/>
      <c r="C19" s="39"/>
      <c r="D19" s="38"/>
      <c r="E19" s="38"/>
      <c r="F19" s="38"/>
      <c r="G19" s="40"/>
      <c r="H19" s="40"/>
      <c r="I19" s="40"/>
      <c r="J19" s="67" t="str">
        <f t="shared" si="1"/>
        <v/>
      </c>
      <c r="K19" s="67" t="str">
        <f t="shared" si="2"/>
        <v/>
      </c>
      <c r="L19" s="226" t="str">
        <f t="shared" si="3"/>
        <v/>
      </c>
      <c r="M19" s="226" t="str">
        <f t="shared" si="4"/>
        <v/>
      </c>
      <c r="N19" s="35" t="str">
        <f t="shared" si="5"/>
        <v/>
      </c>
      <c r="O19" s="67" t="str">
        <f t="shared" si="6"/>
        <v/>
      </c>
      <c r="P19" s="333" t="b">
        <f t="shared" si="7"/>
        <v>0</v>
      </c>
      <c r="Q19" s="346">
        <f t="shared" si="8"/>
        <v>1</v>
      </c>
    </row>
    <row r="20" spans="1:17" x14ac:dyDescent="0.25">
      <c r="A20" s="216">
        <v>11</v>
      </c>
      <c r="B20" s="39"/>
      <c r="C20" s="39"/>
      <c r="D20" s="38"/>
      <c r="E20" s="38"/>
      <c r="F20" s="38"/>
      <c r="G20" s="40"/>
      <c r="H20" s="40"/>
      <c r="I20" s="40"/>
      <c r="J20" s="67" t="str">
        <f t="shared" si="1"/>
        <v/>
      </c>
      <c r="K20" s="67" t="str">
        <f t="shared" si="2"/>
        <v/>
      </c>
      <c r="L20" s="226" t="str">
        <f t="shared" si="3"/>
        <v/>
      </c>
      <c r="M20" s="226" t="str">
        <f t="shared" si="4"/>
        <v/>
      </c>
      <c r="N20" s="35" t="str">
        <f t="shared" si="5"/>
        <v/>
      </c>
      <c r="O20" s="67" t="str">
        <f t="shared" si="6"/>
        <v/>
      </c>
      <c r="P20" s="333" t="b">
        <f t="shared" si="7"/>
        <v>0</v>
      </c>
      <c r="Q20" s="346">
        <f t="shared" si="8"/>
        <v>1</v>
      </c>
    </row>
    <row r="21" spans="1:17" x14ac:dyDescent="0.25">
      <c r="A21" s="216">
        <v>12</v>
      </c>
      <c r="B21" s="39"/>
      <c r="C21" s="39"/>
      <c r="D21" s="38"/>
      <c r="E21" s="38"/>
      <c r="F21" s="38"/>
      <c r="G21" s="40"/>
      <c r="H21" s="40"/>
      <c r="I21" s="40"/>
      <c r="J21" s="67" t="str">
        <f t="shared" si="1"/>
        <v/>
      </c>
      <c r="K21" s="67" t="str">
        <f t="shared" si="2"/>
        <v/>
      </c>
      <c r="L21" s="226" t="str">
        <f t="shared" si="3"/>
        <v/>
      </c>
      <c r="M21" s="226" t="str">
        <f t="shared" si="4"/>
        <v/>
      </c>
      <c r="N21" s="35" t="str">
        <f t="shared" si="5"/>
        <v/>
      </c>
      <c r="O21" s="67" t="str">
        <f t="shared" si="6"/>
        <v/>
      </c>
      <c r="P21" s="333" t="b">
        <f t="shared" si="7"/>
        <v>0</v>
      </c>
      <c r="Q21" s="346">
        <f t="shared" si="8"/>
        <v>1</v>
      </c>
    </row>
    <row r="22" spans="1:17" x14ac:dyDescent="0.25">
      <c r="A22" s="216">
        <v>13</v>
      </c>
      <c r="B22" s="39"/>
      <c r="C22" s="39"/>
      <c r="D22" s="38"/>
      <c r="E22" s="38"/>
      <c r="F22" s="38"/>
      <c r="G22" s="40"/>
      <c r="H22" s="40"/>
      <c r="I22" s="40"/>
      <c r="J22" s="67" t="str">
        <f t="shared" si="1"/>
        <v/>
      </c>
      <c r="K22" s="67" t="str">
        <f t="shared" si="2"/>
        <v/>
      </c>
      <c r="L22" s="226" t="str">
        <f t="shared" si="3"/>
        <v/>
      </c>
      <c r="M22" s="226" t="str">
        <f t="shared" si="4"/>
        <v/>
      </c>
      <c r="N22" s="35" t="str">
        <f t="shared" si="5"/>
        <v/>
      </c>
      <c r="O22" s="67" t="str">
        <f t="shared" si="6"/>
        <v/>
      </c>
      <c r="P22" s="333" t="b">
        <f t="shared" si="7"/>
        <v>0</v>
      </c>
      <c r="Q22" s="346">
        <f t="shared" si="8"/>
        <v>1</v>
      </c>
    </row>
    <row r="23" spans="1:17" x14ac:dyDescent="0.25">
      <c r="A23" s="216">
        <v>14</v>
      </c>
      <c r="B23" s="39"/>
      <c r="C23" s="39"/>
      <c r="D23" s="38"/>
      <c r="E23" s="38"/>
      <c r="F23" s="38"/>
      <c r="G23" s="40"/>
      <c r="H23" s="40"/>
      <c r="I23" s="40"/>
      <c r="J23" s="67" t="str">
        <f t="shared" si="1"/>
        <v/>
      </c>
      <c r="K23" s="67" t="str">
        <f t="shared" si="2"/>
        <v/>
      </c>
      <c r="L23" s="226" t="str">
        <f t="shared" si="3"/>
        <v/>
      </c>
      <c r="M23" s="226" t="str">
        <f t="shared" si="4"/>
        <v/>
      </c>
      <c r="N23" s="35" t="str">
        <f t="shared" si="5"/>
        <v/>
      </c>
      <c r="O23" s="67" t="str">
        <f t="shared" si="6"/>
        <v/>
      </c>
      <c r="P23" s="333" t="b">
        <f t="shared" si="7"/>
        <v>0</v>
      </c>
      <c r="Q23" s="346">
        <f t="shared" si="8"/>
        <v>1</v>
      </c>
    </row>
    <row r="24" spans="1:17" x14ac:dyDescent="0.25">
      <c r="A24" s="216">
        <v>15</v>
      </c>
      <c r="B24" s="39"/>
      <c r="C24" s="39"/>
      <c r="D24" s="38"/>
      <c r="E24" s="38"/>
      <c r="F24" s="38"/>
      <c r="G24" s="40"/>
      <c r="H24" s="40"/>
      <c r="I24" s="40"/>
      <c r="J24" s="67" t="str">
        <f t="shared" si="1"/>
        <v/>
      </c>
      <c r="K24" s="67" t="str">
        <f t="shared" si="2"/>
        <v/>
      </c>
      <c r="L24" s="226" t="str">
        <f t="shared" si="3"/>
        <v/>
      </c>
      <c r="M24" s="226" t="str">
        <f t="shared" si="4"/>
        <v/>
      </c>
      <c r="N24" s="35" t="str">
        <f t="shared" si="5"/>
        <v/>
      </c>
      <c r="O24" s="67" t="str">
        <f t="shared" si="6"/>
        <v/>
      </c>
      <c r="P24" s="333" t="b">
        <f t="shared" si="7"/>
        <v>0</v>
      </c>
      <c r="Q24" s="346">
        <f t="shared" si="8"/>
        <v>1</v>
      </c>
    </row>
    <row r="25" spans="1:17" x14ac:dyDescent="0.25">
      <c r="A25" s="216">
        <v>16</v>
      </c>
      <c r="B25" s="39"/>
      <c r="C25" s="39"/>
      <c r="D25" s="38"/>
      <c r="E25" s="38"/>
      <c r="F25" s="38"/>
      <c r="G25" s="40"/>
      <c r="H25" s="40"/>
      <c r="I25" s="40"/>
      <c r="J25" s="67" t="str">
        <f t="shared" si="1"/>
        <v/>
      </c>
      <c r="K25" s="67" t="str">
        <f t="shared" si="2"/>
        <v/>
      </c>
      <c r="L25" s="226" t="str">
        <f t="shared" si="3"/>
        <v/>
      </c>
      <c r="M25" s="226" t="str">
        <f t="shared" si="4"/>
        <v/>
      </c>
      <c r="N25" s="35" t="str">
        <f t="shared" si="5"/>
        <v/>
      </c>
      <c r="O25" s="67" t="str">
        <f t="shared" si="6"/>
        <v/>
      </c>
      <c r="P25" s="333" t="b">
        <f t="shared" si="7"/>
        <v>0</v>
      </c>
      <c r="Q25" s="346">
        <f t="shared" si="8"/>
        <v>1</v>
      </c>
    </row>
    <row r="26" spans="1:17" x14ac:dyDescent="0.25">
      <c r="A26" s="216">
        <v>17</v>
      </c>
      <c r="B26" s="39"/>
      <c r="C26" s="39"/>
      <c r="D26" s="38"/>
      <c r="E26" s="38"/>
      <c r="F26" s="38"/>
      <c r="G26" s="40"/>
      <c r="H26" s="40"/>
      <c r="I26" s="40"/>
      <c r="J26" s="67" t="str">
        <f t="shared" si="1"/>
        <v/>
      </c>
      <c r="K26" s="67" t="str">
        <f t="shared" si="2"/>
        <v/>
      </c>
      <c r="L26" s="226" t="str">
        <f t="shared" si="3"/>
        <v/>
      </c>
      <c r="M26" s="226" t="str">
        <f t="shared" si="4"/>
        <v/>
      </c>
      <c r="N26" s="35" t="str">
        <f t="shared" si="5"/>
        <v/>
      </c>
      <c r="O26" s="67" t="str">
        <f t="shared" si="6"/>
        <v/>
      </c>
      <c r="P26" s="333" t="b">
        <f t="shared" si="7"/>
        <v>0</v>
      </c>
      <c r="Q26" s="346">
        <f t="shared" si="8"/>
        <v>1</v>
      </c>
    </row>
    <row r="27" spans="1:17" x14ac:dyDescent="0.25">
      <c r="A27" s="216">
        <v>18</v>
      </c>
      <c r="B27" s="39"/>
      <c r="C27" s="39"/>
      <c r="D27" s="38"/>
      <c r="E27" s="38"/>
      <c r="F27" s="38"/>
      <c r="G27" s="40"/>
      <c r="H27" s="40"/>
      <c r="I27" s="40"/>
      <c r="J27" s="67" t="str">
        <f t="shared" si="1"/>
        <v/>
      </c>
      <c r="K27" s="67" t="str">
        <f t="shared" si="2"/>
        <v/>
      </c>
      <c r="L27" s="226" t="str">
        <f t="shared" si="3"/>
        <v/>
      </c>
      <c r="M27" s="226" t="str">
        <f t="shared" si="4"/>
        <v/>
      </c>
      <c r="N27" s="35" t="str">
        <f t="shared" si="5"/>
        <v/>
      </c>
      <c r="O27" s="67" t="str">
        <f t="shared" si="6"/>
        <v/>
      </c>
      <c r="P27" s="333" t="b">
        <f t="shared" si="7"/>
        <v>0</v>
      </c>
      <c r="Q27" s="346">
        <f t="shared" si="8"/>
        <v>1</v>
      </c>
    </row>
    <row r="28" spans="1:17" x14ac:dyDescent="0.25">
      <c r="A28" s="216">
        <v>19</v>
      </c>
      <c r="B28" s="39"/>
      <c r="C28" s="39"/>
      <c r="D28" s="38"/>
      <c r="E28" s="38"/>
      <c r="F28" s="38"/>
      <c r="G28" s="40"/>
      <c r="H28" s="40"/>
      <c r="I28" s="40"/>
      <c r="J28" s="67" t="str">
        <f t="shared" si="1"/>
        <v/>
      </c>
      <c r="K28" s="67" t="str">
        <f t="shared" si="2"/>
        <v/>
      </c>
      <c r="L28" s="226" t="str">
        <f t="shared" si="3"/>
        <v/>
      </c>
      <c r="M28" s="226" t="str">
        <f t="shared" si="4"/>
        <v/>
      </c>
      <c r="N28" s="35" t="str">
        <f t="shared" si="5"/>
        <v/>
      </c>
      <c r="O28" s="67" t="str">
        <f t="shared" si="6"/>
        <v/>
      </c>
      <c r="P28" s="333" t="b">
        <f t="shared" si="7"/>
        <v>0</v>
      </c>
      <c r="Q28" s="346">
        <f t="shared" si="8"/>
        <v>1</v>
      </c>
    </row>
    <row r="29" spans="1:17" x14ac:dyDescent="0.25">
      <c r="A29" s="216">
        <v>20</v>
      </c>
      <c r="B29" s="39"/>
      <c r="C29" s="39"/>
      <c r="D29" s="38"/>
      <c r="E29" s="38"/>
      <c r="F29" s="38"/>
      <c r="G29" s="40"/>
      <c r="H29" s="40"/>
      <c r="I29" s="40"/>
      <c r="J29" s="67" t="str">
        <f t="shared" si="1"/>
        <v/>
      </c>
      <c r="K29" s="67" t="str">
        <f t="shared" si="2"/>
        <v/>
      </c>
      <c r="L29" s="226" t="str">
        <f t="shared" si="3"/>
        <v/>
      </c>
      <c r="M29" s="226" t="str">
        <f t="shared" si="4"/>
        <v/>
      </c>
      <c r="N29" s="35" t="str">
        <f t="shared" si="5"/>
        <v/>
      </c>
      <c r="O29" s="67" t="str">
        <f t="shared" si="6"/>
        <v/>
      </c>
      <c r="P29" s="333" t="b">
        <f t="shared" si="7"/>
        <v>0</v>
      </c>
      <c r="Q29" s="346">
        <f t="shared" si="8"/>
        <v>1</v>
      </c>
    </row>
    <row r="30" spans="1:17" x14ac:dyDescent="0.25">
      <c r="A30" s="216">
        <v>21</v>
      </c>
      <c r="B30" s="39"/>
      <c r="C30" s="39"/>
      <c r="D30" s="38"/>
      <c r="E30" s="38"/>
      <c r="F30" s="38"/>
      <c r="G30" s="40"/>
      <c r="H30" s="40"/>
      <c r="I30" s="40"/>
      <c r="J30" s="67" t="str">
        <f t="shared" si="1"/>
        <v/>
      </c>
      <c r="K30" s="67" t="str">
        <f t="shared" si="2"/>
        <v/>
      </c>
      <c r="L30" s="226" t="str">
        <f t="shared" si="3"/>
        <v/>
      </c>
      <c r="M30" s="226" t="str">
        <f t="shared" si="4"/>
        <v/>
      </c>
      <c r="N30" s="35" t="str">
        <f t="shared" si="5"/>
        <v/>
      </c>
      <c r="O30" s="67" t="str">
        <f t="shared" si="6"/>
        <v/>
      </c>
      <c r="P30" s="333" t="b">
        <f t="shared" si="7"/>
        <v>0</v>
      </c>
      <c r="Q30" s="346">
        <f t="shared" si="8"/>
        <v>1</v>
      </c>
    </row>
    <row r="31" spans="1:17" x14ac:dyDescent="0.25">
      <c r="A31" s="216">
        <v>22</v>
      </c>
      <c r="B31" s="39"/>
      <c r="C31" s="39"/>
      <c r="D31" s="38"/>
      <c r="E31" s="38"/>
      <c r="F31" s="38"/>
      <c r="G31" s="40"/>
      <c r="H31" s="40"/>
      <c r="I31" s="40"/>
      <c r="J31" s="67" t="str">
        <f t="shared" si="1"/>
        <v/>
      </c>
      <c r="K31" s="67" t="str">
        <f t="shared" si="2"/>
        <v/>
      </c>
      <c r="L31" s="226" t="str">
        <f t="shared" si="3"/>
        <v/>
      </c>
      <c r="M31" s="226" t="str">
        <f t="shared" si="4"/>
        <v/>
      </c>
      <c r="N31" s="35" t="str">
        <f t="shared" si="5"/>
        <v/>
      </c>
      <c r="O31" s="67" t="str">
        <f t="shared" si="6"/>
        <v/>
      </c>
      <c r="P31" s="333" t="b">
        <f t="shared" si="7"/>
        <v>0</v>
      </c>
      <c r="Q31" s="346">
        <f t="shared" si="8"/>
        <v>1</v>
      </c>
    </row>
    <row r="32" spans="1:17" x14ac:dyDescent="0.25">
      <c r="A32" s="216">
        <v>23</v>
      </c>
      <c r="B32" s="39"/>
      <c r="C32" s="39"/>
      <c r="D32" s="38"/>
      <c r="E32" s="38"/>
      <c r="F32" s="38"/>
      <c r="G32" s="40"/>
      <c r="H32" s="40"/>
      <c r="I32" s="40"/>
      <c r="J32" s="67" t="str">
        <f t="shared" si="1"/>
        <v/>
      </c>
      <c r="K32" s="67" t="str">
        <f t="shared" si="2"/>
        <v/>
      </c>
      <c r="L32" s="226" t="str">
        <f t="shared" si="3"/>
        <v/>
      </c>
      <c r="M32" s="226" t="str">
        <f t="shared" si="4"/>
        <v/>
      </c>
      <c r="N32" s="35" t="str">
        <f t="shared" si="5"/>
        <v/>
      </c>
      <c r="O32" s="67" t="str">
        <f t="shared" si="6"/>
        <v/>
      </c>
      <c r="P32" s="333" t="b">
        <f t="shared" si="7"/>
        <v>0</v>
      </c>
      <c r="Q32" s="346">
        <f t="shared" si="8"/>
        <v>1</v>
      </c>
    </row>
    <row r="33" spans="1:17" x14ac:dyDescent="0.25">
      <c r="A33" s="216">
        <v>24</v>
      </c>
      <c r="B33" s="39"/>
      <c r="C33" s="39"/>
      <c r="D33" s="38"/>
      <c r="E33" s="38"/>
      <c r="F33" s="38"/>
      <c r="G33" s="40"/>
      <c r="H33" s="40"/>
      <c r="I33" s="40"/>
      <c r="J33" s="67" t="str">
        <f t="shared" si="1"/>
        <v/>
      </c>
      <c r="K33" s="67" t="str">
        <f t="shared" si="2"/>
        <v/>
      </c>
      <c r="L33" s="226" t="str">
        <f t="shared" si="3"/>
        <v/>
      </c>
      <c r="M33" s="226" t="str">
        <f t="shared" si="4"/>
        <v/>
      </c>
      <c r="N33" s="35" t="str">
        <f t="shared" si="5"/>
        <v/>
      </c>
      <c r="O33" s="67" t="str">
        <f t="shared" si="6"/>
        <v/>
      </c>
      <c r="P33" s="333" t="b">
        <f t="shared" si="7"/>
        <v>0</v>
      </c>
      <c r="Q33" s="346">
        <f t="shared" si="8"/>
        <v>1</v>
      </c>
    </row>
    <row r="34" spans="1:17" x14ac:dyDescent="0.25">
      <c r="A34" s="216">
        <v>25</v>
      </c>
      <c r="B34" s="39"/>
      <c r="C34" s="39"/>
      <c r="D34" s="38"/>
      <c r="E34" s="38"/>
      <c r="F34" s="38"/>
      <c r="G34" s="40"/>
      <c r="H34" s="40"/>
      <c r="I34" s="40"/>
      <c r="J34" s="67" t="str">
        <f t="shared" si="1"/>
        <v/>
      </c>
      <c r="K34" s="67" t="str">
        <f t="shared" si="2"/>
        <v/>
      </c>
      <c r="L34" s="226" t="str">
        <f t="shared" si="3"/>
        <v/>
      </c>
      <c r="M34" s="226" t="str">
        <f t="shared" si="4"/>
        <v/>
      </c>
      <c r="N34" s="35" t="str">
        <f t="shared" si="5"/>
        <v/>
      </c>
      <c r="O34" s="67" t="str">
        <f t="shared" si="6"/>
        <v/>
      </c>
      <c r="P34" s="333" t="b">
        <f t="shared" si="7"/>
        <v>0</v>
      </c>
      <c r="Q34" s="346">
        <f t="shared" si="8"/>
        <v>1</v>
      </c>
    </row>
    <row r="35" spans="1:17" x14ac:dyDescent="0.25">
      <c r="A35" s="216">
        <v>26</v>
      </c>
      <c r="B35" s="39"/>
      <c r="C35" s="39"/>
      <c r="D35" s="38"/>
      <c r="E35" s="38"/>
      <c r="F35" s="38"/>
      <c r="G35" s="40"/>
      <c r="H35" s="40"/>
      <c r="I35" s="40"/>
      <c r="J35" s="67" t="str">
        <f t="shared" si="1"/>
        <v/>
      </c>
      <c r="K35" s="67" t="str">
        <f t="shared" si="2"/>
        <v/>
      </c>
      <c r="L35" s="226" t="str">
        <f t="shared" si="3"/>
        <v/>
      </c>
      <c r="M35" s="226" t="str">
        <f t="shared" si="4"/>
        <v/>
      </c>
      <c r="N35" s="35" t="str">
        <f t="shared" si="5"/>
        <v/>
      </c>
      <c r="O35" s="67" t="str">
        <f t="shared" si="6"/>
        <v/>
      </c>
      <c r="P35" s="333" t="b">
        <f t="shared" si="7"/>
        <v>0</v>
      </c>
      <c r="Q35" s="346">
        <f t="shared" si="8"/>
        <v>1</v>
      </c>
    </row>
    <row r="36" spans="1:17" x14ac:dyDescent="0.25">
      <c r="A36" s="216">
        <v>27</v>
      </c>
      <c r="B36" s="39"/>
      <c r="C36" s="39"/>
      <c r="D36" s="38"/>
      <c r="E36" s="38"/>
      <c r="F36" s="38"/>
      <c r="G36" s="40"/>
      <c r="H36" s="40"/>
      <c r="I36" s="40"/>
      <c r="J36" s="67" t="str">
        <f t="shared" si="1"/>
        <v/>
      </c>
      <c r="K36" s="67" t="str">
        <f t="shared" si="2"/>
        <v/>
      </c>
      <c r="L36" s="226" t="str">
        <f t="shared" si="3"/>
        <v/>
      </c>
      <c r="M36" s="226" t="str">
        <f t="shared" si="4"/>
        <v/>
      </c>
      <c r="N36" s="35" t="str">
        <f t="shared" si="5"/>
        <v/>
      </c>
      <c r="O36" s="67" t="str">
        <f t="shared" si="6"/>
        <v/>
      </c>
      <c r="P36" s="333" t="b">
        <f t="shared" si="7"/>
        <v>0</v>
      </c>
      <c r="Q36" s="346">
        <f t="shared" si="8"/>
        <v>1</v>
      </c>
    </row>
    <row r="37" spans="1:17" x14ac:dyDescent="0.25">
      <c r="A37" s="216">
        <v>28</v>
      </c>
      <c r="B37" s="39"/>
      <c r="C37" s="39"/>
      <c r="D37" s="38"/>
      <c r="E37" s="38"/>
      <c r="F37" s="38"/>
      <c r="G37" s="40"/>
      <c r="H37" s="40"/>
      <c r="I37" s="40"/>
      <c r="J37" s="67" t="str">
        <f t="shared" si="1"/>
        <v/>
      </c>
      <c r="K37" s="67" t="str">
        <f t="shared" si="2"/>
        <v/>
      </c>
      <c r="L37" s="226" t="str">
        <f t="shared" si="3"/>
        <v/>
      </c>
      <c r="M37" s="226" t="str">
        <f t="shared" si="4"/>
        <v/>
      </c>
      <c r="N37" s="35" t="str">
        <f t="shared" si="5"/>
        <v/>
      </c>
      <c r="O37" s="67" t="str">
        <f t="shared" si="6"/>
        <v/>
      </c>
      <c r="P37" s="333" t="b">
        <f t="shared" si="7"/>
        <v>0</v>
      </c>
      <c r="Q37" s="346">
        <f t="shared" si="8"/>
        <v>1</v>
      </c>
    </row>
    <row r="38" spans="1:17" x14ac:dyDescent="0.25">
      <c r="A38" s="216">
        <v>29</v>
      </c>
      <c r="B38" s="39"/>
      <c r="C38" s="39"/>
      <c r="D38" s="38"/>
      <c r="E38" s="38"/>
      <c r="F38" s="38"/>
      <c r="G38" s="40"/>
      <c r="H38" s="40"/>
      <c r="I38" s="40"/>
      <c r="J38" s="67" t="str">
        <f t="shared" si="1"/>
        <v/>
      </c>
      <c r="K38" s="67" t="str">
        <f t="shared" si="2"/>
        <v/>
      </c>
      <c r="L38" s="226" t="str">
        <f t="shared" si="3"/>
        <v/>
      </c>
      <c r="M38" s="226" t="str">
        <f t="shared" si="4"/>
        <v/>
      </c>
      <c r="N38" s="35" t="str">
        <f t="shared" si="5"/>
        <v/>
      </c>
      <c r="O38" s="67" t="str">
        <f t="shared" si="6"/>
        <v/>
      </c>
      <c r="P38" s="333" t="b">
        <f t="shared" si="7"/>
        <v>0</v>
      </c>
      <c r="Q38" s="346">
        <f t="shared" si="8"/>
        <v>1</v>
      </c>
    </row>
    <row r="39" spans="1:17" x14ac:dyDescent="0.25">
      <c r="A39" s="216">
        <v>30</v>
      </c>
      <c r="B39" s="39"/>
      <c r="C39" s="39"/>
      <c r="D39" s="38"/>
      <c r="E39" s="38"/>
      <c r="F39" s="38"/>
      <c r="G39" s="40"/>
      <c r="H39" s="40"/>
      <c r="I39" s="40"/>
      <c r="J39" s="67" t="str">
        <f t="shared" si="1"/>
        <v/>
      </c>
      <c r="K39" s="67" t="str">
        <f t="shared" si="2"/>
        <v/>
      </c>
      <c r="L39" s="226" t="str">
        <f t="shared" si="3"/>
        <v/>
      </c>
      <c r="M39" s="226" t="str">
        <f t="shared" si="4"/>
        <v/>
      </c>
      <c r="N39" s="35" t="str">
        <f t="shared" si="5"/>
        <v/>
      </c>
      <c r="O39" s="67" t="str">
        <f t="shared" si="6"/>
        <v/>
      </c>
      <c r="P39" s="333" t="b">
        <f t="shared" si="7"/>
        <v>0</v>
      </c>
      <c r="Q39" s="346">
        <f t="shared" si="8"/>
        <v>1</v>
      </c>
    </row>
    <row r="40" spans="1:17" x14ac:dyDescent="0.25">
      <c r="A40" s="216">
        <v>31</v>
      </c>
      <c r="B40" s="39"/>
      <c r="C40" s="39"/>
      <c r="D40" s="38"/>
      <c r="E40" s="38"/>
      <c r="F40" s="38"/>
      <c r="G40" s="40"/>
      <c r="H40" s="40"/>
      <c r="I40" s="40"/>
      <c r="J40" s="67" t="str">
        <f t="shared" si="1"/>
        <v/>
      </c>
      <c r="K40" s="67" t="str">
        <f t="shared" si="2"/>
        <v/>
      </c>
      <c r="L40" s="226" t="str">
        <f t="shared" si="3"/>
        <v/>
      </c>
      <c r="M40" s="226" t="str">
        <f t="shared" si="4"/>
        <v/>
      </c>
      <c r="N40" s="35" t="str">
        <f t="shared" si="5"/>
        <v/>
      </c>
      <c r="O40" s="67" t="str">
        <f t="shared" si="6"/>
        <v/>
      </c>
      <c r="P40" s="333" t="b">
        <f t="shared" si="7"/>
        <v>0</v>
      </c>
      <c r="Q40" s="346">
        <f t="shared" si="8"/>
        <v>1</v>
      </c>
    </row>
    <row r="41" spans="1:17" x14ac:dyDescent="0.25">
      <c r="A41" s="216">
        <v>32</v>
      </c>
      <c r="B41" s="39"/>
      <c r="C41" s="39"/>
      <c r="D41" s="38"/>
      <c r="E41" s="38"/>
      <c r="F41" s="38"/>
      <c r="G41" s="40"/>
      <c r="H41" s="40"/>
      <c r="I41" s="40"/>
      <c r="J41" s="67" t="str">
        <f t="shared" si="1"/>
        <v/>
      </c>
      <c r="K41" s="67" t="str">
        <f t="shared" si="2"/>
        <v/>
      </c>
      <c r="L41" s="226" t="str">
        <f t="shared" si="3"/>
        <v/>
      </c>
      <c r="M41" s="226" t="str">
        <f t="shared" si="4"/>
        <v/>
      </c>
      <c r="N41" s="35" t="str">
        <f t="shared" si="5"/>
        <v/>
      </c>
      <c r="O41" s="67" t="str">
        <f t="shared" si="6"/>
        <v/>
      </c>
      <c r="P41" s="333" t="b">
        <f t="shared" si="7"/>
        <v>0</v>
      </c>
      <c r="Q41" s="346">
        <f t="shared" si="8"/>
        <v>1</v>
      </c>
    </row>
    <row r="42" spans="1:17" x14ac:dyDescent="0.25">
      <c r="A42" s="216">
        <v>33</v>
      </c>
      <c r="B42" s="39"/>
      <c r="C42" s="39"/>
      <c r="D42" s="38"/>
      <c r="E42" s="38"/>
      <c r="F42" s="38"/>
      <c r="G42" s="40"/>
      <c r="H42" s="40"/>
      <c r="I42" s="40"/>
      <c r="J42" s="67" t="str">
        <f t="shared" ref="J42:J73" si="9">IF(OR($B42="",$C42="",$D42="",$F42="",E42="",$G42&lt;an_initial,$G42&gt;an_final,$P42=FALSE),"",IF($I42="",CS_ROM*$H42/Q42,CS_ROM*$I42))</f>
        <v/>
      </c>
      <c r="K42" s="67" t="str">
        <f t="shared" ref="K42:K73" si="10">IF(OR($B42="",$C42="",$D42="",$F42="",E42="",$G42="",$G42&gt;an_final,$P42=FALSE),"",IF($I42="",CS_ROM*$H42/Q42,CS_ROM*$I42))</f>
        <v/>
      </c>
      <c r="L42" s="226" t="str">
        <f t="shared" ref="L42:L73" si="11">IF(OR($B42="",$C42="",$D42="",E42="",$F42="",$G42="",$G42&gt;an_final,$P42=FALSE),"",IF($G42&gt;=an_initial,1,""))</f>
        <v/>
      </c>
      <c r="M42" s="226" t="str">
        <f t="shared" ref="M42:M73" si="12">IF(OR($B42="",$C42="",$D42="",E42="",$F42="",$G42="",$G42&gt;an_final,$P42=FALSE),"",1)</f>
        <v/>
      </c>
      <c r="N42" s="35" t="str">
        <f t="shared" ref="N42:N73" si="13">IF(OR($B42="",$C42="",$D42="",E42="",$F42="",$G42="",$G42&gt;an_final,$P42=FALSE),"",IF($I42="",$H42/Q42,$I42))</f>
        <v/>
      </c>
      <c r="O42" s="67" t="str">
        <f t="shared" ref="O42:O73" si="14">IF(L42=1,N42,"")</f>
        <v/>
      </c>
      <c r="P42" s="333" t="b">
        <f t="shared" si="7"/>
        <v>0</v>
      </c>
      <c r="Q42" s="346">
        <f t="shared" ref="Q42:Q74" si="15">LEN(B42)-LEN(SUBSTITUTE(B42,",",""))+1</f>
        <v>1</v>
      </c>
    </row>
    <row r="43" spans="1:17" x14ac:dyDescent="0.25">
      <c r="A43" s="216">
        <v>34</v>
      </c>
      <c r="B43" s="39"/>
      <c r="C43" s="39"/>
      <c r="D43" s="38"/>
      <c r="E43" s="38"/>
      <c r="F43" s="38"/>
      <c r="G43" s="40"/>
      <c r="H43" s="40"/>
      <c r="I43" s="40"/>
      <c r="J43" s="67" t="str">
        <f t="shared" si="9"/>
        <v/>
      </c>
      <c r="K43" s="67" t="str">
        <f t="shared" si="10"/>
        <v/>
      </c>
      <c r="L43" s="226" t="str">
        <f t="shared" si="11"/>
        <v/>
      </c>
      <c r="M43" s="226" t="str">
        <f t="shared" si="12"/>
        <v/>
      </c>
      <c r="N43" s="35" t="str">
        <f t="shared" si="13"/>
        <v/>
      </c>
      <c r="O43" s="67" t="str">
        <f t="shared" si="14"/>
        <v/>
      </c>
      <c r="P43" s="333" t="b">
        <f t="shared" si="7"/>
        <v>0</v>
      </c>
      <c r="Q43" s="346">
        <f t="shared" si="15"/>
        <v>1</v>
      </c>
    </row>
    <row r="44" spans="1:17" x14ac:dyDescent="0.25">
      <c r="A44" s="216">
        <v>35</v>
      </c>
      <c r="B44" s="39"/>
      <c r="C44" s="39"/>
      <c r="D44" s="38"/>
      <c r="E44" s="38"/>
      <c r="F44" s="38"/>
      <c r="G44" s="40"/>
      <c r="H44" s="40"/>
      <c r="I44" s="40"/>
      <c r="J44" s="67" t="str">
        <f t="shared" si="9"/>
        <v/>
      </c>
      <c r="K44" s="67" t="str">
        <f t="shared" si="10"/>
        <v/>
      </c>
      <c r="L44" s="226" t="str">
        <f t="shared" si="11"/>
        <v/>
      </c>
      <c r="M44" s="226" t="str">
        <f t="shared" si="12"/>
        <v/>
      </c>
      <c r="N44" s="35" t="str">
        <f t="shared" si="13"/>
        <v/>
      </c>
      <c r="O44" s="67" t="str">
        <f t="shared" si="14"/>
        <v/>
      </c>
      <c r="P44" s="333" t="b">
        <f t="shared" si="7"/>
        <v>0</v>
      </c>
      <c r="Q44" s="346">
        <f t="shared" si="15"/>
        <v>1</v>
      </c>
    </row>
    <row r="45" spans="1:17" x14ac:dyDescent="0.25">
      <c r="A45" s="216">
        <v>36</v>
      </c>
      <c r="B45" s="39"/>
      <c r="C45" s="39"/>
      <c r="D45" s="38"/>
      <c r="E45" s="38"/>
      <c r="F45" s="38"/>
      <c r="G45" s="40"/>
      <c r="H45" s="40"/>
      <c r="I45" s="40"/>
      <c r="J45" s="67" t="str">
        <f t="shared" si="9"/>
        <v/>
      </c>
      <c r="K45" s="67" t="str">
        <f t="shared" si="10"/>
        <v/>
      </c>
      <c r="L45" s="226" t="str">
        <f t="shared" si="11"/>
        <v/>
      </c>
      <c r="M45" s="226" t="str">
        <f t="shared" si="12"/>
        <v/>
      </c>
      <c r="N45" s="35" t="str">
        <f t="shared" si="13"/>
        <v/>
      </c>
      <c r="O45" s="67" t="str">
        <f t="shared" si="14"/>
        <v/>
      </c>
      <c r="P45" s="333" t="b">
        <f t="shared" si="7"/>
        <v>0</v>
      </c>
      <c r="Q45" s="346">
        <f t="shared" si="15"/>
        <v>1</v>
      </c>
    </row>
    <row r="46" spans="1:17" x14ac:dyDescent="0.25">
      <c r="A46" s="216">
        <v>37</v>
      </c>
      <c r="B46" s="39"/>
      <c r="C46" s="39"/>
      <c r="D46" s="38"/>
      <c r="E46" s="38"/>
      <c r="F46" s="38"/>
      <c r="G46" s="40"/>
      <c r="H46" s="40"/>
      <c r="I46" s="40"/>
      <c r="J46" s="67" t="str">
        <f t="shared" si="9"/>
        <v/>
      </c>
      <c r="K46" s="67" t="str">
        <f t="shared" si="10"/>
        <v/>
      </c>
      <c r="L46" s="226" t="str">
        <f t="shared" si="11"/>
        <v/>
      </c>
      <c r="M46" s="226" t="str">
        <f t="shared" si="12"/>
        <v/>
      </c>
      <c r="N46" s="35" t="str">
        <f t="shared" si="13"/>
        <v/>
      </c>
      <c r="O46" s="67" t="str">
        <f t="shared" si="14"/>
        <v/>
      </c>
      <c r="P46" s="333" t="b">
        <f t="shared" si="7"/>
        <v>0</v>
      </c>
      <c r="Q46" s="346">
        <f t="shared" si="15"/>
        <v>1</v>
      </c>
    </row>
    <row r="47" spans="1:17" x14ac:dyDescent="0.25">
      <c r="A47" s="216">
        <v>38</v>
      </c>
      <c r="B47" s="39"/>
      <c r="C47" s="39"/>
      <c r="D47" s="38"/>
      <c r="E47" s="38"/>
      <c r="F47" s="38"/>
      <c r="G47" s="40"/>
      <c r="H47" s="40"/>
      <c r="I47" s="40"/>
      <c r="J47" s="67" t="str">
        <f t="shared" si="9"/>
        <v/>
      </c>
      <c r="K47" s="67" t="str">
        <f t="shared" si="10"/>
        <v/>
      </c>
      <c r="L47" s="226" t="str">
        <f t="shared" si="11"/>
        <v/>
      </c>
      <c r="M47" s="226" t="str">
        <f t="shared" si="12"/>
        <v/>
      </c>
      <c r="N47" s="35" t="str">
        <f t="shared" si="13"/>
        <v/>
      </c>
      <c r="O47" s="67" t="str">
        <f t="shared" si="14"/>
        <v/>
      </c>
      <c r="P47" s="333" t="b">
        <f t="shared" si="7"/>
        <v>0</v>
      </c>
      <c r="Q47" s="346">
        <f t="shared" si="15"/>
        <v>1</v>
      </c>
    </row>
    <row r="48" spans="1:17" x14ac:dyDescent="0.25">
      <c r="A48" s="216">
        <v>39</v>
      </c>
      <c r="B48" s="39"/>
      <c r="C48" s="39"/>
      <c r="D48" s="38"/>
      <c r="E48" s="38"/>
      <c r="F48" s="38"/>
      <c r="G48" s="40"/>
      <c r="H48" s="40"/>
      <c r="I48" s="40"/>
      <c r="J48" s="67" t="str">
        <f t="shared" si="9"/>
        <v/>
      </c>
      <c r="K48" s="67" t="str">
        <f t="shared" si="10"/>
        <v/>
      </c>
      <c r="L48" s="226" t="str">
        <f t="shared" si="11"/>
        <v/>
      </c>
      <c r="M48" s="226" t="str">
        <f t="shared" si="12"/>
        <v/>
      </c>
      <c r="N48" s="35" t="str">
        <f t="shared" si="13"/>
        <v/>
      </c>
      <c r="O48" s="67" t="str">
        <f t="shared" si="14"/>
        <v/>
      </c>
      <c r="P48" s="333" t="b">
        <f t="shared" si="7"/>
        <v>0</v>
      </c>
      <c r="Q48" s="346">
        <f t="shared" si="15"/>
        <v>1</v>
      </c>
    </row>
    <row r="49" spans="1:17" x14ac:dyDescent="0.25">
      <c r="A49" s="216">
        <v>40</v>
      </c>
      <c r="B49" s="39"/>
      <c r="C49" s="39"/>
      <c r="D49" s="38"/>
      <c r="E49" s="38"/>
      <c r="F49" s="38"/>
      <c r="G49" s="40"/>
      <c r="H49" s="40"/>
      <c r="I49" s="40"/>
      <c r="J49" s="67" t="str">
        <f t="shared" si="9"/>
        <v/>
      </c>
      <c r="K49" s="67" t="str">
        <f t="shared" si="10"/>
        <v/>
      </c>
      <c r="L49" s="226" t="str">
        <f t="shared" si="11"/>
        <v/>
      </c>
      <c r="M49" s="226" t="str">
        <f t="shared" si="12"/>
        <v/>
      </c>
      <c r="N49" s="35" t="str">
        <f t="shared" si="13"/>
        <v/>
      </c>
      <c r="O49" s="67" t="str">
        <f t="shared" si="14"/>
        <v/>
      </c>
      <c r="P49" s="333" t="b">
        <f t="shared" si="7"/>
        <v>0</v>
      </c>
      <c r="Q49" s="346">
        <f t="shared" si="15"/>
        <v>1</v>
      </c>
    </row>
    <row r="50" spans="1:17" x14ac:dyDescent="0.25">
      <c r="A50" s="216">
        <v>41</v>
      </c>
      <c r="B50" s="39"/>
      <c r="C50" s="39"/>
      <c r="D50" s="38"/>
      <c r="E50" s="38"/>
      <c r="F50" s="38"/>
      <c r="G50" s="40"/>
      <c r="H50" s="40"/>
      <c r="I50" s="40"/>
      <c r="J50" s="67" t="str">
        <f t="shared" si="9"/>
        <v/>
      </c>
      <c r="K50" s="67" t="str">
        <f t="shared" si="10"/>
        <v/>
      </c>
      <c r="L50" s="226" t="str">
        <f t="shared" si="11"/>
        <v/>
      </c>
      <c r="M50" s="226" t="str">
        <f t="shared" si="12"/>
        <v/>
      </c>
      <c r="N50" s="35" t="str">
        <f t="shared" si="13"/>
        <v/>
      </c>
      <c r="O50" s="67" t="str">
        <f t="shared" si="14"/>
        <v/>
      </c>
      <c r="P50" s="333" t="b">
        <f t="shared" si="7"/>
        <v>0</v>
      </c>
      <c r="Q50" s="346">
        <f t="shared" si="15"/>
        <v>1</v>
      </c>
    </row>
    <row r="51" spans="1:17" x14ac:dyDescent="0.25">
      <c r="A51" s="216">
        <v>42</v>
      </c>
      <c r="B51" s="39"/>
      <c r="C51" s="39"/>
      <c r="D51" s="38"/>
      <c r="E51" s="38"/>
      <c r="F51" s="38"/>
      <c r="G51" s="40"/>
      <c r="H51" s="40"/>
      <c r="I51" s="40"/>
      <c r="J51" s="67" t="str">
        <f t="shared" si="9"/>
        <v/>
      </c>
      <c r="K51" s="67" t="str">
        <f t="shared" si="10"/>
        <v/>
      </c>
      <c r="L51" s="226" t="str">
        <f t="shared" si="11"/>
        <v/>
      </c>
      <c r="M51" s="226" t="str">
        <f t="shared" si="12"/>
        <v/>
      </c>
      <c r="N51" s="35" t="str">
        <f t="shared" si="13"/>
        <v/>
      </c>
      <c r="O51" s="67" t="str">
        <f t="shared" si="14"/>
        <v/>
      </c>
      <c r="P51" s="333" t="b">
        <f t="shared" si="7"/>
        <v>0</v>
      </c>
      <c r="Q51" s="346">
        <f t="shared" si="15"/>
        <v>1</v>
      </c>
    </row>
    <row r="52" spans="1:17" x14ac:dyDescent="0.25">
      <c r="A52" s="216">
        <v>43</v>
      </c>
      <c r="B52" s="39"/>
      <c r="C52" s="39"/>
      <c r="D52" s="38"/>
      <c r="E52" s="38"/>
      <c r="F52" s="38"/>
      <c r="G52" s="40"/>
      <c r="H52" s="40"/>
      <c r="I52" s="40"/>
      <c r="J52" s="67" t="str">
        <f t="shared" si="9"/>
        <v/>
      </c>
      <c r="K52" s="67" t="str">
        <f t="shared" si="10"/>
        <v/>
      </c>
      <c r="L52" s="226" t="str">
        <f t="shared" si="11"/>
        <v/>
      </c>
      <c r="M52" s="226" t="str">
        <f t="shared" si="12"/>
        <v/>
      </c>
      <c r="N52" s="35" t="str">
        <f t="shared" si="13"/>
        <v/>
      </c>
      <c r="O52" s="67" t="str">
        <f t="shared" si="14"/>
        <v/>
      </c>
      <c r="P52" s="333" t="b">
        <f t="shared" si="7"/>
        <v>0</v>
      </c>
      <c r="Q52" s="346">
        <f t="shared" si="15"/>
        <v>1</v>
      </c>
    </row>
    <row r="53" spans="1:17" x14ac:dyDescent="0.25">
      <c r="A53" s="216">
        <v>44</v>
      </c>
      <c r="B53" s="39"/>
      <c r="C53" s="39"/>
      <c r="D53" s="38"/>
      <c r="E53" s="38"/>
      <c r="F53" s="38"/>
      <c r="G53" s="40"/>
      <c r="H53" s="40"/>
      <c r="I53" s="40"/>
      <c r="J53" s="67" t="str">
        <f t="shared" si="9"/>
        <v/>
      </c>
      <c r="K53" s="67" t="str">
        <f t="shared" si="10"/>
        <v/>
      </c>
      <c r="L53" s="226" t="str">
        <f t="shared" si="11"/>
        <v/>
      </c>
      <c r="M53" s="226" t="str">
        <f t="shared" si="12"/>
        <v/>
      </c>
      <c r="N53" s="35" t="str">
        <f t="shared" si="13"/>
        <v/>
      </c>
      <c r="O53" s="67" t="str">
        <f t="shared" si="14"/>
        <v/>
      </c>
      <c r="P53" s="333" t="b">
        <f t="shared" si="7"/>
        <v>0</v>
      </c>
      <c r="Q53" s="346">
        <f t="shared" si="15"/>
        <v>1</v>
      </c>
    </row>
    <row r="54" spans="1:17" x14ac:dyDescent="0.25">
      <c r="A54" s="216">
        <v>45</v>
      </c>
      <c r="B54" s="39"/>
      <c r="C54" s="39"/>
      <c r="D54" s="38"/>
      <c r="E54" s="38"/>
      <c r="F54" s="38"/>
      <c r="G54" s="40"/>
      <c r="H54" s="40"/>
      <c r="I54" s="40"/>
      <c r="J54" s="67" t="str">
        <f t="shared" si="9"/>
        <v/>
      </c>
      <c r="K54" s="67" t="str">
        <f t="shared" si="10"/>
        <v/>
      </c>
      <c r="L54" s="226" t="str">
        <f t="shared" si="11"/>
        <v/>
      </c>
      <c r="M54" s="226" t="str">
        <f t="shared" si="12"/>
        <v/>
      </c>
      <c r="N54" s="35" t="str">
        <f t="shared" si="13"/>
        <v/>
      </c>
      <c r="O54" s="67" t="str">
        <f t="shared" si="14"/>
        <v/>
      </c>
      <c r="P54" s="333" t="b">
        <f t="shared" si="7"/>
        <v>0</v>
      </c>
      <c r="Q54" s="346">
        <f t="shared" si="15"/>
        <v>1</v>
      </c>
    </row>
    <row r="55" spans="1:17" x14ac:dyDescent="0.25">
      <c r="A55" s="216">
        <v>46</v>
      </c>
      <c r="B55" s="39"/>
      <c r="C55" s="39"/>
      <c r="D55" s="38"/>
      <c r="E55" s="38"/>
      <c r="F55" s="38"/>
      <c r="G55" s="40"/>
      <c r="H55" s="40"/>
      <c r="I55" s="40"/>
      <c r="J55" s="67" t="str">
        <f t="shared" si="9"/>
        <v/>
      </c>
      <c r="K55" s="67" t="str">
        <f t="shared" si="10"/>
        <v/>
      </c>
      <c r="L55" s="226" t="str">
        <f t="shared" si="11"/>
        <v/>
      </c>
      <c r="M55" s="226" t="str">
        <f t="shared" si="12"/>
        <v/>
      </c>
      <c r="N55" s="35" t="str">
        <f t="shared" si="13"/>
        <v/>
      </c>
      <c r="O55" s="67" t="str">
        <f t="shared" si="14"/>
        <v/>
      </c>
      <c r="P55" s="333" t="b">
        <f t="shared" si="7"/>
        <v>0</v>
      </c>
      <c r="Q55" s="346">
        <f t="shared" si="15"/>
        <v>1</v>
      </c>
    </row>
    <row r="56" spans="1:17" x14ac:dyDescent="0.25">
      <c r="A56" s="216">
        <v>47</v>
      </c>
      <c r="B56" s="39"/>
      <c r="C56" s="39"/>
      <c r="D56" s="38"/>
      <c r="E56" s="38"/>
      <c r="F56" s="38"/>
      <c r="G56" s="40"/>
      <c r="H56" s="40"/>
      <c r="I56" s="40"/>
      <c r="J56" s="67" t="str">
        <f t="shared" si="9"/>
        <v/>
      </c>
      <c r="K56" s="67" t="str">
        <f t="shared" si="10"/>
        <v/>
      </c>
      <c r="L56" s="226" t="str">
        <f t="shared" si="11"/>
        <v/>
      </c>
      <c r="M56" s="226" t="str">
        <f t="shared" si="12"/>
        <v/>
      </c>
      <c r="N56" s="35" t="str">
        <f t="shared" si="13"/>
        <v/>
      </c>
      <c r="O56" s="67" t="str">
        <f t="shared" si="14"/>
        <v/>
      </c>
      <c r="P56" s="333" t="b">
        <f t="shared" si="7"/>
        <v>0</v>
      </c>
      <c r="Q56" s="346">
        <f t="shared" si="15"/>
        <v>1</v>
      </c>
    </row>
    <row r="57" spans="1:17" x14ac:dyDescent="0.25">
      <c r="A57" s="216">
        <v>48</v>
      </c>
      <c r="B57" s="39"/>
      <c r="C57" s="39"/>
      <c r="D57" s="38"/>
      <c r="E57" s="38"/>
      <c r="F57" s="38"/>
      <c r="G57" s="40"/>
      <c r="H57" s="40"/>
      <c r="I57" s="40"/>
      <c r="J57" s="67" t="str">
        <f t="shared" si="9"/>
        <v/>
      </c>
      <c r="K57" s="67" t="str">
        <f t="shared" si="10"/>
        <v/>
      </c>
      <c r="L57" s="226" t="str">
        <f t="shared" si="11"/>
        <v/>
      </c>
      <c r="M57" s="226" t="str">
        <f t="shared" si="12"/>
        <v/>
      </c>
      <c r="N57" s="35" t="str">
        <f t="shared" si="13"/>
        <v/>
      </c>
      <c r="O57" s="67" t="str">
        <f t="shared" si="14"/>
        <v/>
      </c>
      <c r="P57" s="333" t="b">
        <f t="shared" si="7"/>
        <v>0</v>
      </c>
      <c r="Q57" s="346">
        <f t="shared" si="15"/>
        <v>1</v>
      </c>
    </row>
    <row r="58" spans="1:17" x14ac:dyDescent="0.25">
      <c r="A58" s="216">
        <v>49</v>
      </c>
      <c r="B58" s="39"/>
      <c r="C58" s="39"/>
      <c r="D58" s="38"/>
      <c r="E58" s="38"/>
      <c r="F58" s="38"/>
      <c r="G58" s="40"/>
      <c r="H58" s="40"/>
      <c r="I58" s="40"/>
      <c r="J58" s="67" t="str">
        <f t="shared" si="9"/>
        <v/>
      </c>
      <c r="K58" s="67" t="str">
        <f t="shared" si="10"/>
        <v/>
      </c>
      <c r="L58" s="226" t="str">
        <f t="shared" si="11"/>
        <v/>
      </c>
      <c r="M58" s="226" t="str">
        <f t="shared" si="12"/>
        <v/>
      </c>
      <c r="N58" s="35" t="str">
        <f t="shared" si="13"/>
        <v/>
      </c>
      <c r="O58" s="67" t="str">
        <f t="shared" si="14"/>
        <v/>
      </c>
      <c r="P58" s="333" t="b">
        <f t="shared" si="7"/>
        <v>0</v>
      </c>
      <c r="Q58" s="346">
        <f t="shared" si="15"/>
        <v>1</v>
      </c>
    </row>
    <row r="59" spans="1:17" x14ac:dyDescent="0.25">
      <c r="A59" s="216">
        <v>50</v>
      </c>
      <c r="B59" s="39"/>
      <c r="C59" s="39"/>
      <c r="D59" s="38"/>
      <c r="E59" s="38"/>
      <c r="F59" s="38"/>
      <c r="G59" s="40"/>
      <c r="H59" s="40"/>
      <c r="I59" s="40"/>
      <c r="J59" s="67" t="str">
        <f t="shared" si="9"/>
        <v/>
      </c>
      <c r="K59" s="67" t="str">
        <f t="shared" si="10"/>
        <v/>
      </c>
      <c r="L59" s="226" t="str">
        <f t="shared" si="11"/>
        <v/>
      </c>
      <c r="M59" s="226" t="str">
        <f t="shared" si="12"/>
        <v/>
      </c>
      <c r="N59" s="35" t="str">
        <f t="shared" si="13"/>
        <v/>
      </c>
      <c r="O59" s="67" t="str">
        <f t="shared" si="14"/>
        <v/>
      </c>
      <c r="P59" s="333" t="b">
        <f t="shared" si="7"/>
        <v>0</v>
      </c>
      <c r="Q59" s="346">
        <f t="shared" si="15"/>
        <v>1</v>
      </c>
    </row>
    <row r="60" spans="1:17" x14ac:dyDescent="0.25">
      <c r="A60" s="216">
        <v>51</v>
      </c>
      <c r="B60" s="39"/>
      <c r="C60" s="39"/>
      <c r="D60" s="38"/>
      <c r="E60" s="38"/>
      <c r="F60" s="38"/>
      <c r="G60" s="40"/>
      <c r="H60" s="40"/>
      <c r="I60" s="40"/>
      <c r="J60" s="67" t="str">
        <f t="shared" si="9"/>
        <v/>
      </c>
      <c r="K60" s="67" t="str">
        <f t="shared" si="10"/>
        <v/>
      </c>
      <c r="L60" s="226" t="str">
        <f t="shared" si="11"/>
        <v/>
      </c>
      <c r="M60" s="226" t="str">
        <f t="shared" si="12"/>
        <v/>
      </c>
      <c r="N60" s="35" t="str">
        <f t="shared" si="13"/>
        <v/>
      </c>
      <c r="O60" s="67" t="str">
        <f t="shared" si="14"/>
        <v/>
      </c>
      <c r="P60" s="333" t="b">
        <f t="shared" si="7"/>
        <v>0</v>
      </c>
      <c r="Q60" s="346">
        <f t="shared" si="15"/>
        <v>1</v>
      </c>
    </row>
    <row r="61" spans="1:17" x14ac:dyDescent="0.25">
      <c r="A61" s="216">
        <v>52</v>
      </c>
      <c r="B61" s="39"/>
      <c r="C61" s="39"/>
      <c r="D61" s="38"/>
      <c r="E61" s="38"/>
      <c r="F61" s="38"/>
      <c r="G61" s="40"/>
      <c r="H61" s="40"/>
      <c r="I61" s="40"/>
      <c r="J61" s="67" t="str">
        <f t="shared" si="9"/>
        <v/>
      </c>
      <c r="K61" s="67" t="str">
        <f t="shared" si="10"/>
        <v/>
      </c>
      <c r="L61" s="226" t="str">
        <f t="shared" si="11"/>
        <v/>
      </c>
      <c r="M61" s="226" t="str">
        <f t="shared" si="12"/>
        <v/>
      </c>
      <c r="N61" s="35" t="str">
        <f t="shared" si="13"/>
        <v/>
      </c>
      <c r="O61" s="67" t="str">
        <f t="shared" si="14"/>
        <v/>
      </c>
      <c r="P61" s="333" t="b">
        <f t="shared" si="7"/>
        <v>0</v>
      </c>
      <c r="Q61" s="346">
        <f t="shared" si="15"/>
        <v>1</v>
      </c>
    </row>
    <row r="62" spans="1:17" x14ac:dyDescent="0.25">
      <c r="A62" s="216">
        <v>53</v>
      </c>
      <c r="B62" s="39"/>
      <c r="C62" s="39"/>
      <c r="D62" s="38"/>
      <c r="E62" s="38"/>
      <c r="F62" s="38"/>
      <c r="G62" s="40"/>
      <c r="H62" s="40"/>
      <c r="I62" s="40"/>
      <c r="J62" s="67" t="str">
        <f t="shared" si="9"/>
        <v/>
      </c>
      <c r="K62" s="67" t="str">
        <f t="shared" si="10"/>
        <v/>
      </c>
      <c r="L62" s="226" t="str">
        <f t="shared" si="11"/>
        <v/>
      </c>
      <c r="M62" s="226" t="str">
        <f t="shared" si="12"/>
        <v/>
      </c>
      <c r="N62" s="35" t="str">
        <f t="shared" si="13"/>
        <v/>
      </c>
      <c r="O62" s="67" t="str">
        <f t="shared" si="14"/>
        <v/>
      </c>
      <c r="P62" s="333" t="b">
        <f t="shared" si="7"/>
        <v>0</v>
      </c>
      <c r="Q62" s="346">
        <f t="shared" si="15"/>
        <v>1</v>
      </c>
    </row>
    <row r="63" spans="1:17" x14ac:dyDescent="0.25">
      <c r="A63" s="216">
        <v>54</v>
      </c>
      <c r="B63" s="39"/>
      <c r="C63" s="39"/>
      <c r="D63" s="38"/>
      <c r="E63" s="38"/>
      <c r="F63" s="38"/>
      <c r="G63" s="40"/>
      <c r="H63" s="40"/>
      <c r="I63" s="40"/>
      <c r="J63" s="67" t="str">
        <f t="shared" si="9"/>
        <v/>
      </c>
      <c r="K63" s="67" t="str">
        <f t="shared" si="10"/>
        <v/>
      </c>
      <c r="L63" s="226" t="str">
        <f t="shared" si="11"/>
        <v/>
      </c>
      <c r="M63" s="226" t="str">
        <f t="shared" si="12"/>
        <v/>
      </c>
      <c r="N63" s="35" t="str">
        <f t="shared" si="13"/>
        <v/>
      </c>
      <c r="O63" s="67" t="str">
        <f t="shared" si="14"/>
        <v/>
      </c>
      <c r="P63" s="333" t="b">
        <f t="shared" si="7"/>
        <v>0</v>
      </c>
      <c r="Q63" s="346">
        <f t="shared" si="15"/>
        <v>1</v>
      </c>
    </row>
    <row r="64" spans="1:17" x14ac:dyDescent="0.25">
      <c r="A64" s="216">
        <v>55</v>
      </c>
      <c r="B64" s="39"/>
      <c r="C64" s="39"/>
      <c r="D64" s="38"/>
      <c r="E64" s="38"/>
      <c r="F64" s="38"/>
      <c r="G64" s="40"/>
      <c r="H64" s="40"/>
      <c r="I64" s="40"/>
      <c r="J64" s="67" t="str">
        <f t="shared" si="9"/>
        <v/>
      </c>
      <c r="K64" s="67" t="str">
        <f t="shared" si="10"/>
        <v/>
      </c>
      <c r="L64" s="226" t="str">
        <f t="shared" si="11"/>
        <v/>
      </c>
      <c r="M64" s="226" t="str">
        <f t="shared" si="12"/>
        <v/>
      </c>
      <c r="N64" s="35" t="str">
        <f t="shared" si="13"/>
        <v/>
      </c>
      <c r="O64" s="67" t="str">
        <f t="shared" si="14"/>
        <v/>
      </c>
      <c r="P64" s="333" t="b">
        <f t="shared" si="7"/>
        <v>0</v>
      </c>
      <c r="Q64" s="346">
        <f t="shared" si="15"/>
        <v>1</v>
      </c>
    </row>
    <row r="65" spans="1:17" x14ac:dyDescent="0.25">
      <c r="A65" s="216">
        <v>56</v>
      </c>
      <c r="B65" s="39"/>
      <c r="C65" s="39"/>
      <c r="D65" s="38"/>
      <c r="E65" s="38"/>
      <c r="F65" s="38"/>
      <c r="G65" s="40"/>
      <c r="H65" s="40"/>
      <c r="I65" s="40"/>
      <c r="J65" s="67" t="str">
        <f t="shared" si="9"/>
        <v/>
      </c>
      <c r="K65" s="67" t="str">
        <f t="shared" si="10"/>
        <v/>
      </c>
      <c r="L65" s="226" t="str">
        <f t="shared" si="11"/>
        <v/>
      </c>
      <c r="M65" s="226" t="str">
        <f t="shared" si="12"/>
        <v/>
      </c>
      <c r="N65" s="35" t="str">
        <f t="shared" si="13"/>
        <v/>
      </c>
      <c r="O65" s="67" t="str">
        <f t="shared" si="14"/>
        <v/>
      </c>
      <c r="P65" s="333" t="b">
        <f t="shared" si="7"/>
        <v>0</v>
      </c>
      <c r="Q65" s="346">
        <f t="shared" si="15"/>
        <v>1</v>
      </c>
    </row>
    <row r="66" spans="1:17" x14ac:dyDescent="0.25">
      <c r="A66" s="216">
        <v>57</v>
      </c>
      <c r="B66" s="39"/>
      <c r="C66" s="39"/>
      <c r="D66" s="38"/>
      <c r="E66" s="38"/>
      <c r="F66" s="38"/>
      <c r="G66" s="40"/>
      <c r="H66" s="40"/>
      <c r="I66" s="40"/>
      <c r="J66" s="67" t="str">
        <f t="shared" si="9"/>
        <v/>
      </c>
      <c r="K66" s="67" t="str">
        <f t="shared" si="10"/>
        <v/>
      </c>
      <c r="L66" s="226" t="str">
        <f t="shared" si="11"/>
        <v/>
      </c>
      <c r="M66" s="226" t="str">
        <f t="shared" si="12"/>
        <v/>
      </c>
      <c r="N66" s="35" t="str">
        <f t="shared" si="13"/>
        <v/>
      </c>
      <c r="O66" s="67" t="str">
        <f t="shared" si="14"/>
        <v/>
      </c>
      <c r="P66" s="333" t="b">
        <f t="shared" si="7"/>
        <v>0</v>
      </c>
      <c r="Q66" s="346">
        <f t="shared" si="15"/>
        <v>1</v>
      </c>
    </row>
    <row r="67" spans="1:17" x14ac:dyDescent="0.25">
      <c r="A67" s="216">
        <v>58</v>
      </c>
      <c r="B67" s="39"/>
      <c r="C67" s="39"/>
      <c r="D67" s="38"/>
      <c r="E67" s="38"/>
      <c r="F67" s="38"/>
      <c r="G67" s="40"/>
      <c r="H67" s="40"/>
      <c r="I67" s="40"/>
      <c r="J67" s="67" t="str">
        <f t="shared" si="9"/>
        <v/>
      </c>
      <c r="K67" s="67" t="str">
        <f t="shared" si="10"/>
        <v/>
      </c>
      <c r="L67" s="226" t="str">
        <f t="shared" si="11"/>
        <v/>
      </c>
      <c r="M67" s="226" t="str">
        <f t="shared" si="12"/>
        <v/>
      </c>
      <c r="N67" s="35" t="str">
        <f t="shared" si="13"/>
        <v/>
      </c>
      <c r="O67" s="67" t="str">
        <f t="shared" si="14"/>
        <v/>
      </c>
      <c r="P67" s="333" t="b">
        <f t="shared" si="7"/>
        <v>0</v>
      </c>
      <c r="Q67" s="346">
        <f t="shared" si="15"/>
        <v>1</v>
      </c>
    </row>
    <row r="68" spans="1:17" x14ac:dyDescent="0.25">
      <c r="A68" s="216">
        <v>59</v>
      </c>
      <c r="B68" s="39"/>
      <c r="C68" s="39"/>
      <c r="D68" s="38"/>
      <c r="E68" s="38"/>
      <c r="F68" s="38"/>
      <c r="G68" s="40"/>
      <c r="H68" s="40"/>
      <c r="I68" s="40"/>
      <c r="J68" s="67" t="str">
        <f t="shared" si="9"/>
        <v/>
      </c>
      <c r="K68" s="67" t="str">
        <f t="shared" si="10"/>
        <v/>
      </c>
      <c r="L68" s="226" t="str">
        <f t="shared" si="11"/>
        <v/>
      </c>
      <c r="M68" s="226" t="str">
        <f t="shared" si="12"/>
        <v/>
      </c>
      <c r="N68" s="35" t="str">
        <f t="shared" si="13"/>
        <v/>
      </c>
      <c r="O68" s="67" t="str">
        <f t="shared" si="14"/>
        <v/>
      </c>
      <c r="P68" s="333" t="b">
        <f t="shared" si="7"/>
        <v>0</v>
      </c>
      <c r="Q68" s="346">
        <f t="shared" si="15"/>
        <v>1</v>
      </c>
    </row>
    <row r="69" spans="1:17" x14ac:dyDescent="0.25">
      <c r="A69" s="216">
        <v>60</v>
      </c>
      <c r="B69" s="39"/>
      <c r="C69" s="39"/>
      <c r="D69" s="38"/>
      <c r="E69" s="38"/>
      <c r="F69" s="38"/>
      <c r="G69" s="40"/>
      <c r="H69" s="40"/>
      <c r="I69" s="40"/>
      <c r="J69" s="67" t="str">
        <f t="shared" si="9"/>
        <v/>
      </c>
      <c r="K69" s="67" t="str">
        <f t="shared" si="10"/>
        <v/>
      </c>
      <c r="L69" s="226" t="str">
        <f t="shared" si="11"/>
        <v/>
      </c>
      <c r="M69" s="226" t="str">
        <f t="shared" si="12"/>
        <v/>
      </c>
      <c r="N69" s="35" t="str">
        <f t="shared" si="13"/>
        <v/>
      </c>
      <c r="O69" s="67" t="str">
        <f t="shared" si="14"/>
        <v/>
      </c>
      <c r="P69" s="333" t="b">
        <f t="shared" si="7"/>
        <v>0</v>
      </c>
      <c r="Q69" s="346">
        <f t="shared" si="15"/>
        <v>1</v>
      </c>
    </row>
    <row r="70" spans="1:17" x14ac:dyDescent="0.25">
      <c r="A70" s="216">
        <v>61</v>
      </c>
      <c r="B70" s="39"/>
      <c r="C70" s="39"/>
      <c r="D70" s="38"/>
      <c r="E70" s="38"/>
      <c r="F70" s="38"/>
      <c r="G70" s="40"/>
      <c r="H70" s="40"/>
      <c r="I70" s="40"/>
      <c r="J70" s="67" t="str">
        <f t="shared" si="9"/>
        <v/>
      </c>
      <c r="K70" s="67" t="str">
        <f t="shared" si="10"/>
        <v/>
      </c>
      <c r="L70" s="226" t="str">
        <f t="shared" si="11"/>
        <v/>
      </c>
      <c r="M70" s="226" t="str">
        <f t="shared" si="12"/>
        <v/>
      </c>
      <c r="N70" s="35" t="str">
        <f t="shared" si="13"/>
        <v/>
      </c>
      <c r="O70" s="67" t="str">
        <f t="shared" si="14"/>
        <v/>
      </c>
      <c r="P70" s="333" t="b">
        <f t="shared" si="7"/>
        <v>0</v>
      </c>
      <c r="Q70" s="346">
        <f t="shared" si="15"/>
        <v>1</v>
      </c>
    </row>
    <row r="71" spans="1:17" x14ac:dyDescent="0.25">
      <c r="A71" s="216">
        <v>62</v>
      </c>
      <c r="B71" s="39"/>
      <c r="C71" s="39"/>
      <c r="D71" s="38"/>
      <c r="E71" s="38"/>
      <c r="F71" s="38"/>
      <c r="G71" s="40"/>
      <c r="H71" s="40"/>
      <c r="I71" s="40"/>
      <c r="J71" s="67" t="str">
        <f t="shared" si="9"/>
        <v/>
      </c>
      <c r="K71" s="67" t="str">
        <f t="shared" si="10"/>
        <v/>
      </c>
      <c r="L71" s="226" t="str">
        <f t="shared" si="11"/>
        <v/>
      </c>
      <c r="M71" s="226" t="str">
        <f t="shared" si="12"/>
        <v/>
      </c>
      <c r="N71" s="35" t="str">
        <f t="shared" si="13"/>
        <v/>
      </c>
      <c r="O71" s="67" t="str">
        <f t="shared" si="14"/>
        <v/>
      </c>
      <c r="P71" s="333" t="b">
        <f t="shared" si="7"/>
        <v>0</v>
      </c>
      <c r="Q71" s="346">
        <f t="shared" si="15"/>
        <v>1</v>
      </c>
    </row>
    <row r="72" spans="1:17" x14ac:dyDescent="0.25">
      <c r="A72" s="216">
        <v>63</v>
      </c>
      <c r="B72" s="39"/>
      <c r="C72" s="39"/>
      <c r="D72" s="38"/>
      <c r="E72" s="38"/>
      <c r="F72" s="38"/>
      <c r="G72" s="40"/>
      <c r="H72" s="40"/>
      <c r="I72" s="40"/>
      <c r="J72" s="67" t="str">
        <f t="shared" si="9"/>
        <v/>
      </c>
      <c r="K72" s="67" t="str">
        <f t="shared" si="10"/>
        <v/>
      </c>
      <c r="L72" s="226" t="str">
        <f t="shared" si="11"/>
        <v/>
      </c>
      <c r="M72" s="226" t="str">
        <f t="shared" si="12"/>
        <v/>
      </c>
      <c r="N72" s="35" t="str">
        <f t="shared" si="13"/>
        <v/>
      </c>
      <c r="O72" s="67" t="str">
        <f t="shared" si="14"/>
        <v/>
      </c>
      <c r="P72" s="333" t="b">
        <f t="shared" si="7"/>
        <v>0</v>
      </c>
      <c r="Q72" s="346">
        <f t="shared" si="15"/>
        <v>1</v>
      </c>
    </row>
    <row r="73" spans="1:17" x14ac:dyDescent="0.25">
      <c r="A73" s="216">
        <v>64</v>
      </c>
      <c r="B73" s="39"/>
      <c r="C73" s="39"/>
      <c r="D73" s="38"/>
      <c r="E73" s="38"/>
      <c r="F73" s="38"/>
      <c r="G73" s="40"/>
      <c r="H73" s="40"/>
      <c r="I73" s="40"/>
      <c r="J73" s="67" t="str">
        <f t="shared" si="9"/>
        <v/>
      </c>
      <c r="K73" s="67" t="str">
        <f t="shared" si="10"/>
        <v/>
      </c>
      <c r="L73" s="226" t="str">
        <f t="shared" si="11"/>
        <v/>
      </c>
      <c r="M73" s="226" t="str">
        <f t="shared" si="12"/>
        <v/>
      </c>
      <c r="N73" s="35" t="str">
        <f t="shared" si="13"/>
        <v/>
      </c>
      <c r="O73" s="67" t="str">
        <f t="shared" si="14"/>
        <v/>
      </c>
      <c r="P73" s="333" t="b">
        <f t="shared" si="7"/>
        <v>0</v>
      </c>
      <c r="Q73" s="346">
        <f t="shared" si="15"/>
        <v>1</v>
      </c>
    </row>
    <row r="74" spans="1:17" x14ac:dyDescent="0.25">
      <c r="A74" s="216">
        <v>65</v>
      </c>
      <c r="B74" s="39"/>
      <c r="C74" s="39"/>
      <c r="D74" s="38"/>
      <c r="E74" s="38"/>
      <c r="F74" s="38"/>
      <c r="G74" s="40"/>
      <c r="H74" s="40"/>
      <c r="I74" s="40"/>
      <c r="J74" s="67" t="str">
        <f t="shared" ref="J74:J137" si="16">IF(OR($B74="",$C74="",$D74="",$F74="",E74="",$G74&lt;an_initial,$G74&gt;an_final,$P74=FALSE),"",IF($I74="",CS_ROM*$H74/Q74,CS_ROM*$I74))</f>
        <v/>
      </c>
      <c r="K74" s="67" t="str">
        <f t="shared" ref="K74:K137" si="17">IF(OR($B74="",$C74="",$D74="",$F74="",E74="",$G74="",$G74&gt;an_final,$P74=FALSE),"",IF($I74="",CS_ROM*$H74/Q74,CS_ROM*$I74))</f>
        <v/>
      </c>
      <c r="L74" s="226" t="str">
        <f t="shared" ref="L74:L108" si="18">IF(OR($B74="",$C74="",$D74="",E74="",$F74="",$G74="",$G74&gt;an_final,$P74=FALSE),"",IF($G74&gt;=an_initial,1,""))</f>
        <v/>
      </c>
      <c r="M74" s="226" t="str">
        <f t="shared" ref="M74:M108" si="19">IF(OR($B74="",$C74="",$D74="",E74="",$F74="",$G74="",$G74&gt;an_final,$P74=FALSE),"",1)</f>
        <v/>
      </c>
      <c r="N74" s="35" t="str">
        <f t="shared" ref="N74:N108" si="20">IF(OR($B74="",$C74="",$D74="",E74="",$F74="",$G74="",$G74&gt;an_final,$P74=FALSE),"",IF($I74="",$H74/Q74,$I74))</f>
        <v/>
      </c>
      <c r="O74" s="67" t="str">
        <f t="shared" ref="O74:O105" si="21">IF(L74=1,N74,"")</f>
        <v/>
      </c>
      <c r="P74" s="333" t="b">
        <f t="shared" ref="P74:P108" si="22">IF(nume_candidat="",FALSE,ISNUMBER(SEARCH(nume_candidat,$B74)))</f>
        <v>0</v>
      </c>
      <c r="Q74" s="346">
        <f t="shared" si="15"/>
        <v>1</v>
      </c>
    </row>
    <row r="75" spans="1:17" x14ac:dyDescent="0.25">
      <c r="A75" s="216">
        <v>66</v>
      </c>
      <c r="B75" s="39"/>
      <c r="C75" s="39"/>
      <c r="D75" s="38"/>
      <c r="E75" s="38"/>
      <c r="F75" s="38"/>
      <c r="G75" s="40"/>
      <c r="H75" s="40"/>
      <c r="I75" s="40"/>
      <c r="J75" s="67" t="str">
        <f t="shared" si="16"/>
        <v/>
      </c>
      <c r="K75" s="67" t="str">
        <f t="shared" si="17"/>
        <v/>
      </c>
      <c r="L75" s="226" t="str">
        <f t="shared" si="18"/>
        <v/>
      </c>
      <c r="M75" s="226" t="str">
        <f t="shared" si="19"/>
        <v/>
      </c>
      <c r="N75" s="35" t="str">
        <f t="shared" si="20"/>
        <v/>
      </c>
      <c r="O75" s="67" t="str">
        <f t="shared" si="21"/>
        <v/>
      </c>
      <c r="P75" s="333" t="b">
        <f t="shared" si="22"/>
        <v>0</v>
      </c>
      <c r="Q75" s="346">
        <f t="shared" ref="Q75:Q108" si="23">LEN(B75)-LEN(SUBSTITUTE(B75,",",""))+1</f>
        <v>1</v>
      </c>
    </row>
    <row r="76" spans="1:17" x14ac:dyDescent="0.25">
      <c r="A76" s="216">
        <v>67</v>
      </c>
      <c r="B76" s="39"/>
      <c r="C76" s="39"/>
      <c r="D76" s="38"/>
      <c r="E76" s="38"/>
      <c r="F76" s="38"/>
      <c r="G76" s="40"/>
      <c r="H76" s="40"/>
      <c r="I76" s="40"/>
      <c r="J76" s="67" t="str">
        <f t="shared" si="16"/>
        <v/>
      </c>
      <c r="K76" s="67" t="str">
        <f t="shared" si="17"/>
        <v/>
      </c>
      <c r="L76" s="226" t="str">
        <f t="shared" si="18"/>
        <v/>
      </c>
      <c r="M76" s="226" t="str">
        <f t="shared" si="19"/>
        <v/>
      </c>
      <c r="N76" s="35" t="str">
        <f t="shared" si="20"/>
        <v/>
      </c>
      <c r="O76" s="67" t="str">
        <f t="shared" si="21"/>
        <v/>
      </c>
      <c r="P76" s="333" t="b">
        <f t="shared" si="22"/>
        <v>0</v>
      </c>
      <c r="Q76" s="346">
        <f t="shared" si="23"/>
        <v>1</v>
      </c>
    </row>
    <row r="77" spans="1:17" x14ac:dyDescent="0.25">
      <c r="A77" s="216">
        <v>68</v>
      </c>
      <c r="B77" s="39"/>
      <c r="C77" s="39"/>
      <c r="D77" s="38"/>
      <c r="E77" s="38"/>
      <c r="F77" s="38"/>
      <c r="G77" s="40"/>
      <c r="H77" s="40"/>
      <c r="I77" s="40"/>
      <c r="J77" s="67" t="str">
        <f t="shared" si="16"/>
        <v/>
      </c>
      <c r="K77" s="67" t="str">
        <f t="shared" si="17"/>
        <v/>
      </c>
      <c r="L77" s="226" t="str">
        <f t="shared" si="18"/>
        <v/>
      </c>
      <c r="M77" s="226" t="str">
        <f t="shared" si="19"/>
        <v/>
      </c>
      <c r="N77" s="35" t="str">
        <f t="shared" si="20"/>
        <v/>
      </c>
      <c r="O77" s="67" t="str">
        <f t="shared" si="21"/>
        <v/>
      </c>
      <c r="P77" s="333" t="b">
        <f t="shared" si="22"/>
        <v>0</v>
      </c>
      <c r="Q77" s="346">
        <f t="shared" si="23"/>
        <v>1</v>
      </c>
    </row>
    <row r="78" spans="1:17" x14ac:dyDescent="0.25">
      <c r="A78" s="216">
        <v>69</v>
      </c>
      <c r="B78" s="39"/>
      <c r="C78" s="39"/>
      <c r="D78" s="38"/>
      <c r="E78" s="38"/>
      <c r="F78" s="38"/>
      <c r="G78" s="40"/>
      <c r="H78" s="40"/>
      <c r="I78" s="40"/>
      <c r="J78" s="67" t="str">
        <f t="shared" si="16"/>
        <v/>
      </c>
      <c r="K78" s="67" t="str">
        <f t="shared" si="17"/>
        <v/>
      </c>
      <c r="L78" s="226" t="str">
        <f t="shared" si="18"/>
        <v/>
      </c>
      <c r="M78" s="226" t="str">
        <f t="shared" si="19"/>
        <v/>
      </c>
      <c r="N78" s="35" t="str">
        <f t="shared" si="20"/>
        <v/>
      </c>
      <c r="O78" s="67" t="str">
        <f t="shared" si="21"/>
        <v/>
      </c>
      <c r="P78" s="333" t="b">
        <f t="shared" si="22"/>
        <v>0</v>
      </c>
      <c r="Q78" s="346">
        <f t="shared" si="23"/>
        <v>1</v>
      </c>
    </row>
    <row r="79" spans="1:17" x14ac:dyDescent="0.25">
      <c r="A79" s="216">
        <v>70</v>
      </c>
      <c r="B79" s="39"/>
      <c r="C79" s="39"/>
      <c r="D79" s="38"/>
      <c r="E79" s="38"/>
      <c r="F79" s="38"/>
      <c r="G79" s="40"/>
      <c r="H79" s="40"/>
      <c r="I79" s="40"/>
      <c r="J79" s="67" t="str">
        <f t="shared" si="16"/>
        <v/>
      </c>
      <c r="K79" s="67" t="str">
        <f t="shared" si="17"/>
        <v/>
      </c>
      <c r="L79" s="226" t="str">
        <f t="shared" si="18"/>
        <v/>
      </c>
      <c r="M79" s="226" t="str">
        <f t="shared" si="19"/>
        <v/>
      </c>
      <c r="N79" s="35" t="str">
        <f t="shared" si="20"/>
        <v/>
      </c>
      <c r="O79" s="67" t="str">
        <f t="shared" si="21"/>
        <v/>
      </c>
      <c r="P79" s="333" t="b">
        <f t="shared" si="22"/>
        <v>0</v>
      </c>
      <c r="Q79" s="346">
        <f t="shared" si="23"/>
        <v>1</v>
      </c>
    </row>
    <row r="80" spans="1:17" x14ac:dyDescent="0.25">
      <c r="A80" s="216">
        <v>71</v>
      </c>
      <c r="B80" s="39"/>
      <c r="C80" s="39"/>
      <c r="D80" s="38"/>
      <c r="E80" s="38"/>
      <c r="F80" s="38"/>
      <c r="G80" s="40"/>
      <c r="H80" s="40"/>
      <c r="I80" s="40"/>
      <c r="J80" s="67" t="str">
        <f t="shared" si="16"/>
        <v/>
      </c>
      <c r="K80" s="67" t="str">
        <f t="shared" si="17"/>
        <v/>
      </c>
      <c r="L80" s="226" t="str">
        <f t="shared" si="18"/>
        <v/>
      </c>
      <c r="M80" s="226" t="str">
        <f t="shared" si="19"/>
        <v/>
      </c>
      <c r="N80" s="35" t="str">
        <f t="shared" si="20"/>
        <v/>
      </c>
      <c r="O80" s="67" t="str">
        <f t="shared" si="21"/>
        <v/>
      </c>
      <c r="P80" s="333" t="b">
        <f t="shared" si="22"/>
        <v>0</v>
      </c>
      <c r="Q80" s="346">
        <f t="shared" si="23"/>
        <v>1</v>
      </c>
    </row>
    <row r="81" spans="1:17" x14ac:dyDescent="0.25">
      <c r="A81" s="216">
        <v>72</v>
      </c>
      <c r="B81" s="39"/>
      <c r="C81" s="39"/>
      <c r="D81" s="38"/>
      <c r="E81" s="38"/>
      <c r="F81" s="38"/>
      <c r="G81" s="40"/>
      <c r="H81" s="40"/>
      <c r="I81" s="40"/>
      <c r="J81" s="67" t="str">
        <f t="shared" si="16"/>
        <v/>
      </c>
      <c r="K81" s="67" t="str">
        <f t="shared" si="17"/>
        <v/>
      </c>
      <c r="L81" s="226" t="str">
        <f t="shared" si="18"/>
        <v/>
      </c>
      <c r="M81" s="226" t="str">
        <f t="shared" si="19"/>
        <v/>
      </c>
      <c r="N81" s="35" t="str">
        <f t="shared" si="20"/>
        <v/>
      </c>
      <c r="O81" s="67" t="str">
        <f t="shared" si="21"/>
        <v/>
      </c>
      <c r="P81" s="333" t="b">
        <f t="shared" si="22"/>
        <v>0</v>
      </c>
      <c r="Q81" s="346">
        <f t="shared" si="23"/>
        <v>1</v>
      </c>
    </row>
    <row r="82" spans="1:17" x14ac:dyDescent="0.25">
      <c r="A82" s="216">
        <v>73</v>
      </c>
      <c r="B82" s="39"/>
      <c r="C82" s="39"/>
      <c r="D82" s="38"/>
      <c r="E82" s="38"/>
      <c r="F82" s="38"/>
      <c r="G82" s="40"/>
      <c r="H82" s="40"/>
      <c r="I82" s="40"/>
      <c r="J82" s="67" t="str">
        <f t="shared" si="16"/>
        <v/>
      </c>
      <c r="K82" s="67" t="str">
        <f t="shared" si="17"/>
        <v/>
      </c>
      <c r="L82" s="226" t="str">
        <f t="shared" si="18"/>
        <v/>
      </c>
      <c r="M82" s="226" t="str">
        <f t="shared" si="19"/>
        <v/>
      </c>
      <c r="N82" s="35" t="str">
        <f t="shared" si="20"/>
        <v/>
      </c>
      <c r="O82" s="67" t="str">
        <f t="shared" si="21"/>
        <v/>
      </c>
      <c r="P82" s="333" t="b">
        <f t="shared" si="22"/>
        <v>0</v>
      </c>
      <c r="Q82" s="346">
        <f t="shared" si="23"/>
        <v>1</v>
      </c>
    </row>
    <row r="83" spans="1:17" x14ac:dyDescent="0.25">
      <c r="A83" s="216">
        <v>74</v>
      </c>
      <c r="B83" s="39"/>
      <c r="C83" s="39"/>
      <c r="D83" s="38"/>
      <c r="E83" s="38"/>
      <c r="F83" s="38"/>
      <c r="G83" s="40"/>
      <c r="H83" s="40"/>
      <c r="I83" s="40"/>
      <c r="J83" s="67" t="str">
        <f t="shared" si="16"/>
        <v/>
      </c>
      <c r="K83" s="67" t="str">
        <f t="shared" si="17"/>
        <v/>
      </c>
      <c r="L83" s="226" t="str">
        <f t="shared" si="18"/>
        <v/>
      </c>
      <c r="M83" s="226" t="str">
        <f t="shared" si="19"/>
        <v/>
      </c>
      <c r="N83" s="35" t="str">
        <f t="shared" si="20"/>
        <v/>
      </c>
      <c r="O83" s="67" t="str">
        <f t="shared" si="21"/>
        <v/>
      </c>
      <c r="P83" s="333" t="b">
        <f t="shared" si="22"/>
        <v>0</v>
      </c>
      <c r="Q83" s="346">
        <f t="shared" si="23"/>
        <v>1</v>
      </c>
    </row>
    <row r="84" spans="1:17" x14ac:dyDescent="0.25">
      <c r="A84" s="216">
        <v>75</v>
      </c>
      <c r="B84" s="39"/>
      <c r="C84" s="39"/>
      <c r="D84" s="38"/>
      <c r="E84" s="38"/>
      <c r="F84" s="38"/>
      <c r="G84" s="40"/>
      <c r="H84" s="40"/>
      <c r="I84" s="40"/>
      <c r="J84" s="67" t="str">
        <f t="shared" si="16"/>
        <v/>
      </c>
      <c r="K84" s="67" t="str">
        <f t="shared" si="17"/>
        <v/>
      </c>
      <c r="L84" s="226" t="str">
        <f t="shared" si="18"/>
        <v/>
      </c>
      <c r="M84" s="226" t="str">
        <f t="shared" si="19"/>
        <v/>
      </c>
      <c r="N84" s="35" t="str">
        <f t="shared" si="20"/>
        <v/>
      </c>
      <c r="O84" s="67" t="str">
        <f t="shared" si="21"/>
        <v/>
      </c>
      <c r="P84" s="333" t="b">
        <f t="shared" si="22"/>
        <v>0</v>
      </c>
      <c r="Q84" s="346">
        <f t="shared" si="23"/>
        <v>1</v>
      </c>
    </row>
    <row r="85" spans="1:17" x14ac:dyDescent="0.25">
      <c r="A85" s="216">
        <v>76</v>
      </c>
      <c r="B85" s="39"/>
      <c r="C85" s="39"/>
      <c r="D85" s="38"/>
      <c r="E85" s="38"/>
      <c r="F85" s="38"/>
      <c r="G85" s="40"/>
      <c r="H85" s="40"/>
      <c r="I85" s="40"/>
      <c r="J85" s="67" t="str">
        <f t="shared" si="16"/>
        <v/>
      </c>
      <c r="K85" s="67" t="str">
        <f t="shared" si="17"/>
        <v/>
      </c>
      <c r="L85" s="226" t="str">
        <f t="shared" si="18"/>
        <v/>
      </c>
      <c r="M85" s="226" t="str">
        <f t="shared" si="19"/>
        <v/>
      </c>
      <c r="N85" s="35" t="str">
        <f t="shared" si="20"/>
        <v/>
      </c>
      <c r="O85" s="67" t="str">
        <f t="shared" si="21"/>
        <v/>
      </c>
      <c r="P85" s="333" t="b">
        <f t="shared" si="22"/>
        <v>0</v>
      </c>
      <c r="Q85" s="346">
        <f t="shared" si="23"/>
        <v>1</v>
      </c>
    </row>
    <row r="86" spans="1:17" x14ac:dyDescent="0.25">
      <c r="A86" s="216">
        <v>77</v>
      </c>
      <c r="B86" s="39"/>
      <c r="C86" s="39"/>
      <c r="D86" s="38"/>
      <c r="E86" s="38"/>
      <c r="F86" s="38"/>
      <c r="G86" s="40"/>
      <c r="H86" s="40"/>
      <c r="I86" s="40"/>
      <c r="J86" s="67" t="str">
        <f t="shared" si="16"/>
        <v/>
      </c>
      <c r="K86" s="67" t="str">
        <f t="shared" si="17"/>
        <v/>
      </c>
      <c r="L86" s="226" t="str">
        <f t="shared" si="18"/>
        <v/>
      </c>
      <c r="M86" s="226" t="str">
        <f t="shared" si="19"/>
        <v/>
      </c>
      <c r="N86" s="35" t="str">
        <f t="shared" si="20"/>
        <v/>
      </c>
      <c r="O86" s="67" t="str">
        <f t="shared" si="21"/>
        <v/>
      </c>
      <c r="P86" s="333" t="b">
        <f t="shared" si="22"/>
        <v>0</v>
      </c>
      <c r="Q86" s="346">
        <f t="shared" si="23"/>
        <v>1</v>
      </c>
    </row>
    <row r="87" spans="1:17" x14ac:dyDescent="0.25">
      <c r="A87" s="216">
        <v>78</v>
      </c>
      <c r="B87" s="39"/>
      <c r="C87" s="39"/>
      <c r="D87" s="38"/>
      <c r="E87" s="38"/>
      <c r="F87" s="38"/>
      <c r="G87" s="40"/>
      <c r="H87" s="40"/>
      <c r="I87" s="40"/>
      <c r="J87" s="67" t="str">
        <f t="shared" si="16"/>
        <v/>
      </c>
      <c r="K87" s="67" t="str">
        <f t="shared" si="17"/>
        <v/>
      </c>
      <c r="L87" s="226" t="str">
        <f t="shared" si="18"/>
        <v/>
      </c>
      <c r="M87" s="226" t="str">
        <f t="shared" si="19"/>
        <v/>
      </c>
      <c r="N87" s="35" t="str">
        <f t="shared" si="20"/>
        <v/>
      </c>
      <c r="O87" s="67" t="str">
        <f t="shared" si="21"/>
        <v/>
      </c>
      <c r="P87" s="333" t="b">
        <f t="shared" si="22"/>
        <v>0</v>
      </c>
      <c r="Q87" s="346">
        <f t="shared" si="23"/>
        <v>1</v>
      </c>
    </row>
    <row r="88" spans="1:17" x14ac:dyDescent="0.25">
      <c r="A88" s="216">
        <v>79</v>
      </c>
      <c r="B88" s="39"/>
      <c r="C88" s="39"/>
      <c r="D88" s="38"/>
      <c r="E88" s="38"/>
      <c r="F88" s="38"/>
      <c r="G88" s="40"/>
      <c r="H88" s="40"/>
      <c r="I88" s="40"/>
      <c r="J88" s="67" t="str">
        <f t="shared" si="16"/>
        <v/>
      </c>
      <c r="K88" s="67" t="str">
        <f t="shared" si="17"/>
        <v/>
      </c>
      <c r="L88" s="226" t="str">
        <f t="shared" si="18"/>
        <v/>
      </c>
      <c r="M88" s="226" t="str">
        <f t="shared" si="19"/>
        <v/>
      </c>
      <c r="N88" s="35" t="str">
        <f t="shared" si="20"/>
        <v/>
      </c>
      <c r="O88" s="67" t="str">
        <f t="shared" si="21"/>
        <v/>
      </c>
      <c r="P88" s="333" t="b">
        <f t="shared" si="22"/>
        <v>0</v>
      </c>
      <c r="Q88" s="346">
        <f t="shared" si="23"/>
        <v>1</v>
      </c>
    </row>
    <row r="89" spans="1:17" x14ac:dyDescent="0.25">
      <c r="A89" s="216">
        <v>80</v>
      </c>
      <c r="B89" s="39"/>
      <c r="C89" s="39"/>
      <c r="D89" s="38"/>
      <c r="E89" s="38"/>
      <c r="F89" s="38"/>
      <c r="G89" s="40"/>
      <c r="H89" s="40"/>
      <c r="I89" s="40"/>
      <c r="J89" s="67" t="str">
        <f t="shared" si="16"/>
        <v/>
      </c>
      <c r="K89" s="67" t="str">
        <f t="shared" si="17"/>
        <v/>
      </c>
      <c r="L89" s="226" t="str">
        <f t="shared" si="18"/>
        <v/>
      </c>
      <c r="M89" s="226" t="str">
        <f t="shared" si="19"/>
        <v/>
      </c>
      <c r="N89" s="35" t="str">
        <f t="shared" si="20"/>
        <v/>
      </c>
      <c r="O89" s="67" t="str">
        <f t="shared" si="21"/>
        <v/>
      </c>
      <c r="P89" s="333" t="b">
        <f t="shared" si="22"/>
        <v>0</v>
      </c>
      <c r="Q89" s="346">
        <f t="shared" si="23"/>
        <v>1</v>
      </c>
    </row>
    <row r="90" spans="1:17" x14ac:dyDescent="0.25">
      <c r="A90" s="216">
        <v>81</v>
      </c>
      <c r="B90" s="39"/>
      <c r="C90" s="39"/>
      <c r="D90" s="38"/>
      <c r="E90" s="38"/>
      <c r="F90" s="38"/>
      <c r="G90" s="40"/>
      <c r="H90" s="40"/>
      <c r="I90" s="40"/>
      <c r="J90" s="67" t="str">
        <f t="shared" si="16"/>
        <v/>
      </c>
      <c r="K90" s="67" t="str">
        <f t="shared" si="17"/>
        <v/>
      </c>
      <c r="L90" s="226" t="str">
        <f t="shared" si="18"/>
        <v/>
      </c>
      <c r="M90" s="226" t="str">
        <f t="shared" si="19"/>
        <v/>
      </c>
      <c r="N90" s="35" t="str">
        <f t="shared" si="20"/>
        <v/>
      </c>
      <c r="O90" s="67" t="str">
        <f t="shared" si="21"/>
        <v/>
      </c>
      <c r="P90" s="333" t="b">
        <f t="shared" si="22"/>
        <v>0</v>
      </c>
      <c r="Q90" s="346">
        <f t="shared" si="23"/>
        <v>1</v>
      </c>
    </row>
    <row r="91" spans="1:17" x14ac:dyDescent="0.25">
      <c r="A91" s="216">
        <v>82</v>
      </c>
      <c r="B91" s="39"/>
      <c r="C91" s="39"/>
      <c r="D91" s="38"/>
      <c r="E91" s="38"/>
      <c r="F91" s="38"/>
      <c r="G91" s="40"/>
      <c r="H91" s="40"/>
      <c r="I91" s="40"/>
      <c r="J91" s="67" t="str">
        <f t="shared" si="16"/>
        <v/>
      </c>
      <c r="K91" s="67" t="str">
        <f t="shared" si="17"/>
        <v/>
      </c>
      <c r="L91" s="226" t="str">
        <f t="shared" si="18"/>
        <v/>
      </c>
      <c r="M91" s="226" t="str">
        <f t="shared" si="19"/>
        <v/>
      </c>
      <c r="N91" s="35" t="str">
        <f t="shared" si="20"/>
        <v/>
      </c>
      <c r="O91" s="67" t="str">
        <f t="shared" si="21"/>
        <v/>
      </c>
      <c r="P91" s="333" t="b">
        <f t="shared" si="22"/>
        <v>0</v>
      </c>
      <c r="Q91" s="346">
        <f t="shared" si="23"/>
        <v>1</v>
      </c>
    </row>
    <row r="92" spans="1:17" x14ac:dyDescent="0.25">
      <c r="A92" s="216">
        <v>83</v>
      </c>
      <c r="B92" s="39"/>
      <c r="C92" s="39"/>
      <c r="D92" s="38"/>
      <c r="E92" s="38"/>
      <c r="F92" s="38"/>
      <c r="G92" s="40"/>
      <c r="H92" s="40"/>
      <c r="I92" s="40"/>
      <c r="J92" s="67" t="str">
        <f t="shared" si="16"/>
        <v/>
      </c>
      <c r="K92" s="67" t="str">
        <f t="shared" si="17"/>
        <v/>
      </c>
      <c r="L92" s="226" t="str">
        <f t="shared" si="18"/>
        <v/>
      </c>
      <c r="M92" s="226" t="str">
        <f t="shared" si="19"/>
        <v/>
      </c>
      <c r="N92" s="35" t="str">
        <f t="shared" si="20"/>
        <v/>
      </c>
      <c r="O92" s="67" t="str">
        <f t="shared" si="21"/>
        <v/>
      </c>
      <c r="P92" s="333" t="b">
        <f t="shared" si="22"/>
        <v>0</v>
      </c>
      <c r="Q92" s="346">
        <f t="shared" si="23"/>
        <v>1</v>
      </c>
    </row>
    <row r="93" spans="1:17" x14ac:dyDescent="0.25">
      <c r="A93" s="216">
        <v>84</v>
      </c>
      <c r="B93" s="39"/>
      <c r="C93" s="39"/>
      <c r="D93" s="38"/>
      <c r="E93" s="38"/>
      <c r="F93" s="38"/>
      <c r="G93" s="40"/>
      <c r="H93" s="40"/>
      <c r="I93" s="40"/>
      <c r="J93" s="67" t="str">
        <f t="shared" si="16"/>
        <v/>
      </c>
      <c r="K93" s="67" t="str">
        <f t="shared" si="17"/>
        <v/>
      </c>
      <c r="L93" s="226" t="str">
        <f t="shared" si="18"/>
        <v/>
      </c>
      <c r="M93" s="226" t="str">
        <f t="shared" si="19"/>
        <v/>
      </c>
      <c r="N93" s="35" t="str">
        <f t="shared" si="20"/>
        <v/>
      </c>
      <c r="O93" s="67" t="str">
        <f t="shared" si="21"/>
        <v/>
      </c>
      <c r="P93" s="333" t="b">
        <f t="shared" si="22"/>
        <v>0</v>
      </c>
      <c r="Q93" s="346">
        <f t="shared" si="23"/>
        <v>1</v>
      </c>
    </row>
    <row r="94" spans="1:17" x14ac:dyDescent="0.25">
      <c r="A94" s="216">
        <v>85</v>
      </c>
      <c r="B94" s="39"/>
      <c r="C94" s="39"/>
      <c r="D94" s="38"/>
      <c r="E94" s="38"/>
      <c r="F94" s="38"/>
      <c r="G94" s="40"/>
      <c r="H94" s="40"/>
      <c r="I94" s="40"/>
      <c r="J94" s="67" t="str">
        <f t="shared" si="16"/>
        <v/>
      </c>
      <c r="K94" s="67" t="str">
        <f t="shared" si="17"/>
        <v/>
      </c>
      <c r="L94" s="226" t="str">
        <f t="shared" si="18"/>
        <v/>
      </c>
      <c r="M94" s="226" t="str">
        <f t="shared" si="19"/>
        <v/>
      </c>
      <c r="N94" s="35" t="str">
        <f t="shared" si="20"/>
        <v/>
      </c>
      <c r="O94" s="67" t="str">
        <f t="shared" si="21"/>
        <v/>
      </c>
      <c r="P94" s="333" t="b">
        <f t="shared" si="22"/>
        <v>0</v>
      </c>
      <c r="Q94" s="346">
        <f t="shared" si="23"/>
        <v>1</v>
      </c>
    </row>
    <row r="95" spans="1:17" x14ac:dyDescent="0.25">
      <c r="A95" s="216">
        <v>86</v>
      </c>
      <c r="B95" s="39"/>
      <c r="C95" s="39"/>
      <c r="D95" s="38"/>
      <c r="E95" s="38"/>
      <c r="F95" s="38"/>
      <c r="G95" s="40"/>
      <c r="H95" s="40"/>
      <c r="I95" s="40"/>
      <c r="J95" s="67" t="str">
        <f t="shared" si="16"/>
        <v/>
      </c>
      <c r="K95" s="67" t="str">
        <f t="shared" si="17"/>
        <v/>
      </c>
      <c r="L95" s="226" t="str">
        <f t="shared" si="18"/>
        <v/>
      </c>
      <c r="M95" s="226" t="str">
        <f t="shared" si="19"/>
        <v/>
      </c>
      <c r="N95" s="35" t="str">
        <f t="shared" si="20"/>
        <v/>
      </c>
      <c r="O95" s="67" t="str">
        <f t="shared" si="21"/>
        <v/>
      </c>
      <c r="P95" s="333" t="b">
        <f t="shared" si="22"/>
        <v>0</v>
      </c>
      <c r="Q95" s="346">
        <f t="shared" si="23"/>
        <v>1</v>
      </c>
    </row>
    <row r="96" spans="1:17" x14ac:dyDescent="0.25">
      <c r="A96" s="216">
        <v>87</v>
      </c>
      <c r="B96" s="39"/>
      <c r="C96" s="39"/>
      <c r="D96" s="38"/>
      <c r="E96" s="38"/>
      <c r="F96" s="38"/>
      <c r="G96" s="40"/>
      <c r="H96" s="40"/>
      <c r="I96" s="40"/>
      <c r="J96" s="67" t="str">
        <f t="shared" si="16"/>
        <v/>
      </c>
      <c r="K96" s="67" t="str">
        <f t="shared" si="17"/>
        <v/>
      </c>
      <c r="L96" s="226" t="str">
        <f t="shared" si="18"/>
        <v/>
      </c>
      <c r="M96" s="226" t="str">
        <f t="shared" si="19"/>
        <v/>
      </c>
      <c r="N96" s="35" t="str">
        <f t="shared" si="20"/>
        <v/>
      </c>
      <c r="O96" s="67" t="str">
        <f t="shared" si="21"/>
        <v/>
      </c>
      <c r="P96" s="333" t="b">
        <f t="shared" si="22"/>
        <v>0</v>
      </c>
      <c r="Q96" s="346">
        <f t="shared" si="23"/>
        <v>1</v>
      </c>
    </row>
    <row r="97" spans="1:17" x14ac:dyDescent="0.25">
      <c r="A97" s="216">
        <v>88</v>
      </c>
      <c r="B97" s="39"/>
      <c r="C97" s="39"/>
      <c r="D97" s="38"/>
      <c r="E97" s="38"/>
      <c r="F97" s="38"/>
      <c r="G97" s="40"/>
      <c r="H97" s="40"/>
      <c r="I97" s="40"/>
      <c r="J97" s="67" t="str">
        <f t="shared" si="16"/>
        <v/>
      </c>
      <c r="K97" s="67" t="str">
        <f t="shared" si="17"/>
        <v/>
      </c>
      <c r="L97" s="226" t="str">
        <f t="shared" si="18"/>
        <v/>
      </c>
      <c r="M97" s="226" t="str">
        <f t="shared" si="19"/>
        <v/>
      </c>
      <c r="N97" s="35" t="str">
        <f t="shared" si="20"/>
        <v/>
      </c>
      <c r="O97" s="67" t="str">
        <f t="shared" si="21"/>
        <v/>
      </c>
      <c r="P97" s="333" t="b">
        <f t="shared" si="22"/>
        <v>0</v>
      </c>
      <c r="Q97" s="346">
        <f t="shared" si="23"/>
        <v>1</v>
      </c>
    </row>
    <row r="98" spans="1:17" x14ac:dyDescent="0.25">
      <c r="A98" s="216">
        <v>89</v>
      </c>
      <c r="B98" s="39"/>
      <c r="C98" s="39"/>
      <c r="D98" s="38"/>
      <c r="E98" s="38"/>
      <c r="F98" s="38"/>
      <c r="G98" s="40"/>
      <c r="H98" s="40"/>
      <c r="I98" s="40"/>
      <c r="J98" s="67" t="str">
        <f t="shared" si="16"/>
        <v/>
      </c>
      <c r="K98" s="67" t="str">
        <f t="shared" si="17"/>
        <v/>
      </c>
      <c r="L98" s="226" t="str">
        <f t="shared" si="18"/>
        <v/>
      </c>
      <c r="M98" s="226" t="str">
        <f t="shared" si="19"/>
        <v/>
      </c>
      <c r="N98" s="35" t="str">
        <f t="shared" si="20"/>
        <v/>
      </c>
      <c r="O98" s="67" t="str">
        <f t="shared" si="21"/>
        <v/>
      </c>
      <c r="P98" s="333" t="b">
        <f t="shared" si="22"/>
        <v>0</v>
      </c>
      <c r="Q98" s="346">
        <f t="shared" si="23"/>
        <v>1</v>
      </c>
    </row>
    <row r="99" spans="1:17" x14ac:dyDescent="0.25">
      <c r="A99" s="216">
        <v>90</v>
      </c>
      <c r="B99" s="39"/>
      <c r="C99" s="39"/>
      <c r="D99" s="38"/>
      <c r="E99" s="38"/>
      <c r="F99" s="38"/>
      <c r="G99" s="40"/>
      <c r="H99" s="40"/>
      <c r="I99" s="40"/>
      <c r="J99" s="67" t="str">
        <f t="shared" si="16"/>
        <v/>
      </c>
      <c r="K99" s="67" t="str">
        <f t="shared" si="17"/>
        <v/>
      </c>
      <c r="L99" s="226" t="str">
        <f t="shared" si="18"/>
        <v/>
      </c>
      <c r="M99" s="226" t="str">
        <f t="shared" si="19"/>
        <v/>
      </c>
      <c r="N99" s="35" t="str">
        <f t="shared" si="20"/>
        <v/>
      </c>
      <c r="O99" s="67" t="str">
        <f t="shared" si="21"/>
        <v/>
      </c>
      <c r="P99" s="333" t="b">
        <f t="shared" si="22"/>
        <v>0</v>
      </c>
      <c r="Q99" s="346">
        <f t="shared" si="23"/>
        <v>1</v>
      </c>
    </row>
    <row r="100" spans="1:17" x14ac:dyDescent="0.25">
      <c r="A100" s="216">
        <v>91</v>
      </c>
      <c r="B100" s="39"/>
      <c r="C100" s="39"/>
      <c r="D100" s="38"/>
      <c r="E100" s="38"/>
      <c r="F100" s="38"/>
      <c r="G100" s="40"/>
      <c r="H100" s="40"/>
      <c r="I100" s="40"/>
      <c r="J100" s="67" t="str">
        <f t="shared" si="16"/>
        <v/>
      </c>
      <c r="K100" s="67" t="str">
        <f t="shared" si="17"/>
        <v/>
      </c>
      <c r="L100" s="226" t="str">
        <f t="shared" si="18"/>
        <v/>
      </c>
      <c r="M100" s="226" t="str">
        <f t="shared" si="19"/>
        <v/>
      </c>
      <c r="N100" s="35" t="str">
        <f t="shared" si="20"/>
        <v/>
      </c>
      <c r="O100" s="67" t="str">
        <f t="shared" si="21"/>
        <v/>
      </c>
      <c r="P100" s="333" t="b">
        <f t="shared" si="22"/>
        <v>0</v>
      </c>
      <c r="Q100" s="346">
        <f t="shared" si="23"/>
        <v>1</v>
      </c>
    </row>
    <row r="101" spans="1:17" x14ac:dyDescent="0.25">
      <c r="A101" s="216">
        <v>92</v>
      </c>
      <c r="B101" s="39"/>
      <c r="C101" s="39"/>
      <c r="D101" s="38"/>
      <c r="E101" s="38"/>
      <c r="F101" s="38"/>
      <c r="G101" s="40"/>
      <c r="H101" s="40"/>
      <c r="I101" s="40"/>
      <c r="J101" s="67" t="str">
        <f t="shared" si="16"/>
        <v/>
      </c>
      <c r="K101" s="67" t="str">
        <f t="shared" si="17"/>
        <v/>
      </c>
      <c r="L101" s="226" t="str">
        <f t="shared" si="18"/>
        <v/>
      </c>
      <c r="M101" s="226" t="str">
        <f t="shared" si="19"/>
        <v/>
      </c>
      <c r="N101" s="35" t="str">
        <f t="shared" si="20"/>
        <v/>
      </c>
      <c r="O101" s="67" t="str">
        <f t="shared" si="21"/>
        <v/>
      </c>
      <c r="P101" s="333" t="b">
        <f t="shared" si="22"/>
        <v>0</v>
      </c>
      <c r="Q101" s="346">
        <f t="shared" si="23"/>
        <v>1</v>
      </c>
    </row>
    <row r="102" spans="1:17" x14ac:dyDescent="0.25">
      <c r="A102" s="216">
        <v>93</v>
      </c>
      <c r="B102" s="39"/>
      <c r="C102" s="39"/>
      <c r="D102" s="38"/>
      <c r="E102" s="38"/>
      <c r="F102" s="38"/>
      <c r="G102" s="40"/>
      <c r="H102" s="40"/>
      <c r="I102" s="40"/>
      <c r="J102" s="67" t="str">
        <f t="shared" si="16"/>
        <v/>
      </c>
      <c r="K102" s="67" t="str">
        <f t="shared" si="17"/>
        <v/>
      </c>
      <c r="L102" s="226" t="str">
        <f t="shared" si="18"/>
        <v/>
      </c>
      <c r="M102" s="226" t="str">
        <f t="shared" si="19"/>
        <v/>
      </c>
      <c r="N102" s="35" t="str">
        <f t="shared" si="20"/>
        <v/>
      </c>
      <c r="O102" s="67" t="str">
        <f t="shared" si="21"/>
        <v/>
      </c>
      <c r="P102" s="333" t="b">
        <f t="shared" si="22"/>
        <v>0</v>
      </c>
      <c r="Q102" s="346">
        <f t="shared" si="23"/>
        <v>1</v>
      </c>
    </row>
    <row r="103" spans="1:17" x14ac:dyDescent="0.25">
      <c r="A103" s="216">
        <v>94</v>
      </c>
      <c r="B103" s="39"/>
      <c r="C103" s="39"/>
      <c r="D103" s="38"/>
      <c r="E103" s="38"/>
      <c r="F103" s="38"/>
      <c r="G103" s="40"/>
      <c r="H103" s="40"/>
      <c r="I103" s="40"/>
      <c r="J103" s="67" t="str">
        <f t="shared" si="16"/>
        <v/>
      </c>
      <c r="K103" s="67" t="str">
        <f t="shared" si="17"/>
        <v/>
      </c>
      <c r="L103" s="226" t="str">
        <f t="shared" si="18"/>
        <v/>
      </c>
      <c r="M103" s="226" t="str">
        <f t="shared" si="19"/>
        <v/>
      </c>
      <c r="N103" s="35" t="str">
        <f t="shared" si="20"/>
        <v/>
      </c>
      <c r="O103" s="67" t="str">
        <f t="shared" si="21"/>
        <v/>
      </c>
      <c r="P103" s="333" t="b">
        <f t="shared" si="22"/>
        <v>0</v>
      </c>
      <c r="Q103" s="346">
        <f t="shared" si="23"/>
        <v>1</v>
      </c>
    </row>
    <row r="104" spans="1:17" x14ac:dyDescent="0.25">
      <c r="A104" s="216">
        <v>95</v>
      </c>
      <c r="B104" s="39"/>
      <c r="C104" s="39"/>
      <c r="D104" s="38"/>
      <c r="E104" s="38"/>
      <c r="F104" s="38"/>
      <c r="G104" s="40"/>
      <c r="H104" s="40"/>
      <c r="I104" s="40"/>
      <c r="J104" s="67" t="str">
        <f t="shared" si="16"/>
        <v/>
      </c>
      <c r="K104" s="67" t="str">
        <f t="shared" si="17"/>
        <v/>
      </c>
      <c r="L104" s="226" t="str">
        <f t="shared" si="18"/>
        <v/>
      </c>
      <c r="M104" s="226" t="str">
        <f t="shared" si="19"/>
        <v/>
      </c>
      <c r="N104" s="35" t="str">
        <f t="shared" si="20"/>
        <v/>
      </c>
      <c r="O104" s="67" t="str">
        <f t="shared" si="21"/>
        <v/>
      </c>
      <c r="P104" s="333" t="b">
        <f t="shared" si="22"/>
        <v>0</v>
      </c>
      <c r="Q104" s="346">
        <f t="shared" si="23"/>
        <v>1</v>
      </c>
    </row>
    <row r="105" spans="1:17" x14ac:dyDescent="0.25">
      <c r="A105" s="216">
        <v>96</v>
      </c>
      <c r="B105" s="39"/>
      <c r="C105" s="39"/>
      <c r="D105" s="38"/>
      <c r="E105" s="38"/>
      <c r="F105" s="38"/>
      <c r="G105" s="40"/>
      <c r="H105" s="40"/>
      <c r="I105" s="40"/>
      <c r="J105" s="67" t="str">
        <f t="shared" si="16"/>
        <v/>
      </c>
      <c r="K105" s="67" t="str">
        <f t="shared" si="17"/>
        <v/>
      </c>
      <c r="L105" s="226" t="str">
        <f t="shared" si="18"/>
        <v/>
      </c>
      <c r="M105" s="226" t="str">
        <f t="shared" si="19"/>
        <v/>
      </c>
      <c r="N105" s="35" t="str">
        <f t="shared" si="20"/>
        <v/>
      </c>
      <c r="O105" s="67" t="str">
        <f t="shared" si="21"/>
        <v/>
      </c>
      <c r="P105" s="333" t="b">
        <f t="shared" si="22"/>
        <v>0</v>
      </c>
      <c r="Q105" s="346">
        <f t="shared" si="23"/>
        <v>1</v>
      </c>
    </row>
    <row r="106" spans="1:17" x14ac:dyDescent="0.25">
      <c r="A106" s="216">
        <v>97</v>
      </c>
      <c r="B106" s="39"/>
      <c r="C106" s="39"/>
      <c r="D106" s="38"/>
      <c r="E106" s="38"/>
      <c r="F106" s="38"/>
      <c r="G106" s="40"/>
      <c r="H106" s="40"/>
      <c r="I106" s="40"/>
      <c r="J106" s="67" t="str">
        <f t="shared" si="16"/>
        <v/>
      </c>
      <c r="K106" s="67" t="str">
        <f t="shared" si="17"/>
        <v/>
      </c>
      <c r="L106" s="226" t="str">
        <f t="shared" si="18"/>
        <v/>
      </c>
      <c r="M106" s="226" t="str">
        <f t="shared" si="19"/>
        <v/>
      </c>
      <c r="N106" s="35" t="str">
        <f t="shared" si="20"/>
        <v/>
      </c>
      <c r="O106" s="67" t="str">
        <f>IF(L106=1,N106,"")</f>
        <v/>
      </c>
      <c r="P106" s="333" t="b">
        <f t="shared" si="22"/>
        <v>0</v>
      </c>
      <c r="Q106" s="346">
        <f t="shared" si="23"/>
        <v>1</v>
      </c>
    </row>
    <row r="107" spans="1:17" x14ac:dyDescent="0.25">
      <c r="A107" s="216">
        <v>98</v>
      </c>
      <c r="B107" s="39"/>
      <c r="C107" s="39"/>
      <c r="D107" s="38"/>
      <c r="E107" s="38"/>
      <c r="F107" s="38"/>
      <c r="G107" s="40"/>
      <c r="H107" s="40"/>
      <c r="I107" s="40"/>
      <c r="J107" s="67" t="str">
        <f t="shared" si="16"/>
        <v/>
      </c>
      <c r="K107" s="67" t="str">
        <f t="shared" si="17"/>
        <v/>
      </c>
      <c r="L107" s="226" t="str">
        <f t="shared" si="18"/>
        <v/>
      </c>
      <c r="M107" s="226" t="str">
        <f t="shared" si="19"/>
        <v/>
      </c>
      <c r="N107" s="35" t="str">
        <f t="shared" si="20"/>
        <v/>
      </c>
      <c r="O107" s="67" t="str">
        <f>IF(L107=1,N107,"")</f>
        <v/>
      </c>
      <c r="P107" s="333" t="b">
        <f t="shared" si="22"/>
        <v>0</v>
      </c>
      <c r="Q107" s="346">
        <f t="shared" si="23"/>
        <v>1</v>
      </c>
    </row>
    <row r="108" spans="1:17" x14ac:dyDescent="0.25">
      <c r="A108" s="530">
        <v>99</v>
      </c>
      <c r="B108" s="39"/>
      <c r="C108" s="39"/>
      <c r="D108" s="38"/>
      <c r="E108" s="38"/>
      <c r="F108" s="38"/>
      <c r="G108" s="40"/>
      <c r="H108" s="40"/>
      <c r="I108" s="40"/>
      <c r="J108" s="67" t="str">
        <f t="shared" si="16"/>
        <v/>
      </c>
      <c r="K108" s="67" t="str">
        <f t="shared" si="17"/>
        <v/>
      </c>
      <c r="L108" s="529" t="str">
        <f t="shared" si="18"/>
        <v/>
      </c>
      <c r="M108" s="226" t="str">
        <f t="shared" si="19"/>
        <v/>
      </c>
      <c r="N108" s="35" t="str">
        <f t="shared" si="20"/>
        <v/>
      </c>
      <c r="O108" s="67" t="str">
        <f>IF(L108=1,N108,"")</f>
        <v/>
      </c>
      <c r="P108" s="333" t="b">
        <f t="shared" si="22"/>
        <v>0</v>
      </c>
      <c r="Q108" s="346">
        <f t="shared" si="23"/>
        <v>1</v>
      </c>
    </row>
    <row r="109" spans="1:17" x14ac:dyDescent="0.25">
      <c r="A109" s="530">
        <v>100</v>
      </c>
      <c r="B109" s="531"/>
      <c r="C109" s="531"/>
      <c r="D109" s="532"/>
      <c r="E109" s="532"/>
      <c r="F109" s="532"/>
      <c r="G109" s="533"/>
      <c r="H109" s="531"/>
      <c r="I109" s="532"/>
      <c r="J109" s="67" t="str">
        <f t="shared" si="16"/>
        <v/>
      </c>
      <c r="K109" s="67" t="str">
        <f t="shared" si="17"/>
        <v/>
      </c>
    </row>
    <row r="110" spans="1:17" x14ac:dyDescent="0.25">
      <c r="A110" s="530">
        <v>101</v>
      </c>
      <c r="B110" s="531"/>
      <c r="C110" s="531"/>
      <c r="D110" s="532"/>
      <c r="E110" s="532"/>
      <c r="F110" s="532"/>
      <c r="G110" s="533"/>
      <c r="H110" s="531"/>
      <c r="I110" s="532"/>
      <c r="J110" s="67" t="str">
        <f t="shared" si="16"/>
        <v/>
      </c>
      <c r="K110" s="67" t="str">
        <f t="shared" si="17"/>
        <v/>
      </c>
    </row>
    <row r="111" spans="1:17" x14ac:dyDescent="0.25">
      <c r="A111" s="530">
        <v>102</v>
      </c>
      <c r="B111" s="531"/>
      <c r="C111" s="531"/>
      <c r="D111" s="532"/>
      <c r="E111" s="532"/>
      <c r="F111" s="532"/>
      <c r="G111" s="533"/>
      <c r="H111" s="531"/>
      <c r="I111" s="532"/>
      <c r="J111" s="67" t="str">
        <f t="shared" si="16"/>
        <v/>
      </c>
      <c r="K111" s="67" t="str">
        <f t="shared" si="17"/>
        <v/>
      </c>
    </row>
    <row r="112" spans="1:17" x14ac:dyDescent="0.25">
      <c r="A112" s="530">
        <v>103</v>
      </c>
      <c r="B112" s="531"/>
      <c r="C112" s="531"/>
      <c r="D112" s="532"/>
      <c r="E112" s="532"/>
      <c r="F112" s="532"/>
      <c r="G112" s="533"/>
      <c r="H112" s="531"/>
      <c r="I112" s="532"/>
      <c r="J112" s="67" t="str">
        <f t="shared" si="16"/>
        <v/>
      </c>
      <c r="K112" s="67" t="str">
        <f t="shared" si="17"/>
        <v/>
      </c>
    </row>
    <row r="113" spans="1:11" x14ac:dyDescent="0.25">
      <c r="A113" s="530">
        <v>104</v>
      </c>
      <c r="B113" s="531"/>
      <c r="C113" s="531"/>
      <c r="D113" s="532"/>
      <c r="E113" s="532"/>
      <c r="F113" s="532"/>
      <c r="G113" s="533"/>
      <c r="H113" s="531"/>
      <c r="I113" s="532"/>
      <c r="J113" s="67" t="str">
        <f t="shared" si="16"/>
        <v/>
      </c>
      <c r="K113" s="67" t="str">
        <f t="shared" si="17"/>
        <v/>
      </c>
    </row>
    <row r="114" spans="1:11" x14ac:dyDescent="0.25">
      <c r="A114" s="530">
        <v>105</v>
      </c>
      <c r="B114" s="531"/>
      <c r="C114" s="531"/>
      <c r="D114" s="532"/>
      <c r="E114" s="532"/>
      <c r="F114" s="532"/>
      <c r="G114" s="533"/>
      <c r="H114" s="531"/>
      <c r="I114" s="532"/>
      <c r="J114" s="67" t="str">
        <f t="shared" si="16"/>
        <v/>
      </c>
      <c r="K114" s="67" t="str">
        <f t="shared" si="17"/>
        <v/>
      </c>
    </row>
    <row r="115" spans="1:11" x14ac:dyDescent="0.25">
      <c r="A115" s="530">
        <v>106</v>
      </c>
      <c r="B115" s="531"/>
      <c r="C115" s="531"/>
      <c r="D115" s="532"/>
      <c r="E115" s="532"/>
      <c r="F115" s="532"/>
      <c r="G115" s="533"/>
      <c r="H115" s="531"/>
      <c r="I115" s="532"/>
      <c r="J115" s="67" t="str">
        <f t="shared" si="16"/>
        <v/>
      </c>
      <c r="K115" s="67" t="str">
        <f t="shared" si="17"/>
        <v/>
      </c>
    </row>
    <row r="116" spans="1:11" x14ac:dyDescent="0.25">
      <c r="A116" s="530">
        <v>107</v>
      </c>
      <c r="B116" s="531"/>
      <c r="C116" s="531"/>
      <c r="D116" s="532"/>
      <c r="E116" s="532"/>
      <c r="F116" s="532"/>
      <c r="G116" s="533"/>
      <c r="H116" s="531"/>
      <c r="I116" s="532"/>
      <c r="J116" s="67" t="str">
        <f t="shared" si="16"/>
        <v/>
      </c>
      <c r="K116" s="67" t="str">
        <f t="shared" si="17"/>
        <v/>
      </c>
    </row>
    <row r="117" spans="1:11" x14ac:dyDescent="0.25">
      <c r="A117" s="530">
        <v>108</v>
      </c>
      <c r="B117" s="531"/>
      <c r="C117" s="531"/>
      <c r="D117" s="532"/>
      <c r="E117" s="532"/>
      <c r="F117" s="532"/>
      <c r="G117" s="533"/>
      <c r="H117" s="531"/>
      <c r="I117" s="532"/>
      <c r="J117" s="67" t="str">
        <f t="shared" si="16"/>
        <v/>
      </c>
      <c r="K117" s="67" t="str">
        <f t="shared" si="17"/>
        <v/>
      </c>
    </row>
    <row r="118" spans="1:11" x14ac:dyDescent="0.25">
      <c r="A118" s="530">
        <v>109</v>
      </c>
      <c r="B118" s="531"/>
      <c r="C118" s="531"/>
      <c r="D118" s="532"/>
      <c r="E118" s="532"/>
      <c r="F118" s="532"/>
      <c r="G118" s="533"/>
      <c r="H118" s="531"/>
      <c r="I118" s="532"/>
      <c r="J118" s="67" t="str">
        <f t="shared" si="16"/>
        <v/>
      </c>
      <c r="K118" s="67" t="str">
        <f t="shared" si="17"/>
        <v/>
      </c>
    </row>
    <row r="119" spans="1:11" x14ac:dyDescent="0.25">
      <c r="A119" s="530">
        <v>110</v>
      </c>
      <c r="B119" s="531"/>
      <c r="C119" s="531"/>
      <c r="D119" s="532"/>
      <c r="E119" s="532"/>
      <c r="F119" s="532"/>
      <c r="G119" s="533"/>
      <c r="H119" s="531"/>
      <c r="I119" s="532"/>
      <c r="J119" s="67" t="str">
        <f t="shared" si="16"/>
        <v/>
      </c>
      <c r="K119" s="67" t="str">
        <f t="shared" si="17"/>
        <v/>
      </c>
    </row>
    <row r="120" spans="1:11" x14ac:dyDescent="0.25">
      <c r="A120" s="530">
        <v>111</v>
      </c>
      <c r="B120" s="531"/>
      <c r="C120" s="531"/>
      <c r="D120" s="532"/>
      <c r="E120" s="532"/>
      <c r="F120" s="532"/>
      <c r="G120" s="533"/>
      <c r="H120" s="531"/>
      <c r="I120" s="532"/>
      <c r="J120" s="67" t="str">
        <f t="shared" si="16"/>
        <v/>
      </c>
      <c r="K120" s="67" t="str">
        <f t="shared" si="17"/>
        <v/>
      </c>
    </row>
    <row r="121" spans="1:11" x14ac:dyDescent="0.25">
      <c r="A121" s="530">
        <v>112</v>
      </c>
      <c r="B121" s="531"/>
      <c r="C121" s="531"/>
      <c r="D121" s="532"/>
      <c r="E121" s="532"/>
      <c r="F121" s="532"/>
      <c r="G121" s="533"/>
      <c r="H121" s="531"/>
      <c r="I121" s="532"/>
      <c r="J121" s="67" t="str">
        <f t="shared" si="16"/>
        <v/>
      </c>
      <c r="K121" s="67" t="str">
        <f t="shared" si="17"/>
        <v/>
      </c>
    </row>
    <row r="122" spans="1:11" x14ac:dyDescent="0.25">
      <c r="A122" s="530">
        <v>113</v>
      </c>
      <c r="B122" s="531"/>
      <c r="C122" s="531"/>
      <c r="D122" s="532"/>
      <c r="E122" s="532"/>
      <c r="F122" s="532"/>
      <c r="G122" s="533"/>
      <c r="H122" s="531"/>
      <c r="I122" s="532"/>
      <c r="J122" s="67" t="str">
        <f t="shared" si="16"/>
        <v/>
      </c>
      <c r="K122" s="67" t="str">
        <f t="shared" si="17"/>
        <v/>
      </c>
    </row>
    <row r="123" spans="1:11" x14ac:dyDescent="0.25">
      <c r="A123" s="530">
        <v>114</v>
      </c>
      <c r="B123" s="531"/>
      <c r="C123" s="531"/>
      <c r="D123" s="532"/>
      <c r="E123" s="532"/>
      <c r="F123" s="532"/>
      <c r="G123" s="533"/>
      <c r="H123" s="531"/>
      <c r="I123" s="532"/>
      <c r="J123" s="67" t="str">
        <f t="shared" si="16"/>
        <v/>
      </c>
      <c r="K123" s="67" t="str">
        <f t="shared" si="17"/>
        <v/>
      </c>
    </row>
    <row r="124" spans="1:11" x14ac:dyDescent="0.25">
      <c r="A124" s="530">
        <v>115</v>
      </c>
      <c r="B124" s="531"/>
      <c r="C124" s="531"/>
      <c r="D124" s="532"/>
      <c r="E124" s="532"/>
      <c r="F124" s="532"/>
      <c r="G124" s="533"/>
      <c r="H124" s="531"/>
      <c r="I124" s="532"/>
      <c r="J124" s="67" t="str">
        <f t="shared" si="16"/>
        <v/>
      </c>
      <c r="K124" s="67" t="str">
        <f t="shared" si="17"/>
        <v/>
      </c>
    </row>
    <row r="125" spans="1:11" x14ac:dyDescent="0.25">
      <c r="A125" s="530">
        <v>116</v>
      </c>
      <c r="B125" s="531"/>
      <c r="C125" s="531"/>
      <c r="D125" s="532"/>
      <c r="E125" s="532"/>
      <c r="F125" s="532"/>
      <c r="G125" s="533"/>
      <c r="H125" s="531"/>
      <c r="I125" s="532"/>
      <c r="J125" s="67" t="str">
        <f t="shared" si="16"/>
        <v/>
      </c>
      <c r="K125" s="67" t="str">
        <f t="shared" si="17"/>
        <v/>
      </c>
    </row>
    <row r="126" spans="1:11" x14ac:dyDescent="0.25">
      <c r="A126" s="530">
        <v>117</v>
      </c>
      <c r="B126" s="531"/>
      <c r="C126" s="531"/>
      <c r="D126" s="532"/>
      <c r="E126" s="532"/>
      <c r="F126" s="532"/>
      <c r="G126" s="533"/>
      <c r="H126" s="531"/>
      <c r="I126" s="532"/>
      <c r="J126" s="67" t="str">
        <f t="shared" si="16"/>
        <v/>
      </c>
      <c r="K126" s="67" t="str">
        <f t="shared" si="17"/>
        <v/>
      </c>
    </row>
    <row r="127" spans="1:11" x14ac:dyDescent="0.25">
      <c r="A127" s="530">
        <v>118</v>
      </c>
      <c r="B127" s="531"/>
      <c r="C127" s="531"/>
      <c r="D127" s="532"/>
      <c r="E127" s="532"/>
      <c r="F127" s="532"/>
      <c r="G127" s="533"/>
      <c r="H127" s="531"/>
      <c r="I127" s="532"/>
      <c r="J127" s="67" t="str">
        <f t="shared" si="16"/>
        <v/>
      </c>
      <c r="K127" s="67" t="str">
        <f t="shared" si="17"/>
        <v/>
      </c>
    </row>
    <row r="128" spans="1:11" x14ac:dyDescent="0.25">
      <c r="A128" s="530">
        <v>119</v>
      </c>
      <c r="B128" s="531"/>
      <c r="C128" s="531"/>
      <c r="D128" s="532"/>
      <c r="E128" s="532"/>
      <c r="F128" s="532"/>
      <c r="G128" s="533"/>
      <c r="H128" s="531"/>
      <c r="I128" s="532"/>
      <c r="J128" s="67" t="str">
        <f t="shared" si="16"/>
        <v/>
      </c>
      <c r="K128" s="67" t="str">
        <f t="shared" si="17"/>
        <v/>
      </c>
    </row>
    <row r="129" spans="1:11" x14ac:dyDescent="0.25">
      <c r="A129" s="530">
        <v>120</v>
      </c>
      <c r="B129" s="531"/>
      <c r="C129" s="531"/>
      <c r="D129" s="532"/>
      <c r="E129" s="532"/>
      <c r="F129" s="532"/>
      <c r="G129" s="533"/>
      <c r="H129" s="531"/>
      <c r="I129" s="532"/>
      <c r="J129" s="67" t="str">
        <f t="shared" si="16"/>
        <v/>
      </c>
      <c r="K129" s="67" t="str">
        <f t="shared" si="17"/>
        <v/>
      </c>
    </row>
    <row r="130" spans="1:11" x14ac:dyDescent="0.25">
      <c r="A130" s="530">
        <v>121</v>
      </c>
      <c r="B130" s="531"/>
      <c r="C130" s="531"/>
      <c r="D130" s="532"/>
      <c r="E130" s="532"/>
      <c r="F130" s="532"/>
      <c r="G130" s="533"/>
      <c r="H130" s="531"/>
      <c r="I130" s="532"/>
      <c r="J130" s="67" t="str">
        <f t="shared" si="16"/>
        <v/>
      </c>
      <c r="K130" s="67" t="str">
        <f t="shared" si="17"/>
        <v/>
      </c>
    </row>
    <row r="131" spans="1:11" x14ac:dyDescent="0.25">
      <c r="A131" s="530">
        <v>122</v>
      </c>
      <c r="B131" s="531"/>
      <c r="C131" s="531"/>
      <c r="D131" s="532"/>
      <c r="E131" s="532"/>
      <c r="F131" s="532"/>
      <c r="G131" s="533"/>
      <c r="H131" s="531"/>
      <c r="I131" s="532"/>
      <c r="J131" s="67" t="str">
        <f t="shared" si="16"/>
        <v/>
      </c>
      <c r="K131" s="67" t="str">
        <f t="shared" si="17"/>
        <v/>
      </c>
    </row>
    <row r="132" spans="1:11" x14ac:dyDescent="0.25">
      <c r="A132" s="530">
        <v>123</v>
      </c>
      <c r="B132" s="531"/>
      <c r="C132" s="531"/>
      <c r="D132" s="532"/>
      <c r="E132" s="532"/>
      <c r="F132" s="532"/>
      <c r="G132" s="533"/>
      <c r="H132" s="531"/>
      <c r="I132" s="532"/>
      <c r="J132" s="67" t="str">
        <f t="shared" si="16"/>
        <v/>
      </c>
      <c r="K132" s="67" t="str">
        <f t="shared" si="17"/>
        <v/>
      </c>
    </row>
    <row r="133" spans="1:11" x14ac:dyDescent="0.25">
      <c r="A133" s="530">
        <v>124</v>
      </c>
      <c r="B133" s="531"/>
      <c r="C133" s="531"/>
      <c r="D133" s="532"/>
      <c r="E133" s="532"/>
      <c r="F133" s="532"/>
      <c r="G133" s="533"/>
      <c r="H133" s="531"/>
      <c r="I133" s="532"/>
      <c r="J133" s="67" t="str">
        <f t="shared" si="16"/>
        <v/>
      </c>
      <c r="K133" s="67" t="str">
        <f t="shared" si="17"/>
        <v/>
      </c>
    </row>
    <row r="134" spans="1:11" x14ac:dyDescent="0.25">
      <c r="A134" s="530">
        <v>125</v>
      </c>
      <c r="B134" s="531"/>
      <c r="C134" s="531"/>
      <c r="D134" s="532"/>
      <c r="E134" s="532"/>
      <c r="F134" s="532"/>
      <c r="G134" s="533"/>
      <c r="H134" s="531"/>
      <c r="I134" s="532"/>
      <c r="J134" s="67" t="str">
        <f t="shared" si="16"/>
        <v/>
      </c>
      <c r="K134" s="67" t="str">
        <f t="shared" si="17"/>
        <v/>
      </c>
    </row>
    <row r="135" spans="1:11" x14ac:dyDescent="0.25">
      <c r="A135" s="530">
        <v>126</v>
      </c>
      <c r="B135" s="531"/>
      <c r="C135" s="531"/>
      <c r="D135" s="532"/>
      <c r="E135" s="532"/>
      <c r="F135" s="532"/>
      <c r="G135" s="533"/>
      <c r="H135" s="531"/>
      <c r="I135" s="532"/>
      <c r="J135" s="67" t="str">
        <f t="shared" si="16"/>
        <v/>
      </c>
      <c r="K135" s="67" t="str">
        <f t="shared" si="17"/>
        <v/>
      </c>
    </row>
    <row r="136" spans="1:11" x14ac:dyDescent="0.25">
      <c r="A136" s="530">
        <v>127</v>
      </c>
      <c r="B136" s="531"/>
      <c r="C136" s="531"/>
      <c r="D136" s="532"/>
      <c r="E136" s="532"/>
      <c r="F136" s="532"/>
      <c r="G136" s="533"/>
      <c r="H136" s="531"/>
      <c r="I136" s="532"/>
      <c r="J136" s="67" t="str">
        <f t="shared" si="16"/>
        <v/>
      </c>
      <c r="K136" s="67" t="str">
        <f t="shared" si="17"/>
        <v/>
      </c>
    </row>
    <row r="137" spans="1:11" x14ac:dyDescent="0.25">
      <c r="A137" s="530">
        <v>128</v>
      </c>
      <c r="B137" s="531"/>
      <c r="C137" s="531"/>
      <c r="D137" s="532"/>
      <c r="E137" s="532"/>
      <c r="F137" s="532"/>
      <c r="G137" s="533"/>
      <c r="H137" s="531"/>
      <c r="I137" s="532"/>
      <c r="J137" s="67" t="str">
        <f t="shared" si="16"/>
        <v/>
      </c>
      <c r="K137" s="67" t="str">
        <f t="shared" si="17"/>
        <v/>
      </c>
    </row>
    <row r="138" spans="1:11" x14ac:dyDescent="0.25">
      <c r="A138" s="530">
        <v>129</v>
      </c>
      <c r="B138" s="531"/>
      <c r="C138" s="531"/>
      <c r="D138" s="532"/>
      <c r="E138" s="532"/>
      <c r="F138" s="532"/>
      <c r="G138" s="533"/>
      <c r="H138" s="531"/>
      <c r="I138" s="532"/>
      <c r="J138" s="67" t="str">
        <f t="shared" ref="J138:J201" si="24">IF(OR($B138="",$C138="",$D138="",$F138="",E138="",$G138&lt;an_initial,$G138&gt;an_final,$P138=FALSE),"",IF($I138="",CS_ROM*$H138/Q138,CS_ROM*$I138))</f>
        <v/>
      </c>
      <c r="K138" s="67" t="str">
        <f t="shared" ref="K138:K201" si="25">IF(OR($B138="",$C138="",$D138="",$F138="",E138="",$G138="",$G138&gt;an_final,$P138=FALSE),"",IF($I138="",CS_ROM*$H138/Q138,CS_ROM*$I138))</f>
        <v/>
      </c>
    </row>
    <row r="139" spans="1:11" x14ac:dyDescent="0.25">
      <c r="A139" s="530">
        <v>130</v>
      </c>
      <c r="B139" s="531"/>
      <c r="C139" s="531"/>
      <c r="D139" s="532"/>
      <c r="E139" s="532"/>
      <c r="F139" s="532"/>
      <c r="G139" s="533"/>
      <c r="H139" s="531"/>
      <c r="I139" s="532"/>
      <c r="J139" s="67" t="str">
        <f t="shared" si="24"/>
        <v/>
      </c>
      <c r="K139" s="67" t="str">
        <f t="shared" si="25"/>
        <v/>
      </c>
    </row>
    <row r="140" spans="1:11" x14ac:dyDescent="0.25">
      <c r="A140" s="530">
        <v>131</v>
      </c>
      <c r="B140" s="531"/>
      <c r="C140" s="531"/>
      <c r="D140" s="532"/>
      <c r="E140" s="532"/>
      <c r="F140" s="532"/>
      <c r="G140" s="533"/>
      <c r="H140" s="531"/>
      <c r="I140" s="532"/>
      <c r="J140" s="67" t="str">
        <f t="shared" si="24"/>
        <v/>
      </c>
      <c r="K140" s="67" t="str">
        <f t="shared" si="25"/>
        <v/>
      </c>
    </row>
    <row r="141" spans="1:11" x14ac:dyDescent="0.25">
      <c r="A141" s="530">
        <v>132</v>
      </c>
      <c r="B141" s="531"/>
      <c r="C141" s="531"/>
      <c r="D141" s="532"/>
      <c r="E141" s="532"/>
      <c r="F141" s="532"/>
      <c r="G141" s="533"/>
      <c r="H141" s="531"/>
      <c r="I141" s="532"/>
      <c r="J141" s="67" t="str">
        <f t="shared" si="24"/>
        <v/>
      </c>
      <c r="K141" s="67" t="str">
        <f t="shared" si="25"/>
        <v/>
      </c>
    </row>
    <row r="142" spans="1:11" x14ac:dyDescent="0.25">
      <c r="A142" s="530">
        <v>133</v>
      </c>
      <c r="B142" s="531"/>
      <c r="C142" s="531"/>
      <c r="D142" s="532"/>
      <c r="E142" s="532"/>
      <c r="F142" s="532"/>
      <c r="G142" s="533"/>
      <c r="H142" s="531"/>
      <c r="I142" s="532"/>
      <c r="J142" s="67" t="str">
        <f t="shared" si="24"/>
        <v/>
      </c>
      <c r="K142" s="67" t="str">
        <f t="shared" si="25"/>
        <v/>
      </c>
    </row>
    <row r="143" spans="1:11" x14ac:dyDescent="0.25">
      <c r="A143" s="530">
        <v>134</v>
      </c>
      <c r="B143" s="531"/>
      <c r="C143" s="531"/>
      <c r="D143" s="532"/>
      <c r="E143" s="532"/>
      <c r="F143" s="532"/>
      <c r="G143" s="533"/>
      <c r="H143" s="531"/>
      <c r="I143" s="532"/>
      <c r="J143" s="67" t="str">
        <f t="shared" si="24"/>
        <v/>
      </c>
      <c r="K143" s="67" t="str">
        <f t="shared" si="25"/>
        <v/>
      </c>
    </row>
    <row r="144" spans="1:11" x14ac:dyDescent="0.25">
      <c r="A144" s="530">
        <v>135</v>
      </c>
      <c r="B144" s="531"/>
      <c r="C144" s="531"/>
      <c r="D144" s="532"/>
      <c r="E144" s="532"/>
      <c r="F144" s="532"/>
      <c r="G144" s="533"/>
      <c r="H144" s="531"/>
      <c r="I144" s="532"/>
      <c r="J144" s="67" t="str">
        <f t="shared" si="24"/>
        <v/>
      </c>
      <c r="K144" s="67" t="str">
        <f t="shared" si="25"/>
        <v/>
      </c>
    </row>
    <row r="145" spans="1:11" x14ac:dyDescent="0.25">
      <c r="A145" s="530">
        <v>136</v>
      </c>
      <c r="B145" s="531"/>
      <c r="C145" s="531"/>
      <c r="D145" s="532"/>
      <c r="E145" s="532"/>
      <c r="F145" s="532"/>
      <c r="G145" s="533"/>
      <c r="H145" s="531"/>
      <c r="I145" s="532"/>
      <c r="J145" s="67" t="str">
        <f t="shared" si="24"/>
        <v/>
      </c>
      <c r="K145" s="67" t="str">
        <f t="shared" si="25"/>
        <v/>
      </c>
    </row>
    <row r="146" spans="1:11" x14ac:dyDescent="0.25">
      <c r="A146" s="530">
        <v>137</v>
      </c>
      <c r="B146" s="531"/>
      <c r="C146" s="531"/>
      <c r="D146" s="532"/>
      <c r="E146" s="532"/>
      <c r="F146" s="532"/>
      <c r="G146" s="533"/>
      <c r="H146" s="531"/>
      <c r="I146" s="532"/>
      <c r="J146" s="67" t="str">
        <f t="shared" si="24"/>
        <v/>
      </c>
      <c r="K146" s="67" t="str">
        <f t="shared" si="25"/>
        <v/>
      </c>
    </row>
    <row r="147" spans="1:11" x14ac:dyDescent="0.25">
      <c r="A147" s="530">
        <v>138</v>
      </c>
      <c r="B147" s="531"/>
      <c r="C147" s="531"/>
      <c r="D147" s="532"/>
      <c r="E147" s="532"/>
      <c r="F147" s="532"/>
      <c r="G147" s="533"/>
      <c r="H147" s="531"/>
      <c r="I147" s="532"/>
      <c r="J147" s="67" t="str">
        <f t="shared" si="24"/>
        <v/>
      </c>
      <c r="K147" s="67" t="str">
        <f t="shared" si="25"/>
        <v/>
      </c>
    </row>
    <row r="148" spans="1:11" x14ac:dyDescent="0.25">
      <c r="A148" s="530">
        <v>139</v>
      </c>
      <c r="B148" s="531"/>
      <c r="C148" s="531"/>
      <c r="D148" s="532"/>
      <c r="E148" s="532"/>
      <c r="F148" s="532"/>
      <c r="G148" s="533"/>
      <c r="H148" s="531"/>
      <c r="I148" s="532"/>
      <c r="J148" s="67" t="str">
        <f t="shared" si="24"/>
        <v/>
      </c>
      <c r="K148" s="67" t="str">
        <f t="shared" si="25"/>
        <v/>
      </c>
    </row>
    <row r="149" spans="1:11" x14ac:dyDescent="0.25">
      <c r="A149" s="530">
        <v>140</v>
      </c>
      <c r="B149" s="531"/>
      <c r="C149" s="531"/>
      <c r="D149" s="532"/>
      <c r="E149" s="532"/>
      <c r="F149" s="532"/>
      <c r="G149" s="533"/>
      <c r="H149" s="531"/>
      <c r="I149" s="532"/>
      <c r="J149" s="67" t="str">
        <f t="shared" si="24"/>
        <v/>
      </c>
      <c r="K149" s="67" t="str">
        <f t="shared" si="25"/>
        <v/>
      </c>
    </row>
    <row r="150" spans="1:11" x14ac:dyDescent="0.25">
      <c r="A150" s="530">
        <v>141</v>
      </c>
      <c r="B150" s="531"/>
      <c r="C150" s="531"/>
      <c r="D150" s="532"/>
      <c r="E150" s="532"/>
      <c r="F150" s="532"/>
      <c r="G150" s="533"/>
      <c r="H150" s="531"/>
      <c r="I150" s="532"/>
      <c r="J150" s="67" t="str">
        <f t="shared" si="24"/>
        <v/>
      </c>
      <c r="K150" s="67" t="str">
        <f t="shared" si="25"/>
        <v/>
      </c>
    </row>
    <row r="151" spans="1:11" x14ac:dyDescent="0.25">
      <c r="A151" s="530">
        <v>142</v>
      </c>
      <c r="B151" s="531"/>
      <c r="C151" s="531"/>
      <c r="D151" s="532"/>
      <c r="E151" s="532"/>
      <c r="F151" s="532"/>
      <c r="G151" s="533"/>
      <c r="H151" s="531"/>
      <c r="I151" s="532"/>
      <c r="J151" s="67" t="str">
        <f t="shared" si="24"/>
        <v/>
      </c>
      <c r="K151" s="67" t="str">
        <f t="shared" si="25"/>
        <v/>
      </c>
    </row>
    <row r="152" spans="1:11" x14ac:dyDescent="0.25">
      <c r="A152" s="530">
        <v>143</v>
      </c>
      <c r="B152" s="531"/>
      <c r="C152" s="531"/>
      <c r="D152" s="532"/>
      <c r="E152" s="532"/>
      <c r="F152" s="532"/>
      <c r="G152" s="533"/>
      <c r="H152" s="531"/>
      <c r="I152" s="532"/>
      <c r="J152" s="67" t="str">
        <f t="shared" si="24"/>
        <v/>
      </c>
      <c r="K152" s="67" t="str">
        <f t="shared" si="25"/>
        <v/>
      </c>
    </row>
    <row r="153" spans="1:11" x14ac:dyDescent="0.25">
      <c r="A153" s="530">
        <v>144</v>
      </c>
      <c r="B153" s="531"/>
      <c r="C153" s="531"/>
      <c r="D153" s="532"/>
      <c r="E153" s="532"/>
      <c r="F153" s="532"/>
      <c r="G153" s="533"/>
      <c r="H153" s="531"/>
      <c r="I153" s="532"/>
      <c r="J153" s="67" t="str">
        <f t="shared" si="24"/>
        <v/>
      </c>
      <c r="K153" s="67" t="str">
        <f t="shared" si="25"/>
        <v/>
      </c>
    </row>
    <row r="154" spans="1:11" x14ac:dyDescent="0.25">
      <c r="A154" s="530">
        <v>145</v>
      </c>
      <c r="B154" s="531"/>
      <c r="C154" s="531"/>
      <c r="D154" s="532"/>
      <c r="E154" s="532"/>
      <c r="F154" s="532"/>
      <c r="G154" s="533"/>
      <c r="H154" s="531"/>
      <c r="I154" s="532"/>
      <c r="J154" s="67" t="str">
        <f t="shared" si="24"/>
        <v/>
      </c>
      <c r="K154" s="67" t="str">
        <f t="shared" si="25"/>
        <v/>
      </c>
    </row>
    <row r="155" spans="1:11" x14ac:dyDescent="0.25">
      <c r="A155" s="530">
        <v>146</v>
      </c>
      <c r="B155" s="531"/>
      <c r="C155" s="531"/>
      <c r="D155" s="532"/>
      <c r="E155" s="532"/>
      <c r="F155" s="532"/>
      <c r="G155" s="533"/>
      <c r="H155" s="531"/>
      <c r="I155" s="532"/>
      <c r="J155" s="67" t="str">
        <f t="shared" si="24"/>
        <v/>
      </c>
      <c r="K155" s="67" t="str">
        <f t="shared" si="25"/>
        <v/>
      </c>
    </row>
    <row r="156" spans="1:11" x14ac:dyDescent="0.25">
      <c r="A156" s="530">
        <v>147</v>
      </c>
      <c r="B156" s="531"/>
      <c r="C156" s="531"/>
      <c r="D156" s="532"/>
      <c r="E156" s="532"/>
      <c r="F156" s="532"/>
      <c r="G156" s="533"/>
      <c r="H156" s="531"/>
      <c r="I156" s="532"/>
      <c r="J156" s="67" t="str">
        <f t="shared" si="24"/>
        <v/>
      </c>
      <c r="K156" s="67" t="str">
        <f t="shared" si="25"/>
        <v/>
      </c>
    </row>
    <row r="157" spans="1:11" x14ac:dyDescent="0.25">
      <c r="A157" s="530">
        <v>148</v>
      </c>
      <c r="B157" s="531"/>
      <c r="C157" s="531"/>
      <c r="D157" s="532"/>
      <c r="E157" s="532"/>
      <c r="F157" s="532"/>
      <c r="G157" s="533"/>
      <c r="H157" s="531"/>
      <c r="I157" s="532"/>
      <c r="J157" s="67" t="str">
        <f t="shared" si="24"/>
        <v/>
      </c>
      <c r="K157" s="67" t="str">
        <f t="shared" si="25"/>
        <v/>
      </c>
    </row>
    <row r="158" spans="1:11" x14ac:dyDescent="0.25">
      <c r="A158" s="530">
        <v>149</v>
      </c>
      <c r="B158" s="531"/>
      <c r="C158" s="531"/>
      <c r="D158" s="532"/>
      <c r="E158" s="532"/>
      <c r="F158" s="532"/>
      <c r="G158" s="533"/>
      <c r="H158" s="531"/>
      <c r="I158" s="532"/>
      <c r="J158" s="67" t="str">
        <f t="shared" si="24"/>
        <v/>
      </c>
      <c r="K158" s="67" t="str">
        <f t="shared" si="25"/>
        <v/>
      </c>
    </row>
    <row r="159" spans="1:11" x14ac:dyDescent="0.25">
      <c r="A159" s="530">
        <v>150</v>
      </c>
      <c r="B159" s="531"/>
      <c r="C159" s="531"/>
      <c r="D159" s="532"/>
      <c r="E159" s="532"/>
      <c r="F159" s="532"/>
      <c r="G159" s="533"/>
      <c r="H159" s="531"/>
      <c r="I159" s="532"/>
      <c r="J159" s="67" t="str">
        <f t="shared" si="24"/>
        <v/>
      </c>
      <c r="K159" s="67" t="str">
        <f t="shared" si="25"/>
        <v/>
      </c>
    </row>
    <row r="160" spans="1:11" x14ac:dyDescent="0.25">
      <c r="A160" s="530">
        <v>151</v>
      </c>
      <c r="B160" s="531"/>
      <c r="C160" s="531"/>
      <c r="D160" s="532"/>
      <c r="E160" s="532"/>
      <c r="F160" s="532"/>
      <c r="G160" s="533"/>
      <c r="H160" s="531"/>
      <c r="I160" s="532"/>
      <c r="J160" s="67" t="str">
        <f t="shared" si="24"/>
        <v/>
      </c>
      <c r="K160" s="67" t="str">
        <f t="shared" si="25"/>
        <v/>
      </c>
    </row>
    <row r="161" spans="1:11" x14ac:dyDescent="0.25">
      <c r="A161" s="530">
        <v>152</v>
      </c>
      <c r="B161" s="531"/>
      <c r="C161" s="531"/>
      <c r="D161" s="532"/>
      <c r="E161" s="532"/>
      <c r="F161" s="532"/>
      <c r="G161" s="533"/>
      <c r="H161" s="531"/>
      <c r="I161" s="532"/>
      <c r="J161" s="67" t="str">
        <f t="shared" si="24"/>
        <v/>
      </c>
      <c r="K161" s="67" t="str">
        <f t="shared" si="25"/>
        <v/>
      </c>
    </row>
    <row r="162" spans="1:11" x14ac:dyDescent="0.25">
      <c r="A162" s="530">
        <v>153</v>
      </c>
      <c r="B162" s="531"/>
      <c r="C162" s="531"/>
      <c r="D162" s="532"/>
      <c r="E162" s="532"/>
      <c r="F162" s="532"/>
      <c r="G162" s="533"/>
      <c r="H162" s="531"/>
      <c r="I162" s="532"/>
      <c r="J162" s="67" t="str">
        <f t="shared" si="24"/>
        <v/>
      </c>
      <c r="K162" s="67" t="str">
        <f t="shared" si="25"/>
        <v/>
      </c>
    </row>
    <row r="163" spans="1:11" x14ac:dyDescent="0.25">
      <c r="A163" s="530">
        <v>154</v>
      </c>
      <c r="B163" s="531"/>
      <c r="C163" s="531"/>
      <c r="D163" s="532"/>
      <c r="E163" s="532"/>
      <c r="F163" s="532"/>
      <c r="G163" s="533"/>
      <c r="H163" s="531"/>
      <c r="I163" s="532"/>
      <c r="J163" s="67" t="str">
        <f t="shared" si="24"/>
        <v/>
      </c>
      <c r="K163" s="67" t="str">
        <f t="shared" si="25"/>
        <v/>
      </c>
    </row>
    <row r="164" spans="1:11" x14ac:dyDescent="0.25">
      <c r="A164" s="530">
        <v>155</v>
      </c>
      <c r="B164" s="531"/>
      <c r="C164" s="531"/>
      <c r="D164" s="532"/>
      <c r="E164" s="532"/>
      <c r="F164" s="532"/>
      <c r="G164" s="533"/>
      <c r="H164" s="531"/>
      <c r="I164" s="532"/>
      <c r="J164" s="67" t="str">
        <f t="shared" si="24"/>
        <v/>
      </c>
      <c r="K164" s="67" t="str">
        <f t="shared" si="25"/>
        <v/>
      </c>
    </row>
    <row r="165" spans="1:11" x14ac:dyDescent="0.25">
      <c r="A165" s="530">
        <v>156</v>
      </c>
      <c r="B165" s="531"/>
      <c r="C165" s="531"/>
      <c r="D165" s="532"/>
      <c r="E165" s="532"/>
      <c r="F165" s="532"/>
      <c r="G165" s="533"/>
      <c r="H165" s="531"/>
      <c r="I165" s="532"/>
      <c r="J165" s="67" t="str">
        <f t="shared" si="24"/>
        <v/>
      </c>
      <c r="K165" s="67" t="str">
        <f t="shared" si="25"/>
        <v/>
      </c>
    </row>
    <row r="166" spans="1:11" x14ac:dyDescent="0.25">
      <c r="A166" s="530">
        <v>157</v>
      </c>
      <c r="B166" s="531"/>
      <c r="C166" s="531"/>
      <c r="D166" s="532"/>
      <c r="E166" s="532"/>
      <c r="F166" s="532"/>
      <c r="G166" s="533"/>
      <c r="H166" s="531"/>
      <c r="I166" s="532"/>
      <c r="J166" s="67" t="str">
        <f t="shared" si="24"/>
        <v/>
      </c>
      <c r="K166" s="67" t="str">
        <f t="shared" si="25"/>
        <v/>
      </c>
    </row>
    <row r="167" spans="1:11" x14ac:dyDescent="0.25">
      <c r="A167" s="530">
        <v>158</v>
      </c>
      <c r="B167" s="531"/>
      <c r="C167" s="531"/>
      <c r="D167" s="532"/>
      <c r="E167" s="532"/>
      <c r="F167" s="532"/>
      <c r="G167" s="533"/>
      <c r="H167" s="531"/>
      <c r="I167" s="532"/>
      <c r="J167" s="67" t="str">
        <f t="shared" si="24"/>
        <v/>
      </c>
      <c r="K167" s="67" t="str">
        <f t="shared" si="25"/>
        <v/>
      </c>
    </row>
    <row r="168" spans="1:11" x14ac:dyDescent="0.25">
      <c r="A168" s="530">
        <v>159</v>
      </c>
      <c r="B168" s="531"/>
      <c r="C168" s="531"/>
      <c r="D168" s="532"/>
      <c r="E168" s="532"/>
      <c r="F168" s="532"/>
      <c r="G168" s="533"/>
      <c r="H168" s="531"/>
      <c r="I168" s="532"/>
      <c r="J168" s="67" t="str">
        <f t="shared" si="24"/>
        <v/>
      </c>
      <c r="K168" s="67" t="str">
        <f t="shared" si="25"/>
        <v/>
      </c>
    </row>
    <row r="169" spans="1:11" x14ac:dyDescent="0.25">
      <c r="A169" s="530">
        <v>160</v>
      </c>
      <c r="B169" s="531"/>
      <c r="C169" s="531"/>
      <c r="D169" s="532"/>
      <c r="E169" s="532"/>
      <c r="F169" s="532"/>
      <c r="G169" s="533"/>
      <c r="H169" s="531"/>
      <c r="I169" s="532"/>
      <c r="J169" s="67" t="str">
        <f t="shared" si="24"/>
        <v/>
      </c>
      <c r="K169" s="67" t="str">
        <f t="shared" si="25"/>
        <v/>
      </c>
    </row>
    <row r="170" spans="1:11" x14ac:dyDescent="0.25">
      <c r="A170" s="530">
        <v>161</v>
      </c>
      <c r="B170" s="531"/>
      <c r="C170" s="531"/>
      <c r="D170" s="532"/>
      <c r="E170" s="532"/>
      <c r="F170" s="532"/>
      <c r="G170" s="533"/>
      <c r="H170" s="531"/>
      <c r="I170" s="532"/>
      <c r="J170" s="67" t="str">
        <f t="shared" si="24"/>
        <v/>
      </c>
      <c r="K170" s="67" t="str">
        <f t="shared" si="25"/>
        <v/>
      </c>
    </row>
    <row r="171" spans="1:11" x14ac:dyDescent="0.25">
      <c r="A171" s="530">
        <v>162</v>
      </c>
      <c r="B171" s="531"/>
      <c r="C171" s="531"/>
      <c r="D171" s="532"/>
      <c r="E171" s="532"/>
      <c r="F171" s="532"/>
      <c r="G171" s="533"/>
      <c r="H171" s="531"/>
      <c r="I171" s="532"/>
      <c r="J171" s="67" t="str">
        <f t="shared" si="24"/>
        <v/>
      </c>
      <c r="K171" s="67" t="str">
        <f t="shared" si="25"/>
        <v/>
      </c>
    </row>
    <row r="172" spans="1:11" x14ac:dyDescent="0.25">
      <c r="A172" s="530">
        <v>163</v>
      </c>
      <c r="B172" s="531"/>
      <c r="C172" s="531"/>
      <c r="D172" s="532"/>
      <c r="E172" s="532"/>
      <c r="F172" s="532"/>
      <c r="G172" s="533"/>
      <c r="H172" s="531"/>
      <c r="I172" s="532"/>
      <c r="J172" s="67" t="str">
        <f t="shared" si="24"/>
        <v/>
      </c>
      <c r="K172" s="67" t="str">
        <f t="shared" si="25"/>
        <v/>
      </c>
    </row>
    <row r="173" spans="1:11" x14ac:dyDescent="0.25">
      <c r="A173" s="530">
        <v>164</v>
      </c>
      <c r="B173" s="531"/>
      <c r="C173" s="531"/>
      <c r="D173" s="532"/>
      <c r="E173" s="532"/>
      <c r="F173" s="532"/>
      <c r="G173" s="533"/>
      <c r="H173" s="531"/>
      <c r="I173" s="532"/>
      <c r="J173" s="67" t="str">
        <f t="shared" si="24"/>
        <v/>
      </c>
      <c r="K173" s="67" t="str">
        <f t="shared" si="25"/>
        <v/>
      </c>
    </row>
    <row r="174" spans="1:11" x14ac:dyDescent="0.25">
      <c r="A174" s="530">
        <v>165</v>
      </c>
      <c r="B174" s="531"/>
      <c r="C174" s="531"/>
      <c r="D174" s="532"/>
      <c r="E174" s="532"/>
      <c r="F174" s="532"/>
      <c r="G174" s="533"/>
      <c r="H174" s="531"/>
      <c r="I174" s="532"/>
      <c r="J174" s="67" t="str">
        <f t="shared" si="24"/>
        <v/>
      </c>
      <c r="K174" s="67" t="str">
        <f t="shared" si="25"/>
        <v/>
      </c>
    </row>
    <row r="175" spans="1:11" x14ac:dyDescent="0.25">
      <c r="A175" s="530">
        <v>166</v>
      </c>
      <c r="B175" s="531"/>
      <c r="C175" s="531"/>
      <c r="D175" s="532"/>
      <c r="E175" s="532"/>
      <c r="F175" s="532"/>
      <c r="G175" s="533"/>
      <c r="H175" s="531"/>
      <c r="I175" s="532"/>
      <c r="J175" s="67" t="str">
        <f t="shared" si="24"/>
        <v/>
      </c>
      <c r="K175" s="67" t="str">
        <f t="shared" si="25"/>
        <v/>
      </c>
    </row>
    <row r="176" spans="1:11" x14ac:dyDescent="0.25">
      <c r="A176" s="530">
        <v>167</v>
      </c>
      <c r="B176" s="531"/>
      <c r="C176" s="531"/>
      <c r="D176" s="532"/>
      <c r="E176" s="532"/>
      <c r="F176" s="532"/>
      <c r="G176" s="533"/>
      <c r="H176" s="531"/>
      <c r="I176" s="532"/>
      <c r="J176" s="67" t="str">
        <f t="shared" si="24"/>
        <v/>
      </c>
      <c r="K176" s="67" t="str">
        <f t="shared" si="25"/>
        <v/>
      </c>
    </row>
    <row r="177" spans="1:11" x14ac:dyDescent="0.25">
      <c r="A177" s="530">
        <v>168</v>
      </c>
      <c r="B177" s="531"/>
      <c r="C177" s="531"/>
      <c r="D177" s="532"/>
      <c r="E177" s="532"/>
      <c r="F177" s="532"/>
      <c r="G177" s="533"/>
      <c r="H177" s="531"/>
      <c r="I177" s="532"/>
      <c r="J177" s="67" t="str">
        <f t="shared" si="24"/>
        <v/>
      </c>
      <c r="K177" s="67" t="str">
        <f t="shared" si="25"/>
        <v/>
      </c>
    </row>
    <row r="178" spans="1:11" x14ac:dyDescent="0.25">
      <c r="A178" s="530">
        <v>169</v>
      </c>
      <c r="B178" s="531"/>
      <c r="C178" s="531"/>
      <c r="D178" s="532"/>
      <c r="E178" s="532"/>
      <c r="F178" s="532"/>
      <c r="G178" s="533"/>
      <c r="H178" s="531"/>
      <c r="I178" s="532"/>
      <c r="J178" s="67" t="str">
        <f t="shared" si="24"/>
        <v/>
      </c>
      <c r="K178" s="67" t="str">
        <f t="shared" si="25"/>
        <v/>
      </c>
    </row>
    <row r="179" spans="1:11" x14ac:dyDescent="0.25">
      <c r="A179" s="530">
        <v>170</v>
      </c>
      <c r="B179" s="531"/>
      <c r="C179" s="531"/>
      <c r="D179" s="532"/>
      <c r="E179" s="532"/>
      <c r="F179" s="532"/>
      <c r="G179" s="533"/>
      <c r="H179" s="531"/>
      <c r="I179" s="532"/>
      <c r="J179" s="67" t="str">
        <f t="shared" si="24"/>
        <v/>
      </c>
      <c r="K179" s="67" t="str">
        <f t="shared" si="25"/>
        <v/>
      </c>
    </row>
    <row r="180" spans="1:11" x14ac:dyDescent="0.25">
      <c r="A180" s="530">
        <v>171</v>
      </c>
      <c r="B180" s="531"/>
      <c r="C180" s="531"/>
      <c r="D180" s="532"/>
      <c r="E180" s="532"/>
      <c r="F180" s="532"/>
      <c r="G180" s="533"/>
      <c r="H180" s="531"/>
      <c r="I180" s="532"/>
      <c r="J180" s="67" t="str">
        <f t="shared" si="24"/>
        <v/>
      </c>
      <c r="K180" s="67" t="str">
        <f t="shared" si="25"/>
        <v/>
      </c>
    </row>
    <row r="181" spans="1:11" x14ac:dyDescent="0.25">
      <c r="A181" s="530">
        <v>172</v>
      </c>
      <c r="B181" s="531"/>
      <c r="C181" s="531"/>
      <c r="D181" s="532"/>
      <c r="E181" s="532"/>
      <c r="F181" s="532"/>
      <c r="G181" s="533"/>
      <c r="H181" s="531"/>
      <c r="I181" s="532"/>
      <c r="J181" s="67" t="str">
        <f t="shared" si="24"/>
        <v/>
      </c>
      <c r="K181" s="67" t="str">
        <f t="shared" si="25"/>
        <v/>
      </c>
    </row>
    <row r="182" spans="1:11" x14ac:dyDescent="0.25">
      <c r="A182" s="530">
        <v>173</v>
      </c>
      <c r="B182" s="531"/>
      <c r="C182" s="531"/>
      <c r="D182" s="532"/>
      <c r="E182" s="532"/>
      <c r="F182" s="532"/>
      <c r="G182" s="533"/>
      <c r="H182" s="531"/>
      <c r="I182" s="532"/>
      <c r="J182" s="67" t="str">
        <f t="shared" si="24"/>
        <v/>
      </c>
      <c r="K182" s="67" t="str">
        <f t="shared" si="25"/>
        <v/>
      </c>
    </row>
    <row r="183" spans="1:11" x14ac:dyDescent="0.25">
      <c r="A183" s="530">
        <v>174</v>
      </c>
      <c r="B183" s="531"/>
      <c r="C183" s="531"/>
      <c r="D183" s="532"/>
      <c r="E183" s="532"/>
      <c r="F183" s="532"/>
      <c r="G183" s="533"/>
      <c r="H183" s="531"/>
      <c r="I183" s="532"/>
      <c r="J183" s="67" t="str">
        <f t="shared" si="24"/>
        <v/>
      </c>
      <c r="K183" s="67" t="str">
        <f t="shared" si="25"/>
        <v/>
      </c>
    </row>
    <row r="184" spans="1:11" x14ac:dyDescent="0.25">
      <c r="A184" s="530">
        <v>175</v>
      </c>
      <c r="B184" s="531"/>
      <c r="C184" s="531"/>
      <c r="D184" s="532"/>
      <c r="E184" s="532"/>
      <c r="F184" s="532"/>
      <c r="G184" s="533"/>
      <c r="H184" s="531"/>
      <c r="I184" s="532"/>
      <c r="J184" s="67" t="str">
        <f t="shared" si="24"/>
        <v/>
      </c>
      <c r="K184" s="67" t="str">
        <f t="shared" si="25"/>
        <v/>
      </c>
    </row>
    <row r="185" spans="1:11" x14ac:dyDescent="0.25">
      <c r="A185" s="530">
        <v>176</v>
      </c>
      <c r="B185" s="531"/>
      <c r="C185" s="531"/>
      <c r="D185" s="532"/>
      <c r="E185" s="532"/>
      <c r="F185" s="532"/>
      <c r="G185" s="533"/>
      <c r="H185" s="531"/>
      <c r="I185" s="532"/>
      <c r="J185" s="67" t="str">
        <f t="shared" si="24"/>
        <v/>
      </c>
      <c r="K185" s="67" t="str">
        <f t="shared" si="25"/>
        <v/>
      </c>
    </row>
    <row r="186" spans="1:11" x14ac:dyDescent="0.25">
      <c r="A186" s="530">
        <v>177</v>
      </c>
      <c r="B186" s="531"/>
      <c r="C186" s="531"/>
      <c r="D186" s="532"/>
      <c r="E186" s="532"/>
      <c r="F186" s="532"/>
      <c r="G186" s="533"/>
      <c r="H186" s="531"/>
      <c r="I186" s="532"/>
      <c r="J186" s="67" t="str">
        <f t="shared" si="24"/>
        <v/>
      </c>
      <c r="K186" s="67" t="str">
        <f t="shared" si="25"/>
        <v/>
      </c>
    </row>
    <row r="187" spans="1:11" x14ac:dyDescent="0.25">
      <c r="A187" s="530">
        <v>178</v>
      </c>
      <c r="B187" s="531"/>
      <c r="C187" s="531"/>
      <c r="D187" s="532"/>
      <c r="E187" s="532"/>
      <c r="F187" s="532"/>
      <c r="G187" s="533"/>
      <c r="H187" s="531"/>
      <c r="I187" s="532"/>
      <c r="J187" s="67" t="str">
        <f t="shared" si="24"/>
        <v/>
      </c>
      <c r="K187" s="67" t="str">
        <f t="shared" si="25"/>
        <v/>
      </c>
    </row>
    <row r="188" spans="1:11" x14ac:dyDescent="0.25">
      <c r="A188" s="530">
        <v>179</v>
      </c>
      <c r="B188" s="531"/>
      <c r="C188" s="531"/>
      <c r="D188" s="532"/>
      <c r="E188" s="532"/>
      <c r="F188" s="532"/>
      <c r="G188" s="533"/>
      <c r="H188" s="531"/>
      <c r="I188" s="532"/>
      <c r="J188" s="67" t="str">
        <f t="shared" si="24"/>
        <v/>
      </c>
      <c r="K188" s="67" t="str">
        <f t="shared" si="25"/>
        <v/>
      </c>
    </row>
    <row r="189" spans="1:11" x14ac:dyDescent="0.25">
      <c r="A189" s="530">
        <v>180</v>
      </c>
      <c r="B189" s="531"/>
      <c r="C189" s="531"/>
      <c r="D189" s="532"/>
      <c r="E189" s="532"/>
      <c r="F189" s="532"/>
      <c r="G189" s="533"/>
      <c r="H189" s="531"/>
      <c r="I189" s="532"/>
      <c r="J189" s="67" t="str">
        <f t="shared" si="24"/>
        <v/>
      </c>
      <c r="K189" s="67" t="str">
        <f t="shared" si="25"/>
        <v/>
      </c>
    </row>
    <row r="190" spans="1:11" x14ac:dyDescent="0.25">
      <c r="A190" s="530">
        <v>181</v>
      </c>
      <c r="B190" s="531"/>
      <c r="C190" s="531"/>
      <c r="D190" s="532"/>
      <c r="E190" s="532"/>
      <c r="F190" s="532"/>
      <c r="G190" s="533"/>
      <c r="H190" s="531"/>
      <c r="I190" s="532"/>
      <c r="J190" s="67" t="str">
        <f t="shared" si="24"/>
        <v/>
      </c>
      <c r="K190" s="67" t="str">
        <f t="shared" si="25"/>
        <v/>
      </c>
    </row>
    <row r="191" spans="1:11" x14ac:dyDescent="0.25">
      <c r="A191" s="530">
        <v>182</v>
      </c>
      <c r="B191" s="531"/>
      <c r="C191" s="531"/>
      <c r="D191" s="532"/>
      <c r="E191" s="532"/>
      <c r="F191" s="532"/>
      <c r="G191" s="533"/>
      <c r="H191" s="531"/>
      <c r="I191" s="532"/>
      <c r="J191" s="67" t="str">
        <f t="shared" si="24"/>
        <v/>
      </c>
      <c r="K191" s="67" t="str">
        <f t="shared" si="25"/>
        <v/>
      </c>
    </row>
    <row r="192" spans="1:11" x14ac:dyDescent="0.25">
      <c r="A192" s="530">
        <v>183</v>
      </c>
      <c r="B192" s="531"/>
      <c r="C192" s="531"/>
      <c r="D192" s="532"/>
      <c r="E192" s="532"/>
      <c r="F192" s="532"/>
      <c r="G192" s="533"/>
      <c r="H192" s="531"/>
      <c r="I192" s="532"/>
      <c r="J192" s="67" t="str">
        <f t="shared" si="24"/>
        <v/>
      </c>
      <c r="K192" s="67" t="str">
        <f t="shared" si="25"/>
        <v/>
      </c>
    </row>
    <row r="193" spans="1:11" x14ac:dyDescent="0.25">
      <c r="A193" s="530">
        <v>184</v>
      </c>
      <c r="B193" s="531"/>
      <c r="C193" s="531"/>
      <c r="D193" s="532"/>
      <c r="E193" s="532"/>
      <c r="F193" s="532"/>
      <c r="G193" s="533"/>
      <c r="H193" s="531"/>
      <c r="I193" s="532"/>
      <c r="J193" s="67" t="str">
        <f t="shared" si="24"/>
        <v/>
      </c>
      <c r="K193" s="67" t="str">
        <f t="shared" si="25"/>
        <v/>
      </c>
    </row>
    <row r="194" spans="1:11" x14ac:dyDescent="0.25">
      <c r="A194" s="530">
        <v>185</v>
      </c>
      <c r="B194" s="531"/>
      <c r="C194" s="531"/>
      <c r="D194" s="532"/>
      <c r="E194" s="532"/>
      <c r="F194" s="532"/>
      <c r="G194" s="533"/>
      <c r="H194" s="531"/>
      <c r="I194" s="532"/>
      <c r="J194" s="67" t="str">
        <f t="shared" si="24"/>
        <v/>
      </c>
      <c r="K194" s="67" t="str">
        <f t="shared" si="25"/>
        <v/>
      </c>
    </row>
    <row r="195" spans="1:11" x14ac:dyDescent="0.25">
      <c r="A195" s="530">
        <v>186</v>
      </c>
      <c r="B195" s="531"/>
      <c r="C195" s="531"/>
      <c r="D195" s="532"/>
      <c r="E195" s="532"/>
      <c r="F195" s="532"/>
      <c r="G195" s="533"/>
      <c r="H195" s="531"/>
      <c r="I195" s="532"/>
      <c r="J195" s="67" t="str">
        <f t="shared" si="24"/>
        <v/>
      </c>
      <c r="K195" s="67" t="str">
        <f t="shared" si="25"/>
        <v/>
      </c>
    </row>
    <row r="196" spans="1:11" x14ac:dyDescent="0.25">
      <c r="A196" s="530">
        <v>187</v>
      </c>
      <c r="B196" s="531"/>
      <c r="C196" s="531"/>
      <c r="D196" s="532"/>
      <c r="E196" s="532"/>
      <c r="F196" s="532"/>
      <c r="G196" s="533"/>
      <c r="H196" s="531"/>
      <c r="I196" s="532"/>
      <c r="J196" s="67" t="str">
        <f t="shared" si="24"/>
        <v/>
      </c>
      <c r="K196" s="67" t="str">
        <f t="shared" si="25"/>
        <v/>
      </c>
    </row>
    <row r="197" spans="1:11" x14ac:dyDescent="0.25">
      <c r="A197" s="530">
        <v>188</v>
      </c>
      <c r="B197" s="531"/>
      <c r="C197" s="531"/>
      <c r="D197" s="532"/>
      <c r="E197" s="532"/>
      <c r="F197" s="532"/>
      <c r="G197" s="533"/>
      <c r="H197" s="531"/>
      <c r="I197" s="532"/>
      <c r="J197" s="67" t="str">
        <f t="shared" si="24"/>
        <v/>
      </c>
      <c r="K197" s="67" t="str">
        <f t="shared" si="25"/>
        <v/>
      </c>
    </row>
    <row r="198" spans="1:11" x14ac:dyDescent="0.25">
      <c r="A198" s="530">
        <v>189</v>
      </c>
      <c r="B198" s="531"/>
      <c r="C198" s="531"/>
      <c r="D198" s="532"/>
      <c r="E198" s="532"/>
      <c r="F198" s="532"/>
      <c r="G198" s="533"/>
      <c r="H198" s="531"/>
      <c r="I198" s="532"/>
      <c r="J198" s="67" t="str">
        <f t="shared" si="24"/>
        <v/>
      </c>
      <c r="K198" s="67" t="str">
        <f t="shared" si="25"/>
        <v/>
      </c>
    </row>
    <row r="199" spans="1:11" x14ac:dyDescent="0.25">
      <c r="A199" s="530">
        <v>190</v>
      </c>
      <c r="B199" s="531"/>
      <c r="C199" s="531"/>
      <c r="D199" s="532"/>
      <c r="E199" s="532"/>
      <c r="F199" s="532"/>
      <c r="G199" s="533"/>
      <c r="H199" s="531"/>
      <c r="I199" s="532"/>
      <c r="J199" s="67" t="str">
        <f t="shared" si="24"/>
        <v/>
      </c>
      <c r="K199" s="67" t="str">
        <f t="shared" si="25"/>
        <v/>
      </c>
    </row>
    <row r="200" spans="1:11" x14ac:dyDescent="0.25">
      <c r="A200" s="530">
        <v>191</v>
      </c>
      <c r="B200" s="531"/>
      <c r="C200" s="531"/>
      <c r="D200" s="532"/>
      <c r="E200" s="532"/>
      <c r="F200" s="532"/>
      <c r="G200" s="533"/>
      <c r="H200" s="531"/>
      <c r="I200" s="532"/>
      <c r="J200" s="67" t="str">
        <f t="shared" si="24"/>
        <v/>
      </c>
      <c r="K200" s="67" t="str">
        <f t="shared" si="25"/>
        <v/>
      </c>
    </row>
    <row r="201" spans="1:11" x14ac:dyDescent="0.25">
      <c r="A201" s="530">
        <v>192</v>
      </c>
      <c r="B201" s="531"/>
      <c r="C201" s="531"/>
      <c r="D201" s="532"/>
      <c r="E201" s="532"/>
      <c r="F201" s="532"/>
      <c r="G201" s="533"/>
      <c r="H201" s="531"/>
      <c r="I201" s="532"/>
      <c r="J201" s="67" t="str">
        <f t="shared" si="24"/>
        <v/>
      </c>
      <c r="K201" s="67" t="str">
        <f t="shared" si="25"/>
        <v/>
      </c>
    </row>
    <row r="202" spans="1:11" x14ac:dyDescent="0.25">
      <c r="A202" s="530">
        <v>193</v>
      </c>
      <c r="B202" s="531"/>
      <c r="C202" s="531"/>
      <c r="D202" s="532"/>
      <c r="E202" s="532"/>
      <c r="F202" s="532"/>
      <c r="G202" s="533"/>
      <c r="H202" s="531"/>
      <c r="I202" s="532"/>
      <c r="J202" s="67" t="str">
        <f t="shared" ref="J202:J259" si="26">IF(OR($B202="",$C202="",$D202="",$F202="",E202="",$G202&lt;an_initial,$G202&gt;an_final,$P202=FALSE),"",IF($I202="",CS_ROM*$H202/Q202,CS_ROM*$I202))</f>
        <v/>
      </c>
      <c r="K202" s="67" t="str">
        <f t="shared" ref="K202:K259" si="27">IF(OR($B202="",$C202="",$D202="",$F202="",E202="",$G202="",$G202&gt;an_final,$P202=FALSE),"",IF($I202="",CS_ROM*$H202/Q202,CS_ROM*$I202))</f>
        <v/>
      </c>
    </row>
    <row r="203" spans="1:11" x14ac:dyDescent="0.25">
      <c r="A203" s="530">
        <v>194</v>
      </c>
      <c r="B203" s="531"/>
      <c r="C203" s="531"/>
      <c r="D203" s="532"/>
      <c r="E203" s="532"/>
      <c r="F203" s="532"/>
      <c r="G203" s="533"/>
      <c r="H203" s="531"/>
      <c r="I203" s="532"/>
      <c r="J203" s="67" t="str">
        <f t="shared" si="26"/>
        <v/>
      </c>
      <c r="K203" s="67" t="str">
        <f t="shared" si="27"/>
        <v/>
      </c>
    </row>
    <row r="204" spans="1:11" x14ac:dyDescent="0.25">
      <c r="A204" s="530">
        <v>195</v>
      </c>
      <c r="B204" s="531"/>
      <c r="C204" s="531"/>
      <c r="D204" s="532"/>
      <c r="E204" s="532"/>
      <c r="F204" s="532"/>
      <c r="G204" s="533"/>
      <c r="H204" s="531"/>
      <c r="I204" s="532"/>
      <c r="J204" s="67" t="str">
        <f t="shared" si="26"/>
        <v/>
      </c>
      <c r="K204" s="67" t="str">
        <f t="shared" si="27"/>
        <v/>
      </c>
    </row>
    <row r="205" spans="1:11" x14ac:dyDescent="0.25">
      <c r="A205" s="530">
        <v>196</v>
      </c>
      <c r="B205" s="531"/>
      <c r="C205" s="531"/>
      <c r="D205" s="532"/>
      <c r="E205" s="532"/>
      <c r="F205" s="532"/>
      <c r="G205" s="533"/>
      <c r="H205" s="531"/>
      <c r="I205" s="532"/>
      <c r="J205" s="67" t="str">
        <f t="shared" si="26"/>
        <v/>
      </c>
      <c r="K205" s="67" t="str">
        <f t="shared" si="27"/>
        <v/>
      </c>
    </row>
    <row r="206" spans="1:11" x14ac:dyDescent="0.25">
      <c r="A206" s="530">
        <v>197</v>
      </c>
      <c r="B206" s="531"/>
      <c r="C206" s="531"/>
      <c r="D206" s="532"/>
      <c r="E206" s="532"/>
      <c r="F206" s="532"/>
      <c r="G206" s="533"/>
      <c r="H206" s="531"/>
      <c r="I206" s="532"/>
      <c r="J206" s="67" t="str">
        <f t="shared" si="26"/>
        <v/>
      </c>
      <c r="K206" s="67" t="str">
        <f t="shared" si="27"/>
        <v/>
      </c>
    </row>
    <row r="207" spans="1:11" x14ac:dyDescent="0.25">
      <c r="A207" s="530">
        <v>198</v>
      </c>
      <c r="B207" s="531"/>
      <c r="C207" s="531"/>
      <c r="D207" s="532"/>
      <c r="E207" s="532"/>
      <c r="F207" s="532"/>
      <c r="G207" s="533"/>
      <c r="H207" s="531"/>
      <c r="I207" s="532"/>
      <c r="J207" s="67" t="str">
        <f t="shared" si="26"/>
        <v/>
      </c>
      <c r="K207" s="67" t="str">
        <f t="shared" si="27"/>
        <v/>
      </c>
    </row>
    <row r="208" spans="1:11" x14ac:dyDescent="0.25">
      <c r="A208" s="530">
        <v>199</v>
      </c>
      <c r="B208" s="531"/>
      <c r="C208" s="531"/>
      <c r="D208" s="532"/>
      <c r="E208" s="532"/>
      <c r="F208" s="532"/>
      <c r="G208" s="533"/>
      <c r="H208" s="531"/>
      <c r="I208" s="532"/>
      <c r="J208" s="67" t="str">
        <f t="shared" si="26"/>
        <v/>
      </c>
      <c r="K208" s="67" t="str">
        <f t="shared" si="27"/>
        <v/>
      </c>
    </row>
    <row r="209" spans="1:11" x14ac:dyDescent="0.25">
      <c r="A209" s="530">
        <v>200</v>
      </c>
      <c r="B209" s="531"/>
      <c r="C209" s="531"/>
      <c r="D209" s="532"/>
      <c r="E209" s="532"/>
      <c r="F209" s="532"/>
      <c r="G209" s="533"/>
      <c r="H209" s="531"/>
      <c r="I209" s="532"/>
      <c r="J209" s="67" t="str">
        <f t="shared" si="26"/>
        <v/>
      </c>
      <c r="K209" s="67" t="str">
        <f t="shared" si="27"/>
        <v/>
      </c>
    </row>
    <row r="210" spans="1:11" x14ac:dyDescent="0.25">
      <c r="A210" s="530">
        <v>201</v>
      </c>
      <c r="B210" s="531"/>
      <c r="C210" s="531"/>
      <c r="D210" s="532"/>
      <c r="E210" s="532"/>
      <c r="F210" s="532"/>
      <c r="G210" s="533"/>
      <c r="H210" s="531"/>
      <c r="I210" s="532"/>
      <c r="J210" s="67" t="str">
        <f t="shared" si="26"/>
        <v/>
      </c>
      <c r="K210" s="67" t="str">
        <f t="shared" si="27"/>
        <v/>
      </c>
    </row>
    <row r="211" spans="1:11" x14ac:dyDescent="0.25">
      <c r="A211" s="530">
        <v>202</v>
      </c>
      <c r="B211" s="531"/>
      <c r="C211" s="531"/>
      <c r="D211" s="532"/>
      <c r="E211" s="532"/>
      <c r="F211" s="532"/>
      <c r="G211" s="533"/>
      <c r="H211" s="531"/>
      <c r="I211" s="532"/>
      <c r="J211" s="67" t="str">
        <f t="shared" si="26"/>
        <v/>
      </c>
      <c r="K211" s="67" t="str">
        <f t="shared" si="27"/>
        <v/>
      </c>
    </row>
    <row r="212" spans="1:11" x14ac:dyDescent="0.25">
      <c r="A212" s="530">
        <v>203</v>
      </c>
      <c r="B212" s="531"/>
      <c r="C212" s="531"/>
      <c r="D212" s="532"/>
      <c r="E212" s="532"/>
      <c r="F212" s="532"/>
      <c r="G212" s="533"/>
      <c r="H212" s="531"/>
      <c r="I212" s="532"/>
      <c r="J212" s="67" t="str">
        <f t="shared" si="26"/>
        <v/>
      </c>
      <c r="K212" s="67" t="str">
        <f t="shared" si="27"/>
        <v/>
      </c>
    </row>
    <row r="213" spans="1:11" x14ac:dyDescent="0.25">
      <c r="A213" s="530">
        <v>204</v>
      </c>
      <c r="B213" s="531"/>
      <c r="C213" s="531"/>
      <c r="D213" s="532"/>
      <c r="E213" s="532"/>
      <c r="F213" s="532"/>
      <c r="G213" s="533"/>
      <c r="H213" s="531"/>
      <c r="I213" s="532"/>
      <c r="J213" s="67" t="str">
        <f t="shared" si="26"/>
        <v/>
      </c>
      <c r="K213" s="67" t="str">
        <f t="shared" si="27"/>
        <v/>
      </c>
    </row>
    <row r="214" spans="1:11" x14ac:dyDescent="0.25">
      <c r="A214" s="530">
        <v>205</v>
      </c>
      <c r="B214" s="531"/>
      <c r="C214" s="531"/>
      <c r="D214" s="532"/>
      <c r="E214" s="532"/>
      <c r="F214" s="532"/>
      <c r="G214" s="533"/>
      <c r="H214" s="531"/>
      <c r="I214" s="532"/>
      <c r="J214" s="67" t="str">
        <f t="shared" si="26"/>
        <v/>
      </c>
      <c r="K214" s="67" t="str">
        <f t="shared" si="27"/>
        <v/>
      </c>
    </row>
    <row r="215" spans="1:11" x14ac:dyDescent="0.25">
      <c r="A215" s="530">
        <v>206</v>
      </c>
      <c r="B215" s="531"/>
      <c r="C215" s="531"/>
      <c r="D215" s="532"/>
      <c r="E215" s="532"/>
      <c r="F215" s="532"/>
      <c r="G215" s="533"/>
      <c r="H215" s="531"/>
      <c r="I215" s="532"/>
      <c r="J215" s="67" t="str">
        <f t="shared" si="26"/>
        <v/>
      </c>
      <c r="K215" s="67" t="str">
        <f t="shared" si="27"/>
        <v/>
      </c>
    </row>
    <row r="216" spans="1:11" x14ac:dyDescent="0.25">
      <c r="A216" s="530">
        <v>207</v>
      </c>
      <c r="B216" s="531"/>
      <c r="C216" s="531"/>
      <c r="D216" s="532"/>
      <c r="E216" s="532"/>
      <c r="F216" s="532"/>
      <c r="G216" s="533"/>
      <c r="H216" s="531"/>
      <c r="I216" s="532"/>
      <c r="J216" s="67" t="str">
        <f t="shared" si="26"/>
        <v/>
      </c>
      <c r="K216" s="67" t="str">
        <f t="shared" si="27"/>
        <v/>
      </c>
    </row>
    <row r="217" spans="1:11" x14ac:dyDescent="0.25">
      <c r="A217" s="530">
        <v>208</v>
      </c>
      <c r="B217" s="531"/>
      <c r="C217" s="531"/>
      <c r="D217" s="532"/>
      <c r="E217" s="532"/>
      <c r="F217" s="532"/>
      <c r="G217" s="533"/>
      <c r="H217" s="531"/>
      <c r="I217" s="532"/>
      <c r="J217" s="67" t="str">
        <f t="shared" si="26"/>
        <v/>
      </c>
      <c r="K217" s="67" t="str">
        <f t="shared" si="27"/>
        <v/>
      </c>
    </row>
    <row r="218" spans="1:11" x14ac:dyDescent="0.25">
      <c r="A218" s="530">
        <v>209</v>
      </c>
      <c r="B218" s="531"/>
      <c r="C218" s="531"/>
      <c r="D218" s="532"/>
      <c r="E218" s="532"/>
      <c r="F218" s="532"/>
      <c r="G218" s="533"/>
      <c r="H218" s="531"/>
      <c r="I218" s="532"/>
      <c r="J218" s="67" t="str">
        <f t="shared" si="26"/>
        <v/>
      </c>
      <c r="K218" s="67" t="str">
        <f t="shared" si="27"/>
        <v/>
      </c>
    </row>
    <row r="219" spans="1:11" x14ac:dyDescent="0.25">
      <c r="A219" s="530">
        <v>210</v>
      </c>
      <c r="B219" s="531"/>
      <c r="C219" s="531"/>
      <c r="D219" s="532"/>
      <c r="E219" s="532"/>
      <c r="F219" s="532"/>
      <c r="G219" s="533"/>
      <c r="H219" s="531"/>
      <c r="I219" s="532"/>
      <c r="J219" s="67" t="str">
        <f t="shared" si="26"/>
        <v/>
      </c>
      <c r="K219" s="67" t="str">
        <f t="shared" si="27"/>
        <v/>
      </c>
    </row>
    <row r="220" spans="1:11" x14ac:dyDescent="0.25">
      <c r="A220" s="530">
        <v>211</v>
      </c>
      <c r="B220" s="531"/>
      <c r="C220" s="531"/>
      <c r="D220" s="532"/>
      <c r="E220" s="532"/>
      <c r="F220" s="532"/>
      <c r="G220" s="533"/>
      <c r="H220" s="531"/>
      <c r="I220" s="532"/>
      <c r="J220" s="67" t="str">
        <f t="shared" si="26"/>
        <v/>
      </c>
      <c r="K220" s="67" t="str">
        <f t="shared" si="27"/>
        <v/>
      </c>
    </row>
    <row r="221" spans="1:11" x14ac:dyDescent="0.25">
      <c r="A221" s="530">
        <v>212</v>
      </c>
      <c r="B221" s="531"/>
      <c r="C221" s="531"/>
      <c r="D221" s="532"/>
      <c r="E221" s="532"/>
      <c r="F221" s="532"/>
      <c r="G221" s="533"/>
      <c r="H221" s="531"/>
      <c r="I221" s="532"/>
      <c r="J221" s="67" t="str">
        <f t="shared" si="26"/>
        <v/>
      </c>
      <c r="K221" s="67" t="str">
        <f t="shared" si="27"/>
        <v/>
      </c>
    </row>
    <row r="222" spans="1:11" x14ac:dyDescent="0.25">
      <c r="A222" s="530">
        <v>213</v>
      </c>
      <c r="B222" s="531"/>
      <c r="C222" s="531"/>
      <c r="D222" s="532"/>
      <c r="E222" s="532"/>
      <c r="F222" s="532"/>
      <c r="G222" s="533"/>
      <c r="H222" s="531"/>
      <c r="I222" s="532"/>
      <c r="J222" s="67" t="str">
        <f t="shared" si="26"/>
        <v/>
      </c>
      <c r="K222" s="67" t="str">
        <f t="shared" si="27"/>
        <v/>
      </c>
    </row>
    <row r="223" spans="1:11" x14ac:dyDescent="0.25">
      <c r="A223" s="530">
        <v>214</v>
      </c>
      <c r="B223" s="531"/>
      <c r="C223" s="531"/>
      <c r="D223" s="532"/>
      <c r="E223" s="532"/>
      <c r="F223" s="532"/>
      <c r="G223" s="533"/>
      <c r="H223" s="531"/>
      <c r="I223" s="532"/>
      <c r="J223" s="67" t="str">
        <f t="shared" si="26"/>
        <v/>
      </c>
      <c r="K223" s="67" t="str">
        <f t="shared" si="27"/>
        <v/>
      </c>
    </row>
    <row r="224" spans="1:11" x14ac:dyDescent="0.25">
      <c r="A224" s="530">
        <v>215</v>
      </c>
      <c r="B224" s="531"/>
      <c r="C224" s="531"/>
      <c r="D224" s="532"/>
      <c r="E224" s="532"/>
      <c r="F224" s="532"/>
      <c r="G224" s="533"/>
      <c r="H224" s="531"/>
      <c r="I224" s="532"/>
      <c r="J224" s="67" t="str">
        <f t="shared" si="26"/>
        <v/>
      </c>
      <c r="K224" s="67" t="str">
        <f t="shared" si="27"/>
        <v/>
      </c>
    </row>
    <row r="225" spans="1:11" x14ac:dyDescent="0.25">
      <c r="A225" s="530">
        <v>216</v>
      </c>
      <c r="B225" s="531"/>
      <c r="C225" s="531"/>
      <c r="D225" s="532"/>
      <c r="E225" s="532"/>
      <c r="F225" s="532"/>
      <c r="G225" s="533"/>
      <c r="H225" s="531"/>
      <c r="I225" s="532"/>
      <c r="J225" s="67" t="str">
        <f t="shared" si="26"/>
        <v/>
      </c>
      <c r="K225" s="67" t="str">
        <f t="shared" si="27"/>
        <v/>
      </c>
    </row>
    <row r="226" spans="1:11" x14ac:dyDescent="0.25">
      <c r="A226" s="530">
        <v>217</v>
      </c>
      <c r="B226" s="531"/>
      <c r="C226" s="531"/>
      <c r="D226" s="532"/>
      <c r="E226" s="532"/>
      <c r="F226" s="532"/>
      <c r="G226" s="533"/>
      <c r="H226" s="531"/>
      <c r="I226" s="532"/>
      <c r="J226" s="67" t="str">
        <f t="shared" si="26"/>
        <v/>
      </c>
      <c r="K226" s="67" t="str">
        <f t="shared" si="27"/>
        <v/>
      </c>
    </row>
    <row r="227" spans="1:11" x14ac:dyDescent="0.25">
      <c r="A227" s="530">
        <v>218</v>
      </c>
      <c r="B227" s="531"/>
      <c r="C227" s="531"/>
      <c r="D227" s="532"/>
      <c r="E227" s="532"/>
      <c r="F227" s="532"/>
      <c r="G227" s="533"/>
      <c r="H227" s="531"/>
      <c r="I227" s="532"/>
      <c r="J227" s="67" t="str">
        <f t="shared" si="26"/>
        <v/>
      </c>
      <c r="K227" s="67" t="str">
        <f t="shared" si="27"/>
        <v/>
      </c>
    </row>
    <row r="228" spans="1:11" x14ac:dyDescent="0.25">
      <c r="A228" s="530">
        <v>219</v>
      </c>
      <c r="B228" s="531"/>
      <c r="C228" s="531"/>
      <c r="D228" s="532"/>
      <c r="E228" s="532"/>
      <c r="F228" s="532"/>
      <c r="G228" s="533"/>
      <c r="H228" s="531"/>
      <c r="I228" s="532"/>
      <c r="J228" s="67" t="str">
        <f t="shared" si="26"/>
        <v/>
      </c>
      <c r="K228" s="67" t="str">
        <f t="shared" si="27"/>
        <v/>
      </c>
    </row>
    <row r="229" spans="1:11" x14ac:dyDescent="0.25">
      <c r="A229" s="530">
        <v>220</v>
      </c>
      <c r="B229" s="531"/>
      <c r="C229" s="531"/>
      <c r="D229" s="532"/>
      <c r="E229" s="532"/>
      <c r="F229" s="532"/>
      <c r="G229" s="533"/>
      <c r="H229" s="531"/>
      <c r="I229" s="532"/>
      <c r="J229" s="67" t="str">
        <f t="shared" si="26"/>
        <v/>
      </c>
      <c r="K229" s="67" t="str">
        <f t="shared" si="27"/>
        <v/>
      </c>
    </row>
    <row r="230" spans="1:11" x14ac:dyDescent="0.25">
      <c r="A230" s="530">
        <v>221</v>
      </c>
      <c r="B230" s="531"/>
      <c r="C230" s="531"/>
      <c r="D230" s="532"/>
      <c r="E230" s="532"/>
      <c r="F230" s="532"/>
      <c r="G230" s="533"/>
      <c r="H230" s="531"/>
      <c r="I230" s="532"/>
      <c r="J230" s="67" t="str">
        <f t="shared" si="26"/>
        <v/>
      </c>
      <c r="K230" s="67" t="str">
        <f t="shared" si="27"/>
        <v/>
      </c>
    </row>
    <row r="231" spans="1:11" x14ac:dyDescent="0.25">
      <c r="A231" s="530">
        <v>222</v>
      </c>
      <c r="B231" s="531"/>
      <c r="C231" s="531"/>
      <c r="D231" s="532"/>
      <c r="E231" s="532"/>
      <c r="F231" s="532"/>
      <c r="G231" s="533"/>
      <c r="H231" s="531"/>
      <c r="I231" s="532"/>
      <c r="J231" s="67" t="str">
        <f t="shared" si="26"/>
        <v/>
      </c>
      <c r="K231" s="67" t="str">
        <f t="shared" si="27"/>
        <v/>
      </c>
    </row>
    <row r="232" spans="1:11" x14ac:dyDescent="0.25">
      <c r="A232" s="530">
        <v>223</v>
      </c>
      <c r="B232" s="531"/>
      <c r="C232" s="531"/>
      <c r="D232" s="532"/>
      <c r="E232" s="532"/>
      <c r="F232" s="532"/>
      <c r="G232" s="533"/>
      <c r="H232" s="531"/>
      <c r="I232" s="532"/>
      <c r="J232" s="67" t="str">
        <f t="shared" si="26"/>
        <v/>
      </c>
      <c r="K232" s="67" t="str">
        <f t="shared" si="27"/>
        <v/>
      </c>
    </row>
    <row r="233" spans="1:11" x14ac:dyDescent="0.25">
      <c r="A233" s="530">
        <v>224</v>
      </c>
      <c r="B233" s="531"/>
      <c r="C233" s="531"/>
      <c r="D233" s="532"/>
      <c r="E233" s="532"/>
      <c r="F233" s="532"/>
      <c r="G233" s="533"/>
      <c r="H233" s="531"/>
      <c r="I233" s="532"/>
      <c r="J233" s="67" t="str">
        <f t="shared" si="26"/>
        <v/>
      </c>
      <c r="K233" s="67" t="str">
        <f t="shared" si="27"/>
        <v/>
      </c>
    </row>
    <row r="234" spans="1:11" x14ac:dyDescent="0.25">
      <c r="A234" s="530">
        <v>225</v>
      </c>
      <c r="B234" s="531"/>
      <c r="C234" s="531"/>
      <c r="D234" s="532"/>
      <c r="E234" s="532"/>
      <c r="F234" s="532"/>
      <c r="G234" s="533"/>
      <c r="H234" s="531"/>
      <c r="I234" s="532"/>
      <c r="J234" s="67" t="str">
        <f t="shared" si="26"/>
        <v/>
      </c>
      <c r="K234" s="67" t="str">
        <f t="shared" si="27"/>
        <v/>
      </c>
    </row>
    <row r="235" spans="1:11" x14ac:dyDescent="0.25">
      <c r="A235" s="530">
        <v>226</v>
      </c>
      <c r="B235" s="531"/>
      <c r="C235" s="531"/>
      <c r="D235" s="532"/>
      <c r="E235" s="532"/>
      <c r="F235" s="532"/>
      <c r="G235" s="533"/>
      <c r="H235" s="531"/>
      <c r="I235" s="532"/>
      <c r="J235" s="67" t="str">
        <f t="shared" si="26"/>
        <v/>
      </c>
      <c r="K235" s="67" t="str">
        <f t="shared" si="27"/>
        <v/>
      </c>
    </row>
    <row r="236" spans="1:11" x14ac:dyDescent="0.25">
      <c r="A236" s="530">
        <v>227</v>
      </c>
      <c r="B236" s="531"/>
      <c r="C236" s="531"/>
      <c r="D236" s="532"/>
      <c r="E236" s="532"/>
      <c r="F236" s="532"/>
      <c r="G236" s="533"/>
      <c r="H236" s="531"/>
      <c r="I236" s="532"/>
      <c r="J236" s="67" t="str">
        <f t="shared" si="26"/>
        <v/>
      </c>
      <c r="K236" s="67" t="str">
        <f t="shared" si="27"/>
        <v/>
      </c>
    </row>
    <row r="237" spans="1:11" x14ac:dyDescent="0.25">
      <c r="A237" s="530">
        <v>228</v>
      </c>
      <c r="B237" s="531"/>
      <c r="C237" s="531"/>
      <c r="D237" s="532"/>
      <c r="E237" s="532"/>
      <c r="F237" s="532"/>
      <c r="G237" s="533"/>
      <c r="H237" s="531"/>
      <c r="I237" s="532"/>
      <c r="J237" s="67" t="str">
        <f t="shared" si="26"/>
        <v/>
      </c>
      <c r="K237" s="67" t="str">
        <f t="shared" si="27"/>
        <v/>
      </c>
    </row>
    <row r="238" spans="1:11" x14ac:dyDescent="0.25">
      <c r="A238" s="530">
        <v>229</v>
      </c>
      <c r="B238" s="531"/>
      <c r="C238" s="531"/>
      <c r="D238" s="532"/>
      <c r="E238" s="532"/>
      <c r="F238" s="532"/>
      <c r="G238" s="533"/>
      <c r="H238" s="531"/>
      <c r="I238" s="532"/>
      <c r="J238" s="67" t="str">
        <f t="shared" si="26"/>
        <v/>
      </c>
      <c r="K238" s="67" t="str">
        <f t="shared" si="27"/>
        <v/>
      </c>
    </row>
    <row r="239" spans="1:11" x14ac:dyDescent="0.25">
      <c r="A239" s="530">
        <v>230</v>
      </c>
      <c r="B239" s="531"/>
      <c r="C239" s="531"/>
      <c r="D239" s="532"/>
      <c r="E239" s="532"/>
      <c r="F239" s="532"/>
      <c r="G239" s="533"/>
      <c r="H239" s="531"/>
      <c r="I239" s="532"/>
      <c r="J239" s="67" t="str">
        <f t="shared" si="26"/>
        <v/>
      </c>
      <c r="K239" s="67" t="str">
        <f t="shared" si="27"/>
        <v/>
      </c>
    </row>
    <row r="240" spans="1:11" x14ac:dyDescent="0.25">
      <c r="A240" s="530">
        <v>231</v>
      </c>
      <c r="B240" s="531"/>
      <c r="C240" s="531"/>
      <c r="D240" s="532"/>
      <c r="E240" s="532"/>
      <c r="F240" s="532"/>
      <c r="G240" s="533"/>
      <c r="H240" s="531"/>
      <c r="I240" s="532"/>
      <c r="J240" s="67" t="str">
        <f t="shared" si="26"/>
        <v/>
      </c>
      <c r="K240" s="67" t="str">
        <f t="shared" si="27"/>
        <v/>
      </c>
    </row>
    <row r="241" spans="1:11" x14ac:dyDescent="0.25">
      <c r="A241" s="530">
        <v>232</v>
      </c>
      <c r="B241" s="531"/>
      <c r="C241" s="531"/>
      <c r="D241" s="532"/>
      <c r="E241" s="532"/>
      <c r="F241" s="532"/>
      <c r="G241" s="533"/>
      <c r="H241" s="531"/>
      <c r="I241" s="532"/>
      <c r="J241" s="67" t="str">
        <f t="shared" si="26"/>
        <v/>
      </c>
      <c r="K241" s="67" t="str">
        <f t="shared" si="27"/>
        <v/>
      </c>
    </row>
    <row r="242" spans="1:11" x14ac:dyDescent="0.25">
      <c r="A242" s="530">
        <v>233</v>
      </c>
      <c r="B242" s="531"/>
      <c r="C242" s="531"/>
      <c r="D242" s="532"/>
      <c r="E242" s="532"/>
      <c r="F242" s="532"/>
      <c r="G242" s="533"/>
      <c r="H242" s="531"/>
      <c r="I242" s="532"/>
      <c r="J242" s="67" t="str">
        <f t="shared" si="26"/>
        <v/>
      </c>
      <c r="K242" s="67" t="str">
        <f t="shared" si="27"/>
        <v/>
      </c>
    </row>
    <row r="243" spans="1:11" x14ac:dyDescent="0.25">
      <c r="A243" s="530">
        <v>234</v>
      </c>
      <c r="B243" s="531"/>
      <c r="C243" s="531"/>
      <c r="D243" s="532"/>
      <c r="E243" s="532"/>
      <c r="F243" s="532"/>
      <c r="G243" s="533"/>
      <c r="H243" s="531"/>
      <c r="I243" s="532"/>
      <c r="J243" s="67" t="str">
        <f t="shared" si="26"/>
        <v/>
      </c>
      <c r="K243" s="67" t="str">
        <f t="shared" si="27"/>
        <v/>
      </c>
    </row>
    <row r="244" spans="1:11" x14ac:dyDescent="0.25">
      <c r="A244" s="530">
        <v>235</v>
      </c>
      <c r="B244" s="531"/>
      <c r="C244" s="531"/>
      <c r="D244" s="532"/>
      <c r="E244" s="532"/>
      <c r="F244" s="532"/>
      <c r="G244" s="533"/>
      <c r="H244" s="531"/>
      <c r="I244" s="532"/>
      <c r="J244" s="67" t="str">
        <f t="shared" si="26"/>
        <v/>
      </c>
      <c r="K244" s="67" t="str">
        <f t="shared" si="27"/>
        <v/>
      </c>
    </row>
    <row r="245" spans="1:11" x14ac:dyDescent="0.25">
      <c r="A245" s="530">
        <v>236</v>
      </c>
      <c r="B245" s="531"/>
      <c r="C245" s="531"/>
      <c r="D245" s="532"/>
      <c r="E245" s="532"/>
      <c r="F245" s="532"/>
      <c r="G245" s="533"/>
      <c r="H245" s="531"/>
      <c r="I245" s="532"/>
      <c r="J245" s="67" t="str">
        <f t="shared" si="26"/>
        <v/>
      </c>
      <c r="K245" s="67" t="str">
        <f t="shared" si="27"/>
        <v/>
      </c>
    </row>
    <row r="246" spans="1:11" x14ac:dyDescent="0.25">
      <c r="A246" s="530">
        <v>237</v>
      </c>
      <c r="B246" s="531"/>
      <c r="C246" s="531"/>
      <c r="D246" s="532"/>
      <c r="E246" s="532"/>
      <c r="F246" s="532"/>
      <c r="G246" s="533"/>
      <c r="H246" s="531"/>
      <c r="I246" s="532"/>
      <c r="J246" s="67" t="str">
        <f t="shared" si="26"/>
        <v/>
      </c>
      <c r="K246" s="67" t="str">
        <f t="shared" si="27"/>
        <v/>
      </c>
    </row>
    <row r="247" spans="1:11" x14ac:dyDescent="0.25">
      <c r="A247" s="530">
        <v>238</v>
      </c>
      <c r="B247" s="531"/>
      <c r="C247" s="531"/>
      <c r="D247" s="532"/>
      <c r="E247" s="532"/>
      <c r="F247" s="532"/>
      <c r="G247" s="533"/>
      <c r="H247" s="531"/>
      <c r="I247" s="532"/>
      <c r="J247" s="67" t="str">
        <f t="shared" si="26"/>
        <v/>
      </c>
      <c r="K247" s="67" t="str">
        <f t="shared" si="27"/>
        <v/>
      </c>
    </row>
    <row r="248" spans="1:11" x14ac:dyDescent="0.25">
      <c r="A248" s="530">
        <v>239</v>
      </c>
      <c r="B248" s="531"/>
      <c r="C248" s="531"/>
      <c r="D248" s="532"/>
      <c r="E248" s="532"/>
      <c r="F248" s="532"/>
      <c r="G248" s="533"/>
      <c r="H248" s="531"/>
      <c r="I248" s="532"/>
      <c r="J248" s="67" t="str">
        <f t="shared" si="26"/>
        <v/>
      </c>
      <c r="K248" s="67" t="str">
        <f t="shared" si="27"/>
        <v/>
      </c>
    </row>
    <row r="249" spans="1:11" x14ac:dyDescent="0.25">
      <c r="A249" s="530">
        <v>240</v>
      </c>
      <c r="B249" s="531"/>
      <c r="C249" s="531"/>
      <c r="D249" s="532"/>
      <c r="E249" s="532"/>
      <c r="F249" s="532"/>
      <c r="G249" s="533"/>
      <c r="H249" s="531"/>
      <c r="I249" s="532"/>
      <c r="J249" s="67" t="str">
        <f t="shared" si="26"/>
        <v/>
      </c>
      <c r="K249" s="67" t="str">
        <f t="shared" si="27"/>
        <v/>
      </c>
    </row>
    <row r="250" spans="1:11" x14ac:dyDescent="0.25">
      <c r="A250" s="530">
        <v>241</v>
      </c>
      <c r="B250" s="531"/>
      <c r="C250" s="531"/>
      <c r="D250" s="532"/>
      <c r="E250" s="532"/>
      <c r="F250" s="532"/>
      <c r="G250" s="533"/>
      <c r="H250" s="531"/>
      <c r="I250" s="532"/>
      <c r="J250" s="67" t="str">
        <f t="shared" si="26"/>
        <v/>
      </c>
      <c r="K250" s="67" t="str">
        <f t="shared" si="27"/>
        <v/>
      </c>
    </row>
    <row r="251" spans="1:11" x14ac:dyDescent="0.25">
      <c r="A251" s="530">
        <v>242</v>
      </c>
      <c r="B251" s="531"/>
      <c r="C251" s="531"/>
      <c r="D251" s="532"/>
      <c r="E251" s="532"/>
      <c r="F251" s="532"/>
      <c r="G251" s="533"/>
      <c r="H251" s="531"/>
      <c r="I251" s="532"/>
      <c r="J251" s="67" t="str">
        <f t="shared" si="26"/>
        <v/>
      </c>
      <c r="K251" s="67" t="str">
        <f t="shared" si="27"/>
        <v/>
      </c>
    </row>
    <row r="252" spans="1:11" x14ac:dyDescent="0.25">
      <c r="A252" s="530">
        <v>243</v>
      </c>
      <c r="B252" s="531"/>
      <c r="C252" s="531"/>
      <c r="D252" s="532"/>
      <c r="E252" s="532"/>
      <c r="F252" s="532"/>
      <c r="G252" s="533"/>
      <c r="H252" s="531"/>
      <c r="I252" s="532"/>
      <c r="J252" s="67" t="str">
        <f t="shared" si="26"/>
        <v/>
      </c>
      <c r="K252" s="67" t="str">
        <f t="shared" si="27"/>
        <v/>
      </c>
    </row>
    <row r="253" spans="1:11" x14ac:dyDescent="0.25">
      <c r="A253" s="530">
        <v>244</v>
      </c>
      <c r="B253" s="531"/>
      <c r="C253" s="531"/>
      <c r="D253" s="532"/>
      <c r="E253" s="532"/>
      <c r="F253" s="532"/>
      <c r="G253" s="533"/>
      <c r="H253" s="531"/>
      <c r="I253" s="532"/>
      <c r="J253" s="67" t="str">
        <f t="shared" si="26"/>
        <v/>
      </c>
      <c r="K253" s="67" t="str">
        <f t="shared" si="27"/>
        <v/>
      </c>
    </row>
    <row r="254" spans="1:11" x14ac:dyDescent="0.25">
      <c r="A254" s="530">
        <v>245</v>
      </c>
      <c r="B254" s="531"/>
      <c r="C254" s="531"/>
      <c r="D254" s="532"/>
      <c r="E254" s="532"/>
      <c r="F254" s="532"/>
      <c r="G254" s="533"/>
      <c r="H254" s="531"/>
      <c r="I254" s="532"/>
      <c r="J254" s="67" t="str">
        <f t="shared" si="26"/>
        <v/>
      </c>
      <c r="K254" s="67" t="str">
        <f t="shared" si="27"/>
        <v/>
      </c>
    </row>
    <row r="255" spans="1:11" x14ac:dyDescent="0.25">
      <c r="A255" s="530">
        <v>246</v>
      </c>
      <c r="B255" s="531"/>
      <c r="C255" s="531"/>
      <c r="D255" s="532"/>
      <c r="E255" s="532"/>
      <c r="F255" s="532"/>
      <c r="G255" s="533"/>
      <c r="H255" s="531"/>
      <c r="I255" s="532"/>
      <c r="J255" s="67" t="str">
        <f t="shared" si="26"/>
        <v/>
      </c>
      <c r="K255" s="67" t="str">
        <f t="shared" si="27"/>
        <v/>
      </c>
    </row>
    <row r="256" spans="1:11" x14ac:dyDescent="0.25">
      <c r="A256" s="530">
        <v>247</v>
      </c>
      <c r="B256" s="531"/>
      <c r="C256" s="531"/>
      <c r="D256" s="532"/>
      <c r="E256" s="532"/>
      <c r="F256" s="532"/>
      <c r="G256" s="533"/>
      <c r="H256" s="531"/>
      <c r="I256" s="532"/>
      <c r="J256" s="67" t="str">
        <f t="shared" si="26"/>
        <v/>
      </c>
      <c r="K256" s="67" t="str">
        <f t="shared" si="27"/>
        <v/>
      </c>
    </row>
    <row r="257" spans="1:11" x14ac:dyDescent="0.25">
      <c r="A257" s="530">
        <v>248</v>
      </c>
      <c r="B257" s="531"/>
      <c r="C257" s="531"/>
      <c r="D257" s="532"/>
      <c r="E257" s="532"/>
      <c r="F257" s="532"/>
      <c r="G257" s="533"/>
      <c r="H257" s="531"/>
      <c r="I257" s="532"/>
      <c r="J257" s="67" t="str">
        <f t="shared" si="26"/>
        <v/>
      </c>
      <c r="K257" s="67" t="str">
        <f t="shared" si="27"/>
        <v/>
      </c>
    </row>
    <row r="258" spans="1:11" x14ac:dyDescent="0.25">
      <c r="A258" s="530">
        <v>249</v>
      </c>
      <c r="B258" s="531"/>
      <c r="C258" s="531"/>
      <c r="D258" s="532"/>
      <c r="E258" s="532"/>
      <c r="F258" s="532"/>
      <c r="G258" s="533"/>
      <c r="H258" s="531"/>
      <c r="I258" s="532"/>
      <c r="J258" s="67" t="str">
        <f t="shared" si="26"/>
        <v/>
      </c>
      <c r="K258" s="67" t="str">
        <f t="shared" si="27"/>
        <v/>
      </c>
    </row>
    <row r="259" spans="1:11" x14ac:dyDescent="0.25">
      <c r="A259" s="530">
        <v>250</v>
      </c>
      <c r="B259" s="531"/>
      <c r="C259" s="531"/>
      <c r="D259" s="532"/>
      <c r="E259" s="532"/>
      <c r="F259" s="532"/>
      <c r="G259" s="533"/>
      <c r="H259" s="531"/>
      <c r="I259" s="532"/>
      <c r="J259" s="67" t="str">
        <f t="shared" si="26"/>
        <v/>
      </c>
      <c r="K259" s="67" t="str">
        <f t="shared" si="27"/>
        <v/>
      </c>
    </row>
  </sheetData>
  <sheetProtection password="CA41" sheet="1" objects="1" scenarios="1" formatCells="0" formatColumns="0" formatRows="0"/>
  <mergeCells count="15">
    <mergeCell ref="A4:J4"/>
    <mergeCell ref="Q7:Q8"/>
    <mergeCell ref="P7:P8"/>
    <mergeCell ref="A7:A8"/>
    <mergeCell ref="B7:B8"/>
    <mergeCell ref="C7:C8"/>
    <mergeCell ref="D7:D8"/>
    <mergeCell ref="F7:F8"/>
    <mergeCell ref="N7:O7"/>
    <mergeCell ref="G7:G8"/>
    <mergeCell ref="H7:H8"/>
    <mergeCell ref="L7:M7"/>
    <mergeCell ref="E7:E8"/>
    <mergeCell ref="A5:J5"/>
    <mergeCell ref="I7:I8"/>
  </mergeCells>
  <phoneticPr fontId="29" type="noConversion"/>
  <pageMargins left="0.59055118110236227" right="0.59055118110236227" top="0.78740157480314965" bottom="1.0236220472440944" header="0" footer="0.31496062992125984"/>
  <pageSetup paperSize="9" scale="79" fitToHeight="100" orientation="landscape" r:id="rId1"/>
  <headerFooter>
    <oddFooter xml:space="preserve">&amp;LConfirm existenţa lucrărilor
Director de departament
&amp;RCandidat
</oddFooter>
  </headerFooter>
  <rowBreaks count="1" manualBreakCount="1">
    <brk id="37" max="1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Q259"/>
  <sheetViews>
    <sheetView zoomScaleNormal="100" workbookViewId="0">
      <selection activeCell="J9" sqref="J9"/>
    </sheetView>
  </sheetViews>
  <sheetFormatPr defaultRowHeight="15.75" x14ac:dyDescent="0.25"/>
  <cols>
    <col min="1" max="1" width="5.7109375" style="318" customWidth="1"/>
    <col min="2" max="2" width="33.7109375" style="322" customWidth="1"/>
    <col min="3" max="3" width="35.7109375" style="322" customWidth="1"/>
    <col min="4" max="4" width="24.5703125" style="329" customWidth="1"/>
    <col min="5" max="5" width="8.5703125" style="351" customWidth="1"/>
    <col min="6" max="6" width="19.5703125" style="329" customWidth="1"/>
    <col min="7" max="7" width="8.7109375" style="330" customWidth="1"/>
    <col min="8" max="8" width="10.7109375" style="322" customWidth="1"/>
    <col min="9" max="9" width="12" style="329" customWidth="1"/>
    <col min="10" max="10" width="10.140625" style="322" customWidth="1"/>
    <col min="11" max="11" width="10.7109375" style="322" hidden="1" customWidth="1"/>
    <col min="12" max="14" width="10.7109375" style="331" hidden="1" customWidth="1"/>
    <col min="15" max="15" width="10.7109375" style="345" hidden="1" customWidth="1"/>
    <col min="16" max="16" width="9.140625" style="332" hidden="1" customWidth="1"/>
    <col min="17" max="17" width="9.140625" style="344" hidden="1" customWidth="1"/>
    <col min="18" max="26" width="9.140625" style="322" customWidth="1"/>
    <col min="27" max="16384" width="9.140625" style="322"/>
  </cols>
  <sheetData>
    <row r="1" spans="1:17" s="318" customFormat="1" x14ac:dyDescent="0.2">
      <c r="A1" s="611" t="s">
        <v>650</v>
      </c>
      <c r="E1" s="319"/>
      <c r="F1" s="319"/>
      <c r="H1" s="320"/>
      <c r="I1" s="321"/>
      <c r="K1" s="320"/>
      <c r="L1" s="287"/>
      <c r="M1" s="287"/>
      <c r="N1" s="291"/>
      <c r="O1" s="291"/>
      <c r="P1" s="287"/>
      <c r="Q1" s="340"/>
    </row>
    <row r="2" spans="1:17" s="318" customFormat="1" x14ac:dyDescent="0.2">
      <c r="A2" s="611" t="str">
        <f>IF(ISBLANK(facultate), IF(ISBLANK(departament),"","Departament " &amp; departament), "Facultatea " &amp; facultate)</f>
        <v/>
      </c>
      <c r="E2" s="319"/>
      <c r="F2" s="319"/>
      <c r="H2" s="320"/>
      <c r="I2" s="321"/>
      <c r="K2" s="320"/>
      <c r="L2" s="287"/>
      <c r="M2" s="287"/>
      <c r="N2" s="291"/>
      <c r="O2" s="291"/>
      <c r="P2" s="287"/>
      <c r="Q2" s="340"/>
    </row>
    <row r="3" spans="1:17" s="318" customFormat="1" x14ac:dyDescent="0.2">
      <c r="A3" s="611" t="str">
        <f>IF(ISBLANK(departament),"","Departamentul " &amp; departament)</f>
        <v/>
      </c>
      <c r="E3" s="319"/>
      <c r="F3" s="319"/>
      <c r="H3" s="320"/>
      <c r="I3" s="321"/>
      <c r="K3" s="320"/>
      <c r="L3" s="287"/>
      <c r="M3" s="287"/>
      <c r="N3" s="291"/>
      <c r="O3" s="291"/>
      <c r="P3" s="287"/>
      <c r="Q3" s="340"/>
    </row>
    <row r="4" spans="1:17" s="294" customFormat="1" x14ac:dyDescent="0.25">
      <c r="A4" s="882" t="s">
        <v>714</v>
      </c>
      <c r="B4" s="882"/>
      <c r="C4" s="882"/>
      <c r="D4" s="882"/>
      <c r="E4" s="882"/>
      <c r="F4" s="882"/>
      <c r="G4" s="882"/>
      <c r="H4" s="882"/>
      <c r="I4" s="882"/>
      <c r="J4" s="882"/>
      <c r="K4" s="292"/>
      <c r="L4" s="292"/>
      <c r="M4" s="292"/>
      <c r="N4" s="292"/>
      <c r="O4" s="341"/>
      <c r="P4" s="293"/>
      <c r="Q4" s="342"/>
    </row>
    <row r="5" spans="1:17" s="294" customFormat="1" x14ac:dyDescent="0.25">
      <c r="A5" s="882" t="s">
        <v>797</v>
      </c>
      <c r="B5" s="882"/>
      <c r="C5" s="882"/>
      <c r="D5" s="882"/>
      <c r="E5" s="882"/>
      <c r="F5" s="882"/>
      <c r="G5" s="882"/>
      <c r="H5" s="882"/>
      <c r="I5" s="882"/>
      <c r="J5" s="882"/>
      <c r="K5" s="292"/>
      <c r="L5" s="292"/>
      <c r="M5" s="292"/>
      <c r="N5" s="292"/>
      <c r="O5" s="341"/>
      <c r="P5" s="295"/>
      <c r="Q5" s="342"/>
    </row>
    <row r="6" spans="1:17" s="294" customFormat="1" ht="13.5" customHeight="1" x14ac:dyDescent="0.25">
      <c r="A6" s="287"/>
      <c r="D6" s="312"/>
      <c r="E6" s="347"/>
      <c r="J6" s="296" t="str">
        <f>K6</f>
        <v xml:space="preserve"> </v>
      </c>
      <c r="K6" s="296" t="str">
        <f>CONCATENATE(functie," ",nume_candidat)</f>
        <v xml:space="preserve"> </v>
      </c>
      <c r="L6" s="314"/>
      <c r="M6" s="314"/>
      <c r="N6" s="314"/>
      <c r="O6" s="341"/>
      <c r="P6" s="295"/>
      <c r="Q6" s="342"/>
    </row>
    <row r="7" spans="1:17" ht="31.5" customHeight="1" x14ac:dyDescent="0.25">
      <c r="A7" s="883" t="s">
        <v>470</v>
      </c>
      <c r="B7" s="889" t="s">
        <v>0</v>
      </c>
      <c r="C7" s="889" t="s">
        <v>793</v>
      </c>
      <c r="D7" s="889" t="s">
        <v>29</v>
      </c>
      <c r="E7" s="894" t="s">
        <v>432</v>
      </c>
      <c r="F7" s="887" t="s">
        <v>30</v>
      </c>
      <c r="G7" s="892" t="s">
        <v>3</v>
      </c>
      <c r="H7" s="889" t="s">
        <v>31</v>
      </c>
      <c r="I7" s="887" t="s">
        <v>794</v>
      </c>
      <c r="J7" s="298" t="s">
        <v>791</v>
      </c>
      <c r="K7" s="298"/>
      <c r="L7" s="883" t="s">
        <v>7</v>
      </c>
      <c r="M7" s="883"/>
      <c r="N7" s="885" t="s">
        <v>68</v>
      </c>
      <c r="O7" s="886"/>
      <c r="P7" s="890" t="s">
        <v>708</v>
      </c>
      <c r="Q7" s="893" t="s">
        <v>822</v>
      </c>
    </row>
    <row r="8" spans="1:17" ht="31.5" x14ac:dyDescent="0.25">
      <c r="A8" s="883"/>
      <c r="B8" s="889"/>
      <c r="C8" s="889"/>
      <c r="D8" s="889"/>
      <c r="E8" s="895"/>
      <c r="F8" s="888"/>
      <c r="G8" s="892"/>
      <c r="H8" s="889"/>
      <c r="I8" s="888"/>
      <c r="J8" s="298" t="str">
        <f>CONCATENATE("în ultimii ",durata_evaluare," ani")</f>
        <v>în ultimii 5 ani</v>
      </c>
      <c r="K8" s="299" t="s">
        <v>6</v>
      </c>
      <c r="L8" s="298" t="str">
        <f>CONCATENATE("ultimii                                  ",durata_evaluare," ani")</f>
        <v>ultimii                                  5 ani</v>
      </c>
      <c r="M8" s="299" t="s">
        <v>6</v>
      </c>
      <c r="N8" s="299" t="s">
        <v>6</v>
      </c>
      <c r="O8" s="343" t="str">
        <f>CONCATENATE("ultimii                                  ",durata_evaluare," ani")</f>
        <v>ultimii                                  5 ani</v>
      </c>
      <c r="P8" s="890"/>
      <c r="Q8" s="893"/>
    </row>
    <row r="9" spans="1:17" x14ac:dyDescent="0.25">
      <c r="A9" s="301"/>
      <c r="B9" s="324"/>
      <c r="C9" s="324"/>
      <c r="D9" s="325"/>
      <c r="E9" s="350"/>
      <c r="F9" s="325"/>
      <c r="G9" s="172"/>
      <c r="H9" s="335"/>
      <c r="I9" s="326"/>
      <c r="J9" s="572">
        <f t="shared" ref="J9:O9" si="0">SUMIF(J10:J108,"&gt;0")</f>
        <v>0</v>
      </c>
      <c r="K9" s="572">
        <f t="shared" si="0"/>
        <v>0</v>
      </c>
      <c r="L9" s="327">
        <f t="shared" si="0"/>
        <v>0</v>
      </c>
      <c r="M9" s="327">
        <f t="shared" si="0"/>
        <v>0</v>
      </c>
      <c r="N9" s="327">
        <f t="shared" si="0"/>
        <v>0</v>
      </c>
      <c r="O9" s="327">
        <f t="shared" si="0"/>
        <v>0</v>
      </c>
      <c r="P9" s="328"/>
    </row>
    <row r="10" spans="1:17" x14ac:dyDescent="0.25">
      <c r="A10" s="530">
        <v>1</v>
      </c>
      <c r="B10" s="44"/>
      <c r="C10" s="44"/>
      <c r="D10" s="48"/>
      <c r="E10" s="48"/>
      <c r="F10" s="40"/>
      <c r="G10" s="40"/>
      <c r="H10" s="40"/>
      <c r="I10" s="40"/>
      <c r="J10" s="67" t="str">
        <f t="shared" ref="J10:J41" si="1">IF(OR($B10="",$C10="",$D10="",$F10="",E10="",$G10&lt;an_initial,$G10&gt;an_final,$P10=FALSE),"",IF($I10="",CS_ROM*$H10/Q10,CS_ROM*$I10))</f>
        <v/>
      </c>
      <c r="K10" s="67" t="str">
        <f t="shared" ref="K10:K41" si="2">IF(OR($B10="",$C10="",$D10="",$F10="",E10="",$G10="",$G10&gt;an_final,$P10=FALSE),"",IF($I10="",CS_ROM*$H10/Q10,CS_ROM*$I10))</f>
        <v/>
      </c>
      <c r="L10" s="529" t="str">
        <f t="shared" ref="L10:L41" si="3">IF(OR($B10="",$C10="",$D10="",E10="",$F10="",$G10="",$G10&gt;an_final,$P10=FALSE),"",IF($G10&gt;=an_initial,1,""))</f>
        <v/>
      </c>
      <c r="M10" s="226" t="str">
        <f t="shared" ref="M10:M41" si="4">IF(OR($B10="",$C10="",$D10="",E10="",$F10="",$G10="",$G10&gt;an_final,$P10=FALSE),"",1)</f>
        <v/>
      </c>
      <c r="N10" s="35" t="str">
        <f t="shared" ref="N10:N41" si="5">IF(OR($B10="",$C10="",$D10="",E10="",$F10="",$G10="",$G10&gt;an_final,$P10=FALSE),"",IF($I10="",$H10/Q10,$I10))</f>
        <v/>
      </c>
      <c r="O10" s="67" t="str">
        <f t="shared" ref="O10:O41" si="6">IF(L10=1,N10,"")</f>
        <v/>
      </c>
      <c r="P10" s="333" t="b">
        <f t="shared" ref="P10:P74" si="7">IF(nume_candidat="",FALSE,ISNUMBER(SEARCH(nume_candidat,$B10)))</f>
        <v>0</v>
      </c>
      <c r="Q10" s="346">
        <f t="shared" ref="Q10:Q41" si="8">LEN(B10)-LEN(SUBSTITUTE(B10,",",""))+1</f>
        <v>1</v>
      </c>
    </row>
    <row r="11" spans="1:17" x14ac:dyDescent="0.25">
      <c r="A11" s="530">
        <v>2</v>
      </c>
      <c r="B11" s="44"/>
      <c r="C11" s="44"/>
      <c r="D11" s="48"/>
      <c r="E11" s="48"/>
      <c r="F11" s="40"/>
      <c r="G11" s="40"/>
      <c r="H11" s="40"/>
      <c r="I11" s="40"/>
      <c r="J11" s="67" t="str">
        <f t="shared" si="1"/>
        <v/>
      </c>
      <c r="K11" s="67" t="str">
        <f t="shared" si="2"/>
        <v/>
      </c>
      <c r="L11" s="529" t="str">
        <f t="shared" si="3"/>
        <v/>
      </c>
      <c r="M11" s="226" t="str">
        <f t="shared" si="4"/>
        <v/>
      </c>
      <c r="N11" s="35" t="str">
        <f t="shared" si="5"/>
        <v/>
      </c>
      <c r="O11" s="67" t="str">
        <f t="shared" si="6"/>
        <v/>
      </c>
      <c r="P11" s="333" t="b">
        <f t="shared" si="7"/>
        <v>0</v>
      </c>
      <c r="Q11" s="346">
        <f t="shared" si="8"/>
        <v>1</v>
      </c>
    </row>
    <row r="12" spans="1:17" x14ac:dyDescent="0.25">
      <c r="A12" s="530">
        <v>3</v>
      </c>
      <c r="B12" s="39"/>
      <c r="C12" s="44"/>
      <c r="D12" s="48"/>
      <c r="E12" s="48"/>
      <c r="F12" s="40"/>
      <c r="G12" s="40"/>
      <c r="H12" s="40"/>
      <c r="I12" s="40"/>
      <c r="J12" s="67" t="str">
        <f t="shared" si="1"/>
        <v/>
      </c>
      <c r="K12" s="67" t="str">
        <f t="shared" si="2"/>
        <v/>
      </c>
      <c r="L12" s="529" t="str">
        <f t="shared" si="3"/>
        <v/>
      </c>
      <c r="M12" s="226" t="str">
        <f t="shared" si="4"/>
        <v/>
      </c>
      <c r="N12" s="35" t="str">
        <f t="shared" si="5"/>
        <v/>
      </c>
      <c r="O12" s="67" t="str">
        <f t="shared" si="6"/>
        <v/>
      </c>
      <c r="P12" s="333" t="b">
        <f t="shared" si="7"/>
        <v>0</v>
      </c>
      <c r="Q12" s="346">
        <f t="shared" si="8"/>
        <v>1</v>
      </c>
    </row>
    <row r="13" spans="1:17" x14ac:dyDescent="0.25">
      <c r="A13" s="530">
        <v>4</v>
      </c>
      <c r="B13" s="39"/>
      <c r="C13" s="39"/>
      <c r="D13" s="38"/>
      <c r="E13" s="41"/>
      <c r="F13" s="38"/>
      <c r="G13" s="40"/>
      <c r="H13" s="40"/>
      <c r="I13" s="40"/>
      <c r="J13" s="67" t="str">
        <f t="shared" si="1"/>
        <v/>
      </c>
      <c r="K13" s="67" t="str">
        <f t="shared" si="2"/>
        <v/>
      </c>
      <c r="L13" s="529" t="str">
        <f t="shared" si="3"/>
        <v/>
      </c>
      <c r="M13" s="226" t="str">
        <f t="shared" si="4"/>
        <v/>
      </c>
      <c r="N13" s="35" t="str">
        <f t="shared" si="5"/>
        <v/>
      </c>
      <c r="O13" s="67" t="str">
        <f t="shared" si="6"/>
        <v/>
      </c>
      <c r="P13" s="333" t="b">
        <f t="shared" si="7"/>
        <v>0</v>
      </c>
      <c r="Q13" s="346">
        <f t="shared" si="8"/>
        <v>1</v>
      </c>
    </row>
    <row r="14" spans="1:17" x14ac:dyDescent="0.25">
      <c r="A14" s="530">
        <v>5</v>
      </c>
      <c r="B14" s="39"/>
      <c r="C14" s="39"/>
      <c r="D14" s="38"/>
      <c r="E14" s="41"/>
      <c r="F14" s="38"/>
      <c r="G14" s="40"/>
      <c r="H14" s="40"/>
      <c r="I14" s="40"/>
      <c r="J14" s="67" t="str">
        <f t="shared" si="1"/>
        <v/>
      </c>
      <c r="K14" s="67" t="str">
        <f t="shared" si="2"/>
        <v/>
      </c>
      <c r="L14" s="529" t="str">
        <f t="shared" si="3"/>
        <v/>
      </c>
      <c r="M14" s="226" t="str">
        <f t="shared" si="4"/>
        <v/>
      </c>
      <c r="N14" s="35" t="str">
        <f t="shared" si="5"/>
        <v/>
      </c>
      <c r="O14" s="67" t="str">
        <f t="shared" si="6"/>
        <v/>
      </c>
      <c r="P14" s="333" t="b">
        <f t="shared" si="7"/>
        <v>0</v>
      </c>
      <c r="Q14" s="346">
        <f t="shared" si="8"/>
        <v>1</v>
      </c>
    </row>
    <row r="15" spans="1:17" x14ac:dyDescent="0.25">
      <c r="A15" s="530">
        <v>6</v>
      </c>
      <c r="B15" s="39"/>
      <c r="C15" s="39"/>
      <c r="D15" s="38"/>
      <c r="E15" s="41"/>
      <c r="F15" s="38"/>
      <c r="G15" s="40"/>
      <c r="H15" s="40"/>
      <c r="I15" s="40"/>
      <c r="J15" s="67" t="str">
        <f t="shared" si="1"/>
        <v/>
      </c>
      <c r="K15" s="67" t="str">
        <f t="shared" si="2"/>
        <v/>
      </c>
      <c r="L15" s="529" t="str">
        <f t="shared" si="3"/>
        <v/>
      </c>
      <c r="M15" s="226" t="str">
        <f t="shared" si="4"/>
        <v/>
      </c>
      <c r="N15" s="35" t="str">
        <f t="shared" si="5"/>
        <v/>
      </c>
      <c r="O15" s="67" t="str">
        <f t="shared" si="6"/>
        <v/>
      </c>
      <c r="P15" s="333" t="b">
        <f t="shared" si="7"/>
        <v>0</v>
      </c>
      <c r="Q15" s="346">
        <f t="shared" si="8"/>
        <v>1</v>
      </c>
    </row>
    <row r="16" spans="1:17" x14ac:dyDescent="0.25">
      <c r="A16" s="530">
        <v>7</v>
      </c>
      <c r="B16" s="39"/>
      <c r="C16" s="39"/>
      <c r="D16" s="38"/>
      <c r="E16" s="41"/>
      <c r="F16" s="38"/>
      <c r="G16" s="40"/>
      <c r="H16" s="40"/>
      <c r="I16" s="40"/>
      <c r="J16" s="67" t="str">
        <f t="shared" si="1"/>
        <v/>
      </c>
      <c r="K16" s="67" t="str">
        <f t="shared" si="2"/>
        <v/>
      </c>
      <c r="L16" s="529" t="str">
        <f t="shared" si="3"/>
        <v/>
      </c>
      <c r="M16" s="226" t="str">
        <f t="shared" si="4"/>
        <v/>
      </c>
      <c r="N16" s="35" t="str">
        <f t="shared" si="5"/>
        <v/>
      </c>
      <c r="O16" s="67" t="str">
        <f t="shared" si="6"/>
        <v/>
      </c>
      <c r="P16" s="333" t="b">
        <f t="shared" si="7"/>
        <v>0</v>
      </c>
      <c r="Q16" s="346">
        <f t="shared" si="8"/>
        <v>1</v>
      </c>
    </row>
    <row r="17" spans="1:17" x14ac:dyDescent="0.25">
      <c r="A17" s="530">
        <v>8</v>
      </c>
      <c r="B17" s="39"/>
      <c r="C17" s="39"/>
      <c r="D17" s="38"/>
      <c r="E17" s="41"/>
      <c r="F17" s="38"/>
      <c r="G17" s="40"/>
      <c r="H17" s="40"/>
      <c r="I17" s="40"/>
      <c r="J17" s="67" t="str">
        <f t="shared" si="1"/>
        <v/>
      </c>
      <c r="K17" s="67" t="str">
        <f t="shared" si="2"/>
        <v/>
      </c>
      <c r="L17" s="529" t="str">
        <f t="shared" si="3"/>
        <v/>
      </c>
      <c r="M17" s="226" t="str">
        <f t="shared" si="4"/>
        <v/>
      </c>
      <c r="N17" s="35" t="str">
        <f t="shared" si="5"/>
        <v/>
      </c>
      <c r="O17" s="67" t="str">
        <f t="shared" si="6"/>
        <v/>
      </c>
      <c r="P17" s="333" t="b">
        <f t="shared" si="7"/>
        <v>0</v>
      </c>
      <c r="Q17" s="346">
        <f t="shared" si="8"/>
        <v>1</v>
      </c>
    </row>
    <row r="18" spans="1:17" x14ac:dyDescent="0.25">
      <c r="A18" s="530">
        <v>9</v>
      </c>
      <c r="B18" s="39"/>
      <c r="C18" s="39"/>
      <c r="D18" s="38"/>
      <c r="E18" s="41"/>
      <c r="F18" s="38"/>
      <c r="G18" s="40"/>
      <c r="H18" s="40"/>
      <c r="I18" s="40"/>
      <c r="J18" s="67" t="str">
        <f t="shared" si="1"/>
        <v/>
      </c>
      <c r="K18" s="67" t="str">
        <f t="shared" si="2"/>
        <v/>
      </c>
      <c r="L18" s="529" t="str">
        <f t="shared" si="3"/>
        <v/>
      </c>
      <c r="M18" s="226" t="str">
        <f t="shared" si="4"/>
        <v/>
      </c>
      <c r="N18" s="35" t="str">
        <f t="shared" si="5"/>
        <v/>
      </c>
      <c r="O18" s="67" t="str">
        <f t="shared" si="6"/>
        <v/>
      </c>
      <c r="P18" s="333" t="b">
        <f t="shared" si="7"/>
        <v>0</v>
      </c>
      <c r="Q18" s="346">
        <f t="shared" si="8"/>
        <v>1</v>
      </c>
    </row>
    <row r="19" spans="1:17" x14ac:dyDescent="0.25">
      <c r="A19" s="530">
        <v>10</v>
      </c>
      <c r="B19" s="39"/>
      <c r="C19" s="39"/>
      <c r="D19" s="38"/>
      <c r="E19" s="41"/>
      <c r="F19" s="38"/>
      <c r="G19" s="40"/>
      <c r="H19" s="40"/>
      <c r="I19" s="40"/>
      <c r="J19" s="67" t="str">
        <f t="shared" si="1"/>
        <v/>
      </c>
      <c r="K19" s="67" t="str">
        <f t="shared" si="2"/>
        <v/>
      </c>
      <c r="L19" s="529" t="str">
        <f t="shared" si="3"/>
        <v/>
      </c>
      <c r="M19" s="226" t="str">
        <f t="shared" si="4"/>
        <v/>
      </c>
      <c r="N19" s="35" t="str">
        <f t="shared" si="5"/>
        <v/>
      </c>
      <c r="O19" s="67" t="str">
        <f t="shared" si="6"/>
        <v/>
      </c>
      <c r="P19" s="333" t="b">
        <f t="shared" si="7"/>
        <v>0</v>
      </c>
      <c r="Q19" s="346">
        <f t="shared" si="8"/>
        <v>1</v>
      </c>
    </row>
    <row r="20" spans="1:17" x14ac:dyDescent="0.25">
      <c r="A20" s="530">
        <v>11</v>
      </c>
      <c r="B20" s="39"/>
      <c r="C20" s="39"/>
      <c r="D20" s="38"/>
      <c r="E20" s="41"/>
      <c r="F20" s="38"/>
      <c r="G20" s="40"/>
      <c r="H20" s="40"/>
      <c r="I20" s="40"/>
      <c r="J20" s="67" t="str">
        <f t="shared" si="1"/>
        <v/>
      </c>
      <c r="K20" s="67" t="str">
        <f t="shared" si="2"/>
        <v/>
      </c>
      <c r="L20" s="529" t="str">
        <f t="shared" si="3"/>
        <v/>
      </c>
      <c r="M20" s="226" t="str">
        <f t="shared" si="4"/>
        <v/>
      </c>
      <c r="N20" s="35" t="str">
        <f t="shared" si="5"/>
        <v/>
      </c>
      <c r="O20" s="67" t="str">
        <f t="shared" si="6"/>
        <v/>
      </c>
      <c r="P20" s="333" t="b">
        <f t="shared" si="7"/>
        <v>0</v>
      </c>
      <c r="Q20" s="346">
        <f t="shared" si="8"/>
        <v>1</v>
      </c>
    </row>
    <row r="21" spans="1:17" x14ac:dyDescent="0.25">
      <c r="A21" s="530">
        <v>12</v>
      </c>
      <c r="B21" s="39"/>
      <c r="C21" s="39"/>
      <c r="D21" s="38"/>
      <c r="E21" s="41"/>
      <c r="F21" s="38"/>
      <c r="G21" s="40"/>
      <c r="H21" s="40"/>
      <c r="I21" s="40"/>
      <c r="J21" s="67" t="str">
        <f t="shared" si="1"/>
        <v/>
      </c>
      <c r="K21" s="67" t="str">
        <f t="shared" si="2"/>
        <v/>
      </c>
      <c r="L21" s="529" t="str">
        <f t="shared" si="3"/>
        <v/>
      </c>
      <c r="M21" s="226" t="str">
        <f t="shared" si="4"/>
        <v/>
      </c>
      <c r="N21" s="35" t="str">
        <f t="shared" si="5"/>
        <v/>
      </c>
      <c r="O21" s="67" t="str">
        <f t="shared" si="6"/>
        <v/>
      </c>
      <c r="P21" s="333" t="b">
        <f t="shared" si="7"/>
        <v>0</v>
      </c>
      <c r="Q21" s="346">
        <f t="shared" si="8"/>
        <v>1</v>
      </c>
    </row>
    <row r="22" spans="1:17" x14ac:dyDescent="0.25">
      <c r="A22" s="530">
        <v>13</v>
      </c>
      <c r="B22" s="39"/>
      <c r="C22" s="39"/>
      <c r="D22" s="38"/>
      <c r="E22" s="41"/>
      <c r="F22" s="38"/>
      <c r="G22" s="40"/>
      <c r="H22" s="40"/>
      <c r="I22" s="40"/>
      <c r="J22" s="67" t="str">
        <f t="shared" si="1"/>
        <v/>
      </c>
      <c r="K22" s="67" t="str">
        <f t="shared" si="2"/>
        <v/>
      </c>
      <c r="L22" s="529" t="str">
        <f t="shared" si="3"/>
        <v/>
      </c>
      <c r="M22" s="226" t="str">
        <f t="shared" si="4"/>
        <v/>
      </c>
      <c r="N22" s="35" t="str">
        <f t="shared" si="5"/>
        <v/>
      </c>
      <c r="O22" s="67" t="str">
        <f t="shared" si="6"/>
        <v/>
      </c>
      <c r="P22" s="333" t="b">
        <f t="shared" si="7"/>
        <v>0</v>
      </c>
      <c r="Q22" s="346">
        <f t="shared" si="8"/>
        <v>1</v>
      </c>
    </row>
    <row r="23" spans="1:17" x14ac:dyDescent="0.25">
      <c r="A23" s="530">
        <v>14</v>
      </c>
      <c r="B23" s="39"/>
      <c r="C23" s="39"/>
      <c r="D23" s="38"/>
      <c r="E23" s="41"/>
      <c r="F23" s="38"/>
      <c r="G23" s="40"/>
      <c r="H23" s="40"/>
      <c r="I23" s="40"/>
      <c r="J23" s="67" t="str">
        <f t="shared" si="1"/>
        <v/>
      </c>
      <c r="K23" s="67" t="str">
        <f t="shared" si="2"/>
        <v/>
      </c>
      <c r="L23" s="529" t="str">
        <f t="shared" si="3"/>
        <v/>
      </c>
      <c r="M23" s="226" t="str">
        <f t="shared" si="4"/>
        <v/>
      </c>
      <c r="N23" s="35" t="str">
        <f t="shared" si="5"/>
        <v/>
      </c>
      <c r="O23" s="67" t="str">
        <f t="shared" si="6"/>
        <v/>
      </c>
      <c r="P23" s="333" t="b">
        <f t="shared" si="7"/>
        <v>0</v>
      </c>
      <c r="Q23" s="346">
        <f t="shared" si="8"/>
        <v>1</v>
      </c>
    </row>
    <row r="24" spans="1:17" x14ac:dyDescent="0.25">
      <c r="A24" s="530">
        <v>15</v>
      </c>
      <c r="B24" s="39"/>
      <c r="C24" s="39"/>
      <c r="D24" s="38"/>
      <c r="E24" s="41"/>
      <c r="F24" s="38"/>
      <c r="G24" s="40"/>
      <c r="H24" s="40"/>
      <c r="I24" s="40"/>
      <c r="J24" s="67" t="str">
        <f t="shared" si="1"/>
        <v/>
      </c>
      <c r="K24" s="67" t="str">
        <f t="shared" si="2"/>
        <v/>
      </c>
      <c r="L24" s="529" t="str">
        <f t="shared" si="3"/>
        <v/>
      </c>
      <c r="M24" s="226" t="str">
        <f t="shared" si="4"/>
        <v/>
      </c>
      <c r="N24" s="35" t="str">
        <f t="shared" si="5"/>
        <v/>
      </c>
      <c r="O24" s="67" t="str">
        <f t="shared" si="6"/>
        <v/>
      </c>
      <c r="P24" s="333" t="b">
        <f t="shared" si="7"/>
        <v>0</v>
      </c>
      <c r="Q24" s="346">
        <f t="shared" si="8"/>
        <v>1</v>
      </c>
    </row>
    <row r="25" spans="1:17" x14ac:dyDescent="0.25">
      <c r="A25" s="530">
        <v>16</v>
      </c>
      <c r="B25" s="39"/>
      <c r="C25" s="39"/>
      <c r="D25" s="38"/>
      <c r="E25" s="41"/>
      <c r="F25" s="38"/>
      <c r="G25" s="40"/>
      <c r="H25" s="40"/>
      <c r="I25" s="40"/>
      <c r="J25" s="67" t="str">
        <f t="shared" si="1"/>
        <v/>
      </c>
      <c r="K25" s="67" t="str">
        <f t="shared" si="2"/>
        <v/>
      </c>
      <c r="L25" s="529" t="str">
        <f t="shared" si="3"/>
        <v/>
      </c>
      <c r="M25" s="226" t="str">
        <f t="shared" si="4"/>
        <v/>
      </c>
      <c r="N25" s="35" t="str">
        <f t="shared" si="5"/>
        <v/>
      </c>
      <c r="O25" s="67" t="str">
        <f t="shared" si="6"/>
        <v/>
      </c>
      <c r="P25" s="333" t="b">
        <f t="shared" si="7"/>
        <v>0</v>
      </c>
      <c r="Q25" s="346">
        <f t="shared" si="8"/>
        <v>1</v>
      </c>
    </row>
    <row r="26" spans="1:17" x14ac:dyDescent="0.25">
      <c r="A26" s="530">
        <v>17</v>
      </c>
      <c r="B26" s="39"/>
      <c r="C26" s="39"/>
      <c r="D26" s="38"/>
      <c r="E26" s="41"/>
      <c r="F26" s="38"/>
      <c r="G26" s="40"/>
      <c r="H26" s="40"/>
      <c r="I26" s="40"/>
      <c r="J26" s="67" t="str">
        <f t="shared" si="1"/>
        <v/>
      </c>
      <c r="K26" s="67" t="str">
        <f t="shared" si="2"/>
        <v/>
      </c>
      <c r="L26" s="529" t="str">
        <f t="shared" si="3"/>
        <v/>
      </c>
      <c r="M26" s="226" t="str">
        <f t="shared" si="4"/>
        <v/>
      </c>
      <c r="N26" s="35" t="str">
        <f t="shared" si="5"/>
        <v/>
      </c>
      <c r="O26" s="67" t="str">
        <f t="shared" si="6"/>
        <v/>
      </c>
      <c r="P26" s="333" t="b">
        <f t="shared" si="7"/>
        <v>0</v>
      </c>
      <c r="Q26" s="346">
        <f t="shared" si="8"/>
        <v>1</v>
      </c>
    </row>
    <row r="27" spans="1:17" x14ac:dyDescent="0.25">
      <c r="A27" s="530">
        <v>18</v>
      </c>
      <c r="B27" s="39"/>
      <c r="C27" s="39"/>
      <c r="D27" s="38"/>
      <c r="E27" s="41"/>
      <c r="F27" s="38"/>
      <c r="G27" s="40"/>
      <c r="H27" s="40"/>
      <c r="I27" s="40"/>
      <c r="J27" s="67" t="str">
        <f t="shared" si="1"/>
        <v/>
      </c>
      <c r="K27" s="67" t="str">
        <f t="shared" si="2"/>
        <v/>
      </c>
      <c r="L27" s="529" t="str">
        <f t="shared" si="3"/>
        <v/>
      </c>
      <c r="M27" s="226" t="str">
        <f t="shared" si="4"/>
        <v/>
      </c>
      <c r="N27" s="35" t="str">
        <f t="shared" si="5"/>
        <v/>
      </c>
      <c r="O27" s="67" t="str">
        <f t="shared" si="6"/>
        <v/>
      </c>
      <c r="P27" s="333" t="b">
        <f t="shared" si="7"/>
        <v>0</v>
      </c>
      <c r="Q27" s="346">
        <f t="shared" si="8"/>
        <v>1</v>
      </c>
    </row>
    <row r="28" spans="1:17" x14ac:dyDescent="0.25">
      <c r="A28" s="530">
        <v>19</v>
      </c>
      <c r="B28" s="39"/>
      <c r="C28" s="39"/>
      <c r="D28" s="38"/>
      <c r="E28" s="41"/>
      <c r="F28" s="38"/>
      <c r="G28" s="40"/>
      <c r="H28" s="40"/>
      <c r="I28" s="40"/>
      <c r="J28" s="67" t="str">
        <f t="shared" si="1"/>
        <v/>
      </c>
      <c r="K28" s="67" t="str">
        <f t="shared" si="2"/>
        <v/>
      </c>
      <c r="L28" s="529" t="str">
        <f t="shared" si="3"/>
        <v/>
      </c>
      <c r="M28" s="226" t="str">
        <f t="shared" si="4"/>
        <v/>
      </c>
      <c r="N28" s="35" t="str">
        <f t="shared" si="5"/>
        <v/>
      </c>
      <c r="O28" s="67" t="str">
        <f t="shared" si="6"/>
        <v/>
      </c>
      <c r="P28" s="333" t="b">
        <f t="shared" si="7"/>
        <v>0</v>
      </c>
      <c r="Q28" s="346">
        <f t="shared" si="8"/>
        <v>1</v>
      </c>
    </row>
    <row r="29" spans="1:17" x14ac:dyDescent="0.25">
      <c r="A29" s="530">
        <v>20</v>
      </c>
      <c r="B29" s="39"/>
      <c r="C29" s="39"/>
      <c r="D29" s="38"/>
      <c r="E29" s="41"/>
      <c r="F29" s="38"/>
      <c r="G29" s="40"/>
      <c r="H29" s="40"/>
      <c r="I29" s="40"/>
      <c r="J29" s="67" t="str">
        <f t="shared" si="1"/>
        <v/>
      </c>
      <c r="K29" s="67" t="str">
        <f t="shared" si="2"/>
        <v/>
      </c>
      <c r="L29" s="529" t="str">
        <f t="shared" si="3"/>
        <v/>
      </c>
      <c r="M29" s="226" t="str">
        <f t="shared" si="4"/>
        <v/>
      </c>
      <c r="N29" s="35" t="str">
        <f t="shared" si="5"/>
        <v/>
      </c>
      <c r="O29" s="67" t="str">
        <f t="shared" si="6"/>
        <v/>
      </c>
      <c r="P29" s="333" t="b">
        <f t="shared" si="7"/>
        <v>0</v>
      </c>
      <c r="Q29" s="346">
        <f t="shared" si="8"/>
        <v>1</v>
      </c>
    </row>
    <row r="30" spans="1:17" x14ac:dyDescent="0.25">
      <c r="A30" s="530">
        <v>21</v>
      </c>
      <c r="B30" s="39"/>
      <c r="C30" s="39"/>
      <c r="D30" s="38"/>
      <c r="E30" s="41"/>
      <c r="F30" s="38"/>
      <c r="G30" s="40"/>
      <c r="H30" s="40"/>
      <c r="I30" s="40"/>
      <c r="J30" s="67" t="str">
        <f t="shared" si="1"/>
        <v/>
      </c>
      <c r="K30" s="67" t="str">
        <f t="shared" si="2"/>
        <v/>
      </c>
      <c r="L30" s="529" t="str">
        <f t="shared" si="3"/>
        <v/>
      </c>
      <c r="M30" s="226" t="str">
        <f t="shared" si="4"/>
        <v/>
      </c>
      <c r="N30" s="35" t="str">
        <f t="shared" si="5"/>
        <v/>
      </c>
      <c r="O30" s="67" t="str">
        <f t="shared" si="6"/>
        <v/>
      </c>
      <c r="P30" s="333" t="b">
        <f t="shared" si="7"/>
        <v>0</v>
      </c>
      <c r="Q30" s="346">
        <f t="shared" si="8"/>
        <v>1</v>
      </c>
    </row>
    <row r="31" spans="1:17" x14ac:dyDescent="0.25">
      <c r="A31" s="530">
        <v>22</v>
      </c>
      <c r="B31" s="39"/>
      <c r="C31" s="39"/>
      <c r="D31" s="38"/>
      <c r="E31" s="41"/>
      <c r="F31" s="38"/>
      <c r="G31" s="40"/>
      <c r="H31" s="40"/>
      <c r="I31" s="40"/>
      <c r="J31" s="67" t="str">
        <f t="shared" si="1"/>
        <v/>
      </c>
      <c r="K31" s="67" t="str">
        <f t="shared" si="2"/>
        <v/>
      </c>
      <c r="L31" s="529" t="str">
        <f t="shared" si="3"/>
        <v/>
      </c>
      <c r="M31" s="226" t="str">
        <f t="shared" si="4"/>
        <v/>
      </c>
      <c r="N31" s="35" t="str">
        <f t="shared" si="5"/>
        <v/>
      </c>
      <c r="O31" s="67" t="str">
        <f t="shared" si="6"/>
        <v/>
      </c>
      <c r="P31" s="333" t="b">
        <f t="shared" si="7"/>
        <v>0</v>
      </c>
      <c r="Q31" s="346">
        <f t="shared" si="8"/>
        <v>1</v>
      </c>
    </row>
    <row r="32" spans="1:17" x14ac:dyDescent="0.25">
      <c r="A32" s="530">
        <v>23</v>
      </c>
      <c r="B32" s="39"/>
      <c r="C32" s="39"/>
      <c r="D32" s="38"/>
      <c r="E32" s="41"/>
      <c r="F32" s="38"/>
      <c r="G32" s="40"/>
      <c r="H32" s="40"/>
      <c r="I32" s="40"/>
      <c r="J32" s="67" t="str">
        <f t="shared" si="1"/>
        <v/>
      </c>
      <c r="K32" s="67" t="str">
        <f t="shared" si="2"/>
        <v/>
      </c>
      <c r="L32" s="529" t="str">
        <f t="shared" si="3"/>
        <v/>
      </c>
      <c r="M32" s="226" t="str">
        <f t="shared" si="4"/>
        <v/>
      </c>
      <c r="N32" s="35" t="str">
        <f t="shared" si="5"/>
        <v/>
      </c>
      <c r="O32" s="67" t="str">
        <f t="shared" si="6"/>
        <v/>
      </c>
      <c r="P32" s="333" t="b">
        <f t="shared" si="7"/>
        <v>0</v>
      </c>
      <c r="Q32" s="346">
        <f t="shared" si="8"/>
        <v>1</v>
      </c>
    </row>
    <row r="33" spans="1:17" x14ac:dyDescent="0.25">
      <c r="A33" s="530">
        <v>24</v>
      </c>
      <c r="B33" s="39"/>
      <c r="C33" s="39"/>
      <c r="D33" s="38"/>
      <c r="E33" s="41"/>
      <c r="F33" s="38"/>
      <c r="G33" s="40"/>
      <c r="H33" s="40"/>
      <c r="I33" s="40"/>
      <c r="J33" s="67" t="str">
        <f t="shared" si="1"/>
        <v/>
      </c>
      <c r="K33" s="67" t="str">
        <f t="shared" si="2"/>
        <v/>
      </c>
      <c r="L33" s="529" t="str">
        <f t="shared" si="3"/>
        <v/>
      </c>
      <c r="M33" s="226" t="str">
        <f t="shared" si="4"/>
        <v/>
      </c>
      <c r="N33" s="35" t="str">
        <f t="shared" si="5"/>
        <v/>
      </c>
      <c r="O33" s="67" t="str">
        <f t="shared" si="6"/>
        <v/>
      </c>
      <c r="P33" s="333" t="b">
        <f t="shared" si="7"/>
        <v>0</v>
      </c>
      <c r="Q33" s="346">
        <f t="shared" si="8"/>
        <v>1</v>
      </c>
    </row>
    <row r="34" spans="1:17" x14ac:dyDescent="0.25">
      <c r="A34" s="530">
        <v>25</v>
      </c>
      <c r="B34" s="39"/>
      <c r="C34" s="39"/>
      <c r="D34" s="38"/>
      <c r="E34" s="41"/>
      <c r="F34" s="38"/>
      <c r="G34" s="40"/>
      <c r="H34" s="40"/>
      <c r="I34" s="40"/>
      <c r="J34" s="67" t="str">
        <f t="shared" si="1"/>
        <v/>
      </c>
      <c r="K34" s="67" t="str">
        <f t="shared" si="2"/>
        <v/>
      </c>
      <c r="L34" s="529" t="str">
        <f t="shared" si="3"/>
        <v/>
      </c>
      <c r="M34" s="226" t="str">
        <f t="shared" si="4"/>
        <v/>
      </c>
      <c r="N34" s="35" t="str">
        <f t="shared" si="5"/>
        <v/>
      </c>
      <c r="O34" s="67" t="str">
        <f t="shared" si="6"/>
        <v/>
      </c>
      <c r="P34" s="333" t="b">
        <f t="shared" si="7"/>
        <v>0</v>
      </c>
      <c r="Q34" s="346">
        <f t="shared" si="8"/>
        <v>1</v>
      </c>
    </row>
    <row r="35" spans="1:17" x14ac:dyDescent="0.25">
      <c r="A35" s="530">
        <v>26</v>
      </c>
      <c r="B35" s="39"/>
      <c r="C35" s="39"/>
      <c r="D35" s="38"/>
      <c r="E35" s="41"/>
      <c r="F35" s="38"/>
      <c r="G35" s="40"/>
      <c r="H35" s="40"/>
      <c r="I35" s="40"/>
      <c r="J35" s="67" t="str">
        <f t="shared" si="1"/>
        <v/>
      </c>
      <c r="K35" s="67" t="str">
        <f t="shared" si="2"/>
        <v/>
      </c>
      <c r="L35" s="529" t="str">
        <f t="shared" si="3"/>
        <v/>
      </c>
      <c r="M35" s="226" t="str">
        <f t="shared" si="4"/>
        <v/>
      </c>
      <c r="N35" s="35" t="str">
        <f t="shared" si="5"/>
        <v/>
      </c>
      <c r="O35" s="67" t="str">
        <f t="shared" si="6"/>
        <v/>
      </c>
      <c r="P35" s="333" t="b">
        <f t="shared" si="7"/>
        <v>0</v>
      </c>
      <c r="Q35" s="346">
        <f t="shared" si="8"/>
        <v>1</v>
      </c>
    </row>
    <row r="36" spans="1:17" x14ac:dyDescent="0.25">
      <c r="A36" s="530">
        <v>27</v>
      </c>
      <c r="B36" s="39"/>
      <c r="C36" s="39"/>
      <c r="D36" s="38"/>
      <c r="E36" s="41"/>
      <c r="F36" s="38"/>
      <c r="G36" s="40"/>
      <c r="H36" s="40"/>
      <c r="I36" s="40"/>
      <c r="J36" s="67" t="str">
        <f t="shared" si="1"/>
        <v/>
      </c>
      <c r="K36" s="67" t="str">
        <f t="shared" si="2"/>
        <v/>
      </c>
      <c r="L36" s="529" t="str">
        <f t="shared" si="3"/>
        <v/>
      </c>
      <c r="M36" s="226" t="str">
        <f t="shared" si="4"/>
        <v/>
      </c>
      <c r="N36" s="35" t="str">
        <f t="shared" si="5"/>
        <v/>
      </c>
      <c r="O36" s="67" t="str">
        <f t="shared" si="6"/>
        <v/>
      </c>
      <c r="P36" s="333" t="b">
        <f t="shared" si="7"/>
        <v>0</v>
      </c>
      <c r="Q36" s="346">
        <f t="shared" si="8"/>
        <v>1</v>
      </c>
    </row>
    <row r="37" spans="1:17" x14ac:dyDescent="0.25">
      <c r="A37" s="530">
        <v>28</v>
      </c>
      <c r="B37" s="39"/>
      <c r="C37" s="39"/>
      <c r="D37" s="38"/>
      <c r="E37" s="41"/>
      <c r="F37" s="38"/>
      <c r="G37" s="40"/>
      <c r="H37" s="40"/>
      <c r="I37" s="40"/>
      <c r="J37" s="67" t="str">
        <f t="shared" si="1"/>
        <v/>
      </c>
      <c r="K37" s="67" t="str">
        <f t="shared" si="2"/>
        <v/>
      </c>
      <c r="L37" s="529" t="str">
        <f t="shared" si="3"/>
        <v/>
      </c>
      <c r="M37" s="226" t="str">
        <f t="shared" si="4"/>
        <v/>
      </c>
      <c r="N37" s="35" t="str">
        <f t="shared" si="5"/>
        <v/>
      </c>
      <c r="O37" s="67" t="str">
        <f t="shared" si="6"/>
        <v/>
      </c>
      <c r="P37" s="333" t="b">
        <f t="shared" si="7"/>
        <v>0</v>
      </c>
      <c r="Q37" s="346">
        <f t="shared" si="8"/>
        <v>1</v>
      </c>
    </row>
    <row r="38" spans="1:17" x14ac:dyDescent="0.25">
      <c r="A38" s="530">
        <v>29</v>
      </c>
      <c r="B38" s="39"/>
      <c r="C38" s="39"/>
      <c r="D38" s="38"/>
      <c r="E38" s="41"/>
      <c r="F38" s="38"/>
      <c r="G38" s="40"/>
      <c r="H38" s="40"/>
      <c r="I38" s="40"/>
      <c r="J38" s="67" t="str">
        <f t="shared" si="1"/>
        <v/>
      </c>
      <c r="K38" s="67" t="str">
        <f t="shared" si="2"/>
        <v/>
      </c>
      <c r="L38" s="529" t="str">
        <f t="shared" si="3"/>
        <v/>
      </c>
      <c r="M38" s="226" t="str">
        <f t="shared" si="4"/>
        <v/>
      </c>
      <c r="N38" s="35" t="str">
        <f t="shared" si="5"/>
        <v/>
      </c>
      <c r="O38" s="67" t="str">
        <f t="shared" si="6"/>
        <v/>
      </c>
      <c r="P38" s="333" t="b">
        <f t="shared" si="7"/>
        <v>0</v>
      </c>
      <c r="Q38" s="346">
        <f t="shared" si="8"/>
        <v>1</v>
      </c>
    </row>
    <row r="39" spans="1:17" x14ac:dyDescent="0.25">
      <c r="A39" s="530">
        <v>30</v>
      </c>
      <c r="B39" s="39"/>
      <c r="C39" s="39"/>
      <c r="D39" s="38"/>
      <c r="E39" s="41"/>
      <c r="F39" s="38"/>
      <c r="G39" s="40"/>
      <c r="H39" s="40"/>
      <c r="I39" s="40"/>
      <c r="J39" s="67" t="str">
        <f t="shared" si="1"/>
        <v/>
      </c>
      <c r="K39" s="67" t="str">
        <f t="shared" si="2"/>
        <v/>
      </c>
      <c r="L39" s="529" t="str">
        <f t="shared" si="3"/>
        <v/>
      </c>
      <c r="M39" s="226" t="str">
        <f t="shared" si="4"/>
        <v/>
      </c>
      <c r="N39" s="35" t="str">
        <f t="shared" si="5"/>
        <v/>
      </c>
      <c r="O39" s="67" t="str">
        <f t="shared" si="6"/>
        <v/>
      </c>
      <c r="P39" s="333" t="b">
        <f t="shared" si="7"/>
        <v>0</v>
      </c>
      <c r="Q39" s="346">
        <f t="shared" si="8"/>
        <v>1</v>
      </c>
    </row>
    <row r="40" spans="1:17" x14ac:dyDescent="0.25">
      <c r="A40" s="530">
        <v>31</v>
      </c>
      <c r="B40" s="39"/>
      <c r="C40" s="39"/>
      <c r="D40" s="38"/>
      <c r="E40" s="41"/>
      <c r="F40" s="38"/>
      <c r="G40" s="40"/>
      <c r="H40" s="40"/>
      <c r="I40" s="40"/>
      <c r="J40" s="67" t="str">
        <f t="shared" si="1"/>
        <v/>
      </c>
      <c r="K40" s="67" t="str">
        <f t="shared" si="2"/>
        <v/>
      </c>
      <c r="L40" s="529" t="str">
        <f t="shared" si="3"/>
        <v/>
      </c>
      <c r="M40" s="226" t="str">
        <f t="shared" si="4"/>
        <v/>
      </c>
      <c r="N40" s="35" t="str">
        <f t="shared" si="5"/>
        <v/>
      </c>
      <c r="O40" s="67" t="str">
        <f t="shared" si="6"/>
        <v/>
      </c>
      <c r="P40" s="333" t="b">
        <f t="shared" si="7"/>
        <v>0</v>
      </c>
      <c r="Q40" s="346">
        <f t="shared" si="8"/>
        <v>1</v>
      </c>
    </row>
    <row r="41" spans="1:17" x14ac:dyDescent="0.25">
      <c r="A41" s="530">
        <v>32</v>
      </c>
      <c r="B41" s="39"/>
      <c r="C41" s="39"/>
      <c r="D41" s="38"/>
      <c r="E41" s="41"/>
      <c r="F41" s="38"/>
      <c r="G41" s="40"/>
      <c r="H41" s="40"/>
      <c r="I41" s="40"/>
      <c r="J41" s="67" t="str">
        <f t="shared" si="1"/>
        <v/>
      </c>
      <c r="K41" s="67" t="str">
        <f t="shared" si="2"/>
        <v/>
      </c>
      <c r="L41" s="529" t="str">
        <f t="shared" si="3"/>
        <v/>
      </c>
      <c r="M41" s="226" t="str">
        <f t="shared" si="4"/>
        <v/>
      </c>
      <c r="N41" s="35" t="str">
        <f t="shared" si="5"/>
        <v/>
      </c>
      <c r="O41" s="67" t="str">
        <f t="shared" si="6"/>
        <v/>
      </c>
      <c r="P41" s="333" t="b">
        <f t="shared" si="7"/>
        <v>0</v>
      </c>
      <c r="Q41" s="346">
        <f t="shared" si="8"/>
        <v>1</v>
      </c>
    </row>
    <row r="42" spans="1:17" x14ac:dyDescent="0.25">
      <c r="A42" s="530">
        <v>33</v>
      </c>
      <c r="B42" s="39"/>
      <c r="C42" s="39"/>
      <c r="D42" s="38"/>
      <c r="E42" s="41"/>
      <c r="F42" s="38"/>
      <c r="G42" s="40"/>
      <c r="H42" s="40"/>
      <c r="I42" s="40"/>
      <c r="J42" s="67" t="str">
        <f t="shared" ref="J42:J73" si="9">IF(OR($B42="",$C42="",$D42="",$F42="",E42="",$G42&lt;an_initial,$G42&gt;an_final,$P42=FALSE),"",IF($I42="",CS_ROM*$H42/Q42,CS_ROM*$I42))</f>
        <v/>
      </c>
      <c r="K42" s="67" t="str">
        <f t="shared" ref="K42:K73" si="10">IF(OR($B42="",$C42="",$D42="",$F42="",E42="",$G42="",$G42&gt;an_final,$P42=FALSE),"",IF($I42="",CS_ROM*$H42/Q42,CS_ROM*$I42))</f>
        <v/>
      </c>
      <c r="L42" s="529" t="str">
        <f t="shared" ref="L42:L73" si="11">IF(OR($B42="",$C42="",$D42="",E42="",$F42="",$G42="",$G42&gt;an_final,$P42=FALSE),"",IF($G42&gt;=an_initial,1,""))</f>
        <v/>
      </c>
      <c r="M42" s="226" t="str">
        <f t="shared" ref="M42:M73" si="12">IF(OR($B42="",$C42="",$D42="",E42="",$F42="",$G42="",$G42&gt;an_final,$P42=FALSE),"",1)</f>
        <v/>
      </c>
      <c r="N42" s="35" t="str">
        <f t="shared" ref="N42:N73" si="13">IF(OR($B42="",$C42="",$D42="",E42="",$F42="",$G42="",$G42&gt;an_final,$P42=FALSE),"",IF($I42="",$H42/Q42,$I42))</f>
        <v/>
      </c>
      <c r="O42" s="67" t="str">
        <f t="shared" ref="O42:O73" si="14">IF(L42=1,N42,"")</f>
        <v/>
      </c>
      <c r="P42" s="333" t="b">
        <f t="shared" si="7"/>
        <v>0</v>
      </c>
      <c r="Q42" s="346">
        <f t="shared" ref="Q42:Q73" si="15">LEN(B42)-LEN(SUBSTITUTE(B42,",",""))+1</f>
        <v>1</v>
      </c>
    </row>
    <row r="43" spans="1:17" x14ac:dyDescent="0.25">
      <c r="A43" s="530">
        <v>34</v>
      </c>
      <c r="B43" s="39"/>
      <c r="C43" s="39"/>
      <c r="D43" s="38"/>
      <c r="E43" s="41"/>
      <c r="F43" s="38"/>
      <c r="G43" s="40"/>
      <c r="H43" s="40"/>
      <c r="I43" s="40"/>
      <c r="J43" s="67" t="str">
        <f t="shared" si="9"/>
        <v/>
      </c>
      <c r="K43" s="67" t="str">
        <f t="shared" si="10"/>
        <v/>
      </c>
      <c r="L43" s="529" t="str">
        <f t="shared" si="11"/>
        <v/>
      </c>
      <c r="M43" s="226" t="str">
        <f t="shared" si="12"/>
        <v/>
      </c>
      <c r="N43" s="35" t="str">
        <f t="shared" si="13"/>
        <v/>
      </c>
      <c r="O43" s="67" t="str">
        <f t="shared" si="14"/>
        <v/>
      </c>
      <c r="P43" s="333" t="b">
        <f t="shared" si="7"/>
        <v>0</v>
      </c>
      <c r="Q43" s="346">
        <f t="shared" si="15"/>
        <v>1</v>
      </c>
    </row>
    <row r="44" spans="1:17" x14ac:dyDescent="0.25">
      <c r="A44" s="530">
        <v>35</v>
      </c>
      <c r="B44" s="39"/>
      <c r="C44" s="39"/>
      <c r="D44" s="38"/>
      <c r="E44" s="41"/>
      <c r="F44" s="38"/>
      <c r="G44" s="40"/>
      <c r="H44" s="40"/>
      <c r="I44" s="40"/>
      <c r="J44" s="67" t="str">
        <f t="shared" si="9"/>
        <v/>
      </c>
      <c r="K44" s="67" t="str">
        <f t="shared" si="10"/>
        <v/>
      </c>
      <c r="L44" s="529" t="str">
        <f t="shared" si="11"/>
        <v/>
      </c>
      <c r="M44" s="226" t="str">
        <f t="shared" si="12"/>
        <v/>
      </c>
      <c r="N44" s="35" t="str">
        <f t="shared" si="13"/>
        <v/>
      </c>
      <c r="O44" s="67" t="str">
        <f t="shared" si="14"/>
        <v/>
      </c>
      <c r="P44" s="333" t="b">
        <f t="shared" si="7"/>
        <v>0</v>
      </c>
      <c r="Q44" s="346">
        <f t="shared" si="15"/>
        <v>1</v>
      </c>
    </row>
    <row r="45" spans="1:17" x14ac:dyDescent="0.25">
      <c r="A45" s="530">
        <v>36</v>
      </c>
      <c r="B45" s="39"/>
      <c r="C45" s="39"/>
      <c r="D45" s="38"/>
      <c r="E45" s="41"/>
      <c r="F45" s="38"/>
      <c r="G45" s="40"/>
      <c r="H45" s="40"/>
      <c r="I45" s="40"/>
      <c r="J45" s="67" t="str">
        <f t="shared" si="9"/>
        <v/>
      </c>
      <c r="K45" s="67" t="str">
        <f t="shared" si="10"/>
        <v/>
      </c>
      <c r="L45" s="529" t="str">
        <f t="shared" si="11"/>
        <v/>
      </c>
      <c r="M45" s="226" t="str">
        <f t="shared" si="12"/>
        <v/>
      </c>
      <c r="N45" s="35" t="str">
        <f t="shared" si="13"/>
        <v/>
      </c>
      <c r="O45" s="67" t="str">
        <f t="shared" si="14"/>
        <v/>
      </c>
      <c r="P45" s="333" t="b">
        <f t="shared" si="7"/>
        <v>0</v>
      </c>
      <c r="Q45" s="346">
        <f t="shared" si="15"/>
        <v>1</v>
      </c>
    </row>
    <row r="46" spans="1:17" x14ac:dyDescent="0.25">
      <c r="A46" s="530">
        <v>37</v>
      </c>
      <c r="B46" s="39"/>
      <c r="C46" s="39"/>
      <c r="D46" s="38"/>
      <c r="E46" s="41"/>
      <c r="F46" s="38"/>
      <c r="G46" s="40"/>
      <c r="H46" s="40"/>
      <c r="I46" s="40"/>
      <c r="J46" s="67" t="str">
        <f t="shared" si="9"/>
        <v/>
      </c>
      <c r="K46" s="67" t="str">
        <f t="shared" si="10"/>
        <v/>
      </c>
      <c r="L46" s="529" t="str">
        <f t="shared" si="11"/>
        <v/>
      </c>
      <c r="M46" s="226" t="str">
        <f t="shared" si="12"/>
        <v/>
      </c>
      <c r="N46" s="35" t="str">
        <f t="shared" si="13"/>
        <v/>
      </c>
      <c r="O46" s="67" t="str">
        <f t="shared" si="14"/>
        <v/>
      </c>
      <c r="P46" s="333" t="b">
        <f t="shared" si="7"/>
        <v>0</v>
      </c>
      <c r="Q46" s="346">
        <f t="shared" si="15"/>
        <v>1</v>
      </c>
    </row>
    <row r="47" spans="1:17" x14ac:dyDescent="0.25">
      <c r="A47" s="530">
        <v>38</v>
      </c>
      <c r="B47" s="39"/>
      <c r="C47" s="39"/>
      <c r="D47" s="38"/>
      <c r="E47" s="41"/>
      <c r="F47" s="38"/>
      <c r="G47" s="40"/>
      <c r="H47" s="40"/>
      <c r="I47" s="40"/>
      <c r="J47" s="67" t="str">
        <f t="shared" si="9"/>
        <v/>
      </c>
      <c r="K47" s="67" t="str">
        <f t="shared" si="10"/>
        <v/>
      </c>
      <c r="L47" s="529" t="str">
        <f t="shared" si="11"/>
        <v/>
      </c>
      <c r="M47" s="226" t="str">
        <f t="shared" si="12"/>
        <v/>
      </c>
      <c r="N47" s="35" t="str">
        <f t="shared" si="13"/>
        <v/>
      </c>
      <c r="O47" s="67" t="str">
        <f t="shared" si="14"/>
        <v/>
      </c>
      <c r="P47" s="333" t="b">
        <f t="shared" si="7"/>
        <v>0</v>
      </c>
      <c r="Q47" s="346">
        <f t="shared" si="15"/>
        <v>1</v>
      </c>
    </row>
    <row r="48" spans="1:17" x14ac:dyDescent="0.25">
      <c r="A48" s="530">
        <v>39</v>
      </c>
      <c r="B48" s="39"/>
      <c r="C48" s="39"/>
      <c r="D48" s="38"/>
      <c r="E48" s="41"/>
      <c r="F48" s="38"/>
      <c r="G48" s="40"/>
      <c r="H48" s="40"/>
      <c r="I48" s="40"/>
      <c r="J48" s="67" t="str">
        <f t="shared" si="9"/>
        <v/>
      </c>
      <c r="K48" s="67" t="str">
        <f t="shared" si="10"/>
        <v/>
      </c>
      <c r="L48" s="529" t="str">
        <f t="shared" si="11"/>
        <v/>
      </c>
      <c r="M48" s="226" t="str">
        <f t="shared" si="12"/>
        <v/>
      </c>
      <c r="N48" s="35" t="str">
        <f t="shared" si="13"/>
        <v/>
      </c>
      <c r="O48" s="67" t="str">
        <f t="shared" si="14"/>
        <v/>
      </c>
      <c r="P48" s="333" t="b">
        <f t="shared" si="7"/>
        <v>0</v>
      </c>
      <c r="Q48" s="346">
        <f t="shared" si="15"/>
        <v>1</v>
      </c>
    </row>
    <row r="49" spans="1:17" x14ac:dyDescent="0.25">
      <c r="A49" s="530">
        <v>40</v>
      </c>
      <c r="B49" s="39"/>
      <c r="C49" s="39"/>
      <c r="D49" s="38"/>
      <c r="E49" s="41"/>
      <c r="F49" s="38"/>
      <c r="G49" s="40"/>
      <c r="H49" s="40"/>
      <c r="I49" s="40"/>
      <c r="J49" s="67" t="str">
        <f t="shared" si="9"/>
        <v/>
      </c>
      <c r="K49" s="67" t="str">
        <f t="shared" si="10"/>
        <v/>
      </c>
      <c r="L49" s="529" t="str">
        <f t="shared" si="11"/>
        <v/>
      </c>
      <c r="M49" s="226" t="str">
        <f t="shared" si="12"/>
        <v/>
      </c>
      <c r="N49" s="35" t="str">
        <f t="shared" si="13"/>
        <v/>
      </c>
      <c r="O49" s="67" t="str">
        <f t="shared" si="14"/>
        <v/>
      </c>
      <c r="P49" s="333" t="b">
        <f t="shared" si="7"/>
        <v>0</v>
      </c>
      <c r="Q49" s="346">
        <f t="shared" si="15"/>
        <v>1</v>
      </c>
    </row>
    <row r="50" spans="1:17" x14ac:dyDescent="0.25">
      <c r="A50" s="530">
        <v>41</v>
      </c>
      <c r="B50" s="39"/>
      <c r="C50" s="39"/>
      <c r="D50" s="38"/>
      <c r="E50" s="41"/>
      <c r="F50" s="38"/>
      <c r="G50" s="40"/>
      <c r="H50" s="40"/>
      <c r="I50" s="40"/>
      <c r="J50" s="67" t="str">
        <f t="shared" si="9"/>
        <v/>
      </c>
      <c r="K50" s="67" t="str">
        <f t="shared" si="10"/>
        <v/>
      </c>
      <c r="L50" s="529" t="str">
        <f t="shared" si="11"/>
        <v/>
      </c>
      <c r="M50" s="226" t="str">
        <f t="shared" si="12"/>
        <v/>
      </c>
      <c r="N50" s="35" t="str">
        <f t="shared" si="13"/>
        <v/>
      </c>
      <c r="O50" s="67" t="str">
        <f t="shared" si="14"/>
        <v/>
      </c>
      <c r="P50" s="333" t="b">
        <f t="shared" si="7"/>
        <v>0</v>
      </c>
      <c r="Q50" s="346">
        <f t="shared" si="15"/>
        <v>1</v>
      </c>
    </row>
    <row r="51" spans="1:17" x14ac:dyDescent="0.25">
      <c r="A51" s="530">
        <v>42</v>
      </c>
      <c r="B51" s="39"/>
      <c r="C51" s="39"/>
      <c r="D51" s="38"/>
      <c r="E51" s="41"/>
      <c r="F51" s="38"/>
      <c r="G51" s="40"/>
      <c r="H51" s="40"/>
      <c r="I51" s="40"/>
      <c r="J51" s="67" t="str">
        <f t="shared" si="9"/>
        <v/>
      </c>
      <c r="K51" s="67" t="str">
        <f t="shared" si="10"/>
        <v/>
      </c>
      <c r="L51" s="529" t="str">
        <f t="shared" si="11"/>
        <v/>
      </c>
      <c r="M51" s="226" t="str">
        <f t="shared" si="12"/>
        <v/>
      </c>
      <c r="N51" s="35" t="str">
        <f t="shared" si="13"/>
        <v/>
      </c>
      <c r="O51" s="67" t="str">
        <f t="shared" si="14"/>
        <v/>
      </c>
      <c r="P51" s="333" t="b">
        <f t="shared" si="7"/>
        <v>0</v>
      </c>
      <c r="Q51" s="346">
        <f t="shared" si="15"/>
        <v>1</v>
      </c>
    </row>
    <row r="52" spans="1:17" x14ac:dyDescent="0.25">
      <c r="A52" s="530">
        <v>43</v>
      </c>
      <c r="B52" s="39"/>
      <c r="C52" s="39"/>
      <c r="D52" s="38"/>
      <c r="E52" s="41"/>
      <c r="F52" s="38"/>
      <c r="G52" s="40"/>
      <c r="H52" s="40"/>
      <c r="I52" s="40"/>
      <c r="J52" s="67" t="str">
        <f t="shared" si="9"/>
        <v/>
      </c>
      <c r="K52" s="67" t="str">
        <f t="shared" si="10"/>
        <v/>
      </c>
      <c r="L52" s="529" t="str">
        <f t="shared" si="11"/>
        <v/>
      </c>
      <c r="M52" s="226" t="str">
        <f t="shared" si="12"/>
        <v/>
      </c>
      <c r="N52" s="35" t="str">
        <f t="shared" si="13"/>
        <v/>
      </c>
      <c r="O52" s="67" t="str">
        <f t="shared" si="14"/>
        <v/>
      </c>
      <c r="P52" s="333" t="b">
        <f t="shared" si="7"/>
        <v>0</v>
      </c>
      <c r="Q52" s="346">
        <f t="shared" si="15"/>
        <v>1</v>
      </c>
    </row>
    <row r="53" spans="1:17" x14ac:dyDescent="0.25">
      <c r="A53" s="530">
        <v>44</v>
      </c>
      <c r="B53" s="39"/>
      <c r="C53" s="39"/>
      <c r="D53" s="38"/>
      <c r="E53" s="41"/>
      <c r="F53" s="38"/>
      <c r="G53" s="40"/>
      <c r="H53" s="40"/>
      <c r="I53" s="40"/>
      <c r="J53" s="67" t="str">
        <f t="shared" si="9"/>
        <v/>
      </c>
      <c r="K53" s="67" t="str">
        <f t="shared" si="10"/>
        <v/>
      </c>
      <c r="L53" s="529" t="str">
        <f t="shared" si="11"/>
        <v/>
      </c>
      <c r="M53" s="226" t="str">
        <f t="shared" si="12"/>
        <v/>
      </c>
      <c r="N53" s="35" t="str">
        <f t="shared" si="13"/>
        <v/>
      </c>
      <c r="O53" s="67" t="str">
        <f t="shared" si="14"/>
        <v/>
      </c>
      <c r="P53" s="333" t="b">
        <f t="shared" si="7"/>
        <v>0</v>
      </c>
      <c r="Q53" s="346">
        <f t="shared" si="15"/>
        <v>1</v>
      </c>
    </row>
    <row r="54" spans="1:17" x14ac:dyDescent="0.25">
      <c r="A54" s="530">
        <v>45</v>
      </c>
      <c r="B54" s="39"/>
      <c r="C54" s="39"/>
      <c r="D54" s="38"/>
      <c r="E54" s="41"/>
      <c r="F54" s="38"/>
      <c r="G54" s="40"/>
      <c r="H54" s="40"/>
      <c r="I54" s="40"/>
      <c r="J54" s="67" t="str">
        <f t="shared" si="9"/>
        <v/>
      </c>
      <c r="K54" s="67" t="str">
        <f t="shared" si="10"/>
        <v/>
      </c>
      <c r="L54" s="529" t="str">
        <f t="shared" si="11"/>
        <v/>
      </c>
      <c r="M54" s="226" t="str">
        <f t="shared" si="12"/>
        <v/>
      </c>
      <c r="N54" s="35" t="str">
        <f t="shared" si="13"/>
        <v/>
      </c>
      <c r="O54" s="67" t="str">
        <f t="shared" si="14"/>
        <v/>
      </c>
      <c r="P54" s="333" t="b">
        <f t="shared" si="7"/>
        <v>0</v>
      </c>
      <c r="Q54" s="346">
        <f t="shared" si="15"/>
        <v>1</v>
      </c>
    </row>
    <row r="55" spans="1:17" x14ac:dyDescent="0.25">
      <c r="A55" s="530">
        <v>46</v>
      </c>
      <c r="B55" s="39"/>
      <c r="C55" s="39"/>
      <c r="D55" s="38"/>
      <c r="E55" s="41"/>
      <c r="F55" s="38"/>
      <c r="G55" s="40"/>
      <c r="H55" s="40"/>
      <c r="I55" s="40"/>
      <c r="J55" s="67" t="str">
        <f t="shared" si="9"/>
        <v/>
      </c>
      <c r="K55" s="67" t="str">
        <f t="shared" si="10"/>
        <v/>
      </c>
      <c r="L55" s="529" t="str">
        <f t="shared" si="11"/>
        <v/>
      </c>
      <c r="M55" s="226" t="str">
        <f t="shared" si="12"/>
        <v/>
      </c>
      <c r="N55" s="35" t="str">
        <f t="shared" si="13"/>
        <v/>
      </c>
      <c r="O55" s="67" t="str">
        <f t="shared" si="14"/>
        <v/>
      </c>
      <c r="P55" s="333" t="b">
        <f t="shared" si="7"/>
        <v>0</v>
      </c>
      <c r="Q55" s="346">
        <f t="shared" si="15"/>
        <v>1</v>
      </c>
    </row>
    <row r="56" spans="1:17" x14ac:dyDescent="0.25">
      <c r="A56" s="530">
        <v>47</v>
      </c>
      <c r="B56" s="39"/>
      <c r="C56" s="39"/>
      <c r="D56" s="38"/>
      <c r="E56" s="41"/>
      <c r="F56" s="38"/>
      <c r="G56" s="40"/>
      <c r="H56" s="40"/>
      <c r="I56" s="40"/>
      <c r="J56" s="67" t="str">
        <f t="shared" si="9"/>
        <v/>
      </c>
      <c r="K56" s="67" t="str">
        <f t="shared" si="10"/>
        <v/>
      </c>
      <c r="L56" s="529" t="str">
        <f t="shared" si="11"/>
        <v/>
      </c>
      <c r="M56" s="226" t="str">
        <f t="shared" si="12"/>
        <v/>
      </c>
      <c r="N56" s="35" t="str">
        <f t="shared" si="13"/>
        <v/>
      </c>
      <c r="O56" s="67" t="str">
        <f t="shared" si="14"/>
        <v/>
      </c>
      <c r="P56" s="333" t="b">
        <f t="shared" si="7"/>
        <v>0</v>
      </c>
      <c r="Q56" s="346">
        <f t="shared" si="15"/>
        <v>1</v>
      </c>
    </row>
    <row r="57" spans="1:17" x14ac:dyDescent="0.25">
      <c r="A57" s="530">
        <v>48</v>
      </c>
      <c r="B57" s="39"/>
      <c r="C57" s="39"/>
      <c r="D57" s="38"/>
      <c r="E57" s="41"/>
      <c r="F57" s="38"/>
      <c r="G57" s="40"/>
      <c r="H57" s="40"/>
      <c r="I57" s="40"/>
      <c r="J57" s="67" t="str">
        <f t="shared" si="9"/>
        <v/>
      </c>
      <c r="K57" s="67" t="str">
        <f t="shared" si="10"/>
        <v/>
      </c>
      <c r="L57" s="529" t="str">
        <f t="shared" si="11"/>
        <v/>
      </c>
      <c r="M57" s="226" t="str">
        <f t="shared" si="12"/>
        <v/>
      </c>
      <c r="N57" s="35" t="str">
        <f t="shared" si="13"/>
        <v/>
      </c>
      <c r="O57" s="67" t="str">
        <f t="shared" si="14"/>
        <v/>
      </c>
      <c r="P57" s="333" t="b">
        <f t="shared" si="7"/>
        <v>0</v>
      </c>
      <c r="Q57" s="346">
        <f t="shared" si="15"/>
        <v>1</v>
      </c>
    </row>
    <row r="58" spans="1:17" x14ac:dyDescent="0.25">
      <c r="A58" s="530">
        <v>49</v>
      </c>
      <c r="B58" s="39"/>
      <c r="C58" s="39"/>
      <c r="D58" s="38"/>
      <c r="E58" s="41"/>
      <c r="F58" s="38"/>
      <c r="G58" s="40"/>
      <c r="H58" s="40"/>
      <c r="I58" s="40"/>
      <c r="J58" s="67" t="str">
        <f t="shared" si="9"/>
        <v/>
      </c>
      <c r="K58" s="67" t="str">
        <f t="shared" si="10"/>
        <v/>
      </c>
      <c r="L58" s="529" t="str">
        <f t="shared" si="11"/>
        <v/>
      </c>
      <c r="M58" s="226" t="str">
        <f t="shared" si="12"/>
        <v/>
      </c>
      <c r="N58" s="35" t="str">
        <f t="shared" si="13"/>
        <v/>
      </c>
      <c r="O58" s="67" t="str">
        <f t="shared" si="14"/>
        <v/>
      </c>
      <c r="P58" s="333" t="b">
        <f t="shared" si="7"/>
        <v>0</v>
      </c>
      <c r="Q58" s="346">
        <f t="shared" si="15"/>
        <v>1</v>
      </c>
    </row>
    <row r="59" spans="1:17" x14ac:dyDescent="0.25">
      <c r="A59" s="530">
        <v>50</v>
      </c>
      <c r="B59" s="39"/>
      <c r="C59" s="39"/>
      <c r="D59" s="38"/>
      <c r="E59" s="41"/>
      <c r="F59" s="38"/>
      <c r="G59" s="40"/>
      <c r="H59" s="40"/>
      <c r="I59" s="40"/>
      <c r="J59" s="67" t="str">
        <f t="shared" si="9"/>
        <v/>
      </c>
      <c r="K59" s="67" t="str">
        <f t="shared" si="10"/>
        <v/>
      </c>
      <c r="L59" s="529" t="str">
        <f t="shared" si="11"/>
        <v/>
      </c>
      <c r="M59" s="226" t="str">
        <f t="shared" si="12"/>
        <v/>
      </c>
      <c r="N59" s="35" t="str">
        <f t="shared" si="13"/>
        <v/>
      </c>
      <c r="O59" s="67" t="str">
        <f t="shared" si="14"/>
        <v/>
      </c>
      <c r="P59" s="333" t="b">
        <f t="shared" si="7"/>
        <v>0</v>
      </c>
      <c r="Q59" s="346">
        <f t="shared" si="15"/>
        <v>1</v>
      </c>
    </row>
    <row r="60" spans="1:17" x14ac:dyDescent="0.25">
      <c r="A60" s="530">
        <v>51</v>
      </c>
      <c r="B60" s="39"/>
      <c r="C60" s="39"/>
      <c r="D60" s="38"/>
      <c r="E60" s="41"/>
      <c r="F60" s="38"/>
      <c r="G60" s="40"/>
      <c r="H60" s="40"/>
      <c r="I60" s="40"/>
      <c r="J60" s="67" t="str">
        <f t="shared" si="9"/>
        <v/>
      </c>
      <c r="K60" s="67" t="str">
        <f t="shared" si="10"/>
        <v/>
      </c>
      <c r="L60" s="529" t="str">
        <f t="shared" si="11"/>
        <v/>
      </c>
      <c r="M60" s="226" t="str">
        <f t="shared" si="12"/>
        <v/>
      </c>
      <c r="N60" s="35" t="str">
        <f t="shared" si="13"/>
        <v/>
      </c>
      <c r="O60" s="67" t="str">
        <f t="shared" si="14"/>
        <v/>
      </c>
      <c r="P60" s="333" t="b">
        <f t="shared" si="7"/>
        <v>0</v>
      </c>
      <c r="Q60" s="346">
        <f t="shared" si="15"/>
        <v>1</v>
      </c>
    </row>
    <row r="61" spans="1:17" x14ac:dyDescent="0.25">
      <c r="A61" s="530">
        <v>52</v>
      </c>
      <c r="B61" s="39"/>
      <c r="C61" s="39"/>
      <c r="D61" s="38"/>
      <c r="E61" s="41"/>
      <c r="F61" s="38"/>
      <c r="G61" s="40"/>
      <c r="H61" s="40"/>
      <c r="I61" s="40"/>
      <c r="J61" s="67" t="str">
        <f t="shared" si="9"/>
        <v/>
      </c>
      <c r="K61" s="67" t="str">
        <f t="shared" si="10"/>
        <v/>
      </c>
      <c r="L61" s="529" t="str">
        <f t="shared" si="11"/>
        <v/>
      </c>
      <c r="M61" s="226" t="str">
        <f t="shared" si="12"/>
        <v/>
      </c>
      <c r="N61" s="35" t="str">
        <f t="shared" si="13"/>
        <v/>
      </c>
      <c r="O61" s="67" t="str">
        <f t="shared" si="14"/>
        <v/>
      </c>
      <c r="P61" s="333" t="b">
        <f t="shared" si="7"/>
        <v>0</v>
      </c>
      <c r="Q61" s="346">
        <f t="shared" si="15"/>
        <v>1</v>
      </c>
    </row>
    <row r="62" spans="1:17" x14ac:dyDescent="0.25">
      <c r="A62" s="530">
        <v>53</v>
      </c>
      <c r="B62" s="39"/>
      <c r="C62" s="39"/>
      <c r="D62" s="38"/>
      <c r="E62" s="41"/>
      <c r="F62" s="38"/>
      <c r="G62" s="40"/>
      <c r="H62" s="40"/>
      <c r="I62" s="40"/>
      <c r="J62" s="67" t="str">
        <f t="shared" si="9"/>
        <v/>
      </c>
      <c r="K62" s="67" t="str">
        <f t="shared" si="10"/>
        <v/>
      </c>
      <c r="L62" s="529" t="str">
        <f t="shared" si="11"/>
        <v/>
      </c>
      <c r="M62" s="226" t="str">
        <f t="shared" si="12"/>
        <v/>
      </c>
      <c r="N62" s="35" t="str">
        <f t="shared" si="13"/>
        <v/>
      </c>
      <c r="O62" s="67" t="str">
        <f t="shared" si="14"/>
        <v/>
      </c>
      <c r="P62" s="333" t="b">
        <f t="shared" si="7"/>
        <v>0</v>
      </c>
      <c r="Q62" s="346">
        <f t="shared" si="15"/>
        <v>1</v>
      </c>
    </row>
    <row r="63" spans="1:17" x14ac:dyDescent="0.25">
      <c r="A63" s="530">
        <v>54</v>
      </c>
      <c r="B63" s="39"/>
      <c r="C63" s="39"/>
      <c r="D63" s="38"/>
      <c r="E63" s="41"/>
      <c r="F63" s="38"/>
      <c r="G63" s="40"/>
      <c r="H63" s="40"/>
      <c r="I63" s="40"/>
      <c r="J63" s="67" t="str">
        <f t="shared" si="9"/>
        <v/>
      </c>
      <c r="K63" s="67" t="str">
        <f t="shared" si="10"/>
        <v/>
      </c>
      <c r="L63" s="529" t="str">
        <f t="shared" si="11"/>
        <v/>
      </c>
      <c r="M63" s="226" t="str">
        <f t="shared" si="12"/>
        <v/>
      </c>
      <c r="N63" s="35" t="str">
        <f t="shared" si="13"/>
        <v/>
      </c>
      <c r="O63" s="67" t="str">
        <f t="shared" si="14"/>
        <v/>
      </c>
      <c r="P63" s="333" t="b">
        <f t="shared" si="7"/>
        <v>0</v>
      </c>
      <c r="Q63" s="346">
        <f t="shared" si="15"/>
        <v>1</v>
      </c>
    </row>
    <row r="64" spans="1:17" x14ac:dyDescent="0.25">
      <c r="A64" s="530">
        <v>55</v>
      </c>
      <c r="B64" s="39"/>
      <c r="C64" s="39"/>
      <c r="D64" s="38"/>
      <c r="E64" s="41"/>
      <c r="F64" s="38"/>
      <c r="G64" s="40"/>
      <c r="H64" s="40"/>
      <c r="I64" s="40"/>
      <c r="J64" s="67" t="str">
        <f t="shared" si="9"/>
        <v/>
      </c>
      <c r="K64" s="67" t="str">
        <f t="shared" si="10"/>
        <v/>
      </c>
      <c r="L64" s="529" t="str">
        <f t="shared" si="11"/>
        <v/>
      </c>
      <c r="M64" s="226" t="str">
        <f t="shared" si="12"/>
        <v/>
      </c>
      <c r="N64" s="35" t="str">
        <f t="shared" si="13"/>
        <v/>
      </c>
      <c r="O64" s="67" t="str">
        <f t="shared" si="14"/>
        <v/>
      </c>
      <c r="P64" s="333" t="b">
        <f t="shared" si="7"/>
        <v>0</v>
      </c>
      <c r="Q64" s="346">
        <f t="shared" si="15"/>
        <v>1</v>
      </c>
    </row>
    <row r="65" spans="1:17" x14ac:dyDescent="0.25">
      <c r="A65" s="530">
        <v>56</v>
      </c>
      <c r="B65" s="39"/>
      <c r="C65" s="39"/>
      <c r="D65" s="38"/>
      <c r="E65" s="41"/>
      <c r="F65" s="38"/>
      <c r="G65" s="40"/>
      <c r="H65" s="40"/>
      <c r="I65" s="40"/>
      <c r="J65" s="67" t="str">
        <f t="shared" si="9"/>
        <v/>
      </c>
      <c r="K65" s="67" t="str">
        <f t="shared" si="10"/>
        <v/>
      </c>
      <c r="L65" s="529" t="str">
        <f t="shared" si="11"/>
        <v/>
      </c>
      <c r="M65" s="226" t="str">
        <f t="shared" si="12"/>
        <v/>
      </c>
      <c r="N65" s="35" t="str">
        <f t="shared" si="13"/>
        <v/>
      </c>
      <c r="O65" s="67" t="str">
        <f t="shared" si="14"/>
        <v/>
      </c>
      <c r="P65" s="333" t="b">
        <f t="shared" si="7"/>
        <v>0</v>
      </c>
      <c r="Q65" s="346">
        <f t="shared" si="15"/>
        <v>1</v>
      </c>
    </row>
    <row r="66" spans="1:17" x14ac:dyDescent="0.25">
      <c r="A66" s="530">
        <v>57</v>
      </c>
      <c r="B66" s="39"/>
      <c r="C66" s="39"/>
      <c r="D66" s="38"/>
      <c r="E66" s="41"/>
      <c r="F66" s="38"/>
      <c r="G66" s="40"/>
      <c r="H66" s="40"/>
      <c r="I66" s="40"/>
      <c r="J66" s="67" t="str">
        <f t="shared" si="9"/>
        <v/>
      </c>
      <c r="K66" s="67" t="str">
        <f t="shared" si="10"/>
        <v/>
      </c>
      <c r="L66" s="529" t="str">
        <f t="shared" si="11"/>
        <v/>
      </c>
      <c r="M66" s="226" t="str">
        <f t="shared" si="12"/>
        <v/>
      </c>
      <c r="N66" s="35" t="str">
        <f t="shared" si="13"/>
        <v/>
      </c>
      <c r="O66" s="67" t="str">
        <f t="shared" si="14"/>
        <v/>
      </c>
      <c r="P66" s="333" t="b">
        <f t="shared" si="7"/>
        <v>0</v>
      </c>
      <c r="Q66" s="346">
        <f t="shared" si="15"/>
        <v>1</v>
      </c>
    </row>
    <row r="67" spans="1:17" x14ac:dyDescent="0.25">
      <c r="A67" s="530">
        <v>58</v>
      </c>
      <c r="B67" s="39"/>
      <c r="C67" s="39"/>
      <c r="D67" s="38"/>
      <c r="E67" s="41"/>
      <c r="F67" s="38"/>
      <c r="G67" s="40"/>
      <c r="H67" s="40"/>
      <c r="I67" s="40"/>
      <c r="J67" s="67" t="str">
        <f t="shared" si="9"/>
        <v/>
      </c>
      <c r="K67" s="67" t="str">
        <f t="shared" si="10"/>
        <v/>
      </c>
      <c r="L67" s="529" t="str">
        <f t="shared" si="11"/>
        <v/>
      </c>
      <c r="M67" s="226" t="str">
        <f t="shared" si="12"/>
        <v/>
      </c>
      <c r="N67" s="35" t="str">
        <f t="shared" si="13"/>
        <v/>
      </c>
      <c r="O67" s="67" t="str">
        <f t="shared" si="14"/>
        <v/>
      </c>
      <c r="P67" s="333" t="b">
        <f t="shared" si="7"/>
        <v>0</v>
      </c>
      <c r="Q67" s="346">
        <f t="shared" si="15"/>
        <v>1</v>
      </c>
    </row>
    <row r="68" spans="1:17" x14ac:dyDescent="0.25">
      <c r="A68" s="530">
        <v>59</v>
      </c>
      <c r="B68" s="39"/>
      <c r="C68" s="39"/>
      <c r="D68" s="38"/>
      <c r="E68" s="41"/>
      <c r="F68" s="38"/>
      <c r="G68" s="40"/>
      <c r="H68" s="40"/>
      <c r="I68" s="40"/>
      <c r="J68" s="67" t="str">
        <f t="shared" si="9"/>
        <v/>
      </c>
      <c r="K68" s="67" t="str">
        <f t="shared" si="10"/>
        <v/>
      </c>
      <c r="L68" s="529" t="str">
        <f t="shared" si="11"/>
        <v/>
      </c>
      <c r="M68" s="226" t="str">
        <f t="shared" si="12"/>
        <v/>
      </c>
      <c r="N68" s="35" t="str">
        <f t="shared" si="13"/>
        <v/>
      </c>
      <c r="O68" s="67" t="str">
        <f t="shared" si="14"/>
        <v/>
      </c>
      <c r="P68" s="333" t="b">
        <f t="shared" si="7"/>
        <v>0</v>
      </c>
      <c r="Q68" s="346">
        <f t="shared" si="15"/>
        <v>1</v>
      </c>
    </row>
    <row r="69" spans="1:17" x14ac:dyDescent="0.25">
      <c r="A69" s="530">
        <v>60</v>
      </c>
      <c r="B69" s="39"/>
      <c r="C69" s="39"/>
      <c r="D69" s="38"/>
      <c r="E69" s="41"/>
      <c r="F69" s="38"/>
      <c r="G69" s="40"/>
      <c r="H69" s="40"/>
      <c r="I69" s="40"/>
      <c r="J69" s="67" t="str">
        <f t="shared" si="9"/>
        <v/>
      </c>
      <c r="K69" s="67" t="str">
        <f t="shared" si="10"/>
        <v/>
      </c>
      <c r="L69" s="529" t="str">
        <f t="shared" si="11"/>
        <v/>
      </c>
      <c r="M69" s="226" t="str">
        <f t="shared" si="12"/>
        <v/>
      </c>
      <c r="N69" s="35" t="str">
        <f t="shared" si="13"/>
        <v/>
      </c>
      <c r="O69" s="67" t="str">
        <f t="shared" si="14"/>
        <v/>
      </c>
      <c r="P69" s="333" t="b">
        <f t="shared" si="7"/>
        <v>0</v>
      </c>
      <c r="Q69" s="346">
        <f t="shared" si="15"/>
        <v>1</v>
      </c>
    </row>
    <row r="70" spans="1:17" x14ac:dyDescent="0.25">
      <c r="A70" s="530">
        <v>61</v>
      </c>
      <c r="B70" s="39"/>
      <c r="C70" s="39"/>
      <c r="D70" s="38"/>
      <c r="E70" s="41"/>
      <c r="F70" s="38"/>
      <c r="G70" s="40"/>
      <c r="H70" s="40"/>
      <c r="I70" s="40"/>
      <c r="J70" s="67" t="str">
        <f t="shared" si="9"/>
        <v/>
      </c>
      <c r="K70" s="67" t="str">
        <f t="shared" si="10"/>
        <v/>
      </c>
      <c r="L70" s="529" t="str">
        <f t="shared" si="11"/>
        <v/>
      </c>
      <c r="M70" s="226" t="str">
        <f t="shared" si="12"/>
        <v/>
      </c>
      <c r="N70" s="35" t="str">
        <f t="shared" si="13"/>
        <v/>
      </c>
      <c r="O70" s="67" t="str">
        <f t="shared" si="14"/>
        <v/>
      </c>
      <c r="P70" s="333" t="b">
        <f t="shared" si="7"/>
        <v>0</v>
      </c>
      <c r="Q70" s="346">
        <f t="shared" si="15"/>
        <v>1</v>
      </c>
    </row>
    <row r="71" spans="1:17" x14ac:dyDescent="0.25">
      <c r="A71" s="530">
        <v>62</v>
      </c>
      <c r="B71" s="39"/>
      <c r="C71" s="39"/>
      <c r="D71" s="38"/>
      <c r="E71" s="41"/>
      <c r="F71" s="38"/>
      <c r="G71" s="40"/>
      <c r="H71" s="40"/>
      <c r="I71" s="40"/>
      <c r="J71" s="67" t="str">
        <f t="shared" si="9"/>
        <v/>
      </c>
      <c r="K71" s="67" t="str">
        <f t="shared" si="10"/>
        <v/>
      </c>
      <c r="L71" s="529" t="str">
        <f t="shared" si="11"/>
        <v/>
      </c>
      <c r="M71" s="226" t="str">
        <f t="shared" si="12"/>
        <v/>
      </c>
      <c r="N71" s="35" t="str">
        <f t="shared" si="13"/>
        <v/>
      </c>
      <c r="O71" s="67" t="str">
        <f t="shared" si="14"/>
        <v/>
      </c>
      <c r="P71" s="333" t="b">
        <f t="shared" si="7"/>
        <v>0</v>
      </c>
      <c r="Q71" s="346">
        <f t="shared" si="15"/>
        <v>1</v>
      </c>
    </row>
    <row r="72" spans="1:17" x14ac:dyDescent="0.25">
      <c r="A72" s="530">
        <v>63</v>
      </c>
      <c r="B72" s="39"/>
      <c r="C72" s="39"/>
      <c r="D72" s="38"/>
      <c r="E72" s="41"/>
      <c r="F72" s="38"/>
      <c r="G72" s="40"/>
      <c r="H72" s="40"/>
      <c r="I72" s="40"/>
      <c r="J72" s="67" t="str">
        <f t="shared" si="9"/>
        <v/>
      </c>
      <c r="K72" s="67" t="str">
        <f t="shared" si="10"/>
        <v/>
      </c>
      <c r="L72" s="529" t="str">
        <f t="shared" si="11"/>
        <v/>
      </c>
      <c r="M72" s="226" t="str">
        <f t="shared" si="12"/>
        <v/>
      </c>
      <c r="N72" s="35" t="str">
        <f t="shared" si="13"/>
        <v/>
      </c>
      <c r="O72" s="67" t="str">
        <f t="shared" si="14"/>
        <v/>
      </c>
      <c r="P72" s="333" t="b">
        <f t="shared" si="7"/>
        <v>0</v>
      </c>
      <c r="Q72" s="346">
        <f t="shared" si="15"/>
        <v>1</v>
      </c>
    </row>
    <row r="73" spans="1:17" x14ac:dyDescent="0.25">
      <c r="A73" s="530">
        <v>64</v>
      </c>
      <c r="B73" s="39"/>
      <c r="C73" s="39"/>
      <c r="D73" s="38"/>
      <c r="E73" s="41"/>
      <c r="F73" s="38"/>
      <c r="G73" s="40"/>
      <c r="H73" s="40"/>
      <c r="I73" s="40"/>
      <c r="J73" s="67" t="str">
        <f t="shared" si="9"/>
        <v/>
      </c>
      <c r="K73" s="67" t="str">
        <f t="shared" si="10"/>
        <v/>
      </c>
      <c r="L73" s="529" t="str">
        <f t="shared" si="11"/>
        <v/>
      </c>
      <c r="M73" s="226" t="str">
        <f t="shared" si="12"/>
        <v/>
      </c>
      <c r="N73" s="35" t="str">
        <f t="shared" si="13"/>
        <v/>
      </c>
      <c r="O73" s="67" t="str">
        <f t="shared" si="14"/>
        <v/>
      </c>
      <c r="P73" s="333" t="b">
        <f t="shared" si="7"/>
        <v>0</v>
      </c>
      <c r="Q73" s="346">
        <f t="shared" si="15"/>
        <v>1</v>
      </c>
    </row>
    <row r="74" spans="1:17" x14ac:dyDescent="0.25">
      <c r="A74" s="530">
        <v>65</v>
      </c>
      <c r="B74" s="39"/>
      <c r="C74" s="39"/>
      <c r="D74" s="38"/>
      <c r="E74" s="41"/>
      <c r="F74" s="38"/>
      <c r="G74" s="40"/>
      <c r="H74" s="40"/>
      <c r="I74" s="40"/>
      <c r="J74" s="67" t="str">
        <f t="shared" ref="J74:J137" si="16">IF(OR($B74="",$C74="",$D74="",$F74="",E74="",$G74&lt;an_initial,$G74&gt;an_final,$P74=FALSE),"",IF($I74="",CS_ROM*$H74/Q74,CS_ROM*$I74))</f>
        <v/>
      </c>
      <c r="K74" s="67" t="str">
        <f t="shared" ref="K74:K137" si="17">IF(OR($B74="",$C74="",$D74="",$F74="",E74="",$G74="",$G74&gt;an_final,$P74=FALSE),"",IF($I74="",CS_ROM*$H74/Q74,CS_ROM*$I74))</f>
        <v/>
      </c>
      <c r="L74" s="529" t="str">
        <f t="shared" ref="L74:L108" si="18">IF(OR($B74="",$C74="",$D74="",E74="",$F74="",$G74="",$G74&gt;an_final,$P74=FALSE),"",IF($G74&gt;=an_initial,1,""))</f>
        <v/>
      </c>
      <c r="M74" s="226" t="str">
        <f t="shared" ref="M74:M108" si="19">IF(OR($B74="",$C74="",$D74="",E74="",$F74="",$G74="",$G74&gt;an_final,$P74=FALSE),"",1)</f>
        <v/>
      </c>
      <c r="N74" s="35" t="str">
        <f t="shared" ref="N74:N108" si="20">IF(OR($B74="",$C74="",$D74="",E74="",$F74="",$G74="",$G74&gt;an_final,$P74=FALSE),"",IF($I74="",$H74/Q74,$I74))</f>
        <v/>
      </c>
      <c r="O74" s="67" t="str">
        <f t="shared" ref="O74:O105" si="21">IF(L74=1,N74,"")</f>
        <v/>
      </c>
      <c r="P74" s="333" t="b">
        <f t="shared" si="7"/>
        <v>0</v>
      </c>
      <c r="Q74" s="346">
        <f t="shared" ref="Q74:Q108" si="22">LEN(B74)-LEN(SUBSTITUTE(B74,",",""))+1</f>
        <v>1</v>
      </c>
    </row>
    <row r="75" spans="1:17" x14ac:dyDescent="0.25">
      <c r="A75" s="530">
        <v>66</v>
      </c>
      <c r="B75" s="39"/>
      <c r="C75" s="39"/>
      <c r="D75" s="38"/>
      <c r="E75" s="41"/>
      <c r="F75" s="38"/>
      <c r="G75" s="40"/>
      <c r="H75" s="40"/>
      <c r="I75" s="40"/>
      <c r="J75" s="67" t="str">
        <f t="shared" si="16"/>
        <v/>
      </c>
      <c r="K75" s="67" t="str">
        <f t="shared" si="17"/>
        <v/>
      </c>
      <c r="L75" s="529" t="str">
        <f t="shared" si="18"/>
        <v/>
      </c>
      <c r="M75" s="226" t="str">
        <f t="shared" si="19"/>
        <v/>
      </c>
      <c r="N75" s="35" t="str">
        <f t="shared" si="20"/>
        <v/>
      </c>
      <c r="O75" s="67" t="str">
        <f t="shared" si="21"/>
        <v/>
      </c>
      <c r="P75" s="333" t="b">
        <f t="shared" ref="P75:P108" si="23">IF(nume_candidat="",FALSE,ISNUMBER(SEARCH(nume_candidat,$B75)))</f>
        <v>0</v>
      </c>
      <c r="Q75" s="346">
        <f t="shared" si="22"/>
        <v>1</v>
      </c>
    </row>
    <row r="76" spans="1:17" x14ac:dyDescent="0.25">
      <c r="A76" s="530">
        <v>67</v>
      </c>
      <c r="B76" s="39"/>
      <c r="C76" s="39"/>
      <c r="D76" s="38"/>
      <c r="E76" s="41"/>
      <c r="F76" s="38"/>
      <c r="G76" s="40"/>
      <c r="H76" s="40"/>
      <c r="I76" s="40"/>
      <c r="J76" s="67" t="str">
        <f t="shared" si="16"/>
        <v/>
      </c>
      <c r="K76" s="67" t="str">
        <f t="shared" si="17"/>
        <v/>
      </c>
      <c r="L76" s="529" t="str">
        <f t="shared" si="18"/>
        <v/>
      </c>
      <c r="M76" s="226" t="str">
        <f t="shared" si="19"/>
        <v/>
      </c>
      <c r="N76" s="35" t="str">
        <f t="shared" si="20"/>
        <v/>
      </c>
      <c r="O76" s="67" t="str">
        <f t="shared" si="21"/>
        <v/>
      </c>
      <c r="P76" s="333" t="b">
        <f t="shared" si="23"/>
        <v>0</v>
      </c>
      <c r="Q76" s="346">
        <f t="shared" si="22"/>
        <v>1</v>
      </c>
    </row>
    <row r="77" spans="1:17" x14ac:dyDescent="0.25">
      <c r="A77" s="530">
        <v>68</v>
      </c>
      <c r="B77" s="39"/>
      <c r="C77" s="39"/>
      <c r="D77" s="38"/>
      <c r="E77" s="41"/>
      <c r="F77" s="38"/>
      <c r="G77" s="40"/>
      <c r="H77" s="40"/>
      <c r="I77" s="40"/>
      <c r="J77" s="67" t="str">
        <f t="shared" si="16"/>
        <v/>
      </c>
      <c r="K77" s="67" t="str">
        <f t="shared" si="17"/>
        <v/>
      </c>
      <c r="L77" s="529" t="str">
        <f t="shared" si="18"/>
        <v/>
      </c>
      <c r="M77" s="226" t="str">
        <f t="shared" si="19"/>
        <v/>
      </c>
      <c r="N77" s="35" t="str">
        <f t="shared" si="20"/>
        <v/>
      </c>
      <c r="O77" s="67" t="str">
        <f t="shared" si="21"/>
        <v/>
      </c>
      <c r="P77" s="333" t="b">
        <f t="shared" si="23"/>
        <v>0</v>
      </c>
      <c r="Q77" s="346">
        <f t="shared" si="22"/>
        <v>1</v>
      </c>
    </row>
    <row r="78" spans="1:17" x14ac:dyDescent="0.25">
      <c r="A78" s="530">
        <v>69</v>
      </c>
      <c r="B78" s="39"/>
      <c r="C78" s="39"/>
      <c r="D78" s="38"/>
      <c r="E78" s="41"/>
      <c r="F78" s="38"/>
      <c r="G78" s="40"/>
      <c r="H78" s="40"/>
      <c r="I78" s="40"/>
      <c r="J78" s="67" t="str">
        <f t="shared" si="16"/>
        <v/>
      </c>
      <c r="K78" s="67" t="str">
        <f t="shared" si="17"/>
        <v/>
      </c>
      <c r="L78" s="529" t="str">
        <f t="shared" si="18"/>
        <v/>
      </c>
      <c r="M78" s="226" t="str">
        <f t="shared" si="19"/>
        <v/>
      </c>
      <c r="N78" s="35" t="str">
        <f t="shared" si="20"/>
        <v/>
      </c>
      <c r="O78" s="67" t="str">
        <f t="shared" si="21"/>
        <v/>
      </c>
      <c r="P78" s="333" t="b">
        <f t="shared" si="23"/>
        <v>0</v>
      </c>
      <c r="Q78" s="346">
        <f t="shared" si="22"/>
        <v>1</v>
      </c>
    </row>
    <row r="79" spans="1:17" x14ac:dyDescent="0.25">
      <c r="A79" s="530">
        <v>70</v>
      </c>
      <c r="B79" s="39"/>
      <c r="C79" s="39"/>
      <c r="D79" s="38"/>
      <c r="E79" s="41"/>
      <c r="F79" s="38"/>
      <c r="G79" s="40"/>
      <c r="H79" s="40"/>
      <c r="I79" s="40"/>
      <c r="J79" s="67" t="str">
        <f t="shared" si="16"/>
        <v/>
      </c>
      <c r="K79" s="67" t="str">
        <f t="shared" si="17"/>
        <v/>
      </c>
      <c r="L79" s="529" t="str">
        <f t="shared" si="18"/>
        <v/>
      </c>
      <c r="M79" s="226" t="str">
        <f t="shared" si="19"/>
        <v/>
      </c>
      <c r="N79" s="35" t="str">
        <f t="shared" si="20"/>
        <v/>
      </c>
      <c r="O79" s="67" t="str">
        <f t="shared" si="21"/>
        <v/>
      </c>
      <c r="P79" s="333" t="b">
        <f t="shared" si="23"/>
        <v>0</v>
      </c>
      <c r="Q79" s="346">
        <f t="shared" si="22"/>
        <v>1</v>
      </c>
    </row>
    <row r="80" spans="1:17" x14ac:dyDescent="0.25">
      <c r="A80" s="530">
        <v>71</v>
      </c>
      <c r="B80" s="39"/>
      <c r="C80" s="39"/>
      <c r="D80" s="38"/>
      <c r="E80" s="41"/>
      <c r="F80" s="38"/>
      <c r="G80" s="40"/>
      <c r="H80" s="40"/>
      <c r="I80" s="40"/>
      <c r="J80" s="67" t="str">
        <f t="shared" si="16"/>
        <v/>
      </c>
      <c r="K80" s="67" t="str">
        <f t="shared" si="17"/>
        <v/>
      </c>
      <c r="L80" s="529" t="str">
        <f t="shared" si="18"/>
        <v/>
      </c>
      <c r="M80" s="226" t="str">
        <f t="shared" si="19"/>
        <v/>
      </c>
      <c r="N80" s="35" t="str">
        <f t="shared" si="20"/>
        <v/>
      </c>
      <c r="O80" s="67" t="str">
        <f t="shared" si="21"/>
        <v/>
      </c>
      <c r="P80" s="333" t="b">
        <f t="shared" si="23"/>
        <v>0</v>
      </c>
      <c r="Q80" s="346">
        <f t="shared" si="22"/>
        <v>1</v>
      </c>
    </row>
    <row r="81" spans="1:17" x14ac:dyDescent="0.25">
      <c r="A81" s="530">
        <v>72</v>
      </c>
      <c r="B81" s="39"/>
      <c r="C81" s="39"/>
      <c r="D81" s="38"/>
      <c r="E81" s="41"/>
      <c r="F81" s="38"/>
      <c r="G81" s="40"/>
      <c r="H81" s="40"/>
      <c r="I81" s="40"/>
      <c r="J81" s="67" t="str">
        <f t="shared" si="16"/>
        <v/>
      </c>
      <c r="K81" s="67" t="str">
        <f t="shared" si="17"/>
        <v/>
      </c>
      <c r="L81" s="529" t="str">
        <f t="shared" si="18"/>
        <v/>
      </c>
      <c r="M81" s="226" t="str">
        <f t="shared" si="19"/>
        <v/>
      </c>
      <c r="N81" s="35" t="str">
        <f t="shared" si="20"/>
        <v/>
      </c>
      <c r="O81" s="67" t="str">
        <f t="shared" si="21"/>
        <v/>
      </c>
      <c r="P81" s="333" t="b">
        <f t="shared" si="23"/>
        <v>0</v>
      </c>
      <c r="Q81" s="346">
        <f t="shared" si="22"/>
        <v>1</v>
      </c>
    </row>
    <row r="82" spans="1:17" x14ac:dyDescent="0.25">
      <c r="A82" s="530">
        <v>73</v>
      </c>
      <c r="B82" s="39"/>
      <c r="C82" s="39"/>
      <c r="D82" s="38"/>
      <c r="E82" s="41"/>
      <c r="F82" s="38"/>
      <c r="G82" s="40"/>
      <c r="H82" s="40"/>
      <c r="I82" s="40"/>
      <c r="J82" s="67" t="str">
        <f t="shared" si="16"/>
        <v/>
      </c>
      <c r="K82" s="67" t="str">
        <f t="shared" si="17"/>
        <v/>
      </c>
      <c r="L82" s="529" t="str">
        <f t="shared" si="18"/>
        <v/>
      </c>
      <c r="M82" s="226" t="str">
        <f t="shared" si="19"/>
        <v/>
      </c>
      <c r="N82" s="35" t="str">
        <f t="shared" si="20"/>
        <v/>
      </c>
      <c r="O82" s="67" t="str">
        <f t="shared" si="21"/>
        <v/>
      </c>
      <c r="P82" s="333" t="b">
        <f t="shared" si="23"/>
        <v>0</v>
      </c>
      <c r="Q82" s="346">
        <f t="shared" si="22"/>
        <v>1</v>
      </c>
    </row>
    <row r="83" spans="1:17" x14ac:dyDescent="0.25">
      <c r="A83" s="530">
        <v>74</v>
      </c>
      <c r="B83" s="39"/>
      <c r="C83" s="39"/>
      <c r="D83" s="38"/>
      <c r="E83" s="41"/>
      <c r="F83" s="38"/>
      <c r="G83" s="40"/>
      <c r="H83" s="40"/>
      <c r="I83" s="40"/>
      <c r="J83" s="67" t="str">
        <f t="shared" si="16"/>
        <v/>
      </c>
      <c r="K83" s="67" t="str">
        <f t="shared" si="17"/>
        <v/>
      </c>
      <c r="L83" s="529" t="str">
        <f t="shared" si="18"/>
        <v/>
      </c>
      <c r="M83" s="226" t="str">
        <f t="shared" si="19"/>
        <v/>
      </c>
      <c r="N83" s="35" t="str">
        <f t="shared" si="20"/>
        <v/>
      </c>
      <c r="O83" s="67" t="str">
        <f t="shared" si="21"/>
        <v/>
      </c>
      <c r="P83" s="333" t="b">
        <f t="shared" si="23"/>
        <v>0</v>
      </c>
      <c r="Q83" s="346">
        <f t="shared" si="22"/>
        <v>1</v>
      </c>
    </row>
    <row r="84" spans="1:17" x14ac:dyDescent="0.25">
      <c r="A84" s="530">
        <v>75</v>
      </c>
      <c r="B84" s="39"/>
      <c r="C84" s="39"/>
      <c r="D84" s="38"/>
      <c r="E84" s="41"/>
      <c r="F84" s="38"/>
      <c r="G84" s="40"/>
      <c r="H84" s="40"/>
      <c r="I84" s="40"/>
      <c r="J84" s="67" t="str">
        <f t="shared" si="16"/>
        <v/>
      </c>
      <c r="K84" s="67" t="str">
        <f t="shared" si="17"/>
        <v/>
      </c>
      <c r="L84" s="529" t="str">
        <f t="shared" si="18"/>
        <v/>
      </c>
      <c r="M84" s="226" t="str">
        <f t="shared" si="19"/>
        <v/>
      </c>
      <c r="N84" s="35" t="str">
        <f t="shared" si="20"/>
        <v/>
      </c>
      <c r="O84" s="67" t="str">
        <f t="shared" si="21"/>
        <v/>
      </c>
      <c r="P84" s="333" t="b">
        <f t="shared" si="23"/>
        <v>0</v>
      </c>
      <c r="Q84" s="346">
        <f t="shared" si="22"/>
        <v>1</v>
      </c>
    </row>
    <row r="85" spans="1:17" x14ac:dyDescent="0.25">
      <c r="A85" s="530">
        <v>76</v>
      </c>
      <c r="B85" s="39"/>
      <c r="C85" s="39"/>
      <c r="D85" s="38"/>
      <c r="E85" s="41"/>
      <c r="F85" s="38"/>
      <c r="G85" s="40"/>
      <c r="H85" s="40"/>
      <c r="I85" s="40"/>
      <c r="J85" s="67" t="str">
        <f t="shared" si="16"/>
        <v/>
      </c>
      <c r="K85" s="67" t="str">
        <f t="shared" si="17"/>
        <v/>
      </c>
      <c r="L85" s="529" t="str">
        <f t="shared" si="18"/>
        <v/>
      </c>
      <c r="M85" s="226" t="str">
        <f t="shared" si="19"/>
        <v/>
      </c>
      <c r="N85" s="35" t="str">
        <f t="shared" si="20"/>
        <v/>
      </c>
      <c r="O85" s="67" t="str">
        <f t="shared" si="21"/>
        <v/>
      </c>
      <c r="P85" s="333" t="b">
        <f t="shared" si="23"/>
        <v>0</v>
      </c>
      <c r="Q85" s="346">
        <f t="shared" si="22"/>
        <v>1</v>
      </c>
    </row>
    <row r="86" spans="1:17" x14ac:dyDescent="0.25">
      <c r="A86" s="530">
        <v>77</v>
      </c>
      <c r="B86" s="39"/>
      <c r="C86" s="39"/>
      <c r="D86" s="38"/>
      <c r="E86" s="41"/>
      <c r="F86" s="38"/>
      <c r="G86" s="40"/>
      <c r="H86" s="40"/>
      <c r="I86" s="40"/>
      <c r="J86" s="67" t="str">
        <f t="shared" si="16"/>
        <v/>
      </c>
      <c r="K86" s="67" t="str">
        <f t="shared" si="17"/>
        <v/>
      </c>
      <c r="L86" s="529" t="str">
        <f t="shared" si="18"/>
        <v/>
      </c>
      <c r="M86" s="226" t="str">
        <f t="shared" si="19"/>
        <v/>
      </c>
      <c r="N86" s="35" t="str">
        <f t="shared" si="20"/>
        <v/>
      </c>
      <c r="O86" s="67" t="str">
        <f t="shared" si="21"/>
        <v/>
      </c>
      <c r="P86" s="333" t="b">
        <f t="shared" si="23"/>
        <v>0</v>
      </c>
      <c r="Q86" s="346">
        <f t="shared" si="22"/>
        <v>1</v>
      </c>
    </row>
    <row r="87" spans="1:17" x14ac:dyDescent="0.25">
      <c r="A87" s="530">
        <v>78</v>
      </c>
      <c r="B87" s="39"/>
      <c r="C87" s="39"/>
      <c r="D87" s="38"/>
      <c r="E87" s="41"/>
      <c r="F87" s="38"/>
      <c r="G87" s="40"/>
      <c r="H87" s="40"/>
      <c r="I87" s="40"/>
      <c r="J87" s="67" t="str">
        <f t="shared" si="16"/>
        <v/>
      </c>
      <c r="K87" s="67" t="str">
        <f t="shared" si="17"/>
        <v/>
      </c>
      <c r="L87" s="529" t="str">
        <f t="shared" si="18"/>
        <v/>
      </c>
      <c r="M87" s="226" t="str">
        <f t="shared" si="19"/>
        <v/>
      </c>
      <c r="N87" s="35" t="str">
        <f t="shared" si="20"/>
        <v/>
      </c>
      <c r="O87" s="67" t="str">
        <f t="shared" si="21"/>
        <v/>
      </c>
      <c r="P87" s="333" t="b">
        <f t="shared" si="23"/>
        <v>0</v>
      </c>
      <c r="Q87" s="346">
        <f t="shared" si="22"/>
        <v>1</v>
      </c>
    </row>
    <row r="88" spans="1:17" x14ac:dyDescent="0.25">
      <c r="A88" s="530">
        <v>79</v>
      </c>
      <c r="B88" s="39"/>
      <c r="C88" s="39"/>
      <c r="D88" s="38"/>
      <c r="E88" s="41"/>
      <c r="F88" s="38"/>
      <c r="G88" s="40"/>
      <c r="H88" s="40"/>
      <c r="I88" s="40"/>
      <c r="J88" s="67" t="str">
        <f t="shared" si="16"/>
        <v/>
      </c>
      <c r="K88" s="67" t="str">
        <f t="shared" si="17"/>
        <v/>
      </c>
      <c r="L88" s="529" t="str">
        <f t="shared" si="18"/>
        <v/>
      </c>
      <c r="M88" s="226" t="str">
        <f t="shared" si="19"/>
        <v/>
      </c>
      <c r="N88" s="35" t="str">
        <f t="shared" si="20"/>
        <v/>
      </c>
      <c r="O88" s="67" t="str">
        <f t="shared" si="21"/>
        <v/>
      </c>
      <c r="P88" s="333" t="b">
        <f t="shared" si="23"/>
        <v>0</v>
      </c>
      <c r="Q88" s="346">
        <f t="shared" si="22"/>
        <v>1</v>
      </c>
    </row>
    <row r="89" spans="1:17" x14ac:dyDescent="0.25">
      <c r="A89" s="530">
        <v>80</v>
      </c>
      <c r="B89" s="39"/>
      <c r="C89" s="39"/>
      <c r="D89" s="38"/>
      <c r="E89" s="41"/>
      <c r="F89" s="38"/>
      <c r="G89" s="40"/>
      <c r="H89" s="40"/>
      <c r="I89" s="40"/>
      <c r="J89" s="67" t="str">
        <f t="shared" si="16"/>
        <v/>
      </c>
      <c r="K89" s="67" t="str">
        <f t="shared" si="17"/>
        <v/>
      </c>
      <c r="L89" s="529" t="str">
        <f t="shared" si="18"/>
        <v/>
      </c>
      <c r="M89" s="226" t="str">
        <f t="shared" si="19"/>
        <v/>
      </c>
      <c r="N89" s="35" t="str">
        <f t="shared" si="20"/>
        <v/>
      </c>
      <c r="O89" s="67" t="str">
        <f t="shared" si="21"/>
        <v/>
      </c>
      <c r="P89" s="333" t="b">
        <f t="shared" si="23"/>
        <v>0</v>
      </c>
      <c r="Q89" s="346">
        <f t="shared" si="22"/>
        <v>1</v>
      </c>
    </row>
    <row r="90" spans="1:17" x14ac:dyDescent="0.25">
      <c r="A90" s="530">
        <v>81</v>
      </c>
      <c r="B90" s="39"/>
      <c r="C90" s="39"/>
      <c r="D90" s="38"/>
      <c r="E90" s="41"/>
      <c r="F90" s="38"/>
      <c r="G90" s="40"/>
      <c r="H90" s="40"/>
      <c r="I90" s="40"/>
      <c r="J90" s="67" t="str">
        <f t="shared" si="16"/>
        <v/>
      </c>
      <c r="K90" s="67" t="str">
        <f t="shared" si="17"/>
        <v/>
      </c>
      <c r="L90" s="529" t="str">
        <f t="shared" si="18"/>
        <v/>
      </c>
      <c r="M90" s="226" t="str">
        <f t="shared" si="19"/>
        <v/>
      </c>
      <c r="N90" s="35" t="str">
        <f t="shared" si="20"/>
        <v/>
      </c>
      <c r="O90" s="67" t="str">
        <f t="shared" si="21"/>
        <v/>
      </c>
      <c r="P90" s="333" t="b">
        <f t="shared" si="23"/>
        <v>0</v>
      </c>
      <c r="Q90" s="346">
        <f t="shared" si="22"/>
        <v>1</v>
      </c>
    </row>
    <row r="91" spans="1:17" x14ac:dyDescent="0.25">
      <c r="A91" s="530">
        <v>82</v>
      </c>
      <c r="B91" s="39"/>
      <c r="C91" s="39"/>
      <c r="D91" s="38"/>
      <c r="E91" s="41"/>
      <c r="F91" s="38"/>
      <c r="G91" s="40"/>
      <c r="H91" s="40"/>
      <c r="I91" s="40"/>
      <c r="J91" s="67" t="str">
        <f t="shared" si="16"/>
        <v/>
      </c>
      <c r="K91" s="67" t="str">
        <f t="shared" si="17"/>
        <v/>
      </c>
      <c r="L91" s="529" t="str">
        <f t="shared" si="18"/>
        <v/>
      </c>
      <c r="M91" s="226" t="str">
        <f t="shared" si="19"/>
        <v/>
      </c>
      <c r="N91" s="35" t="str">
        <f t="shared" si="20"/>
        <v/>
      </c>
      <c r="O91" s="67" t="str">
        <f t="shared" si="21"/>
        <v/>
      </c>
      <c r="P91" s="333" t="b">
        <f t="shared" si="23"/>
        <v>0</v>
      </c>
      <c r="Q91" s="346">
        <f t="shared" si="22"/>
        <v>1</v>
      </c>
    </row>
    <row r="92" spans="1:17" x14ac:dyDescent="0.25">
      <c r="A92" s="530">
        <v>83</v>
      </c>
      <c r="B92" s="39"/>
      <c r="C92" s="39"/>
      <c r="D92" s="38"/>
      <c r="E92" s="41"/>
      <c r="F92" s="38"/>
      <c r="G92" s="40"/>
      <c r="H92" s="40"/>
      <c r="I92" s="40"/>
      <c r="J92" s="67" t="str">
        <f t="shared" si="16"/>
        <v/>
      </c>
      <c r="K92" s="67" t="str">
        <f t="shared" si="17"/>
        <v/>
      </c>
      <c r="L92" s="529" t="str">
        <f t="shared" si="18"/>
        <v/>
      </c>
      <c r="M92" s="226" t="str">
        <f t="shared" si="19"/>
        <v/>
      </c>
      <c r="N92" s="35" t="str">
        <f t="shared" si="20"/>
        <v/>
      </c>
      <c r="O92" s="67" t="str">
        <f t="shared" si="21"/>
        <v/>
      </c>
      <c r="P92" s="333" t="b">
        <f t="shared" si="23"/>
        <v>0</v>
      </c>
      <c r="Q92" s="346">
        <f t="shared" si="22"/>
        <v>1</v>
      </c>
    </row>
    <row r="93" spans="1:17" x14ac:dyDescent="0.25">
      <c r="A93" s="530">
        <v>84</v>
      </c>
      <c r="B93" s="39"/>
      <c r="C93" s="39"/>
      <c r="D93" s="38"/>
      <c r="E93" s="41"/>
      <c r="F93" s="38"/>
      <c r="G93" s="40"/>
      <c r="H93" s="40"/>
      <c r="I93" s="40"/>
      <c r="J93" s="67" t="str">
        <f t="shared" si="16"/>
        <v/>
      </c>
      <c r="K93" s="67" t="str">
        <f t="shared" si="17"/>
        <v/>
      </c>
      <c r="L93" s="529" t="str">
        <f t="shared" si="18"/>
        <v/>
      </c>
      <c r="M93" s="226" t="str">
        <f t="shared" si="19"/>
        <v/>
      </c>
      <c r="N93" s="35" t="str">
        <f t="shared" si="20"/>
        <v/>
      </c>
      <c r="O93" s="67" t="str">
        <f t="shared" si="21"/>
        <v/>
      </c>
      <c r="P93" s="333" t="b">
        <f t="shared" si="23"/>
        <v>0</v>
      </c>
      <c r="Q93" s="346">
        <f t="shared" si="22"/>
        <v>1</v>
      </c>
    </row>
    <row r="94" spans="1:17" x14ac:dyDescent="0.25">
      <c r="A94" s="530">
        <v>85</v>
      </c>
      <c r="B94" s="39"/>
      <c r="C94" s="39"/>
      <c r="D94" s="38"/>
      <c r="E94" s="41"/>
      <c r="F94" s="38"/>
      <c r="G94" s="40"/>
      <c r="H94" s="40"/>
      <c r="I94" s="40"/>
      <c r="J94" s="67" t="str">
        <f t="shared" si="16"/>
        <v/>
      </c>
      <c r="K94" s="67" t="str">
        <f t="shared" si="17"/>
        <v/>
      </c>
      <c r="L94" s="529" t="str">
        <f t="shared" si="18"/>
        <v/>
      </c>
      <c r="M94" s="226" t="str">
        <f t="shared" si="19"/>
        <v/>
      </c>
      <c r="N94" s="35" t="str">
        <f t="shared" si="20"/>
        <v/>
      </c>
      <c r="O94" s="67" t="str">
        <f t="shared" si="21"/>
        <v/>
      </c>
      <c r="P94" s="333" t="b">
        <f t="shared" si="23"/>
        <v>0</v>
      </c>
      <c r="Q94" s="346">
        <f t="shared" si="22"/>
        <v>1</v>
      </c>
    </row>
    <row r="95" spans="1:17" x14ac:dyDescent="0.25">
      <c r="A95" s="530">
        <v>86</v>
      </c>
      <c r="B95" s="39"/>
      <c r="C95" s="39"/>
      <c r="D95" s="38"/>
      <c r="E95" s="41"/>
      <c r="F95" s="38"/>
      <c r="G95" s="40"/>
      <c r="H95" s="40"/>
      <c r="I95" s="40"/>
      <c r="J95" s="67" t="str">
        <f t="shared" si="16"/>
        <v/>
      </c>
      <c r="K95" s="67" t="str">
        <f t="shared" si="17"/>
        <v/>
      </c>
      <c r="L95" s="529" t="str">
        <f t="shared" si="18"/>
        <v/>
      </c>
      <c r="M95" s="226" t="str">
        <f t="shared" si="19"/>
        <v/>
      </c>
      <c r="N95" s="35" t="str">
        <f t="shared" si="20"/>
        <v/>
      </c>
      <c r="O95" s="67" t="str">
        <f t="shared" si="21"/>
        <v/>
      </c>
      <c r="P95" s="333" t="b">
        <f t="shared" si="23"/>
        <v>0</v>
      </c>
      <c r="Q95" s="346">
        <f t="shared" si="22"/>
        <v>1</v>
      </c>
    </row>
    <row r="96" spans="1:17" x14ac:dyDescent="0.25">
      <c r="A96" s="530">
        <v>87</v>
      </c>
      <c r="B96" s="39"/>
      <c r="C96" s="39"/>
      <c r="D96" s="38"/>
      <c r="E96" s="41"/>
      <c r="F96" s="38"/>
      <c r="G96" s="40"/>
      <c r="H96" s="40"/>
      <c r="I96" s="40"/>
      <c r="J96" s="67" t="str">
        <f t="shared" si="16"/>
        <v/>
      </c>
      <c r="K96" s="67" t="str">
        <f t="shared" si="17"/>
        <v/>
      </c>
      <c r="L96" s="529" t="str">
        <f t="shared" si="18"/>
        <v/>
      </c>
      <c r="M96" s="226" t="str">
        <f t="shared" si="19"/>
        <v/>
      </c>
      <c r="N96" s="35" t="str">
        <f t="shared" si="20"/>
        <v/>
      </c>
      <c r="O96" s="67" t="str">
        <f t="shared" si="21"/>
        <v/>
      </c>
      <c r="P96" s="333" t="b">
        <f t="shared" si="23"/>
        <v>0</v>
      </c>
      <c r="Q96" s="346">
        <f t="shared" si="22"/>
        <v>1</v>
      </c>
    </row>
    <row r="97" spans="1:17" x14ac:dyDescent="0.25">
      <c r="A97" s="530">
        <v>88</v>
      </c>
      <c r="B97" s="39"/>
      <c r="C97" s="39"/>
      <c r="D97" s="38"/>
      <c r="E97" s="41"/>
      <c r="F97" s="38"/>
      <c r="G97" s="40"/>
      <c r="H97" s="40"/>
      <c r="I97" s="40"/>
      <c r="J97" s="67" t="str">
        <f t="shared" si="16"/>
        <v/>
      </c>
      <c r="K97" s="67" t="str">
        <f t="shared" si="17"/>
        <v/>
      </c>
      <c r="L97" s="529" t="str">
        <f t="shared" si="18"/>
        <v/>
      </c>
      <c r="M97" s="226" t="str">
        <f t="shared" si="19"/>
        <v/>
      </c>
      <c r="N97" s="35" t="str">
        <f t="shared" si="20"/>
        <v/>
      </c>
      <c r="O97" s="67" t="str">
        <f t="shared" si="21"/>
        <v/>
      </c>
      <c r="P97" s="333" t="b">
        <f t="shared" si="23"/>
        <v>0</v>
      </c>
      <c r="Q97" s="346">
        <f t="shared" si="22"/>
        <v>1</v>
      </c>
    </row>
    <row r="98" spans="1:17" x14ac:dyDescent="0.25">
      <c r="A98" s="530">
        <v>89</v>
      </c>
      <c r="B98" s="39"/>
      <c r="C98" s="39"/>
      <c r="D98" s="38"/>
      <c r="E98" s="41"/>
      <c r="F98" s="38"/>
      <c r="G98" s="40"/>
      <c r="H98" s="40"/>
      <c r="I98" s="40"/>
      <c r="J98" s="67" t="str">
        <f t="shared" si="16"/>
        <v/>
      </c>
      <c r="K98" s="67" t="str">
        <f t="shared" si="17"/>
        <v/>
      </c>
      <c r="L98" s="529" t="str">
        <f t="shared" si="18"/>
        <v/>
      </c>
      <c r="M98" s="226" t="str">
        <f t="shared" si="19"/>
        <v/>
      </c>
      <c r="N98" s="35" t="str">
        <f t="shared" si="20"/>
        <v/>
      </c>
      <c r="O98" s="67" t="str">
        <f t="shared" si="21"/>
        <v/>
      </c>
      <c r="P98" s="333" t="b">
        <f t="shared" si="23"/>
        <v>0</v>
      </c>
      <c r="Q98" s="346">
        <f t="shared" si="22"/>
        <v>1</v>
      </c>
    </row>
    <row r="99" spans="1:17" x14ac:dyDescent="0.25">
      <c r="A99" s="530">
        <v>90</v>
      </c>
      <c r="B99" s="39"/>
      <c r="C99" s="39"/>
      <c r="D99" s="38"/>
      <c r="E99" s="41"/>
      <c r="F99" s="38"/>
      <c r="G99" s="40"/>
      <c r="H99" s="40"/>
      <c r="I99" s="40"/>
      <c r="J99" s="67" t="str">
        <f t="shared" si="16"/>
        <v/>
      </c>
      <c r="K99" s="67" t="str">
        <f t="shared" si="17"/>
        <v/>
      </c>
      <c r="L99" s="529" t="str">
        <f t="shared" si="18"/>
        <v/>
      </c>
      <c r="M99" s="226" t="str">
        <f t="shared" si="19"/>
        <v/>
      </c>
      <c r="N99" s="35" t="str">
        <f t="shared" si="20"/>
        <v/>
      </c>
      <c r="O99" s="67" t="str">
        <f t="shared" si="21"/>
        <v/>
      </c>
      <c r="P99" s="333" t="b">
        <f t="shared" si="23"/>
        <v>0</v>
      </c>
      <c r="Q99" s="346">
        <f t="shared" si="22"/>
        <v>1</v>
      </c>
    </row>
    <row r="100" spans="1:17" x14ac:dyDescent="0.25">
      <c r="A100" s="530">
        <v>91</v>
      </c>
      <c r="B100" s="39"/>
      <c r="C100" s="39"/>
      <c r="D100" s="38"/>
      <c r="E100" s="41"/>
      <c r="F100" s="38"/>
      <c r="G100" s="40"/>
      <c r="H100" s="40"/>
      <c r="I100" s="40"/>
      <c r="J100" s="67" t="str">
        <f t="shared" si="16"/>
        <v/>
      </c>
      <c r="K100" s="67" t="str">
        <f t="shared" si="17"/>
        <v/>
      </c>
      <c r="L100" s="529" t="str">
        <f t="shared" si="18"/>
        <v/>
      </c>
      <c r="M100" s="226" t="str">
        <f t="shared" si="19"/>
        <v/>
      </c>
      <c r="N100" s="35" t="str">
        <f t="shared" si="20"/>
        <v/>
      </c>
      <c r="O100" s="67" t="str">
        <f t="shared" si="21"/>
        <v/>
      </c>
      <c r="P100" s="333" t="b">
        <f t="shared" si="23"/>
        <v>0</v>
      </c>
      <c r="Q100" s="346">
        <f t="shared" si="22"/>
        <v>1</v>
      </c>
    </row>
    <row r="101" spans="1:17" x14ac:dyDescent="0.25">
      <c r="A101" s="530">
        <v>92</v>
      </c>
      <c r="B101" s="39"/>
      <c r="C101" s="39"/>
      <c r="D101" s="38"/>
      <c r="E101" s="41"/>
      <c r="F101" s="38"/>
      <c r="G101" s="40"/>
      <c r="H101" s="40"/>
      <c r="I101" s="40"/>
      <c r="J101" s="67" t="str">
        <f t="shared" si="16"/>
        <v/>
      </c>
      <c r="K101" s="67" t="str">
        <f t="shared" si="17"/>
        <v/>
      </c>
      <c r="L101" s="529" t="str">
        <f t="shared" si="18"/>
        <v/>
      </c>
      <c r="M101" s="226" t="str">
        <f t="shared" si="19"/>
        <v/>
      </c>
      <c r="N101" s="35" t="str">
        <f t="shared" si="20"/>
        <v/>
      </c>
      <c r="O101" s="67" t="str">
        <f t="shared" si="21"/>
        <v/>
      </c>
      <c r="P101" s="333" t="b">
        <f t="shared" si="23"/>
        <v>0</v>
      </c>
      <c r="Q101" s="346">
        <f t="shared" si="22"/>
        <v>1</v>
      </c>
    </row>
    <row r="102" spans="1:17" x14ac:dyDescent="0.25">
      <c r="A102" s="530">
        <v>93</v>
      </c>
      <c r="B102" s="39"/>
      <c r="C102" s="39"/>
      <c r="D102" s="38"/>
      <c r="E102" s="41"/>
      <c r="F102" s="38"/>
      <c r="G102" s="40"/>
      <c r="H102" s="40"/>
      <c r="I102" s="40"/>
      <c r="J102" s="67" t="str">
        <f t="shared" si="16"/>
        <v/>
      </c>
      <c r="K102" s="67" t="str">
        <f t="shared" si="17"/>
        <v/>
      </c>
      <c r="L102" s="529" t="str">
        <f t="shared" si="18"/>
        <v/>
      </c>
      <c r="M102" s="226" t="str">
        <f t="shared" si="19"/>
        <v/>
      </c>
      <c r="N102" s="35" t="str">
        <f t="shared" si="20"/>
        <v/>
      </c>
      <c r="O102" s="67" t="str">
        <f t="shared" si="21"/>
        <v/>
      </c>
      <c r="P102" s="333" t="b">
        <f t="shared" si="23"/>
        <v>0</v>
      </c>
      <c r="Q102" s="346">
        <f t="shared" si="22"/>
        <v>1</v>
      </c>
    </row>
    <row r="103" spans="1:17" x14ac:dyDescent="0.25">
      <c r="A103" s="530">
        <v>94</v>
      </c>
      <c r="B103" s="39"/>
      <c r="C103" s="39"/>
      <c r="D103" s="38"/>
      <c r="E103" s="41"/>
      <c r="F103" s="38"/>
      <c r="G103" s="40"/>
      <c r="H103" s="40"/>
      <c r="I103" s="40"/>
      <c r="J103" s="67" t="str">
        <f t="shared" si="16"/>
        <v/>
      </c>
      <c r="K103" s="67" t="str">
        <f t="shared" si="17"/>
        <v/>
      </c>
      <c r="L103" s="529" t="str">
        <f t="shared" si="18"/>
        <v/>
      </c>
      <c r="M103" s="226" t="str">
        <f t="shared" si="19"/>
        <v/>
      </c>
      <c r="N103" s="35" t="str">
        <f t="shared" si="20"/>
        <v/>
      </c>
      <c r="O103" s="67" t="str">
        <f t="shared" si="21"/>
        <v/>
      </c>
      <c r="P103" s="333" t="b">
        <f t="shared" si="23"/>
        <v>0</v>
      </c>
      <c r="Q103" s="346">
        <f t="shared" si="22"/>
        <v>1</v>
      </c>
    </row>
    <row r="104" spans="1:17" x14ac:dyDescent="0.25">
      <c r="A104" s="530">
        <v>95</v>
      </c>
      <c r="B104" s="39"/>
      <c r="C104" s="39"/>
      <c r="D104" s="38"/>
      <c r="E104" s="41"/>
      <c r="F104" s="38"/>
      <c r="G104" s="40"/>
      <c r="H104" s="40"/>
      <c r="I104" s="40"/>
      <c r="J104" s="67" t="str">
        <f t="shared" si="16"/>
        <v/>
      </c>
      <c r="K104" s="67" t="str">
        <f t="shared" si="17"/>
        <v/>
      </c>
      <c r="L104" s="529" t="str">
        <f t="shared" si="18"/>
        <v/>
      </c>
      <c r="M104" s="226" t="str">
        <f t="shared" si="19"/>
        <v/>
      </c>
      <c r="N104" s="35" t="str">
        <f t="shared" si="20"/>
        <v/>
      </c>
      <c r="O104" s="67" t="str">
        <f t="shared" si="21"/>
        <v/>
      </c>
      <c r="P104" s="333" t="b">
        <f t="shared" si="23"/>
        <v>0</v>
      </c>
      <c r="Q104" s="346">
        <f t="shared" si="22"/>
        <v>1</v>
      </c>
    </row>
    <row r="105" spans="1:17" x14ac:dyDescent="0.25">
      <c r="A105" s="530">
        <v>96</v>
      </c>
      <c r="B105" s="39"/>
      <c r="C105" s="39"/>
      <c r="D105" s="38"/>
      <c r="E105" s="41"/>
      <c r="F105" s="38"/>
      <c r="G105" s="40"/>
      <c r="H105" s="40"/>
      <c r="I105" s="40"/>
      <c r="J105" s="67" t="str">
        <f t="shared" si="16"/>
        <v/>
      </c>
      <c r="K105" s="67" t="str">
        <f t="shared" si="17"/>
        <v/>
      </c>
      <c r="L105" s="529" t="str">
        <f t="shared" si="18"/>
        <v/>
      </c>
      <c r="M105" s="226" t="str">
        <f t="shared" si="19"/>
        <v/>
      </c>
      <c r="N105" s="35" t="str">
        <f t="shared" si="20"/>
        <v/>
      </c>
      <c r="O105" s="67" t="str">
        <f t="shared" si="21"/>
        <v/>
      </c>
      <c r="P105" s="333" t="b">
        <f t="shared" si="23"/>
        <v>0</v>
      </c>
      <c r="Q105" s="346">
        <f t="shared" si="22"/>
        <v>1</v>
      </c>
    </row>
    <row r="106" spans="1:17" x14ac:dyDescent="0.25">
      <c r="A106" s="530">
        <v>97</v>
      </c>
      <c r="B106" s="39"/>
      <c r="C106" s="39"/>
      <c r="D106" s="38"/>
      <c r="E106" s="41"/>
      <c r="F106" s="38"/>
      <c r="G106" s="40"/>
      <c r="H106" s="40"/>
      <c r="I106" s="40"/>
      <c r="J106" s="67" t="str">
        <f t="shared" si="16"/>
        <v/>
      </c>
      <c r="K106" s="67" t="str">
        <f t="shared" si="17"/>
        <v/>
      </c>
      <c r="L106" s="529" t="str">
        <f t="shared" si="18"/>
        <v/>
      </c>
      <c r="M106" s="226" t="str">
        <f t="shared" si="19"/>
        <v/>
      </c>
      <c r="N106" s="35" t="str">
        <f t="shared" si="20"/>
        <v/>
      </c>
      <c r="O106" s="67" t="str">
        <f>IF(L106=1,N106,"")</f>
        <v/>
      </c>
      <c r="P106" s="333" t="b">
        <f t="shared" si="23"/>
        <v>0</v>
      </c>
      <c r="Q106" s="346">
        <f t="shared" si="22"/>
        <v>1</v>
      </c>
    </row>
    <row r="107" spans="1:17" x14ac:dyDescent="0.25">
      <c r="A107" s="530">
        <v>98</v>
      </c>
      <c r="B107" s="39"/>
      <c r="C107" s="39"/>
      <c r="D107" s="38"/>
      <c r="E107" s="41"/>
      <c r="F107" s="38"/>
      <c r="G107" s="40"/>
      <c r="H107" s="40"/>
      <c r="I107" s="40"/>
      <c r="J107" s="67" t="str">
        <f t="shared" si="16"/>
        <v/>
      </c>
      <c r="K107" s="67" t="str">
        <f t="shared" si="17"/>
        <v/>
      </c>
      <c r="L107" s="529" t="str">
        <f t="shared" si="18"/>
        <v/>
      </c>
      <c r="M107" s="226" t="str">
        <f t="shared" si="19"/>
        <v/>
      </c>
      <c r="N107" s="35" t="str">
        <f t="shared" si="20"/>
        <v/>
      </c>
      <c r="O107" s="67" t="str">
        <f>IF(L107=1,N107,"")</f>
        <v/>
      </c>
      <c r="P107" s="333" t="b">
        <f t="shared" si="23"/>
        <v>0</v>
      </c>
      <c r="Q107" s="346">
        <f t="shared" si="22"/>
        <v>1</v>
      </c>
    </row>
    <row r="108" spans="1:17" x14ac:dyDescent="0.25">
      <c r="A108" s="530">
        <v>99</v>
      </c>
      <c r="B108" s="39"/>
      <c r="C108" s="39"/>
      <c r="D108" s="38"/>
      <c r="E108" s="41"/>
      <c r="F108" s="38"/>
      <c r="G108" s="40"/>
      <c r="H108" s="40"/>
      <c r="I108" s="40"/>
      <c r="J108" s="67" t="str">
        <f t="shared" si="16"/>
        <v/>
      </c>
      <c r="K108" s="67" t="str">
        <f t="shared" si="17"/>
        <v/>
      </c>
      <c r="L108" s="529" t="str">
        <f t="shared" si="18"/>
        <v/>
      </c>
      <c r="M108" s="226" t="str">
        <f t="shared" si="19"/>
        <v/>
      </c>
      <c r="N108" s="35" t="str">
        <f t="shared" si="20"/>
        <v/>
      </c>
      <c r="O108" s="67" t="str">
        <f>IF(L108=1,N108,"")</f>
        <v/>
      </c>
      <c r="P108" s="333" t="b">
        <f t="shared" si="23"/>
        <v>0</v>
      </c>
      <c r="Q108" s="346">
        <f t="shared" si="22"/>
        <v>1</v>
      </c>
    </row>
    <row r="109" spans="1:17" x14ac:dyDescent="0.25">
      <c r="A109" s="530">
        <v>100</v>
      </c>
      <c r="B109" s="531"/>
      <c r="C109" s="531"/>
      <c r="D109" s="532"/>
      <c r="E109" s="535"/>
      <c r="F109" s="532"/>
      <c r="G109" s="533"/>
      <c r="H109" s="531"/>
      <c r="I109" s="532"/>
      <c r="J109" s="67" t="str">
        <f t="shared" si="16"/>
        <v/>
      </c>
      <c r="K109" s="67" t="str">
        <f t="shared" si="17"/>
        <v/>
      </c>
    </row>
    <row r="110" spans="1:17" x14ac:dyDescent="0.25">
      <c r="A110" s="530">
        <v>101</v>
      </c>
      <c r="B110" s="531"/>
      <c r="C110" s="531"/>
      <c r="D110" s="532"/>
      <c r="E110" s="535"/>
      <c r="F110" s="532"/>
      <c r="G110" s="533"/>
      <c r="H110" s="531"/>
      <c r="I110" s="532"/>
      <c r="J110" s="67" t="str">
        <f t="shared" si="16"/>
        <v/>
      </c>
      <c r="K110" s="67" t="str">
        <f t="shared" si="17"/>
        <v/>
      </c>
    </row>
    <row r="111" spans="1:17" x14ac:dyDescent="0.25">
      <c r="A111" s="530">
        <v>102</v>
      </c>
      <c r="B111" s="531"/>
      <c r="C111" s="531"/>
      <c r="D111" s="532"/>
      <c r="E111" s="535"/>
      <c r="F111" s="532"/>
      <c r="G111" s="533"/>
      <c r="H111" s="531"/>
      <c r="I111" s="532"/>
      <c r="J111" s="67" t="str">
        <f t="shared" si="16"/>
        <v/>
      </c>
      <c r="K111" s="67" t="str">
        <f t="shared" si="17"/>
        <v/>
      </c>
    </row>
    <row r="112" spans="1:17" x14ac:dyDescent="0.25">
      <c r="A112" s="530">
        <v>103</v>
      </c>
      <c r="B112" s="531"/>
      <c r="C112" s="531"/>
      <c r="D112" s="532"/>
      <c r="E112" s="535"/>
      <c r="F112" s="532"/>
      <c r="G112" s="533"/>
      <c r="H112" s="531"/>
      <c r="I112" s="532"/>
      <c r="J112" s="67" t="str">
        <f t="shared" si="16"/>
        <v/>
      </c>
      <c r="K112" s="67" t="str">
        <f t="shared" si="17"/>
        <v/>
      </c>
    </row>
    <row r="113" spans="1:11" x14ac:dyDescent="0.25">
      <c r="A113" s="530">
        <v>104</v>
      </c>
      <c r="B113" s="531"/>
      <c r="C113" s="531"/>
      <c r="D113" s="532"/>
      <c r="E113" s="535"/>
      <c r="F113" s="532"/>
      <c r="G113" s="533"/>
      <c r="H113" s="531"/>
      <c r="I113" s="532"/>
      <c r="J113" s="67" t="str">
        <f t="shared" si="16"/>
        <v/>
      </c>
      <c r="K113" s="67" t="str">
        <f t="shared" si="17"/>
        <v/>
      </c>
    </row>
    <row r="114" spans="1:11" x14ac:dyDescent="0.25">
      <c r="A114" s="530">
        <v>105</v>
      </c>
      <c r="B114" s="531"/>
      <c r="C114" s="531"/>
      <c r="D114" s="532"/>
      <c r="E114" s="535"/>
      <c r="F114" s="532"/>
      <c r="G114" s="533"/>
      <c r="H114" s="531"/>
      <c r="I114" s="532"/>
      <c r="J114" s="67" t="str">
        <f t="shared" si="16"/>
        <v/>
      </c>
      <c r="K114" s="67" t="str">
        <f t="shared" si="17"/>
        <v/>
      </c>
    </row>
    <row r="115" spans="1:11" x14ac:dyDescent="0.25">
      <c r="A115" s="530">
        <v>106</v>
      </c>
      <c r="B115" s="531"/>
      <c r="C115" s="531"/>
      <c r="D115" s="532"/>
      <c r="E115" s="535"/>
      <c r="F115" s="532"/>
      <c r="G115" s="533"/>
      <c r="H115" s="531"/>
      <c r="I115" s="532"/>
      <c r="J115" s="67" t="str">
        <f t="shared" si="16"/>
        <v/>
      </c>
      <c r="K115" s="67" t="str">
        <f t="shared" si="17"/>
        <v/>
      </c>
    </row>
    <row r="116" spans="1:11" x14ac:dyDescent="0.25">
      <c r="A116" s="530">
        <v>107</v>
      </c>
      <c r="B116" s="531"/>
      <c r="C116" s="531"/>
      <c r="D116" s="532"/>
      <c r="E116" s="535"/>
      <c r="F116" s="532"/>
      <c r="G116" s="533"/>
      <c r="H116" s="531"/>
      <c r="I116" s="532"/>
      <c r="J116" s="67" t="str">
        <f t="shared" si="16"/>
        <v/>
      </c>
      <c r="K116" s="67" t="str">
        <f t="shared" si="17"/>
        <v/>
      </c>
    </row>
    <row r="117" spans="1:11" x14ac:dyDescent="0.25">
      <c r="A117" s="530">
        <v>108</v>
      </c>
      <c r="B117" s="531"/>
      <c r="C117" s="531"/>
      <c r="D117" s="532"/>
      <c r="E117" s="535"/>
      <c r="F117" s="532"/>
      <c r="G117" s="533"/>
      <c r="H117" s="531"/>
      <c r="I117" s="532"/>
      <c r="J117" s="67" t="str">
        <f t="shared" si="16"/>
        <v/>
      </c>
      <c r="K117" s="67" t="str">
        <f t="shared" si="17"/>
        <v/>
      </c>
    </row>
    <row r="118" spans="1:11" x14ac:dyDescent="0.25">
      <c r="A118" s="530">
        <v>109</v>
      </c>
      <c r="B118" s="531"/>
      <c r="C118" s="531"/>
      <c r="D118" s="532"/>
      <c r="E118" s="535"/>
      <c r="F118" s="532"/>
      <c r="G118" s="533"/>
      <c r="H118" s="531"/>
      <c r="I118" s="532"/>
      <c r="J118" s="67" t="str">
        <f t="shared" si="16"/>
        <v/>
      </c>
      <c r="K118" s="67" t="str">
        <f t="shared" si="17"/>
        <v/>
      </c>
    </row>
    <row r="119" spans="1:11" x14ac:dyDescent="0.25">
      <c r="A119" s="530">
        <v>110</v>
      </c>
      <c r="B119" s="531"/>
      <c r="C119" s="531"/>
      <c r="D119" s="532"/>
      <c r="E119" s="535"/>
      <c r="F119" s="532"/>
      <c r="G119" s="533"/>
      <c r="H119" s="531"/>
      <c r="I119" s="532"/>
      <c r="J119" s="67" t="str">
        <f t="shared" si="16"/>
        <v/>
      </c>
      <c r="K119" s="67" t="str">
        <f t="shared" si="17"/>
        <v/>
      </c>
    </row>
    <row r="120" spans="1:11" x14ac:dyDescent="0.25">
      <c r="A120" s="530">
        <v>111</v>
      </c>
      <c r="B120" s="531"/>
      <c r="C120" s="531"/>
      <c r="D120" s="532"/>
      <c r="E120" s="535"/>
      <c r="F120" s="532"/>
      <c r="G120" s="533"/>
      <c r="H120" s="531"/>
      <c r="I120" s="532"/>
      <c r="J120" s="67" t="str">
        <f t="shared" si="16"/>
        <v/>
      </c>
      <c r="K120" s="67" t="str">
        <f t="shared" si="17"/>
        <v/>
      </c>
    </row>
    <row r="121" spans="1:11" x14ac:dyDescent="0.25">
      <c r="A121" s="530">
        <v>112</v>
      </c>
      <c r="B121" s="531"/>
      <c r="C121" s="531"/>
      <c r="D121" s="532"/>
      <c r="E121" s="535"/>
      <c r="F121" s="532"/>
      <c r="G121" s="533"/>
      <c r="H121" s="531"/>
      <c r="I121" s="532"/>
      <c r="J121" s="67" t="str">
        <f t="shared" si="16"/>
        <v/>
      </c>
      <c r="K121" s="67" t="str">
        <f t="shared" si="17"/>
        <v/>
      </c>
    </row>
    <row r="122" spans="1:11" x14ac:dyDescent="0.25">
      <c r="A122" s="530">
        <v>113</v>
      </c>
      <c r="B122" s="531"/>
      <c r="C122" s="531"/>
      <c r="D122" s="532"/>
      <c r="E122" s="535"/>
      <c r="F122" s="532"/>
      <c r="G122" s="533"/>
      <c r="H122" s="531"/>
      <c r="I122" s="532"/>
      <c r="J122" s="67" t="str">
        <f t="shared" si="16"/>
        <v/>
      </c>
      <c r="K122" s="67" t="str">
        <f t="shared" si="17"/>
        <v/>
      </c>
    </row>
    <row r="123" spans="1:11" x14ac:dyDescent="0.25">
      <c r="A123" s="530">
        <v>114</v>
      </c>
      <c r="B123" s="531"/>
      <c r="C123" s="531"/>
      <c r="D123" s="532"/>
      <c r="E123" s="535"/>
      <c r="F123" s="532"/>
      <c r="G123" s="533"/>
      <c r="H123" s="531"/>
      <c r="I123" s="532"/>
      <c r="J123" s="67" t="str">
        <f t="shared" si="16"/>
        <v/>
      </c>
      <c r="K123" s="67" t="str">
        <f t="shared" si="17"/>
        <v/>
      </c>
    </row>
    <row r="124" spans="1:11" x14ac:dyDescent="0.25">
      <c r="A124" s="530">
        <v>115</v>
      </c>
      <c r="B124" s="531"/>
      <c r="C124" s="531"/>
      <c r="D124" s="532"/>
      <c r="E124" s="535"/>
      <c r="F124" s="532"/>
      <c r="G124" s="533"/>
      <c r="H124" s="531"/>
      <c r="I124" s="532"/>
      <c r="J124" s="67" t="str">
        <f t="shared" si="16"/>
        <v/>
      </c>
      <c r="K124" s="67" t="str">
        <f t="shared" si="17"/>
        <v/>
      </c>
    </row>
    <row r="125" spans="1:11" x14ac:dyDescent="0.25">
      <c r="A125" s="530">
        <v>116</v>
      </c>
      <c r="B125" s="531"/>
      <c r="C125" s="531"/>
      <c r="D125" s="532"/>
      <c r="E125" s="535"/>
      <c r="F125" s="532"/>
      <c r="G125" s="533"/>
      <c r="H125" s="531"/>
      <c r="I125" s="532"/>
      <c r="J125" s="67" t="str">
        <f t="shared" si="16"/>
        <v/>
      </c>
      <c r="K125" s="67" t="str">
        <f t="shared" si="17"/>
        <v/>
      </c>
    </row>
    <row r="126" spans="1:11" x14ac:dyDescent="0.25">
      <c r="A126" s="530">
        <v>117</v>
      </c>
      <c r="B126" s="531"/>
      <c r="C126" s="531"/>
      <c r="D126" s="532"/>
      <c r="E126" s="535"/>
      <c r="F126" s="532"/>
      <c r="G126" s="533"/>
      <c r="H126" s="531"/>
      <c r="I126" s="532"/>
      <c r="J126" s="67" t="str">
        <f t="shared" si="16"/>
        <v/>
      </c>
      <c r="K126" s="67" t="str">
        <f t="shared" si="17"/>
        <v/>
      </c>
    </row>
    <row r="127" spans="1:11" x14ac:dyDescent="0.25">
      <c r="A127" s="530">
        <v>118</v>
      </c>
      <c r="B127" s="531"/>
      <c r="C127" s="531"/>
      <c r="D127" s="532"/>
      <c r="E127" s="535"/>
      <c r="F127" s="532"/>
      <c r="G127" s="533"/>
      <c r="H127" s="531"/>
      <c r="I127" s="532"/>
      <c r="J127" s="67" t="str">
        <f t="shared" si="16"/>
        <v/>
      </c>
      <c r="K127" s="67" t="str">
        <f t="shared" si="17"/>
        <v/>
      </c>
    </row>
    <row r="128" spans="1:11" x14ac:dyDescent="0.25">
      <c r="A128" s="530">
        <v>119</v>
      </c>
      <c r="B128" s="531"/>
      <c r="C128" s="531"/>
      <c r="D128" s="532"/>
      <c r="E128" s="535"/>
      <c r="F128" s="532"/>
      <c r="G128" s="533"/>
      <c r="H128" s="531"/>
      <c r="I128" s="532"/>
      <c r="J128" s="67" t="str">
        <f t="shared" si="16"/>
        <v/>
      </c>
      <c r="K128" s="67" t="str">
        <f t="shared" si="17"/>
        <v/>
      </c>
    </row>
    <row r="129" spans="1:11" x14ac:dyDescent="0.25">
      <c r="A129" s="530">
        <v>120</v>
      </c>
      <c r="B129" s="531"/>
      <c r="C129" s="531"/>
      <c r="D129" s="532"/>
      <c r="E129" s="535"/>
      <c r="F129" s="532"/>
      <c r="G129" s="533"/>
      <c r="H129" s="531"/>
      <c r="I129" s="532"/>
      <c r="J129" s="67" t="str">
        <f t="shared" si="16"/>
        <v/>
      </c>
      <c r="K129" s="67" t="str">
        <f t="shared" si="17"/>
        <v/>
      </c>
    </row>
    <row r="130" spans="1:11" x14ac:dyDescent="0.25">
      <c r="A130" s="530">
        <v>121</v>
      </c>
      <c r="B130" s="531"/>
      <c r="C130" s="531"/>
      <c r="D130" s="532"/>
      <c r="E130" s="535"/>
      <c r="F130" s="532"/>
      <c r="G130" s="533"/>
      <c r="H130" s="531"/>
      <c r="I130" s="532"/>
      <c r="J130" s="67" t="str">
        <f t="shared" si="16"/>
        <v/>
      </c>
      <c r="K130" s="67" t="str">
        <f t="shared" si="17"/>
        <v/>
      </c>
    </row>
    <row r="131" spans="1:11" x14ac:dyDescent="0.25">
      <c r="A131" s="530">
        <v>122</v>
      </c>
      <c r="B131" s="531"/>
      <c r="C131" s="531"/>
      <c r="D131" s="532"/>
      <c r="E131" s="535"/>
      <c r="F131" s="532"/>
      <c r="G131" s="533"/>
      <c r="H131" s="531"/>
      <c r="I131" s="532"/>
      <c r="J131" s="67" t="str">
        <f t="shared" si="16"/>
        <v/>
      </c>
      <c r="K131" s="67" t="str">
        <f t="shared" si="17"/>
        <v/>
      </c>
    </row>
    <row r="132" spans="1:11" x14ac:dyDescent="0.25">
      <c r="A132" s="530">
        <v>123</v>
      </c>
      <c r="B132" s="531"/>
      <c r="C132" s="531"/>
      <c r="D132" s="532"/>
      <c r="E132" s="535"/>
      <c r="F132" s="532"/>
      <c r="G132" s="533"/>
      <c r="H132" s="531"/>
      <c r="I132" s="532"/>
      <c r="J132" s="67" t="str">
        <f t="shared" si="16"/>
        <v/>
      </c>
      <c r="K132" s="67" t="str">
        <f t="shared" si="17"/>
        <v/>
      </c>
    </row>
    <row r="133" spans="1:11" x14ac:dyDescent="0.25">
      <c r="A133" s="530">
        <v>124</v>
      </c>
      <c r="B133" s="531"/>
      <c r="C133" s="531"/>
      <c r="D133" s="532"/>
      <c r="E133" s="535"/>
      <c r="F133" s="532"/>
      <c r="G133" s="533"/>
      <c r="H133" s="531"/>
      <c r="I133" s="532"/>
      <c r="J133" s="67" t="str">
        <f t="shared" si="16"/>
        <v/>
      </c>
      <c r="K133" s="67" t="str">
        <f t="shared" si="17"/>
        <v/>
      </c>
    </row>
    <row r="134" spans="1:11" x14ac:dyDescent="0.25">
      <c r="A134" s="530">
        <v>125</v>
      </c>
      <c r="B134" s="531"/>
      <c r="C134" s="531"/>
      <c r="D134" s="532"/>
      <c r="E134" s="535"/>
      <c r="F134" s="532"/>
      <c r="G134" s="533"/>
      <c r="H134" s="531"/>
      <c r="I134" s="532"/>
      <c r="J134" s="67" t="str">
        <f t="shared" si="16"/>
        <v/>
      </c>
      <c r="K134" s="67" t="str">
        <f t="shared" si="17"/>
        <v/>
      </c>
    </row>
    <row r="135" spans="1:11" x14ac:dyDescent="0.25">
      <c r="A135" s="530">
        <v>126</v>
      </c>
      <c r="B135" s="531"/>
      <c r="C135" s="531"/>
      <c r="D135" s="532"/>
      <c r="E135" s="535"/>
      <c r="F135" s="532"/>
      <c r="G135" s="533"/>
      <c r="H135" s="531"/>
      <c r="I135" s="532"/>
      <c r="J135" s="67" t="str">
        <f t="shared" si="16"/>
        <v/>
      </c>
      <c r="K135" s="67" t="str">
        <f t="shared" si="17"/>
        <v/>
      </c>
    </row>
    <row r="136" spans="1:11" x14ac:dyDescent="0.25">
      <c r="A136" s="530">
        <v>127</v>
      </c>
      <c r="B136" s="531"/>
      <c r="C136" s="531"/>
      <c r="D136" s="532"/>
      <c r="E136" s="535"/>
      <c r="F136" s="532"/>
      <c r="G136" s="533"/>
      <c r="H136" s="531"/>
      <c r="I136" s="532"/>
      <c r="J136" s="67" t="str">
        <f t="shared" si="16"/>
        <v/>
      </c>
      <c r="K136" s="67" t="str">
        <f t="shared" si="17"/>
        <v/>
      </c>
    </row>
    <row r="137" spans="1:11" x14ac:dyDescent="0.25">
      <c r="A137" s="530">
        <v>128</v>
      </c>
      <c r="B137" s="531"/>
      <c r="C137" s="531"/>
      <c r="D137" s="532"/>
      <c r="E137" s="535"/>
      <c r="F137" s="532"/>
      <c r="G137" s="533"/>
      <c r="H137" s="531"/>
      <c r="I137" s="532"/>
      <c r="J137" s="67" t="str">
        <f t="shared" si="16"/>
        <v/>
      </c>
      <c r="K137" s="67" t="str">
        <f t="shared" si="17"/>
        <v/>
      </c>
    </row>
    <row r="138" spans="1:11" x14ac:dyDescent="0.25">
      <c r="A138" s="530">
        <v>129</v>
      </c>
      <c r="B138" s="531"/>
      <c r="C138" s="531"/>
      <c r="D138" s="532"/>
      <c r="E138" s="535"/>
      <c r="F138" s="532"/>
      <c r="G138" s="533"/>
      <c r="H138" s="531"/>
      <c r="I138" s="532"/>
      <c r="J138" s="67" t="str">
        <f t="shared" ref="J138:J201" si="24">IF(OR($B138="",$C138="",$D138="",$F138="",E138="",$G138&lt;an_initial,$G138&gt;an_final,$P138=FALSE),"",IF($I138="",CS_ROM*$H138/Q138,CS_ROM*$I138))</f>
        <v/>
      </c>
      <c r="K138" s="67" t="str">
        <f t="shared" ref="K138:K201" si="25">IF(OR($B138="",$C138="",$D138="",$F138="",E138="",$G138="",$G138&gt;an_final,$P138=FALSE),"",IF($I138="",CS_ROM*$H138/Q138,CS_ROM*$I138))</f>
        <v/>
      </c>
    </row>
    <row r="139" spans="1:11" x14ac:dyDescent="0.25">
      <c r="A139" s="530">
        <v>130</v>
      </c>
      <c r="B139" s="531"/>
      <c r="C139" s="531"/>
      <c r="D139" s="532"/>
      <c r="E139" s="535"/>
      <c r="F139" s="532"/>
      <c r="G139" s="533"/>
      <c r="H139" s="531"/>
      <c r="I139" s="532"/>
      <c r="J139" s="67" t="str">
        <f t="shared" si="24"/>
        <v/>
      </c>
      <c r="K139" s="67" t="str">
        <f t="shared" si="25"/>
        <v/>
      </c>
    </row>
    <row r="140" spans="1:11" x14ac:dyDescent="0.25">
      <c r="A140" s="530">
        <v>131</v>
      </c>
      <c r="B140" s="531"/>
      <c r="C140" s="531"/>
      <c r="D140" s="532"/>
      <c r="E140" s="535"/>
      <c r="F140" s="532"/>
      <c r="G140" s="533"/>
      <c r="H140" s="531"/>
      <c r="I140" s="532"/>
      <c r="J140" s="67" t="str">
        <f t="shared" si="24"/>
        <v/>
      </c>
      <c r="K140" s="67" t="str">
        <f t="shared" si="25"/>
        <v/>
      </c>
    </row>
    <row r="141" spans="1:11" x14ac:dyDescent="0.25">
      <c r="A141" s="530">
        <v>132</v>
      </c>
      <c r="B141" s="531"/>
      <c r="C141" s="531"/>
      <c r="D141" s="532"/>
      <c r="E141" s="535"/>
      <c r="F141" s="532"/>
      <c r="G141" s="533"/>
      <c r="H141" s="531"/>
      <c r="I141" s="532"/>
      <c r="J141" s="67" t="str">
        <f t="shared" si="24"/>
        <v/>
      </c>
      <c r="K141" s="67" t="str">
        <f t="shared" si="25"/>
        <v/>
      </c>
    </row>
    <row r="142" spans="1:11" x14ac:dyDescent="0.25">
      <c r="A142" s="530">
        <v>133</v>
      </c>
      <c r="B142" s="531"/>
      <c r="C142" s="531"/>
      <c r="D142" s="532"/>
      <c r="E142" s="535"/>
      <c r="F142" s="532"/>
      <c r="G142" s="533"/>
      <c r="H142" s="531"/>
      <c r="I142" s="532"/>
      <c r="J142" s="67" t="str">
        <f t="shared" si="24"/>
        <v/>
      </c>
      <c r="K142" s="67" t="str">
        <f t="shared" si="25"/>
        <v/>
      </c>
    </row>
    <row r="143" spans="1:11" x14ac:dyDescent="0.25">
      <c r="A143" s="530">
        <v>134</v>
      </c>
      <c r="B143" s="531"/>
      <c r="C143" s="531"/>
      <c r="D143" s="532"/>
      <c r="E143" s="535"/>
      <c r="F143" s="532"/>
      <c r="G143" s="533"/>
      <c r="H143" s="531"/>
      <c r="I143" s="532"/>
      <c r="J143" s="67" t="str">
        <f t="shared" si="24"/>
        <v/>
      </c>
      <c r="K143" s="67" t="str">
        <f t="shared" si="25"/>
        <v/>
      </c>
    </row>
    <row r="144" spans="1:11" x14ac:dyDescent="0.25">
      <c r="A144" s="530">
        <v>135</v>
      </c>
      <c r="B144" s="531"/>
      <c r="C144" s="531"/>
      <c r="D144" s="532"/>
      <c r="E144" s="535"/>
      <c r="F144" s="532"/>
      <c r="G144" s="533"/>
      <c r="H144" s="531"/>
      <c r="I144" s="532"/>
      <c r="J144" s="67" t="str">
        <f t="shared" si="24"/>
        <v/>
      </c>
      <c r="K144" s="67" t="str">
        <f t="shared" si="25"/>
        <v/>
      </c>
    </row>
    <row r="145" spans="1:11" x14ac:dyDescent="0.25">
      <c r="A145" s="530">
        <v>136</v>
      </c>
      <c r="B145" s="531"/>
      <c r="C145" s="531"/>
      <c r="D145" s="532"/>
      <c r="E145" s="535"/>
      <c r="F145" s="532"/>
      <c r="G145" s="533"/>
      <c r="H145" s="531"/>
      <c r="I145" s="532"/>
      <c r="J145" s="67" t="str">
        <f t="shared" si="24"/>
        <v/>
      </c>
      <c r="K145" s="67" t="str">
        <f t="shared" si="25"/>
        <v/>
      </c>
    </row>
    <row r="146" spans="1:11" x14ac:dyDescent="0.25">
      <c r="A146" s="530">
        <v>137</v>
      </c>
      <c r="B146" s="531"/>
      <c r="C146" s="531"/>
      <c r="D146" s="532"/>
      <c r="E146" s="535"/>
      <c r="F146" s="532"/>
      <c r="G146" s="533"/>
      <c r="H146" s="531"/>
      <c r="I146" s="532"/>
      <c r="J146" s="67" t="str">
        <f t="shared" si="24"/>
        <v/>
      </c>
      <c r="K146" s="67" t="str">
        <f t="shared" si="25"/>
        <v/>
      </c>
    </row>
    <row r="147" spans="1:11" x14ac:dyDescent="0.25">
      <c r="A147" s="530">
        <v>138</v>
      </c>
      <c r="B147" s="531"/>
      <c r="C147" s="531"/>
      <c r="D147" s="532"/>
      <c r="E147" s="535"/>
      <c r="F147" s="532"/>
      <c r="G147" s="533"/>
      <c r="H147" s="531"/>
      <c r="I147" s="532"/>
      <c r="J147" s="67" t="str">
        <f t="shared" si="24"/>
        <v/>
      </c>
      <c r="K147" s="67" t="str">
        <f t="shared" si="25"/>
        <v/>
      </c>
    </row>
    <row r="148" spans="1:11" x14ac:dyDescent="0.25">
      <c r="A148" s="530">
        <v>139</v>
      </c>
      <c r="B148" s="531"/>
      <c r="C148" s="531"/>
      <c r="D148" s="532"/>
      <c r="E148" s="535"/>
      <c r="F148" s="532"/>
      <c r="G148" s="533"/>
      <c r="H148" s="531"/>
      <c r="I148" s="532"/>
      <c r="J148" s="67" t="str">
        <f t="shared" si="24"/>
        <v/>
      </c>
      <c r="K148" s="67" t="str">
        <f t="shared" si="25"/>
        <v/>
      </c>
    </row>
    <row r="149" spans="1:11" x14ac:dyDescent="0.25">
      <c r="A149" s="530">
        <v>140</v>
      </c>
      <c r="B149" s="531"/>
      <c r="C149" s="531"/>
      <c r="D149" s="532"/>
      <c r="E149" s="535"/>
      <c r="F149" s="532"/>
      <c r="G149" s="533"/>
      <c r="H149" s="531"/>
      <c r="I149" s="532"/>
      <c r="J149" s="67" t="str">
        <f t="shared" si="24"/>
        <v/>
      </c>
      <c r="K149" s="67" t="str">
        <f t="shared" si="25"/>
        <v/>
      </c>
    </row>
    <row r="150" spans="1:11" x14ac:dyDescent="0.25">
      <c r="A150" s="530">
        <v>141</v>
      </c>
      <c r="B150" s="531"/>
      <c r="C150" s="531"/>
      <c r="D150" s="532"/>
      <c r="E150" s="535"/>
      <c r="F150" s="532"/>
      <c r="G150" s="533"/>
      <c r="H150" s="531"/>
      <c r="I150" s="532"/>
      <c r="J150" s="67" t="str">
        <f t="shared" si="24"/>
        <v/>
      </c>
      <c r="K150" s="67" t="str">
        <f t="shared" si="25"/>
        <v/>
      </c>
    </row>
    <row r="151" spans="1:11" x14ac:dyDescent="0.25">
      <c r="A151" s="530">
        <v>142</v>
      </c>
      <c r="B151" s="531"/>
      <c r="C151" s="531"/>
      <c r="D151" s="532"/>
      <c r="E151" s="535"/>
      <c r="F151" s="532"/>
      <c r="G151" s="533"/>
      <c r="H151" s="531"/>
      <c r="I151" s="532"/>
      <c r="J151" s="67" t="str">
        <f t="shared" si="24"/>
        <v/>
      </c>
      <c r="K151" s="67" t="str">
        <f t="shared" si="25"/>
        <v/>
      </c>
    </row>
    <row r="152" spans="1:11" x14ac:dyDescent="0.25">
      <c r="A152" s="530">
        <v>143</v>
      </c>
      <c r="B152" s="531"/>
      <c r="C152" s="531"/>
      <c r="D152" s="532"/>
      <c r="E152" s="535"/>
      <c r="F152" s="532"/>
      <c r="G152" s="533"/>
      <c r="H152" s="531"/>
      <c r="I152" s="532"/>
      <c r="J152" s="67" t="str">
        <f t="shared" si="24"/>
        <v/>
      </c>
      <c r="K152" s="67" t="str">
        <f t="shared" si="25"/>
        <v/>
      </c>
    </row>
    <row r="153" spans="1:11" x14ac:dyDescent="0.25">
      <c r="A153" s="530">
        <v>144</v>
      </c>
      <c r="B153" s="531"/>
      <c r="C153" s="531"/>
      <c r="D153" s="532"/>
      <c r="E153" s="535"/>
      <c r="F153" s="532"/>
      <c r="G153" s="533"/>
      <c r="H153" s="531"/>
      <c r="I153" s="532"/>
      <c r="J153" s="67" t="str">
        <f t="shared" si="24"/>
        <v/>
      </c>
      <c r="K153" s="67" t="str">
        <f t="shared" si="25"/>
        <v/>
      </c>
    </row>
    <row r="154" spans="1:11" x14ac:dyDescent="0.25">
      <c r="A154" s="530">
        <v>145</v>
      </c>
      <c r="B154" s="531"/>
      <c r="C154" s="531"/>
      <c r="D154" s="532"/>
      <c r="E154" s="535"/>
      <c r="F154" s="532"/>
      <c r="G154" s="533"/>
      <c r="H154" s="531"/>
      <c r="I154" s="532"/>
      <c r="J154" s="67" t="str">
        <f t="shared" si="24"/>
        <v/>
      </c>
      <c r="K154" s="67" t="str">
        <f t="shared" si="25"/>
        <v/>
      </c>
    </row>
    <row r="155" spans="1:11" x14ac:dyDescent="0.25">
      <c r="A155" s="530">
        <v>146</v>
      </c>
      <c r="B155" s="531"/>
      <c r="C155" s="531"/>
      <c r="D155" s="532"/>
      <c r="E155" s="535"/>
      <c r="F155" s="532"/>
      <c r="G155" s="533"/>
      <c r="H155" s="531"/>
      <c r="I155" s="532"/>
      <c r="J155" s="67" t="str">
        <f t="shared" si="24"/>
        <v/>
      </c>
      <c r="K155" s="67" t="str">
        <f t="shared" si="25"/>
        <v/>
      </c>
    </row>
    <row r="156" spans="1:11" x14ac:dyDescent="0.25">
      <c r="A156" s="530">
        <v>147</v>
      </c>
      <c r="B156" s="531"/>
      <c r="C156" s="531"/>
      <c r="D156" s="532"/>
      <c r="E156" s="535"/>
      <c r="F156" s="532"/>
      <c r="G156" s="533"/>
      <c r="H156" s="531"/>
      <c r="I156" s="532"/>
      <c r="J156" s="67" t="str">
        <f t="shared" si="24"/>
        <v/>
      </c>
      <c r="K156" s="67" t="str">
        <f t="shared" si="25"/>
        <v/>
      </c>
    </row>
    <row r="157" spans="1:11" x14ac:dyDescent="0.25">
      <c r="A157" s="530">
        <v>148</v>
      </c>
      <c r="B157" s="531"/>
      <c r="C157" s="531"/>
      <c r="D157" s="532"/>
      <c r="E157" s="535"/>
      <c r="F157" s="532"/>
      <c r="G157" s="533"/>
      <c r="H157" s="531"/>
      <c r="I157" s="532"/>
      <c r="J157" s="67" t="str">
        <f t="shared" si="24"/>
        <v/>
      </c>
      <c r="K157" s="67" t="str">
        <f t="shared" si="25"/>
        <v/>
      </c>
    </row>
    <row r="158" spans="1:11" x14ac:dyDescent="0.25">
      <c r="A158" s="530">
        <v>149</v>
      </c>
      <c r="B158" s="531"/>
      <c r="C158" s="531"/>
      <c r="D158" s="532"/>
      <c r="E158" s="535"/>
      <c r="F158" s="532"/>
      <c r="G158" s="533"/>
      <c r="H158" s="531"/>
      <c r="I158" s="532"/>
      <c r="J158" s="67" t="str">
        <f t="shared" si="24"/>
        <v/>
      </c>
      <c r="K158" s="67" t="str">
        <f t="shared" si="25"/>
        <v/>
      </c>
    </row>
    <row r="159" spans="1:11" x14ac:dyDescent="0.25">
      <c r="A159" s="530">
        <v>150</v>
      </c>
      <c r="B159" s="531"/>
      <c r="C159" s="531"/>
      <c r="D159" s="532"/>
      <c r="E159" s="535"/>
      <c r="F159" s="532"/>
      <c r="G159" s="533"/>
      <c r="H159" s="531"/>
      <c r="I159" s="532"/>
      <c r="J159" s="67" t="str">
        <f t="shared" si="24"/>
        <v/>
      </c>
      <c r="K159" s="67" t="str">
        <f t="shared" si="25"/>
        <v/>
      </c>
    </row>
    <row r="160" spans="1:11" x14ac:dyDescent="0.25">
      <c r="A160" s="530">
        <v>151</v>
      </c>
      <c r="B160" s="531"/>
      <c r="C160" s="531"/>
      <c r="D160" s="532"/>
      <c r="E160" s="535"/>
      <c r="F160" s="532"/>
      <c r="G160" s="533"/>
      <c r="H160" s="531"/>
      <c r="I160" s="532"/>
      <c r="J160" s="67" t="str">
        <f t="shared" si="24"/>
        <v/>
      </c>
      <c r="K160" s="67" t="str">
        <f t="shared" si="25"/>
        <v/>
      </c>
    </row>
    <row r="161" spans="1:11" x14ac:dyDescent="0.25">
      <c r="A161" s="530">
        <v>152</v>
      </c>
      <c r="B161" s="531"/>
      <c r="C161" s="531"/>
      <c r="D161" s="532"/>
      <c r="E161" s="535"/>
      <c r="F161" s="532"/>
      <c r="G161" s="533"/>
      <c r="H161" s="531"/>
      <c r="I161" s="532"/>
      <c r="J161" s="67" t="str">
        <f t="shared" si="24"/>
        <v/>
      </c>
      <c r="K161" s="67" t="str">
        <f t="shared" si="25"/>
        <v/>
      </c>
    </row>
    <row r="162" spans="1:11" x14ac:dyDescent="0.25">
      <c r="A162" s="530">
        <v>153</v>
      </c>
      <c r="B162" s="531"/>
      <c r="C162" s="531"/>
      <c r="D162" s="532"/>
      <c r="E162" s="535"/>
      <c r="F162" s="532"/>
      <c r="G162" s="533"/>
      <c r="H162" s="531"/>
      <c r="I162" s="532"/>
      <c r="J162" s="67" t="str">
        <f t="shared" si="24"/>
        <v/>
      </c>
      <c r="K162" s="67" t="str">
        <f t="shared" si="25"/>
        <v/>
      </c>
    </row>
    <row r="163" spans="1:11" x14ac:dyDescent="0.25">
      <c r="A163" s="530">
        <v>154</v>
      </c>
      <c r="B163" s="531"/>
      <c r="C163" s="531"/>
      <c r="D163" s="532"/>
      <c r="E163" s="535"/>
      <c r="F163" s="532"/>
      <c r="G163" s="533"/>
      <c r="H163" s="531"/>
      <c r="I163" s="532"/>
      <c r="J163" s="67" t="str">
        <f t="shared" si="24"/>
        <v/>
      </c>
      <c r="K163" s="67" t="str">
        <f t="shared" si="25"/>
        <v/>
      </c>
    </row>
    <row r="164" spans="1:11" x14ac:dyDescent="0.25">
      <c r="A164" s="530">
        <v>155</v>
      </c>
      <c r="B164" s="531"/>
      <c r="C164" s="531"/>
      <c r="D164" s="532"/>
      <c r="E164" s="535"/>
      <c r="F164" s="532"/>
      <c r="G164" s="533"/>
      <c r="H164" s="531"/>
      <c r="I164" s="532"/>
      <c r="J164" s="67" t="str">
        <f t="shared" si="24"/>
        <v/>
      </c>
      <c r="K164" s="67" t="str">
        <f t="shared" si="25"/>
        <v/>
      </c>
    </row>
    <row r="165" spans="1:11" x14ac:dyDescent="0.25">
      <c r="A165" s="530">
        <v>156</v>
      </c>
      <c r="B165" s="531"/>
      <c r="C165" s="531"/>
      <c r="D165" s="532"/>
      <c r="E165" s="535"/>
      <c r="F165" s="532"/>
      <c r="G165" s="533"/>
      <c r="H165" s="531"/>
      <c r="I165" s="532"/>
      <c r="J165" s="67" t="str">
        <f t="shared" si="24"/>
        <v/>
      </c>
      <c r="K165" s="67" t="str">
        <f t="shared" si="25"/>
        <v/>
      </c>
    </row>
    <row r="166" spans="1:11" x14ac:dyDescent="0.25">
      <c r="A166" s="530">
        <v>157</v>
      </c>
      <c r="B166" s="531"/>
      <c r="C166" s="531"/>
      <c r="D166" s="532"/>
      <c r="E166" s="535"/>
      <c r="F166" s="532"/>
      <c r="G166" s="533"/>
      <c r="H166" s="531"/>
      <c r="I166" s="532"/>
      <c r="J166" s="67" t="str">
        <f t="shared" si="24"/>
        <v/>
      </c>
      <c r="K166" s="67" t="str">
        <f t="shared" si="25"/>
        <v/>
      </c>
    </row>
    <row r="167" spans="1:11" x14ac:dyDescent="0.25">
      <c r="A167" s="530">
        <v>158</v>
      </c>
      <c r="B167" s="531"/>
      <c r="C167" s="531"/>
      <c r="D167" s="532"/>
      <c r="E167" s="535"/>
      <c r="F167" s="532"/>
      <c r="G167" s="533"/>
      <c r="H167" s="531"/>
      <c r="I167" s="532"/>
      <c r="J167" s="67" t="str">
        <f t="shared" si="24"/>
        <v/>
      </c>
      <c r="K167" s="67" t="str">
        <f t="shared" si="25"/>
        <v/>
      </c>
    </row>
    <row r="168" spans="1:11" x14ac:dyDescent="0.25">
      <c r="A168" s="530">
        <v>159</v>
      </c>
      <c r="B168" s="531"/>
      <c r="C168" s="531"/>
      <c r="D168" s="532"/>
      <c r="E168" s="535"/>
      <c r="F168" s="532"/>
      <c r="G168" s="533"/>
      <c r="H168" s="531"/>
      <c r="I168" s="532"/>
      <c r="J168" s="67" t="str">
        <f t="shared" si="24"/>
        <v/>
      </c>
      <c r="K168" s="67" t="str">
        <f t="shared" si="25"/>
        <v/>
      </c>
    </row>
    <row r="169" spans="1:11" x14ac:dyDescent="0.25">
      <c r="A169" s="530">
        <v>160</v>
      </c>
      <c r="B169" s="531"/>
      <c r="C169" s="531"/>
      <c r="D169" s="532"/>
      <c r="E169" s="535"/>
      <c r="F169" s="532"/>
      <c r="G169" s="533"/>
      <c r="H169" s="531"/>
      <c r="I169" s="532"/>
      <c r="J169" s="67" t="str">
        <f t="shared" si="24"/>
        <v/>
      </c>
      <c r="K169" s="67" t="str">
        <f t="shared" si="25"/>
        <v/>
      </c>
    </row>
    <row r="170" spans="1:11" x14ac:dyDescent="0.25">
      <c r="A170" s="530">
        <v>161</v>
      </c>
      <c r="B170" s="531"/>
      <c r="C170" s="531"/>
      <c r="D170" s="532"/>
      <c r="E170" s="535"/>
      <c r="F170" s="532"/>
      <c r="G170" s="533"/>
      <c r="H170" s="531"/>
      <c r="I170" s="532"/>
      <c r="J170" s="67" t="str">
        <f t="shared" si="24"/>
        <v/>
      </c>
      <c r="K170" s="67" t="str">
        <f t="shared" si="25"/>
        <v/>
      </c>
    </row>
    <row r="171" spans="1:11" x14ac:dyDescent="0.25">
      <c r="A171" s="530">
        <v>162</v>
      </c>
      <c r="B171" s="531"/>
      <c r="C171" s="531"/>
      <c r="D171" s="532"/>
      <c r="E171" s="535"/>
      <c r="F171" s="532"/>
      <c r="G171" s="533"/>
      <c r="H171" s="531"/>
      <c r="I171" s="532"/>
      <c r="J171" s="67" t="str">
        <f t="shared" si="24"/>
        <v/>
      </c>
      <c r="K171" s="67" t="str">
        <f t="shared" si="25"/>
        <v/>
      </c>
    </row>
    <row r="172" spans="1:11" x14ac:dyDescent="0.25">
      <c r="A172" s="530">
        <v>163</v>
      </c>
      <c r="B172" s="531"/>
      <c r="C172" s="531"/>
      <c r="D172" s="532"/>
      <c r="E172" s="535"/>
      <c r="F172" s="532"/>
      <c r="G172" s="533"/>
      <c r="H172" s="531"/>
      <c r="I172" s="532"/>
      <c r="J172" s="67" t="str">
        <f t="shared" si="24"/>
        <v/>
      </c>
      <c r="K172" s="67" t="str">
        <f t="shared" si="25"/>
        <v/>
      </c>
    </row>
    <row r="173" spans="1:11" x14ac:dyDescent="0.25">
      <c r="A173" s="530">
        <v>164</v>
      </c>
      <c r="B173" s="531"/>
      <c r="C173" s="531"/>
      <c r="D173" s="532"/>
      <c r="E173" s="535"/>
      <c r="F173" s="532"/>
      <c r="G173" s="533"/>
      <c r="H173" s="531"/>
      <c r="I173" s="532"/>
      <c r="J173" s="67" t="str">
        <f t="shared" si="24"/>
        <v/>
      </c>
      <c r="K173" s="67" t="str">
        <f t="shared" si="25"/>
        <v/>
      </c>
    </row>
    <row r="174" spans="1:11" x14ac:dyDescent="0.25">
      <c r="A174" s="530">
        <v>165</v>
      </c>
      <c r="B174" s="531"/>
      <c r="C174" s="531"/>
      <c r="D174" s="532"/>
      <c r="E174" s="535"/>
      <c r="F174" s="532"/>
      <c r="G174" s="533"/>
      <c r="H174" s="531"/>
      <c r="I174" s="532"/>
      <c r="J174" s="67" t="str">
        <f t="shared" si="24"/>
        <v/>
      </c>
      <c r="K174" s="67" t="str">
        <f t="shared" si="25"/>
        <v/>
      </c>
    </row>
    <row r="175" spans="1:11" x14ac:dyDescent="0.25">
      <c r="A175" s="530">
        <v>166</v>
      </c>
      <c r="B175" s="531"/>
      <c r="C175" s="531"/>
      <c r="D175" s="532"/>
      <c r="E175" s="535"/>
      <c r="F175" s="532"/>
      <c r="G175" s="533"/>
      <c r="H175" s="531"/>
      <c r="I175" s="532"/>
      <c r="J175" s="67" t="str">
        <f t="shared" si="24"/>
        <v/>
      </c>
      <c r="K175" s="67" t="str">
        <f t="shared" si="25"/>
        <v/>
      </c>
    </row>
    <row r="176" spans="1:11" x14ac:dyDescent="0.25">
      <c r="A176" s="530">
        <v>167</v>
      </c>
      <c r="B176" s="531"/>
      <c r="C176" s="531"/>
      <c r="D176" s="532"/>
      <c r="E176" s="535"/>
      <c r="F176" s="532"/>
      <c r="G176" s="533"/>
      <c r="H176" s="531"/>
      <c r="I176" s="532"/>
      <c r="J176" s="67" t="str">
        <f t="shared" si="24"/>
        <v/>
      </c>
      <c r="K176" s="67" t="str">
        <f t="shared" si="25"/>
        <v/>
      </c>
    </row>
    <row r="177" spans="1:11" x14ac:dyDescent="0.25">
      <c r="A177" s="530">
        <v>168</v>
      </c>
      <c r="B177" s="531"/>
      <c r="C177" s="531"/>
      <c r="D177" s="532"/>
      <c r="E177" s="535"/>
      <c r="F177" s="532"/>
      <c r="G177" s="533"/>
      <c r="H177" s="531"/>
      <c r="I177" s="532"/>
      <c r="J177" s="67" t="str">
        <f t="shared" si="24"/>
        <v/>
      </c>
      <c r="K177" s="67" t="str">
        <f t="shared" si="25"/>
        <v/>
      </c>
    </row>
    <row r="178" spans="1:11" x14ac:dyDescent="0.25">
      <c r="A178" s="530">
        <v>169</v>
      </c>
      <c r="B178" s="531"/>
      <c r="C178" s="531"/>
      <c r="D178" s="532"/>
      <c r="E178" s="535"/>
      <c r="F178" s="532"/>
      <c r="G178" s="533"/>
      <c r="H178" s="531"/>
      <c r="I178" s="532"/>
      <c r="J178" s="67" t="str">
        <f t="shared" si="24"/>
        <v/>
      </c>
      <c r="K178" s="67" t="str">
        <f t="shared" si="25"/>
        <v/>
      </c>
    </row>
    <row r="179" spans="1:11" x14ac:dyDescent="0.25">
      <c r="A179" s="530">
        <v>170</v>
      </c>
      <c r="B179" s="531"/>
      <c r="C179" s="531"/>
      <c r="D179" s="532"/>
      <c r="E179" s="535"/>
      <c r="F179" s="532"/>
      <c r="G179" s="533"/>
      <c r="H179" s="531"/>
      <c r="I179" s="532"/>
      <c r="J179" s="67" t="str">
        <f t="shared" si="24"/>
        <v/>
      </c>
      <c r="K179" s="67" t="str">
        <f t="shared" si="25"/>
        <v/>
      </c>
    </row>
    <row r="180" spans="1:11" x14ac:dyDescent="0.25">
      <c r="A180" s="530">
        <v>171</v>
      </c>
      <c r="B180" s="531"/>
      <c r="C180" s="531"/>
      <c r="D180" s="532"/>
      <c r="E180" s="535"/>
      <c r="F180" s="532"/>
      <c r="G180" s="533"/>
      <c r="H180" s="531"/>
      <c r="I180" s="532"/>
      <c r="J180" s="67" t="str">
        <f t="shared" si="24"/>
        <v/>
      </c>
      <c r="K180" s="67" t="str">
        <f t="shared" si="25"/>
        <v/>
      </c>
    </row>
    <row r="181" spans="1:11" x14ac:dyDescent="0.25">
      <c r="A181" s="530">
        <v>172</v>
      </c>
      <c r="B181" s="531"/>
      <c r="C181" s="531"/>
      <c r="D181" s="532"/>
      <c r="E181" s="535"/>
      <c r="F181" s="532"/>
      <c r="G181" s="533"/>
      <c r="H181" s="531"/>
      <c r="I181" s="532"/>
      <c r="J181" s="67" t="str">
        <f t="shared" si="24"/>
        <v/>
      </c>
      <c r="K181" s="67" t="str">
        <f t="shared" si="25"/>
        <v/>
      </c>
    </row>
    <row r="182" spans="1:11" x14ac:dyDescent="0.25">
      <c r="A182" s="530">
        <v>173</v>
      </c>
      <c r="B182" s="531"/>
      <c r="C182" s="531"/>
      <c r="D182" s="532"/>
      <c r="E182" s="535"/>
      <c r="F182" s="532"/>
      <c r="G182" s="533"/>
      <c r="H182" s="531"/>
      <c r="I182" s="532"/>
      <c r="J182" s="67" t="str">
        <f t="shared" si="24"/>
        <v/>
      </c>
      <c r="K182" s="67" t="str">
        <f t="shared" si="25"/>
        <v/>
      </c>
    </row>
    <row r="183" spans="1:11" x14ac:dyDescent="0.25">
      <c r="A183" s="530">
        <v>174</v>
      </c>
      <c r="B183" s="531"/>
      <c r="C183" s="531"/>
      <c r="D183" s="532"/>
      <c r="E183" s="535"/>
      <c r="F183" s="532"/>
      <c r="G183" s="533"/>
      <c r="H183" s="531"/>
      <c r="I183" s="532"/>
      <c r="J183" s="67" t="str">
        <f t="shared" si="24"/>
        <v/>
      </c>
      <c r="K183" s="67" t="str">
        <f t="shared" si="25"/>
        <v/>
      </c>
    </row>
    <row r="184" spans="1:11" x14ac:dyDescent="0.25">
      <c r="A184" s="530">
        <v>175</v>
      </c>
      <c r="B184" s="531"/>
      <c r="C184" s="531"/>
      <c r="D184" s="532"/>
      <c r="E184" s="535"/>
      <c r="F184" s="532"/>
      <c r="G184" s="533"/>
      <c r="H184" s="531"/>
      <c r="I184" s="532"/>
      <c r="J184" s="67" t="str">
        <f t="shared" si="24"/>
        <v/>
      </c>
      <c r="K184" s="67" t="str">
        <f t="shared" si="25"/>
        <v/>
      </c>
    </row>
    <row r="185" spans="1:11" x14ac:dyDescent="0.25">
      <c r="A185" s="530">
        <v>176</v>
      </c>
      <c r="B185" s="531"/>
      <c r="C185" s="531"/>
      <c r="D185" s="532"/>
      <c r="E185" s="535"/>
      <c r="F185" s="532"/>
      <c r="G185" s="533"/>
      <c r="H185" s="531"/>
      <c r="I185" s="532"/>
      <c r="J185" s="67" t="str">
        <f t="shared" si="24"/>
        <v/>
      </c>
      <c r="K185" s="67" t="str">
        <f t="shared" si="25"/>
        <v/>
      </c>
    </row>
    <row r="186" spans="1:11" x14ac:dyDescent="0.25">
      <c r="A186" s="530">
        <v>177</v>
      </c>
      <c r="B186" s="531"/>
      <c r="C186" s="531"/>
      <c r="D186" s="532"/>
      <c r="E186" s="535"/>
      <c r="F186" s="532"/>
      <c r="G186" s="533"/>
      <c r="H186" s="531"/>
      <c r="I186" s="532"/>
      <c r="J186" s="67" t="str">
        <f t="shared" si="24"/>
        <v/>
      </c>
      <c r="K186" s="67" t="str">
        <f t="shared" si="25"/>
        <v/>
      </c>
    </row>
    <row r="187" spans="1:11" x14ac:dyDescent="0.25">
      <c r="A187" s="530">
        <v>178</v>
      </c>
      <c r="B187" s="531"/>
      <c r="C187" s="531"/>
      <c r="D187" s="532"/>
      <c r="E187" s="535"/>
      <c r="F187" s="532"/>
      <c r="G187" s="533"/>
      <c r="H187" s="531"/>
      <c r="I187" s="532"/>
      <c r="J187" s="67" t="str">
        <f t="shared" si="24"/>
        <v/>
      </c>
      <c r="K187" s="67" t="str">
        <f t="shared" si="25"/>
        <v/>
      </c>
    </row>
    <row r="188" spans="1:11" x14ac:dyDescent="0.25">
      <c r="A188" s="530">
        <v>179</v>
      </c>
      <c r="B188" s="531"/>
      <c r="C188" s="531"/>
      <c r="D188" s="532"/>
      <c r="E188" s="535"/>
      <c r="F188" s="532"/>
      <c r="G188" s="533"/>
      <c r="H188" s="531"/>
      <c r="I188" s="532"/>
      <c r="J188" s="67" t="str">
        <f t="shared" si="24"/>
        <v/>
      </c>
      <c r="K188" s="67" t="str">
        <f t="shared" si="25"/>
        <v/>
      </c>
    </row>
    <row r="189" spans="1:11" x14ac:dyDescent="0.25">
      <c r="A189" s="530">
        <v>180</v>
      </c>
      <c r="B189" s="531"/>
      <c r="C189" s="531"/>
      <c r="D189" s="532"/>
      <c r="E189" s="535"/>
      <c r="F189" s="532"/>
      <c r="G189" s="533"/>
      <c r="H189" s="531"/>
      <c r="I189" s="532"/>
      <c r="J189" s="67" t="str">
        <f t="shared" si="24"/>
        <v/>
      </c>
      <c r="K189" s="67" t="str">
        <f t="shared" si="25"/>
        <v/>
      </c>
    </row>
    <row r="190" spans="1:11" x14ac:dyDescent="0.25">
      <c r="A190" s="530">
        <v>181</v>
      </c>
      <c r="B190" s="531"/>
      <c r="C190" s="531"/>
      <c r="D190" s="532"/>
      <c r="E190" s="535"/>
      <c r="F190" s="532"/>
      <c r="G190" s="533"/>
      <c r="H190" s="531"/>
      <c r="I190" s="532"/>
      <c r="J190" s="67" t="str">
        <f t="shared" si="24"/>
        <v/>
      </c>
      <c r="K190" s="67" t="str">
        <f t="shared" si="25"/>
        <v/>
      </c>
    </row>
    <row r="191" spans="1:11" x14ac:dyDescent="0.25">
      <c r="A191" s="530">
        <v>182</v>
      </c>
      <c r="B191" s="531"/>
      <c r="C191" s="531"/>
      <c r="D191" s="532"/>
      <c r="E191" s="535"/>
      <c r="F191" s="532"/>
      <c r="G191" s="533"/>
      <c r="H191" s="531"/>
      <c r="I191" s="532"/>
      <c r="J191" s="67" t="str">
        <f t="shared" si="24"/>
        <v/>
      </c>
      <c r="K191" s="67" t="str">
        <f t="shared" si="25"/>
        <v/>
      </c>
    </row>
    <row r="192" spans="1:11" x14ac:dyDescent="0.25">
      <c r="A192" s="530">
        <v>183</v>
      </c>
      <c r="B192" s="531"/>
      <c r="C192" s="531"/>
      <c r="D192" s="532"/>
      <c r="E192" s="535"/>
      <c r="F192" s="532"/>
      <c r="G192" s="533"/>
      <c r="H192" s="531"/>
      <c r="I192" s="532"/>
      <c r="J192" s="67" t="str">
        <f t="shared" si="24"/>
        <v/>
      </c>
      <c r="K192" s="67" t="str">
        <f t="shared" si="25"/>
        <v/>
      </c>
    </row>
    <row r="193" spans="1:11" x14ac:dyDescent="0.25">
      <c r="A193" s="530">
        <v>184</v>
      </c>
      <c r="B193" s="531"/>
      <c r="C193" s="531"/>
      <c r="D193" s="532"/>
      <c r="E193" s="535"/>
      <c r="F193" s="532"/>
      <c r="G193" s="533"/>
      <c r="H193" s="531"/>
      <c r="I193" s="532"/>
      <c r="J193" s="67" t="str">
        <f t="shared" si="24"/>
        <v/>
      </c>
      <c r="K193" s="67" t="str">
        <f t="shared" si="25"/>
        <v/>
      </c>
    </row>
    <row r="194" spans="1:11" x14ac:dyDescent="0.25">
      <c r="A194" s="530">
        <v>185</v>
      </c>
      <c r="B194" s="531"/>
      <c r="C194" s="531"/>
      <c r="D194" s="532"/>
      <c r="E194" s="535"/>
      <c r="F194" s="532"/>
      <c r="G194" s="533"/>
      <c r="H194" s="531"/>
      <c r="I194" s="532"/>
      <c r="J194" s="67" t="str">
        <f t="shared" si="24"/>
        <v/>
      </c>
      <c r="K194" s="67" t="str">
        <f t="shared" si="25"/>
        <v/>
      </c>
    </row>
    <row r="195" spans="1:11" x14ac:dyDescent="0.25">
      <c r="A195" s="530">
        <v>186</v>
      </c>
      <c r="B195" s="531"/>
      <c r="C195" s="531"/>
      <c r="D195" s="532"/>
      <c r="E195" s="535"/>
      <c r="F195" s="532"/>
      <c r="G195" s="533"/>
      <c r="H195" s="531"/>
      <c r="I195" s="532"/>
      <c r="J195" s="67" t="str">
        <f t="shared" si="24"/>
        <v/>
      </c>
      <c r="K195" s="67" t="str">
        <f t="shared" si="25"/>
        <v/>
      </c>
    </row>
    <row r="196" spans="1:11" x14ac:dyDescent="0.25">
      <c r="A196" s="530">
        <v>187</v>
      </c>
      <c r="B196" s="531"/>
      <c r="C196" s="531"/>
      <c r="D196" s="532"/>
      <c r="E196" s="535"/>
      <c r="F196" s="532"/>
      <c r="G196" s="533"/>
      <c r="H196" s="531"/>
      <c r="I196" s="532"/>
      <c r="J196" s="67" t="str">
        <f t="shared" si="24"/>
        <v/>
      </c>
      <c r="K196" s="67" t="str">
        <f t="shared" si="25"/>
        <v/>
      </c>
    </row>
    <row r="197" spans="1:11" x14ac:dyDescent="0.25">
      <c r="A197" s="530">
        <v>188</v>
      </c>
      <c r="B197" s="531"/>
      <c r="C197" s="531"/>
      <c r="D197" s="532"/>
      <c r="E197" s="535"/>
      <c r="F197" s="532"/>
      <c r="G197" s="533"/>
      <c r="H197" s="531"/>
      <c r="I197" s="532"/>
      <c r="J197" s="67" t="str">
        <f t="shared" si="24"/>
        <v/>
      </c>
      <c r="K197" s="67" t="str">
        <f t="shared" si="25"/>
        <v/>
      </c>
    </row>
    <row r="198" spans="1:11" x14ac:dyDescent="0.25">
      <c r="A198" s="530">
        <v>189</v>
      </c>
      <c r="B198" s="531"/>
      <c r="C198" s="531"/>
      <c r="D198" s="532"/>
      <c r="E198" s="535"/>
      <c r="F198" s="532"/>
      <c r="G198" s="533"/>
      <c r="H198" s="531"/>
      <c r="I198" s="532"/>
      <c r="J198" s="67" t="str">
        <f t="shared" si="24"/>
        <v/>
      </c>
      <c r="K198" s="67" t="str">
        <f t="shared" si="25"/>
        <v/>
      </c>
    </row>
    <row r="199" spans="1:11" x14ac:dyDescent="0.25">
      <c r="A199" s="530">
        <v>190</v>
      </c>
      <c r="B199" s="531"/>
      <c r="C199" s="531"/>
      <c r="D199" s="532"/>
      <c r="E199" s="535"/>
      <c r="F199" s="532"/>
      <c r="G199" s="533"/>
      <c r="H199" s="531"/>
      <c r="I199" s="532"/>
      <c r="J199" s="67" t="str">
        <f t="shared" si="24"/>
        <v/>
      </c>
      <c r="K199" s="67" t="str">
        <f t="shared" si="25"/>
        <v/>
      </c>
    </row>
    <row r="200" spans="1:11" x14ac:dyDescent="0.25">
      <c r="A200" s="530">
        <v>191</v>
      </c>
      <c r="B200" s="531"/>
      <c r="C200" s="531"/>
      <c r="D200" s="532"/>
      <c r="E200" s="535"/>
      <c r="F200" s="532"/>
      <c r="G200" s="533"/>
      <c r="H200" s="531"/>
      <c r="I200" s="532"/>
      <c r="J200" s="67" t="str">
        <f t="shared" si="24"/>
        <v/>
      </c>
      <c r="K200" s="67" t="str">
        <f t="shared" si="25"/>
        <v/>
      </c>
    </row>
    <row r="201" spans="1:11" x14ac:dyDescent="0.25">
      <c r="A201" s="530">
        <v>192</v>
      </c>
      <c r="B201" s="531"/>
      <c r="C201" s="531"/>
      <c r="D201" s="532"/>
      <c r="E201" s="535"/>
      <c r="F201" s="532"/>
      <c r="G201" s="533"/>
      <c r="H201" s="531"/>
      <c r="I201" s="532"/>
      <c r="J201" s="67" t="str">
        <f t="shared" si="24"/>
        <v/>
      </c>
      <c r="K201" s="67" t="str">
        <f t="shared" si="25"/>
        <v/>
      </c>
    </row>
    <row r="202" spans="1:11" x14ac:dyDescent="0.25">
      <c r="A202" s="530">
        <v>193</v>
      </c>
      <c r="B202" s="531"/>
      <c r="C202" s="531"/>
      <c r="D202" s="532"/>
      <c r="E202" s="535"/>
      <c r="F202" s="532"/>
      <c r="G202" s="533"/>
      <c r="H202" s="531"/>
      <c r="I202" s="532"/>
      <c r="J202" s="67" t="str">
        <f t="shared" ref="J202:J259" si="26">IF(OR($B202="",$C202="",$D202="",$F202="",E202="",$G202&lt;an_initial,$G202&gt;an_final,$P202=FALSE),"",IF($I202="",CS_ROM*$H202/Q202,CS_ROM*$I202))</f>
        <v/>
      </c>
      <c r="K202" s="67" t="str">
        <f t="shared" ref="K202:K259" si="27">IF(OR($B202="",$C202="",$D202="",$F202="",E202="",$G202="",$G202&gt;an_final,$P202=FALSE),"",IF($I202="",CS_ROM*$H202/Q202,CS_ROM*$I202))</f>
        <v/>
      </c>
    </row>
    <row r="203" spans="1:11" x14ac:dyDescent="0.25">
      <c r="A203" s="530">
        <v>194</v>
      </c>
      <c r="B203" s="531"/>
      <c r="C203" s="531"/>
      <c r="D203" s="532"/>
      <c r="E203" s="535"/>
      <c r="F203" s="532"/>
      <c r="G203" s="533"/>
      <c r="H203" s="531"/>
      <c r="I203" s="532"/>
      <c r="J203" s="67" t="str">
        <f t="shared" si="26"/>
        <v/>
      </c>
      <c r="K203" s="67" t="str">
        <f t="shared" si="27"/>
        <v/>
      </c>
    </row>
    <row r="204" spans="1:11" x14ac:dyDescent="0.25">
      <c r="A204" s="530">
        <v>195</v>
      </c>
      <c r="B204" s="531"/>
      <c r="C204" s="531"/>
      <c r="D204" s="532"/>
      <c r="E204" s="535"/>
      <c r="F204" s="532"/>
      <c r="G204" s="533"/>
      <c r="H204" s="531"/>
      <c r="I204" s="532"/>
      <c r="J204" s="67" t="str">
        <f t="shared" si="26"/>
        <v/>
      </c>
      <c r="K204" s="67" t="str">
        <f t="shared" si="27"/>
        <v/>
      </c>
    </row>
    <row r="205" spans="1:11" x14ac:dyDescent="0.25">
      <c r="A205" s="530">
        <v>196</v>
      </c>
      <c r="B205" s="531"/>
      <c r="C205" s="531"/>
      <c r="D205" s="532"/>
      <c r="E205" s="535"/>
      <c r="F205" s="532"/>
      <c r="G205" s="533"/>
      <c r="H205" s="531"/>
      <c r="I205" s="532"/>
      <c r="J205" s="67" t="str">
        <f t="shared" si="26"/>
        <v/>
      </c>
      <c r="K205" s="67" t="str">
        <f t="shared" si="27"/>
        <v/>
      </c>
    </row>
    <row r="206" spans="1:11" x14ac:dyDescent="0.25">
      <c r="A206" s="530">
        <v>197</v>
      </c>
      <c r="B206" s="531"/>
      <c r="C206" s="531"/>
      <c r="D206" s="532"/>
      <c r="E206" s="535"/>
      <c r="F206" s="532"/>
      <c r="G206" s="533"/>
      <c r="H206" s="531"/>
      <c r="I206" s="532"/>
      <c r="J206" s="67" t="str">
        <f t="shared" si="26"/>
        <v/>
      </c>
      <c r="K206" s="67" t="str">
        <f t="shared" si="27"/>
        <v/>
      </c>
    </row>
    <row r="207" spans="1:11" x14ac:dyDescent="0.25">
      <c r="A207" s="530">
        <v>198</v>
      </c>
      <c r="B207" s="531"/>
      <c r="C207" s="531"/>
      <c r="D207" s="532"/>
      <c r="E207" s="535"/>
      <c r="F207" s="532"/>
      <c r="G207" s="533"/>
      <c r="H207" s="531"/>
      <c r="I207" s="532"/>
      <c r="J207" s="67" t="str">
        <f t="shared" si="26"/>
        <v/>
      </c>
      <c r="K207" s="67" t="str">
        <f t="shared" si="27"/>
        <v/>
      </c>
    </row>
    <row r="208" spans="1:11" x14ac:dyDescent="0.25">
      <c r="A208" s="530">
        <v>199</v>
      </c>
      <c r="B208" s="531"/>
      <c r="C208" s="531"/>
      <c r="D208" s="532"/>
      <c r="E208" s="535"/>
      <c r="F208" s="532"/>
      <c r="G208" s="533"/>
      <c r="H208" s="531"/>
      <c r="I208" s="532"/>
      <c r="J208" s="67" t="str">
        <f t="shared" si="26"/>
        <v/>
      </c>
      <c r="K208" s="67" t="str">
        <f t="shared" si="27"/>
        <v/>
      </c>
    </row>
    <row r="209" spans="1:11" x14ac:dyDescent="0.25">
      <c r="A209" s="530">
        <v>200</v>
      </c>
      <c r="B209" s="531"/>
      <c r="C209" s="531"/>
      <c r="D209" s="532"/>
      <c r="E209" s="535"/>
      <c r="F209" s="532"/>
      <c r="G209" s="533"/>
      <c r="H209" s="531"/>
      <c r="I209" s="532"/>
      <c r="J209" s="67" t="str">
        <f t="shared" si="26"/>
        <v/>
      </c>
      <c r="K209" s="67" t="str">
        <f t="shared" si="27"/>
        <v/>
      </c>
    </row>
    <row r="210" spans="1:11" x14ac:dyDescent="0.25">
      <c r="A210" s="530">
        <v>201</v>
      </c>
      <c r="B210" s="531"/>
      <c r="C210" s="531"/>
      <c r="D210" s="532"/>
      <c r="E210" s="535"/>
      <c r="F210" s="532"/>
      <c r="G210" s="533"/>
      <c r="H210" s="531"/>
      <c r="I210" s="532"/>
      <c r="J210" s="67" t="str">
        <f t="shared" si="26"/>
        <v/>
      </c>
      <c r="K210" s="67" t="str">
        <f t="shared" si="27"/>
        <v/>
      </c>
    </row>
    <row r="211" spans="1:11" x14ac:dyDescent="0.25">
      <c r="A211" s="530">
        <v>202</v>
      </c>
      <c r="B211" s="531"/>
      <c r="C211" s="531"/>
      <c r="D211" s="532"/>
      <c r="E211" s="535"/>
      <c r="F211" s="532"/>
      <c r="G211" s="533"/>
      <c r="H211" s="531"/>
      <c r="I211" s="532"/>
      <c r="J211" s="67" t="str">
        <f t="shared" si="26"/>
        <v/>
      </c>
      <c r="K211" s="67" t="str">
        <f t="shared" si="27"/>
        <v/>
      </c>
    </row>
    <row r="212" spans="1:11" x14ac:dyDescent="0.25">
      <c r="A212" s="530">
        <v>203</v>
      </c>
      <c r="B212" s="531"/>
      <c r="C212" s="531"/>
      <c r="D212" s="532"/>
      <c r="E212" s="535"/>
      <c r="F212" s="532"/>
      <c r="G212" s="533"/>
      <c r="H212" s="531"/>
      <c r="I212" s="532"/>
      <c r="J212" s="67" t="str">
        <f t="shared" si="26"/>
        <v/>
      </c>
      <c r="K212" s="67" t="str">
        <f t="shared" si="27"/>
        <v/>
      </c>
    </row>
    <row r="213" spans="1:11" x14ac:dyDescent="0.25">
      <c r="A213" s="530">
        <v>204</v>
      </c>
      <c r="B213" s="531"/>
      <c r="C213" s="531"/>
      <c r="D213" s="532"/>
      <c r="E213" s="535"/>
      <c r="F213" s="532"/>
      <c r="G213" s="533"/>
      <c r="H213" s="531"/>
      <c r="I213" s="532"/>
      <c r="J213" s="67" t="str">
        <f t="shared" si="26"/>
        <v/>
      </c>
      <c r="K213" s="67" t="str">
        <f t="shared" si="27"/>
        <v/>
      </c>
    </row>
    <row r="214" spans="1:11" x14ac:dyDescent="0.25">
      <c r="A214" s="530">
        <v>205</v>
      </c>
      <c r="B214" s="531"/>
      <c r="C214" s="531"/>
      <c r="D214" s="532"/>
      <c r="E214" s="535"/>
      <c r="F214" s="532"/>
      <c r="G214" s="533"/>
      <c r="H214" s="531"/>
      <c r="I214" s="532"/>
      <c r="J214" s="67" t="str">
        <f t="shared" si="26"/>
        <v/>
      </c>
      <c r="K214" s="67" t="str">
        <f t="shared" si="27"/>
        <v/>
      </c>
    </row>
    <row r="215" spans="1:11" x14ac:dyDescent="0.25">
      <c r="A215" s="530">
        <v>206</v>
      </c>
      <c r="B215" s="531"/>
      <c r="C215" s="531"/>
      <c r="D215" s="532"/>
      <c r="E215" s="535"/>
      <c r="F215" s="532"/>
      <c r="G215" s="533"/>
      <c r="H215" s="531"/>
      <c r="I215" s="532"/>
      <c r="J215" s="67" t="str">
        <f t="shared" si="26"/>
        <v/>
      </c>
      <c r="K215" s="67" t="str">
        <f t="shared" si="27"/>
        <v/>
      </c>
    </row>
    <row r="216" spans="1:11" x14ac:dyDescent="0.25">
      <c r="A216" s="530">
        <v>207</v>
      </c>
      <c r="B216" s="531"/>
      <c r="C216" s="531"/>
      <c r="D216" s="532"/>
      <c r="E216" s="535"/>
      <c r="F216" s="532"/>
      <c r="G216" s="533"/>
      <c r="H216" s="531"/>
      <c r="I216" s="532"/>
      <c r="J216" s="67" t="str">
        <f t="shared" si="26"/>
        <v/>
      </c>
      <c r="K216" s="67" t="str">
        <f t="shared" si="27"/>
        <v/>
      </c>
    </row>
    <row r="217" spans="1:11" x14ac:dyDescent="0.25">
      <c r="A217" s="530">
        <v>208</v>
      </c>
      <c r="B217" s="531"/>
      <c r="C217" s="531"/>
      <c r="D217" s="532"/>
      <c r="E217" s="535"/>
      <c r="F217" s="532"/>
      <c r="G217" s="533"/>
      <c r="H217" s="531"/>
      <c r="I217" s="532"/>
      <c r="J217" s="67" t="str">
        <f t="shared" si="26"/>
        <v/>
      </c>
      <c r="K217" s="67" t="str">
        <f t="shared" si="27"/>
        <v/>
      </c>
    </row>
    <row r="218" spans="1:11" x14ac:dyDescent="0.25">
      <c r="A218" s="530">
        <v>209</v>
      </c>
      <c r="B218" s="531"/>
      <c r="C218" s="531"/>
      <c r="D218" s="532"/>
      <c r="E218" s="535"/>
      <c r="F218" s="532"/>
      <c r="G218" s="533"/>
      <c r="H218" s="531"/>
      <c r="I218" s="532"/>
      <c r="J218" s="67" t="str">
        <f t="shared" si="26"/>
        <v/>
      </c>
      <c r="K218" s="67" t="str">
        <f t="shared" si="27"/>
        <v/>
      </c>
    </row>
    <row r="219" spans="1:11" x14ac:dyDescent="0.25">
      <c r="A219" s="530">
        <v>210</v>
      </c>
      <c r="B219" s="531"/>
      <c r="C219" s="531"/>
      <c r="D219" s="532"/>
      <c r="E219" s="535"/>
      <c r="F219" s="532"/>
      <c r="G219" s="533"/>
      <c r="H219" s="531"/>
      <c r="I219" s="532"/>
      <c r="J219" s="67" t="str">
        <f t="shared" si="26"/>
        <v/>
      </c>
      <c r="K219" s="67" t="str">
        <f t="shared" si="27"/>
        <v/>
      </c>
    </row>
    <row r="220" spans="1:11" x14ac:dyDescent="0.25">
      <c r="A220" s="530">
        <v>211</v>
      </c>
      <c r="B220" s="531"/>
      <c r="C220" s="531"/>
      <c r="D220" s="532"/>
      <c r="E220" s="535"/>
      <c r="F220" s="532"/>
      <c r="G220" s="533"/>
      <c r="H220" s="531"/>
      <c r="I220" s="532"/>
      <c r="J220" s="67" t="str">
        <f t="shared" si="26"/>
        <v/>
      </c>
      <c r="K220" s="67" t="str">
        <f t="shared" si="27"/>
        <v/>
      </c>
    </row>
    <row r="221" spans="1:11" x14ac:dyDescent="0.25">
      <c r="A221" s="530">
        <v>212</v>
      </c>
      <c r="B221" s="531"/>
      <c r="C221" s="531"/>
      <c r="D221" s="532"/>
      <c r="E221" s="535"/>
      <c r="F221" s="532"/>
      <c r="G221" s="533"/>
      <c r="H221" s="531"/>
      <c r="I221" s="532"/>
      <c r="J221" s="67" t="str">
        <f t="shared" si="26"/>
        <v/>
      </c>
      <c r="K221" s="67" t="str">
        <f t="shared" si="27"/>
        <v/>
      </c>
    </row>
    <row r="222" spans="1:11" x14ac:dyDescent="0.25">
      <c r="A222" s="530">
        <v>213</v>
      </c>
      <c r="B222" s="531"/>
      <c r="C222" s="531"/>
      <c r="D222" s="532"/>
      <c r="E222" s="535"/>
      <c r="F222" s="532"/>
      <c r="G222" s="533"/>
      <c r="H222" s="531"/>
      <c r="I222" s="532"/>
      <c r="J222" s="67" t="str">
        <f t="shared" si="26"/>
        <v/>
      </c>
      <c r="K222" s="67" t="str">
        <f t="shared" si="27"/>
        <v/>
      </c>
    </row>
    <row r="223" spans="1:11" x14ac:dyDescent="0.25">
      <c r="A223" s="530">
        <v>214</v>
      </c>
      <c r="B223" s="531"/>
      <c r="C223" s="531"/>
      <c r="D223" s="532"/>
      <c r="E223" s="535"/>
      <c r="F223" s="532"/>
      <c r="G223" s="533"/>
      <c r="H223" s="531"/>
      <c r="I223" s="532"/>
      <c r="J223" s="67" t="str">
        <f t="shared" si="26"/>
        <v/>
      </c>
      <c r="K223" s="67" t="str">
        <f t="shared" si="27"/>
        <v/>
      </c>
    </row>
    <row r="224" spans="1:11" x14ac:dyDescent="0.25">
      <c r="A224" s="530">
        <v>215</v>
      </c>
      <c r="B224" s="531"/>
      <c r="C224" s="531"/>
      <c r="D224" s="532"/>
      <c r="E224" s="535"/>
      <c r="F224" s="532"/>
      <c r="G224" s="533"/>
      <c r="H224" s="531"/>
      <c r="I224" s="532"/>
      <c r="J224" s="67" t="str">
        <f t="shared" si="26"/>
        <v/>
      </c>
      <c r="K224" s="67" t="str">
        <f t="shared" si="27"/>
        <v/>
      </c>
    </row>
    <row r="225" spans="1:11" x14ac:dyDescent="0.25">
      <c r="A225" s="530">
        <v>216</v>
      </c>
      <c r="B225" s="531"/>
      <c r="C225" s="531"/>
      <c r="D225" s="532"/>
      <c r="E225" s="535"/>
      <c r="F225" s="532"/>
      <c r="G225" s="533"/>
      <c r="H225" s="531"/>
      <c r="I225" s="532"/>
      <c r="J225" s="67" t="str">
        <f t="shared" si="26"/>
        <v/>
      </c>
      <c r="K225" s="67" t="str">
        <f t="shared" si="27"/>
        <v/>
      </c>
    </row>
    <row r="226" spans="1:11" x14ac:dyDescent="0.25">
      <c r="A226" s="530">
        <v>217</v>
      </c>
      <c r="B226" s="531"/>
      <c r="C226" s="531"/>
      <c r="D226" s="532"/>
      <c r="E226" s="535"/>
      <c r="F226" s="532"/>
      <c r="G226" s="533"/>
      <c r="H226" s="531"/>
      <c r="I226" s="532"/>
      <c r="J226" s="67" t="str">
        <f t="shared" si="26"/>
        <v/>
      </c>
      <c r="K226" s="67" t="str">
        <f t="shared" si="27"/>
        <v/>
      </c>
    </row>
    <row r="227" spans="1:11" x14ac:dyDescent="0.25">
      <c r="A227" s="530">
        <v>218</v>
      </c>
      <c r="B227" s="531"/>
      <c r="C227" s="531"/>
      <c r="D227" s="532"/>
      <c r="E227" s="535"/>
      <c r="F227" s="532"/>
      <c r="G227" s="533"/>
      <c r="H227" s="531"/>
      <c r="I227" s="532"/>
      <c r="J227" s="67" t="str">
        <f t="shared" si="26"/>
        <v/>
      </c>
      <c r="K227" s="67" t="str">
        <f t="shared" si="27"/>
        <v/>
      </c>
    </row>
    <row r="228" spans="1:11" x14ac:dyDescent="0.25">
      <c r="A228" s="530">
        <v>219</v>
      </c>
      <c r="B228" s="531"/>
      <c r="C228" s="531"/>
      <c r="D228" s="532"/>
      <c r="E228" s="535"/>
      <c r="F228" s="532"/>
      <c r="G228" s="533"/>
      <c r="H228" s="531"/>
      <c r="I228" s="532"/>
      <c r="J228" s="67" t="str">
        <f t="shared" si="26"/>
        <v/>
      </c>
      <c r="K228" s="67" t="str">
        <f t="shared" si="27"/>
        <v/>
      </c>
    </row>
    <row r="229" spans="1:11" x14ac:dyDescent="0.25">
      <c r="A229" s="530">
        <v>220</v>
      </c>
      <c r="B229" s="531"/>
      <c r="C229" s="531"/>
      <c r="D229" s="532"/>
      <c r="E229" s="535"/>
      <c r="F229" s="532"/>
      <c r="G229" s="533"/>
      <c r="H229" s="531"/>
      <c r="I229" s="532"/>
      <c r="J229" s="67" t="str">
        <f t="shared" si="26"/>
        <v/>
      </c>
      <c r="K229" s="67" t="str">
        <f t="shared" si="27"/>
        <v/>
      </c>
    </row>
    <row r="230" spans="1:11" x14ac:dyDescent="0.25">
      <c r="A230" s="530">
        <v>221</v>
      </c>
      <c r="B230" s="531"/>
      <c r="C230" s="531"/>
      <c r="D230" s="532"/>
      <c r="E230" s="535"/>
      <c r="F230" s="532"/>
      <c r="G230" s="533"/>
      <c r="H230" s="531"/>
      <c r="I230" s="532"/>
      <c r="J230" s="67" t="str">
        <f t="shared" si="26"/>
        <v/>
      </c>
      <c r="K230" s="67" t="str">
        <f t="shared" si="27"/>
        <v/>
      </c>
    </row>
    <row r="231" spans="1:11" x14ac:dyDescent="0.25">
      <c r="A231" s="530">
        <v>222</v>
      </c>
      <c r="B231" s="531"/>
      <c r="C231" s="531"/>
      <c r="D231" s="532"/>
      <c r="E231" s="535"/>
      <c r="F231" s="532"/>
      <c r="G231" s="533"/>
      <c r="H231" s="531"/>
      <c r="I231" s="532"/>
      <c r="J231" s="67" t="str">
        <f t="shared" si="26"/>
        <v/>
      </c>
      <c r="K231" s="67" t="str">
        <f t="shared" si="27"/>
        <v/>
      </c>
    </row>
    <row r="232" spans="1:11" x14ac:dyDescent="0.25">
      <c r="A232" s="530">
        <v>223</v>
      </c>
      <c r="B232" s="531"/>
      <c r="C232" s="531"/>
      <c r="D232" s="532"/>
      <c r="E232" s="535"/>
      <c r="F232" s="532"/>
      <c r="G232" s="533"/>
      <c r="H232" s="531"/>
      <c r="I232" s="532"/>
      <c r="J232" s="67" t="str">
        <f t="shared" si="26"/>
        <v/>
      </c>
      <c r="K232" s="67" t="str">
        <f t="shared" si="27"/>
        <v/>
      </c>
    </row>
    <row r="233" spans="1:11" x14ac:dyDescent="0.25">
      <c r="A233" s="530">
        <v>224</v>
      </c>
      <c r="B233" s="531"/>
      <c r="C233" s="531"/>
      <c r="D233" s="532"/>
      <c r="E233" s="535"/>
      <c r="F233" s="532"/>
      <c r="G233" s="533"/>
      <c r="H233" s="531"/>
      <c r="I233" s="532"/>
      <c r="J233" s="67" t="str">
        <f t="shared" si="26"/>
        <v/>
      </c>
      <c r="K233" s="67" t="str">
        <f t="shared" si="27"/>
        <v/>
      </c>
    </row>
    <row r="234" spans="1:11" x14ac:dyDescent="0.25">
      <c r="A234" s="530">
        <v>225</v>
      </c>
      <c r="B234" s="531"/>
      <c r="C234" s="531"/>
      <c r="D234" s="532"/>
      <c r="E234" s="535"/>
      <c r="F234" s="532"/>
      <c r="G234" s="533"/>
      <c r="H234" s="531"/>
      <c r="I234" s="532"/>
      <c r="J234" s="67" t="str">
        <f t="shared" si="26"/>
        <v/>
      </c>
      <c r="K234" s="67" t="str">
        <f t="shared" si="27"/>
        <v/>
      </c>
    </row>
    <row r="235" spans="1:11" x14ac:dyDescent="0.25">
      <c r="A235" s="530">
        <v>226</v>
      </c>
      <c r="B235" s="531"/>
      <c r="C235" s="531"/>
      <c r="D235" s="532"/>
      <c r="E235" s="535"/>
      <c r="F235" s="532"/>
      <c r="G235" s="533"/>
      <c r="H235" s="531"/>
      <c r="I235" s="532"/>
      <c r="J235" s="67" t="str">
        <f t="shared" si="26"/>
        <v/>
      </c>
      <c r="K235" s="67" t="str">
        <f t="shared" si="27"/>
        <v/>
      </c>
    </row>
    <row r="236" spans="1:11" x14ac:dyDescent="0.25">
      <c r="A236" s="530">
        <v>227</v>
      </c>
      <c r="B236" s="531"/>
      <c r="C236" s="531"/>
      <c r="D236" s="532"/>
      <c r="E236" s="535"/>
      <c r="F236" s="532"/>
      <c r="G236" s="533"/>
      <c r="H236" s="531"/>
      <c r="I236" s="532"/>
      <c r="J236" s="67" t="str">
        <f t="shared" si="26"/>
        <v/>
      </c>
      <c r="K236" s="67" t="str">
        <f t="shared" si="27"/>
        <v/>
      </c>
    </row>
    <row r="237" spans="1:11" x14ac:dyDescent="0.25">
      <c r="A237" s="530">
        <v>228</v>
      </c>
      <c r="B237" s="531"/>
      <c r="C237" s="531"/>
      <c r="D237" s="532"/>
      <c r="E237" s="535"/>
      <c r="F237" s="532"/>
      <c r="G237" s="533"/>
      <c r="H237" s="531"/>
      <c r="I237" s="532"/>
      <c r="J237" s="67" t="str">
        <f t="shared" si="26"/>
        <v/>
      </c>
      <c r="K237" s="67" t="str">
        <f t="shared" si="27"/>
        <v/>
      </c>
    </row>
    <row r="238" spans="1:11" x14ac:dyDescent="0.25">
      <c r="A238" s="530">
        <v>229</v>
      </c>
      <c r="B238" s="531"/>
      <c r="C238" s="531"/>
      <c r="D238" s="532"/>
      <c r="E238" s="535"/>
      <c r="F238" s="532"/>
      <c r="G238" s="533"/>
      <c r="H238" s="531"/>
      <c r="I238" s="532"/>
      <c r="J238" s="67" t="str">
        <f t="shared" si="26"/>
        <v/>
      </c>
      <c r="K238" s="67" t="str">
        <f t="shared" si="27"/>
        <v/>
      </c>
    </row>
    <row r="239" spans="1:11" x14ac:dyDescent="0.25">
      <c r="A239" s="530">
        <v>230</v>
      </c>
      <c r="B239" s="531"/>
      <c r="C239" s="531"/>
      <c r="D239" s="532"/>
      <c r="E239" s="535"/>
      <c r="F239" s="532"/>
      <c r="G239" s="533"/>
      <c r="H239" s="531"/>
      <c r="I239" s="532"/>
      <c r="J239" s="67" t="str">
        <f t="shared" si="26"/>
        <v/>
      </c>
      <c r="K239" s="67" t="str">
        <f t="shared" si="27"/>
        <v/>
      </c>
    </row>
    <row r="240" spans="1:11" x14ac:dyDescent="0.25">
      <c r="A240" s="530">
        <v>231</v>
      </c>
      <c r="B240" s="531"/>
      <c r="C240" s="531"/>
      <c r="D240" s="532"/>
      <c r="E240" s="535"/>
      <c r="F240" s="532"/>
      <c r="G240" s="533"/>
      <c r="H240" s="531"/>
      <c r="I240" s="532"/>
      <c r="J240" s="67" t="str">
        <f t="shared" si="26"/>
        <v/>
      </c>
      <c r="K240" s="67" t="str">
        <f t="shared" si="27"/>
        <v/>
      </c>
    </row>
    <row r="241" spans="1:11" x14ac:dyDescent="0.25">
      <c r="A241" s="530">
        <v>232</v>
      </c>
      <c r="B241" s="531"/>
      <c r="C241" s="531"/>
      <c r="D241" s="532"/>
      <c r="E241" s="535"/>
      <c r="F241" s="532"/>
      <c r="G241" s="533"/>
      <c r="H241" s="531"/>
      <c r="I241" s="532"/>
      <c r="J241" s="67" t="str">
        <f t="shared" si="26"/>
        <v/>
      </c>
      <c r="K241" s="67" t="str">
        <f t="shared" si="27"/>
        <v/>
      </c>
    </row>
    <row r="242" spans="1:11" x14ac:dyDescent="0.25">
      <c r="A242" s="530">
        <v>233</v>
      </c>
      <c r="B242" s="531"/>
      <c r="C242" s="531"/>
      <c r="D242" s="532"/>
      <c r="E242" s="535"/>
      <c r="F242" s="532"/>
      <c r="G242" s="533"/>
      <c r="H242" s="531"/>
      <c r="I242" s="532"/>
      <c r="J242" s="67" t="str">
        <f t="shared" si="26"/>
        <v/>
      </c>
      <c r="K242" s="67" t="str">
        <f t="shared" si="27"/>
        <v/>
      </c>
    </row>
    <row r="243" spans="1:11" x14ac:dyDescent="0.25">
      <c r="A243" s="530">
        <v>234</v>
      </c>
      <c r="B243" s="531"/>
      <c r="C243" s="531"/>
      <c r="D243" s="532"/>
      <c r="E243" s="535"/>
      <c r="F243" s="532"/>
      <c r="G243" s="533"/>
      <c r="H243" s="531"/>
      <c r="I243" s="532"/>
      <c r="J243" s="67" t="str">
        <f t="shared" si="26"/>
        <v/>
      </c>
      <c r="K243" s="67" t="str">
        <f t="shared" si="27"/>
        <v/>
      </c>
    </row>
    <row r="244" spans="1:11" x14ac:dyDescent="0.25">
      <c r="A244" s="530">
        <v>235</v>
      </c>
      <c r="B244" s="531"/>
      <c r="C244" s="531"/>
      <c r="D244" s="532"/>
      <c r="E244" s="535"/>
      <c r="F244" s="532"/>
      <c r="G244" s="533"/>
      <c r="H244" s="531"/>
      <c r="I244" s="532"/>
      <c r="J244" s="67" t="str">
        <f t="shared" si="26"/>
        <v/>
      </c>
      <c r="K244" s="67" t="str">
        <f t="shared" si="27"/>
        <v/>
      </c>
    </row>
    <row r="245" spans="1:11" x14ac:dyDescent="0.25">
      <c r="A245" s="530">
        <v>236</v>
      </c>
      <c r="B245" s="531"/>
      <c r="C245" s="531"/>
      <c r="D245" s="532"/>
      <c r="E245" s="535"/>
      <c r="F245" s="532"/>
      <c r="G245" s="533"/>
      <c r="H245" s="531"/>
      <c r="I245" s="532"/>
      <c r="J245" s="67" t="str">
        <f t="shared" si="26"/>
        <v/>
      </c>
      <c r="K245" s="67" t="str">
        <f t="shared" si="27"/>
        <v/>
      </c>
    </row>
    <row r="246" spans="1:11" x14ac:dyDescent="0.25">
      <c r="A246" s="530">
        <v>237</v>
      </c>
      <c r="B246" s="531"/>
      <c r="C246" s="531"/>
      <c r="D246" s="532"/>
      <c r="E246" s="535"/>
      <c r="F246" s="532"/>
      <c r="G246" s="533"/>
      <c r="H246" s="531"/>
      <c r="I246" s="532"/>
      <c r="J246" s="67" t="str">
        <f t="shared" si="26"/>
        <v/>
      </c>
      <c r="K246" s="67" t="str">
        <f t="shared" si="27"/>
        <v/>
      </c>
    </row>
    <row r="247" spans="1:11" x14ac:dyDescent="0.25">
      <c r="A247" s="530">
        <v>238</v>
      </c>
      <c r="B247" s="531"/>
      <c r="C247" s="531"/>
      <c r="D247" s="532"/>
      <c r="E247" s="535"/>
      <c r="F247" s="532"/>
      <c r="G247" s="533"/>
      <c r="H247" s="531"/>
      <c r="I247" s="532"/>
      <c r="J247" s="67" t="str">
        <f t="shared" si="26"/>
        <v/>
      </c>
      <c r="K247" s="67" t="str">
        <f t="shared" si="27"/>
        <v/>
      </c>
    </row>
    <row r="248" spans="1:11" x14ac:dyDescent="0.25">
      <c r="A248" s="530">
        <v>239</v>
      </c>
      <c r="B248" s="531"/>
      <c r="C248" s="531"/>
      <c r="D248" s="532"/>
      <c r="E248" s="535"/>
      <c r="F248" s="532"/>
      <c r="G248" s="533"/>
      <c r="H248" s="531"/>
      <c r="I248" s="532"/>
      <c r="J248" s="67" t="str">
        <f t="shared" si="26"/>
        <v/>
      </c>
      <c r="K248" s="67" t="str">
        <f t="shared" si="27"/>
        <v/>
      </c>
    </row>
    <row r="249" spans="1:11" x14ac:dyDescent="0.25">
      <c r="A249" s="530">
        <v>240</v>
      </c>
      <c r="B249" s="531"/>
      <c r="C249" s="531"/>
      <c r="D249" s="532"/>
      <c r="E249" s="535"/>
      <c r="F249" s="532"/>
      <c r="G249" s="533"/>
      <c r="H249" s="531"/>
      <c r="I249" s="532"/>
      <c r="J249" s="67" t="str">
        <f t="shared" si="26"/>
        <v/>
      </c>
      <c r="K249" s="67" t="str">
        <f t="shared" si="27"/>
        <v/>
      </c>
    </row>
    <row r="250" spans="1:11" x14ac:dyDescent="0.25">
      <c r="A250" s="530">
        <v>241</v>
      </c>
      <c r="B250" s="531"/>
      <c r="C250" s="531"/>
      <c r="D250" s="532"/>
      <c r="E250" s="535"/>
      <c r="F250" s="532"/>
      <c r="G250" s="533"/>
      <c r="H250" s="531"/>
      <c r="I250" s="532"/>
      <c r="J250" s="67" t="str">
        <f t="shared" si="26"/>
        <v/>
      </c>
      <c r="K250" s="67" t="str">
        <f t="shared" si="27"/>
        <v/>
      </c>
    </row>
    <row r="251" spans="1:11" x14ac:dyDescent="0.25">
      <c r="A251" s="530">
        <v>242</v>
      </c>
      <c r="B251" s="531"/>
      <c r="C251" s="531"/>
      <c r="D251" s="532"/>
      <c r="E251" s="535"/>
      <c r="F251" s="532"/>
      <c r="G251" s="533"/>
      <c r="H251" s="531"/>
      <c r="I251" s="532"/>
      <c r="J251" s="67" t="str">
        <f t="shared" si="26"/>
        <v/>
      </c>
      <c r="K251" s="67" t="str">
        <f t="shared" si="27"/>
        <v/>
      </c>
    </row>
    <row r="252" spans="1:11" x14ac:dyDescent="0.25">
      <c r="A252" s="530">
        <v>243</v>
      </c>
      <c r="B252" s="531"/>
      <c r="C252" s="531"/>
      <c r="D252" s="532"/>
      <c r="E252" s="535"/>
      <c r="F252" s="532"/>
      <c r="G252" s="533"/>
      <c r="H252" s="531"/>
      <c r="I252" s="532"/>
      <c r="J252" s="67" t="str">
        <f t="shared" si="26"/>
        <v/>
      </c>
      <c r="K252" s="67" t="str">
        <f t="shared" si="27"/>
        <v/>
      </c>
    </row>
    <row r="253" spans="1:11" x14ac:dyDescent="0.25">
      <c r="A253" s="530">
        <v>244</v>
      </c>
      <c r="B253" s="531"/>
      <c r="C253" s="531"/>
      <c r="D253" s="532"/>
      <c r="E253" s="535"/>
      <c r="F253" s="532"/>
      <c r="G253" s="533"/>
      <c r="H253" s="531"/>
      <c r="I253" s="532"/>
      <c r="J253" s="67" t="str">
        <f t="shared" si="26"/>
        <v/>
      </c>
      <c r="K253" s="67" t="str">
        <f t="shared" si="27"/>
        <v/>
      </c>
    </row>
    <row r="254" spans="1:11" x14ac:dyDescent="0.25">
      <c r="A254" s="530">
        <v>245</v>
      </c>
      <c r="B254" s="531"/>
      <c r="C254" s="531"/>
      <c r="D254" s="532"/>
      <c r="E254" s="535"/>
      <c r="F254" s="532"/>
      <c r="G254" s="533"/>
      <c r="H254" s="531"/>
      <c r="I254" s="532"/>
      <c r="J254" s="67" t="str">
        <f t="shared" si="26"/>
        <v/>
      </c>
      <c r="K254" s="67" t="str">
        <f t="shared" si="27"/>
        <v/>
      </c>
    </row>
    <row r="255" spans="1:11" x14ac:dyDescent="0.25">
      <c r="A255" s="530">
        <v>246</v>
      </c>
      <c r="B255" s="531"/>
      <c r="C255" s="531"/>
      <c r="D255" s="532"/>
      <c r="E255" s="535"/>
      <c r="F255" s="532"/>
      <c r="G255" s="533"/>
      <c r="H255" s="531"/>
      <c r="I255" s="532"/>
      <c r="J255" s="67" t="str">
        <f t="shared" si="26"/>
        <v/>
      </c>
      <c r="K255" s="67" t="str">
        <f t="shared" si="27"/>
        <v/>
      </c>
    </row>
    <row r="256" spans="1:11" x14ac:dyDescent="0.25">
      <c r="A256" s="530">
        <v>247</v>
      </c>
      <c r="B256" s="531"/>
      <c r="C256" s="531"/>
      <c r="D256" s="532"/>
      <c r="E256" s="535"/>
      <c r="F256" s="532"/>
      <c r="G256" s="533"/>
      <c r="H256" s="531"/>
      <c r="I256" s="532"/>
      <c r="J256" s="67" t="str">
        <f t="shared" si="26"/>
        <v/>
      </c>
      <c r="K256" s="67" t="str">
        <f t="shared" si="27"/>
        <v/>
      </c>
    </row>
    <row r="257" spans="1:11" x14ac:dyDescent="0.25">
      <c r="A257" s="530">
        <v>248</v>
      </c>
      <c r="B257" s="531"/>
      <c r="C257" s="531"/>
      <c r="D257" s="532"/>
      <c r="E257" s="535"/>
      <c r="F257" s="532"/>
      <c r="G257" s="533"/>
      <c r="H257" s="531"/>
      <c r="I257" s="532"/>
      <c r="J257" s="67" t="str">
        <f t="shared" si="26"/>
        <v/>
      </c>
      <c r="K257" s="67" t="str">
        <f t="shared" si="27"/>
        <v/>
      </c>
    </row>
    <row r="258" spans="1:11" x14ac:dyDescent="0.25">
      <c r="A258" s="530">
        <v>249</v>
      </c>
      <c r="B258" s="531"/>
      <c r="C258" s="531"/>
      <c r="D258" s="532"/>
      <c r="E258" s="535"/>
      <c r="F258" s="532"/>
      <c r="G258" s="533"/>
      <c r="H258" s="531"/>
      <c r="I258" s="532"/>
      <c r="J258" s="67" t="str">
        <f t="shared" si="26"/>
        <v/>
      </c>
      <c r="K258" s="67" t="str">
        <f t="shared" si="27"/>
        <v/>
      </c>
    </row>
    <row r="259" spans="1:11" x14ac:dyDescent="0.25">
      <c r="A259" s="530">
        <v>250</v>
      </c>
      <c r="B259" s="531"/>
      <c r="C259" s="531"/>
      <c r="D259" s="532"/>
      <c r="E259" s="535"/>
      <c r="F259" s="532"/>
      <c r="G259" s="533"/>
      <c r="H259" s="531"/>
      <c r="I259" s="532"/>
      <c r="J259" s="67" t="str">
        <f t="shared" si="26"/>
        <v/>
      </c>
      <c r="K259" s="67" t="str">
        <f t="shared" si="27"/>
        <v/>
      </c>
    </row>
  </sheetData>
  <sheetProtection password="CA41" sheet="1" objects="1" scenarios="1" formatCells="0" formatColumns="0" formatRows="0"/>
  <mergeCells count="15">
    <mergeCell ref="A4:J4"/>
    <mergeCell ref="A5:J5"/>
    <mergeCell ref="F7:F8"/>
    <mergeCell ref="G7:G8"/>
    <mergeCell ref="H7:H8"/>
    <mergeCell ref="E7:E8"/>
    <mergeCell ref="D7:D8"/>
    <mergeCell ref="I7:I8"/>
    <mergeCell ref="Q7:Q8"/>
    <mergeCell ref="P7:P8"/>
    <mergeCell ref="A7:A8"/>
    <mergeCell ref="B7:B8"/>
    <mergeCell ref="C7:C8"/>
    <mergeCell ref="L7:M7"/>
    <mergeCell ref="N7:O7"/>
  </mergeCells>
  <phoneticPr fontId="29" type="noConversion"/>
  <pageMargins left="0.59055118110236227" right="0.59055118110236227" top="0.78740157480314965" bottom="1.1811023622047245" header="0" footer="0.31496062992125984"/>
  <pageSetup paperSize="9" scale="79"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Q259"/>
  <sheetViews>
    <sheetView zoomScaleNormal="100" workbookViewId="0">
      <selection activeCell="T13" sqref="T13"/>
    </sheetView>
  </sheetViews>
  <sheetFormatPr defaultRowHeight="15.75" x14ac:dyDescent="0.25"/>
  <cols>
    <col min="1" max="1" width="5.7109375" style="318" customWidth="1"/>
    <col min="2" max="3" width="35.7109375" style="322" customWidth="1"/>
    <col min="4" max="4" width="22" style="322" customWidth="1"/>
    <col min="5" max="5" width="21.5703125" style="322" customWidth="1"/>
    <col min="6" max="6" width="10.7109375" style="330" customWidth="1"/>
    <col min="7" max="7" width="10.7109375" style="322" customWidth="1"/>
    <col min="8" max="8" width="12.28515625" style="329" customWidth="1"/>
    <col min="9" max="9" width="10" style="294" customWidth="1"/>
    <col min="10" max="10" width="10.7109375" style="294" hidden="1" customWidth="1"/>
    <col min="11" max="13" width="10.7109375" style="314" hidden="1" customWidth="1"/>
    <col min="14" max="14" width="9.140625" style="295" hidden="1" customWidth="1"/>
    <col min="15" max="16" width="9.140625" style="294" hidden="1" customWidth="1"/>
    <col min="17" max="17" width="9.140625" style="322" hidden="1" customWidth="1"/>
    <col min="18" max="29" width="9.140625" style="322" customWidth="1"/>
    <col min="30" max="16384" width="9.140625" style="322"/>
  </cols>
  <sheetData>
    <row r="1" spans="1:15" s="318" customFormat="1" x14ac:dyDescent="0.2">
      <c r="A1" s="611" t="s">
        <v>650</v>
      </c>
      <c r="E1" s="319"/>
      <c r="F1" s="319"/>
      <c r="H1" s="320"/>
      <c r="I1" s="321"/>
      <c r="K1" s="320"/>
      <c r="L1" s="287"/>
      <c r="M1" s="291"/>
      <c r="N1" s="291"/>
    </row>
    <row r="2" spans="1:15" s="318" customFormat="1" x14ac:dyDescent="0.2">
      <c r="A2" s="611" t="str">
        <f>IF(ISBLANK(facultate), IF(ISBLANK(departament),"","Departament " &amp; departament), "Facultatea " &amp; facultate)</f>
        <v/>
      </c>
      <c r="E2" s="319"/>
      <c r="F2" s="319"/>
      <c r="H2" s="320"/>
      <c r="I2" s="321"/>
      <c r="K2" s="320"/>
      <c r="L2" s="287"/>
      <c r="M2" s="291"/>
      <c r="N2" s="291"/>
    </row>
    <row r="3" spans="1:15" s="318" customFormat="1" x14ac:dyDescent="0.2">
      <c r="A3" s="611" t="str">
        <f>IF(ISBLANK(departament),"","Departamentul " &amp; departament)</f>
        <v/>
      </c>
      <c r="E3" s="319"/>
      <c r="F3" s="319"/>
      <c r="H3" s="320"/>
      <c r="I3" s="321"/>
      <c r="K3" s="320"/>
      <c r="L3" s="287"/>
      <c r="M3" s="291"/>
      <c r="N3" s="291"/>
    </row>
    <row r="4" spans="1:15" x14ac:dyDescent="0.25">
      <c r="A4" s="882" t="s">
        <v>714</v>
      </c>
      <c r="B4" s="882"/>
      <c r="C4" s="882"/>
      <c r="D4" s="882"/>
      <c r="E4" s="882"/>
      <c r="F4" s="882"/>
      <c r="G4" s="882"/>
      <c r="H4" s="882"/>
      <c r="I4" s="882"/>
      <c r="J4" s="882"/>
      <c r="K4" s="292"/>
      <c r="L4" s="292"/>
      <c r="M4" s="292"/>
      <c r="N4" s="293"/>
    </row>
    <row r="5" spans="1:15" x14ac:dyDescent="0.25">
      <c r="A5" s="882" t="s">
        <v>119</v>
      </c>
      <c r="B5" s="882"/>
      <c r="C5" s="882"/>
      <c r="D5" s="882"/>
      <c r="E5" s="882"/>
      <c r="F5" s="882"/>
      <c r="G5" s="882"/>
      <c r="H5" s="882"/>
      <c r="I5" s="882"/>
      <c r="J5" s="882"/>
      <c r="K5" s="292"/>
      <c r="L5" s="292"/>
      <c r="M5" s="292"/>
    </row>
    <row r="6" spans="1:15" x14ac:dyDescent="0.25">
      <c r="A6" s="287"/>
      <c r="B6" s="294"/>
      <c r="C6" s="294"/>
      <c r="D6" s="294"/>
      <c r="E6" s="294"/>
      <c r="F6" s="313"/>
      <c r="G6" s="294"/>
      <c r="H6" s="312"/>
      <c r="I6" s="826" t="str">
        <f>J6</f>
        <v xml:space="preserve"> </v>
      </c>
      <c r="J6" s="296" t="str">
        <f>CONCATENATE(functie," ",nume_candidat)</f>
        <v xml:space="preserve"> </v>
      </c>
    </row>
    <row r="7" spans="1:15" ht="30" customHeight="1" x14ac:dyDescent="0.25">
      <c r="A7" s="883" t="s">
        <v>470</v>
      </c>
      <c r="B7" s="883" t="s">
        <v>0</v>
      </c>
      <c r="C7" s="883" t="s">
        <v>33</v>
      </c>
      <c r="D7" s="883" t="s">
        <v>34</v>
      </c>
      <c r="E7" s="880" t="s">
        <v>465</v>
      </c>
      <c r="F7" s="884" t="s">
        <v>35</v>
      </c>
      <c r="G7" s="883" t="s">
        <v>31</v>
      </c>
      <c r="H7" s="880" t="s">
        <v>794</v>
      </c>
      <c r="I7" s="298" t="s">
        <v>791</v>
      </c>
      <c r="J7" s="298"/>
      <c r="K7" s="883" t="s">
        <v>7</v>
      </c>
      <c r="L7" s="883"/>
      <c r="M7" s="880" t="s">
        <v>32</v>
      </c>
      <c r="N7" s="890" t="s">
        <v>708</v>
      </c>
      <c r="O7" s="893" t="s">
        <v>822</v>
      </c>
    </row>
    <row r="8" spans="1:15" ht="45.75" customHeight="1" x14ac:dyDescent="0.25">
      <c r="A8" s="883"/>
      <c r="B8" s="883"/>
      <c r="C8" s="883"/>
      <c r="D8" s="883"/>
      <c r="E8" s="881"/>
      <c r="F8" s="884"/>
      <c r="G8" s="883"/>
      <c r="H8" s="881"/>
      <c r="I8" s="298" t="str">
        <f>CONCATENATE("în ultimii ",durata_evaluare," ani")</f>
        <v>în ultimii 5 ani</v>
      </c>
      <c r="J8" s="299" t="s">
        <v>6</v>
      </c>
      <c r="K8" s="298" t="str">
        <f>CONCATENATE("ultimii                                  ",durata_evaluare," ani")</f>
        <v>ultimii                                  5 ani</v>
      </c>
      <c r="L8" s="299" t="s">
        <v>6</v>
      </c>
      <c r="M8" s="881"/>
      <c r="N8" s="890"/>
      <c r="O8" s="893"/>
    </row>
    <row r="9" spans="1:15" x14ac:dyDescent="0.25">
      <c r="A9" s="301"/>
      <c r="B9" s="302"/>
      <c r="C9" s="302"/>
      <c r="D9" s="302"/>
      <c r="E9" s="302"/>
      <c r="F9" s="304"/>
      <c r="G9" s="352"/>
      <c r="H9" s="305"/>
      <c r="I9" s="572">
        <f>SUMIF(I10:I109,"&gt;0")</f>
        <v>0</v>
      </c>
      <c r="J9" s="572">
        <f>SUMIF(J10:J109,"&gt;0")</f>
        <v>0</v>
      </c>
      <c r="K9" s="327">
        <f>SUMIF(K10:K109,"&gt;0")</f>
        <v>0</v>
      </c>
      <c r="L9" s="327">
        <f>SUMIF(L10:L109,"&gt;0")</f>
        <v>0</v>
      </c>
      <c r="M9" s="327">
        <f>SUMIF(M10:M109,"&gt;0")</f>
        <v>0</v>
      </c>
      <c r="N9" s="328"/>
      <c r="O9" s="327"/>
    </row>
    <row r="10" spans="1:15" x14ac:dyDescent="0.25">
      <c r="A10" s="530">
        <v>1</v>
      </c>
      <c r="B10" s="44"/>
      <c r="C10" s="44"/>
      <c r="D10" s="536"/>
      <c r="E10" s="44"/>
      <c r="F10" s="40"/>
      <c r="G10" s="40"/>
      <c r="H10" s="40"/>
      <c r="I10" s="67" t="str">
        <f t="shared" ref="I10:I41" si="0">IF(OR($B10="",$C10="",$D10="",$E10="",$F10&lt;an_initial,$F10&gt;an_final,$N10=FALSE),"",EBOOK/O10)</f>
        <v/>
      </c>
      <c r="J10" s="67" t="str">
        <f t="shared" ref="J10:J41" si="1">IF(OR($B10="",$C10="",$D10="",$E10="",$F10="",$F10&gt;an_final,$N10=FALSE),"",EBOOK/O10)</f>
        <v/>
      </c>
      <c r="K10" s="529" t="str">
        <f t="shared" ref="K10:K41" si="2">IF(OR($B10="",$C10="",$D10="",$E10="",$F10="",$F10&gt;an_final,$N10=FALSE),"",IF($F10&gt;=an_initial,1,""))</f>
        <v/>
      </c>
      <c r="L10" s="226" t="str">
        <f t="shared" ref="L10:L41" si="3">IF(OR($B10="",$C10="",$D10="",$E10="",$F10="",$F10&gt;an_final,$N10=FALSE),"",1)</f>
        <v/>
      </c>
      <c r="M10" s="35" t="str">
        <f t="shared" ref="M10:M41" si="4">IF(OR($B10="",$C10="",$D10="",$E10="",$F10="",$F10&gt;an_final,$N10=FALSE),"",IF($H10="",$G10/O10,$H10))</f>
        <v/>
      </c>
      <c r="N10" s="45" t="b">
        <f t="shared" ref="N10:N73" si="5">IF(nume_candidat="",FALSE,ISNUMBER(SEARCH(nume_candidat,$B10)))</f>
        <v>0</v>
      </c>
      <c r="O10" s="214">
        <f t="shared" ref="O10:O41" si="6">LEN(B10)-LEN(SUBSTITUTE(B10,",",""))+1</f>
        <v>1</v>
      </c>
    </row>
    <row r="11" spans="1:15" x14ac:dyDescent="0.25">
      <c r="A11" s="530">
        <v>2</v>
      </c>
      <c r="B11" s="44"/>
      <c r="C11" s="44"/>
      <c r="D11" s="44"/>
      <c r="E11" s="44"/>
      <c r="F11" s="40"/>
      <c r="G11" s="40"/>
      <c r="H11" s="40"/>
      <c r="I11" s="67" t="str">
        <f t="shared" si="0"/>
        <v/>
      </c>
      <c r="J11" s="67" t="str">
        <f t="shared" si="1"/>
        <v/>
      </c>
      <c r="K11" s="529" t="str">
        <f t="shared" si="2"/>
        <v/>
      </c>
      <c r="L11" s="226" t="str">
        <f t="shared" si="3"/>
        <v/>
      </c>
      <c r="M11" s="35" t="str">
        <f t="shared" si="4"/>
        <v/>
      </c>
      <c r="N11" s="45" t="b">
        <f t="shared" si="5"/>
        <v>0</v>
      </c>
      <c r="O11" s="214">
        <f t="shared" si="6"/>
        <v>1</v>
      </c>
    </row>
    <row r="12" spans="1:15" x14ac:dyDescent="0.25">
      <c r="A12" s="530">
        <v>3</v>
      </c>
      <c r="B12" s="39"/>
      <c r="C12" s="44"/>
      <c r="D12" s="39"/>
      <c r="E12" s="39"/>
      <c r="F12" s="40"/>
      <c r="G12" s="40"/>
      <c r="H12" s="40"/>
      <c r="I12" s="67" t="str">
        <f t="shared" si="0"/>
        <v/>
      </c>
      <c r="J12" s="67" t="str">
        <f t="shared" si="1"/>
        <v/>
      </c>
      <c r="K12" s="529" t="str">
        <f t="shared" si="2"/>
        <v/>
      </c>
      <c r="L12" s="226" t="str">
        <f t="shared" si="3"/>
        <v/>
      </c>
      <c r="M12" s="35" t="str">
        <f t="shared" si="4"/>
        <v/>
      </c>
      <c r="N12" s="45" t="b">
        <f t="shared" si="5"/>
        <v>0</v>
      </c>
      <c r="O12" s="214">
        <f t="shared" si="6"/>
        <v>1</v>
      </c>
    </row>
    <row r="13" spans="1:15" ht="15.75" customHeight="1" x14ac:dyDescent="0.25">
      <c r="A13" s="530">
        <v>4</v>
      </c>
      <c r="B13" s="39"/>
      <c r="C13" s="39"/>
      <c r="D13" s="39"/>
      <c r="E13" s="39"/>
      <c r="F13" s="40"/>
      <c r="G13" s="40"/>
      <c r="H13" s="40"/>
      <c r="I13" s="67" t="str">
        <f t="shared" si="0"/>
        <v/>
      </c>
      <c r="J13" s="67" t="str">
        <f t="shared" si="1"/>
        <v/>
      </c>
      <c r="K13" s="529" t="str">
        <f t="shared" si="2"/>
        <v/>
      </c>
      <c r="L13" s="226" t="str">
        <f t="shared" si="3"/>
        <v/>
      </c>
      <c r="M13" s="35" t="str">
        <f t="shared" si="4"/>
        <v/>
      </c>
      <c r="N13" s="45" t="b">
        <f t="shared" si="5"/>
        <v>0</v>
      </c>
      <c r="O13" s="214">
        <f t="shared" si="6"/>
        <v>1</v>
      </c>
    </row>
    <row r="14" spans="1:15" x14ac:dyDescent="0.25">
      <c r="A14" s="530">
        <v>5</v>
      </c>
      <c r="B14" s="39"/>
      <c r="C14" s="39"/>
      <c r="D14" s="39"/>
      <c r="E14" s="39"/>
      <c r="F14" s="40"/>
      <c r="G14" s="40"/>
      <c r="H14" s="40"/>
      <c r="I14" s="67" t="str">
        <f t="shared" si="0"/>
        <v/>
      </c>
      <c r="J14" s="67" t="str">
        <f t="shared" si="1"/>
        <v/>
      </c>
      <c r="K14" s="529" t="str">
        <f t="shared" si="2"/>
        <v/>
      </c>
      <c r="L14" s="226" t="str">
        <f t="shared" si="3"/>
        <v/>
      </c>
      <c r="M14" s="35" t="str">
        <f t="shared" si="4"/>
        <v/>
      </c>
      <c r="N14" s="45" t="b">
        <f t="shared" si="5"/>
        <v>0</v>
      </c>
      <c r="O14" s="214">
        <f t="shared" si="6"/>
        <v>1</v>
      </c>
    </row>
    <row r="15" spans="1:15" x14ac:dyDescent="0.25">
      <c r="A15" s="530">
        <v>6</v>
      </c>
      <c r="B15" s="39"/>
      <c r="C15" s="39"/>
      <c r="D15" s="39"/>
      <c r="E15" s="39"/>
      <c r="F15" s="40"/>
      <c r="G15" s="40"/>
      <c r="H15" s="40"/>
      <c r="I15" s="67" t="str">
        <f t="shared" si="0"/>
        <v/>
      </c>
      <c r="J15" s="67" t="str">
        <f t="shared" si="1"/>
        <v/>
      </c>
      <c r="K15" s="529" t="str">
        <f t="shared" si="2"/>
        <v/>
      </c>
      <c r="L15" s="226" t="str">
        <f t="shared" si="3"/>
        <v/>
      </c>
      <c r="M15" s="35" t="str">
        <f t="shared" si="4"/>
        <v/>
      </c>
      <c r="N15" s="45" t="b">
        <f t="shared" si="5"/>
        <v>0</v>
      </c>
      <c r="O15" s="214">
        <f t="shared" si="6"/>
        <v>1</v>
      </c>
    </row>
    <row r="16" spans="1:15" x14ac:dyDescent="0.25">
      <c r="A16" s="530">
        <v>7</v>
      </c>
      <c r="B16" s="39"/>
      <c r="C16" s="39"/>
      <c r="D16" s="39"/>
      <c r="E16" s="39"/>
      <c r="F16" s="40"/>
      <c r="G16" s="40"/>
      <c r="H16" s="40"/>
      <c r="I16" s="67" t="str">
        <f t="shared" si="0"/>
        <v/>
      </c>
      <c r="J16" s="67" t="str">
        <f t="shared" si="1"/>
        <v/>
      </c>
      <c r="K16" s="529" t="str">
        <f t="shared" si="2"/>
        <v/>
      </c>
      <c r="L16" s="226" t="str">
        <f t="shared" si="3"/>
        <v/>
      </c>
      <c r="M16" s="35" t="str">
        <f t="shared" si="4"/>
        <v/>
      </c>
      <c r="N16" s="45" t="b">
        <f t="shared" si="5"/>
        <v>0</v>
      </c>
      <c r="O16" s="214">
        <f t="shared" si="6"/>
        <v>1</v>
      </c>
    </row>
    <row r="17" spans="1:15" x14ac:dyDescent="0.25">
      <c r="A17" s="530">
        <v>8</v>
      </c>
      <c r="B17" s="39"/>
      <c r="C17" s="39"/>
      <c r="D17" s="39"/>
      <c r="E17" s="39"/>
      <c r="F17" s="40"/>
      <c r="G17" s="40"/>
      <c r="H17" s="40"/>
      <c r="I17" s="67" t="str">
        <f t="shared" si="0"/>
        <v/>
      </c>
      <c r="J17" s="67" t="str">
        <f t="shared" si="1"/>
        <v/>
      </c>
      <c r="K17" s="529" t="str">
        <f t="shared" si="2"/>
        <v/>
      </c>
      <c r="L17" s="226" t="str">
        <f t="shared" si="3"/>
        <v/>
      </c>
      <c r="M17" s="35" t="str">
        <f t="shared" si="4"/>
        <v/>
      </c>
      <c r="N17" s="45" t="b">
        <f t="shared" si="5"/>
        <v>0</v>
      </c>
      <c r="O17" s="214">
        <f t="shared" si="6"/>
        <v>1</v>
      </c>
    </row>
    <row r="18" spans="1:15" x14ac:dyDescent="0.25">
      <c r="A18" s="530">
        <v>9</v>
      </c>
      <c r="B18" s="39"/>
      <c r="C18" s="39"/>
      <c r="D18" s="39"/>
      <c r="E18" s="39"/>
      <c r="F18" s="40"/>
      <c r="G18" s="40"/>
      <c r="H18" s="40"/>
      <c r="I18" s="67" t="str">
        <f t="shared" si="0"/>
        <v/>
      </c>
      <c r="J18" s="67" t="str">
        <f t="shared" si="1"/>
        <v/>
      </c>
      <c r="K18" s="529" t="str">
        <f t="shared" si="2"/>
        <v/>
      </c>
      <c r="L18" s="226" t="str">
        <f t="shared" si="3"/>
        <v/>
      </c>
      <c r="M18" s="35" t="str">
        <f t="shared" si="4"/>
        <v/>
      </c>
      <c r="N18" s="45" t="b">
        <f t="shared" si="5"/>
        <v>0</v>
      </c>
      <c r="O18" s="214">
        <f t="shared" si="6"/>
        <v>1</v>
      </c>
    </row>
    <row r="19" spans="1:15" x14ac:dyDescent="0.25">
      <c r="A19" s="530">
        <v>10</v>
      </c>
      <c r="B19" s="39"/>
      <c r="C19" s="39"/>
      <c r="D19" s="39"/>
      <c r="E19" s="39"/>
      <c r="F19" s="40"/>
      <c r="G19" s="40"/>
      <c r="H19" s="40"/>
      <c r="I19" s="67" t="str">
        <f t="shared" si="0"/>
        <v/>
      </c>
      <c r="J19" s="67" t="str">
        <f t="shared" si="1"/>
        <v/>
      </c>
      <c r="K19" s="529" t="str">
        <f t="shared" si="2"/>
        <v/>
      </c>
      <c r="L19" s="226" t="str">
        <f t="shared" si="3"/>
        <v/>
      </c>
      <c r="M19" s="35" t="str">
        <f t="shared" si="4"/>
        <v/>
      </c>
      <c r="N19" s="45" t="b">
        <f t="shared" si="5"/>
        <v>0</v>
      </c>
      <c r="O19" s="214">
        <f t="shared" si="6"/>
        <v>1</v>
      </c>
    </row>
    <row r="20" spans="1:15" x14ac:dyDescent="0.25">
      <c r="A20" s="530">
        <v>11</v>
      </c>
      <c r="B20" s="39"/>
      <c r="C20" s="39"/>
      <c r="D20" s="39"/>
      <c r="E20" s="39"/>
      <c r="F20" s="40"/>
      <c r="G20" s="40"/>
      <c r="H20" s="40"/>
      <c r="I20" s="67" t="str">
        <f t="shared" si="0"/>
        <v/>
      </c>
      <c r="J20" s="67" t="str">
        <f t="shared" si="1"/>
        <v/>
      </c>
      <c r="K20" s="529" t="str">
        <f t="shared" si="2"/>
        <v/>
      </c>
      <c r="L20" s="226" t="str">
        <f t="shared" si="3"/>
        <v/>
      </c>
      <c r="M20" s="35" t="str">
        <f t="shared" si="4"/>
        <v/>
      </c>
      <c r="N20" s="45" t="b">
        <f t="shared" si="5"/>
        <v>0</v>
      </c>
      <c r="O20" s="214">
        <f t="shared" si="6"/>
        <v>1</v>
      </c>
    </row>
    <row r="21" spans="1:15" x14ac:dyDescent="0.25">
      <c r="A21" s="530">
        <v>12</v>
      </c>
      <c r="B21" s="39"/>
      <c r="C21" s="39"/>
      <c r="D21" s="39"/>
      <c r="E21" s="39"/>
      <c r="F21" s="40"/>
      <c r="G21" s="40"/>
      <c r="H21" s="40"/>
      <c r="I21" s="67" t="str">
        <f t="shared" si="0"/>
        <v/>
      </c>
      <c r="J21" s="67" t="str">
        <f t="shared" si="1"/>
        <v/>
      </c>
      <c r="K21" s="529" t="str">
        <f t="shared" si="2"/>
        <v/>
      </c>
      <c r="L21" s="226" t="str">
        <f t="shared" si="3"/>
        <v/>
      </c>
      <c r="M21" s="35" t="str">
        <f t="shared" si="4"/>
        <v/>
      </c>
      <c r="N21" s="45" t="b">
        <f t="shared" si="5"/>
        <v>0</v>
      </c>
      <c r="O21" s="214">
        <f t="shared" si="6"/>
        <v>1</v>
      </c>
    </row>
    <row r="22" spans="1:15" x14ac:dyDescent="0.25">
      <c r="A22" s="530">
        <v>13</v>
      </c>
      <c r="B22" s="39"/>
      <c r="C22" s="39"/>
      <c r="D22" s="39"/>
      <c r="E22" s="39"/>
      <c r="F22" s="40"/>
      <c r="G22" s="40"/>
      <c r="H22" s="40"/>
      <c r="I22" s="67" t="str">
        <f t="shared" si="0"/>
        <v/>
      </c>
      <c r="J22" s="67" t="str">
        <f t="shared" si="1"/>
        <v/>
      </c>
      <c r="K22" s="529" t="str">
        <f t="shared" si="2"/>
        <v/>
      </c>
      <c r="L22" s="226" t="str">
        <f t="shared" si="3"/>
        <v/>
      </c>
      <c r="M22" s="35" t="str">
        <f t="shared" si="4"/>
        <v/>
      </c>
      <c r="N22" s="45" t="b">
        <f t="shared" si="5"/>
        <v>0</v>
      </c>
      <c r="O22" s="214">
        <f t="shared" si="6"/>
        <v>1</v>
      </c>
    </row>
    <row r="23" spans="1:15" x14ac:dyDescent="0.25">
      <c r="A23" s="530">
        <v>14</v>
      </c>
      <c r="B23" s="39"/>
      <c r="C23" s="39"/>
      <c r="D23" s="39"/>
      <c r="E23" s="39"/>
      <c r="F23" s="40"/>
      <c r="G23" s="40"/>
      <c r="H23" s="40"/>
      <c r="I23" s="67" t="str">
        <f t="shared" si="0"/>
        <v/>
      </c>
      <c r="J23" s="67" t="str">
        <f t="shared" si="1"/>
        <v/>
      </c>
      <c r="K23" s="529" t="str">
        <f t="shared" si="2"/>
        <v/>
      </c>
      <c r="L23" s="226" t="str">
        <f t="shared" si="3"/>
        <v/>
      </c>
      <c r="M23" s="35" t="str">
        <f t="shared" si="4"/>
        <v/>
      </c>
      <c r="N23" s="45" t="b">
        <f t="shared" si="5"/>
        <v>0</v>
      </c>
      <c r="O23" s="214">
        <f t="shared" si="6"/>
        <v>1</v>
      </c>
    </row>
    <row r="24" spans="1:15" x14ac:dyDescent="0.25">
      <c r="A24" s="530">
        <v>15</v>
      </c>
      <c r="B24" s="39"/>
      <c r="C24" s="39"/>
      <c r="D24" s="39"/>
      <c r="E24" s="39"/>
      <c r="F24" s="40"/>
      <c r="G24" s="40"/>
      <c r="H24" s="40"/>
      <c r="I24" s="67" t="str">
        <f t="shared" si="0"/>
        <v/>
      </c>
      <c r="J24" s="67" t="str">
        <f t="shared" si="1"/>
        <v/>
      </c>
      <c r="K24" s="529" t="str">
        <f t="shared" si="2"/>
        <v/>
      </c>
      <c r="L24" s="226" t="str">
        <f t="shared" si="3"/>
        <v/>
      </c>
      <c r="M24" s="35" t="str">
        <f t="shared" si="4"/>
        <v/>
      </c>
      <c r="N24" s="45" t="b">
        <f t="shared" si="5"/>
        <v>0</v>
      </c>
      <c r="O24" s="214">
        <f t="shared" si="6"/>
        <v>1</v>
      </c>
    </row>
    <row r="25" spans="1:15" x14ac:dyDescent="0.25">
      <c r="A25" s="530">
        <v>16</v>
      </c>
      <c r="B25" s="39"/>
      <c r="C25" s="39"/>
      <c r="D25" s="39"/>
      <c r="E25" s="39"/>
      <c r="F25" s="40"/>
      <c r="G25" s="40"/>
      <c r="H25" s="40"/>
      <c r="I25" s="67" t="str">
        <f t="shared" si="0"/>
        <v/>
      </c>
      <c r="J25" s="67" t="str">
        <f t="shared" si="1"/>
        <v/>
      </c>
      <c r="K25" s="529" t="str">
        <f t="shared" si="2"/>
        <v/>
      </c>
      <c r="L25" s="226" t="str">
        <f t="shared" si="3"/>
        <v/>
      </c>
      <c r="M25" s="35" t="str">
        <f t="shared" si="4"/>
        <v/>
      </c>
      <c r="N25" s="45" t="b">
        <f t="shared" si="5"/>
        <v>0</v>
      </c>
      <c r="O25" s="214">
        <f t="shared" si="6"/>
        <v>1</v>
      </c>
    </row>
    <row r="26" spans="1:15" x14ac:dyDescent="0.25">
      <c r="A26" s="530">
        <v>17</v>
      </c>
      <c r="B26" s="39"/>
      <c r="C26" s="39"/>
      <c r="D26" s="39"/>
      <c r="E26" s="39"/>
      <c r="F26" s="40"/>
      <c r="G26" s="40"/>
      <c r="H26" s="40"/>
      <c r="I26" s="67" t="str">
        <f t="shared" si="0"/>
        <v/>
      </c>
      <c r="J26" s="67" t="str">
        <f t="shared" si="1"/>
        <v/>
      </c>
      <c r="K26" s="529" t="str">
        <f t="shared" si="2"/>
        <v/>
      </c>
      <c r="L26" s="226" t="str">
        <f t="shared" si="3"/>
        <v/>
      </c>
      <c r="M26" s="35" t="str">
        <f t="shared" si="4"/>
        <v/>
      </c>
      <c r="N26" s="45" t="b">
        <f t="shared" si="5"/>
        <v>0</v>
      </c>
      <c r="O26" s="214">
        <f t="shared" si="6"/>
        <v>1</v>
      </c>
    </row>
    <row r="27" spans="1:15" x14ac:dyDescent="0.25">
      <c r="A27" s="530">
        <v>18</v>
      </c>
      <c r="B27" s="39"/>
      <c r="C27" s="39"/>
      <c r="D27" s="39"/>
      <c r="E27" s="39"/>
      <c r="F27" s="40"/>
      <c r="G27" s="40"/>
      <c r="H27" s="40"/>
      <c r="I27" s="67" t="str">
        <f t="shared" si="0"/>
        <v/>
      </c>
      <c r="J27" s="67" t="str">
        <f t="shared" si="1"/>
        <v/>
      </c>
      <c r="K27" s="529" t="str">
        <f t="shared" si="2"/>
        <v/>
      </c>
      <c r="L27" s="226" t="str">
        <f t="shared" si="3"/>
        <v/>
      </c>
      <c r="M27" s="35" t="str">
        <f t="shared" si="4"/>
        <v/>
      </c>
      <c r="N27" s="45" t="b">
        <f t="shared" si="5"/>
        <v>0</v>
      </c>
      <c r="O27" s="214">
        <f t="shared" si="6"/>
        <v>1</v>
      </c>
    </row>
    <row r="28" spans="1:15" x14ac:dyDescent="0.25">
      <c r="A28" s="530">
        <v>19</v>
      </c>
      <c r="B28" s="39"/>
      <c r="C28" s="39"/>
      <c r="D28" s="39"/>
      <c r="E28" s="39"/>
      <c r="F28" s="40"/>
      <c r="G28" s="40"/>
      <c r="H28" s="40"/>
      <c r="I28" s="67" t="str">
        <f t="shared" si="0"/>
        <v/>
      </c>
      <c r="J28" s="67" t="str">
        <f t="shared" si="1"/>
        <v/>
      </c>
      <c r="K28" s="529" t="str">
        <f t="shared" si="2"/>
        <v/>
      </c>
      <c r="L28" s="226" t="str">
        <f t="shared" si="3"/>
        <v/>
      </c>
      <c r="M28" s="35" t="str">
        <f t="shared" si="4"/>
        <v/>
      </c>
      <c r="N28" s="45" t="b">
        <f t="shared" si="5"/>
        <v>0</v>
      </c>
      <c r="O28" s="214">
        <f t="shared" si="6"/>
        <v>1</v>
      </c>
    </row>
    <row r="29" spans="1:15" x14ac:dyDescent="0.25">
      <c r="A29" s="530">
        <v>20</v>
      </c>
      <c r="B29" s="39"/>
      <c r="C29" s="39"/>
      <c r="D29" s="39"/>
      <c r="E29" s="39"/>
      <c r="F29" s="40"/>
      <c r="G29" s="40"/>
      <c r="H29" s="40"/>
      <c r="I29" s="67" t="str">
        <f t="shared" si="0"/>
        <v/>
      </c>
      <c r="J29" s="67" t="str">
        <f t="shared" si="1"/>
        <v/>
      </c>
      <c r="K29" s="529" t="str">
        <f t="shared" si="2"/>
        <v/>
      </c>
      <c r="L29" s="226" t="str">
        <f t="shared" si="3"/>
        <v/>
      </c>
      <c r="M29" s="35" t="str">
        <f t="shared" si="4"/>
        <v/>
      </c>
      <c r="N29" s="45" t="b">
        <f t="shared" si="5"/>
        <v>0</v>
      </c>
      <c r="O29" s="214">
        <f t="shared" si="6"/>
        <v>1</v>
      </c>
    </row>
    <row r="30" spans="1:15" x14ac:dyDescent="0.25">
      <c r="A30" s="530">
        <v>21</v>
      </c>
      <c r="B30" s="39"/>
      <c r="C30" s="39"/>
      <c r="D30" s="39"/>
      <c r="E30" s="39"/>
      <c r="F30" s="40"/>
      <c r="G30" s="40"/>
      <c r="H30" s="40"/>
      <c r="I30" s="67" t="str">
        <f t="shared" si="0"/>
        <v/>
      </c>
      <c r="J30" s="67" t="str">
        <f t="shared" si="1"/>
        <v/>
      </c>
      <c r="K30" s="529" t="str">
        <f t="shared" si="2"/>
        <v/>
      </c>
      <c r="L30" s="226" t="str">
        <f t="shared" si="3"/>
        <v/>
      </c>
      <c r="M30" s="35" t="str">
        <f t="shared" si="4"/>
        <v/>
      </c>
      <c r="N30" s="45" t="b">
        <f t="shared" si="5"/>
        <v>0</v>
      </c>
      <c r="O30" s="214">
        <f t="shared" si="6"/>
        <v>1</v>
      </c>
    </row>
    <row r="31" spans="1:15" x14ac:dyDescent="0.25">
      <c r="A31" s="530">
        <v>22</v>
      </c>
      <c r="B31" s="39"/>
      <c r="C31" s="39"/>
      <c r="D31" s="39"/>
      <c r="E31" s="39"/>
      <c r="F31" s="40"/>
      <c r="G31" s="40"/>
      <c r="H31" s="40"/>
      <c r="I31" s="67" t="str">
        <f t="shared" si="0"/>
        <v/>
      </c>
      <c r="J31" s="67" t="str">
        <f t="shared" si="1"/>
        <v/>
      </c>
      <c r="K31" s="529" t="str">
        <f t="shared" si="2"/>
        <v/>
      </c>
      <c r="L31" s="226" t="str">
        <f t="shared" si="3"/>
        <v/>
      </c>
      <c r="M31" s="35" t="str">
        <f t="shared" si="4"/>
        <v/>
      </c>
      <c r="N31" s="45" t="b">
        <f t="shared" si="5"/>
        <v>0</v>
      </c>
      <c r="O31" s="214">
        <f t="shared" si="6"/>
        <v>1</v>
      </c>
    </row>
    <row r="32" spans="1:15" x14ac:dyDescent="0.25">
      <c r="A32" s="530">
        <v>23</v>
      </c>
      <c r="B32" s="39"/>
      <c r="C32" s="39"/>
      <c r="D32" s="39"/>
      <c r="E32" s="39"/>
      <c r="F32" s="40"/>
      <c r="G32" s="40"/>
      <c r="H32" s="40"/>
      <c r="I32" s="67" t="str">
        <f t="shared" si="0"/>
        <v/>
      </c>
      <c r="J32" s="67" t="str">
        <f t="shared" si="1"/>
        <v/>
      </c>
      <c r="K32" s="529" t="str">
        <f t="shared" si="2"/>
        <v/>
      </c>
      <c r="L32" s="226" t="str">
        <f t="shared" si="3"/>
        <v/>
      </c>
      <c r="M32" s="35" t="str">
        <f t="shared" si="4"/>
        <v/>
      </c>
      <c r="N32" s="45" t="b">
        <f t="shared" si="5"/>
        <v>0</v>
      </c>
      <c r="O32" s="214">
        <f t="shared" si="6"/>
        <v>1</v>
      </c>
    </row>
    <row r="33" spans="1:15" x14ac:dyDescent="0.25">
      <c r="A33" s="530">
        <v>24</v>
      </c>
      <c r="B33" s="39"/>
      <c r="C33" s="39"/>
      <c r="D33" s="39"/>
      <c r="E33" s="39"/>
      <c r="F33" s="40"/>
      <c r="G33" s="40"/>
      <c r="H33" s="40"/>
      <c r="I33" s="67" t="str">
        <f t="shared" si="0"/>
        <v/>
      </c>
      <c r="J33" s="67" t="str">
        <f t="shared" si="1"/>
        <v/>
      </c>
      <c r="K33" s="529" t="str">
        <f t="shared" si="2"/>
        <v/>
      </c>
      <c r="L33" s="226" t="str">
        <f t="shared" si="3"/>
        <v/>
      </c>
      <c r="M33" s="35" t="str">
        <f t="shared" si="4"/>
        <v/>
      </c>
      <c r="N33" s="45" t="b">
        <f t="shared" si="5"/>
        <v>0</v>
      </c>
      <c r="O33" s="214">
        <f t="shared" si="6"/>
        <v>1</v>
      </c>
    </row>
    <row r="34" spans="1:15" x14ac:dyDescent="0.25">
      <c r="A34" s="530">
        <v>25</v>
      </c>
      <c r="B34" s="39"/>
      <c r="C34" s="39"/>
      <c r="D34" s="39"/>
      <c r="E34" s="39"/>
      <c r="F34" s="40"/>
      <c r="G34" s="40"/>
      <c r="H34" s="40"/>
      <c r="I34" s="67" t="str">
        <f t="shared" si="0"/>
        <v/>
      </c>
      <c r="J34" s="67" t="str">
        <f t="shared" si="1"/>
        <v/>
      </c>
      <c r="K34" s="529" t="str">
        <f t="shared" si="2"/>
        <v/>
      </c>
      <c r="L34" s="226" t="str">
        <f t="shared" si="3"/>
        <v/>
      </c>
      <c r="M34" s="35" t="str">
        <f t="shared" si="4"/>
        <v/>
      </c>
      <c r="N34" s="45" t="b">
        <f t="shared" si="5"/>
        <v>0</v>
      </c>
      <c r="O34" s="214">
        <f t="shared" si="6"/>
        <v>1</v>
      </c>
    </row>
    <row r="35" spans="1:15" x14ac:dyDescent="0.25">
      <c r="A35" s="530">
        <v>26</v>
      </c>
      <c r="B35" s="39"/>
      <c r="C35" s="39"/>
      <c r="D35" s="39"/>
      <c r="E35" s="39"/>
      <c r="F35" s="40"/>
      <c r="G35" s="40"/>
      <c r="H35" s="40"/>
      <c r="I35" s="67" t="str">
        <f t="shared" si="0"/>
        <v/>
      </c>
      <c r="J35" s="67" t="str">
        <f t="shared" si="1"/>
        <v/>
      </c>
      <c r="K35" s="529" t="str">
        <f t="shared" si="2"/>
        <v/>
      </c>
      <c r="L35" s="226" t="str">
        <f t="shared" si="3"/>
        <v/>
      </c>
      <c r="M35" s="35" t="str">
        <f t="shared" si="4"/>
        <v/>
      </c>
      <c r="N35" s="45" t="b">
        <f t="shared" si="5"/>
        <v>0</v>
      </c>
      <c r="O35" s="214">
        <f t="shared" si="6"/>
        <v>1</v>
      </c>
    </row>
    <row r="36" spans="1:15" x14ac:dyDescent="0.25">
      <c r="A36" s="530">
        <v>27</v>
      </c>
      <c r="B36" s="39"/>
      <c r="C36" s="39"/>
      <c r="D36" s="39"/>
      <c r="E36" s="39"/>
      <c r="F36" s="40"/>
      <c r="G36" s="40"/>
      <c r="H36" s="40"/>
      <c r="I36" s="67" t="str">
        <f t="shared" si="0"/>
        <v/>
      </c>
      <c r="J36" s="67" t="str">
        <f t="shared" si="1"/>
        <v/>
      </c>
      <c r="K36" s="529" t="str">
        <f t="shared" si="2"/>
        <v/>
      </c>
      <c r="L36" s="226" t="str">
        <f t="shared" si="3"/>
        <v/>
      </c>
      <c r="M36" s="35" t="str">
        <f t="shared" si="4"/>
        <v/>
      </c>
      <c r="N36" s="45" t="b">
        <f t="shared" si="5"/>
        <v>0</v>
      </c>
      <c r="O36" s="214">
        <f t="shared" si="6"/>
        <v>1</v>
      </c>
    </row>
    <row r="37" spans="1:15" x14ac:dyDescent="0.25">
      <c r="A37" s="530">
        <v>28</v>
      </c>
      <c r="B37" s="39"/>
      <c r="C37" s="39"/>
      <c r="D37" s="39"/>
      <c r="E37" s="39"/>
      <c r="F37" s="40"/>
      <c r="G37" s="40"/>
      <c r="H37" s="40"/>
      <c r="I37" s="67" t="str">
        <f t="shared" si="0"/>
        <v/>
      </c>
      <c r="J37" s="67" t="str">
        <f t="shared" si="1"/>
        <v/>
      </c>
      <c r="K37" s="529" t="str">
        <f t="shared" si="2"/>
        <v/>
      </c>
      <c r="L37" s="226" t="str">
        <f t="shared" si="3"/>
        <v/>
      </c>
      <c r="M37" s="35" t="str">
        <f t="shared" si="4"/>
        <v/>
      </c>
      <c r="N37" s="45" t="b">
        <f t="shared" si="5"/>
        <v>0</v>
      </c>
      <c r="O37" s="214">
        <f t="shared" si="6"/>
        <v>1</v>
      </c>
    </row>
    <row r="38" spans="1:15" x14ac:dyDescent="0.25">
      <c r="A38" s="530">
        <v>29</v>
      </c>
      <c r="B38" s="39"/>
      <c r="C38" s="39"/>
      <c r="D38" s="39"/>
      <c r="E38" s="39"/>
      <c r="F38" s="40"/>
      <c r="G38" s="40"/>
      <c r="H38" s="40"/>
      <c r="I38" s="67" t="str">
        <f t="shared" si="0"/>
        <v/>
      </c>
      <c r="J38" s="67" t="str">
        <f t="shared" si="1"/>
        <v/>
      </c>
      <c r="K38" s="529" t="str">
        <f t="shared" si="2"/>
        <v/>
      </c>
      <c r="L38" s="226" t="str">
        <f t="shared" si="3"/>
        <v/>
      </c>
      <c r="M38" s="35" t="str">
        <f t="shared" si="4"/>
        <v/>
      </c>
      <c r="N38" s="45" t="b">
        <f t="shared" si="5"/>
        <v>0</v>
      </c>
      <c r="O38" s="214">
        <f t="shared" si="6"/>
        <v>1</v>
      </c>
    </row>
    <row r="39" spans="1:15" x14ac:dyDescent="0.25">
      <c r="A39" s="530">
        <v>30</v>
      </c>
      <c r="B39" s="39"/>
      <c r="C39" s="39"/>
      <c r="D39" s="39"/>
      <c r="E39" s="39"/>
      <c r="F39" s="40"/>
      <c r="G39" s="40"/>
      <c r="H39" s="40"/>
      <c r="I39" s="67" t="str">
        <f t="shared" si="0"/>
        <v/>
      </c>
      <c r="J39" s="67" t="str">
        <f t="shared" si="1"/>
        <v/>
      </c>
      <c r="K39" s="529" t="str">
        <f t="shared" si="2"/>
        <v/>
      </c>
      <c r="L39" s="226" t="str">
        <f t="shared" si="3"/>
        <v/>
      </c>
      <c r="M39" s="35" t="str">
        <f t="shared" si="4"/>
        <v/>
      </c>
      <c r="N39" s="45" t="b">
        <f t="shared" si="5"/>
        <v>0</v>
      </c>
      <c r="O39" s="214">
        <f t="shared" si="6"/>
        <v>1</v>
      </c>
    </row>
    <row r="40" spans="1:15" x14ac:dyDescent="0.25">
      <c r="A40" s="530">
        <v>31</v>
      </c>
      <c r="B40" s="39"/>
      <c r="C40" s="39"/>
      <c r="D40" s="39"/>
      <c r="E40" s="39"/>
      <c r="F40" s="40"/>
      <c r="G40" s="40"/>
      <c r="H40" s="40"/>
      <c r="I40" s="67" t="str">
        <f t="shared" si="0"/>
        <v/>
      </c>
      <c r="J40" s="67" t="str">
        <f t="shared" si="1"/>
        <v/>
      </c>
      <c r="K40" s="529" t="str">
        <f t="shared" si="2"/>
        <v/>
      </c>
      <c r="L40" s="226" t="str">
        <f t="shared" si="3"/>
        <v/>
      </c>
      <c r="M40" s="35" t="str">
        <f t="shared" si="4"/>
        <v/>
      </c>
      <c r="N40" s="45" t="b">
        <f t="shared" si="5"/>
        <v>0</v>
      </c>
      <c r="O40" s="214">
        <f t="shared" si="6"/>
        <v>1</v>
      </c>
    </row>
    <row r="41" spans="1:15" x14ac:dyDescent="0.25">
      <c r="A41" s="530">
        <v>32</v>
      </c>
      <c r="B41" s="39"/>
      <c r="C41" s="39"/>
      <c r="D41" s="39"/>
      <c r="E41" s="39"/>
      <c r="F41" s="40"/>
      <c r="G41" s="40"/>
      <c r="H41" s="40"/>
      <c r="I41" s="67" t="str">
        <f t="shared" si="0"/>
        <v/>
      </c>
      <c r="J41" s="67" t="str">
        <f t="shared" si="1"/>
        <v/>
      </c>
      <c r="K41" s="529" t="str">
        <f t="shared" si="2"/>
        <v/>
      </c>
      <c r="L41" s="226" t="str">
        <f t="shared" si="3"/>
        <v/>
      </c>
      <c r="M41" s="35" t="str">
        <f t="shared" si="4"/>
        <v/>
      </c>
      <c r="N41" s="45" t="b">
        <f t="shared" si="5"/>
        <v>0</v>
      </c>
      <c r="O41" s="214">
        <f t="shared" si="6"/>
        <v>1</v>
      </c>
    </row>
    <row r="42" spans="1:15" x14ac:dyDescent="0.25">
      <c r="A42" s="530">
        <v>33</v>
      </c>
      <c r="B42" s="39"/>
      <c r="C42" s="39"/>
      <c r="D42" s="39"/>
      <c r="E42" s="39"/>
      <c r="F42" s="40"/>
      <c r="G42" s="40"/>
      <c r="H42" s="40"/>
      <c r="I42" s="67" t="str">
        <f t="shared" ref="I42:I73" si="7">IF(OR($B42="",$C42="",$D42="",$E42="",$F42&lt;an_initial,$F42&gt;an_final,$N42=FALSE),"",EBOOK/O42)</f>
        <v/>
      </c>
      <c r="J42" s="67" t="str">
        <f t="shared" ref="J42:J73" si="8">IF(OR($B42="",$C42="",$D42="",$E42="",$F42="",$F42&gt;an_final,$N42=FALSE),"",EBOOK/O42)</f>
        <v/>
      </c>
      <c r="K42" s="529" t="str">
        <f t="shared" ref="K42:K73" si="9">IF(OR($B42="",$C42="",$D42="",$E42="",$F42="",$F42&gt;an_final,$N42=FALSE),"",IF($F42&gt;=an_initial,1,""))</f>
        <v/>
      </c>
      <c r="L42" s="226" t="str">
        <f t="shared" ref="L42:L73" si="10">IF(OR($B42="",$C42="",$D42="",$E42="",$F42="",$F42&gt;an_final,$N42=FALSE),"",1)</f>
        <v/>
      </c>
      <c r="M42" s="35" t="str">
        <f t="shared" ref="M42:M73" si="11">IF(OR($B42="",$C42="",$D42="",$E42="",$F42="",$F42&gt;an_final,$N42=FALSE),"",IF($H42="",$G42/O42,$H42))</f>
        <v/>
      </c>
      <c r="N42" s="45" t="b">
        <f t="shared" si="5"/>
        <v>0</v>
      </c>
      <c r="O42" s="214">
        <f t="shared" ref="O42:O74" si="12">LEN(B42)-LEN(SUBSTITUTE(B42,",",""))+1</f>
        <v>1</v>
      </c>
    </row>
    <row r="43" spans="1:15" x14ac:dyDescent="0.25">
      <c r="A43" s="530">
        <v>34</v>
      </c>
      <c r="B43" s="39"/>
      <c r="C43" s="39"/>
      <c r="D43" s="39"/>
      <c r="E43" s="39"/>
      <c r="F43" s="40"/>
      <c r="G43" s="40"/>
      <c r="H43" s="40"/>
      <c r="I43" s="67" t="str">
        <f t="shared" si="7"/>
        <v/>
      </c>
      <c r="J43" s="67" t="str">
        <f t="shared" si="8"/>
        <v/>
      </c>
      <c r="K43" s="529" t="str">
        <f t="shared" si="9"/>
        <v/>
      </c>
      <c r="L43" s="226" t="str">
        <f t="shared" si="10"/>
        <v/>
      </c>
      <c r="M43" s="35" t="str">
        <f t="shared" si="11"/>
        <v/>
      </c>
      <c r="N43" s="45" t="b">
        <f t="shared" si="5"/>
        <v>0</v>
      </c>
      <c r="O43" s="214">
        <f t="shared" si="12"/>
        <v>1</v>
      </c>
    </row>
    <row r="44" spans="1:15" x14ac:dyDescent="0.25">
      <c r="A44" s="530">
        <v>35</v>
      </c>
      <c r="B44" s="39"/>
      <c r="C44" s="39"/>
      <c r="D44" s="39"/>
      <c r="E44" s="39"/>
      <c r="F44" s="40"/>
      <c r="G44" s="40"/>
      <c r="H44" s="40"/>
      <c r="I44" s="67" t="str">
        <f t="shared" si="7"/>
        <v/>
      </c>
      <c r="J44" s="67" t="str">
        <f t="shared" si="8"/>
        <v/>
      </c>
      <c r="K44" s="529" t="str">
        <f t="shared" si="9"/>
        <v/>
      </c>
      <c r="L44" s="226" t="str">
        <f t="shared" si="10"/>
        <v/>
      </c>
      <c r="M44" s="35" t="str">
        <f t="shared" si="11"/>
        <v/>
      </c>
      <c r="N44" s="45" t="b">
        <f t="shared" si="5"/>
        <v>0</v>
      </c>
      <c r="O44" s="214">
        <f t="shared" si="12"/>
        <v>1</v>
      </c>
    </row>
    <row r="45" spans="1:15" x14ac:dyDescent="0.25">
      <c r="A45" s="530">
        <v>36</v>
      </c>
      <c r="B45" s="39"/>
      <c r="C45" s="39"/>
      <c r="D45" s="39"/>
      <c r="E45" s="39"/>
      <c r="F45" s="40"/>
      <c r="G45" s="40"/>
      <c r="H45" s="40"/>
      <c r="I45" s="67" t="str">
        <f t="shared" si="7"/>
        <v/>
      </c>
      <c r="J45" s="67" t="str">
        <f t="shared" si="8"/>
        <v/>
      </c>
      <c r="K45" s="529" t="str">
        <f t="shared" si="9"/>
        <v/>
      </c>
      <c r="L45" s="226" t="str">
        <f t="shared" si="10"/>
        <v/>
      </c>
      <c r="M45" s="35" t="str">
        <f t="shared" si="11"/>
        <v/>
      </c>
      <c r="N45" s="45" t="b">
        <f t="shared" si="5"/>
        <v>0</v>
      </c>
      <c r="O45" s="214">
        <f t="shared" si="12"/>
        <v>1</v>
      </c>
    </row>
    <row r="46" spans="1:15" x14ac:dyDescent="0.25">
      <c r="A46" s="530">
        <v>37</v>
      </c>
      <c r="B46" s="39"/>
      <c r="C46" s="39"/>
      <c r="D46" s="39"/>
      <c r="E46" s="39"/>
      <c r="F46" s="40"/>
      <c r="G46" s="40"/>
      <c r="H46" s="40"/>
      <c r="I46" s="67" t="str">
        <f t="shared" si="7"/>
        <v/>
      </c>
      <c r="J46" s="67" t="str">
        <f t="shared" si="8"/>
        <v/>
      </c>
      <c r="K46" s="529" t="str">
        <f t="shared" si="9"/>
        <v/>
      </c>
      <c r="L46" s="226" t="str">
        <f t="shared" si="10"/>
        <v/>
      </c>
      <c r="M46" s="35" t="str">
        <f t="shared" si="11"/>
        <v/>
      </c>
      <c r="N46" s="45" t="b">
        <f t="shared" si="5"/>
        <v>0</v>
      </c>
      <c r="O46" s="214">
        <f t="shared" si="12"/>
        <v>1</v>
      </c>
    </row>
    <row r="47" spans="1:15" x14ac:dyDescent="0.25">
      <c r="A47" s="530">
        <v>38</v>
      </c>
      <c r="B47" s="39"/>
      <c r="C47" s="39"/>
      <c r="D47" s="39"/>
      <c r="E47" s="39"/>
      <c r="F47" s="40"/>
      <c r="G47" s="40"/>
      <c r="H47" s="40"/>
      <c r="I47" s="67" t="str">
        <f t="shared" si="7"/>
        <v/>
      </c>
      <c r="J47" s="67" t="str">
        <f t="shared" si="8"/>
        <v/>
      </c>
      <c r="K47" s="529" t="str">
        <f t="shared" si="9"/>
        <v/>
      </c>
      <c r="L47" s="226" t="str">
        <f t="shared" si="10"/>
        <v/>
      </c>
      <c r="M47" s="35" t="str">
        <f t="shared" si="11"/>
        <v/>
      </c>
      <c r="N47" s="45" t="b">
        <f t="shared" si="5"/>
        <v>0</v>
      </c>
      <c r="O47" s="214">
        <f t="shared" si="12"/>
        <v>1</v>
      </c>
    </row>
    <row r="48" spans="1:15" x14ac:dyDescent="0.25">
      <c r="A48" s="530">
        <v>39</v>
      </c>
      <c r="B48" s="39"/>
      <c r="C48" s="39"/>
      <c r="D48" s="39"/>
      <c r="E48" s="39"/>
      <c r="F48" s="40"/>
      <c r="G48" s="40"/>
      <c r="H48" s="40"/>
      <c r="I48" s="67" t="str">
        <f t="shared" si="7"/>
        <v/>
      </c>
      <c r="J48" s="67" t="str">
        <f t="shared" si="8"/>
        <v/>
      </c>
      <c r="K48" s="529" t="str">
        <f t="shared" si="9"/>
        <v/>
      </c>
      <c r="L48" s="226" t="str">
        <f t="shared" si="10"/>
        <v/>
      </c>
      <c r="M48" s="35" t="str">
        <f t="shared" si="11"/>
        <v/>
      </c>
      <c r="N48" s="45" t="b">
        <f t="shared" si="5"/>
        <v>0</v>
      </c>
      <c r="O48" s="214">
        <f t="shared" si="12"/>
        <v>1</v>
      </c>
    </row>
    <row r="49" spans="1:15" x14ac:dyDescent="0.25">
      <c r="A49" s="530">
        <v>40</v>
      </c>
      <c r="B49" s="39"/>
      <c r="C49" s="39"/>
      <c r="D49" s="39"/>
      <c r="E49" s="39"/>
      <c r="F49" s="40"/>
      <c r="G49" s="40"/>
      <c r="H49" s="40"/>
      <c r="I49" s="67" t="str">
        <f t="shared" si="7"/>
        <v/>
      </c>
      <c r="J49" s="67" t="str">
        <f t="shared" si="8"/>
        <v/>
      </c>
      <c r="K49" s="529" t="str">
        <f t="shared" si="9"/>
        <v/>
      </c>
      <c r="L49" s="226" t="str">
        <f t="shared" si="10"/>
        <v/>
      </c>
      <c r="M49" s="35" t="str">
        <f t="shared" si="11"/>
        <v/>
      </c>
      <c r="N49" s="45" t="b">
        <f t="shared" si="5"/>
        <v>0</v>
      </c>
      <c r="O49" s="214">
        <f t="shared" si="12"/>
        <v>1</v>
      </c>
    </row>
    <row r="50" spans="1:15" x14ac:dyDescent="0.25">
      <c r="A50" s="530">
        <v>41</v>
      </c>
      <c r="B50" s="39"/>
      <c r="C50" s="39"/>
      <c r="D50" s="39"/>
      <c r="E50" s="39"/>
      <c r="F50" s="40"/>
      <c r="G50" s="40"/>
      <c r="H50" s="40"/>
      <c r="I50" s="67" t="str">
        <f t="shared" si="7"/>
        <v/>
      </c>
      <c r="J50" s="67" t="str">
        <f t="shared" si="8"/>
        <v/>
      </c>
      <c r="K50" s="529" t="str">
        <f t="shared" si="9"/>
        <v/>
      </c>
      <c r="L50" s="226" t="str">
        <f t="shared" si="10"/>
        <v/>
      </c>
      <c r="M50" s="35" t="str">
        <f t="shared" si="11"/>
        <v/>
      </c>
      <c r="N50" s="45" t="b">
        <f t="shared" si="5"/>
        <v>0</v>
      </c>
      <c r="O50" s="214">
        <f t="shared" si="12"/>
        <v>1</v>
      </c>
    </row>
    <row r="51" spans="1:15" x14ac:dyDescent="0.25">
      <c r="A51" s="530">
        <v>42</v>
      </c>
      <c r="B51" s="39"/>
      <c r="C51" s="39"/>
      <c r="D51" s="39"/>
      <c r="E51" s="39"/>
      <c r="F51" s="40"/>
      <c r="G51" s="40"/>
      <c r="H51" s="40"/>
      <c r="I51" s="67" t="str">
        <f t="shared" si="7"/>
        <v/>
      </c>
      <c r="J51" s="67" t="str">
        <f t="shared" si="8"/>
        <v/>
      </c>
      <c r="K51" s="529" t="str">
        <f t="shared" si="9"/>
        <v/>
      </c>
      <c r="L51" s="226" t="str">
        <f t="shared" si="10"/>
        <v/>
      </c>
      <c r="M51" s="35" t="str">
        <f t="shared" si="11"/>
        <v/>
      </c>
      <c r="N51" s="45" t="b">
        <f t="shared" si="5"/>
        <v>0</v>
      </c>
      <c r="O51" s="214">
        <f t="shared" si="12"/>
        <v>1</v>
      </c>
    </row>
    <row r="52" spans="1:15" x14ac:dyDescent="0.25">
      <c r="A52" s="530">
        <v>43</v>
      </c>
      <c r="B52" s="39"/>
      <c r="C52" s="39"/>
      <c r="D52" s="39"/>
      <c r="E52" s="39"/>
      <c r="F52" s="40"/>
      <c r="G52" s="40"/>
      <c r="H52" s="40"/>
      <c r="I52" s="67" t="str">
        <f t="shared" si="7"/>
        <v/>
      </c>
      <c r="J52" s="67" t="str">
        <f t="shared" si="8"/>
        <v/>
      </c>
      <c r="K52" s="529" t="str">
        <f t="shared" si="9"/>
        <v/>
      </c>
      <c r="L52" s="226" t="str">
        <f t="shared" si="10"/>
        <v/>
      </c>
      <c r="M52" s="35" t="str">
        <f t="shared" si="11"/>
        <v/>
      </c>
      <c r="N52" s="45" t="b">
        <f t="shared" si="5"/>
        <v>0</v>
      </c>
      <c r="O52" s="214">
        <f t="shared" si="12"/>
        <v>1</v>
      </c>
    </row>
    <row r="53" spans="1:15" x14ac:dyDescent="0.25">
      <c r="A53" s="530">
        <v>44</v>
      </c>
      <c r="B53" s="39"/>
      <c r="C53" s="39"/>
      <c r="D53" s="39"/>
      <c r="E53" s="39"/>
      <c r="F53" s="40"/>
      <c r="G53" s="40"/>
      <c r="H53" s="40"/>
      <c r="I53" s="67" t="str">
        <f t="shared" si="7"/>
        <v/>
      </c>
      <c r="J53" s="67" t="str">
        <f t="shared" si="8"/>
        <v/>
      </c>
      <c r="K53" s="529" t="str">
        <f t="shared" si="9"/>
        <v/>
      </c>
      <c r="L53" s="226" t="str">
        <f t="shared" si="10"/>
        <v/>
      </c>
      <c r="M53" s="35" t="str">
        <f t="shared" si="11"/>
        <v/>
      </c>
      <c r="N53" s="45" t="b">
        <f t="shared" si="5"/>
        <v>0</v>
      </c>
      <c r="O53" s="214">
        <f t="shared" si="12"/>
        <v>1</v>
      </c>
    </row>
    <row r="54" spans="1:15" x14ac:dyDescent="0.25">
      <c r="A54" s="530">
        <v>45</v>
      </c>
      <c r="B54" s="39"/>
      <c r="C54" s="39"/>
      <c r="D54" s="39"/>
      <c r="E54" s="39"/>
      <c r="F54" s="40"/>
      <c r="G54" s="40"/>
      <c r="H54" s="40"/>
      <c r="I54" s="67" t="str">
        <f t="shared" si="7"/>
        <v/>
      </c>
      <c r="J54" s="67" t="str">
        <f t="shared" si="8"/>
        <v/>
      </c>
      <c r="K54" s="529" t="str">
        <f t="shared" si="9"/>
        <v/>
      </c>
      <c r="L54" s="226" t="str">
        <f t="shared" si="10"/>
        <v/>
      </c>
      <c r="M54" s="35" t="str">
        <f t="shared" si="11"/>
        <v/>
      </c>
      <c r="N54" s="45" t="b">
        <f t="shared" si="5"/>
        <v>0</v>
      </c>
      <c r="O54" s="214">
        <f t="shared" si="12"/>
        <v>1</v>
      </c>
    </row>
    <row r="55" spans="1:15" x14ac:dyDescent="0.25">
      <c r="A55" s="530">
        <v>46</v>
      </c>
      <c r="B55" s="39"/>
      <c r="C55" s="39"/>
      <c r="D55" s="39"/>
      <c r="E55" s="39"/>
      <c r="F55" s="40"/>
      <c r="G55" s="40"/>
      <c r="H55" s="40"/>
      <c r="I55" s="67" t="str">
        <f t="shared" si="7"/>
        <v/>
      </c>
      <c r="J55" s="67" t="str">
        <f t="shared" si="8"/>
        <v/>
      </c>
      <c r="K55" s="529" t="str">
        <f t="shared" si="9"/>
        <v/>
      </c>
      <c r="L55" s="226" t="str">
        <f t="shared" si="10"/>
        <v/>
      </c>
      <c r="M55" s="35" t="str">
        <f t="shared" si="11"/>
        <v/>
      </c>
      <c r="N55" s="45" t="b">
        <f t="shared" si="5"/>
        <v>0</v>
      </c>
      <c r="O55" s="214">
        <f t="shared" si="12"/>
        <v>1</v>
      </c>
    </row>
    <row r="56" spans="1:15" x14ac:dyDescent="0.25">
      <c r="A56" s="530">
        <v>47</v>
      </c>
      <c r="B56" s="39"/>
      <c r="C56" s="39"/>
      <c r="D56" s="39"/>
      <c r="E56" s="39"/>
      <c r="F56" s="40"/>
      <c r="G56" s="40"/>
      <c r="H56" s="40"/>
      <c r="I56" s="67" t="str">
        <f t="shared" si="7"/>
        <v/>
      </c>
      <c r="J56" s="67" t="str">
        <f t="shared" si="8"/>
        <v/>
      </c>
      <c r="K56" s="529" t="str">
        <f t="shared" si="9"/>
        <v/>
      </c>
      <c r="L56" s="226" t="str">
        <f t="shared" si="10"/>
        <v/>
      </c>
      <c r="M56" s="35" t="str">
        <f t="shared" si="11"/>
        <v/>
      </c>
      <c r="N56" s="45" t="b">
        <f t="shared" si="5"/>
        <v>0</v>
      </c>
      <c r="O56" s="214">
        <f t="shared" si="12"/>
        <v>1</v>
      </c>
    </row>
    <row r="57" spans="1:15" x14ac:dyDescent="0.25">
      <c r="A57" s="530">
        <v>48</v>
      </c>
      <c r="B57" s="39"/>
      <c r="C57" s="39"/>
      <c r="D57" s="39"/>
      <c r="E57" s="39"/>
      <c r="F57" s="40"/>
      <c r="G57" s="40"/>
      <c r="H57" s="40"/>
      <c r="I57" s="67" t="str">
        <f t="shared" si="7"/>
        <v/>
      </c>
      <c r="J57" s="67" t="str">
        <f t="shared" si="8"/>
        <v/>
      </c>
      <c r="K57" s="529" t="str">
        <f t="shared" si="9"/>
        <v/>
      </c>
      <c r="L57" s="226" t="str">
        <f t="shared" si="10"/>
        <v/>
      </c>
      <c r="M57" s="35" t="str">
        <f t="shared" si="11"/>
        <v/>
      </c>
      <c r="N57" s="45" t="b">
        <f t="shared" si="5"/>
        <v>0</v>
      </c>
      <c r="O57" s="214">
        <f t="shared" si="12"/>
        <v>1</v>
      </c>
    </row>
    <row r="58" spans="1:15" x14ac:dyDescent="0.25">
      <c r="A58" s="530">
        <v>49</v>
      </c>
      <c r="B58" s="39"/>
      <c r="C58" s="39"/>
      <c r="D58" s="39"/>
      <c r="E58" s="39"/>
      <c r="F58" s="40"/>
      <c r="G58" s="40"/>
      <c r="H58" s="40"/>
      <c r="I58" s="67" t="str">
        <f t="shared" si="7"/>
        <v/>
      </c>
      <c r="J58" s="67" t="str">
        <f t="shared" si="8"/>
        <v/>
      </c>
      <c r="K58" s="529" t="str">
        <f t="shared" si="9"/>
        <v/>
      </c>
      <c r="L58" s="226" t="str">
        <f t="shared" si="10"/>
        <v/>
      </c>
      <c r="M58" s="35" t="str">
        <f t="shared" si="11"/>
        <v/>
      </c>
      <c r="N58" s="45" t="b">
        <f t="shared" si="5"/>
        <v>0</v>
      </c>
      <c r="O58" s="214">
        <f t="shared" si="12"/>
        <v>1</v>
      </c>
    </row>
    <row r="59" spans="1:15" x14ac:dyDescent="0.25">
      <c r="A59" s="530">
        <v>50</v>
      </c>
      <c r="B59" s="39"/>
      <c r="C59" s="39"/>
      <c r="D59" s="39"/>
      <c r="E59" s="39"/>
      <c r="F59" s="40"/>
      <c r="G59" s="40"/>
      <c r="H59" s="40"/>
      <c r="I59" s="67" t="str">
        <f t="shared" si="7"/>
        <v/>
      </c>
      <c r="J59" s="67" t="str">
        <f t="shared" si="8"/>
        <v/>
      </c>
      <c r="K59" s="529" t="str">
        <f t="shared" si="9"/>
        <v/>
      </c>
      <c r="L59" s="226" t="str">
        <f t="shared" si="10"/>
        <v/>
      </c>
      <c r="M59" s="35" t="str">
        <f t="shared" si="11"/>
        <v/>
      </c>
      <c r="N59" s="45" t="b">
        <f t="shared" si="5"/>
        <v>0</v>
      </c>
      <c r="O59" s="214">
        <f t="shared" si="12"/>
        <v>1</v>
      </c>
    </row>
    <row r="60" spans="1:15" x14ac:dyDescent="0.25">
      <c r="A60" s="530">
        <v>51</v>
      </c>
      <c r="B60" s="39"/>
      <c r="C60" s="39"/>
      <c r="D60" s="39"/>
      <c r="E60" s="39"/>
      <c r="F60" s="40"/>
      <c r="G60" s="40"/>
      <c r="H60" s="40"/>
      <c r="I60" s="67" t="str">
        <f t="shared" si="7"/>
        <v/>
      </c>
      <c r="J60" s="67" t="str">
        <f t="shared" si="8"/>
        <v/>
      </c>
      <c r="K60" s="529" t="str">
        <f t="shared" si="9"/>
        <v/>
      </c>
      <c r="L60" s="226" t="str">
        <f t="shared" si="10"/>
        <v/>
      </c>
      <c r="M60" s="35" t="str">
        <f t="shared" si="11"/>
        <v/>
      </c>
      <c r="N60" s="45" t="b">
        <f t="shared" si="5"/>
        <v>0</v>
      </c>
      <c r="O60" s="214">
        <f t="shared" si="12"/>
        <v>1</v>
      </c>
    </row>
    <row r="61" spans="1:15" x14ac:dyDescent="0.25">
      <c r="A61" s="530">
        <v>52</v>
      </c>
      <c r="B61" s="39"/>
      <c r="C61" s="39"/>
      <c r="D61" s="39"/>
      <c r="E61" s="39"/>
      <c r="F61" s="40"/>
      <c r="G61" s="40"/>
      <c r="H61" s="40"/>
      <c r="I61" s="67" t="str">
        <f t="shared" si="7"/>
        <v/>
      </c>
      <c r="J61" s="67" t="str">
        <f t="shared" si="8"/>
        <v/>
      </c>
      <c r="K61" s="529" t="str">
        <f t="shared" si="9"/>
        <v/>
      </c>
      <c r="L61" s="226" t="str">
        <f t="shared" si="10"/>
        <v/>
      </c>
      <c r="M61" s="35" t="str">
        <f t="shared" si="11"/>
        <v/>
      </c>
      <c r="N61" s="45" t="b">
        <f t="shared" si="5"/>
        <v>0</v>
      </c>
      <c r="O61" s="214">
        <f t="shared" si="12"/>
        <v>1</v>
      </c>
    </row>
    <row r="62" spans="1:15" x14ac:dyDescent="0.25">
      <c r="A62" s="530">
        <v>53</v>
      </c>
      <c r="B62" s="39"/>
      <c r="C62" s="39"/>
      <c r="D62" s="39"/>
      <c r="E62" s="39"/>
      <c r="F62" s="40"/>
      <c r="G62" s="40"/>
      <c r="H62" s="40"/>
      <c r="I62" s="67" t="str">
        <f t="shared" si="7"/>
        <v/>
      </c>
      <c r="J62" s="67" t="str">
        <f t="shared" si="8"/>
        <v/>
      </c>
      <c r="K62" s="529" t="str">
        <f t="shared" si="9"/>
        <v/>
      </c>
      <c r="L62" s="226" t="str">
        <f t="shared" si="10"/>
        <v/>
      </c>
      <c r="M62" s="35" t="str">
        <f t="shared" si="11"/>
        <v/>
      </c>
      <c r="N62" s="45" t="b">
        <f t="shared" si="5"/>
        <v>0</v>
      </c>
      <c r="O62" s="214">
        <f t="shared" si="12"/>
        <v>1</v>
      </c>
    </row>
    <row r="63" spans="1:15" x14ac:dyDescent="0.25">
      <c r="A63" s="530">
        <v>54</v>
      </c>
      <c r="B63" s="39"/>
      <c r="C63" s="39"/>
      <c r="D63" s="39"/>
      <c r="E63" s="39"/>
      <c r="F63" s="40"/>
      <c r="G63" s="40"/>
      <c r="H63" s="40"/>
      <c r="I63" s="67" t="str">
        <f t="shared" si="7"/>
        <v/>
      </c>
      <c r="J63" s="67" t="str">
        <f t="shared" si="8"/>
        <v/>
      </c>
      <c r="K63" s="529" t="str">
        <f t="shared" si="9"/>
        <v/>
      </c>
      <c r="L63" s="226" t="str">
        <f t="shared" si="10"/>
        <v/>
      </c>
      <c r="M63" s="35" t="str">
        <f t="shared" si="11"/>
        <v/>
      </c>
      <c r="N63" s="45" t="b">
        <f t="shared" si="5"/>
        <v>0</v>
      </c>
      <c r="O63" s="214">
        <f t="shared" si="12"/>
        <v>1</v>
      </c>
    </row>
    <row r="64" spans="1:15" x14ac:dyDescent="0.25">
      <c r="A64" s="530">
        <v>55</v>
      </c>
      <c r="B64" s="39"/>
      <c r="C64" s="39"/>
      <c r="D64" s="39"/>
      <c r="E64" s="39"/>
      <c r="F64" s="40"/>
      <c r="G64" s="40"/>
      <c r="H64" s="40"/>
      <c r="I64" s="67" t="str">
        <f t="shared" si="7"/>
        <v/>
      </c>
      <c r="J64" s="67" t="str">
        <f t="shared" si="8"/>
        <v/>
      </c>
      <c r="K64" s="529" t="str">
        <f t="shared" si="9"/>
        <v/>
      </c>
      <c r="L64" s="226" t="str">
        <f t="shared" si="10"/>
        <v/>
      </c>
      <c r="M64" s="35" t="str">
        <f t="shared" si="11"/>
        <v/>
      </c>
      <c r="N64" s="45" t="b">
        <f t="shared" si="5"/>
        <v>0</v>
      </c>
      <c r="O64" s="214">
        <f t="shared" si="12"/>
        <v>1</v>
      </c>
    </row>
    <row r="65" spans="1:15" x14ac:dyDescent="0.25">
      <c r="A65" s="530">
        <v>56</v>
      </c>
      <c r="B65" s="39"/>
      <c r="C65" s="39"/>
      <c r="D65" s="39"/>
      <c r="E65" s="39"/>
      <c r="F65" s="40"/>
      <c r="G65" s="40"/>
      <c r="H65" s="40"/>
      <c r="I65" s="67" t="str">
        <f t="shared" si="7"/>
        <v/>
      </c>
      <c r="J65" s="67" t="str">
        <f t="shared" si="8"/>
        <v/>
      </c>
      <c r="K65" s="529" t="str">
        <f t="shared" si="9"/>
        <v/>
      </c>
      <c r="L65" s="226" t="str">
        <f t="shared" si="10"/>
        <v/>
      </c>
      <c r="M65" s="35" t="str">
        <f t="shared" si="11"/>
        <v/>
      </c>
      <c r="N65" s="45" t="b">
        <f t="shared" si="5"/>
        <v>0</v>
      </c>
      <c r="O65" s="214">
        <f t="shared" si="12"/>
        <v>1</v>
      </c>
    </row>
    <row r="66" spans="1:15" x14ac:dyDescent="0.25">
      <c r="A66" s="530">
        <v>57</v>
      </c>
      <c r="B66" s="39"/>
      <c r="C66" s="39"/>
      <c r="D66" s="39"/>
      <c r="E66" s="39"/>
      <c r="F66" s="40"/>
      <c r="G66" s="40"/>
      <c r="H66" s="40"/>
      <c r="I66" s="67" t="str">
        <f t="shared" si="7"/>
        <v/>
      </c>
      <c r="J66" s="67" t="str">
        <f t="shared" si="8"/>
        <v/>
      </c>
      <c r="K66" s="529" t="str">
        <f t="shared" si="9"/>
        <v/>
      </c>
      <c r="L66" s="226" t="str">
        <f t="shared" si="10"/>
        <v/>
      </c>
      <c r="M66" s="35" t="str">
        <f t="shared" si="11"/>
        <v/>
      </c>
      <c r="N66" s="45" t="b">
        <f t="shared" si="5"/>
        <v>0</v>
      </c>
      <c r="O66" s="214">
        <f t="shared" si="12"/>
        <v>1</v>
      </c>
    </row>
    <row r="67" spans="1:15" x14ac:dyDescent="0.25">
      <c r="A67" s="530">
        <v>58</v>
      </c>
      <c r="B67" s="39"/>
      <c r="C67" s="39"/>
      <c r="D67" s="39"/>
      <c r="E67" s="39"/>
      <c r="F67" s="40"/>
      <c r="G67" s="40"/>
      <c r="H67" s="40"/>
      <c r="I67" s="67" t="str">
        <f t="shared" si="7"/>
        <v/>
      </c>
      <c r="J67" s="67" t="str">
        <f t="shared" si="8"/>
        <v/>
      </c>
      <c r="K67" s="529" t="str">
        <f t="shared" si="9"/>
        <v/>
      </c>
      <c r="L67" s="226" t="str">
        <f t="shared" si="10"/>
        <v/>
      </c>
      <c r="M67" s="35" t="str">
        <f t="shared" si="11"/>
        <v/>
      </c>
      <c r="N67" s="45" t="b">
        <f t="shared" si="5"/>
        <v>0</v>
      </c>
      <c r="O67" s="214">
        <f t="shared" si="12"/>
        <v>1</v>
      </c>
    </row>
    <row r="68" spans="1:15" x14ac:dyDescent="0.25">
      <c r="A68" s="530">
        <v>59</v>
      </c>
      <c r="B68" s="39"/>
      <c r="C68" s="39"/>
      <c r="D68" s="39"/>
      <c r="E68" s="39"/>
      <c r="F68" s="40"/>
      <c r="G68" s="40"/>
      <c r="H68" s="40"/>
      <c r="I68" s="67" t="str">
        <f t="shared" si="7"/>
        <v/>
      </c>
      <c r="J68" s="67" t="str">
        <f t="shared" si="8"/>
        <v/>
      </c>
      <c r="K68" s="529" t="str">
        <f t="shared" si="9"/>
        <v/>
      </c>
      <c r="L68" s="226" t="str">
        <f t="shared" si="10"/>
        <v/>
      </c>
      <c r="M68" s="35" t="str">
        <f t="shared" si="11"/>
        <v/>
      </c>
      <c r="N68" s="45" t="b">
        <f t="shared" si="5"/>
        <v>0</v>
      </c>
      <c r="O68" s="214">
        <f t="shared" si="12"/>
        <v>1</v>
      </c>
    </row>
    <row r="69" spans="1:15" x14ac:dyDescent="0.25">
      <c r="A69" s="530">
        <v>60</v>
      </c>
      <c r="B69" s="39"/>
      <c r="C69" s="39"/>
      <c r="D69" s="39"/>
      <c r="E69" s="39"/>
      <c r="F69" s="40"/>
      <c r="G69" s="40"/>
      <c r="H69" s="40"/>
      <c r="I69" s="67" t="str">
        <f t="shared" si="7"/>
        <v/>
      </c>
      <c r="J69" s="67" t="str">
        <f t="shared" si="8"/>
        <v/>
      </c>
      <c r="K69" s="529" t="str">
        <f t="shared" si="9"/>
        <v/>
      </c>
      <c r="L69" s="226" t="str">
        <f t="shared" si="10"/>
        <v/>
      </c>
      <c r="M69" s="35" t="str">
        <f t="shared" si="11"/>
        <v/>
      </c>
      <c r="N69" s="45" t="b">
        <f t="shared" si="5"/>
        <v>0</v>
      </c>
      <c r="O69" s="214">
        <f t="shared" si="12"/>
        <v>1</v>
      </c>
    </row>
    <row r="70" spans="1:15" x14ac:dyDescent="0.25">
      <c r="A70" s="530">
        <v>61</v>
      </c>
      <c r="B70" s="39"/>
      <c r="C70" s="39"/>
      <c r="D70" s="39"/>
      <c r="E70" s="39"/>
      <c r="F70" s="40"/>
      <c r="G70" s="40"/>
      <c r="H70" s="40"/>
      <c r="I70" s="67" t="str">
        <f t="shared" si="7"/>
        <v/>
      </c>
      <c r="J70" s="67" t="str">
        <f t="shared" si="8"/>
        <v/>
      </c>
      <c r="K70" s="529" t="str">
        <f t="shared" si="9"/>
        <v/>
      </c>
      <c r="L70" s="226" t="str">
        <f t="shared" si="10"/>
        <v/>
      </c>
      <c r="M70" s="35" t="str">
        <f t="shared" si="11"/>
        <v/>
      </c>
      <c r="N70" s="45" t="b">
        <f t="shared" si="5"/>
        <v>0</v>
      </c>
      <c r="O70" s="214">
        <f t="shared" si="12"/>
        <v>1</v>
      </c>
    </row>
    <row r="71" spans="1:15" x14ac:dyDescent="0.25">
      <c r="A71" s="530">
        <v>62</v>
      </c>
      <c r="B71" s="39"/>
      <c r="C71" s="39"/>
      <c r="D71" s="39"/>
      <c r="E71" s="39"/>
      <c r="F71" s="40"/>
      <c r="G71" s="40"/>
      <c r="H71" s="40"/>
      <c r="I71" s="67" t="str">
        <f t="shared" si="7"/>
        <v/>
      </c>
      <c r="J71" s="67" t="str">
        <f t="shared" si="8"/>
        <v/>
      </c>
      <c r="K71" s="529" t="str">
        <f t="shared" si="9"/>
        <v/>
      </c>
      <c r="L71" s="226" t="str">
        <f t="shared" si="10"/>
        <v/>
      </c>
      <c r="M71" s="35" t="str">
        <f t="shared" si="11"/>
        <v/>
      </c>
      <c r="N71" s="45" t="b">
        <f t="shared" si="5"/>
        <v>0</v>
      </c>
      <c r="O71" s="214">
        <f t="shared" si="12"/>
        <v>1</v>
      </c>
    </row>
    <row r="72" spans="1:15" x14ac:dyDescent="0.25">
      <c r="A72" s="530">
        <v>63</v>
      </c>
      <c r="B72" s="39"/>
      <c r="C72" s="39"/>
      <c r="D72" s="39"/>
      <c r="E72" s="39"/>
      <c r="F72" s="40"/>
      <c r="G72" s="40"/>
      <c r="H72" s="40"/>
      <c r="I72" s="67" t="str">
        <f t="shared" si="7"/>
        <v/>
      </c>
      <c r="J72" s="67" t="str">
        <f t="shared" si="8"/>
        <v/>
      </c>
      <c r="K72" s="529" t="str">
        <f t="shared" si="9"/>
        <v/>
      </c>
      <c r="L72" s="226" t="str">
        <f t="shared" si="10"/>
        <v/>
      </c>
      <c r="M72" s="35" t="str">
        <f t="shared" si="11"/>
        <v/>
      </c>
      <c r="N72" s="45" t="b">
        <f t="shared" si="5"/>
        <v>0</v>
      </c>
      <c r="O72" s="214">
        <f t="shared" si="12"/>
        <v>1</v>
      </c>
    </row>
    <row r="73" spans="1:15" x14ac:dyDescent="0.25">
      <c r="A73" s="530">
        <v>64</v>
      </c>
      <c r="B73" s="39"/>
      <c r="C73" s="39"/>
      <c r="D73" s="39"/>
      <c r="E73" s="39"/>
      <c r="F73" s="40"/>
      <c r="G73" s="40"/>
      <c r="H73" s="40"/>
      <c r="I73" s="67" t="str">
        <f t="shared" si="7"/>
        <v/>
      </c>
      <c r="J73" s="67" t="str">
        <f t="shared" si="8"/>
        <v/>
      </c>
      <c r="K73" s="529" t="str">
        <f t="shared" si="9"/>
        <v/>
      </c>
      <c r="L73" s="226" t="str">
        <f t="shared" si="10"/>
        <v/>
      </c>
      <c r="M73" s="35" t="str">
        <f t="shared" si="11"/>
        <v/>
      </c>
      <c r="N73" s="45" t="b">
        <f t="shared" si="5"/>
        <v>0</v>
      </c>
      <c r="O73" s="214">
        <f t="shared" si="12"/>
        <v>1</v>
      </c>
    </row>
    <row r="74" spans="1:15" x14ac:dyDescent="0.25">
      <c r="A74" s="530">
        <v>65</v>
      </c>
      <c r="B74" s="39"/>
      <c r="C74" s="39"/>
      <c r="D74" s="39"/>
      <c r="E74" s="39"/>
      <c r="F74" s="40"/>
      <c r="G74" s="40"/>
      <c r="H74" s="40"/>
      <c r="I74" s="67" t="str">
        <f t="shared" ref="I74:I137" si="13">IF(OR($B74="",$C74="",$D74="",$E74="",$F74&lt;an_initial,$F74&gt;an_final,$N74=FALSE),"",EBOOK/O74)</f>
        <v/>
      </c>
      <c r="J74" s="67" t="str">
        <f t="shared" ref="J74:J137" si="14">IF(OR($B74="",$C74="",$D74="",$E74="",$F74="",$F74&gt;an_final,$N74=FALSE),"",EBOOK/O74)</f>
        <v/>
      </c>
      <c r="K74" s="529" t="str">
        <f t="shared" ref="K74:K109" si="15">IF(OR($B74="",$C74="",$D74="",$E74="",$F74="",$F74&gt;an_final,$N74=FALSE),"",IF($F74&gt;=an_initial,1,""))</f>
        <v/>
      </c>
      <c r="L74" s="226" t="str">
        <f t="shared" ref="L74:L109" si="16">IF(OR($B74="",$C74="",$D74="",$E74="",$F74="",$F74&gt;an_final,$N74=FALSE),"",1)</f>
        <v/>
      </c>
      <c r="M74" s="35" t="str">
        <f t="shared" ref="M74:M109" si="17">IF(OR($B74="",$C74="",$D74="",$E74="",$F74="",$F74&gt;an_final,$N74=FALSE),"",IF($H74="",$G74/O74,$H74))</f>
        <v/>
      </c>
      <c r="N74" s="45" t="b">
        <f t="shared" ref="N74:N109" si="18">IF(nume_candidat="",FALSE,ISNUMBER(SEARCH(nume_candidat,$B74)))</f>
        <v>0</v>
      </c>
      <c r="O74" s="214">
        <f t="shared" si="12"/>
        <v>1</v>
      </c>
    </row>
    <row r="75" spans="1:15" x14ac:dyDescent="0.25">
      <c r="A75" s="530">
        <v>66</v>
      </c>
      <c r="B75" s="39"/>
      <c r="C75" s="39"/>
      <c r="D75" s="39"/>
      <c r="E75" s="39"/>
      <c r="F75" s="40"/>
      <c r="G75" s="40"/>
      <c r="H75" s="40"/>
      <c r="I75" s="67" t="str">
        <f t="shared" si="13"/>
        <v/>
      </c>
      <c r="J75" s="67" t="str">
        <f t="shared" si="14"/>
        <v/>
      </c>
      <c r="K75" s="529" t="str">
        <f t="shared" si="15"/>
        <v/>
      </c>
      <c r="L75" s="226" t="str">
        <f t="shared" si="16"/>
        <v/>
      </c>
      <c r="M75" s="35" t="str">
        <f t="shared" si="17"/>
        <v/>
      </c>
      <c r="N75" s="45" t="b">
        <f t="shared" si="18"/>
        <v>0</v>
      </c>
      <c r="O75" s="214">
        <f t="shared" ref="O75:O109" si="19">LEN(B75)-LEN(SUBSTITUTE(B75,",",""))+1</f>
        <v>1</v>
      </c>
    </row>
    <row r="76" spans="1:15" x14ac:dyDescent="0.25">
      <c r="A76" s="530">
        <v>67</v>
      </c>
      <c r="B76" s="39"/>
      <c r="C76" s="39"/>
      <c r="D76" s="39"/>
      <c r="E76" s="39"/>
      <c r="F76" s="40"/>
      <c r="G76" s="40"/>
      <c r="H76" s="40"/>
      <c r="I76" s="67" t="str">
        <f t="shared" si="13"/>
        <v/>
      </c>
      <c r="J76" s="67" t="str">
        <f t="shared" si="14"/>
        <v/>
      </c>
      <c r="K76" s="529" t="str">
        <f t="shared" si="15"/>
        <v/>
      </c>
      <c r="L76" s="226" t="str">
        <f t="shared" si="16"/>
        <v/>
      </c>
      <c r="M76" s="35" t="str">
        <f t="shared" si="17"/>
        <v/>
      </c>
      <c r="N76" s="45" t="b">
        <f t="shared" si="18"/>
        <v>0</v>
      </c>
      <c r="O76" s="214">
        <f t="shared" si="19"/>
        <v>1</v>
      </c>
    </row>
    <row r="77" spans="1:15" x14ac:dyDescent="0.25">
      <c r="A77" s="530">
        <v>68</v>
      </c>
      <c r="B77" s="39"/>
      <c r="C77" s="39"/>
      <c r="D77" s="39"/>
      <c r="E77" s="39"/>
      <c r="F77" s="40"/>
      <c r="G77" s="40"/>
      <c r="H77" s="40"/>
      <c r="I77" s="67" t="str">
        <f t="shared" si="13"/>
        <v/>
      </c>
      <c r="J77" s="67" t="str">
        <f t="shared" si="14"/>
        <v/>
      </c>
      <c r="K77" s="529" t="str">
        <f t="shared" si="15"/>
        <v/>
      </c>
      <c r="L77" s="226" t="str">
        <f t="shared" si="16"/>
        <v/>
      </c>
      <c r="M77" s="35" t="str">
        <f t="shared" si="17"/>
        <v/>
      </c>
      <c r="N77" s="45" t="b">
        <f t="shared" si="18"/>
        <v>0</v>
      </c>
      <c r="O77" s="214">
        <f t="shared" si="19"/>
        <v>1</v>
      </c>
    </row>
    <row r="78" spans="1:15" x14ac:dyDescent="0.25">
      <c r="A78" s="530">
        <v>69</v>
      </c>
      <c r="B78" s="39"/>
      <c r="C78" s="39"/>
      <c r="D78" s="39"/>
      <c r="E78" s="39"/>
      <c r="F78" s="40"/>
      <c r="G78" s="40"/>
      <c r="H78" s="40"/>
      <c r="I78" s="67" t="str">
        <f t="shared" si="13"/>
        <v/>
      </c>
      <c r="J78" s="67" t="str">
        <f t="shared" si="14"/>
        <v/>
      </c>
      <c r="K78" s="529" t="str">
        <f t="shared" si="15"/>
        <v/>
      </c>
      <c r="L78" s="226" t="str">
        <f t="shared" si="16"/>
        <v/>
      </c>
      <c r="M78" s="35" t="str">
        <f t="shared" si="17"/>
        <v/>
      </c>
      <c r="N78" s="45" t="b">
        <f t="shared" si="18"/>
        <v>0</v>
      </c>
      <c r="O78" s="214">
        <f t="shared" si="19"/>
        <v>1</v>
      </c>
    </row>
    <row r="79" spans="1:15" x14ac:dyDescent="0.25">
      <c r="A79" s="530">
        <v>70</v>
      </c>
      <c r="B79" s="39"/>
      <c r="C79" s="39"/>
      <c r="D79" s="39"/>
      <c r="E79" s="39"/>
      <c r="F79" s="40"/>
      <c r="G79" s="40"/>
      <c r="H79" s="40"/>
      <c r="I79" s="67" t="str">
        <f t="shared" si="13"/>
        <v/>
      </c>
      <c r="J79" s="67" t="str">
        <f t="shared" si="14"/>
        <v/>
      </c>
      <c r="K79" s="529" t="str">
        <f t="shared" si="15"/>
        <v/>
      </c>
      <c r="L79" s="226" t="str">
        <f t="shared" si="16"/>
        <v/>
      </c>
      <c r="M79" s="35" t="str">
        <f t="shared" si="17"/>
        <v/>
      </c>
      <c r="N79" s="45" t="b">
        <f t="shared" si="18"/>
        <v>0</v>
      </c>
      <c r="O79" s="214">
        <f t="shared" si="19"/>
        <v>1</v>
      </c>
    </row>
    <row r="80" spans="1:15" x14ac:dyDescent="0.25">
      <c r="A80" s="530">
        <v>71</v>
      </c>
      <c r="B80" s="39"/>
      <c r="C80" s="39"/>
      <c r="D80" s="39"/>
      <c r="E80" s="39"/>
      <c r="F80" s="40"/>
      <c r="G80" s="40"/>
      <c r="H80" s="40"/>
      <c r="I80" s="67" t="str">
        <f t="shared" si="13"/>
        <v/>
      </c>
      <c r="J80" s="67" t="str">
        <f t="shared" si="14"/>
        <v/>
      </c>
      <c r="K80" s="529" t="str">
        <f t="shared" si="15"/>
        <v/>
      </c>
      <c r="L80" s="226" t="str">
        <f t="shared" si="16"/>
        <v/>
      </c>
      <c r="M80" s="35" t="str">
        <f t="shared" si="17"/>
        <v/>
      </c>
      <c r="N80" s="45" t="b">
        <f t="shared" si="18"/>
        <v>0</v>
      </c>
      <c r="O80" s="214">
        <f t="shared" si="19"/>
        <v>1</v>
      </c>
    </row>
    <row r="81" spans="1:15" x14ac:dyDescent="0.25">
      <c r="A81" s="530">
        <v>72</v>
      </c>
      <c r="B81" s="39"/>
      <c r="C81" s="39"/>
      <c r="D81" s="39"/>
      <c r="E81" s="39"/>
      <c r="F81" s="40"/>
      <c r="G81" s="40"/>
      <c r="H81" s="40"/>
      <c r="I81" s="67" t="str">
        <f t="shared" si="13"/>
        <v/>
      </c>
      <c r="J81" s="67" t="str">
        <f t="shared" si="14"/>
        <v/>
      </c>
      <c r="K81" s="529" t="str">
        <f t="shared" si="15"/>
        <v/>
      </c>
      <c r="L81" s="226" t="str">
        <f t="shared" si="16"/>
        <v/>
      </c>
      <c r="M81" s="35" t="str">
        <f t="shared" si="17"/>
        <v/>
      </c>
      <c r="N81" s="45" t="b">
        <f t="shared" si="18"/>
        <v>0</v>
      </c>
      <c r="O81" s="214">
        <f t="shared" si="19"/>
        <v>1</v>
      </c>
    </row>
    <row r="82" spans="1:15" x14ac:dyDescent="0.25">
      <c r="A82" s="530">
        <v>73</v>
      </c>
      <c r="B82" s="39"/>
      <c r="C82" s="39"/>
      <c r="D82" s="39"/>
      <c r="E82" s="39"/>
      <c r="F82" s="40"/>
      <c r="G82" s="40"/>
      <c r="H82" s="40"/>
      <c r="I82" s="67" t="str">
        <f t="shared" si="13"/>
        <v/>
      </c>
      <c r="J82" s="67" t="str">
        <f t="shared" si="14"/>
        <v/>
      </c>
      <c r="K82" s="529" t="str">
        <f t="shared" si="15"/>
        <v/>
      </c>
      <c r="L82" s="226" t="str">
        <f t="shared" si="16"/>
        <v/>
      </c>
      <c r="M82" s="35" t="str">
        <f t="shared" si="17"/>
        <v/>
      </c>
      <c r="N82" s="45" t="b">
        <f t="shared" si="18"/>
        <v>0</v>
      </c>
      <c r="O82" s="214">
        <f t="shared" si="19"/>
        <v>1</v>
      </c>
    </row>
    <row r="83" spans="1:15" x14ac:dyDescent="0.25">
      <c r="A83" s="530">
        <v>74</v>
      </c>
      <c r="B83" s="39"/>
      <c r="C83" s="39"/>
      <c r="D83" s="39"/>
      <c r="E83" s="39"/>
      <c r="F83" s="40"/>
      <c r="G83" s="40"/>
      <c r="H83" s="40"/>
      <c r="I83" s="67" t="str">
        <f t="shared" si="13"/>
        <v/>
      </c>
      <c r="J83" s="67" t="str">
        <f t="shared" si="14"/>
        <v/>
      </c>
      <c r="K83" s="529" t="str">
        <f t="shared" si="15"/>
        <v/>
      </c>
      <c r="L83" s="226" t="str">
        <f t="shared" si="16"/>
        <v/>
      </c>
      <c r="M83" s="35" t="str">
        <f t="shared" si="17"/>
        <v/>
      </c>
      <c r="N83" s="45" t="b">
        <f t="shared" si="18"/>
        <v>0</v>
      </c>
      <c r="O83" s="214">
        <f t="shared" si="19"/>
        <v>1</v>
      </c>
    </row>
    <row r="84" spans="1:15" x14ac:dyDescent="0.25">
      <c r="A84" s="530">
        <v>75</v>
      </c>
      <c r="B84" s="39"/>
      <c r="C84" s="39"/>
      <c r="D84" s="39"/>
      <c r="E84" s="39"/>
      <c r="F84" s="40"/>
      <c r="G84" s="40"/>
      <c r="H84" s="40"/>
      <c r="I84" s="67" t="str">
        <f t="shared" si="13"/>
        <v/>
      </c>
      <c r="J84" s="67" t="str">
        <f t="shared" si="14"/>
        <v/>
      </c>
      <c r="K84" s="529" t="str">
        <f t="shared" si="15"/>
        <v/>
      </c>
      <c r="L84" s="226" t="str">
        <f t="shared" si="16"/>
        <v/>
      </c>
      <c r="M84" s="35" t="str">
        <f t="shared" si="17"/>
        <v/>
      </c>
      <c r="N84" s="45" t="b">
        <f t="shared" si="18"/>
        <v>0</v>
      </c>
      <c r="O84" s="214">
        <f t="shared" si="19"/>
        <v>1</v>
      </c>
    </row>
    <row r="85" spans="1:15" x14ac:dyDescent="0.25">
      <c r="A85" s="530">
        <v>76</v>
      </c>
      <c r="B85" s="39"/>
      <c r="C85" s="39"/>
      <c r="D85" s="39"/>
      <c r="E85" s="39"/>
      <c r="F85" s="40"/>
      <c r="G85" s="40"/>
      <c r="H85" s="40"/>
      <c r="I85" s="67" t="str">
        <f t="shared" si="13"/>
        <v/>
      </c>
      <c r="J85" s="67" t="str">
        <f t="shared" si="14"/>
        <v/>
      </c>
      <c r="K85" s="529" t="str">
        <f t="shared" si="15"/>
        <v/>
      </c>
      <c r="L85" s="226" t="str">
        <f t="shared" si="16"/>
        <v/>
      </c>
      <c r="M85" s="35" t="str">
        <f t="shared" si="17"/>
        <v/>
      </c>
      <c r="N85" s="45" t="b">
        <f t="shared" si="18"/>
        <v>0</v>
      </c>
      <c r="O85" s="214">
        <f t="shared" si="19"/>
        <v>1</v>
      </c>
    </row>
    <row r="86" spans="1:15" x14ac:dyDescent="0.25">
      <c r="A86" s="530">
        <v>77</v>
      </c>
      <c r="B86" s="39"/>
      <c r="C86" s="39"/>
      <c r="D86" s="39"/>
      <c r="E86" s="39"/>
      <c r="F86" s="40"/>
      <c r="G86" s="40"/>
      <c r="H86" s="40"/>
      <c r="I86" s="67" t="str">
        <f t="shared" si="13"/>
        <v/>
      </c>
      <c r="J86" s="67" t="str">
        <f t="shared" si="14"/>
        <v/>
      </c>
      <c r="K86" s="529" t="str">
        <f t="shared" si="15"/>
        <v/>
      </c>
      <c r="L86" s="226" t="str">
        <f t="shared" si="16"/>
        <v/>
      </c>
      <c r="M86" s="35" t="str">
        <f t="shared" si="17"/>
        <v/>
      </c>
      <c r="N86" s="45" t="b">
        <f t="shared" si="18"/>
        <v>0</v>
      </c>
      <c r="O86" s="214">
        <f t="shared" si="19"/>
        <v>1</v>
      </c>
    </row>
    <row r="87" spans="1:15" x14ac:dyDescent="0.25">
      <c r="A87" s="530">
        <v>78</v>
      </c>
      <c r="B87" s="39"/>
      <c r="C87" s="39"/>
      <c r="D87" s="39"/>
      <c r="E87" s="39"/>
      <c r="F87" s="40"/>
      <c r="G87" s="40"/>
      <c r="H87" s="40"/>
      <c r="I87" s="67" t="str">
        <f t="shared" si="13"/>
        <v/>
      </c>
      <c r="J87" s="67" t="str">
        <f t="shared" si="14"/>
        <v/>
      </c>
      <c r="K87" s="529" t="str">
        <f t="shared" si="15"/>
        <v/>
      </c>
      <c r="L87" s="226" t="str">
        <f t="shared" si="16"/>
        <v/>
      </c>
      <c r="M87" s="35" t="str">
        <f t="shared" si="17"/>
        <v/>
      </c>
      <c r="N87" s="45" t="b">
        <f t="shared" si="18"/>
        <v>0</v>
      </c>
      <c r="O87" s="214">
        <f t="shared" si="19"/>
        <v>1</v>
      </c>
    </row>
    <row r="88" spans="1:15" x14ac:dyDescent="0.25">
      <c r="A88" s="530">
        <v>79</v>
      </c>
      <c r="B88" s="39"/>
      <c r="C88" s="39"/>
      <c r="D88" s="39"/>
      <c r="E88" s="39"/>
      <c r="F88" s="40"/>
      <c r="G88" s="40"/>
      <c r="H88" s="40"/>
      <c r="I88" s="67" t="str">
        <f t="shared" si="13"/>
        <v/>
      </c>
      <c r="J88" s="67" t="str">
        <f t="shared" si="14"/>
        <v/>
      </c>
      <c r="K88" s="529" t="str">
        <f t="shared" si="15"/>
        <v/>
      </c>
      <c r="L88" s="226" t="str">
        <f t="shared" si="16"/>
        <v/>
      </c>
      <c r="M88" s="35" t="str">
        <f t="shared" si="17"/>
        <v/>
      </c>
      <c r="N88" s="45" t="b">
        <f t="shared" si="18"/>
        <v>0</v>
      </c>
      <c r="O88" s="214">
        <f t="shared" si="19"/>
        <v>1</v>
      </c>
    </row>
    <row r="89" spans="1:15" x14ac:dyDescent="0.25">
      <c r="A89" s="530">
        <v>80</v>
      </c>
      <c r="B89" s="39"/>
      <c r="C89" s="39"/>
      <c r="D89" s="39"/>
      <c r="E89" s="39"/>
      <c r="F89" s="40"/>
      <c r="G89" s="40"/>
      <c r="H89" s="40"/>
      <c r="I89" s="67" t="str">
        <f t="shared" si="13"/>
        <v/>
      </c>
      <c r="J89" s="67" t="str">
        <f t="shared" si="14"/>
        <v/>
      </c>
      <c r="K89" s="529" t="str">
        <f t="shared" si="15"/>
        <v/>
      </c>
      <c r="L89" s="226" t="str">
        <f t="shared" si="16"/>
        <v/>
      </c>
      <c r="M89" s="35" t="str">
        <f t="shared" si="17"/>
        <v/>
      </c>
      <c r="N89" s="45" t="b">
        <f t="shared" si="18"/>
        <v>0</v>
      </c>
      <c r="O89" s="214">
        <f t="shared" si="19"/>
        <v>1</v>
      </c>
    </row>
    <row r="90" spans="1:15" x14ac:dyDescent="0.25">
      <c r="A90" s="530">
        <v>81</v>
      </c>
      <c r="B90" s="39"/>
      <c r="C90" s="39"/>
      <c r="D90" s="39"/>
      <c r="E90" s="39"/>
      <c r="F90" s="40"/>
      <c r="G90" s="40"/>
      <c r="H90" s="40"/>
      <c r="I90" s="67" t="str">
        <f t="shared" si="13"/>
        <v/>
      </c>
      <c r="J90" s="67" t="str">
        <f t="shared" si="14"/>
        <v/>
      </c>
      <c r="K90" s="529" t="str">
        <f t="shared" si="15"/>
        <v/>
      </c>
      <c r="L90" s="226" t="str">
        <f t="shared" si="16"/>
        <v/>
      </c>
      <c r="M90" s="35" t="str">
        <f t="shared" si="17"/>
        <v/>
      </c>
      <c r="N90" s="45" t="b">
        <f t="shared" si="18"/>
        <v>0</v>
      </c>
      <c r="O90" s="214">
        <f t="shared" si="19"/>
        <v>1</v>
      </c>
    </row>
    <row r="91" spans="1:15" x14ac:dyDescent="0.25">
      <c r="A91" s="530">
        <v>82</v>
      </c>
      <c r="B91" s="39"/>
      <c r="C91" s="39"/>
      <c r="D91" s="39"/>
      <c r="E91" s="39"/>
      <c r="F91" s="40"/>
      <c r="G91" s="40"/>
      <c r="H91" s="40"/>
      <c r="I91" s="67" t="str">
        <f t="shared" si="13"/>
        <v/>
      </c>
      <c r="J91" s="67" t="str">
        <f t="shared" si="14"/>
        <v/>
      </c>
      <c r="K91" s="529" t="str">
        <f t="shared" si="15"/>
        <v/>
      </c>
      <c r="L91" s="226" t="str">
        <f t="shared" si="16"/>
        <v/>
      </c>
      <c r="M91" s="35" t="str">
        <f t="shared" si="17"/>
        <v/>
      </c>
      <c r="N91" s="45" t="b">
        <f t="shared" si="18"/>
        <v>0</v>
      </c>
      <c r="O91" s="214">
        <f t="shared" si="19"/>
        <v>1</v>
      </c>
    </row>
    <row r="92" spans="1:15" x14ac:dyDescent="0.25">
      <c r="A92" s="530">
        <v>83</v>
      </c>
      <c r="B92" s="39"/>
      <c r="C92" s="39"/>
      <c r="D92" s="39"/>
      <c r="E92" s="39"/>
      <c r="F92" s="40"/>
      <c r="G92" s="40"/>
      <c r="H92" s="40"/>
      <c r="I92" s="67" t="str">
        <f t="shared" si="13"/>
        <v/>
      </c>
      <c r="J92" s="67" t="str">
        <f t="shared" si="14"/>
        <v/>
      </c>
      <c r="K92" s="529" t="str">
        <f t="shared" si="15"/>
        <v/>
      </c>
      <c r="L92" s="226" t="str">
        <f t="shared" si="16"/>
        <v/>
      </c>
      <c r="M92" s="35" t="str">
        <f t="shared" si="17"/>
        <v/>
      </c>
      <c r="N92" s="45" t="b">
        <f t="shared" si="18"/>
        <v>0</v>
      </c>
      <c r="O92" s="214">
        <f t="shared" si="19"/>
        <v>1</v>
      </c>
    </row>
    <row r="93" spans="1:15" x14ac:dyDescent="0.25">
      <c r="A93" s="530">
        <v>84</v>
      </c>
      <c r="B93" s="39"/>
      <c r="C93" s="39"/>
      <c r="D93" s="39"/>
      <c r="E93" s="39"/>
      <c r="F93" s="40"/>
      <c r="G93" s="40"/>
      <c r="H93" s="40"/>
      <c r="I93" s="67" t="str">
        <f t="shared" si="13"/>
        <v/>
      </c>
      <c r="J93" s="67" t="str">
        <f t="shared" si="14"/>
        <v/>
      </c>
      <c r="K93" s="529" t="str">
        <f t="shared" si="15"/>
        <v/>
      </c>
      <c r="L93" s="226" t="str">
        <f t="shared" si="16"/>
        <v/>
      </c>
      <c r="M93" s="35" t="str">
        <f t="shared" si="17"/>
        <v/>
      </c>
      <c r="N93" s="45" t="b">
        <f t="shared" si="18"/>
        <v>0</v>
      </c>
      <c r="O93" s="214">
        <f t="shared" si="19"/>
        <v>1</v>
      </c>
    </row>
    <row r="94" spans="1:15" x14ac:dyDescent="0.25">
      <c r="A94" s="530">
        <v>85</v>
      </c>
      <c r="B94" s="39"/>
      <c r="C94" s="39"/>
      <c r="D94" s="39"/>
      <c r="E94" s="39"/>
      <c r="F94" s="40"/>
      <c r="G94" s="40"/>
      <c r="H94" s="40"/>
      <c r="I94" s="67" t="str">
        <f t="shared" si="13"/>
        <v/>
      </c>
      <c r="J94" s="67" t="str">
        <f t="shared" si="14"/>
        <v/>
      </c>
      <c r="K94" s="529" t="str">
        <f t="shared" si="15"/>
        <v/>
      </c>
      <c r="L94" s="226" t="str">
        <f t="shared" si="16"/>
        <v/>
      </c>
      <c r="M94" s="35" t="str">
        <f t="shared" si="17"/>
        <v/>
      </c>
      <c r="N94" s="45" t="b">
        <f t="shared" si="18"/>
        <v>0</v>
      </c>
      <c r="O94" s="214">
        <f t="shared" si="19"/>
        <v>1</v>
      </c>
    </row>
    <row r="95" spans="1:15" x14ac:dyDescent="0.25">
      <c r="A95" s="530">
        <v>86</v>
      </c>
      <c r="B95" s="39"/>
      <c r="C95" s="39"/>
      <c r="D95" s="39"/>
      <c r="E95" s="39"/>
      <c r="F95" s="40"/>
      <c r="G95" s="40"/>
      <c r="H95" s="40"/>
      <c r="I95" s="67" t="str">
        <f t="shared" si="13"/>
        <v/>
      </c>
      <c r="J95" s="67" t="str">
        <f t="shared" si="14"/>
        <v/>
      </c>
      <c r="K95" s="529" t="str">
        <f t="shared" si="15"/>
        <v/>
      </c>
      <c r="L95" s="226" t="str">
        <f t="shared" si="16"/>
        <v/>
      </c>
      <c r="M95" s="35" t="str">
        <f t="shared" si="17"/>
        <v/>
      </c>
      <c r="N95" s="45" t="b">
        <f t="shared" si="18"/>
        <v>0</v>
      </c>
      <c r="O95" s="214">
        <f t="shared" si="19"/>
        <v>1</v>
      </c>
    </row>
    <row r="96" spans="1:15" x14ac:dyDescent="0.25">
      <c r="A96" s="530">
        <v>87</v>
      </c>
      <c r="B96" s="39"/>
      <c r="C96" s="39"/>
      <c r="D96" s="39"/>
      <c r="E96" s="39"/>
      <c r="F96" s="40"/>
      <c r="G96" s="40"/>
      <c r="H96" s="40"/>
      <c r="I96" s="67" t="str">
        <f t="shared" si="13"/>
        <v/>
      </c>
      <c r="J96" s="67" t="str">
        <f t="shared" si="14"/>
        <v/>
      </c>
      <c r="K96" s="529" t="str">
        <f t="shared" si="15"/>
        <v/>
      </c>
      <c r="L96" s="226" t="str">
        <f t="shared" si="16"/>
        <v/>
      </c>
      <c r="M96" s="35" t="str">
        <f t="shared" si="17"/>
        <v/>
      </c>
      <c r="N96" s="45" t="b">
        <f t="shared" si="18"/>
        <v>0</v>
      </c>
      <c r="O96" s="214">
        <f t="shared" si="19"/>
        <v>1</v>
      </c>
    </row>
    <row r="97" spans="1:15" x14ac:dyDescent="0.25">
      <c r="A97" s="530">
        <v>88</v>
      </c>
      <c r="B97" s="39"/>
      <c r="C97" s="39"/>
      <c r="D97" s="39"/>
      <c r="E97" s="39"/>
      <c r="F97" s="40"/>
      <c r="G97" s="40"/>
      <c r="H97" s="40"/>
      <c r="I97" s="67" t="str">
        <f t="shared" si="13"/>
        <v/>
      </c>
      <c r="J97" s="67" t="str">
        <f t="shared" si="14"/>
        <v/>
      </c>
      <c r="K97" s="529" t="str">
        <f t="shared" si="15"/>
        <v/>
      </c>
      <c r="L97" s="226" t="str">
        <f t="shared" si="16"/>
        <v/>
      </c>
      <c r="M97" s="35" t="str">
        <f t="shared" si="17"/>
        <v/>
      </c>
      <c r="N97" s="45" t="b">
        <f t="shared" si="18"/>
        <v>0</v>
      </c>
      <c r="O97" s="214">
        <f t="shared" si="19"/>
        <v>1</v>
      </c>
    </row>
    <row r="98" spans="1:15" x14ac:dyDescent="0.25">
      <c r="A98" s="530">
        <v>89</v>
      </c>
      <c r="B98" s="39"/>
      <c r="C98" s="39"/>
      <c r="D98" s="39"/>
      <c r="E98" s="39"/>
      <c r="F98" s="40"/>
      <c r="G98" s="40"/>
      <c r="H98" s="40"/>
      <c r="I98" s="67" t="str">
        <f t="shared" si="13"/>
        <v/>
      </c>
      <c r="J98" s="67" t="str">
        <f t="shared" si="14"/>
        <v/>
      </c>
      <c r="K98" s="529" t="str">
        <f t="shared" si="15"/>
        <v/>
      </c>
      <c r="L98" s="226" t="str">
        <f t="shared" si="16"/>
        <v/>
      </c>
      <c r="M98" s="35" t="str">
        <f t="shared" si="17"/>
        <v/>
      </c>
      <c r="N98" s="45" t="b">
        <f t="shared" si="18"/>
        <v>0</v>
      </c>
      <c r="O98" s="214">
        <f t="shared" si="19"/>
        <v>1</v>
      </c>
    </row>
    <row r="99" spans="1:15" x14ac:dyDescent="0.25">
      <c r="A99" s="530">
        <v>90</v>
      </c>
      <c r="B99" s="39"/>
      <c r="C99" s="39"/>
      <c r="D99" s="39"/>
      <c r="E99" s="39"/>
      <c r="F99" s="40"/>
      <c r="G99" s="40"/>
      <c r="H99" s="40"/>
      <c r="I99" s="67" t="str">
        <f t="shared" si="13"/>
        <v/>
      </c>
      <c r="J99" s="67" t="str">
        <f t="shared" si="14"/>
        <v/>
      </c>
      <c r="K99" s="529" t="str">
        <f t="shared" si="15"/>
        <v/>
      </c>
      <c r="L99" s="226" t="str">
        <f t="shared" si="16"/>
        <v/>
      </c>
      <c r="M99" s="35" t="str">
        <f t="shared" si="17"/>
        <v/>
      </c>
      <c r="N99" s="45" t="b">
        <f t="shared" si="18"/>
        <v>0</v>
      </c>
      <c r="O99" s="214">
        <f t="shared" si="19"/>
        <v>1</v>
      </c>
    </row>
    <row r="100" spans="1:15" x14ac:dyDescent="0.25">
      <c r="A100" s="530">
        <v>91</v>
      </c>
      <c r="B100" s="39"/>
      <c r="C100" s="39"/>
      <c r="D100" s="39"/>
      <c r="E100" s="39"/>
      <c r="F100" s="40"/>
      <c r="G100" s="40"/>
      <c r="H100" s="40"/>
      <c r="I100" s="67" t="str">
        <f t="shared" si="13"/>
        <v/>
      </c>
      <c r="J100" s="67" t="str">
        <f t="shared" si="14"/>
        <v/>
      </c>
      <c r="K100" s="529" t="str">
        <f t="shared" si="15"/>
        <v/>
      </c>
      <c r="L100" s="226" t="str">
        <f t="shared" si="16"/>
        <v/>
      </c>
      <c r="M100" s="35" t="str">
        <f t="shared" si="17"/>
        <v/>
      </c>
      <c r="N100" s="45" t="b">
        <f t="shared" si="18"/>
        <v>0</v>
      </c>
      <c r="O100" s="214">
        <f t="shared" si="19"/>
        <v>1</v>
      </c>
    </row>
    <row r="101" spans="1:15" x14ac:dyDescent="0.25">
      <c r="A101" s="530">
        <v>92</v>
      </c>
      <c r="B101" s="39"/>
      <c r="C101" s="39"/>
      <c r="D101" s="39"/>
      <c r="E101" s="39"/>
      <c r="F101" s="40"/>
      <c r="G101" s="40"/>
      <c r="H101" s="40"/>
      <c r="I101" s="67" t="str">
        <f t="shared" si="13"/>
        <v/>
      </c>
      <c r="J101" s="67" t="str">
        <f t="shared" si="14"/>
        <v/>
      </c>
      <c r="K101" s="529" t="str">
        <f t="shared" si="15"/>
        <v/>
      </c>
      <c r="L101" s="226" t="str">
        <f t="shared" si="16"/>
        <v/>
      </c>
      <c r="M101" s="35" t="str">
        <f t="shared" si="17"/>
        <v/>
      </c>
      <c r="N101" s="45" t="b">
        <f t="shared" si="18"/>
        <v>0</v>
      </c>
      <c r="O101" s="214">
        <f t="shared" si="19"/>
        <v>1</v>
      </c>
    </row>
    <row r="102" spans="1:15" x14ac:dyDescent="0.25">
      <c r="A102" s="530">
        <v>93</v>
      </c>
      <c r="B102" s="39"/>
      <c r="C102" s="39"/>
      <c r="D102" s="39"/>
      <c r="E102" s="39"/>
      <c r="F102" s="40"/>
      <c r="G102" s="40"/>
      <c r="H102" s="40"/>
      <c r="I102" s="67" t="str">
        <f t="shared" si="13"/>
        <v/>
      </c>
      <c r="J102" s="67" t="str">
        <f t="shared" si="14"/>
        <v/>
      </c>
      <c r="K102" s="529" t="str">
        <f t="shared" si="15"/>
        <v/>
      </c>
      <c r="L102" s="226" t="str">
        <f t="shared" si="16"/>
        <v/>
      </c>
      <c r="M102" s="35" t="str">
        <f t="shared" si="17"/>
        <v/>
      </c>
      <c r="N102" s="45" t="b">
        <f t="shared" si="18"/>
        <v>0</v>
      </c>
      <c r="O102" s="214">
        <f t="shared" si="19"/>
        <v>1</v>
      </c>
    </row>
    <row r="103" spans="1:15" x14ac:dyDescent="0.25">
      <c r="A103" s="530">
        <v>94</v>
      </c>
      <c r="B103" s="39"/>
      <c r="C103" s="39"/>
      <c r="D103" s="39"/>
      <c r="E103" s="39"/>
      <c r="F103" s="40"/>
      <c r="G103" s="40"/>
      <c r="H103" s="40"/>
      <c r="I103" s="67" t="str">
        <f t="shared" si="13"/>
        <v/>
      </c>
      <c r="J103" s="67" t="str">
        <f t="shared" si="14"/>
        <v/>
      </c>
      <c r="K103" s="529" t="str">
        <f t="shared" si="15"/>
        <v/>
      </c>
      <c r="L103" s="226" t="str">
        <f t="shared" si="16"/>
        <v/>
      </c>
      <c r="M103" s="35" t="str">
        <f t="shared" si="17"/>
        <v/>
      </c>
      <c r="N103" s="45" t="b">
        <f t="shared" si="18"/>
        <v>0</v>
      </c>
      <c r="O103" s="214">
        <f t="shared" si="19"/>
        <v>1</v>
      </c>
    </row>
    <row r="104" spans="1:15" x14ac:dyDescent="0.25">
      <c r="A104" s="530">
        <v>95</v>
      </c>
      <c r="B104" s="39"/>
      <c r="C104" s="39"/>
      <c r="D104" s="39"/>
      <c r="E104" s="39"/>
      <c r="F104" s="40"/>
      <c r="G104" s="40"/>
      <c r="H104" s="40"/>
      <c r="I104" s="67" t="str">
        <f t="shared" si="13"/>
        <v/>
      </c>
      <c r="J104" s="67" t="str">
        <f t="shared" si="14"/>
        <v/>
      </c>
      <c r="K104" s="529" t="str">
        <f t="shared" si="15"/>
        <v/>
      </c>
      <c r="L104" s="226" t="str">
        <f t="shared" si="16"/>
        <v/>
      </c>
      <c r="M104" s="35" t="str">
        <f t="shared" si="17"/>
        <v/>
      </c>
      <c r="N104" s="45" t="b">
        <f t="shared" si="18"/>
        <v>0</v>
      </c>
      <c r="O104" s="214">
        <f t="shared" si="19"/>
        <v>1</v>
      </c>
    </row>
    <row r="105" spans="1:15" x14ac:dyDescent="0.25">
      <c r="A105" s="530">
        <v>96</v>
      </c>
      <c r="B105" s="39"/>
      <c r="C105" s="39"/>
      <c r="D105" s="39"/>
      <c r="E105" s="39"/>
      <c r="F105" s="40"/>
      <c r="G105" s="40"/>
      <c r="H105" s="40"/>
      <c r="I105" s="67" t="str">
        <f t="shared" si="13"/>
        <v/>
      </c>
      <c r="J105" s="67" t="str">
        <f t="shared" si="14"/>
        <v/>
      </c>
      <c r="K105" s="529" t="str">
        <f t="shared" si="15"/>
        <v/>
      </c>
      <c r="L105" s="226" t="str">
        <f t="shared" si="16"/>
        <v/>
      </c>
      <c r="M105" s="35" t="str">
        <f t="shared" si="17"/>
        <v/>
      </c>
      <c r="N105" s="45" t="b">
        <f t="shared" si="18"/>
        <v>0</v>
      </c>
      <c r="O105" s="214">
        <f t="shared" si="19"/>
        <v>1</v>
      </c>
    </row>
    <row r="106" spans="1:15" x14ac:dyDescent="0.25">
      <c r="A106" s="530">
        <v>97</v>
      </c>
      <c r="B106" s="39"/>
      <c r="C106" s="39"/>
      <c r="D106" s="39"/>
      <c r="E106" s="39"/>
      <c r="F106" s="40"/>
      <c r="G106" s="40"/>
      <c r="H106" s="40"/>
      <c r="I106" s="67" t="str">
        <f t="shared" si="13"/>
        <v/>
      </c>
      <c r="J106" s="67" t="str">
        <f t="shared" si="14"/>
        <v/>
      </c>
      <c r="K106" s="529" t="str">
        <f t="shared" si="15"/>
        <v/>
      </c>
      <c r="L106" s="226" t="str">
        <f t="shared" si="16"/>
        <v/>
      </c>
      <c r="M106" s="35" t="str">
        <f t="shared" si="17"/>
        <v/>
      </c>
      <c r="N106" s="45" t="b">
        <f t="shared" si="18"/>
        <v>0</v>
      </c>
      <c r="O106" s="214">
        <f t="shared" si="19"/>
        <v>1</v>
      </c>
    </row>
    <row r="107" spans="1:15" x14ac:dyDescent="0.25">
      <c r="A107" s="530">
        <v>98</v>
      </c>
      <c r="B107" s="39"/>
      <c r="C107" s="39"/>
      <c r="D107" s="39"/>
      <c r="E107" s="39"/>
      <c r="F107" s="40"/>
      <c r="G107" s="40"/>
      <c r="H107" s="40"/>
      <c r="I107" s="67" t="str">
        <f t="shared" si="13"/>
        <v/>
      </c>
      <c r="J107" s="67" t="str">
        <f t="shared" si="14"/>
        <v/>
      </c>
      <c r="K107" s="529" t="str">
        <f t="shared" si="15"/>
        <v/>
      </c>
      <c r="L107" s="226" t="str">
        <f t="shared" si="16"/>
        <v/>
      </c>
      <c r="M107" s="35" t="str">
        <f t="shared" si="17"/>
        <v/>
      </c>
      <c r="N107" s="45" t="b">
        <f t="shared" si="18"/>
        <v>0</v>
      </c>
      <c r="O107" s="214">
        <f t="shared" si="19"/>
        <v>1</v>
      </c>
    </row>
    <row r="108" spans="1:15" x14ac:dyDescent="0.25">
      <c r="A108" s="530">
        <v>99</v>
      </c>
      <c r="B108" s="39"/>
      <c r="C108" s="39"/>
      <c r="D108" s="39"/>
      <c r="E108" s="39"/>
      <c r="F108" s="40"/>
      <c r="G108" s="40"/>
      <c r="H108" s="40"/>
      <c r="I108" s="67" t="str">
        <f t="shared" si="13"/>
        <v/>
      </c>
      <c r="J108" s="67" t="str">
        <f t="shared" si="14"/>
        <v/>
      </c>
      <c r="K108" s="529" t="str">
        <f t="shared" si="15"/>
        <v/>
      </c>
      <c r="L108" s="226" t="str">
        <f t="shared" si="16"/>
        <v/>
      </c>
      <c r="M108" s="35" t="str">
        <f t="shared" si="17"/>
        <v/>
      </c>
      <c r="N108" s="45" t="b">
        <f t="shared" si="18"/>
        <v>0</v>
      </c>
      <c r="O108" s="214">
        <f t="shared" si="19"/>
        <v>1</v>
      </c>
    </row>
    <row r="109" spans="1:15" x14ac:dyDescent="0.25">
      <c r="A109" s="530">
        <v>100</v>
      </c>
      <c r="B109" s="39"/>
      <c r="C109" s="39"/>
      <c r="D109" s="39"/>
      <c r="E109" s="39"/>
      <c r="F109" s="40"/>
      <c r="G109" s="40"/>
      <c r="H109" s="40"/>
      <c r="I109" s="67" t="str">
        <f t="shared" si="13"/>
        <v/>
      </c>
      <c r="J109" s="67" t="str">
        <f t="shared" si="14"/>
        <v/>
      </c>
      <c r="K109" s="529" t="str">
        <f t="shared" si="15"/>
        <v/>
      </c>
      <c r="L109" s="226" t="str">
        <f t="shared" si="16"/>
        <v/>
      </c>
      <c r="M109" s="35" t="str">
        <f t="shared" si="17"/>
        <v/>
      </c>
      <c r="N109" s="45" t="b">
        <f t="shared" si="18"/>
        <v>0</v>
      </c>
      <c r="O109" s="214">
        <f t="shared" si="19"/>
        <v>1</v>
      </c>
    </row>
    <row r="110" spans="1:15" x14ac:dyDescent="0.25">
      <c r="A110" s="530">
        <v>101</v>
      </c>
      <c r="B110" s="531"/>
      <c r="C110" s="531"/>
      <c r="D110" s="531"/>
      <c r="E110" s="531"/>
      <c r="F110" s="533"/>
      <c r="G110" s="531"/>
      <c r="H110" s="532"/>
      <c r="I110" s="67" t="str">
        <f t="shared" si="13"/>
        <v/>
      </c>
      <c r="J110" s="67" t="str">
        <f t="shared" si="14"/>
        <v/>
      </c>
    </row>
    <row r="111" spans="1:15" x14ac:dyDescent="0.25">
      <c r="A111" s="530">
        <v>102</v>
      </c>
      <c r="B111" s="531"/>
      <c r="C111" s="531"/>
      <c r="D111" s="531"/>
      <c r="E111" s="531"/>
      <c r="F111" s="533"/>
      <c r="G111" s="531"/>
      <c r="H111" s="532"/>
      <c r="I111" s="67" t="str">
        <f t="shared" si="13"/>
        <v/>
      </c>
      <c r="J111" s="67" t="str">
        <f t="shared" si="14"/>
        <v/>
      </c>
    </row>
    <row r="112" spans="1:15" x14ac:dyDescent="0.25">
      <c r="A112" s="530">
        <v>103</v>
      </c>
      <c r="B112" s="531"/>
      <c r="C112" s="531"/>
      <c r="D112" s="531"/>
      <c r="E112" s="531"/>
      <c r="F112" s="533"/>
      <c r="G112" s="531"/>
      <c r="H112" s="532"/>
      <c r="I112" s="67" t="str">
        <f t="shared" si="13"/>
        <v/>
      </c>
      <c r="J112" s="67" t="str">
        <f t="shared" si="14"/>
        <v/>
      </c>
    </row>
    <row r="113" spans="1:10" x14ac:dyDescent="0.25">
      <c r="A113" s="530">
        <v>104</v>
      </c>
      <c r="B113" s="531"/>
      <c r="C113" s="531"/>
      <c r="D113" s="531"/>
      <c r="E113" s="531"/>
      <c r="F113" s="533"/>
      <c r="G113" s="531"/>
      <c r="H113" s="532"/>
      <c r="I113" s="67" t="str">
        <f t="shared" si="13"/>
        <v/>
      </c>
      <c r="J113" s="67" t="str">
        <f t="shared" si="14"/>
        <v/>
      </c>
    </row>
    <row r="114" spans="1:10" x14ac:dyDescent="0.25">
      <c r="A114" s="530">
        <v>105</v>
      </c>
      <c r="B114" s="531"/>
      <c r="C114" s="531"/>
      <c r="D114" s="531"/>
      <c r="E114" s="531"/>
      <c r="F114" s="533"/>
      <c r="G114" s="531"/>
      <c r="H114" s="532"/>
      <c r="I114" s="67" t="str">
        <f t="shared" si="13"/>
        <v/>
      </c>
      <c r="J114" s="67" t="str">
        <f t="shared" si="14"/>
        <v/>
      </c>
    </row>
    <row r="115" spans="1:10" x14ac:dyDescent="0.25">
      <c r="A115" s="530">
        <v>106</v>
      </c>
      <c r="B115" s="531"/>
      <c r="C115" s="531"/>
      <c r="D115" s="531"/>
      <c r="E115" s="531"/>
      <c r="F115" s="533"/>
      <c r="G115" s="531"/>
      <c r="H115" s="532"/>
      <c r="I115" s="67" t="str">
        <f t="shared" si="13"/>
        <v/>
      </c>
      <c r="J115" s="67" t="str">
        <f t="shared" si="14"/>
        <v/>
      </c>
    </row>
    <row r="116" spans="1:10" x14ac:dyDescent="0.25">
      <c r="A116" s="530">
        <v>107</v>
      </c>
      <c r="B116" s="531"/>
      <c r="C116" s="531"/>
      <c r="D116" s="531"/>
      <c r="E116" s="531"/>
      <c r="F116" s="533"/>
      <c r="G116" s="531"/>
      <c r="H116" s="532"/>
      <c r="I116" s="67" t="str">
        <f t="shared" si="13"/>
        <v/>
      </c>
      <c r="J116" s="67" t="str">
        <f t="shared" si="14"/>
        <v/>
      </c>
    </row>
    <row r="117" spans="1:10" x14ac:dyDescent="0.25">
      <c r="A117" s="530">
        <v>108</v>
      </c>
      <c r="B117" s="531"/>
      <c r="C117" s="531"/>
      <c r="D117" s="531"/>
      <c r="E117" s="531"/>
      <c r="F117" s="533"/>
      <c r="G117" s="531"/>
      <c r="H117" s="532"/>
      <c r="I117" s="67" t="str">
        <f t="shared" si="13"/>
        <v/>
      </c>
      <c r="J117" s="67" t="str">
        <f t="shared" si="14"/>
        <v/>
      </c>
    </row>
    <row r="118" spans="1:10" x14ac:dyDescent="0.25">
      <c r="A118" s="530">
        <v>109</v>
      </c>
      <c r="B118" s="531"/>
      <c r="C118" s="531"/>
      <c r="D118" s="531"/>
      <c r="E118" s="531"/>
      <c r="F118" s="533"/>
      <c r="G118" s="531"/>
      <c r="H118" s="532"/>
      <c r="I118" s="67" t="str">
        <f t="shared" si="13"/>
        <v/>
      </c>
      <c r="J118" s="67" t="str">
        <f t="shared" si="14"/>
        <v/>
      </c>
    </row>
    <row r="119" spans="1:10" x14ac:dyDescent="0.25">
      <c r="A119" s="530">
        <v>110</v>
      </c>
      <c r="B119" s="531"/>
      <c r="C119" s="531"/>
      <c r="D119" s="531"/>
      <c r="E119" s="531"/>
      <c r="F119" s="533"/>
      <c r="G119" s="531"/>
      <c r="H119" s="532"/>
      <c r="I119" s="67" t="str">
        <f t="shared" si="13"/>
        <v/>
      </c>
      <c r="J119" s="67" t="str">
        <f t="shared" si="14"/>
        <v/>
      </c>
    </row>
    <row r="120" spans="1:10" x14ac:dyDescent="0.25">
      <c r="A120" s="530">
        <v>111</v>
      </c>
      <c r="B120" s="531"/>
      <c r="C120" s="531"/>
      <c r="D120" s="531"/>
      <c r="E120" s="531"/>
      <c r="F120" s="533"/>
      <c r="G120" s="531"/>
      <c r="H120" s="532"/>
      <c r="I120" s="67" t="str">
        <f t="shared" si="13"/>
        <v/>
      </c>
      <c r="J120" s="67" t="str">
        <f t="shared" si="14"/>
        <v/>
      </c>
    </row>
    <row r="121" spans="1:10" x14ac:dyDescent="0.25">
      <c r="A121" s="530">
        <v>112</v>
      </c>
      <c r="B121" s="531"/>
      <c r="C121" s="531"/>
      <c r="D121" s="531"/>
      <c r="E121" s="531"/>
      <c r="F121" s="533"/>
      <c r="G121" s="531"/>
      <c r="H121" s="532"/>
      <c r="I121" s="67" t="str">
        <f t="shared" si="13"/>
        <v/>
      </c>
      <c r="J121" s="67" t="str">
        <f t="shared" si="14"/>
        <v/>
      </c>
    </row>
    <row r="122" spans="1:10" x14ac:dyDescent="0.25">
      <c r="A122" s="530">
        <v>113</v>
      </c>
      <c r="B122" s="531"/>
      <c r="C122" s="531"/>
      <c r="D122" s="531"/>
      <c r="E122" s="531"/>
      <c r="F122" s="533"/>
      <c r="G122" s="531"/>
      <c r="H122" s="532"/>
      <c r="I122" s="67" t="str">
        <f t="shared" si="13"/>
        <v/>
      </c>
      <c r="J122" s="67" t="str">
        <f t="shared" si="14"/>
        <v/>
      </c>
    </row>
    <row r="123" spans="1:10" x14ac:dyDescent="0.25">
      <c r="A123" s="530">
        <v>114</v>
      </c>
      <c r="B123" s="531"/>
      <c r="C123" s="531"/>
      <c r="D123" s="531"/>
      <c r="E123" s="531"/>
      <c r="F123" s="533"/>
      <c r="G123" s="531"/>
      <c r="H123" s="532"/>
      <c r="I123" s="67" t="str">
        <f t="shared" si="13"/>
        <v/>
      </c>
      <c r="J123" s="67" t="str">
        <f t="shared" si="14"/>
        <v/>
      </c>
    </row>
    <row r="124" spans="1:10" x14ac:dyDescent="0.25">
      <c r="A124" s="530">
        <v>115</v>
      </c>
      <c r="B124" s="531"/>
      <c r="C124" s="531"/>
      <c r="D124" s="531"/>
      <c r="E124" s="531"/>
      <c r="F124" s="533"/>
      <c r="G124" s="531"/>
      <c r="H124" s="532"/>
      <c r="I124" s="67" t="str">
        <f t="shared" si="13"/>
        <v/>
      </c>
      <c r="J124" s="67" t="str">
        <f t="shared" si="14"/>
        <v/>
      </c>
    </row>
    <row r="125" spans="1:10" x14ac:dyDescent="0.25">
      <c r="A125" s="530">
        <v>116</v>
      </c>
      <c r="B125" s="531"/>
      <c r="C125" s="531"/>
      <c r="D125" s="531"/>
      <c r="E125" s="531"/>
      <c r="F125" s="533"/>
      <c r="G125" s="531"/>
      <c r="H125" s="532"/>
      <c r="I125" s="67" t="str">
        <f t="shared" si="13"/>
        <v/>
      </c>
      <c r="J125" s="67" t="str">
        <f t="shared" si="14"/>
        <v/>
      </c>
    </row>
    <row r="126" spans="1:10" x14ac:dyDescent="0.25">
      <c r="A126" s="530">
        <v>117</v>
      </c>
      <c r="B126" s="531"/>
      <c r="C126" s="531"/>
      <c r="D126" s="531"/>
      <c r="E126" s="531"/>
      <c r="F126" s="533"/>
      <c r="G126" s="531"/>
      <c r="H126" s="532"/>
      <c r="I126" s="67" t="str">
        <f t="shared" si="13"/>
        <v/>
      </c>
      <c r="J126" s="67" t="str">
        <f t="shared" si="14"/>
        <v/>
      </c>
    </row>
    <row r="127" spans="1:10" x14ac:dyDescent="0.25">
      <c r="A127" s="530">
        <v>118</v>
      </c>
      <c r="B127" s="531"/>
      <c r="C127" s="531"/>
      <c r="D127" s="531"/>
      <c r="E127" s="531"/>
      <c r="F127" s="533"/>
      <c r="G127" s="531"/>
      <c r="H127" s="532"/>
      <c r="I127" s="67" t="str">
        <f t="shared" si="13"/>
        <v/>
      </c>
      <c r="J127" s="67" t="str">
        <f t="shared" si="14"/>
        <v/>
      </c>
    </row>
    <row r="128" spans="1:10" x14ac:dyDescent="0.25">
      <c r="A128" s="530">
        <v>119</v>
      </c>
      <c r="B128" s="531"/>
      <c r="C128" s="531"/>
      <c r="D128" s="531"/>
      <c r="E128" s="531"/>
      <c r="F128" s="533"/>
      <c r="G128" s="531"/>
      <c r="H128" s="532"/>
      <c r="I128" s="67" t="str">
        <f t="shared" si="13"/>
        <v/>
      </c>
      <c r="J128" s="67" t="str">
        <f t="shared" si="14"/>
        <v/>
      </c>
    </row>
    <row r="129" spans="1:10" x14ac:dyDescent="0.25">
      <c r="A129" s="530">
        <v>120</v>
      </c>
      <c r="B129" s="531"/>
      <c r="C129" s="531"/>
      <c r="D129" s="531"/>
      <c r="E129" s="531"/>
      <c r="F129" s="533"/>
      <c r="G129" s="531"/>
      <c r="H129" s="532"/>
      <c r="I129" s="67" t="str">
        <f t="shared" si="13"/>
        <v/>
      </c>
      <c r="J129" s="67" t="str">
        <f t="shared" si="14"/>
        <v/>
      </c>
    </row>
    <row r="130" spans="1:10" x14ac:dyDescent="0.25">
      <c r="A130" s="530">
        <v>121</v>
      </c>
      <c r="B130" s="531"/>
      <c r="C130" s="531"/>
      <c r="D130" s="531"/>
      <c r="E130" s="531"/>
      <c r="F130" s="533"/>
      <c r="G130" s="531"/>
      <c r="H130" s="532"/>
      <c r="I130" s="67" t="str">
        <f t="shared" si="13"/>
        <v/>
      </c>
      <c r="J130" s="67" t="str">
        <f t="shared" si="14"/>
        <v/>
      </c>
    </row>
    <row r="131" spans="1:10" x14ac:dyDescent="0.25">
      <c r="A131" s="530">
        <v>122</v>
      </c>
      <c r="B131" s="531"/>
      <c r="C131" s="531"/>
      <c r="D131" s="531"/>
      <c r="E131" s="531"/>
      <c r="F131" s="533"/>
      <c r="G131" s="531"/>
      <c r="H131" s="532"/>
      <c r="I131" s="67" t="str">
        <f t="shared" si="13"/>
        <v/>
      </c>
      <c r="J131" s="67" t="str">
        <f t="shared" si="14"/>
        <v/>
      </c>
    </row>
    <row r="132" spans="1:10" x14ac:dyDescent="0.25">
      <c r="A132" s="530">
        <v>123</v>
      </c>
      <c r="B132" s="531"/>
      <c r="C132" s="531"/>
      <c r="D132" s="531"/>
      <c r="E132" s="531"/>
      <c r="F132" s="533"/>
      <c r="G132" s="531"/>
      <c r="H132" s="532"/>
      <c r="I132" s="67" t="str">
        <f t="shared" si="13"/>
        <v/>
      </c>
      <c r="J132" s="67" t="str">
        <f t="shared" si="14"/>
        <v/>
      </c>
    </row>
    <row r="133" spans="1:10" x14ac:dyDescent="0.25">
      <c r="A133" s="530">
        <v>124</v>
      </c>
      <c r="B133" s="531"/>
      <c r="C133" s="531"/>
      <c r="D133" s="531"/>
      <c r="E133" s="531"/>
      <c r="F133" s="533"/>
      <c r="G133" s="531"/>
      <c r="H133" s="532"/>
      <c r="I133" s="67" t="str">
        <f t="shared" si="13"/>
        <v/>
      </c>
      <c r="J133" s="67" t="str">
        <f t="shared" si="14"/>
        <v/>
      </c>
    </row>
    <row r="134" spans="1:10" x14ac:dyDescent="0.25">
      <c r="A134" s="530">
        <v>125</v>
      </c>
      <c r="B134" s="531"/>
      <c r="C134" s="531"/>
      <c r="D134" s="531"/>
      <c r="E134" s="531"/>
      <c r="F134" s="533"/>
      <c r="G134" s="531"/>
      <c r="H134" s="532"/>
      <c r="I134" s="67" t="str">
        <f t="shared" si="13"/>
        <v/>
      </c>
      <c r="J134" s="67" t="str">
        <f t="shared" si="14"/>
        <v/>
      </c>
    </row>
    <row r="135" spans="1:10" x14ac:dyDescent="0.25">
      <c r="A135" s="530">
        <v>126</v>
      </c>
      <c r="B135" s="531"/>
      <c r="C135" s="531"/>
      <c r="D135" s="531"/>
      <c r="E135" s="531"/>
      <c r="F135" s="533"/>
      <c r="G135" s="531"/>
      <c r="H135" s="532"/>
      <c r="I135" s="67" t="str">
        <f t="shared" si="13"/>
        <v/>
      </c>
      <c r="J135" s="67" t="str">
        <f t="shared" si="14"/>
        <v/>
      </c>
    </row>
    <row r="136" spans="1:10" x14ac:dyDescent="0.25">
      <c r="A136" s="530">
        <v>127</v>
      </c>
      <c r="B136" s="531"/>
      <c r="C136" s="531"/>
      <c r="D136" s="531"/>
      <c r="E136" s="531"/>
      <c r="F136" s="533"/>
      <c r="G136" s="531"/>
      <c r="H136" s="532"/>
      <c r="I136" s="67" t="str">
        <f t="shared" si="13"/>
        <v/>
      </c>
      <c r="J136" s="67" t="str">
        <f t="shared" si="14"/>
        <v/>
      </c>
    </row>
    <row r="137" spans="1:10" x14ac:dyDescent="0.25">
      <c r="A137" s="530">
        <v>128</v>
      </c>
      <c r="B137" s="531"/>
      <c r="C137" s="531"/>
      <c r="D137" s="531"/>
      <c r="E137" s="531"/>
      <c r="F137" s="533"/>
      <c r="G137" s="531"/>
      <c r="H137" s="532"/>
      <c r="I137" s="67" t="str">
        <f t="shared" si="13"/>
        <v/>
      </c>
      <c r="J137" s="67" t="str">
        <f t="shared" si="14"/>
        <v/>
      </c>
    </row>
    <row r="138" spans="1:10" x14ac:dyDescent="0.25">
      <c r="A138" s="530">
        <v>129</v>
      </c>
      <c r="B138" s="531"/>
      <c r="C138" s="531"/>
      <c r="D138" s="531"/>
      <c r="E138" s="531"/>
      <c r="F138" s="533"/>
      <c r="G138" s="531"/>
      <c r="H138" s="532"/>
      <c r="I138" s="67" t="str">
        <f t="shared" ref="I138:I201" si="20">IF(OR($B138="",$C138="",$D138="",$E138="",$F138&lt;an_initial,$F138&gt;an_final,$N138=FALSE),"",EBOOK/O138)</f>
        <v/>
      </c>
      <c r="J138" s="67" t="str">
        <f t="shared" ref="J138:J201" si="21">IF(OR($B138="",$C138="",$D138="",$E138="",$F138="",$F138&gt;an_final,$N138=FALSE),"",EBOOK/O138)</f>
        <v/>
      </c>
    </row>
    <row r="139" spans="1:10" x14ac:dyDescent="0.25">
      <c r="A139" s="530">
        <v>130</v>
      </c>
      <c r="B139" s="531"/>
      <c r="C139" s="531"/>
      <c r="D139" s="531"/>
      <c r="E139" s="531"/>
      <c r="F139" s="533"/>
      <c r="G139" s="531"/>
      <c r="H139" s="532"/>
      <c r="I139" s="67" t="str">
        <f t="shared" si="20"/>
        <v/>
      </c>
      <c r="J139" s="67" t="str">
        <f t="shared" si="21"/>
        <v/>
      </c>
    </row>
    <row r="140" spans="1:10" x14ac:dyDescent="0.25">
      <c r="A140" s="530">
        <v>131</v>
      </c>
      <c r="B140" s="531"/>
      <c r="C140" s="531"/>
      <c r="D140" s="531"/>
      <c r="E140" s="531"/>
      <c r="F140" s="533"/>
      <c r="G140" s="531"/>
      <c r="H140" s="532"/>
      <c r="I140" s="67" t="str">
        <f t="shared" si="20"/>
        <v/>
      </c>
      <c r="J140" s="67" t="str">
        <f t="shared" si="21"/>
        <v/>
      </c>
    </row>
    <row r="141" spans="1:10" x14ac:dyDescent="0.25">
      <c r="A141" s="530">
        <v>132</v>
      </c>
      <c r="B141" s="531"/>
      <c r="C141" s="531"/>
      <c r="D141" s="531"/>
      <c r="E141" s="531"/>
      <c r="F141" s="533"/>
      <c r="G141" s="531"/>
      <c r="H141" s="532"/>
      <c r="I141" s="67" t="str">
        <f t="shared" si="20"/>
        <v/>
      </c>
      <c r="J141" s="67" t="str">
        <f t="shared" si="21"/>
        <v/>
      </c>
    </row>
    <row r="142" spans="1:10" x14ac:dyDescent="0.25">
      <c r="A142" s="530">
        <v>133</v>
      </c>
      <c r="B142" s="531"/>
      <c r="C142" s="531"/>
      <c r="D142" s="531"/>
      <c r="E142" s="531"/>
      <c r="F142" s="533"/>
      <c r="G142" s="531"/>
      <c r="H142" s="532"/>
      <c r="I142" s="67" t="str">
        <f t="shared" si="20"/>
        <v/>
      </c>
      <c r="J142" s="67" t="str">
        <f t="shared" si="21"/>
        <v/>
      </c>
    </row>
    <row r="143" spans="1:10" x14ac:dyDescent="0.25">
      <c r="A143" s="530">
        <v>134</v>
      </c>
      <c r="B143" s="531"/>
      <c r="C143" s="531"/>
      <c r="D143" s="531"/>
      <c r="E143" s="531"/>
      <c r="F143" s="533"/>
      <c r="G143" s="531"/>
      <c r="H143" s="532"/>
      <c r="I143" s="67" t="str">
        <f t="shared" si="20"/>
        <v/>
      </c>
      <c r="J143" s="67" t="str">
        <f t="shared" si="21"/>
        <v/>
      </c>
    </row>
    <row r="144" spans="1:10" x14ac:dyDescent="0.25">
      <c r="A144" s="530">
        <v>135</v>
      </c>
      <c r="B144" s="531"/>
      <c r="C144" s="531"/>
      <c r="D144" s="531"/>
      <c r="E144" s="531"/>
      <c r="F144" s="533"/>
      <c r="G144" s="531"/>
      <c r="H144" s="532"/>
      <c r="I144" s="67" t="str">
        <f t="shared" si="20"/>
        <v/>
      </c>
      <c r="J144" s="67" t="str">
        <f t="shared" si="21"/>
        <v/>
      </c>
    </row>
    <row r="145" spans="1:10" x14ac:dyDescent="0.25">
      <c r="A145" s="530">
        <v>136</v>
      </c>
      <c r="B145" s="531"/>
      <c r="C145" s="531"/>
      <c r="D145" s="531"/>
      <c r="E145" s="531"/>
      <c r="F145" s="533"/>
      <c r="G145" s="531"/>
      <c r="H145" s="532"/>
      <c r="I145" s="67" t="str">
        <f t="shared" si="20"/>
        <v/>
      </c>
      <c r="J145" s="67" t="str">
        <f t="shared" si="21"/>
        <v/>
      </c>
    </row>
    <row r="146" spans="1:10" x14ac:dyDescent="0.25">
      <c r="A146" s="530">
        <v>137</v>
      </c>
      <c r="B146" s="531"/>
      <c r="C146" s="531"/>
      <c r="D146" s="531"/>
      <c r="E146" s="531"/>
      <c r="F146" s="533"/>
      <c r="G146" s="531"/>
      <c r="H146" s="532"/>
      <c r="I146" s="67" t="str">
        <f t="shared" si="20"/>
        <v/>
      </c>
      <c r="J146" s="67" t="str">
        <f t="shared" si="21"/>
        <v/>
      </c>
    </row>
    <row r="147" spans="1:10" x14ac:dyDescent="0.25">
      <c r="A147" s="530">
        <v>138</v>
      </c>
      <c r="B147" s="531"/>
      <c r="C147" s="531"/>
      <c r="D147" s="531"/>
      <c r="E147" s="531"/>
      <c r="F147" s="533"/>
      <c r="G147" s="531"/>
      <c r="H147" s="532"/>
      <c r="I147" s="67" t="str">
        <f t="shared" si="20"/>
        <v/>
      </c>
      <c r="J147" s="67" t="str">
        <f t="shared" si="21"/>
        <v/>
      </c>
    </row>
    <row r="148" spans="1:10" x14ac:dyDescent="0.25">
      <c r="A148" s="530">
        <v>139</v>
      </c>
      <c r="B148" s="531"/>
      <c r="C148" s="531"/>
      <c r="D148" s="531"/>
      <c r="E148" s="531"/>
      <c r="F148" s="533"/>
      <c r="G148" s="531"/>
      <c r="H148" s="532"/>
      <c r="I148" s="67" t="str">
        <f t="shared" si="20"/>
        <v/>
      </c>
      <c r="J148" s="67" t="str">
        <f t="shared" si="21"/>
        <v/>
      </c>
    </row>
    <row r="149" spans="1:10" x14ac:dyDescent="0.25">
      <c r="A149" s="530">
        <v>140</v>
      </c>
      <c r="B149" s="531"/>
      <c r="C149" s="531"/>
      <c r="D149" s="531"/>
      <c r="E149" s="531"/>
      <c r="F149" s="533"/>
      <c r="G149" s="531"/>
      <c r="H149" s="532"/>
      <c r="I149" s="67" t="str">
        <f t="shared" si="20"/>
        <v/>
      </c>
      <c r="J149" s="67" t="str">
        <f t="shared" si="21"/>
        <v/>
      </c>
    </row>
    <row r="150" spans="1:10" x14ac:dyDescent="0.25">
      <c r="A150" s="530">
        <v>141</v>
      </c>
      <c r="B150" s="531"/>
      <c r="C150" s="531"/>
      <c r="D150" s="531"/>
      <c r="E150" s="531"/>
      <c r="F150" s="533"/>
      <c r="G150" s="531"/>
      <c r="H150" s="532"/>
      <c r="I150" s="67" t="str">
        <f t="shared" si="20"/>
        <v/>
      </c>
      <c r="J150" s="67" t="str">
        <f t="shared" si="21"/>
        <v/>
      </c>
    </row>
    <row r="151" spans="1:10" x14ac:dyDescent="0.25">
      <c r="A151" s="530">
        <v>142</v>
      </c>
      <c r="B151" s="531"/>
      <c r="C151" s="531"/>
      <c r="D151" s="531"/>
      <c r="E151" s="531"/>
      <c r="F151" s="533"/>
      <c r="G151" s="531"/>
      <c r="H151" s="532"/>
      <c r="I151" s="67" t="str">
        <f t="shared" si="20"/>
        <v/>
      </c>
      <c r="J151" s="67" t="str">
        <f t="shared" si="21"/>
        <v/>
      </c>
    </row>
    <row r="152" spans="1:10" x14ac:dyDescent="0.25">
      <c r="A152" s="530">
        <v>143</v>
      </c>
      <c r="B152" s="531"/>
      <c r="C152" s="531"/>
      <c r="D152" s="531"/>
      <c r="E152" s="531"/>
      <c r="F152" s="533"/>
      <c r="G152" s="531"/>
      <c r="H152" s="532"/>
      <c r="I152" s="67" t="str">
        <f t="shared" si="20"/>
        <v/>
      </c>
      <c r="J152" s="67" t="str">
        <f t="shared" si="21"/>
        <v/>
      </c>
    </row>
    <row r="153" spans="1:10" x14ac:dyDescent="0.25">
      <c r="A153" s="530">
        <v>144</v>
      </c>
      <c r="B153" s="531"/>
      <c r="C153" s="531"/>
      <c r="D153" s="531"/>
      <c r="E153" s="531"/>
      <c r="F153" s="533"/>
      <c r="G153" s="531"/>
      <c r="H153" s="532"/>
      <c r="I153" s="67" t="str">
        <f t="shared" si="20"/>
        <v/>
      </c>
      <c r="J153" s="67" t="str">
        <f t="shared" si="21"/>
        <v/>
      </c>
    </row>
    <row r="154" spans="1:10" x14ac:dyDescent="0.25">
      <c r="A154" s="530">
        <v>145</v>
      </c>
      <c r="B154" s="531"/>
      <c r="C154" s="531"/>
      <c r="D154" s="531"/>
      <c r="E154" s="531"/>
      <c r="F154" s="533"/>
      <c r="G154" s="531"/>
      <c r="H154" s="532"/>
      <c r="I154" s="67" t="str">
        <f t="shared" si="20"/>
        <v/>
      </c>
      <c r="J154" s="67" t="str">
        <f t="shared" si="21"/>
        <v/>
      </c>
    </row>
    <row r="155" spans="1:10" x14ac:dyDescent="0.25">
      <c r="A155" s="530">
        <v>146</v>
      </c>
      <c r="B155" s="531"/>
      <c r="C155" s="531"/>
      <c r="D155" s="531"/>
      <c r="E155" s="531"/>
      <c r="F155" s="533"/>
      <c r="G155" s="531"/>
      <c r="H155" s="532"/>
      <c r="I155" s="67" t="str">
        <f t="shared" si="20"/>
        <v/>
      </c>
      <c r="J155" s="67" t="str">
        <f t="shared" si="21"/>
        <v/>
      </c>
    </row>
    <row r="156" spans="1:10" x14ac:dyDescent="0.25">
      <c r="A156" s="530">
        <v>147</v>
      </c>
      <c r="B156" s="531"/>
      <c r="C156" s="531"/>
      <c r="D156" s="531"/>
      <c r="E156" s="531"/>
      <c r="F156" s="533"/>
      <c r="G156" s="531"/>
      <c r="H156" s="532"/>
      <c r="I156" s="67" t="str">
        <f t="shared" si="20"/>
        <v/>
      </c>
      <c r="J156" s="67" t="str">
        <f t="shared" si="21"/>
        <v/>
      </c>
    </row>
    <row r="157" spans="1:10" x14ac:dyDescent="0.25">
      <c r="A157" s="530">
        <v>148</v>
      </c>
      <c r="B157" s="531"/>
      <c r="C157" s="531"/>
      <c r="D157" s="531"/>
      <c r="E157" s="531"/>
      <c r="F157" s="533"/>
      <c r="G157" s="531"/>
      <c r="H157" s="532"/>
      <c r="I157" s="67" t="str">
        <f t="shared" si="20"/>
        <v/>
      </c>
      <c r="J157" s="67" t="str">
        <f t="shared" si="21"/>
        <v/>
      </c>
    </row>
    <row r="158" spans="1:10" x14ac:dyDescent="0.25">
      <c r="A158" s="530">
        <v>149</v>
      </c>
      <c r="B158" s="531"/>
      <c r="C158" s="531"/>
      <c r="D158" s="531"/>
      <c r="E158" s="531"/>
      <c r="F158" s="533"/>
      <c r="G158" s="531"/>
      <c r="H158" s="532"/>
      <c r="I158" s="67" t="str">
        <f t="shared" si="20"/>
        <v/>
      </c>
      <c r="J158" s="67" t="str">
        <f t="shared" si="21"/>
        <v/>
      </c>
    </row>
    <row r="159" spans="1:10" x14ac:dyDescent="0.25">
      <c r="A159" s="530">
        <v>150</v>
      </c>
      <c r="B159" s="531"/>
      <c r="C159" s="531"/>
      <c r="D159" s="531"/>
      <c r="E159" s="531"/>
      <c r="F159" s="533"/>
      <c r="G159" s="531"/>
      <c r="H159" s="532"/>
      <c r="I159" s="67" t="str">
        <f t="shared" si="20"/>
        <v/>
      </c>
      <c r="J159" s="67" t="str">
        <f t="shared" si="21"/>
        <v/>
      </c>
    </row>
    <row r="160" spans="1:10" x14ac:dyDescent="0.25">
      <c r="A160" s="530">
        <v>151</v>
      </c>
      <c r="B160" s="531"/>
      <c r="C160" s="531"/>
      <c r="D160" s="531"/>
      <c r="E160" s="531"/>
      <c r="F160" s="533"/>
      <c r="G160" s="531"/>
      <c r="H160" s="532"/>
      <c r="I160" s="67" t="str">
        <f t="shared" si="20"/>
        <v/>
      </c>
      <c r="J160" s="67" t="str">
        <f t="shared" si="21"/>
        <v/>
      </c>
    </row>
    <row r="161" spans="1:10" x14ac:dyDescent="0.25">
      <c r="A161" s="530">
        <v>152</v>
      </c>
      <c r="B161" s="531"/>
      <c r="C161" s="531"/>
      <c r="D161" s="531"/>
      <c r="E161" s="531"/>
      <c r="F161" s="533"/>
      <c r="G161" s="531"/>
      <c r="H161" s="532"/>
      <c r="I161" s="67" t="str">
        <f t="shared" si="20"/>
        <v/>
      </c>
      <c r="J161" s="67" t="str">
        <f t="shared" si="21"/>
        <v/>
      </c>
    </row>
    <row r="162" spans="1:10" x14ac:dyDescent="0.25">
      <c r="A162" s="530">
        <v>153</v>
      </c>
      <c r="B162" s="531"/>
      <c r="C162" s="531"/>
      <c r="D162" s="531"/>
      <c r="E162" s="531"/>
      <c r="F162" s="533"/>
      <c r="G162" s="531"/>
      <c r="H162" s="532"/>
      <c r="I162" s="67" t="str">
        <f t="shared" si="20"/>
        <v/>
      </c>
      <c r="J162" s="67" t="str">
        <f t="shared" si="21"/>
        <v/>
      </c>
    </row>
    <row r="163" spans="1:10" x14ac:dyDescent="0.25">
      <c r="A163" s="530">
        <v>154</v>
      </c>
      <c r="B163" s="531"/>
      <c r="C163" s="531"/>
      <c r="D163" s="531"/>
      <c r="E163" s="531"/>
      <c r="F163" s="533"/>
      <c r="G163" s="531"/>
      <c r="H163" s="532"/>
      <c r="I163" s="67" t="str">
        <f t="shared" si="20"/>
        <v/>
      </c>
      <c r="J163" s="67" t="str">
        <f t="shared" si="21"/>
        <v/>
      </c>
    </row>
    <row r="164" spans="1:10" x14ac:dyDescent="0.25">
      <c r="A164" s="530">
        <v>155</v>
      </c>
      <c r="B164" s="531"/>
      <c r="C164" s="531"/>
      <c r="D164" s="531"/>
      <c r="E164" s="531"/>
      <c r="F164" s="533"/>
      <c r="G164" s="531"/>
      <c r="H164" s="532"/>
      <c r="I164" s="67" t="str">
        <f t="shared" si="20"/>
        <v/>
      </c>
      <c r="J164" s="67" t="str">
        <f t="shared" si="21"/>
        <v/>
      </c>
    </row>
    <row r="165" spans="1:10" x14ac:dyDescent="0.25">
      <c r="A165" s="530">
        <v>156</v>
      </c>
      <c r="B165" s="531"/>
      <c r="C165" s="531"/>
      <c r="D165" s="531"/>
      <c r="E165" s="531"/>
      <c r="F165" s="533"/>
      <c r="G165" s="531"/>
      <c r="H165" s="532"/>
      <c r="I165" s="67" t="str">
        <f t="shared" si="20"/>
        <v/>
      </c>
      <c r="J165" s="67" t="str">
        <f t="shared" si="21"/>
        <v/>
      </c>
    </row>
    <row r="166" spans="1:10" x14ac:dyDescent="0.25">
      <c r="A166" s="530">
        <v>157</v>
      </c>
      <c r="B166" s="531"/>
      <c r="C166" s="531"/>
      <c r="D166" s="531"/>
      <c r="E166" s="531"/>
      <c r="F166" s="533"/>
      <c r="G166" s="531"/>
      <c r="H166" s="532"/>
      <c r="I166" s="67" t="str">
        <f t="shared" si="20"/>
        <v/>
      </c>
      <c r="J166" s="67" t="str">
        <f t="shared" si="21"/>
        <v/>
      </c>
    </row>
    <row r="167" spans="1:10" x14ac:dyDescent="0.25">
      <c r="A167" s="530">
        <v>158</v>
      </c>
      <c r="B167" s="531"/>
      <c r="C167" s="531"/>
      <c r="D167" s="531"/>
      <c r="E167" s="531"/>
      <c r="F167" s="533"/>
      <c r="G167" s="531"/>
      <c r="H167" s="532"/>
      <c r="I167" s="67" t="str">
        <f t="shared" si="20"/>
        <v/>
      </c>
      <c r="J167" s="67" t="str">
        <f t="shared" si="21"/>
        <v/>
      </c>
    </row>
    <row r="168" spans="1:10" x14ac:dyDescent="0.25">
      <c r="A168" s="530">
        <v>159</v>
      </c>
      <c r="B168" s="531"/>
      <c r="C168" s="531"/>
      <c r="D168" s="531"/>
      <c r="E168" s="531"/>
      <c r="F168" s="533"/>
      <c r="G168" s="531"/>
      <c r="H168" s="532"/>
      <c r="I168" s="67" t="str">
        <f t="shared" si="20"/>
        <v/>
      </c>
      <c r="J168" s="67" t="str">
        <f t="shared" si="21"/>
        <v/>
      </c>
    </row>
    <row r="169" spans="1:10" x14ac:dyDescent="0.25">
      <c r="A169" s="530">
        <v>160</v>
      </c>
      <c r="B169" s="531"/>
      <c r="C169" s="531"/>
      <c r="D169" s="531"/>
      <c r="E169" s="531"/>
      <c r="F169" s="533"/>
      <c r="G169" s="531"/>
      <c r="H169" s="532"/>
      <c r="I169" s="67" t="str">
        <f t="shared" si="20"/>
        <v/>
      </c>
      <c r="J169" s="67" t="str">
        <f t="shared" si="21"/>
        <v/>
      </c>
    </row>
    <row r="170" spans="1:10" x14ac:dyDescent="0.25">
      <c r="A170" s="530">
        <v>161</v>
      </c>
      <c r="B170" s="531"/>
      <c r="C170" s="531"/>
      <c r="D170" s="531"/>
      <c r="E170" s="531"/>
      <c r="F170" s="533"/>
      <c r="G170" s="531"/>
      <c r="H170" s="532"/>
      <c r="I170" s="67" t="str">
        <f t="shared" si="20"/>
        <v/>
      </c>
      <c r="J170" s="67" t="str">
        <f t="shared" si="21"/>
        <v/>
      </c>
    </row>
    <row r="171" spans="1:10" x14ac:dyDescent="0.25">
      <c r="A171" s="530">
        <v>162</v>
      </c>
      <c r="B171" s="531"/>
      <c r="C171" s="531"/>
      <c r="D171" s="531"/>
      <c r="E171" s="531"/>
      <c r="F171" s="533"/>
      <c r="G171" s="531"/>
      <c r="H171" s="532"/>
      <c r="I171" s="67" t="str">
        <f t="shared" si="20"/>
        <v/>
      </c>
      <c r="J171" s="67" t="str">
        <f t="shared" si="21"/>
        <v/>
      </c>
    </row>
    <row r="172" spans="1:10" x14ac:dyDescent="0.25">
      <c r="A172" s="530">
        <v>163</v>
      </c>
      <c r="B172" s="531"/>
      <c r="C172" s="531"/>
      <c r="D172" s="531"/>
      <c r="E172" s="531"/>
      <c r="F172" s="533"/>
      <c r="G172" s="531"/>
      <c r="H172" s="532"/>
      <c r="I172" s="67" t="str">
        <f t="shared" si="20"/>
        <v/>
      </c>
      <c r="J172" s="67" t="str">
        <f t="shared" si="21"/>
        <v/>
      </c>
    </row>
    <row r="173" spans="1:10" x14ac:dyDescent="0.25">
      <c r="A173" s="530">
        <v>164</v>
      </c>
      <c r="B173" s="531"/>
      <c r="C173" s="531"/>
      <c r="D173" s="531"/>
      <c r="E173" s="531"/>
      <c r="F173" s="533"/>
      <c r="G173" s="531"/>
      <c r="H173" s="532"/>
      <c r="I173" s="67" t="str">
        <f t="shared" si="20"/>
        <v/>
      </c>
      <c r="J173" s="67" t="str">
        <f t="shared" si="21"/>
        <v/>
      </c>
    </row>
    <row r="174" spans="1:10" x14ac:dyDescent="0.25">
      <c r="A174" s="530">
        <v>165</v>
      </c>
      <c r="B174" s="531"/>
      <c r="C174" s="531"/>
      <c r="D174" s="531"/>
      <c r="E174" s="531"/>
      <c r="F174" s="533"/>
      <c r="G174" s="531"/>
      <c r="H174" s="532"/>
      <c r="I174" s="67" t="str">
        <f t="shared" si="20"/>
        <v/>
      </c>
      <c r="J174" s="67" t="str">
        <f t="shared" si="21"/>
        <v/>
      </c>
    </row>
    <row r="175" spans="1:10" x14ac:dyDescent="0.25">
      <c r="A175" s="530">
        <v>166</v>
      </c>
      <c r="B175" s="531"/>
      <c r="C175" s="531"/>
      <c r="D175" s="531"/>
      <c r="E175" s="531"/>
      <c r="F175" s="533"/>
      <c r="G175" s="531"/>
      <c r="H175" s="532"/>
      <c r="I175" s="67" t="str">
        <f t="shared" si="20"/>
        <v/>
      </c>
      <c r="J175" s="67" t="str">
        <f t="shared" si="21"/>
        <v/>
      </c>
    </row>
    <row r="176" spans="1:10" x14ac:dyDescent="0.25">
      <c r="A176" s="530">
        <v>167</v>
      </c>
      <c r="B176" s="531"/>
      <c r="C176" s="531"/>
      <c r="D176" s="531"/>
      <c r="E176" s="531"/>
      <c r="F176" s="533"/>
      <c r="G176" s="531"/>
      <c r="H176" s="532"/>
      <c r="I176" s="67" t="str">
        <f t="shared" si="20"/>
        <v/>
      </c>
      <c r="J176" s="67" t="str">
        <f t="shared" si="21"/>
        <v/>
      </c>
    </row>
    <row r="177" spans="1:10" x14ac:dyDescent="0.25">
      <c r="A177" s="530">
        <v>168</v>
      </c>
      <c r="B177" s="531"/>
      <c r="C177" s="531"/>
      <c r="D177" s="531"/>
      <c r="E177" s="531"/>
      <c r="F177" s="533"/>
      <c r="G177" s="531"/>
      <c r="H177" s="532"/>
      <c r="I177" s="67" t="str">
        <f t="shared" si="20"/>
        <v/>
      </c>
      <c r="J177" s="67" t="str">
        <f t="shared" si="21"/>
        <v/>
      </c>
    </row>
    <row r="178" spans="1:10" x14ac:dyDescent="0.25">
      <c r="A178" s="530">
        <v>169</v>
      </c>
      <c r="B178" s="531"/>
      <c r="C178" s="531"/>
      <c r="D178" s="531"/>
      <c r="E178" s="531"/>
      <c r="F178" s="533"/>
      <c r="G178" s="531"/>
      <c r="H178" s="532"/>
      <c r="I178" s="67" t="str">
        <f t="shared" si="20"/>
        <v/>
      </c>
      <c r="J178" s="67" t="str">
        <f t="shared" si="21"/>
        <v/>
      </c>
    </row>
    <row r="179" spans="1:10" x14ac:dyDescent="0.25">
      <c r="A179" s="530">
        <v>170</v>
      </c>
      <c r="B179" s="531"/>
      <c r="C179" s="531"/>
      <c r="D179" s="531"/>
      <c r="E179" s="531"/>
      <c r="F179" s="533"/>
      <c r="G179" s="531"/>
      <c r="H179" s="532"/>
      <c r="I179" s="67" t="str">
        <f t="shared" si="20"/>
        <v/>
      </c>
      <c r="J179" s="67" t="str">
        <f t="shared" si="21"/>
        <v/>
      </c>
    </row>
    <row r="180" spans="1:10" x14ac:dyDescent="0.25">
      <c r="A180" s="530">
        <v>171</v>
      </c>
      <c r="B180" s="531"/>
      <c r="C180" s="531"/>
      <c r="D180" s="531"/>
      <c r="E180" s="531"/>
      <c r="F180" s="533"/>
      <c r="G180" s="531"/>
      <c r="H180" s="532"/>
      <c r="I180" s="67" t="str">
        <f t="shared" si="20"/>
        <v/>
      </c>
      <c r="J180" s="67" t="str">
        <f t="shared" si="21"/>
        <v/>
      </c>
    </row>
    <row r="181" spans="1:10" x14ac:dyDescent="0.25">
      <c r="A181" s="530">
        <v>172</v>
      </c>
      <c r="B181" s="531"/>
      <c r="C181" s="531"/>
      <c r="D181" s="531"/>
      <c r="E181" s="531"/>
      <c r="F181" s="533"/>
      <c r="G181" s="531"/>
      <c r="H181" s="532"/>
      <c r="I181" s="67" t="str">
        <f t="shared" si="20"/>
        <v/>
      </c>
      <c r="J181" s="67" t="str">
        <f t="shared" si="21"/>
        <v/>
      </c>
    </row>
    <row r="182" spans="1:10" x14ac:dyDescent="0.25">
      <c r="A182" s="530">
        <v>173</v>
      </c>
      <c r="B182" s="531"/>
      <c r="C182" s="531"/>
      <c r="D182" s="531"/>
      <c r="E182" s="531"/>
      <c r="F182" s="533"/>
      <c r="G182" s="531"/>
      <c r="H182" s="532"/>
      <c r="I182" s="67" t="str">
        <f t="shared" si="20"/>
        <v/>
      </c>
      <c r="J182" s="67" t="str">
        <f t="shared" si="21"/>
        <v/>
      </c>
    </row>
    <row r="183" spans="1:10" x14ac:dyDescent="0.25">
      <c r="A183" s="530">
        <v>174</v>
      </c>
      <c r="B183" s="531"/>
      <c r="C183" s="531"/>
      <c r="D183" s="531"/>
      <c r="E183" s="531"/>
      <c r="F183" s="533"/>
      <c r="G183" s="531"/>
      <c r="H183" s="532"/>
      <c r="I183" s="67" t="str">
        <f t="shared" si="20"/>
        <v/>
      </c>
      <c r="J183" s="67" t="str">
        <f t="shared" si="21"/>
        <v/>
      </c>
    </row>
    <row r="184" spans="1:10" x14ac:dyDescent="0.25">
      <c r="A184" s="530">
        <v>175</v>
      </c>
      <c r="B184" s="531"/>
      <c r="C184" s="531"/>
      <c r="D184" s="531"/>
      <c r="E184" s="531"/>
      <c r="F184" s="533"/>
      <c r="G184" s="531"/>
      <c r="H184" s="532"/>
      <c r="I184" s="67" t="str">
        <f t="shared" si="20"/>
        <v/>
      </c>
      <c r="J184" s="67" t="str">
        <f t="shared" si="21"/>
        <v/>
      </c>
    </row>
    <row r="185" spans="1:10" x14ac:dyDescent="0.25">
      <c r="A185" s="530">
        <v>176</v>
      </c>
      <c r="B185" s="531"/>
      <c r="C185" s="531"/>
      <c r="D185" s="531"/>
      <c r="E185" s="531"/>
      <c r="F185" s="533"/>
      <c r="G185" s="531"/>
      <c r="H185" s="532"/>
      <c r="I185" s="67" t="str">
        <f t="shared" si="20"/>
        <v/>
      </c>
      <c r="J185" s="67" t="str">
        <f t="shared" si="21"/>
        <v/>
      </c>
    </row>
    <row r="186" spans="1:10" x14ac:dyDescent="0.25">
      <c r="A186" s="530">
        <v>177</v>
      </c>
      <c r="B186" s="531"/>
      <c r="C186" s="531"/>
      <c r="D186" s="531"/>
      <c r="E186" s="531"/>
      <c r="F186" s="533"/>
      <c r="G186" s="531"/>
      <c r="H186" s="532"/>
      <c r="I186" s="67" t="str">
        <f t="shared" si="20"/>
        <v/>
      </c>
      <c r="J186" s="67" t="str">
        <f t="shared" si="21"/>
        <v/>
      </c>
    </row>
    <row r="187" spans="1:10" x14ac:dyDescent="0.25">
      <c r="A187" s="530">
        <v>178</v>
      </c>
      <c r="B187" s="531"/>
      <c r="C187" s="531"/>
      <c r="D187" s="531"/>
      <c r="E187" s="531"/>
      <c r="F187" s="533"/>
      <c r="G187" s="531"/>
      <c r="H187" s="532"/>
      <c r="I187" s="67" t="str">
        <f t="shared" si="20"/>
        <v/>
      </c>
      <c r="J187" s="67" t="str">
        <f t="shared" si="21"/>
        <v/>
      </c>
    </row>
    <row r="188" spans="1:10" x14ac:dyDescent="0.25">
      <c r="A188" s="530">
        <v>179</v>
      </c>
      <c r="B188" s="531"/>
      <c r="C188" s="531"/>
      <c r="D188" s="531"/>
      <c r="E188" s="531"/>
      <c r="F188" s="533"/>
      <c r="G188" s="531"/>
      <c r="H188" s="532"/>
      <c r="I188" s="67" t="str">
        <f t="shared" si="20"/>
        <v/>
      </c>
      <c r="J188" s="67" t="str">
        <f t="shared" si="21"/>
        <v/>
      </c>
    </row>
    <row r="189" spans="1:10" x14ac:dyDescent="0.25">
      <c r="A189" s="530">
        <v>180</v>
      </c>
      <c r="B189" s="531"/>
      <c r="C189" s="531"/>
      <c r="D189" s="531"/>
      <c r="E189" s="531"/>
      <c r="F189" s="533"/>
      <c r="G189" s="531"/>
      <c r="H189" s="532"/>
      <c r="I189" s="67" t="str">
        <f t="shared" si="20"/>
        <v/>
      </c>
      <c r="J189" s="67" t="str">
        <f t="shared" si="21"/>
        <v/>
      </c>
    </row>
    <row r="190" spans="1:10" x14ac:dyDescent="0.25">
      <c r="A190" s="530">
        <v>181</v>
      </c>
      <c r="B190" s="531"/>
      <c r="C190" s="531"/>
      <c r="D190" s="531"/>
      <c r="E190" s="531"/>
      <c r="F190" s="533"/>
      <c r="G190" s="531"/>
      <c r="H190" s="532"/>
      <c r="I190" s="67" t="str">
        <f t="shared" si="20"/>
        <v/>
      </c>
      <c r="J190" s="67" t="str">
        <f t="shared" si="21"/>
        <v/>
      </c>
    </row>
    <row r="191" spans="1:10" x14ac:dyDescent="0.25">
      <c r="A191" s="530">
        <v>182</v>
      </c>
      <c r="B191" s="531"/>
      <c r="C191" s="531"/>
      <c r="D191" s="531"/>
      <c r="E191" s="531"/>
      <c r="F191" s="533"/>
      <c r="G191" s="531"/>
      <c r="H191" s="532"/>
      <c r="I191" s="67" t="str">
        <f t="shared" si="20"/>
        <v/>
      </c>
      <c r="J191" s="67" t="str">
        <f t="shared" si="21"/>
        <v/>
      </c>
    </row>
    <row r="192" spans="1:10" x14ac:dyDescent="0.25">
      <c r="A192" s="530">
        <v>183</v>
      </c>
      <c r="B192" s="531"/>
      <c r="C192" s="531"/>
      <c r="D192" s="531"/>
      <c r="E192" s="531"/>
      <c r="F192" s="533"/>
      <c r="G192" s="531"/>
      <c r="H192" s="532"/>
      <c r="I192" s="67" t="str">
        <f t="shared" si="20"/>
        <v/>
      </c>
      <c r="J192" s="67" t="str">
        <f t="shared" si="21"/>
        <v/>
      </c>
    </row>
    <row r="193" spans="1:10" x14ac:dyDescent="0.25">
      <c r="A193" s="530">
        <v>184</v>
      </c>
      <c r="B193" s="531"/>
      <c r="C193" s="531"/>
      <c r="D193" s="531"/>
      <c r="E193" s="531"/>
      <c r="F193" s="533"/>
      <c r="G193" s="531"/>
      <c r="H193" s="532"/>
      <c r="I193" s="67" t="str">
        <f t="shared" si="20"/>
        <v/>
      </c>
      <c r="J193" s="67" t="str">
        <f t="shared" si="21"/>
        <v/>
      </c>
    </row>
    <row r="194" spans="1:10" x14ac:dyDescent="0.25">
      <c r="A194" s="530">
        <v>185</v>
      </c>
      <c r="B194" s="531"/>
      <c r="C194" s="531"/>
      <c r="D194" s="531"/>
      <c r="E194" s="531"/>
      <c r="F194" s="533"/>
      <c r="G194" s="531"/>
      <c r="H194" s="532"/>
      <c r="I194" s="67" t="str">
        <f t="shared" si="20"/>
        <v/>
      </c>
      <c r="J194" s="67" t="str">
        <f t="shared" si="21"/>
        <v/>
      </c>
    </row>
    <row r="195" spans="1:10" x14ac:dyDescent="0.25">
      <c r="A195" s="530">
        <v>186</v>
      </c>
      <c r="B195" s="531"/>
      <c r="C195" s="531"/>
      <c r="D195" s="531"/>
      <c r="E195" s="531"/>
      <c r="F195" s="533"/>
      <c r="G195" s="531"/>
      <c r="H195" s="532"/>
      <c r="I195" s="67" t="str">
        <f t="shared" si="20"/>
        <v/>
      </c>
      <c r="J195" s="67" t="str">
        <f t="shared" si="21"/>
        <v/>
      </c>
    </row>
    <row r="196" spans="1:10" x14ac:dyDescent="0.25">
      <c r="A196" s="530">
        <v>187</v>
      </c>
      <c r="B196" s="531"/>
      <c r="C196" s="531"/>
      <c r="D196" s="531"/>
      <c r="E196" s="531"/>
      <c r="F196" s="533"/>
      <c r="G196" s="531"/>
      <c r="H196" s="532"/>
      <c r="I196" s="67" t="str">
        <f t="shared" si="20"/>
        <v/>
      </c>
      <c r="J196" s="67" t="str">
        <f t="shared" si="21"/>
        <v/>
      </c>
    </row>
    <row r="197" spans="1:10" x14ac:dyDescent="0.25">
      <c r="A197" s="530">
        <v>188</v>
      </c>
      <c r="B197" s="531"/>
      <c r="C197" s="531"/>
      <c r="D197" s="531"/>
      <c r="E197" s="531"/>
      <c r="F197" s="533"/>
      <c r="G197" s="531"/>
      <c r="H197" s="532"/>
      <c r="I197" s="67" t="str">
        <f t="shared" si="20"/>
        <v/>
      </c>
      <c r="J197" s="67" t="str">
        <f t="shared" si="21"/>
        <v/>
      </c>
    </row>
    <row r="198" spans="1:10" x14ac:dyDescent="0.25">
      <c r="A198" s="530">
        <v>189</v>
      </c>
      <c r="B198" s="531"/>
      <c r="C198" s="531"/>
      <c r="D198" s="531"/>
      <c r="E198" s="531"/>
      <c r="F198" s="533"/>
      <c r="G198" s="531"/>
      <c r="H198" s="532"/>
      <c r="I198" s="67" t="str">
        <f t="shared" si="20"/>
        <v/>
      </c>
      <c r="J198" s="67" t="str">
        <f t="shared" si="21"/>
        <v/>
      </c>
    </row>
    <row r="199" spans="1:10" x14ac:dyDescent="0.25">
      <c r="A199" s="530">
        <v>190</v>
      </c>
      <c r="B199" s="531"/>
      <c r="C199" s="531"/>
      <c r="D199" s="531"/>
      <c r="E199" s="531"/>
      <c r="F199" s="533"/>
      <c r="G199" s="531"/>
      <c r="H199" s="532"/>
      <c r="I199" s="67" t="str">
        <f t="shared" si="20"/>
        <v/>
      </c>
      <c r="J199" s="67" t="str">
        <f t="shared" si="21"/>
        <v/>
      </c>
    </row>
    <row r="200" spans="1:10" x14ac:dyDescent="0.25">
      <c r="A200" s="530">
        <v>191</v>
      </c>
      <c r="B200" s="531"/>
      <c r="C200" s="531"/>
      <c r="D200" s="531"/>
      <c r="E200" s="531"/>
      <c r="F200" s="533"/>
      <c r="G200" s="531"/>
      <c r="H200" s="532"/>
      <c r="I200" s="67" t="str">
        <f t="shared" si="20"/>
        <v/>
      </c>
      <c r="J200" s="67" t="str">
        <f t="shared" si="21"/>
        <v/>
      </c>
    </row>
    <row r="201" spans="1:10" x14ac:dyDescent="0.25">
      <c r="A201" s="530">
        <v>192</v>
      </c>
      <c r="B201" s="531"/>
      <c r="C201" s="531"/>
      <c r="D201" s="531"/>
      <c r="E201" s="531"/>
      <c r="F201" s="533"/>
      <c r="G201" s="531"/>
      <c r="H201" s="532"/>
      <c r="I201" s="67" t="str">
        <f t="shared" si="20"/>
        <v/>
      </c>
      <c r="J201" s="67" t="str">
        <f t="shared" si="21"/>
        <v/>
      </c>
    </row>
    <row r="202" spans="1:10" x14ac:dyDescent="0.25">
      <c r="A202" s="530">
        <v>193</v>
      </c>
      <c r="B202" s="531"/>
      <c r="C202" s="531"/>
      <c r="D202" s="531"/>
      <c r="E202" s="531"/>
      <c r="F202" s="533"/>
      <c r="G202" s="531"/>
      <c r="H202" s="532"/>
      <c r="I202" s="67" t="str">
        <f t="shared" ref="I202:I259" si="22">IF(OR($B202="",$C202="",$D202="",$E202="",$F202&lt;an_initial,$F202&gt;an_final,$N202=FALSE),"",EBOOK/O202)</f>
        <v/>
      </c>
      <c r="J202" s="67" t="str">
        <f t="shared" ref="J202:J259" si="23">IF(OR($B202="",$C202="",$D202="",$E202="",$F202="",$F202&gt;an_final,$N202=FALSE),"",EBOOK/O202)</f>
        <v/>
      </c>
    </row>
    <row r="203" spans="1:10" x14ac:dyDescent="0.25">
      <c r="A203" s="530">
        <v>194</v>
      </c>
      <c r="B203" s="531"/>
      <c r="C203" s="531"/>
      <c r="D203" s="531"/>
      <c r="E203" s="531"/>
      <c r="F203" s="533"/>
      <c r="G203" s="531"/>
      <c r="H203" s="532"/>
      <c r="I203" s="67" t="str">
        <f t="shared" si="22"/>
        <v/>
      </c>
      <c r="J203" s="67" t="str">
        <f t="shared" si="23"/>
        <v/>
      </c>
    </row>
    <row r="204" spans="1:10" x14ac:dyDescent="0.25">
      <c r="A204" s="530">
        <v>195</v>
      </c>
      <c r="B204" s="531"/>
      <c r="C204" s="531"/>
      <c r="D204" s="531"/>
      <c r="E204" s="531"/>
      <c r="F204" s="533"/>
      <c r="G204" s="531"/>
      <c r="H204" s="532"/>
      <c r="I204" s="67" t="str">
        <f t="shared" si="22"/>
        <v/>
      </c>
      <c r="J204" s="67" t="str">
        <f t="shared" si="23"/>
        <v/>
      </c>
    </row>
    <row r="205" spans="1:10" x14ac:dyDescent="0.25">
      <c r="A205" s="530">
        <v>196</v>
      </c>
      <c r="B205" s="531"/>
      <c r="C205" s="531"/>
      <c r="D205" s="531"/>
      <c r="E205" s="531"/>
      <c r="F205" s="533"/>
      <c r="G205" s="531"/>
      <c r="H205" s="532"/>
      <c r="I205" s="67" t="str">
        <f t="shared" si="22"/>
        <v/>
      </c>
      <c r="J205" s="67" t="str">
        <f t="shared" si="23"/>
        <v/>
      </c>
    </row>
    <row r="206" spans="1:10" x14ac:dyDescent="0.25">
      <c r="A206" s="530">
        <v>197</v>
      </c>
      <c r="B206" s="531"/>
      <c r="C206" s="531"/>
      <c r="D206" s="531"/>
      <c r="E206" s="531"/>
      <c r="F206" s="533"/>
      <c r="G206" s="531"/>
      <c r="H206" s="532"/>
      <c r="I206" s="67" t="str">
        <f t="shared" si="22"/>
        <v/>
      </c>
      <c r="J206" s="67" t="str">
        <f t="shared" si="23"/>
        <v/>
      </c>
    </row>
    <row r="207" spans="1:10" x14ac:dyDescent="0.25">
      <c r="A207" s="530">
        <v>198</v>
      </c>
      <c r="B207" s="531"/>
      <c r="C207" s="531"/>
      <c r="D207" s="531"/>
      <c r="E207" s="531"/>
      <c r="F207" s="533"/>
      <c r="G207" s="531"/>
      <c r="H207" s="532"/>
      <c r="I207" s="67" t="str">
        <f t="shared" si="22"/>
        <v/>
      </c>
      <c r="J207" s="67" t="str">
        <f t="shared" si="23"/>
        <v/>
      </c>
    </row>
    <row r="208" spans="1:10" x14ac:dyDescent="0.25">
      <c r="A208" s="530">
        <v>199</v>
      </c>
      <c r="B208" s="531"/>
      <c r="C208" s="531"/>
      <c r="D208" s="531"/>
      <c r="E208" s="531"/>
      <c r="F208" s="533"/>
      <c r="G208" s="531"/>
      <c r="H208" s="532"/>
      <c r="I208" s="67" t="str">
        <f t="shared" si="22"/>
        <v/>
      </c>
      <c r="J208" s="67" t="str">
        <f t="shared" si="23"/>
        <v/>
      </c>
    </row>
    <row r="209" spans="1:10" x14ac:dyDescent="0.25">
      <c r="A209" s="530">
        <v>200</v>
      </c>
      <c r="B209" s="531"/>
      <c r="C209" s="531"/>
      <c r="D209" s="531"/>
      <c r="E209" s="531"/>
      <c r="F209" s="533"/>
      <c r="G209" s="531"/>
      <c r="H209" s="532"/>
      <c r="I209" s="67" t="str">
        <f t="shared" si="22"/>
        <v/>
      </c>
      <c r="J209" s="67" t="str">
        <f t="shared" si="23"/>
        <v/>
      </c>
    </row>
    <row r="210" spans="1:10" x14ac:dyDescent="0.25">
      <c r="A210" s="530">
        <v>201</v>
      </c>
      <c r="B210" s="531"/>
      <c r="C210" s="531"/>
      <c r="D210" s="531"/>
      <c r="E210" s="531"/>
      <c r="F210" s="533"/>
      <c r="G210" s="531"/>
      <c r="H210" s="532"/>
      <c r="I210" s="67" t="str">
        <f t="shared" si="22"/>
        <v/>
      </c>
      <c r="J210" s="67" t="str">
        <f t="shared" si="23"/>
        <v/>
      </c>
    </row>
    <row r="211" spans="1:10" x14ac:dyDescent="0.25">
      <c r="A211" s="530">
        <v>202</v>
      </c>
      <c r="B211" s="531"/>
      <c r="C211" s="531"/>
      <c r="D211" s="531"/>
      <c r="E211" s="531"/>
      <c r="F211" s="533"/>
      <c r="G211" s="531"/>
      <c r="H211" s="532"/>
      <c r="I211" s="67" t="str">
        <f t="shared" si="22"/>
        <v/>
      </c>
      <c r="J211" s="67" t="str">
        <f t="shared" si="23"/>
        <v/>
      </c>
    </row>
    <row r="212" spans="1:10" x14ac:dyDescent="0.25">
      <c r="A212" s="530">
        <v>203</v>
      </c>
      <c r="B212" s="531"/>
      <c r="C212" s="531"/>
      <c r="D212" s="531"/>
      <c r="E212" s="531"/>
      <c r="F212" s="533"/>
      <c r="G212" s="531"/>
      <c r="H212" s="532"/>
      <c r="I212" s="67" t="str">
        <f t="shared" si="22"/>
        <v/>
      </c>
      <c r="J212" s="67" t="str">
        <f t="shared" si="23"/>
        <v/>
      </c>
    </row>
    <row r="213" spans="1:10" x14ac:dyDescent="0.25">
      <c r="A213" s="530">
        <v>204</v>
      </c>
      <c r="B213" s="531"/>
      <c r="C213" s="531"/>
      <c r="D213" s="531"/>
      <c r="E213" s="531"/>
      <c r="F213" s="533"/>
      <c r="G213" s="531"/>
      <c r="H213" s="532"/>
      <c r="I213" s="67" t="str">
        <f t="shared" si="22"/>
        <v/>
      </c>
      <c r="J213" s="67" t="str">
        <f t="shared" si="23"/>
        <v/>
      </c>
    </row>
    <row r="214" spans="1:10" x14ac:dyDescent="0.25">
      <c r="A214" s="530">
        <v>205</v>
      </c>
      <c r="B214" s="531"/>
      <c r="C214" s="531"/>
      <c r="D214" s="531"/>
      <c r="E214" s="531"/>
      <c r="F214" s="533"/>
      <c r="G214" s="531"/>
      <c r="H214" s="532"/>
      <c r="I214" s="67" t="str">
        <f t="shared" si="22"/>
        <v/>
      </c>
      <c r="J214" s="67" t="str">
        <f t="shared" si="23"/>
        <v/>
      </c>
    </row>
    <row r="215" spans="1:10" x14ac:dyDescent="0.25">
      <c r="A215" s="530">
        <v>206</v>
      </c>
      <c r="B215" s="531"/>
      <c r="C215" s="531"/>
      <c r="D215" s="531"/>
      <c r="E215" s="531"/>
      <c r="F215" s="533"/>
      <c r="G215" s="531"/>
      <c r="H215" s="532"/>
      <c r="I215" s="67" t="str">
        <f t="shared" si="22"/>
        <v/>
      </c>
      <c r="J215" s="67" t="str">
        <f t="shared" si="23"/>
        <v/>
      </c>
    </row>
    <row r="216" spans="1:10" x14ac:dyDescent="0.25">
      <c r="A216" s="530">
        <v>207</v>
      </c>
      <c r="B216" s="531"/>
      <c r="C216" s="531"/>
      <c r="D216" s="531"/>
      <c r="E216" s="531"/>
      <c r="F216" s="533"/>
      <c r="G216" s="531"/>
      <c r="H216" s="532"/>
      <c r="I216" s="67" t="str">
        <f t="shared" si="22"/>
        <v/>
      </c>
      <c r="J216" s="67" t="str">
        <f t="shared" si="23"/>
        <v/>
      </c>
    </row>
    <row r="217" spans="1:10" x14ac:dyDescent="0.25">
      <c r="A217" s="530">
        <v>208</v>
      </c>
      <c r="B217" s="531"/>
      <c r="C217" s="531"/>
      <c r="D217" s="531"/>
      <c r="E217" s="531"/>
      <c r="F217" s="533"/>
      <c r="G217" s="531"/>
      <c r="H217" s="532"/>
      <c r="I217" s="67" t="str">
        <f t="shared" si="22"/>
        <v/>
      </c>
      <c r="J217" s="67" t="str">
        <f t="shared" si="23"/>
        <v/>
      </c>
    </row>
    <row r="218" spans="1:10" x14ac:dyDescent="0.25">
      <c r="A218" s="530">
        <v>209</v>
      </c>
      <c r="B218" s="531"/>
      <c r="C218" s="531"/>
      <c r="D218" s="531"/>
      <c r="E218" s="531"/>
      <c r="F218" s="533"/>
      <c r="G218" s="531"/>
      <c r="H218" s="532"/>
      <c r="I218" s="67" t="str">
        <f t="shared" si="22"/>
        <v/>
      </c>
      <c r="J218" s="67" t="str">
        <f t="shared" si="23"/>
        <v/>
      </c>
    </row>
    <row r="219" spans="1:10" x14ac:dyDescent="0.25">
      <c r="A219" s="530">
        <v>210</v>
      </c>
      <c r="B219" s="531"/>
      <c r="C219" s="531"/>
      <c r="D219" s="531"/>
      <c r="E219" s="531"/>
      <c r="F219" s="533"/>
      <c r="G219" s="531"/>
      <c r="H219" s="532"/>
      <c r="I219" s="67" t="str">
        <f t="shared" si="22"/>
        <v/>
      </c>
      <c r="J219" s="67" t="str">
        <f t="shared" si="23"/>
        <v/>
      </c>
    </row>
    <row r="220" spans="1:10" x14ac:dyDescent="0.25">
      <c r="A220" s="530">
        <v>211</v>
      </c>
      <c r="B220" s="531"/>
      <c r="C220" s="531"/>
      <c r="D220" s="531"/>
      <c r="E220" s="531"/>
      <c r="F220" s="533"/>
      <c r="G220" s="531"/>
      <c r="H220" s="532"/>
      <c r="I220" s="67" t="str">
        <f t="shared" si="22"/>
        <v/>
      </c>
      <c r="J220" s="67" t="str">
        <f t="shared" si="23"/>
        <v/>
      </c>
    </row>
    <row r="221" spans="1:10" x14ac:dyDescent="0.25">
      <c r="A221" s="530">
        <v>212</v>
      </c>
      <c r="B221" s="531"/>
      <c r="C221" s="531"/>
      <c r="D221" s="531"/>
      <c r="E221" s="531"/>
      <c r="F221" s="533"/>
      <c r="G221" s="531"/>
      <c r="H221" s="532"/>
      <c r="I221" s="67" t="str">
        <f t="shared" si="22"/>
        <v/>
      </c>
      <c r="J221" s="67" t="str">
        <f t="shared" si="23"/>
        <v/>
      </c>
    </row>
    <row r="222" spans="1:10" x14ac:dyDescent="0.25">
      <c r="A222" s="530">
        <v>213</v>
      </c>
      <c r="B222" s="531"/>
      <c r="C222" s="531"/>
      <c r="D222" s="531"/>
      <c r="E222" s="531"/>
      <c r="F222" s="533"/>
      <c r="G222" s="531"/>
      <c r="H222" s="532"/>
      <c r="I222" s="67" t="str">
        <f t="shared" si="22"/>
        <v/>
      </c>
      <c r="J222" s="67" t="str">
        <f t="shared" si="23"/>
        <v/>
      </c>
    </row>
    <row r="223" spans="1:10" x14ac:dyDescent="0.25">
      <c r="A223" s="530">
        <v>214</v>
      </c>
      <c r="B223" s="531"/>
      <c r="C223" s="531"/>
      <c r="D223" s="531"/>
      <c r="E223" s="531"/>
      <c r="F223" s="533"/>
      <c r="G223" s="531"/>
      <c r="H223" s="532"/>
      <c r="I223" s="67" t="str">
        <f t="shared" si="22"/>
        <v/>
      </c>
      <c r="J223" s="67" t="str">
        <f t="shared" si="23"/>
        <v/>
      </c>
    </row>
    <row r="224" spans="1:10" x14ac:dyDescent="0.25">
      <c r="A224" s="530">
        <v>215</v>
      </c>
      <c r="B224" s="531"/>
      <c r="C224" s="531"/>
      <c r="D224" s="531"/>
      <c r="E224" s="531"/>
      <c r="F224" s="533"/>
      <c r="G224" s="531"/>
      <c r="H224" s="532"/>
      <c r="I224" s="67" t="str">
        <f t="shared" si="22"/>
        <v/>
      </c>
      <c r="J224" s="67" t="str">
        <f t="shared" si="23"/>
        <v/>
      </c>
    </row>
    <row r="225" spans="1:10" x14ac:dyDescent="0.25">
      <c r="A225" s="530">
        <v>216</v>
      </c>
      <c r="B225" s="531"/>
      <c r="C225" s="531"/>
      <c r="D225" s="531"/>
      <c r="E225" s="531"/>
      <c r="F225" s="533"/>
      <c r="G225" s="531"/>
      <c r="H225" s="532"/>
      <c r="I225" s="67" t="str">
        <f t="shared" si="22"/>
        <v/>
      </c>
      <c r="J225" s="67" t="str">
        <f t="shared" si="23"/>
        <v/>
      </c>
    </row>
    <row r="226" spans="1:10" x14ac:dyDescent="0.25">
      <c r="A226" s="530">
        <v>217</v>
      </c>
      <c r="B226" s="531"/>
      <c r="C226" s="531"/>
      <c r="D226" s="531"/>
      <c r="E226" s="531"/>
      <c r="F226" s="533"/>
      <c r="G226" s="531"/>
      <c r="H226" s="532"/>
      <c r="I226" s="67" t="str">
        <f t="shared" si="22"/>
        <v/>
      </c>
      <c r="J226" s="67" t="str">
        <f t="shared" si="23"/>
        <v/>
      </c>
    </row>
    <row r="227" spans="1:10" x14ac:dyDescent="0.25">
      <c r="A227" s="530">
        <v>218</v>
      </c>
      <c r="B227" s="531"/>
      <c r="C227" s="531"/>
      <c r="D227" s="531"/>
      <c r="E227" s="531"/>
      <c r="F227" s="533"/>
      <c r="G227" s="531"/>
      <c r="H227" s="532"/>
      <c r="I227" s="67" t="str">
        <f t="shared" si="22"/>
        <v/>
      </c>
      <c r="J227" s="67" t="str">
        <f t="shared" si="23"/>
        <v/>
      </c>
    </row>
    <row r="228" spans="1:10" x14ac:dyDescent="0.25">
      <c r="A228" s="530">
        <v>219</v>
      </c>
      <c r="B228" s="531"/>
      <c r="C228" s="531"/>
      <c r="D228" s="531"/>
      <c r="E228" s="531"/>
      <c r="F228" s="533"/>
      <c r="G228" s="531"/>
      <c r="H228" s="532"/>
      <c r="I228" s="67" t="str">
        <f t="shared" si="22"/>
        <v/>
      </c>
      <c r="J228" s="67" t="str">
        <f t="shared" si="23"/>
        <v/>
      </c>
    </row>
    <row r="229" spans="1:10" x14ac:dyDescent="0.25">
      <c r="A229" s="530">
        <v>220</v>
      </c>
      <c r="B229" s="531"/>
      <c r="C229" s="531"/>
      <c r="D229" s="531"/>
      <c r="E229" s="531"/>
      <c r="F229" s="533"/>
      <c r="G229" s="531"/>
      <c r="H229" s="532"/>
      <c r="I229" s="67" t="str">
        <f t="shared" si="22"/>
        <v/>
      </c>
      <c r="J229" s="67" t="str">
        <f t="shared" si="23"/>
        <v/>
      </c>
    </row>
    <row r="230" spans="1:10" x14ac:dyDescent="0.25">
      <c r="A230" s="530">
        <v>221</v>
      </c>
      <c r="B230" s="531"/>
      <c r="C230" s="531"/>
      <c r="D230" s="531"/>
      <c r="E230" s="531"/>
      <c r="F230" s="533"/>
      <c r="G230" s="531"/>
      <c r="H230" s="532"/>
      <c r="I230" s="67" t="str">
        <f t="shared" si="22"/>
        <v/>
      </c>
      <c r="J230" s="67" t="str">
        <f t="shared" si="23"/>
        <v/>
      </c>
    </row>
    <row r="231" spans="1:10" x14ac:dyDescent="0.25">
      <c r="A231" s="530">
        <v>222</v>
      </c>
      <c r="B231" s="531"/>
      <c r="C231" s="531"/>
      <c r="D231" s="531"/>
      <c r="E231" s="531"/>
      <c r="F231" s="533"/>
      <c r="G231" s="531"/>
      <c r="H231" s="532"/>
      <c r="I231" s="67" t="str">
        <f t="shared" si="22"/>
        <v/>
      </c>
      <c r="J231" s="67" t="str">
        <f t="shared" si="23"/>
        <v/>
      </c>
    </row>
    <row r="232" spans="1:10" x14ac:dyDescent="0.25">
      <c r="A232" s="530">
        <v>223</v>
      </c>
      <c r="B232" s="531"/>
      <c r="C232" s="531"/>
      <c r="D232" s="531"/>
      <c r="E232" s="531"/>
      <c r="F232" s="533"/>
      <c r="G232" s="531"/>
      <c r="H232" s="532"/>
      <c r="I232" s="67" t="str">
        <f t="shared" si="22"/>
        <v/>
      </c>
      <c r="J232" s="67" t="str">
        <f t="shared" si="23"/>
        <v/>
      </c>
    </row>
    <row r="233" spans="1:10" x14ac:dyDescent="0.25">
      <c r="A233" s="530">
        <v>224</v>
      </c>
      <c r="B233" s="531"/>
      <c r="C233" s="531"/>
      <c r="D233" s="531"/>
      <c r="E233" s="531"/>
      <c r="F233" s="533"/>
      <c r="G233" s="531"/>
      <c r="H233" s="532"/>
      <c r="I233" s="67" t="str">
        <f t="shared" si="22"/>
        <v/>
      </c>
      <c r="J233" s="67" t="str">
        <f t="shared" si="23"/>
        <v/>
      </c>
    </row>
    <row r="234" spans="1:10" x14ac:dyDescent="0.25">
      <c r="A234" s="530">
        <v>225</v>
      </c>
      <c r="B234" s="531"/>
      <c r="C234" s="531"/>
      <c r="D234" s="531"/>
      <c r="E234" s="531"/>
      <c r="F234" s="533"/>
      <c r="G234" s="531"/>
      <c r="H234" s="532"/>
      <c r="I234" s="67" t="str">
        <f t="shared" si="22"/>
        <v/>
      </c>
      <c r="J234" s="67" t="str">
        <f t="shared" si="23"/>
        <v/>
      </c>
    </row>
    <row r="235" spans="1:10" x14ac:dyDescent="0.25">
      <c r="A235" s="530">
        <v>226</v>
      </c>
      <c r="B235" s="531"/>
      <c r="C235" s="531"/>
      <c r="D235" s="531"/>
      <c r="E235" s="531"/>
      <c r="F235" s="533"/>
      <c r="G235" s="531"/>
      <c r="H235" s="532"/>
      <c r="I235" s="67" t="str">
        <f t="shared" si="22"/>
        <v/>
      </c>
      <c r="J235" s="67" t="str">
        <f t="shared" si="23"/>
        <v/>
      </c>
    </row>
    <row r="236" spans="1:10" x14ac:dyDescent="0.25">
      <c r="A236" s="530">
        <v>227</v>
      </c>
      <c r="B236" s="531"/>
      <c r="C236" s="531"/>
      <c r="D236" s="531"/>
      <c r="E236" s="531"/>
      <c r="F236" s="533"/>
      <c r="G236" s="531"/>
      <c r="H236" s="532"/>
      <c r="I236" s="67" t="str">
        <f t="shared" si="22"/>
        <v/>
      </c>
      <c r="J236" s="67" t="str">
        <f t="shared" si="23"/>
        <v/>
      </c>
    </row>
    <row r="237" spans="1:10" x14ac:dyDescent="0.25">
      <c r="A237" s="530">
        <v>228</v>
      </c>
      <c r="B237" s="531"/>
      <c r="C237" s="531"/>
      <c r="D237" s="531"/>
      <c r="E237" s="531"/>
      <c r="F237" s="533"/>
      <c r="G237" s="531"/>
      <c r="H237" s="532"/>
      <c r="I237" s="67" t="str">
        <f t="shared" si="22"/>
        <v/>
      </c>
      <c r="J237" s="67" t="str">
        <f t="shared" si="23"/>
        <v/>
      </c>
    </row>
    <row r="238" spans="1:10" x14ac:dyDescent="0.25">
      <c r="A238" s="530">
        <v>229</v>
      </c>
      <c r="B238" s="531"/>
      <c r="C238" s="531"/>
      <c r="D238" s="531"/>
      <c r="E238" s="531"/>
      <c r="F238" s="533"/>
      <c r="G238" s="531"/>
      <c r="H238" s="532"/>
      <c r="I238" s="67" t="str">
        <f t="shared" si="22"/>
        <v/>
      </c>
      <c r="J238" s="67" t="str">
        <f t="shared" si="23"/>
        <v/>
      </c>
    </row>
    <row r="239" spans="1:10" x14ac:dyDescent="0.25">
      <c r="A239" s="530">
        <v>230</v>
      </c>
      <c r="B239" s="531"/>
      <c r="C239" s="531"/>
      <c r="D239" s="531"/>
      <c r="E239" s="531"/>
      <c r="F239" s="533"/>
      <c r="G239" s="531"/>
      <c r="H239" s="532"/>
      <c r="I239" s="67" t="str">
        <f t="shared" si="22"/>
        <v/>
      </c>
      <c r="J239" s="67" t="str">
        <f t="shared" si="23"/>
        <v/>
      </c>
    </row>
    <row r="240" spans="1:10" x14ac:dyDescent="0.25">
      <c r="A240" s="530">
        <v>231</v>
      </c>
      <c r="B240" s="531"/>
      <c r="C240" s="531"/>
      <c r="D240" s="531"/>
      <c r="E240" s="531"/>
      <c r="F240" s="533"/>
      <c r="G240" s="531"/>
      <c r="H240" s="532"/>
      <c r="I240" s="67" t="str">
        <f t="shared" si="22"/>
        <v/>
      </c>
      <c r="J240" s="67" t="str">
        <f t="shared" si="23"/>
        <v/>
      </c>
    </row>
    <row r="241" spans="1:10" x14ac:dyDescent="0.25">
      <c r="A241" s="530">
        <v>232</v>
      </c>
      <c r="B241" s="531"/>
      <c r="C241" s="531"/>
      <c r="D241" s="531"/>
      <c r="E241" s="531"/>
      <c r="F241" s="533"/>
      <c r="G241" s="531"/>
      <c r="H241" s="532"/>
      <c r="I241" s="67" t="str">
        <f t="shared" si="22"/>
        <v/>
      </c>
      <c r="J241" s="67" t="str">
        <f t="shared" si="23"/>
        <v/>
      </c>
    </row>
    <row r="242" spans="1:10" x14ac:dyDescent="0.25">
      <c r="A242" s="530">
        <v>233</v>
      </c>
      <c r="B242" s="531"/>
      <c r="C242" s="531"/>
      <c r="D242" s="531"/>
      <c r="E242" s="531"/>
      <c r="F242" s="533"/>
      <c r="G242" s="531"/>
      <c r="H242" s="532"/>
      <c r="I242" s="67" t="str">
        <f t="shared" si="22"/>
        <v/>
      </c>
      <c r="J242" s="67" t="str">
        <f t="shared" si="23"/>
        <v/>
      </c>
    </row>
    <row r="243" spans="1:10" x14ac:dyDescent="0.25">
      <c r="A243" s="530">
        <v>234</v>
      </c>
      <c r="B243" s="531"/>
      <c r="C243" s="531"/>
      <c r="D243" s="531"/>
      <c r="E243" s="531"/>
      <c r="F243" s="533"/>
      <c r="G243" s="531"/>
      <c r="H243" s="532"/>
      <c r="I243" s="67" t="str">
        <f t="shared" si="22"/>
        <v/>
      </c>
      <c r="J243" s="67" t="str">
        <f t="shared" si="23"/>
        <v/>
      </c>
    </row>
    <row r="244" spans="1:10" x14ac:dyDescent="0.25">
      <c r="A244" s="530">
        <v>235</v>
      </c>
      <c r="B244" s="531"/>
      <c r="C244" s="531"/>
      <c r="D244" s="531"/>
      <c r="E244" s="531"/>
      <c r="F244" s="533"/>
      <c r="G244" s="531"/>
      <c r="H244" s="532"/>
      <c r="I244" s="67" t="str">
        <f t="shared" si="22"/>
        <v/>
      </c>
      <c r="J244" s="67" t="str">
        <f t="shared" si="23"/>
        <v/>
      </c>
    </row>
    <row r="245" spans="1:10" x14ac:dyDescent="0.25">
      <c r="A245" s="530">
        <v>236</v>
      </c>
      <c r="B245" s="531"/>
      <c r="C245" s="531"/>
      <c r="D245" s="531"/>
      <c r="E245" s="531"/>
      <c r="F245" s="533"/>
      <c r="G245" s="531"/>
      <c r="H245" s="532"/>
      <c r="I245" s="67" t="str">
        <f t="shared" si="22"/>
        <v/>
      </c>
      <c r="J245" s="67" t="str">
        <f t="shared" si="23"/>
        <v/>
      </c>
    </row>
    <row r="246" spans="1:10" x14ac:dyDescent="0.25">
      <c r="A246" s="530">
        <v>237</v>
      </c>
      <c r="B246" s="531"/>
      <c r="C246" s="531"/>
      <c r="D246" s="531"/>
      <c r="E246" s="531"/>
      <c r="F246" s="533"/>
      <c r="G246" s="531"/>
      <c r="H246" s="532"/>
      <c r="I246" s="67" t="str">
        <f t="shared" si="22"/>
        <v/>
      </c>
      <c r="J246" s="67" t="str">
        <f t="shared" si="23"/>
        <v/>
      </c>
    </row>
    <row r="247" spans="1:10" x14ac:dyDescent="0.25">
      <c r="A247" s="530">
        <v>238</v>
      </c>
      <c r="B247" s="531"/>
      <c r="C247" s="531"/>
      <c r="D247" s="531"/>
      <c r="E247" s="531"/>
      <c r="F247" s="533"/>
      <c r="G247" s="531"/>
      <c r="H247" s="532"/>
      <c r="I247" s="67" t="str">
        <f t="shared" si="22"/>
        <v/>
      </c>
      <c r="J247" s="67" t="str">
        <f t="shared" si="23"/>
        <v/>
      </c>
    </row>
    <row r="248" spans="1:10" x14ac:dyDescent="0.25">
      <c r="A248" s="530">
        <v>239</v>
      </c>
      <c r="B248" s="531"/>
      <c r="C248" s="531"/>
      <c r="D248" s="531"/>
      <c r="E248" s="531"/>
      <c r="F248" s="533"/>
      <c r="G248" s="531"/>
      <c r="H248" s="532"/>
      <c r="I248" s="67" t="str">
        <f t="shared" si="22"/>
        <v/>
      </c>
      <c r="J248" s="67" t="str">
        <f t="shared" si="23"/>
        <v/>
      </c>
    </row>
    <row r="249" spans="1:10" x14ac:dyDescent="0.25">
      <c r="A249" s="530">
        <v>240</v>
      </c>
      <c r="B249" s="531"/>
      <c r="C249" s="531"/>
      <c r="D249" s="531"/>
      <c r="E249" s="531"/>
      <c r="F249" s="533"/>
      <c r="G249" s="531"/>
      <c r="H249" s="532"/>
      <c r="I249" s="67" t="str">
        <f t="shared" si="22"/>
        <v/>
      </c>
      <c r="J249" s="67" t="str">
        <f t="shared" si="23"/>
        <v/>
      </c>
    </row>
    <row r="250" spans="1:10" x14ac:dyDescent="0.25">
      <c r="A250" s="530">
        <v>241</v>
      </c>
      <c r="B250" s="531"/>
      <c r="C250" s="531"/>
      <c r="D250" s="531"/>
      <c r="E250" s="531"/>
      <c r="F250" s="533"/>
      <c r="G250" s="531"/>
      <c r="H250" s="532"/>
      <c r="I250" s="67" t="str">
        <f t="shared" si="22"/>
        <v/>
      </c>
      <c r="J250" s="67" t="str">
        <f t="shared" si="23"/>
        <v/>
      </c>
    </row>
    <row r="251" spans="1:10" x14ac:dyDescent="0.25">
      <c r="A251" s="530">
        <v>242</v>
      </c>
      <c r="B251" s="531"/>
      <c r="C251" s="531"/>
      <c r="D251" s="531"/>
      <c r="E251" s="531"/>
      <c r="F251" s="533"/>
      <c r="G251" s="531"/>
      <c r="H251" s="532"/>
      <c r="I251" s="67" t="str">
        <f t="shared" si="22"/>
        <v/>
      </c>
      <c r="J251" s="67" t="str">
        <f t="shared" si="23"/>
        <v/>
      </c>
    </row>
    <row r="252" spans="1:10" x14ac:dyDescent="0.25">
      <c r="A252" s="530">
        <v>243</v>
      </c>
      <c r="B252" s="531"/>
      <c r="C252" s="531"/>
      <c r="D252" s="531"/>
      <c r="E252" s="531"/>
      <c r="F252" s="533"/>
      <c r="G252" s="531"/>
      <c r="H252" s="532"/>
      <c r="I252" s="67" t="str">
        <f t="shared" si="22"/>
        <v/>
      </c>
      <c r="J252" s="67" t="str">
        <f t="shared" si="23"/>
        <v/>
      </c>
    </row>
    <row r="253" spans="1:10" x14ac:dyDescent="0.25">
      <c r="A253" s="530">
        <v>244</v>
      </c>
      <c r="B253" s="531"/>
      <c r="C253" s="531"/>
      <c r="D253" s="531"/>
      <c r="E253" s="531"/>
      <c r="F253" s="533"/>
      <c r="G253" s="531"/>
      <c r="H253" s="532"/>
      <c r="I253" s="67" t="str">
        <f t="shared" si="22"/>
        <v/>
      </c>
      <c r="J253" s="67" t="str">
        <f t="shared" si="23"/>
        <v/>
      </c>
    </row>
    <row r="254" spans="1:10" x14ac:dyDescent="0.25">
      <c r="A254" s="530">
        <v>245</v>
      </c>
      <c r="B254" s="531"/>
      <c r="C254" s="531"/>
      <c r="D254" s="531"/>
      <c r="E254" s="531"/>
      <c r="F254" s="533"/>
      <c r="G254" s="531"/>
      <c r="H254" s="532"/>
      <c r="I254" s="67" t="str">
        <f t="shared" si="22"/>
        <v/>
      </c>
      <c r="J254" s="67" t="str">
        <f t="shared" si="23"/>
        <v/>
      </c>
    </row>
    <row r="255" spans="1:10" x14ac:dyDescent="0.25">
      <c r="A255" s="530">
        <v>246</v>
      </c>
      <c r="B255" s="531"/>
      <c r="C255" s="531"/>
      <c r="D255" s="531"/>
      <c r="E255" s="531"/>
      <c r="F255" s="533"/>
      <c r="G255" s="531"/>
      <c r="H255" s="532"/>
      <c r="I255" s="67" t="str">
        <f t="shared" si="22"/>
        <v/>
      </c>
      <c r="J255" s="67" t="str">
        <f t="shared" si="23"/>
        <v/>
      </c>
    </row>
    <row r="256" spans="1:10" x14ac:dyDescent="0.25">
      <c r="A256" s="530">
        <v>247</v>
      </c>
      <c r="B256" s="531"/>
      <c r="C256" s="531"/>
      <c r="D256" s="531"/>
      <c r="E256" s="531"/>
      <c r="F256" s="533"/>
      <c r="G256" s="531"/>
      <c r="H256" s="532"/>
      <c r="I256" s="67" t="str">
        <f t="shared" si="22"/>
        <v/>
      </c>
      <c r="J256" s="67" t="str">
        <f t="shared" si="23"/>
        <v/>
      </c>
    </row>
    <row r="257" spans="1:10" x14ac:dyDescent="0.25">
      <c r="A257" s="530">
        <v>248</v>
      </c>
      <c r="B257" s="531"/>
      <c r="C257" s="531"/>
      <c r="D257" s="531"/>
      <c r="E257" s="531"/>
      <c r="F257" s="533"/>
      <c r="G257" s="531"/>
      <c r="H257" s="532"/>
      <c r="I257" s="67" t="str">
        <f t="shared" si="22"/>
        <v/>
      </c>
      <c r="J257" s="67" t="str">
        <f t="shared" si="23"/>
        <v/>
      </c>
    </row>
    <row r="258" spans="1:10" x14ac:dyDescent="0.25">
      <c r="A258" s="530">
        <v>249</v>
      </c>
      <c r="B258" s="531"/>
      <c r="C258" s="531"/>
      <c r="D258" s="531"/>
      <c r="E258" s="531"/>
      <c r="F258" s="533"/>
      <c r="G258" s="531"/>
      <c r="H258" s="532"/>
      <c r="I258" s="67" t="str">
        <f t="shared" si="22"/>
        <v/>
      </c>
      <c r="J258" s="67" t="str">
        <f t="shared" si="23"/>
        <v/>
      </c>
    </row>
    <row r="259" spans="1:10" x14ac:dyDescent="0.25">
      <c r="A259" s="530">
        <v>250</v>
      </c>
      <c r="B259" s="531"/>
      <c r="C259" s="531"/>
      <c r="D259" s="531"/>
      <c r="E259" s="531"/>
      <c r="F259" s="533"/>
      <c r="G259" s="531"/>
      <c r="H259" s="532"/>
      <c r="I259" s="67" t="str">
        <f t="shared" si="22"/>
        <v/>
      </c>
      <c r="J259" s="67" t="str">
        <f t="shared" si="23"/>
        <v/>
      </c>
    </row>
  </sheetData>
  <sheetProtection password="CA41" sheet="1" objects="1" scenarios="1" formatCells="0" formatColumns="0" formatRows="0"/>
  <mergeCells count="14">
    <mergeCell ref="A4:J4"/>
    <mergeCell ref="A5:J5"/>
    <mergeCell ref="D7:D8"/>
    <mergeCell ref="E7:E8"/>
    <mergeCell ref="F7:F8"/>
    <mergeCell ref="O7:O8"/>
    <mergeCell ref="A7:A8"/>
    <mergeCell ref="B7:B8"/>
    <mergeCell ref="C7:C8"/>
    <mergeCell ref="N7:N8"/>
    <mergeCell ref="H7:H8"/>
    <mergeCell ref="M7:M8"/>
    <mergeCell ref="G7:G8"/>
    <mergeCell ref="K7:L7"/>
  </mergeCells>
  <phoneticPr fontId="29" type="noConversion"/>
  <pageMargins left="0.59055118110236227" right="0.59055118110236227" top="0.78740157480314965" bottom="1.1811023622047245" header="0" footer="0.31496062992125984"/>
  <pageSetup paperSize="9" scale="81"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259"/>
  <sheetViews>
    <sheetView zoomScaleNormal="100" workbookViewId="0">
      <selection activeCell="V9" sqref="V9"/>
    </sheetView>
  </sheetViews>
  <sheetFormatPr defaultRowHeight="15.75" x14ac:dyDescent="0.25"/>
  <cols>
    <col min="1" max="1" width="5.7109375" style="318" customWidth="1"/>
    <col min="2" max="3" width="35.7109375" style="322" customWidth="1"/>
    <col min="4" max="4" width="22.5703125" style="322" customWidth="1"/>
    <col min="5" max="5" width="21.85546875" style="322" customWidth="1"/>
    <col min="6" max="6" width="12.7109375" style="330" customWidth="1"/>
    <col min="7" max="7" width="12.7109375" style="322" customWidth="1"/>
    <col min="8" max="8" width="12.7109375" style="329" customWidth="1"/>
    <col min="9" max="9" width="12.85546875" style="294" customWidth="1"/>
    <col min="10" max="10" width="12.7109375" style="294" hidden="1" customWidth="1"/>
    <col min="11" max="13" width="12.7109375" style="314" hidden="1" customWidth="1"/>
    <col min="14" max="14" width="9.140625" style="295" hidden="1" customWidth="1"/>
    <col min="15" max="17" width="9.140625" style="294" hidden="1" customWidth="1"/>
    <col min="18" max="18" width="9.140625" style="322" hidden="1" customWidth="1"/>
    <col min="19" max="20" width="0" style="322" hidden="1" customWidth="1"/>
    <col min="21" max="16384" width="9.140625" style="322"/>
  </cols>
  <sheetData>
    <row r="1" spans="1:15" s="318" customFormat="1" x14ac:dyDescent="0.2">
      <c r="A1" s="611" t="s">
        <v>650</v>
      </c>
      <c r="E1" s="319"/>
      <c r="F1" s="319"/>
      <c r="H1" s="320"/>
      <c r="I1" s="321"/>
      <c r="K1" s="320"/>
      <c r="L1" s="287"/>
      <c r="M1" s="291"/>
      <c r="N1" s="291"/>
    </row>
    <row r="2" spans="1:15" s="318" customFormat="1" x14ac:dyDescent="0.2">
      <c r="A2" s="611" t="str">
        <f>IF(ISBLANK(facultate), IF(ISBLANK(departament),"","Departament " &amp; departament), "Facultatea " &amp; facultate)</f>
        <v/>
      </c>
      <c r="E2" s="319"/>
      <c r="F2" s="319"/>
      <c r="H2" s="320"/>
      <c r="I2" s="321"/>
      <c r="K2" s="320"/>
      <c r="L2" s="287"/>
      <c r="M2" s="291"/>
      <c r="N2" s="291"/>
    </row>
    <row r="3" spans="1:15" s="318" customFormat="1" x14ac:dyDescent="0.2">
      <c r="A3" s="611" t="str">
        <f>IF(ISBLANK(departament),"","Departamentul " &amp; departament)</f>
        <v/>
      </c>
      <c r="E3" s="319"/>
      <c r="F3" s="319"/>
      <c r="H3" s="320"/>
      <c r="I3" s="321"/>
      <c r="K3" s="320"/>
      <c r="L3" s="287"/>
      <c r="M3" s="291"/>
      <c r="N3" s="291"/>
    </row>
    <row r="4" spans="1:15" x14ac:dyDescent="0.25">
      <c r="A4" s="882" t="s">
        <v>714</v>
      </c>
      <c r="B4" s="882"/>
      <c r="C4" s="882"/>
      <c r="D4" s="882"/>
      <c r="E4" s="882"/>
      <c r="F4" s="882"/>
      <c r="G4" s="882"/>
      <c r="H4" s="882"/>
      <c r="I4" s="882"/>
      <c r="J4" s="882"/>
      <c r="K4" s="292"/>
      <c r="L4" s="292"/>
      <c r="M4" s="292"/>
      <c r="N4" s="293"/>
    </row>
    <row r="5" spans="1:15" x14ac:dyDescent="0.25">
      <c r="A5" s="882" t="s">
        <v>798</v>
      </c>
      <c r="B5" s="882"/>
      <c r="C5" s="882"/>
      <c r="D5" s="882"/>
      <c r="E5" s="882"/>
      <c r="F5" s="882"/>
      <c r="G5" s="882"/>
      <c r="H5" s="882"/>
      <c r="I5" s="882"/>
      <c r="J5" s="882"/>
      <c r="K5" s="292"/>
      <c r="L5" s="292"/>
      <c r="M5" s="292"/>
    </row>
    <row r="6" spans="1:15" x14ac:dyDescent="0.25">
      <c r="A6" s="287"/>
      <c r="B6" s="294"/>
      <c r="C6" s="294"/>
      <c r="D6" s="294"/>
      <c r="E6" s="294"/>
      <c r="F6" s="313"/>
      <c r="G6" s="294"/>
      <c r="H6" s="312"/>
      <c r="I6" s="826" t="str">
        <f>J6</f>
        <v xml:space="preserve"> </v>
      </c>
      <c r="J6" s="296" t="str">
        <f>CONCATENATE(functie," ",nume_candidat)</f>
        <v xml:space="preserve"> </v>
      </c>
    </row>
    <row r="7" spans="1:15" ht="32.25" customHeight="1" x14ac:dyDescent="0.25">
      <c r="A7" s="883" t="s">
        <v>470</v>
      </c>
      <c r="B7" s="883" t="s">
        <v>0</v>
      </c>
      <c r="C7" s="883" t="s">
        <v>33</v>
      </c>
      <c r="D7" s="883" t="s">
        <v>34</v>
      </c>
      <c r="E7" s="880" t="s">
        <v>465</v>
      </c>
      <c r="F7" s="884" t="s">
        <v>35</v>
      </c>
      <c r="G7" s="883" t="s">
        <v>31</v>
      </c>
      <c r="H7" s="880" t="s">
        <v>794</v>
      </c>
      <c r="I7" s="298" t="s">
        <v>886</v>
      </c>
      <c r="J7" s="298"/>
      <c r="K7" s="883" t="s">
        <v>7</v>
      </c>
      <c r="L7" s="883"/>
      <c r="M7" s="880" t="s">
        <v>32</v>
      </c>
      <c r="N7" s="890" t="s">
        <v>708</v>
      </c>
      <c r="O7" s="893" t="s">
        <v>822</v>
      </c>
    </row>
    <row r="8" spans="1:15" ht="50.25" customHeight="1" x14ac:dyDescent="0.25">
      <c r="A8" s="883"/>
      <c r="B8" s="883"/>
      <c r="C8" s="883"/>
      <c r="D8" s="883"/>
      <c r="E8" s="881"/>
      <c r="F8" s="884"/>
      <c r="G8" s="883"/>
      <c r="H8" s="881"/>
      <c r="I8" s="298" t="str">
        <f>CONCATENATE("ultimii ",durata_evaluare," ani")</f>
        <v>ultimii 5 ani</v>
      </c>
      <c r="J8" s="299" t="s">
        <v>6</v>
      </c>
      <c r="K8" s="298" t="str">
        <f>CONCATENATE("ultimii                                  ",durata_evaluare," ani")</f>
        <v>ultimii                                  5 ani</v>
      </c>
      <c r="L8" s="299" t="s">
        <v>6</v>
      </c>
      <c r="M8" s="881"/>
      <c r="N8" s="890"/>
      <c r="O8" s="893"/>
    </row>
    <row r="9" spans="1:15" x14ac:dyDescent="0.25">
      <c r="A9" s="301"/>
      <c r="B9" s="302"/>
      <c r="C9" s="302"/>
      <c r="D9" s="302"/>
      <c r="E9" s="302"/>
      <c r="F9" s="304"/>
      <c r="G9" s="352"/>
      <c r="H9" s="305"/>
      <c r="I9" s="572">
        <f>SUMIF(I10:I109,"&gt;0")</f>
        <v>0</v>
      </c>
      <c r="J9" s="572">
        <f>SUMIF(J10:J109,"&gt;0")</f>
        <v>0</v>
      </c>
      <c r="K9" s="327">
        <f>SUMIF(K10:K109,"&gt;0")</f>
        <v>0</v>
      </c>
      <c r="L9" s="327">
        <f>SUMIF(L10:L109,"&gt;0")</f>
        <v>0</v>
      </c>
      <c r="M9" s="327">
        <f>SUMIF(M10:M109,"&gt;0")</f>
        <v>0</v>
      </c>
      <c r="N9" s="328"/>
      <c r="O9" s="327"/>
    </row>
    <row r="10" spans="1:15" x14ac:dyDescent="0.25">
      <c r="A10" s="530">
        <v>1</v>
      </c>
      <c r="B10" s="44"/>
      <c r="C10" s="44"/>
      <c r="D10" s="536"/>
      <c r="E10" s="44"/>
      <c r="F10" s="40"/>
      <c r="G10" s="40"/>
      <c r="H10" s="40"/>
      <c r="I10" s="67" t="str">
        <f t="shared" ref="I10:I41" si="0">IF(OR($B10="",$C10="",$D10="",$E10="",$F10&lt;an_initial,$F10&gt;an_final,$N10=FALSE),"",NCWEB/O10)</f>
        <v/>
      </c>
      <c r="J10" s="67" t="str">
        <f t="shared" ref="J10:J41" si="1">IF(OR($B10="",$C10="",$D10="",$E10="",$F10="",$F10&gt;an_final,$N10=FALSE),"",NCWEB/O10)</f>
        <v/>
      </c>
      <c r="K10" s="529" t="str">
        <f t="shared" ref="K10:K41" si="2">IF(OR($B10="",$C10="",$D10="",$E10="",$F10="",$F10&gt;an_final,$N10=FALSE),"",IF($F10&gt;=an_initial,1,""))</f>
        <v/>
      </c>
      <c r="L10" s="226" t="str">
        <f t="shared" ref="L10:L41" si="3">IF(OR($B10="",$C10="",$D10="",$E10="",$F10="",$F10&gt;an_final,$N10=FALSE),"",1)</f>
        <v/>
      </c>
      <c r="M10" s="35" t="str">
        <f t="shared" ref="M10:M41" si="4">IF(OR($B10="",$C10="",$D10="",$E10="",$F10="",$F10&gt;an_final,$N10=FALSE),"",IF($H10="",$G10/O10,$H10))</f>
        <v/>
      </c>
      <c r="N10" s="45" t="b">
        <f t="shared" ref="N10:N73" si="5">IF(nume_candidat="",FALSE,ISNUMBER(SEARCH(nume_candidat,$B10)))</f>
        <v>0</v>
      </c>
      <c r="O10" s="214">
        <f t="shared" ref="O10:O41" si="6">LEN(B10)-LEN(SUBSTITUTE(B10,",",""))+1</f>
        <v>1</v>
      </c>
    </row>
    <row r="11" spans="1:15" x14ac:dyDescent="0.25">
      <c r="A11" s="530">
        <v>2</v>
      </c>
      <c r="B11" s="44"/>
      <c r="C11" s="44"/>
      <c r="D11" s="44"/>
      <c r="E11" s="44"/>
      <c r="F11" s="40"/>
      <c r="G11" s="40"/>
      <c r="H11" s="40"/>
      <c r="I11" s="67" t="str">
        <f t="shared" si="0"/>
        <v/>
      </c>
      <c r="J11" s="67" t="str">
        <f t="shared" si="1"/>
        <v/>
      </c>
      <c r="K11" s="529" t="str">
        <f t="shared" si="2"/>
        <v/>
      </c>
      <c r="L11" s="226" t="str">
        <f t="shared" si="3"/>
        <v/>
      </c>
      <c r="M11" s="35" t="str">
        <f t="shared" si="4"/>
        <v/>
      </c>
      <c r="N11" s="45" t="b">
        <f t="shared" si="5"/>
        <v>0</v>
      </c>
      <c r="O11" s="214">
        <f t="shared" si="6"/>
        <v>1</v>
      </c>
    </row>
    <row r="12" spans="1:15" x14ac:dyDescent="0.25">
      <c r="A12" s="530">
        <v>3</v>
      </c>
      <c r="B12" s="39"/>
      <c r="C12" s="44"/>
      <c r="D12" s="39"/>
      <c r="E12" s="39"/>
      <c r="F12" s="40"/>
      <c r="G12" s="40"/>
      <c r="H12" s="40"/>
      <c r="I12" s="67" t="str">
        <f t="shared" si="0"/>
        <v/>
      </c>
      <c r="J12" s="67" t="str">
        <f t="shared" si="1"/>
        <v/>
      </c>
      <c r="K12" s="529" t="str">
        <f t="shared" si="2"/>
        <v/>
      </c>
      <c r="L12" s="226" t="str">
        <f t="shared" si="3"/>
        <v/>
      </c>
      <c r="M12" s="35" t="str">
        <f t="shared" si="4"/>
        <v/>
      </c>
      <c r="N12" s="45" t="b">
        <f t="shared" si="5"/>
        <v>0</v>
      </c>
      <c r="O12" s="214">
        <f t="shared" si="6"/>
        <v>1</v>
      </c>
    </row>
    <row r="13" spans="1:15" x14ac:dyDescent="0.25">
      <c r="A13" s="530">
        <v>4</v>
      </c>
      <c r="B13" s="39"/>
      <c r="C13" s="39"/>
      <c r="D13" s="39"/>
      <c r="E13" s="39"/>
      <c r="F13" s="40"/>
      <c r="G13" s="40"/>
      <c r="H13" s="40"/>
      <c r="I13" s="67" t="str">
        <f t="shared" si="0"/>
        <v/>
      </c>
      <c r="J13" s="67" t="str">
        <f t="shared" si="1"/>
        <v/>
      </c>
      <c r="K13" s="529" t="str">
        <f t="shared" si="2"/>
        <v/>
      </c>
      <c r="L13" s="226" t="str">
        <f t="shared" si="3"/>
        <v/>
      </c>
      <c r="M13" s="35" t="str">
        <f t="shared" si="4"/>
        <v/>
      </c>
      <c r="N13" s="45" t="b">
        <f t="shared" si="5"/>
        <v>0</v>
      </c>
      <c r="O13" s="214">
        <f t="shared" si="6"/>
        <v>1</v>
      </c>
    </row>
    <row r="14" spans="1:15" x14ac:dyDescent="0.25">
      <c r="A14" s="530">
        <v>5</v>
      </c>
      <c r="B14" s="39"/>
      <c r="C14" s="39"/>
      <c r="D14" s="39"/>
      <c r="E14" s="39"/>
      <c r="F14" s="40"/>
      <c r="G14" s="40"/>
      <c r="H14" s="40"/>
      <c r="I14" s="67" t="str">
        <f t="shared" si="0"/>
        <v/>
      </c>
      <c r="J14" s="67" t="str">
        <f t="shared" si="1"/>
        <v/>
      </c>
      <c r="K14" s="529" t="str">
        <f t="shared" si="2"/>
        <v/>
      </c>
      <c r="L14" s="226" t="str">
        <f t="shared" si="3"/>
        <v/>
      </c>
      <c r="M14" s="35" t="str">
        <f t="shared" si="4"/>
        <v/>
      </c>
      <c r="N14" s="45" t="b">
        <f t="shared" si="5"/>
        <v>0</v>
      </c>
      <c r="O14" s="214">
        <f t="shared" si="6"/>
        <v>1</v>
      </c>
    </row>
    <row r="15" spans="1:15" x14ac:dyDescent="0.25">
      <c r="A15" s="530">
        <v>6</v>
      </c>
      <c r="B15" s="39"/>
      <c r="C15" s="39"/>
      <c r="D15" s="39"/>
      <c r="E15" s="39"/>
      <c r="F15" s="40"/>
      <c r="G15" s="40"/>
      <c r="H15" s="40"/>
      <c r="I15" s="67" t="str">
        <f t="shared" si="0"/>
        <v/>
      </c>
      <c r="J15" s="67" t="str">
        <f t="shared" si="1"/>
        <v/>
      </c>
      <c r="K15" s="529" t="str">
        <f t="shared" si="2"/>
        <v/>
      </c>
      <c r="L15" s="226" t="str">
        <f t="shared" si="3"/>
        <v/>
      </c>
      <c r="M15" s="35" t="str">
        <f t="shared" si="4"/>
        <v/>
      </c>
      <c r="N15" s="45" t="b">
        <f t="shared" si="5"/>
        <v>0</v>
      </c>
      <c r="O15" s="214">
        <f t="shared" si="6"/>
        <v>1</v>
      </c>
    </row>
    <row r="16" spans="1:15" x14ac:dyDescent="0.25">
      <c r="A16" s="530">
        <v>7</v>
      </c>
      <c r="B16" s="39"/>
      <c r="C16" s="39"/>
      <c r="D16" s="39"/>
      <c r="E16" s="39"/>
      <c r="F16" s="40"/>
      <c r="G16" s="40"/>
      <c r="H16" s="40"/>
      <c r="I16" s="67" t="str">
        <f t="shared" si="0"/>
        <v/>
      </c>
      <c r="J16" s="67" t="str">
        <f t="shared" si="1"/>
        <v/>
      </c>
      <c r="K16" s="529" t="str">
        <f t="shared" si="2"/>
        <v/>
      </c>
      <c r="L16" s="226" t="str">
        <f t="shared" si="3"/>
        <v/>
      </c>
      <c r="M16" s="35" t="str">
        <f t="shared" si="4"/>
        <v/>
      </c>
      <c r="N16" s="45" t="b">
        <f t="shared" si="5"/>
        <v>0</v>
      </c>
      <c r="O16" s="214">
        <f t="shared" si="6"/>
        <v>1</v>
      </c>
    </row>
    <row r="17" spans="1:15" x14ac:dyDescent="0.25">
      <c r="A17" s="530">
        <v>8</v>
      </c>
      <c r="B17" s="39"/>
      <c r="C17" s="39"/>
      <c r="D17" s="39"/>
      <c r="E17" s="39"/>
      <c r="F17" s="40"/>
      <c r="G17" s="40"/>
      <c r="H17" s="40"/>
      <c r="I17" s="67" t="str">
        <f t="shared" si="0"/>
        <v/>
      </c>
      <c r="J17" s="67" t="str">
        <f t="shared" si="1"/>
        <v/>
      </c>
      <c r="K17" s="529" t="str">
        <f t="shared" si="2"/>
        <v/>
      </c>
      <c r="L17" s="226" t="str">
        <f t="shared" si="3"/>
        <v/>
      </c>
      <c r="M17" s="35" t="str">
        <f t="shared" si="4"/>
        <v/>
      </c>
      <c r="N17" s="45" t="b">
        <f t="shared" si="5"/>
        <v>0</v>
      </c>
      <c r="O17" s="214">
        <f t="shared" si="6"/>
        <v>1</v>
      </c>
    </row>
    <row r="18" spans="1:15" x14ac:dyDescent="0.25">
      <c r="A18" s="530">
        <v>9</v>
      </c>
      <c r="B18" s="39"/>
      <c r="C18" s="39"/>
      <c r="D18" s="39"/>
      <c r="E18" s="39"/>
      <c r="F18" s="40"/>
      <c r="G18" s="40"/>
      <c r="H18" s="40"/>
      <c r="I18" s="67" t="str">
        <f t="shared" si="0"/>
        <v/>
      </c>
      <c r="J18" s="67" t="str">
        <f t="shared" si="1"/>
        <v/>
      </c>
      <c r="K18" s="529" t="str">
        <f t="shared" si="2"/>
        <v/>
      </c>
      <c r="L18" s="226" t="str">
        <f t="shared" si="3"/>
        <v/>
      </c>
      <c r="M18" s="35" t="str">
        <f t="shared" si="4"/>
        <v/>
      </c>
      <c r="N18" s="45" t="b">
        <f t="shared" si="5"/>
        <v>0</v>
      </c>
      <c r="O18" s="214">
        <f t="shared" si="6"/>
        <v>1</v>
      </c>
    </row>
    <row r="19" spans="1:15" x14ac:dyDescent="0.25">
      <c r="A19" s="530">
        <v>10</v>
      </c>
      <c r="B19" s="39"/>
      <c r="C19" s="39"/>
      <c r="D19" s="39"/>
      <c r="E19" s="39"/>
      <c r="F19" s="40"/>
      <c r="G19" s="40"/>
      <c r="H19" s="40"/>
      <c r="I19" s="67" t="str">
        <f t="shared" si="0"/>
        <v/>
      </c>
      <c r="J19" s="67" t="str">
        <f t="shared" si="1"/>
        <v/>
      </c>
      <c r="K19" s="529" t="str">
        <f t="shared" si="2"/>
        <v/>
      </c>
      <c r="L19" s="226" t="str">
        <f t="shared" si="3"/>
        <v/>
      </c>
      <c r="M19" s="35" t="str">
        <f t="shared" si="4"/>
        <v/>
      </c>
      <c r="N19" s="45" t="b">
        <f t="shared" si="5"/>
        <v>0</v>
      </c>
      <c r="O19" s="214">
        <f t="shared" si="6"/>
        <v>1</v>
      </c>
    </row>
    <row r="20" spans="1:15" x14ac:dyDescent="0.25">
      <c r="A20" s="530">
        <v>11</v>
      </c>
      <c r="B20" s="39"/>
      <c r="C20" s="39"/>
      <c r="D20" s="39"/>
      <c r="E20" s="39"/>
      <c r="F20" s="40"/>
      <c r="G20" s="40"/>
      <c r="H20" s="40"/>
      <c r="I20" s="67" t="str">
        <f t="shared" si="0"/>
        <v/>
      </c>
      <c r="J20" s="67" t="str">
        <f t="shared" si="1"/>
        <v/>
      </c>
      <c r="K20" s="529" t="str">
        <f t="shared" si="2"/>
        <v/>
      </c>
      <c r="L20" s="226" t="str">
        <f t="shared" si="3"/>
        <v/>
      </c>
      <c r="M20" s="35" t="str">
        <f t="shared" si="4"/>
        <v/>
      </c>
      <c r="N20" s="45" t="b">
        <f t="shared" si="5"/>
        <v>0</v>
      </c>
      <c r="O20" s="214">
        <f t="shared" si="6"/>
        <v>1</v>
      </c>
    </row>
    <row r="21" spans="1:15" x14ac:dyDescent="0.25">
      <c r="A21" s="530">
        <v>12</v>
      </c>
      <c r="B21" s="39"/>
      <c r="C21" s="39"/>
      <c r="D21" s="39"/>
      <c r="E21" s="39"/>
      <c r="F21" s="40"/>
      <c r="G21" s="40"/>
      <c r="H21" s="40"/>
      <c r="I21" s="67" t="str">
        <f t="shared" si="0"/>
        <v/>
      </c>
      <c r="J21" s="67" t="str">
        <f t="shared" si="1"/>
        <v/>
      </c>
      <c r="K21" s="529" t="str">
        <f t="shared" si="2"/>
        <v/>
      </c>
      <c r="L21" s="226" t="str">
        <f t="shared" si="3"/>
        <v/>
      </c>
      <c r="M21" s="35" t="str">
        <f t="shared" si="4"/>
        <v/>
      </c>
      <c r="N21" s="45" t="b">
        <f t="shared" si="5"/>
        <v>0</v>
      </c>
      <c r="O21" s="214">
        <f t="shared" si="6"/>
        <v>1</v>
      </c>
    </row>
    <row r="22" spans="1:15" x14ac:dyDescent="0.25">
      <c r="A22" s="530">
        <v>13</v>
      </c>
      <c r="B22" s="39"/>
      <c r="C22" s="39"/>
      <c r="D22" s="39"/>
      <c r="E22" s="39"/>
      <c r="F22" s="40"/>
      <c r="G22" s="40"/>
      <c r="H22" s="40"/>
      <c r="I22" s="67" t="str">
        <f t="shared" si="0"/>
        <v/>
      </c>
      <c r="J22" s="67" t="str">
        <f t="shared" si="1"/>
        <v/>
      </c>
      <c r="K22" s="529" t="str">
        <f t="shared" si="2"/>
        <v/>
      </c>
      <c r="L22" s="226" t="str">
        <f t="shared" si="3"/>
        <v/>
      </c>
      <c r="M22" s="35" t="str">
        <f t="shared" si="4"/>
        <v/>
      </c>
      <c r="N22" s="45" t="b">
        <f t="shared" si="5"/>
        <v>0</v>
      </c>
      <c r="O22" s="214">
        <f t="shared" si="6"/>
        <v>1</v>
      </c>
    </row>
    <row r="23" spans="1:15" x14ac:dyDescent="0.25">
      <c r="A23" s="530">
        <v>14</v>
      </c>
      <c r="B23" s="39"/>
      <c r="C23" s="39"/>
      <c r="D23" s="39"/>
      <c r="E23" s="39"/>
      <c r="F23" s="40"/>
      <c r="G23" s="40"/>
      <c r="H23" s="40"/>
      <c r="I23" s="67" t="str">
        <f t="shared" si="0"/>
        <v/>
      </c>
      <c r="J23" s="67" t="str">
        <f t="shared" si="1"/>
        <v/>
      </c>
      <c r="K23" s="529" t="str">
        <f t="shared" si="2"/>
        <v/>
      </c>
      <c r="L23" s="226" t="str">
        <f t="shared" si="3"/>
        <v/>
      </c>
      <c r="M23" s="35" t="str">
        <f t="shared" si="4"/>
        <v/>
      </c>
      <c r="N23" s="45" t="b">
        <f t="shared" si="5"/>
        <v>0</v>
      </c>
      <c r="O23" s="214">
        <f t="shared" si="6"/>
        <v>1</v>
      </c>
    </row>
    <row r="24" spans="1:15" x14ac:dyDescent="0.25">
      <c r="A24" s="530">
        <v>15</v>
      </c>
      <c r="B24" s="39"/>
      <c r="C24" s="39"/>
      <c r="D24" s="39"/>
      <c r="E24" s="39"/>
      <c r="F24" s="40"/>
      <c r="G24" s="40"/>
      <c r="H24" s="40"/>
      <c r="I24" s="67" t="str">
        <f t="shared" si="0"/>
        <v/>
      </c>
      <c r="J24" s="67" t="str">
        <f t="shared" si="1"/>
        <v/>
      </c>
      <c r="K24" s="529" t="str">
        <f t="shared" si="2"/>
        <v/>
      </c>
      <c r="L24" s="226" t="str">
        <f t="shared" si="3"/>
        <v/>
      </c>
      <c r="M24" s="35" t="str">
        <f t="shared" si="4"/>
        <v/>
      </c>
      <c r="N24" s="45" t="b">
        <f t="shared" si="5"/>
        <v>0</v>
      </c>
      <c r="O24" s="214">
        <f t="shared" si="6"/>
        <v>1</v>
      </c>
    </row>
    <row r="25" spans="1:15" x14ac:dyDescent="0.25">
      <c r="A25" s="530">
        <v>16</v>
      </c>
      <c r="B25" s="39"/>
      <c r="C25" s="39"/>
      <c r="D25" s="39"/>
      <c r="E25" s="39"/>
      <c r="F25" s="40"/>
      <c r="G25" s="40"/>
      <c r="H25" s="40"/>
      <c r="I25" s="67" t="str">
        <f t="shared" si="0"/>
        <v/>
      </c>
      <c r="J25" s="67" t="str">
        <f t="shared" si="1"/>
        <v/>
      </c>
      <c r="K25" s="529" t="str">
        <f t="shared" si="2"/>
        <v/>
      </c>
      <c r="L25" s="226" t="str">
        <f t="shared" si="3"/>
        <v/>
      </c>
      <c r="M25" s="35" t="str">
        <f t="shared" si="4"/>
        <v/>
      </c>
      <c r="N25" s="45" t="b">
        <f t="shared" si="5"/>
        <v>0</v>
      </c>
      <c r="O25" s="214">
        <f t="shared" si="6"/>
        <v>1</v>
      </c>
    </row>
    <row r="26" spans="1:15" x14ac:dyDescent="0.25">
      <c r="A26" s="530">
        <v>17</v>
      </c>
      <c r="B26" s="39"/>
      <c r="C26" s="39"/>
      <c r="D26" s="39"/>
      <c r="E26" s="39"/>
      <c r="F26" s="40"/>
      <c r="G26" s="40"/>
      <c r="H26" s="40"/>
      <c r="I26" s="67" t="str">
        <f t="shared" si="0"/>
        <v/>
      </c>
      <c r="J26" s="67" t="str">
        <f t="shared" si="1"/>
        <v/>
      </c>
      <c r="K26" s="529" t="str">
        <f t="shared" si="2"/>
        <v/>
      </c>
      <c r="L26" s="226" t="str">
        <f t="shared" si="3"/>
        <v/>
      </c>
      <c r="M26" s="35" t="str">
        <f t="shared" si="4"/>
        <v/>
      </c>
      <c r="N26" s="45" t="b">
        <f t="shared" si="5"/>
        <v>0</v>
      </c>
      <c r="O26" s="214">
        <f t="shared" si="6"/>
        <v>1</v>
      </c>
    </row>
    <row r="27" spans="1:15" x14ac:dyDescent="0.25">
      <c r="A27" s="530">
        <v>18</v>
      </c>
      <c r="B27" s="39"/>
      <c r="C27" s="39"/>
      <c r="D27" s="39"/>
      <c r="E27" s="39"/>
      <c r="F27" s="40"/>
      <c r="G27" s="40"/>
      <c r="H27" s="40"/>
      <c r="I27" s="67" t="str">
        <f t="shared" si="0"/>
        <v/>
      </c>
      <c r="J27" s="67" t="str">
        <f t="shared" si="1"/>
        <v/>
      </c>
      <c r="K27" s="529" t="str">
        <f t="shared" si="2"/>
        <v/>
      </c>
      <c r="L27" s="226" t="str">
        <f t="shared" si="3"/>
        <v/>
      </c>
      <c r="M27" s="35" t="str">
        <f t="shared" si="4"/>
        <v/>
      </c>
      <c r="N27" s="45" t="b">
        <f t="shared" si="5"/>
        <v>0</v>
      </c>
      <c r="O27" s="214">
        <f t="shared" si="6"/>
        <v>1</v>
      </c>
    </row>
    <row r="28" spans="1:15" x14ac:dyDescent="0.25">
      <c r="A28" s="530">
        <v>19</v>
      </c>
      <c r="B28" s="39"/>
      <c r="C28" s="39"/>
      <c r="D28" s="39"/>
      <c r="E28" s="39"/>
      <c r="F28" s="40"/>
      <c r="G28" s="40"/>
      <c r="H28" s="40"/>
      <c r="I28" s="67" t="str">
        <f t="shared" si="0"/>
        <v/>
      </c>
      <c r="J28" s="67" t="str">
        <f t="shared" si="1"/>
        <v/>
      </c>
      <c r="K28" s="529" t="str">
        <f t="shared" si="2"/>
        <v/>
      </c>
      <c r="L28" s="226" t="str">
        <f t="shared" si="3"/>
        <v/>
      </c>
      <c r="M28" s="35" t="str">
        <f t="shared" si="4"/>
        <v/>
      </c>
      <c r="N28" s="45" t="b">
        <f t="shared" si="5"/>
        <v>0</v>
      </c>
      <c r="O28" s="214">
        <f t="shared" si="6"/>
        <v>1</v>
      </c>
    </row>
    <row r="29" spans="1:15" x14ac:dyDescent="0.25">
      <c r="A29" s="530">
        <v>20</v>
      </c>
      <c r="B29" s="39"/>
      <c r="C29" s="39"/>
      <c r="D29" s="39"/>
      <c r="E29" s="39"/>
      <c r="F29" s="40"/>
      <c r="G29" s="40"/>
      <c r="H29" s="40"/>
      <c r="I29" s="67" t="str">
        <f t="shared" si="0"/>
        <v/>
      </c>
      <c r="J29" s="67" t="str">
        <f t="shared" si="1"/>
        <v/>
      </c>
      <c r="K29" s="529" t="str">
        <f t="shared" si="2"/>
        <v/>
      </c>
      <c r="L29" s="226" t="str">
        <f t="shared" si="3"/>
        <v/>
      </c>
      <c r="M29" s="35" t="str">
        <f t="shared" si="4"/>
        <v/>
      </c>
      <c r="N29" s="45" t="b">
        <f t="shared" si="5"/>
        <v>0</v>
      </c>
      <c r="O29" s="214">
        <f t="shared" si="6"/>
        <v>1</v>
      </c>
    </row>
    <row r="30" spans="1:15" x14ac:dyDescent="0.25">
      <c r="A30" s="530">
        <v>21</v>
      </c>
      <c r="B30" s="39"/>
      <c r="C30" s="39"/>
      <c r="D30" s="39"/>
      <c r="E30" s="39"/>
      <c r="F30" s="40"/>
      <c r="G30" s="40"/>
      <c r="H30" s="40"/>
      <c r="I30" s="67" t="str">
        <f t="shared" si="0"/>
        <v/>
      </c>
      <c r="J30" s="67" t="str">
        <f t="shared" si="1"/>
        <v/>
      </c>
      <c r="K30" s="529" t="str">
        <f t="shared" si="2"/>
        <v/>
      </c>
      <c r="L30" s="226" t="str">
        <f t="shared" si="3"/>
        <v/>
      </c>
      <c r="M30" s="35" t="str">
        <f t="shared" si="4"/>
        <v/>
      </c>
      <c r="N30" s="45" t="b">
        <f t="shared" si="5"/>
        <v>0</v>
      </c>
      <c r="O30" s="214">
        <f t="shared" si="6"/>
        <v>1</v>
      </c>
    </row>
    <row r="31" spans="1:15" x14ac:dyDescent="0.25">
      <c r="A31" s="530">
        <v>22</v>
      </c>
      <c r="B31" s="39"/>
      <c r="C31" s="39"/>
      <c r="D31" s="39"/>
      <c r="E31" s="39"/>
      <c r="F31" s="40"/>
      <c r="G31" s="40"/>
      <c r="H31" s="40"/>
      <c r="I31" s="67" t="str">
        <f t="shared" si="0"/>
        <v/>
      </c>
      <c r="J31" s="67" t="str">
        <f t="shared" si="1"/>
        <v/>
      </c>
      <c r="K31" s="529" t="str">
        <f t="shared" si="2"/>
        <v/>
      </c>
      <c r="L31" s="226" t="str">
        <f t="shared" si="3"/>
        <v/>
      </c>
      <c r="M31" s="35" t="str">
        <f t="shared" si="4"/>
        <v/>
      </c>
      <c r="N31" s="45" t="b">
        <f t="shared" si="5"/>
        <v>0</v>
      </c>
      <c r="O31" s="214">
        <f t="shared" si="6"/>
        <v>1</v>
      </c>
    </row>
    <row r="32" spans="1:15" x14ac:dyDescent="0.25">
      <c r="A32" s="530">
        <v>23</v>
      </c>
      <c r="B32" s="39"/>
      <c r="C32" s="39"/>
      <c r="D32" s="39"/>
      <c r="E32" s="39"/>
      <c r="F32" s="40"/>
      <c r="G32" s="40"/>
      <c r="H32" s="40"/>
      <c r="I32" s="67" t="str">
        <f t="shared" si="0"/>
        <v/>
      </c>
      <c r="J32" s="67" t="str">
        <f t="shared" si="1"/>
        <v/>
      </c>
      <c r="K32" s="529" t="str">
        <f t="shared" si="2"/>
        <v/>
      </c>
      <c r="L32" s="226" t="str">
        <f t="shared" si="3"/>
        <v/>
      </c>
      <c r="M32" s="35" t="str">
        <f t="shared" si="4"/>
        <v/>
      </c>
      <c r="N32" s="45" t="b">
        <f t="shared" si="5"/>
        <v>0</v>
      </c>
      <c r="O32" s="214">
        <f t="shared" si="6"/>
        <v>1</v>
      </c>
    </row>
    <row r="33" spans="1:15" x14ac:dyDescent="0.25">
      <c r="A33" s="530">
        <v>24</v>
      </c>
      <c r="B33" s="39"/>
      <c r="C33" s="39"/>
      <c r="D33" s="39"/>
      <c r="E33" s="39"/>
      <c r="F33" s="40"/>
      <c r="G33" s="40"/>
      <c r="H33" s="40"/>
      <c r="I33" s="67" t="str">
        <f t="shared" si="0"/>
        <v/>
      </c>
      <c r="J33" s="67" t="str">
        <f t="shared" si="1"/>
        <v/>
      </c>
      <c r="K33" s="529" t="str">
        <f t="shared" si="2"/>
        <v/>
      </c>
      <c r="L33" s="226" t="str">
        <f t="shared" si="3"/>
        <v/>
      </c>
      <c r="M33" s="35" t="str">
        <f t="shared" si="4"/>
        <v/>
      </c>
      <c r="N33" s="45" t="b">
        <f t="shared" si="5"/>
        <v>0</v>
      </c>
      <c r="O33" s="214">
        <f t="shared" si="6"/>
        <v>1</v>
      </c>
    </row>
    <row r="34" spans="1:15" x14ac:dyDescent="0.25">
      <c r="A34" s="530">
        <v>25</v>
      </c>
      <c r="B34" s="39"/>
      <c r="C34" s="39"/>
      <c r="D34" s="39"/>
      <c r="E34" s="39"/>
      <c r="F34" s="40"/>
      <c r="G34" s="40"/>
      <c r="H34" s="40"/>
      <c r="I34" s="67" t="str">
        <f t="shared" si="0"/>
        <v/>
      </c>
      <c r="J34" s="67" t="str">
        <f t="shared" si="1"/>
        <v/>
      </c>
      <c r="K34" s="529" t="str">
        <f t="shared" si="2"/>
        <v/>
      </c>
      <c r="L34" s="226" t="str">
        <f t="shared" si="3"/>
        <v/>
      </c>
      <c r="M34" s="35" t="str">
        <f t="shared" si="4"/>
        <v/>
      </c>
      <c r="N34" s="45" t="b">
        <f t="shared" si="5"/>
        <v>0</v>
      </c>
      <c r="O34" s="214">
        <f t="shared" si="6"/>
        <v>1</v>
      </c>
    </row>
    <row r="35" spans="1:15" x14ac:dyDescent="0.25">
      <c r="A35" s="530">
        <v>26</v>
      </c>
      <c r="B35" s="39"/>
      <c r="C35" s="39"/>
      <c r="D35" s="39"/>
      <c r="E35" s="39"/>
      <c r="F35" s="40"/>
      <c r="G35" s="40"/>
      <c r="H35" s="40"/>
      <c r="I35" s="67" t="str">
        <f t="shared" si="0"/>
        <v/>
      </c>
      <c r="J35" s="67" t="str">
        <f t="shared" si="1"/>
        <v/>
      </c>
      <c r="K35" s="529" t="str">
        <f t="shared" si="2"/>
        <v/>
      </c>
      <c r="L35" s="226" t="str">
        <f t="shared" si="3"/>
        <v/>
      </c>
      <c r="M35" s="35" t="str">
        <f t="shared" si="4"/>
        <v/>
      </c>
      <c r="N35" s="45" t="b">
        <f t="shared" si="5"/>
        <v>0</v>
      </c>
      <c r="O35" s="214">
        <f t="shared" si="6"/>
        <v>1</v>
      </c>
    </row>
    <row r="36" spans="1:15" x14ac:dyDescent="0.25">
      <c r="A36" s="530">
        <v>27</v>
      </c>
      <c r="B36" s="39"/>
      <c r="C36" s="39"/>
      <c r="D36" s="39"/>
      <c r="E36" s="39"/>
      <c r="F36" s="40"/>
      <c r="G36" s="40"/>
      <c r="H36" s="40"/>
      <c r="I36" s="67" t="str">
        <f t="shared" si="0"/>
        <v/>
      </c>
      <c r="J36" s="67" t="str">
        <f t="shared" si="1"/>
        <v/>
      </c>
      <c r="K36" s="529" t="str">
        <f t="shared" si="2"/>
        <v/>
      </c>
      <c r="L36" s="226" t="str">
        <f t="shared" si="3"/>
        <v/>
      </c>
      <c r="M36" s="35" t="str">
        <f t="shared" si="4"/>
        <v/>
      </c>
      <c r="N36" s="45" t="b">
        <f t="shared" si="5"/>
        <v>0</v>
      </c>
      <c r="O36" s="214">
        <f t="shared" si="6"/>
        <v>1</v>
      </c>
    </row>
    <row r="37" spans="1:15" x14ac:dyDescent="0.25">
      <c r="A37" s="530">
        <v>28</v>
      </c>
      <c r="B37" s="39"/>
      <c r="C37" s="39"/>
      <c r="D37" s="39"/>
      <c r="E37" s="39"/>
      <c r="F37" s="40"/>
      <c r="G37" s="40"/>
      <c r="H37" s="40"/>
      <c r="I37" s="67" t="str">
        <f t="shared" si="0"/>
        <v/>
      </c>
      <c r="J37" s="67" t="str">
        <f t="shared" si="1"/>
        <v/>
      </c>
      <c r="K37" s="529" t="str">
        <f t="shared" si="2"/>
        <v/>
      </c>
      <c r="L37" s="226" t="str">
        <f t="shared" si="3"/>
        <v/>
      </c>
      <c r="M37" s="35" t="str">
        <f t="shared" si="4"/>
        <v/>
      </c>
      <c r="N37" s="45" t="b">
        <f t="shared" si="5"/>
        <v>0</v>
      </c>
      <c r="O37" s="214">
        <f t="shared" si="6"/>
        <v>1</v>
      </c>
    </row>
    <row r="38" spans="1:15" x14ac:dyDescent="0.25">
      <c r="A38" s="530">
        <v>29</v>
      </c>
      <c r="B38" s="39"/>
      <c r="C38" s="39"/>
      <c r="D38" s="39"/>
      <c r="E38" s="39"/>
      <c r="F38" s="40"/>
      <c r="G38" s="40"/>
      <c r="H38" s="40"/>
      <c r="I38" s="67" t="str">
        <f t="shared" si="0"/>
        <v/>
      </c>
      <c r="J38" s="67" t="str">
        <f t="shared" si="1"/>
        <v/>
      </c>
      <c r="K38" s="529" t="str">
        <f t="shared" si="2"/>
        <v/>
      </c>
      <c r="L38" s="226" t="str">
        <f t="shared" si="3"/>
        <v/>
      </c>
      <c r="M38" s="35" t="str">
        <f t="shared" si="4"/>
        <v/>
      </c>
      <c r="N38" s="45" t="b">
        <f t="shared" si="5"/>
        <v>0</v>
      </c>
      <c r="O38" s="214">
        <f t="shared" si="6"/>
        <v>1</v>
      </c>
    </row>
    <row r="39" spans="1:15" x14ac:dyDescent="0.25">
      <c r="A39" s="530">
        <v>30</v>
      </c>
      <c r="B39" s="39"/>
      <c r="C39" s="39"/>
      <c r="D39" s="39"/>
      <c r="E39" s="39"/>
      <c r="F39" s="40"/>
      <c r="G39" s="40"/>
      <c r="H39" s="40"/>
      <c r="I39" s="67" t="str">
        <f t="shared" si="0"/>
        <v/>
      </c>
      <c r="J39" s="67" t="str">
        <f t="shared" si="1"/>
        <v/>
      </c>
      <c r="K39" s="529" t="str">
        <f t="shared" si="2"/>
        <v/>
      </c>
      <c r="L39" s="226" t="str">
        <f t="shared" si="3"/>
        <v/>
      </c>
      <c r="M39" s="35" t="str">
        <f t="shared" si="4"/>
        <v/>
      </c>
      <c r="N39" s="45" t="b">
        <f t="shared" si="5"/>
        <v>0</v>
      </c>
      <c r="O39" s="214">
        <f t="shared" si="6"/>
        <v>1</v>
      </c>
    </row>
    <row r="40" spans="1:15" x14ac:dyDescent="0.25">
      <c r="A40" s="530">
        <v>31</v>
      </c>
      <c r="B40" s="39"/>
      <c r="C40" s="39"/>
      <c r="D40" s="39"/>
      <c r="E40" s="39"/>
      <c r="F40" s="40"/>
      <c r="G40" s="40"/>
      <c r="H40" s="40"/>
      <c r="I40" s="67" t="str">
        <f t="shared" si="0"/>
        <v/>
      </c>
      <c r="J40" s="67" t="str">
        <f t="shared" si="1"/>
        <v/>
      </c>
      <c r="K40" s="529" t="str">
        <f t="shared" si="2"/>
        <v/>
      </c>
      <c r="L40" s="226" t="str">
        <f t="shared" si="3"/>
        <v/>
      </c>
      <c r="M40" s="35" t="str">
        <f t="shared" si="4"/>
        <v/>
      </c>
      <c r="N40" s="45" t="b">
        <f t="shared" si="5"/>
        <v>0</v>
      </c>
      <c r="O40" s="214">
        <f t="shared" si="6"/>
        <v>1</v>
      </c>
    </row>
    <row r="41" spans="1:15" x14ac:dyDescent="0.25">
      <c r="A41" s="530">
        <v>32</v>
      </c>
      <c r="B41" s="39"/>
      <c r="C41" s="39"/>
      <c r="D41" s="39"/>
      <c r="E41" s="39"/>
      <c r="F41" s="40"/>
      <c r="G41" s="40"/>
      <c r="H41" s="40"/>
      <c r="I41" s="67" t="str">
        <f t="shared" si="0"/>
        <v/>
      </c>
      <c r="J41" s="67" t="str">
        <f t="shared" si="1"/>
        <v/>
      </c>
      <c r="K41" s="529" t="str">
        <f t="shared" si="2"/>
        <v/>
      </c>
      <c r="L41" s="226" t="str">
        <f t="shared" si="3"/>
        <v/>
      </c>
      <c r="M41" s="35" t="str">
        <f t="shared" si="4"/>
        <v/>
      </c>
      <c r="N41" s="45" t="b">
        <f t="shared" si="5"/>
        <v>0</v>
      </c>
      <c r="O41" s="214">
        <f t="shared" si="6"/>
        <v>1</v>
      </c>
    </row>
    <row r="42" spans="1:15" x14ac:dyDescent="0.25">
      <c r="A42" s="530">
        <v>33</v>
      </c>
      <c r="B42" s="39"/>
      <c r="C42" s="39"/>
      <c r="D42" s="39"/>
      <c r="E42" s="39"/>
      <c r="F42" s="40"/>
      <c r="G42" s="40"/>
      <c r="H42" s="40"/>
      <c r="I42" s="67" t="str">
        <f t="shared" ref="I42:I73" si="7">IF(OR($B42="",$C42="",$D42="",$E42="",$F42&lt;an_initial,$F42&gt;an_final,$N42=FALSE),"",NCWEB/O42)</f>
        <v/>
      </c>
      <c r="J42" s="67" t="str">
        <f t="shared" ref="J42:J73" si="8">IF(OR($B42="",$C42="",$D42="",$E42="",$F42="",$F42&gt;an_final,$N42=FALSE),"",NCWEB/O42)</f>
        <v/>
      </c>
      <c r="K42" s="529" t="str">
        <f t="shared" ref="K42:K73" si="9">IF(OR($B42="",$C42="",$D42="",$E42="",$F42="",$F42&gt;an_final,$N42=FALSE),"",IF($F42&gt;=an_initial,1,""))</f>
        <v/>
      </c>
      <c r="L42" s="226" t="str">
        <f t="shared" ref="L42:L73" si="10">IF(OR($B42="",$C42="",$D42="",$E42="",$F42="",$F42&gt;an_final,$N42=FALSE),"",1)</f>
        <v/>
      </c>
      <c r="M42" s="35" t="str">
        <f t="shared" ref="M42:M73" si="11">IF(OR($B42="",$C42="",$D42="",$E42="",$F42="",$F42&gt;an_final,$N42=FALSE),"",IF($H42="",$G42/O42,$H42))</f>
        <v/>
      </c>
      <c r="N42" s="45" t="b">
        <f t="shared" si="5"/>
        <v>0</v>
      </c>
      <c r="O42" s="214">
        <f t="shared" ref="O42:O74" si="12">LEN(B42)-LEN(SUBSTITUTE(B42,",",""))+1</f>
        <v>1</v>
      </c>
    </row>
    <row r="43" spans="1:15" x14ac:dyDescent="0.25">
      <c r="A43" s="530">
        <v>34</v>
      </c>
      <c r="B43" s="39"/>
      <c r="C43" s="39"/>
      <c r="D43" s="39"/>
      <c r="E43" s="39"/>
      <c r="F43" s="40"/>
      <c r="G43" s="40"/>
      <c r="H43" s="40"/>
      <c r="I43" s="67" t="str">
        <f t="shared" si="7"/>
        <v/>
      </c>
      <c r="J43" s="67" t="str">
        <f t="shared" si="8"/>
        <v/>
      </c>
      <c r="K43" s="529" t="str">
        <f t="shared" si="9"/>
        <v/>
      </c>
      <c r="L43" s="226" t="str">
        <f t="shared" si="10"/>
        <v/>
      </c>
      <c r="M43" s="35" t="str">
        <f t="shared" si="11"/>
        <v/>
      </c>
      <c r="N43" s="45" t="b">
        <f t="shared" si="5"/>
        <v>0</v>
      </c>
      <c r="O43" s="214">
        <f t="shared" si="12"/>
        <v>1</v>
      </c>
    </row>
    <row r="44" spans="1:15" x14ac:dyDescent="0.25">
      <c r="A44" s="530">
        <v>35</v>
      </c>
      <c r="B44" s="39"/>
      <c r="C44" s="39"/>
      <c r="D44" s="39"/>
      <c r="E44" s="39"/>
      <c r="F44" s="40"/>
      <c r="G44" s="40"/>
      <c r="H44" s="40"/>
      <c r="I44" s="67" t="str">
        <f t="shared" si="7"/>
        <v/>
      </c>
      <c r="J44" s="67" t="str">
        <f t="shared" si="8"/>
        <v/>
      </c>
      <c r="K44" s="529" t="str">
        <f t="shared" si="9"/>
        <v/>
      </c>
      <c r="L44" s="226" t="str">
        <f t="shared" si="10"/>
        <v/>
      </c>
      <c r="M44" s="35" t="str">
        <f t="shared" si="11"/>
        <v/>
      </c>
      <c r="N44" s="45" t="b">
        <f t="shared" si="5"/>
        <v>0</v>
      </c>
      <c r="O44" s="214">
        <f t="shared" si="12"/>
        <v>1</v>
      </c>
    </row>
    <row r="45" spans="1:15" x14ac:dyDescent="0.25">
      <c r="A45" s="530">
        <v>36</v>
      </c>
      <c r="B45" s="39"/>
      <c r="C45" s="39"/>
      <c r="D45" s="39"/>
      <c r="E45" s="39"/>
      <c r="F45" s="40"/>
      <c r="G45" s="40"/>
      <c r="H45" s="40"/>
      <c r="I45" s="67" t="str">
        <f t="shared" si="7"/>
        <v/>
      </c>
      <c r="J45" s="67" t="str">
        <f t="shared" si="8"/>
        <v/>
      </c>
      <c r="K45" s="529" t="str">
        <f t="shared" si="9"/>
        <v/>
      </c>
      <c r="L45" s="226" t="str">
        <f t="shared" si="10"/>
        <v/>
      </c>
      <c r="M45" s="35" t="str">
        <f t="shared" si="11"/>
        <v/>
      </c>
      <c r="N45" s="45" t="b">
        <f t="shared" si="5"/>
        <v>0</v>
      </c>
      <c r="O45" s="214">
        <f t="shared" si="12"/>
        <v>1</v>
      </c>
    </row>
    <row r="46" spans="1:15" x14ac:dyDescent="0.25">
      <c r="A46" s="530">
        <v>37</v>
      </c>
      <c r="B46" s="39"/>
      <c r="C46" s="39"/>
      <c r="D46" s="39"/>
      <c r="E46" s="39"/>
      <c r="F46" s="40"/>
      <c r="G46" s="40"/>
      <c r="H46" s="40"/>
      <c r="I46" s="67" t="str">
        <f t="shared" si="7"/>
        <v/>
      </c>
      <c r="J46" s="67" t="str">
        <f t="shared" si="8"/>
        <v/>
      </c>
      <c r="K46" s="529" t="str">
        <f t="shared" si="9"/>
        <v/>
      </c>
      <c r="L46" s="226" t="str">
        <f t="shared" si="10"/>
        <v/>
      </c>
      <c r="M46" s="35" t="str">
        <f t="shared" si="11"/>
        <v/>
      </c>
      <c r="N46" s="45" t="b">
        <f t="shared" si="5"/>
        <v>0</v>
      </c>
      <c r="O46" s="214">
        <f t="shared" si="12"/>
        <v>1</v>
      </c>
    </row>
    <row r="47" spans="1:15" x14ac:dyDescent="0.25">
      <c r="A47" s="530">
        <v>38</v>
      </c>
      <c r="B47" s="39"/>
      <c r="C47" s="39"/>
      <c r="D47" s="39"/>
      <c r="E47" s="39"/>
      <c r="F47" s="40"/>
      <c r="G47" s="40"/>
      <c r="H47" s="40"/>
      <c r="I47" s="67" t="str">
        <f t="shared" si="7"/>
        <v/>
      </c>
      <c r="J47" s="67" t="str">
        <f t="shared" si="8"/>
        <v/>
      </c>
      <c r="K47" s="529" t="str">
        <f t="shared" si="9"/>
        <v/>
      </c>
      <c r="L47" s="226" t="str">
        <f t="shared" si="10"/>
        <v/>
      </c>
      <c r="M47" s="35" t="str">
        <f t="shared" si="11"/>
        <v/>
      </c>
      <c r="N47" s="45" t="b">
        <f t="shared" si="5"/>
        <v>0</v>
      </c>
      <c r="O47" s="214">
        <f t="shared" si="12"/>
        <v>1</v>
      </c>
    </row>
    <row r="48" spans="1:15" x14ac:dyDescent="0.25">
      <c r="A48" s="530">
        <v>39</v>
      </c>
      <c r="B48" s="39"/>
      <c r="C48" s="39"/>
      <c r="D48" s="39"/>
      <c r="E48" s="39"/>
      <c r="F48" s="40"/>
      <c r="G48" s="40"/>
      <c r="H48" s="40"/>
      <c r="I48" s="67" t="str">
        <f t="shared" si="7"/>
        <v/>
      </c>
      <c r="J48" s="67" t="str">
        <f t="shared" si="8"/>
        <v/>
      </c>
      <c r="K48" s="529" t="str">
        <f t="shared" si="9"/>
        <v/>
      </c>
      <c r="L48" s="226" t="str">
        <f t="shared" si="10"/>
        <v/>
      </c>
      <c r="M48" s="35" t="str">
        <f t="shared" si="11"/>
        <v/>
      </c>
      <c r="N48" s="45" t="b">
        <f t="shared" si="5"/>
        <v>0</v>
      </c>
      <c r="O48" s="214">
        <f t="shared" si="12"/>
        <v>1</v>
      </c>
    </row>
    <row r="49" spans="1:15" x14ac:dyDescent="0.25">
      <c r="A49" s="530">
        <v>40</v>
      </c>
      <c r="B49" s="39"/>
      <c r="C49" s="39"/>
      <c r="D49" s="39"/>
      <c r="E49" s="39"/>
      <c r="F49" s="40"/>
      <c r="G49" s="40"/>
      <c r="H49" s="40"/>
      <c r="I49" s="67" t="str">
        <f t="shared" si="7"/>
        <v/>
      </c>
      <c r="J49" s="67" t="str">
        <f t="shared" si="8"/>
        <v/>
      </c>
      <c r="K49" s="529" t="str">
        <f t="shared" si="9"/>
        <v/>
      </c>
      <c r="L49" s="226" t="str">
        <f t="shared" si="10"/>
        <v/>
      </c>
      <c r="M49" s="35" t="str">
        <f t="shared" si="11"/>
        <v/>
      </c>
      <c r="N49" s="45" t="b">
        <f t="shared" si="5"/>
        <v>0</v>
      </c>
      <c r="O49" s="214">
        <f t="shared" si="12"/>
        <v>1</v>
      </c>
    </row>
    <row r="50" spans="1:15" x14ac:dyDescent="0.25">
      <c r="A50" s="530">
        <v>41</v>
      </c>
      <c r="B50" s="39"/>
      <c r="C50" s="39"/>
      <c r="D50" s="39"/>
      <c r="E50" s="39"/>
      <c r="F50" s="40"/>
      <c r="G50" s="40"/>
      <c r="H50" s="40"/>
      <c r="I50" s="67" t="str">
        <f t="shared" si="7"/>
        <v/>
      </c>
      <c r="J50" s="67" t="str">
        <f t="shared" si="8"/>
        <v/>
      </c>
      <c r="K50" s="529" t="str">
        <f t="shared" si="9"/>
        <v/>
      </c>
      <c r="L50" s="226" t="str">
        <f t="shared" si="10"/>
        <v/>
      </c>
      <c r="M50" s="35" t="str">
        <f t="shared" si="11"/>
        <v/>
      </c>
      <c r="N50" s="45" t="b">
        <f t="shared" si="5"/>
        <v>0</v>
      </c>
      <c r="O50" s="214">
        <f t="shared" si="12"/>
        <v>1</v>
      </c>
    </row>
    <row r="51" spans="1:15" x14ac:dyDescent="0.25">
      <c r="A51" s="530">
        <v>42</v>
      </c>
      <c r="B51" s="39"/>
      <c r="C51" s="39"/>
      <c r="D51" s="39"/>
      <c r="E51" s="39"/>
      <c r="F51" s="40"/>
      <c r="G51" s="40"/>
      <c r="H51" s="40"/>
      <c r="I51" s="67" t="str">
        <f t="shared" si="7"/>
        <v/>
      </c>
      <c r="J51" s="67" t="str">
        <f t="shared" si="8"/>
        <v/>
      </c>
      <c r="K51" s="529" t="str">
        <f t="shared" si="9"/>
        <v/>
      </c>
      <c r="L51" s="226" t="str">
        <f t="shared" si="10"/>
        <v/>
      </c>
      <c r="M51" s="35" t="str">
        <f t="shared" si="11"/>
        <v/>
      </c>
      <c r="N51" s="45" t="b">
        <f t="shared" si="5"/>
        <v>0</v>
      </c>
      <c r="O51" s="214">
        <f t="shared" si="12"/>
        <v>1</v>
      </c>
    </row>
    <row r="52" spans="1:15" x14ac:dyDescent="0.25">
      <c r="A52" s="530">
        <v>43</v>
      </c>
      <c r="B52" s="39"/>
      <c r="C52" s="39"/>
      <c r="D52" s="39"/>
      <c r="E52" s="39"/>
      <c r="F52" s="40"/>
      <c r="G52" s="40"/>
      <c r="H52" s="40"/>
      <c r="I52" s="67" t="str">
        <f t="shared" si="7"/>
        <v/>
      </c>
      <c r="J52" s="67" t="str">
        <f t="shared" si="8"/>
        <v/>
      </c>
      <c r="K52" s="529" t="str">
        <f t="shared" si="9"/>
        <v/>
      </c>
      <c r="L52" s="226" t="str">
        <f t="shared" si="10"/>
        <v/>
      </c>
      <c r="M52" s="35" t="str">
        <f t="shared" si="11"/>
        <v/>
      </c>
      <c r="N52" s="45" t="b">
        <f t="shared" si="5"/>
        <v>0</v>
      </c>
      <c r="O52" s="214">
        <f t="shared" si="12"/>
        <v>1</v>
      </c>
    </row>
    <row r="53" spans="1:15" x14ac:dyDescent="0.25">
      <c r="A53" s="530">
        <v>44</v>
      </c>
      <c r="B53" s="39"/>
      <c r="C53" s="39"/>
      <c r="D53" s="39"/>
      <c r="E53" s="39"/>
      <c r="F53" s="40"/>
      <c r="G53" s="40"/>
      <c r="H53" s="40"/>
      <c r="I53" s="67" t="str">
        <f t="shared" si="7"/>
        <v/>
      </c>
      <c r="J53" s="67" t="str">
        <f t="shared" si="8"/>
        <v/>
      </c>
      <c r="K53" s="529" t="str">
        <f t="shared" si="9"/>
        <v/>
      </c>
      <c r="L53" s="226" t="str">
        <f t="shared" si="10"/>
        <v/>
      </c>
      <c r="M53" s="35" t="str">
        <f t="shared" si="11"/>
        <v/>
      </c>
      <c r="N53" s="45" t="b">
        <f t="shared" si="5"/>
        <v>0</v>
      </c>
      <c r="O53" s="214">
        <f t="shared" si="12"/>
        <v>1</v>
      </c>
    </row>
    <row r="54" spans="1:15" x14ac:dyDescent="0.25">
      <c r="A54" s="530">
        <v>45</v>
      </c>
      <c r="B54" s="39"/>
      <c r="C54" s="39"/>
      <c r="D54" s="39"/>
      <c r="E54" s="39"/>
      <c r="F54" s="40"/>
      <c r="G54" s="40"/>
      <c r="H54" s="40"/>
      <c r="I54" s="67" t="str">
        <f t="shared" si="7"/>
        <v/>
      </c>
      <c r="J54" s="67" t="str">
        <f t="shared" si="8"/>
        <v/>
      </c>
      <c r="K54" s="529" t="str">
        <f t="shared" si="9"/>
        <v/>
      </c>
      <c r="L54" s="226" t="str">
        <f t="shared" si="10"/>
        <v/>
      </c>
      <c r="M54" s="35" t="str">
        <f t="shared" si="11"/>
        <v/>
      </c>
      <c r="N54" s="45" t="b">
        <f t="shared" si="5"/>
        <v>0</v>
      </c>
      <c r="O54" s="214">
        <f t="shared" si="12"/>
        <v>1</v>
      </c>
    </row>
    <row r="55" spans="1:15" x14ac:dyDescent="0.25">
      <c r="A55" s="530">
        <v>46</v>
      </c>
      <c r="B55" s="39"/>
      <c r="C55" s="39"/>
      <c r="D55" s="39"/>
      <c r="E55" s="39"/>
      <c r="F55" s="40"/>
      <c r="G55" s="40"/>
      <c r="H55" s="40"/>
      <c r="I55" s="67" t="str">
        <f t="shared" si="7"/>
        <v/>
      </c>
      <c r="J55" s="67" t="str">
        <f t="shared" si="8"/>
        <v/>
      </c>
      <c r="K55" s="529" t="str">
        <f t="shared" si="9"/>
        <v/>
      </c>
      <c r="L55" s="226" t="str">
        <f t="shared" si="10"/>
        <v/>
      </c>
      <c r="M55" s="35" t="str">
        <f t="shared" si="11"/>
        <v/>
      </c>
      <c r="N55" s="45" t="b">
        <f t="shared" si="5"/>
        <v>0</v>
      </c>
      <c r="O55" s="214">
        <f t="shared" si="12"/>
        <v>1</v>
      </c>
    </row>
    <row r="56" spans="1:15" x14ac:dyDescent="0.25">
      <c r="A56" s="530">
        <v>47</v>
      </c>
      <c r="B56" s="39"/>
      <c r="C56" s="39"/>
      <c r="D56" s="39"/>
      <c r="E56" s="39"/>
      <c r="F56" s="40"/>
      <c r="G56" s="40"/>
      <c r="H56" s="40"/>
      <c r="I56" s="67" t="str">
        <f t="shared" si="7"/>
        <v/>
      </c>
      <c r="J56" s="67" t="str">
        <f t="shared" si="8"/>
        <v/>
      </c>
      <c r="K56" s="529" t="str">
        <f t="shared" si="9"/>
        <v/>
      </c>
      <c r="L56" s="226" t="str">
        <f t="shared" si="10"/>
        <v/>
      </c>
      <c r="M56" s="35" t="str">
        <f t="shared" si="11"/>
        <v/>
      </c>
      <c r="N56" s="45" t="b">
        <f t="shared" si="5"/>
        <v>0</v>
      </c>
      <c r="O56" s="214">
        <f t="shared" si="12"/>
        <v>1</v>
      </c>
    </row>
    <row r="57" spans="1:15" x14ac:dyDescent="0.25">
      <c r="A57" s="530">
        <v>48</v>
      </c>
      <c r="B57" s="39"/>
      <c r="C57" s="39"/>
      <c r="D57" s="39"/>
      <c r="E57" s="39"/>
      <c r="F57" s="40"/>
      <c r="G57" s="40"/>
      <c r="H57" s="40"/>
      <c r="I57" s="67" t="str">
        <f t="shared" si="7"/>
        <v/>
      </c>
      <c r="J57" s="67" t="str">
        <f t="shared" si="8"/>
        <v/>
      </c>
      <c r="K57" s="529" t="str">
        <f t="shared" si="9"/>
        <v/>
      </c>
      <c r="L57" s="226" t="str">
        <f t="shared" si="10"/>
        <v/>
      </c>
      <c r="M57" s="35" t="str">
        <f t="shared" si="11"/>
        <v/>
      </c>
      <c r="N57" s="45" t="b">
        <f t="shared" si="5"/>
        <v>0</v>
      </c>
      <c r="O57" s="214">
        <f t="shared" si="12"/>
        <v>1</v>
      </c>
    </row>
    <row r="58" spans="1:15" x14ac:dyDescent="0.25">
      <c r="A58" s="530">
        <v>49</v>
      </c>
      <c r="B58" s="39"/>
      <c r="C58" s="39"/>
      <c r="D58" s="39"/>
      <c r="E58" s="39"/>
      <c r="F58" s="40"/>
      <c r="G58" s="40"/>
      <c r="H58" s="40"/>
      <c r="I58" s="67" t="str">
        <f t="shared" si="7"/>
        <v/>
      </c>
      <c r="J58" s="67" t="str">
        <f t="shared" si="8"/>
        <v/>
      </c>
      <c r="K58" s="529" t="str">
        <f t="shared" si="9"/>
        <v/>
      </c>
      <c r="L58" s="226" t="str">
        <f t="shared" si="10"/>
        <v/>
      </c>
      <c r="M58" s="35" t="str">
        <f t="shared" si="11"/>
        <v/>
      </c>
      <c r="N58" s="45" t="b">
        <f t="shared" si="5"/>
        <v>0</v>
      </c>
      <c r="O58" s="214">
        <f t="shared" si="12"/>
        <v>1</v>
      </c>
    </row>
    <row r="59" spans="1:15" x14ac:dyDescent="0.25">
      <c r="A59" s="530">
        <v>50</v>
      </c>
      <c r="B59" s="39"/>
      <c r="C59" s="39"/>
      <c r="D59" s="39"/>
      <c r="E59" s="39"/>
      <c r="F59" s="40"/>
      <c r="G59" s="40"/>
      <c r="H59" s="40"/>
      <c r="I59" s="67" t="str">
        <f t="shared" si="7"/>
        <v/>
      </c>
      <c r="J59" s="67" t="str">
        <f t="shared" si="8"/>
        <v/>
      </c>
      <c r="K59" s="529" t="str">
        <f t="shared" si="9"/>
        <v/>
      </c>
      <c r="L59" s="226" t="str">
        <f t="shared" si="10"/>
        <v/>
      </c>
      <c r="M59" s="35" t="str">
        <f t="shared" si="11"/>
        <v/>
      </c>
      <c r="N59" s="45" t="b">
        <f t="shared" si="5"/>
        <v>0</v>
      </c>
      <c r="O59" s="214">
        <f t="shared" si="12"/>
        <v>1</v>
      </c>
    </row>
    <row r="60" spans="1:15" x14ac:dyDescent="0.25">
      <c r="A60" s="530">
        <v>51</v>
      </c>
      <c r="B60" s="39"/>
      <c r="C60" s="39"/>
      <c r="D60" s="39"/>
      <c r="E60" s="39"/>
      <c r="F60" s="40"/>
      <c r="G60" s="40"/>
      <c r="H60" s="40"/>
      <c r="I60" s="67" t="str">
        <f t="shared" si="7"/>
        <v/>
      </c>
      <c r="J60" s="67" t="str">
        <f t="shared" si="8"/>
        <v/>
      </c>
      <c r="K60" s="529" t="str">
        <f t="shared" si="9"/>
        <v/>
      </c>
      <c r="L60" s="226" t="str">
        <f t="shared" si="10"/>
        <v/>
      </c>
      <c r="M60" s="35" t="str">
        <f t="shared" si="11"/>
        <v/>
      </c>
      <c r="N60" s="45" t="b">
        <f t="shared" si="5"/>
        <v>0</v>
      </c>
      <c r="O60" s="214">
        <f t="shared" si="12"/>
        <v>1</v>
      </c>
    </row>
    <row r="61" spans="1:15" x14ac:dyDescent="0.25">
      <c r="A61" s="530">
        <v>52</v>
      </c>
      <c r="B61" s="39"/>
      <c r="C61" s="39"/>
      <c r="D61" s="39"/>
      <c r="E61" s="39"/>
      <c r="F61" s="40"/>
      <c r="G61" s="40"/>
      <c r="H61" s="40"/>
      <c r="I61" s="67" t="str">
        <f t="shared" si="7"/>
        <v/>
      </c>
      <c r="J61" s="67" t="str">
        <f t="shared" si="8"/>
        <v/>
      </c>
      <c r="K61" s="529" t="str">
        <f t="shared" si="9"/>
        <v/>
      </c>
      <c r="L61" s="226" t="str">
        <f t="shared" si="10"/>
        <v/>
      </c>
      <c r="M61" s="35" t="str">
        <f t="shared" si="11"/>
        <v/>
      </c>
      <c r="N61" s="45" t="b">
        <f t="shared" si="5"/>
        <v>0</v>
      </c>
      <c r="O61" s="214">
        <f t="shared" si="12"/>
        <v>1</v>
      </c>
    </row>
    <row r="62" spans="1:15" x14ac:dyDescent="0.25">
      <c r="A62" s="530">
        <v>53</v>
      </c>
      <c r="B62" s="39"/>
      <c r="C62" s="39"/>
      <c r="D62" s="39"/>
      <c r="E62" s="39"/>
      <c r="F62" s="40"/>
      <c r="G62" s="40"/>
      <c r="H62" s="40"/>
      <c r="I62" s="67" t="str">
        <f t="shared" si="7"/>
        <v/>
      </c>
      <c r="J62" s="67" t="str">
        <f t="shared" si="8"/>
        <v/>
      </c>
      <c r="K62" s="529" t="str">
        <f t="shared" si="9"/>
        <v/>
      </c>
      <c r="L62" s="226" t="str">
        <f t="shared" si="10"/>
        <v/>
      </c>
      <c r="M62" s="35" t="str">
        <f t="shared" si="11"/>
        <v/>
      </c>
      <c r="N62" s="45" t="b">
        <f t="shared" si="5"/>
        <v>0</v>
      </c>
      <c r="O62" s="214">
        <f t="shared" si="12"/>
        <v>1</v>
      </c>
    </row>
    <row r="63" spans="1:15" x14ac:dyDescent="0.25">
      <c r="A63" s="530">
        <v>54</v>
      </c>
      <c r="B63" s="39"/>
      <c r="C63" s="39"/>
      <c r="D63" s="39"/>
      <c r="E63" s="39"/>
      <c r="F63" s="40"/>
      <c r="G63" s="40"/>
      <c r="H63" s="40"/>
      <c r="I63" s="67" t="str">
        <f t="shared" si="7"/>
        <v/>
      </c>
      <c r="J63" s="67" t="str">
        <f t="shared" si="8"/>
        <v/>
      </c>
      <c r="K63" s="529" t="str">
        <f t="shared" si="9"/>
        <v/>
      </c>
      <c r="L63" s="226" t="str">
        <f t="shared" si="10"/>
        <v/>
      </c>
      <c r="M63" s="35" t="str">
        <f t="shared" si="11"/>
        <v/>
      </c>
      <c r="N63" s="45" t="b">
        <f t="shared" si="5"/>
        <v>0</v>
      </c>
      <c r="O63" s="214">
        <f t="shared" si="12"/>
        <v>1</v>
      </c>
    </row>
    <row r="64" spans="1:15" x14ac:dyDescent="0.25">
      <c r="A64" s="530">
        <v>55</v>
      </c>
      <c r="B64" s="39"/>
      <c r="C64" s="39"/>
      <c r="D64" s="39"/>
      <c r="E64" s="39"/>
      <c r="F64" s="40"/>
      <c r="G64" s="40"/>
      <c r="H64" s="40"/>
      <c r="I64" s="67" t="str">
        <f t="shared" si="7"/>
        <v/>
      </c>
      <c r="J64" s="67" t="str">
        <f t="shared" si="8"/>
        <v/>
      </c>
      <c r="K64" s="529" t="str">
        <f t="shared" si="9"/>
        <v/>
      </c>
      <c r="L64" s="226" t="str">
        <f t="shared" si="10"/>
        <v/>
      </c>
      <c r="M64" s="35" t="str">
        <f t="shared" si="11"/>
        <v/>
      </c>
      <c r="N64" s="45" t="b">
        <f t="shared" si="5"/>
        <v>0</v>
      </c>
      <c r="O64" s="214">
        <f t="shared" si="12"/>
        <v>1</v>
      </c>
    </row>
    <row r="65" spans="1:15" x14ac:dyDescent="0.25">
      <c r="A65" s="530">
        <v>56</v>
      </c>
      <c r="B65" s="39"/>
      <c r="C65" s="39"/>
      <c r="D65" s="39"/>
      <c r="E65" s="39"/>
      <c r="F65" s="40"/>
      <c r="G65" s="40"/>
      <c r="H65" s="40"/>
      <c r="I65" s="67" t="str">
        <f t="shared" si="7"/>
        <v/>
      </c>
      <c r="J65" s="67" t="str">
        <f t="shared" si="8"/>
        <v/>
      </c>
      <c r="K65" s="529" t="str">
        <f t="shared" si="9"/>
        <v/>
      </c>
      <c r="L65" s="226" t="str">
        <f t="shared" si="10"/>
        <v/>
      </c>
      <c r="M65" s="35" t="str">
        <f t="shared" si="11"/>
        <v/>
      </c>
      <c r="N65" s="45" t="b">
        <f t="shared" si="5"/>
        <v>0</v>
      </c>
      <c r="O65" s="214">
        <f t="shared" si="12"/>
        <v>1</v>
      </c>
    </row>
    <row r="66" spans="1:15" x14ac:dyDescent="0.25">
      <c r="A66" s="530">
        <v>57</v>
      </c>
      <c r="B66" s="39"/>
      <c r="C66" s="39"/>
      <c r="D66" s="39"/>
      <c r="E66" s="39"/>
      <c r="F66" s="40"/>
      <c r="G66" s="40"/>
      <c r="H66" s="40"/>
      <c r="I66" s="67" t="str">
        <f t="shared" si="7"/>
        <v/>
      </c>
      <c r="J66" s="67" t="str">
        <f t="shared" si="8"/>
        <v/>
      </c>
      <c r="K66" s="529" t="str">
        <f t="shared" si="9"/>
        <v/>
      </c>
      <c r="L66" s="226" t="str">
        <f t="shared" si="10"/>
        <v/>
      </c>
      <c r="M66" s="35" t="str">
        <f t="shared" si="11"/>
        <v/>
      </c>
      <c r="N66" s="45" t="b">
        <f t="shared" si="5"/>
        <v>0</v>
      </c>
      <c r="O66" s="214">
        <f t="shared" si="12"/>
        <v>1</v>
      </c>
    </row>
    <row r="67" spans="1:15" x14ac:dyDescent="0.25">
      <c r="A67" s="530">
        <v>58</v>
      </c>
      <c r="B67" s="39"/>
      <c r="C67" s="39"/>
      <c r="D67" s="39"/>
      <c r="E67" s="39"/>
      <c r="F67" s="40"/>
      <c r="G67" s="40"/>
      <c r="H67" s="40"/>
      <c r="I67" s="67" t="str">
        <f t="shared" si="7"/>
        <v/>
      </c>
      <c r="J67" s="67" t="str">
        <f t="shared" si="8"/>
        <v/>
      </c>
      <c r="K67" s="529" t="str">
        <f t="shared" si="9"/>
        <v/>
      </c>
      <c r="L67" s="226" t="str">
        <f t="shared" si="10"/>
        <v/>
      </c>
      <c r="M67" s="35" t="str">
        <f t="shared" si="11"/>
        <v/>
      </c>
      <c r="N67" s="45" t="b">
        <f t="shared" si="5"/>
        <v>0</v>
      </c>
      <c r="O67" s="214">
        <f t="shared" si="12"/>
        <v>1</v>
      </c>
    </row>
    <row r="68" spans="1:15" x14ac:dyDescent="0.25">
      <c r="A68" s="530">
        <v>59</v>
      </c>
      <c r="B68" s="39"/>
      <c r="C68" s="39"/>
      <c r="D68" s="39"/>
      <c r="E68" s="39"/>
      <c r="F68" s="40"/>
      <c r="G68" s="40"/>
      <c r="H68" s="40"/>
      <c r="I68" s="67" t="str">
        <f t="shared" si="7"/>
        <v/>
      </c>
      <c r="J68" s="67" t="str">
        <f t="shared" si="8"/>
        <v/>
      </c>
      <c r="K68" s="529" t="str">
        <f t="shared" si="9"/>
        <v/>
      </c>
      <c r="L68" s="226" t="str">
        <f t="shared" si="10"/>
        <v/>
      </c>
      <c r="M68" s="35" t="str">
        <f t="shared" si="11"/>
        <v/>
      </c>
      <c r="N68" s="45" t="b">
        <f t="shared" si="5"/>
        <v>0</v>
      </c>
      <c r="O68" s="214">
        <f t="shared" si="12"/>
        <v>1</v>
      </c>
    </row>
    <row r="69" spans="1:15" x14ac:dyDescent="0.25">
      <c r="A69" s="530">
        <v>60</v>
      </c>
      <c r="B69" s="39"/>
      <c r="C69" s="39"/>
      <c r="D69" s="39"/>
      <c r="E69" s="39"/>
      <c r="F69" s="40"/>
      <c r="G69" s="40"/>
      <c r="H69" s="40"/>
      <c r="I69" s="67" t="str">
        <f t="shared" si="7"/>
        <v/>
      </c>
      <c r="J69" s="67" t="str">
        <f t="shared" si="8"/>
        <v/>
      </c>
      <c r="K69" s="529" t="str">
        <f t="shared" si="9"/>
        <v/>
      </c>
      <c r="L69" s="226" t="str">
        <f t="shared" si="10"/>
        <v/>
      </c>
      <c r="M69" s="35" t="str">
        <f t="shared" si="11"/>
        <v/>
      </c>
      <c r="N69" s="45" t="b">
        <f t="shared" si="5"/>
        <v>0</v>
      </c>
      <c r="O69" s="214">
        <f t="shared" si="12"/>
        <v>1</v>
      </c>
    </row>
    <row r="70" spans="1:15" x14ac:dyDescent="0.25">
      <c r="A70" s="530">
        <v>61</v>
      </c>
      <c r="B70" s="39"/>
      <c r="C70" s="39"/>
      <c r="D70" s="39"/>
      <c r="E70" s="39"/>
      <c r="F70" s="40"/>
      <c r="G70" s="40"/>
      <c r="H70" s="40"/>
      <c r="I70" s="67" t="str">
        <f t="shared" si="7"/>
        <v/>
      </c>
      <c r="J70" s="67" t="str">
        <f t="shared" si="8"/>
        <v/>
      </c>
      <c r="K70" s="529" t="str">
        <f t="shared" si="9"/>
        <v/>
      </c>
      <c r="L70" s="226" t="str">
        <f t="shared" si="10"/>
        <v/>
      </c>
      <c r="M70" s="35" t="str">
        <f t="shared" si="11"/>
        <v/>
      </c>
      <c r="N70" s="45" t="b">
        <f t="shared" si="5"/>
        <v>0</v>
      </c>
      <c r="O70" s="214">
        <f t="shared" si="12"/>
        <v>1</v>
      </c>
    </row>
    <row r="71" spans="1:15" x14ac:dyDescent="0.25">
      <c r="A71" s="530">
        <v>62</v>
      </c>
      <c r="B71" s="39"/>
      <c r="C71" s="39"/>
      <c r="D71" s="39"/>
      <c r="E71" s="39"/>
      <c r="F71" s="40"/>
      <c r="G71" s="40"/>
      <c r="H71" s="40"/>
      <c r="I71" s="67" t="str">
        <f t="shared" si="7"/>
        <v/>
      </c>
      <c r="J71" s="67" t="str">
        <f t="shared" si="8"/>
        <v/>
      </c>
      <c r="K71" s="529" t="str">
        <f t="shared" si="9"/>
        <v/>
      </c>
      <c r="L71" s="226" t="str">
        <f t="shared" si="10"/>
        <v/>
      </c>
      <c r="M71" s="35" t="str">
        <f t="shared" si="11"/>
        <v/>
      </c>
      <c r="N71" s="45" t="b">
        <f t="shared" si="5"/>
        <v>0</v>
      </c>
      <c r="O71" s="214">
        <f t="shared" si="12"/>
        <v>1</v>
      </c>
    </row>
    <row r="72" spans="1:15" x14ac:dyDescent="0.25">
      <c r="A72" s="530">
        <v>63</v>
      </c>
      <c r="B72" s="39"/>
      <c r="C72" s="39"/>
      <c r="D72" s="39"/>
      <c r="E72" s="39"/>
      <c r="F72" s="40"/>
      <c r="G72" s="40"/>
      <c r="H72" s="40"/>
      <c r="I72" s="67" t="str">
        <f t="shared" si="7"/>
        <v/>
      </c>
      <c r="J72" s="67" t="str">
        <f t="shared" si="8"/>
        <v/>
      </c>
      <c r="K72" s="529" t="str">
        <f t="shared" si="9"/>
        <v/>
      </c>
      <c r="L72" s="226" t="str">
        <f t="shared" si="10"/>
        <v/>
      </c>
      <c r="M72" s="35" t="str">
        <f t="shared" si="11"/>
        <v/>
      </c>
      <c r="N72" s="45" t="b">
        <f t="shared" si="5"/>
        <v>0</v>
      </c>
      <c r="O72" s="214">
        <f t="shared" si="12"/>
        <v>1</v>
      </c>
    </row>
    <row r="73" spans="1:15" x14ac:dyDescent="0.25">
      <c r="A73" s="530">
        <v>64</v>
      </c>
      <c r="B73" s="39"/>
      <c r="C73" s="39"/>
      <c r="D73" s="39"/>
      <c r="E73" s="39"/>
      <c r="F73" s="40"/>
      <c r="G73" s="40"/>
      <c r="H73" s="40"/>
      <c r="I73" s="67" t="str">
        <f t="shared" si="7"/>
        <v/>
      </c>
      <c r="J73" s="67" t="str">
        <f t="shared" si="8"/>
        <v/>
      </c>
      <c r="K73" s="529" t="str">
        <f t="shared" si="9"/>
        <v/>
      </c>
      <c r="L73" s="226" t="str">
        <f t="shared" si="10"/>
        <v/>
      </c>
      <c r="M73" s="35" t="str">
        <f t="shared" si="11"/>
        <v/>
      </c>
      <c r="N73" s="45" t="b">
        <f t="shared" si="5"/>
        <v>0</v>
      </c>
      <c r="O73" s="214">
        <f t="shared" si="12"/>
        <v>1</v>
      </c>
    </row>
    <row r="74" spans="1:15" x14ac:dyDescent="0.25">
      <c r="A74" s="530">
        <v>65</v>
      </c>
      <c r="B74" s="39"/>
      <c r="C74" s="39"/>
      <c r="D74" s="39"/>
      <c r="E74" s="39"/>
      <c r="F74" s="40"/>
      <c r="G74" s="40"/>
      <c r="H74" s="40"/>
      <c r="I74" s="67" t="str">
        <f t="shared" ref="I74:I137" si="13">IF(OR($B74="",$C74="",$D74="",$E74="",$F74&lt;an_initial,$F74&gt;an_final,$N74=FALSE),"",NCWEB/O74)</f>
        <v/>
      </c>
      <c r="J74" s="67" t="str">
        <f t="shared" ref="J74:J137" si="14">IF(OR($B74="",$C74="",$D74="",$E74="",$F74="",$F74&gt;an_final,$N74=FALSE),"",NCWEB/O74)</f>
        <v/>
      </c>
      <c r="K74" s="529" t="str">
        <f t="shared" ref="K74:K109" si="15">IF(OR($B74="",$C74="",$D74="",$E74="",$F74="",$F74&gt;an_final,$N74=FALSE),"",IF($F74&gt;=an_initial,1,""))</f>
        <v/>
      </c>
      <c r="L74" s="226" t="str">
        <f t="shared" ref="L74:L109" si="16">IF(OR($B74="",$C74="",$D74="",$E74="",$F74="",$F74&gt;an_final,$N74=FALSE),"",1)</f>
        <v/>
      </c>
      <c r="M74" s="35" t="str">
        <f t="shared" ref="M74:M109" si="17">IF(OR($B74="",$C74="",$D74="",$E74="",$F74="",$F74&gt;an_final,$N74=FALSE),"",IF($H74="",$G74/O74,$H74))</f>
        <v/>
      </c>
      <c r="N74" s="45" t="b">
        <f t="shared" ref="N74:N109" si="18">IF(nume_candidat="",FALSE,ISNUMBER(SEARCH(nume_candidat,$B74)))</f>
        <v>0</v>
      </c>
      <c r="O74" s="214">
        <f t="shared" si="12"/>
        <v>1</v>
      </c>
    </row>
    <row r="75" spans="1:15" x14ac:dyDescent="0.25">
      <c r="A75" s="530">
        <v>66</v>
      </c>
      <c r="B75" s="39"/>
      <c r="C75" s="39"/>
      <c r="D75" s="39"/>
      <c r="E75" s="39"/>
      <c r="F75" s="40"/>
      <c r="G75" s="40"/>
      <c r="H75" s="40"/>
      <c r="I75" s="67" t="str">
        <f t="shared" si="13"/>
        <v/>
      </c>
      <c r="J75" s="67" t="str">
        <f t="shared" si="14"/>
        <v/>
      </c>
      <c r="K75" s="529" t="str">
        <f t="shared" si="15"/>
        <v/>
      </c>
      <c r="L75" s="226" t="str">
        <f t="shared" si="16"/>
        <v/>
      </c>
      <c r="M75" s="35" t="str">
        <f t="shared" si="17"/>
        <v/>
      </c>
      <c r="N75" s="45" t="b">
        <f t="shared" si="18"/>
        <v>0</v>
      </c>
      <c r="O75" s="214">
        <f t="shared" ref="O75:O109" si="19">LEN(B75)-LEN(SUBSTITUTE(B75,",",""))+1</f>
        <v>1</v>
      </c>
    </row>
    <row r="76" spans="1:15" x14ac:dyDescent="0.25">
      <c r="A76" s="530">
        <v>67</v>
      </c>
      <c r="B76" s="39"/>
      <c r="C76" s="39"/>
      <c r="D76" s="39"/>
      <c r="E76" s="39"/>
      <c r="F76" s="40"/>
      <c r="G76" s="40"/>
      <c r="H76" s="40"/>
      <c r="I76" s="67" t="str">
        <f t="shared" si="13"/>
        <v/>
      </c>
      <c r="J76" s="67" t="str">
        <f t="shared" si="14"/>
        <v/>
      </c>
      <c r="K76" s="529" t="str">
        <f t="shared" si="15"/>
        <v/>
      </c>
      <c r="L76" s="226" t="str">
        <f t="shared" si="16"/>
        <v/>
      </c>
      <c r="M76" s="35" t="str">
        <f t="shared" si="17"/>
        <v/>
      </c>
      <c r="N76" s="45" t="b">
        <f t="shared" si="18"/>
        <v>0</v>
      </c>
      <c r="O76" s="214">
        <f t="shared" si="19"/>
        <v>1</v>
      </c>
    </row>
    <row r="77" spans="1:15" x14ac:dyDescent="0.25">
      <c r="A77" s="530">
        <v>68</v>
      </c>
      <c r="B77" s="39"/>
      <c r="C77" s="39"/>
      <c r="D77" s="39"/>
      <c r="E77" s="39"/>
      <c r="F77" s="40"/>
      <c r="G77" s="40"/>
      <c r="H77" s="40"/>
      <c r="I77" s="67" t="str">
        <f t="shared" si="13"/>
        <v/>
      </c>
      <c r="J77" s="67" t="str">
        <f t="shared" si="14"/>
        <v/>
      </c>
      <c r="K77" s="529" t="str">
        <f t="shared" si="15"/>
        <v/>
      </c>
      <c r="L77" s="226" t="str">
        <f t="shared" si="16"/>
        <v/>
      </c>
      <c r="M77" s="35" t="str">
        <f t="shared" si="17"/>
        <v/>
      </c>
      <c r="N77" s="45" t="b">
        <f t="shared" si="18"/>
        <v>0</v>
      </c>
      <c r="O77" s="214">
        <f t="shared" si="19"/>
        <v>1</v>
      </c>
    </row>
    <row r="78" spans="1:15" x14ac:dyDescent="0.25">
      <c r="A78" s="530">
        <v>69</v>
      </c>
      <c r="B78" s="39"/>
      <c r="C78" s="39"/>
      <c r="D78" s="39"/>
      <c r="E78" s="39"/>
      <c r="F78" s="40"/>
      <c r="G78" s="40"/>
      <c r="H78" s="40"/>
      <c r="I78" s="67" t="str">
        <f t="shared" si="13"/>
        <v/>
      </c>
      <c r="J78" s="67" t="str">
        <f t="shared" si="14"/>
        <v/>
      </c>
      <c r="K78" s="529" t="str">
        <f t="shared" si="15"/>
        <v/>
      </c>
      <c r="L78" s="226" t="str">
        <f t="shared" si="16"/>
        <v/>
      </c>
      <c r="M78" s="35" t="str">
        <f t="shared" si="17"/>
        <v/>
      </c>
      <c r="N78" s="45" t="b">
        <f t="shared" si="18"/>
        <v>0</v>
      </c>
      <c r="O78" s="214">
        <f t="shared" si="19"/>
        <v>1</v>
      </c>
    </row>
    <row r="79" spans="1:15" x14ac:dyDescent="0.25">
      <c r="A79" s="530">
        <v>70</v>
      </c>
      <c r="B79" s="39"/>
      <c r="C79" s="39"/>
      <c r="D79" s="39"/>
      <c r="E79" s="39"/>
      <c r="F79" s="40"/>
      <c r="G79" s="40"/>
      <c r="H79" s="40"/>
      <c r="I79" s="67" t="str">
        <f t="shared" si="13"/>
        <v/>
      </c>
      <c r="J79" s="67" t="str">
        <f t="shared" si="14"/>
        <v/>
      </c>
      <c r="K79" s="529" t="str">
        <f t="shared" si="15"/>
        <v/>
      </c>
      <c r="L79" s="226" t="str">
        <f t="shared" si="16"/>
        <v/>
      </c>
      <c r="M79" s="35" t="str">
        <f t="shared" si="17"/>
        <v/>
      </c>
      <c r="N79" s="45" t="b">
        <f t="shared" si="18"/>
        <v>0</v>
      </c>
      <c r="O79" s="214">
        <f t="shared" si="19"/>
        <v>1</v>
      </c>
    </row>
    <row r="80" spans="1:15" x14ac:dyDescent="0.25">
      <c r="A80" s="530">
        <v>71</v>
      </c>
      <c r="B80" s="39"/>
      <c r="C80" s="39"/>
      <c r="D80" s="39"/>
      <c r="E80" s="39"/>
      <c r="F80" s="40"/>
      <c r="G80" s="40"/>
      <c r="H80" s="40"/>
      <c r="I80" s="67" t="str">
        <f t="shared" si="13"/>
        <v/>
      </c>
      <c r="J80" s="67" t="str">
        <f t="shared" si="14"/>
        <v/>
      </c>
      <c r="K80" s="529" t="str">
        <f t="shared" si="15"/>
        <v/>
      </c>
      <c r="L80" s="226" t="str">
        <f t="shared" si="16"/>
        <v/>
      </c>
      <c r="M80" s="35" t="str">
        <f t="shared" si="17"/>
        <v/>
      </c>
      <c r="N80" s="45" t="b">
        <f t="shared" si="18"/>
        <v>0</v>
      </c>
      <c r="O80" s="214">
        <f t="shared" si="19"/>
        <v>1</v>
      </c>
    </row>
    <row r="81" spans="1:15" x14ac:dyDescent="0.25">
      <c r="A81" s="530">
        <v>72</v>
      </c>
      <c r="B81" s="39"/>
      <c r="C81" s="39"/>
      <c r="D81" s="39"/>
      <c r="E81" s="39"/>
      <c r="F81" s="40"/>
      <c r="G81" s="40"/>
      <c r="H81" s="40"/>
      <c r="I81" s="67" t="str">
        <f t="shared" si="13"/>
        <v/>
      </c>
      <c r="J81" s="67" t="str">
        <f t="shared" si="14"/>
        <v/>
      </c>
      <c r="K81" s="529" t="str">
        <f t="shared" si="15"/>
        <v/>
      </c>
      <c r="L81" s="226" t="str">
        <f t="shared" si="16"/>
        <v/>
      </c>
      <c r="M81" s="35" t="str">
        <f t="shared" si="17"/>
        <v/>
      </c>
      <c r="N81" s="45" t="b">
        <f t="shared" si="18"/>
        <v>0</v>
      </c>
      <c r="O81" s="214">
        <f t="shared" si="19"/>
        <v>1</v>
      </c>
    </row>
    <row r="82" spans="1:15" x14ac:dyDescent="0.25">
      <c r="A82" s="530">
        <v>73</v>
      </c>
      <c r="B82" s="39"/>
      <c r="C82" s="39"/>
      <c r="D82" s="39"/>
      <c r="E82" s="39"/>
      <c r="F82" s="40"/>
      <c r="G82" s="40"/>
      <c r="H82" s="40"/>
      <c r="I82" s="67" t="str">
        <f t="shared" si="13"/>
        <v/>
      </c>
      <c r="J82" s="67" t="str">
        <f t="shared" si="14"/>
        <v/>
      </c>
      <c r="K82" s="529" t="str">
        <f t="shared" si="15"/>
        <v/>
      </c>
      <c r="L82" s="226" t="str">
        <f t="shared" si="16"/>
        <v/>
      </c>
      <c r="M82" s="35" t="str">
        <f t="shared" si="17"/>
        <v/>
      </c>
      <c r="N82" s="45" t="b">
        <f t="shared" si="18"/>
        <v>0</v>
      </c>
      <c r="O82" s="214">
        <f t="shared" si="19"/>
        <v>1</v>
      </c>
    </row>
    <row r="83" spans="1:15" x14ac:dyDescent="0.25">
      <c r="A83" s="530">
        <v>74</v>
      </c>
      <c r="B83" s="39"/>
      <c r="C83" s="39"/>
      <c r="D83" s="39"/>
      <c r="E83" s="39"/>
      <c r="F83" s="40"/>
      <c r="G83" s="40"/>
      <c r="H83" s="40"/>
      <c r="I83" s="67" t="str">
        <f t="shared" si="13"/>
        <v/>
      </c>
      <c r="J83" s="67" t="str">
        <f t="shared" si="14"/>
        <v/>
      </c>
      <c r="K83" s="529" t="str">
        <f t="shared" si="15"/>
        <v/>
      </c>
      <c r="L83" s="226" t="str">
        <f t="shared" si="16"/>
        <v/>
      </c>
      <c r="M83" s="35" t="str">
        <f t="shared" si="17"/>
        <v/>
      </c>
      <c r="N83" s="45" t="b">
        <f t="shared" si="18"/>
        <v>0</v>
      </c>
      <c r="O83" s="214">
        <f t="shared" si="19"/>
        <v>1</v>
      </c>
    </row>
    <row r="84" spans="1:15" x14ac:dyDescent="0.25">
      <c r="A84" s="530">
        <v>75</v>
      </c>
      <c r="B84" s="39"/>
      <c r="C84" s="39"/>
      <c r="D84" s="39"/>
      <c r="E84" s="39"/>
      <c r="F84" s="40"/>
      <c r="G84" s="40"/>
      <c r="H84" s="40"/>
      <c r="I84" s="67" t="str">
        <f t="shared" si="13"/>
        <v/>
      </c>
      <c r="J84" s="67" t="str">
        <f t="shared" si="14"/>
        <v/>
      </c>
      <c r="K84" s="529" t="str">
        <f t="shared" si="15"/>
        <v/>
      </c>
      <c r="L84" s="226" t="str">
        <f t="shared" si="16"/>
        <v/>
      </c>
      <c r="M84" s="35" t="str">
        <f t="shared" si="17"/>
        <v/>
      </c>
      <c r="N84" s="45" t="b">
        <f t="shared" si="18"/>
        <v>0</v>
      </c>
      <c r="O84" s="214">
        <f t="shared" si="19"/>
        <v>1</v>
      </c>
    </row>
    <row r="85" spans="1:15" x14ac:dyDescent="0.25">
      <c r="A85" s="530">
        <v>76</v>
      </c>
      <c r="B85" s="39"/>
      <c r="C85" s="39"/>
      <c r="D85" s="39"/>
      <c r="E85" s="39"/>
      <c r="F85" s="40"/>
      <c r="G85" s="40"/>
      <c r="H85" s="40"/>
      <c r="I85" s="67" t="str">
        <f t="shared" si="13"/>
        <v/>
      </c>
      <c r="J85" s="67" t="str">
        <f t="shared" si="14"/>
        <v/>
      </c>
      <c r="K85" s="529" t="str">
        <f t="shared" si="15"/>
        <v/>
      </c>
      <c r="L85" s="226" t="str">
        <f t="shared" si="16"/>
        <v/>
      </c>
      <c r="M85" s="35" t="str">
        <f t="shared" si="17"/>
        <v/>
      </c>
      <c r="N85" s="45" t="b">
        <f t="shared" si="18"/>
        <v>0</v>
      </c>
      <c r="O85" s="214">
        <f t="shared" si="19"/>
        <v>1</v>
      </c>
    </row>
    <row r="86" spans="1:15" x14ac:dyDescent="0.25">
      <c r="A86" s="530">
        <v>77</v>
      </c>
      <c r="B86" s="39"/>
      <c r="C86" s="39"/>
      <c r="D86" s="39"/>
      <c r="E86" s="39"/>
      <c r="F86" s="40"/>
      <c r="G86" s="40"/>
      <c r="H86" s="40"/>
      <c r="I86" s="67" t="str">
        <f t="shared" si="13"/>
        <v/>
      </c>
      <c r="J86" s="67" t="str">
        <f t="shared" si="14"/>
        <v/>
      </c>
      <c r="K86" s="529" t="str">
        <f t="shared" si="15"/>
        <v/>
      </c>
      <c r="L86" s="226" t="str">
        <f t="shared" si="16"/>
        <v/>
      </c>
      <c r="M86" s="35" t="str">
        <f t="shared" si="17"/>
        <v/>
      </c>
      <c r="N86" s="45" t="b">
        <f t="shared" si="18"/>
        <v>0</v>
      </c>
      <c r="O86" s="214">
        <f t="shared" si="19"/>
        <v>1</v>
      </c>
    </row>
    <row r="87" spans="1:15" x14ac:dyDescent="0.25">
      <c r="A87" s="530">
        <v>78</v>
      </c>
      <c r="B87" s="39"/>
      <c r="C87" s="39"/>
      <c r="D87" s="39"/>
      <c r="E87" s="39"/>
      <c r="F87" s="40"/>
      <c r="G87" s="40"/>
      <c r="H87" s="40"/>
      <c r="I87" s="67" t="str">
        <f t="shared" si="13"/>
        <v/>
      </c>
      <c r="J87" s="67" t="str">
        <f t="shared" si="14"/>
        <v/>
      </c>
      <c r="K87" s="529" t="str">
        <f t="shared" si="15"/>
        <v/>
      </c>
      <c r="L87" s="226" t="str">
        <f t="shared" si="16"/>
        <v/>
      </c>
      <c r="M87" s="35" t="str">
        <f t="shared" si="17"/>
        <v/>
      </c>
      <c r="N87" s="45" t="b">
        <f t="shared" si="18"/>
        <v>0</v>
      </c>
      <c r="O87" s="214">
        <f t="shared" si="19"/>
        <v>1</v>
      </c>
    </row>
    <row r="88" spans="1:15" x14ac:dyDescent="0.25">
      <c r="A88" s="530">
        <v>79</v>
      </c>
      <c r="B88" s="39"/>
      <c r="C88" s="39"/>
      <c r="D88" s="39"/>
      <c r="E88" s="39"/>
      <c r="F88" s="40"/>
      <c r="G88" s="40"/>
      <c r="H88" s="40"/>
      <c r="I88" s="67" t="str">
        <f t="shared" si="13"/>
        <v/>
      </c>
      <c r="J88" s="67" t="str">
        <f t="shared" si="14"/>
        <v/>
      </c>
      <c r="K88" s="529" t="str">
        <f t="shared" si="15"/>
        <v/>
      </c>
      <c r="L88" s="226" t="str">
        <f t="shared" si="16"/>
        <v/>
      </c>
      <c r="M88" s="35" t="str">
        <f t="shared" si="17"/>
        <v/>
      </c>
      <c r="N88" s="45" t="b">
        <f t="shared" si="18"/>
        <v>0</v>
      </c>
      <c r="O88" s="214">
        <f t="shared" si="19"/>
        <v>1</v>
      </c>
    </row>
    <row r="89" spans="1:15" x14ac:dyDescent="0.25">
      <c r="A89" s="530">
        <v>80</v>
      </c>
      <c r="B89" s="39"/>
      <c r="C89" s="39"/>
      <c r="D89" s="39"/>
      <c r="E89" s="39"/>
      <c r="F89" s="40"/>
      <c r="G89" s="40"/>
      <c r="H89" s="40"/>
      <c r="I89" s="67" t="str">
        <f t="shared" si="13"/>
        <v/>
      </c>
      <c r="J89" s="67" t="str">
        <f t="shared" si="14"/>
        <v/>
      </c>
      <c r="K89" s="529" t="str">
        <f t="shared" si="15"/>
        <v/>
      </c>
      <c r="L89" s="226" t="str">
        <f t="shared" si="16"/>
        <v/>
      </c>
      <c r="M89" s="35" t="str">
        <f t="shared" si="17"/>
        <v/>
      </c>
      <c r="N89" s="45" t="b">
        <f t="shared" si="18"/>
        <v>0</v>
      </c>
      <c r="O89" s="214">
        <f t="shared" si="19"/>
        <v>1</v>
      </c>
    </row>
    <row r="90" spans="1:15" x14ac:dyDescent="0.25">
      <c r="A90" s="530">
        <v>81</v>
      </c>
      <c r="B90" s="39"/>
      <c r="C90" s="39"/>
      <c r="D90" s="39"/>
      <c r="E90" s="39"/>
      <c r="F90" s="40"/>
      <c r="G90" s="40"/>
      <c r="H90" s="40"/>
      <c r="I90" s="67" t="str">
        <f t="shared" si="13"/>
        <v/>
      </c>
      <c r="J90" s="67" t="str">
        <f t="shared" si="14"/>
        <v/>
      </c>
      <c r="K90" s="529" t="str">
        <f t="shared" si="15"/>
        <v/>
      </c>
      <c r="L90" s="226" t="str">
        <f t="shared" si="16"/>
        <v/>
      </c>
      <c r="M90" s="35" t="str">
        <f t="shared" si="17"/>
        <v/>
      </c>
      <c r="N90" s="45" t="b">
        <f t="shared" si="18"/>
        <v>0</v>
      </c>
      <c r="O90" s="214">
        <f t="shared" si="19"/>
        <v>1</v>
      </c>
    </row>
    <row r="91" spans="1:15" x14ac:dyDescent="0.25">
      <c r="A91" s="530">
        <v>82</v>
      </c>
      <c r="B91" s="39"/>
      <c r="C91" s="39"/>
      <c r="D91" s="39"/>
      <c r="E91" s="39"/>
      <c r="F91" s="40"/>
      <c r="G91" s="40"/>
      <c r="H91" s="40"/>
      <c r="I91" s="67" t="str">
        <f t="shared" si="13"/>
        <v/>
      </c>
      <c r="J91" s="67" t="str">
        <f t="shared" si="14"/>
        <v/>
      </c>
      <c r="K91" s="529" t="str">
        <f t="shared" si="15"/>
        <v/>
      </c>
      <c r="L91" s="226" t="str">
        <f t="shared" si="16"/>
        <v/>
      </c>
      <c r="M91" s="35" t="str">
        <f t="shared" si="17"/>
        <v/>
      </c>
      <c r="N91" s="45" t="b">
        <f t="shared" si="18"/>
        <v>0</v>
      </c>
      <c r="O91" s="214">
        <f t="shared" si="19"/>
        <v>1</v>
      </c>
    </row>
    <row r="92" spans="1:15" x14ac:dyDescent="0.25">
      <c r="A92" s="530">
        <v>83</v>
      </c>
      <c r="B92" s="39"/>
      <c r="C92" s="39"/>
      <c r="D92" s="39"/>
      <c r="E92" s="39"/>
      <c r="F92" s="40"/>
      <c r="G92" s="40"/>
      <c r="H92" s="40"/>
      <c r="I92" s="67" t="str">
        <f t="shared" si="13"/>
        <v/>
      </c>
      <c r="J92" s="67" t="str">
        <f t="shared" si="14"/>
        <v/>
      </c>
      <c r="K92" s="529" t="str">
        <f t="shared" si="15"/>
        <v/>
      </c>
      <c r="L92" s="226" t="str">
        <f t="shared" si="16"/>
        <v/>
      </c>
      <c r="M92" s="35" t="str">
        <f t="shared" si="17"/>
        <v/>
      </c>
      <c r="N92" s="45" t="b">
        <f t="shared" si="18"/>
        <v>0</v>
      </c>
      <c r="O92" s="214">
        <f t="shared" si="19"/>
        <v>1</v>
      </c>
    </row>
    <row r="93" spans="1:15" x14ac:dyDescent="0.25">
      <c r="A93" s="530">
        <v>84</v>
      </c>
      <c r="B93" s="39"/>
      <c r="C93" s="39"/>
      <c r="D93" s="39"/>
      <c r="E93" s="39"/>
      <c r="F93" s="40"/>
      <c r="G93" s="40"/>
      <c r="H93" s="40"/>
      <c r="I93" s="67" t="str">
        <f t="shared" si="13"/>
        <v/>
      </c>
      <c r="J93" s="67" t="str">
        <f t="shared" si="14"/>
        <v/>
      </c>
      <c r="K93" s="529" t="str">
        <f t="shared" si="15"/>
        <v/>
      </c>
      <c r="L93" s="226" t="str">
        <f t="shared" si="16"/>
        <v/>
      </c>
      <c r="M93" s="35" t="str">
        <f t="shared" si="17"/>
        <v/>
      </c>
      <c r="N93" s="45" t="b">
        <f t="shared" si="18"/>
        <v>0</v>
      </c>
      <c r="O93" s="214">
        <f t="shared" si="19"/>
        <v>1</v>
      </c>
    </row>
    <row r="94" spans="1:15" x14ac:dyDescent="0.25">
      <c r="A94" s="530">
        <v>85</v>
      </c>
      <c r="B94" s="39"/>
      <c r="C94" s="39"/>
      <c r="D94" s="39"/>
      <c r="E94" s="39"/>
      <c r="F94" s="40"/>
      <c r="G94" s="40"/>
      <c r="H94" s="40"/>
      <c r="I94" s="67" t="str">
        <f t="shared" si="13"/>
        <v/>
      </c>
      <c r="J94" s="67" t="str">
        <f t="shared" si="14"/>
        <v/>
      </c>
      <c r="K94" s="529" t="str">
        <f t="shared" si="15"/>
        <v/>
      </c>
      <c r="L94" s="226" t="str">
        <f t="shared" si="16"/>
        <v/>
      </c>
      <c r="M94" s="35" t="str">
        <f t="shared" si="17"/>
        <v/>
      </c>
      <c r="N94" s="45" t="b">
        <f t="shared" si="18"/>
        <v>0</v>
      </c>
      <c r="O94" s="214">
        <f t="shared" si="19"/>
        <v>1</v>
      </c>
    </row>
    <row r="95" spans="1:15" x14ac:dyDescent="0.25">
      <c r="A95" s="530">
        <v>86</v>
      </c>
      <c r="B95" s="39"/>
      <c r="C95" s="39"/>
      <c r="D95" s="39"/>
      <c r="E95" s="39"/>
      <c r="F95" s="40"/>
      <c r="G95" s="40"/>
      <c r="H95" s="40"/>
      <c r="I95" s="67" t="str">
        <f t="shared" si="13"/>
        <v/>
      </c>
      <c r="J95" s="67" t="str">
        <f t="shared" si="14"/>
        <v/>
      </c>
      <c r="K95" s="529" t="str">
        <f t="shared" si="15"/>
        <v/>
      </c>
      <c r="L95" s="226" t="str">
        <f t="shared" si="16"/>
        <v/>
      </c>
      <c r="M95" s="35" t="str">
        <f t="shared" si="17"/>
        <v/>
      </c>
      <c r="N95" s="45" t="b">
        <f t="shared" si="18"/>
        <v>0</v>
      </c>
      <c r="O95" s="214">
        <f t="shared" si="19"/>
        <v>1</v>
      </c>
    </row>
    <row r="96" spans="1:15" x14ac:dyDescent="0.25">
      <c r="A96" s="530">
        <v>87</v>
      </c>
      <c r="B96" s="39"/>
      <c r="C96" s="39"/>
      <c r="D96" s="39"/>
      <c r="E96" s="39"/>
      <c r="F96" s="40"/>
      <c r="G96" s="40"/>
      <c r="H96" s="40"/>
      <c r="I96" s="67" t="str">
        <f t="shared" si="13"/>
        <v/>
      </c>
      <c r="J96" s="67" t="str">
        <f t="shared" si="14"/>
        <v/>
      </c>
      <c r="K96" s="529" t="str">
        <f t="shared" si="15"/>
        <v/>
      </c>
      <c r="L96" s="226" t="str">
        <f t="shared" si="16"/>
        <v/>
      </c>
      <c r="M96" s="35" t="str">
        <f t="shared" si="17"/>
        <v/>
      </c>
      <c r="N96" s="45" t="b">
        <f t="shared" si="18"/>
        <v>0</v>
      </c>
      <c r="O96" s="214">
        <f t="shared" si="19"/>
        <v>1</v>
      </c>
    </row>
    <row r="97" spans="1:15" x14ac:dyDescent="0.25">
      <c r="A97" s="530">
        <v>88</v>
      </c>
      <c r="B97" s="39"/>
      <c r="C97" s="39"/>
      <c r="D97" s="39"/>
      <c r="E97" s="39"/>
      <c r="F97" s="40"/>
      <c r="G97" s="40"/>
      <c r="H97" s="40"/>
      <c r="I97" s="67" t="str">
        <f t="shared" si="13"/>
        <v/>
      </c>
      <c r="J97" s="67" t="str">
        <f t="shared" si="14"/>
        <v/>
      </c>
      <c r="K97" s="529" t="str">
        <f t="shared" si="15"/>
        <v/>
      </c>
      <c r="L97" s="226" t="str">
        <f t="shared" si="16"/>
        <v/>
      </c>
      <c r="M97" s="35" t="str">
        <f t="shared" si="17"/>
        <v/>
      </c>
      <c r="N97" s="45" t="b">
        <f t="shared" si="18"/>
        <v>0</v>
      </c>
      <c r="O97" s="214">
        <f t="shared" si="19"/>
        <v>1</v>
      </c>
    </row>
    <row r="98" spans="1:15" x14ac:dyDescent="0.25">
      <c r="A98" s="530">
        <v>89</v>
      </c>
      <c r="B98" s="39"/>
      <c r="C98" s="39"/>
      <c r="D98" s="39"/>
      <c r="E98" s="39"/>
      <c r="F98" s="40"/>
      <c r="G98" s="40"/>
      <c r="H98" s="40"/>
      <c r="I98" s="67" t="str">
        <f t="shared" si="13"/>
        <v/>
      </c>
      <c r="J98" s="67" t="str">
        <f t="shared" si="14"/>
        <v/>
      </c>
      <c r="K98" s="529" t="str">
        <f t="shared" si="15"/>
        <v/>
      </c>
      <c r="L98" s="226" t="str">
        <f t="shared" si="16"/>
        <v/>
      </c>
      <c r="M98" s="35" t="str">
        <f t="shared" si="17"/>
        <v/>
      </c>
      <c r="N98" s="45" t="b">
        <f t="shared" si="18"/>
        <v>0</v>
      </c>
      <c r="O98" s="214">
        <f t="shared" si="19"/>
        <v>1</v>
      </c>
    </row>
    <row r="99" spans="1:15" x14ac:dyDescent="0.25">
      <c r="A99" s="530">
        <v>90</v>
      </c>
      <c r="B99" s="39"/>
      <c r="C99" s="39"/>
      <c r="D99" s="39"/>
      <c r="E99" s="39"/>
      <c r="F99" s="40"/>
      <c r="G99" s="40"/>
      <c r="H99" s="40"/>
      <c r="I99" s="67" t="str">
        <f t="shared" si="13"/>
        <v/>
      </c>
      <c r="J99" s="67" t="str">
        <f t="shared" si="14"/>
        <v/>
      </c>
      <c r="K99" s="529" t="str">
        <f t="shared" si="15"/>
        <v/>
      </c>
      <c r="L99" s="226" t="str">
        <f t="shared" si="16"/>
        <v/>
      </c>
      <c r="M99" s="35" t="str">
        <f t="shared" si="17"/>
        <v/>
      </c>
      <c r="N99" s="45" t="b">
        <f t="shared" si="18"/>
        <v>0</v>
      </c>
      <c r="O99" s="214">
        <f t="shared" si="19"/>
        <v>1</v>
      </c>
    </row>
    <row r="100" spans="1:15" x14ac:dyDescent="0.25">
      <c r="A100" s="530">
        <v>91</v>
      </c>
      <c r="B100" s="39"/>
      <c r="C100" s="39"/>
      <c r="D100" s="39"/>
      <c r="E100" s="39"/>
      <c r="F100" s="40"/>
      <c r="G100" s="40"/>
      <c r="H100" s="40"/>
      <c r="I100" s="67" t="str">
        <f t="shared" si="13"/>
        <v/>
      </c>
      <c r="J100" s="67" t="str">
        <f t="shared" si="14"/>
        <v/>
      </c>
      <c r="K100" s="529" t="str">
        <f t="shared" si="15"/>
        <v/>
      </c>
      <c r="L100" s="226" t="str">
        <f t="shared" si="16"/>
        <v/>
      </c>
      <c r="M100" s="35" t="str">
        <f t="shared" si="17"/>
        <v/>
      </c>
      <c r="N100" s="45" t="b">
        <f t="shared" si="18"/>
        <v>0</v>
      </c>
      <c r="O100" s="214">
        <f t="shared" si="19"/>
        <v>1</v>
      </c>
    </row>
    <row r="101" spans="1:15" x14ac:dyDescent="0.25">
      <c r="A101" s="530">
        <v>92</v>
      </c>
      <c r="B101" s="39"/>
      <c r="C101" s="39"/>
      <c r="D101" s="39"/>
      <c r="E101" s="39"/>
      <c r="F101" s="40"/>
      <c r="G101" s="40"/>
      <c r="H101" s="40"/>
      <c r="I101" s="67" t="str">
        <f t="shared" si="13"/>
        <v/>
      </c>
      <c r="J101" s="67" t="str">
        <f t="shared" si="14"/>
        <v/>
      </c>
      <c r="K101" s="529" t="str">
        <f t="shared" si="15"/>
        <v/>
      </c>
      <c r="L101" s="226" t="str">
        <f t="shared" si="16"/>
        <v/>
      </c>
      <c r="M101" s="35" t="str">
        <f t="shared" si="17"/>
        <v/>
      </c>
      <c r="N101" s="45" t="b">
        <f t="shared" si="18"/>
        <v>0</v>
      </c>
      <c r="O101" s="214">
        <f t="shared" si="19"/>
        <v>1</v>
      </c>
    </row>
    <row r="102" spans="1:15" x14ac:dyDescent="0.25">
      <c r="A102" s="530">
        <v>93</v>
      </c>
      <c r="B102" s="39"/>
      <c r="C102" s="39"/>
      <c r="D102" s="39"/>
      <c r="E102" s="39"/>
      <c r="F102" s="40"/>
      <c r="G102" s="40"/>
      <c r="H102" s="40"/>
      <c r="I102" s="67" t="str">
        <f t="shared" si="13"/>
        <v/>
      </c>
      <c r="J102" s="67" t="str">
        <f t="shared" si="14"/>
        <v/>
      </c>
      <c r="K102" s="529" t="str">
        <f t="shared" si="15"/>
        <v/>
      </c>
      <c r="L102" s="226" t="str">
        <f t="shared" si="16"/>
        <v/>
      </c>
      <c r="M102" s="35" t="str">
        <f t="shared" si="17"/>
        <v/>
      </c>
      <c r="N102" s="45" t="b">
        <f t="shared" si="18"/>
        <v>0</v>
      </c>
      <c r="O102" s="214">
        <f t="shared" si="19"/>
        <v>1</v>
      </c>
    </row>
    <row r="103" spans="1:15" x14ac:dyDescent="0.25">
      <c r="A103" s="530">
        <v>94</v>
      </c>
      <c r="B103" s="39"/>
      <c r="C103" s="39"/>
      <c r="D103" s="39"/>
      <c r="E103" s="39"/>
      <c r="F103" s="40"/>
      <c r="G103" s="40"/>
      <c r="H103" s="40"/>
      <c r="I103" s="67" t="str">
        <f t="shared" si="13"/>
        <v/>
      </c>
      <c r="J103" s="67" t="str">
        <f t="shared" si="14"/>
        <v/>
      </c>
      <c r="K103" s="529" t="str">
        <f t="shared" si="15"/>
        <v/>
      </c>
      <c r="L103" s="226" t="str">
        <f t="shared" si="16"/>
        <v/>
      </c>
      <c r="M103" s="35" t="str">
        <f t="shared" si="17"/>
        <v/>
      </c>
      <c r="N103" s="45" t="b">
        <f t="shared" si="18"/>
        <v>0</v>
      </c>
      <c r="O103" s="214">
        <f t="shared" si="19"/>
        <v>1</v>
      </c>
    </row>
    <row r="104" spans="1:15" x14ac:dyDescent="0.25">
      <c r="A104" s="530">
        <v>95</v>
      </c>
      <c r="B104" s="39"/>
      <c r="C104" s="39"/>
      <c r="D104" s="39"/>
      <c r="E104" s="39"/>
      <c r="F104" s="40"/>
      <c r="G104" s="40"/>
      <c r="H104" s="40"/>
      <c r="I104" s="67" t="str">
        <f t="shared" si="13"/>
        <v/>
      </c>
      <c r="J104" s="67" t="str">
        <f t="shared" si="14"/>
        <v/>
      </c>
      <c r="K104" s="529" t="str">
        <f t="shared" si="15"/>
        <v/>
      </c>
      <c r="L104" s="226" t="str">
        <f t="shared" si="16"/>
        <v/>
      </c>
      <c r="M104" s="35" t="str">
        <f t="shared" si="17"/>
        <v/>
      </c>
      <c r="N104" s="45" t="b">
        <f t="shared" si="18"/>
        <v>0</v>
      </c>
      <c r="O104" s="214">
        <f t="shared" si="19"/>
        <v>1</v>
      </c>
    </row>
    <row r="105" spans="1:15" x14ac:dyDescent="0.25">
      <c r="A105" s="530">
        <v>96</v>
      </c>
      <c r="B105" s="39"/>
      <c r="C105" s="39"/>
      <c r="D105" s="39"/>
      <c r="E105" s="39"/>
      <c r="F105" s="40"/>
      <c r="G105" s="40"/>
      <c r="H105" s="40"/>
      <c r="I105" s="67" t="str">
        <f t="shared" si="13"/>
        <v/>
      </c>
      <c r="J105" s="67" t="str">
        <f t="shared" si="14"/>
        <v/>
      </c>
      <c r="K105" s="529" t="str">
        <f t="shared" si="15"/>
        <v/>
      </c>
      <c r="L105" s="226" t="str">
        <f t="shared" si="16"/>
        <v/>
      </c>
      <c r="M105" s="35" t="str">
        <f t="shared" si="17"/>
        <v/>
      </c>
      <c r="N105" s="45" t="b">
        <f t="shared" si="18"/>
        <v>0</v>
      </c>
      <c r="O105" s="214">
        <f t="shared" si="19"/>
        <v>1</v>
      </c>
    </row>
    <row r="106" spans="1:15" x14ac:dyDescent="0.25">
      <c r="A106" s="530">
        <v>97</v>
      </c>
      <c r="B106" s="39"/>
      <c r="C106" s="39"/>
      <c r="D106" s="39"/>
      <c r="E106" s="39"/>
      <c r="F106" s="40"/>
      <c r="G106" s="40"/>
      <c r="H106" s="40"/>
      <c r="I106" s="67" t="str">
        <f t="shared" si="13"/>
        <v/>
      </c>
      <c r="J106" s="67" t="str">
        <f t="shared" si="14"/>
        <v/>
      </c>
      <c r="K106" s="529" t="str">
        <f t="shared" si="15"/>
        <v/>
      </c>
      <c r="L106" s="226" t="str">
        <f t="shared" si="16"/>
        <v/>
      </c>
      <c r="M106" s="35" t="str">
        <f t="shared" si="17"/>
        <v/>
      </c>
      <c r="N106" s="45" t="b">
        <f t="shared" si="18"/>
        <v>0</v>
      </c>
      <c r="O106" s="214">
        <f t="shared" si="19"/>
        <v>1</v>
      </c>
    </row>
    <row r="107" spans="1:15" x14ac:dyDescent="0.25">
      <c r="A107" s="530">
        <v>98</v>
      </c>
      <c r="B107" s="39"/>
      <c r="C107" s="39"/>
      <c r="D107" s="39"/>
      <c r="E107" s="39"/>
      <c r="F107" s="40"/>
      <c r="G107" s="40"/>
      <c r="H107" s="40"/>
      <c r="I107" s="67" t="str">
        <f t="shared" si="13"/>
        <v/>
      </c>
      <c r="J107" s="67" t="str">
        <f t="shared" si="14"/>
        <v/>
      </c>
      <c r="K107" s="529" t="str">
        <f t="shared" si="15"/>
        <v/>
      </c>
      <c r="L107" s="226" t="str">
        <f t="shared" si="16"/>
        <v/>
      </c>
      <c r="M107" s="35" t="str">
        <f t="shared" si="17"/>
        <v/>
      </c>
      <c r="N107" s="45" t="b">
        <f t="shared" si="18"/>
        <v>0</v>
      </c>
      <c r="O107" s="214">
        <f t="shared" si="19"/>
        <v>1</v>
      </c>
    </row>
    <row r="108" spans="1:15" x14ac:dyDescent="0.25">
      <c r="A108" s="530">
        <v>99</v>
      </c>
      <c r="B108" s="39"/>
      <c r="C108" s="39"/>
      <c r="D108" s="39"/>
      <c r="E108" s="39"/>
      <c r="F108" s="40"/>
      <c r="G108" s="40"/>
      <c r="H108" s="40"/>
      <c r="I108" s="67" t="str">
        <f t="shared" si="13"/>
        <v/>
      </c>
      <c r="J108" s="67" t="str">
        <f t="shared" si="14"/>
        <v/>
      </c>
      <c r="K108" s="529" t="str">
        <f t="shared" si="15"/>
        <v/>
      </c>
      <c r="L108" s="226" t="str">
        <f t="shared" si="16"/>
        <v/>
      </c>
      <c r="M108" s="35" t="str">
        <f t="shared" si="17"/>
        <v/>
      </c>
      <c r="N108" s="45" t="b">
        <f t="shared" si="18"/>
        <v>0</v>
      </c>
      <c r="O108" s="214">
        <f t="shared" si="19"/>
        <v>1</v>
      </c>
    </row>
    <row r="109" spans="1:15" x14ac:dyDescent="0.25">
      <c r="A109" s="530">
        <v>100</v>
      </c>
      <c r="B109" s="39"/>
      <c r="C109" s="39"/>
      <c r="D109" s="39"/>
      <c r="E109" s="39"/>
      <c r="F109" s="40"/>
      <c r="G109" s="40"/>
      <c r="H109" s="40"/>
      <c r="I109" s="67" t="str">
        <f t="shared" si="13"/>
        <v/>
      </c>
      <c r="J109" s="67" t="str">
        <f t="shared" si="14"/>
        <v/>
      </c>
      <c r="K109" s="529" t="str">
        <f t="shared" si="15"/>
        <v/>
      </c>
      <c r="L109" s="226" t="str">
        <f t="shared" si="16"/>
        <v/>
      </c>
      <c r="M109" s="35" t="str">
        <f t="shared" si="17"/>
        <v/>
      </c>
      <c r="N109" s="45" t="b">
        <f t="shared" si="18"/>
        <v>0</v>
      </c>
      <c r="O109" s="214">
        <f t="shared" si="19"/>
        <v>1</v>
      </c>
    </row>
    <row r="110" spans="1:15" x14ac:dyDescent="0.25">
      <c r="A110" s="530">
        <v>101</v>
      </c>
      <c r="B110" s="531"/>
      <c r="C110" s="531"/>
      <c r="D110" s="531"/>
      <c r="E110" s="531"/>
      <c r="F110" s="533"/>
      <c r="G110" s="531"/>
      <c r="H110" s="532"/>
      <c r="I110" s="67" t="str">
        <f t="shared" si="13"/>
        <v/>
      </c>
      <c r="J110" s="67" t="str">
        <f t="shared" si="14"/>
        <v/>
      </c>
    </row>
    <row r="111" spans="1:15" x14ac:dyDescent="0.25">
      <c r="A111" s="530">
        <v>102</v>
      </c>
      <c r="B111" s="531"/>
      <c r="C111" s="531"/>
      <c r="D111" s="531"/>
      <c r="E111" s="531"/>
      <c r="F111" s="533"/>
      <c r="G111" s="531"/>
      <c r="H111" s="532"/>
      <c r="I111" s="67" t="str">
        <f t="shared" si="13"/>
        <v/>
      </c>
      <c r="J111" s="67" t="str">
        <f t="shared" si="14"/>
        <v/>
      </c>
    </row>
    <row r="112" spans="1:15" x14ac:dyDescent="0.25">
      <c r="A112" s="530">
        <v>103</v>
      </c>
      <c r="B112" s="531"/>
      <c r="C112" s="531"/>
      <c r="D112" s="531"/>
      <c r="E112" s="531"/>
      <c r="F112" s="533"/>
      <c r="G112" s="531"/>
      <c r="H112" s="532"/>
      <c r="I112" s="67" t="str">
        <f t="shared" si="13"/>
        <v/>
      </c>
      <c r="J112" s="67" t="str">
        <f t="shared" si="14"/>
        <v/>
      </c>
    </row>
    <row r="113" spans="1:10" x14ac:dyDescent="0.25">
      <c r="A113" s="530">
        <v>104</v>
      </c>
      <c r="B113" s="531"/>
      <c r="C113" s="531"/>
      <c r="D113" s="531"/>
      <c r="E113" s="531"/>
      <c r="F113" s="533"/>
      <c r="G113" s="531"/>
      <c r="H113" s="532"/>
      <c r="I113" s="67" t="str">
        <f t="shared" si="13"/>
        <v/>
      </c>
      <c r="J113" s="67" t="str">
        <f t="shared" si="14"/>
        <v/>
      </c>
    </row>
    <row r="114" spans="1:10" x14ac:dyDescent="0.25">
      <c r="A114" s="530">
        <v>105</v>
      </c>
      <c r="B114" s="531"/>
      <c r="C114" s="531"/>
      <c r="D114" s="531"/>
      <c r="E114" s="531"/>
      <c r="F114" s="533"/>
      <c r="G114" s="531"/>
      <c r="H114" s="532"/>
      <c r="I114" s="67" t="str">
        <f t="shared" si="13"/>
        <v/>
      </c>
      <c r="J114" s="67" t="str">
        <f t="shared" si="14"/>
        <v/>
      </c>
    </row>
    <row r="115" spans="1:10" x14ac:dyDescent="0.25">
      <c r="A115" s="530">
        <v>106</v>
      </c>
      <c r="B115" s="531"/>
      <c r="C115" s="531"/>
      <c r="D115" s="531"/>
      <c r="E115" s="531"/>
      <c r="F115" s="533"/>
      <c r="G115" s="531"/>
      <c r="H115" s="532"/>
      <c r="I115" s="67" t="str">
        <f t="shared" si="13"/>
        <v/>
      </c>
      <c r="J115" s="67" t="str">
        <f t="shared" si="14"/>
        <v/>
      </c>
    </row>
    <row r="116" spans="1:10" x14ac:dyDescent="0.25">
      <c r="A116" s="530">
        <v>107</v>
      </c>
      <c r="B116" s="531"/>
      <c r="C116" s="531"/>
      <c r="D116" s="531"/>
      <c r="E116" s="531"/>
      <c r="F116" s="533"/>
      <c r="G116" s="531"/>
      <c r="H116" s="532"/>
      <c r="I116" s="67" t="str">
        <f t="shared" si="13"/>
        <v/>
      </c>
      <c r="J116" s="67" t="str">
        <f t="shared" si="14"/>
        <v/>
      </c>
    </row>
    <row r="117" spans="1:10" x14ac:dyDescent="0.25">
      <c r="A117" s="530">
        <v>108</v>
      </c>
      <c r="B117" s="531"/>
      <c r="C117" s="531"/>
      <c r="D117" s="531"/>
      <c r="E117" s="531"/>
      <c r="F117" s="533"/>
      <c r="G117" s="531"/>
      <c r="H117" s="532"/>
      <c r="I117" s="67" t="str">
        <f t="shared" si="13"/>
        <v/>
      </c>
      <c r="J117" s="67" t="str">
        <f t="shared" si="14"/>
        <v/>
      </c>
    </row>
    <row r="118" spans="1:10" x14ac:dyDescent="0.25">
      <c r="A118" s="530">
        <v>109</v>
      </c>
      <c r="B118" s="531"/>
      <c r="C118" s="531"/>
      <c r="D118" s="531"/>
      <c r="E118" s="531"/>
      <c r="F118" s="533"/>
      <c r="G118" s="531"/>
      <c r="H118" s="532"/>
      <c r="I118" s="67" t="str">
        <f t="shared" si="13"/>
        <v/>
      </c>
      <c r="J118" s="67" t="str">
        <f t="shared" si="14"/>
        <v/>
      </c>
    </row>
    <row r="119" spans="1:10" x14ac:dyDescent="0.25">
      <c r="A119" s="530">
        <v>110</v>
      </c>
      <c r="B119" s="531"/>
      <c r="C119" s="531"/>
      <c r="D119" s="531"/>
      <c r="E119" s="531"/>
      <c r="F119" s="533"/>
      <c r="G119" s="531"/>
      <c r="H119" s="532"/>
      <c r="I119" s="67" t="str">
        <f t="shared" si="13"/>
        <v/>
      </c>
      <c r="J119" s="67" t="str">
        <f t="shared" si="14"/>
        <v/>
      </c>
    </row>
    <row r="120" spans="1:10" x14ac:dyDescent="0.25">
      <c r="A120" s="530">
        <v>111</v>
      </c>
      <c r="B120" s="531"/>
      <c r="C120" s="531"/>
      <c r="D120" s="531"/>
      <c r="E120" s="531"/>
      <c r="F120" s="533"/>
      <c r="G120" s="531"/>
      <c r="H120" s="532"/>
      <c r="I120" s="67" t="str">
        <f t="shared" si="13"/>
        <v/>
      </c>
      <c r="J120" s="67" t="str">
        <f t="shared" si="14"/>
        <v/>
      </c>
    </row>
    <row r="121" spans="1:10" x14ac:dyDescent="0.25">
      <c r="A121" s="530">
        <v>112</v>
      </c>
      <c r="B121" s="531"/>
      <c r="C121" s="531"/>
      <c r="D121" s="531"/>
      <c r="E121" s="531"/>
      <c r="F121" s="533"/>
      <c r="G121" s="531"/>
      <c r="H121" s="532"/>
      <c r="I121" s="67" t="str">
        <f t="shared" si="13"/>
        <v/>
      </c>
      <c r="J121" s="67" t="str">
        <f t="shared" si="14"/>
        <v/>
      </c>
    </row>
    <row r="122" spans="1:10" x14ac:dyDescent="0.25">
      <c r="A122" s="530">
        <v>113</v>
      </c>
      <c r="B122" s="531"/>
      <c r="C122" s="531"/>
      <c r="D122" s="531"/>
      <c r="E122" s="531"/>
      <c r="F122" s="533"/>
      <c r="G122" s="531"/>
      <c r="H122" s="532"/>
      <c r="I122" s="67" t="str">
        <f t="shared" si="13"/>
        <v/>
      </c>
      <c r="J122" s="67" t="str">
        <f t="shared" si="14"/>
        <v/>
      </c>
    </row>
    <row r="123" spans="1:10" x14ac:dyDescent="0.25">
      <c r="A123" s="530">
        <v>114</v>
      </c>
      <c r="B123" s="531"/>
      <c r="C123" s="531"/>
      <c r="D123" s="531"/>
      <c r="E123" s="531"/>
      <c r="F123" s="533"/>
      <c r="G123" s="531"/>
      <c r="H123" s="532"/>
      <c r="I123" s="67" t="str">
        <f t="shared" si="13"/>
        <v/>
      </c>
      <c r="J123" s="67" t="str">
        <f t="shared" si="14"/>
        <v/>
      </c>
    </row>
    <row r="124" spans="1:10" x14ac:dyDescent="0.25">
      <c r="A124" s="530">
        <v>115</v>
      </c>
      <c r="B124" s="531"/>
      <c r="C124" s="531"/>
      <c r="D124" s="531"/>
      <c r="E124" s="531"/>
      <c r="F124" s="533"/>
      <c r="G124" s="531"/>
      <c r="H124" s="532"/>
      <c r="I124" s="67" t="str">
        <f t="shared" si="13"/>
        <v/>
      </c>
      <c r="J124" s="67" t="str">
        <f t="shared" si="14"/>
        <v/>
      </c>
    </row>
    <row r="125" spans="1:10" x14ac:dyDescent="0.25">
      <c r="A125" s="530">
        <v>116</v>
      </c>
      <c r="B125" s="531"/>
      <c r="C125" s="531"/>
      <c r="D125" s="531"/>
      <c r="E125" s="531"/>
      <c r="F125" s="533"/>
      <c r="G125" s="531"/>
      <c r="H125" s="532"/>
      <c r="I125" s="67" t="str">
        <f t="shared" si="13"/>
        <v/>
      </c>
      <c r="J125" s="67" t="str">
        <f t="shared" si="14"/>
        <v/>
      </c>
    </row>
    <row r="126" spans="1:10" x14ac:dyDescent="0.25">
      <c r="A126" s="530">
        <v>117</v>
      </c>
      <c r="B126" s="531"/>
      <c r="C126" s="531"/>
      <c r="D126" s="531"/>
      <c r="E126" s="531"/>
      <c r="F126" s="533"/>
      <c r="G126" s="531"/>
      <c r="H126" s="532"/>
      <c r="I126" s="67" t="str">
        <f t="shared" si="13"/>
        <v/>
      </c>
      <c r="J126" s="67" t="str">
        <f t="shared" si="14"/>
        <v/>
      </c>
    </row>
    <row r="127" spans="1:10" x14ac:dyDescent="0.25">
      <c r="A127" s="530">
        <v>118</v>
      </c>
      <c r="B127" s="531"/>
      <c r="C127" s="531"/>
      <c r="D127" s="531"/>
      <c r="E127" s="531"/>
      <c r="F127" s="533"/>
      <c r="G127" s="531"/>
      <c r="H127" s="532"/>
      <c r="I127" s="67" t="str">
        <f t="shared" si="13"/>
        <v/>
      </c>
      <c r="J127" s="67" t="str">
        <f t="shared" si="14"/>
        <v/>
      </c>
    </row>
    <row r="128" spans="1:10" x14ac:dyDescent="0.25">
      <c r="A128" s="530">
        <v>119</v>
      </c>
      <c r="B128" s="531"/>
      <c r="C128" s="531"/>
      <c r="D128" s="531"/>
      <c r="E128" s="531"/>
      <c r="F128" s="533"/>
      <c r="G128" s="531"/>
      <c r="H128" s="532"/>
      <c r="I128" s="67" t="str">
        <f t="shared" si="13"/>
        <v/>
      </c>
      <c r="J128" s="67" t="str">
        <f t="shared" si="14"/>
        <v/>
      </c>
    </row>
    <row r="129" spans="1:10" x14ac:dyDescent="0.25">
      <c r="A129" s="530">
        <v>120</v>
      </c>
      <c r="B129" s="531"/>
      <c r="C129" s="531"/>
      <c r="D129" s="531"/>
      <c r="E129" s="531"/>
      <c r="F129" s="533"/>
      <c r="G129" s="531"/>
      <c r="H129" s="532"/>
      <c r="I129" s="67" t="str">
        <f t="shared" si="13"/>
        <v/>
      </c>
      <c r="J129" s="67" t="str">
        <f t="shared" si="14"/>
        <v/>
      </c>
    </row>
    <row r="130" spans="1:10" x14ac:dyDescent="0.25">
      <c r="A130" s="530">
        <v>121</v>
      </c>
      <c r="B130" s="531"/>
      <c r="C130" s="531"/>
      <c r="D130" s="531"/>
      <c r="E130" s="531"/>
      <c r="F130" s="533"/>
      <c r="G130" s="531"/>
      <c r="H130" s="532"/>
      <c r="I130" s="67" t="str">
        <f t="shared" si="13"/>
        <v/>
      </c>
      <c r="J130" s="67" t="str">
        <f t="shared" si="14"/>
        <v/>
      </c>
    </row>
    <row r="131" spans="1:10" x14ac:dyDescent="0.25">
      <c r="A131" s="530">
        <v>122</v>
      </c>
      <c r="B131" s="531"/>
      <c r="C131" s="531"/>
      <c r="D131" s="531"/>
      <c r="E131" s="531"/>
      <c r="F131" s="533"/>
      <c r="G131" s="531"/>
      <c r="H131" s="532"/>
      <c r="I131" s="67" t="str">
        <f t="shared" si="13"/>
        <v/>
      </c>
      <c r="J131" s="67" t="str">
        <f t="shared" si="14"/>
        <v/>
      </c>
    </row>
    <row r="132" spans="1:10" x14ac:dyDescent="0.25">
      <c r="A132" s="530">
        <v>123</v>
      </c>
      <c r="B132" s="531"/>
      <c r="C132" s="531"/>
      <c r="D132" s="531"/>
      <c r="E132" s="531"/>
      <c r="F132" s="533"/>
      <c r="G132" s="531"/>
      <c r="H132" s="532"/>
      <c r="I132" s="67" t="str">
        <f t="shared" si="13"/>
        <v/>
      </c>
      <c r="J132" s="67" t="str">
        <f t="shared" si="14"/>
        <v/>
      </c>
    </row>
    <row r="133" spans="1:10" x14ac:dyDescent="0.25">
      <c r="A133" s="530">
        <v>124</v>
      </c>
      <c r="B133" s="531"/>
      <c r="C133" s="531"/>
      <c r="D133" s="531"/>
      <c r="E133" s="531"/>
      <c r="F133" s="533"/>
      <c r="G133" s="531"/>
      <c r="H133" s="532"/>
      <c r="I133" s="67" t="str">
        <f t="shared" si="13"/>
        <v/>
      </c>
      <c r="J133" s="67" t="str">
        <f t="shared" si="14"/>
        <v/>
      </c>
    </row>
    <row r="134" spans="1:10" x14ac:dyDescent="0.25">
      <c r="A134" s="530">
        <v>125</v>
      </c>
      <c r="B134" s="531"/>
      <c r="C134" s="531"/>
      <c r="D134" s="531"/>
      <c r="E134" s="531"/>
      <c r="F134" s="533"/>
      <c r="G134" s="531"/>
      <c r="H134" s="532"/>
      <c r="I134" s="67" t="str">
        <f t="shared" si="13"/>
        <v/>
      </c>
      <c r="J134" s="67" t="str">
        <f t="shared" si="14"/>
        <v/>
      </c>
    </row>
    <row r="135" spans="1:10" x14ac:dyDescent="0.25">
      <c r="A135" s="530">
        <v>126</v>
      </c>
      <c r="B135" s="531"/>
      <c r="C135" s="531"/>
      <c r="D135" s="531"/>
      <c r="E135" s="531"/>
      <c r="F135" s="533"/>
      <c r="G135" s="531"/>
      <c r="H135" s="532"/>
      <c r="I135" s="67" t="str">
        <f t="shared" si="13"/>
        <v/>
      </c>
      <c r="J135" s="67" t="str">
        <f t="shared" si="14"/>
        <v/>
      </c>
    </row>
    <row r="136" spans="1:10" x14ac:dyDescent="0.25">
      <c r="A136" s="530">
        <v>127</v>
      </c>
      <c r="B136" s="531"/>
      <c r="C136" s="531"/>
      <c r="D136" s="531"/>
      <c r="E136" s="531"/>
      <c r="F136" s="533"/>
      <c r="G136" s="531"/>
      <c r="H136" s="532"/>
      <c r="I136" s="67" t="str">
        <f t="shared" si="13"/>
        <v/>
      </c>
      <c r="J136" s="67" t="str">
        <f t="shared" si="14"/>
        <v/>
      </c>
    </row>
    <row r="137" spans="1:10" x14ac:dyDescent="0.25">
      <c r="A137" s="530">
        <v>128</v>
      </c>
      <c r="B137" s="531"/>
      <c r="C137" s="531"/>
      <c r="D137" s="531"/>
      <c r="E137" s="531"/>
      <c r="F137" s="533"/>
      <c r="G137" s="531"/>
      <c r="H137" s="532"/>
      <c r="I137" s="67" t="str">
        <f t="shared" si="13"/>
        <v/>
      </c>
      <c r="J137" s="67" t="str">
        <f t="shared" si="14"/>
        <v/>
      </c>
    </row>
    <row r="138" spans="1:10" x14ac:dyDescent="0.25">
      <c r="A138" s="530">
        <v>129</v>
      </c>
      <c r="B138" s="531"/>
      <c r="C138" s="531"/>
      <c r="D138" s="531"/>
      <c r="E138" s="531"/>
      <c r="F138" s="533"/>
      <c r="G138" s="531"/>
      <c r="H138" s="532"/>
      <c r="I138" s="67" t="str">
        <f t="shared" ref="I138:I201" si="20">IF(OR($B138="",$C138="",$D138="",$E138="",$F138&lt;an_initial,$F138&gt;an_final,$N138=FALSE),"",NCWEB/O138)</f>
        <v/>
      </c>
      <c r="J138" s="67" t="str">
        <f t="shared" ref="J138:J201" si="21">IF(OR($B138="",$C138="",$D138="",$E138="",$F138="",$F138&gt;an_final,$N138=FALSE),"",NCWEB/O138)</f>
        <v/>
      </c>
    </row>
    <row r="139" spans="1:10" x14ac:dyDescent="0.25">
      <c r="A139" s="530">
        <v>130</v>
      </c>
      <c r="B139" s="531"/>
      <c r="C139" s="531"/>
      <c r="D139" s="531"/>
      <c r="E139" s="531"/>
      <c r="F139" s="533"/>
      <c r="G139" s="531"/>
      <c r="H139" s="532"/>
      <c r="I139" s="67" t="str">
        <f t="shared" si="20"/>
        <v/>
      </c>
      <c r="J139" s="67" t="str">
        <f t="shared" si="21"/>
        <v/>
      </c>
    </row>
    <row r="140" spans="1:10" x14ac:dyDescent="0.25">
      <c r="A140" s="530">
        <v>131</v>
      </c>
      <c r="B140" s="531"/>
      <c r="C140" s="531"/>
      <c r="D140" s="531"/>
      <c r="E140" s="531"/>
      <c r="F140" s="533"/>
      <c r="G140" s="531"/>
      <c r="H140" s="532"/>
      <c r="I140" s="67" t="str">
        <f t="shared" si="20"/>
        <v/>
      </c>
      <c r="J140" s="67" t="str">
        <f t="shared" si="21"/>
        <v/>
      </c>
    </row>
    <row r="141" spans="1:10" x14ac:dyDescent="0.25">
      <c r="A141" s="530">
        <v>132</v>
      </c>
      <c r="B141" s="531"/>
      <c r="C141" s="531"/>
      <c r="D141" s="531"/>
      <c r="E141" s="531"/>
      <c r="F141" s="533"/>
      <c r="G141" s="531"/>
      <c r="H141" s="532"/>
      <c r="I141" s="67" t="str">
        <f t="shared" si="20"/>
        <v/>
      </c>
      <c r="J141" s="67" t="str">
        <f t="shared" si="21"/>
        <v/>
      </c>
    </row>
    <row r="142" spans="1:10" x14ac:dyDescent="0.25">
      <c r="A142" s="530">
        <v>133</v>
      </c>
      <c r="B142" s="531"/>
      <c r="C142" s="531"/>
      <c r="D142" s="531"/>
      <c r="E142" s="531"/>
      <c r="F142" s="533"/>
      <c r="G142" s="531"/>
      <c r="H142" s="532"/>
      <c r="I142" s="67" t="str">
        <f t="shared" si="20"/>
        <v/>
      </c>
      <c r="J142" s="67" t="str">
        <f t="shared" si="21"/>
        <v/>
      </c>
    </row>
    <row r="143" spans="1:10" x14ac:dyDescent="0.25">
      <c r="A143" s="530">
        <v>134</v>
      </c>
      <c r="B143" s="531"/>
      <c r="C143" s="531"/>
      <c r="D143" s="531"/>
      <c r="E143" s="531"/>
      <c r="F143" s="533"/>
      <c r="G143" s="531"/>
      <c r="H143" s="532"/>
      <c r="I143" s="67" t="str">
        <f t="shared" si="20"/>
        <v/>
      </c>
      <c r="J143" s="67" t="str">
        <f t="shared" si="21"/>
        <v/>
      </c>
    </row>
    <row r="144" spans="1:10" x14ac:dyDescent="0.25">
      <c r="A144" s="530">
        <v>135</v>
      </c>
      <c r="B144" s="531"/>
      <c r="C144" s="531"/>
      <c r="D144" s="531"/>
      <c r="E144" s="531"/>
      <c r="F144" s="533"/>
      <c r="G144" s="531"/>
      <c r="H144" s="532"/>
      <c r="I144" s="67" t="str">
        <f t="shared" si="20"/>
        <v/>
      </c>
      <c r="J144" s="67" t="str">
        <f t="shared" si="21"/>
        <v/>
      </c>
    </row>
    <row r="145" spans="1:10" x14ac:dyDescent="0.25">
      <c r="A145" s="530">
        <v>136</v>
      </c>
      <c r="B145" s="531"/>
      <c r="C145" s="531"/>
      <c r="D145" s="531"/>
      <c r="E145" s="531"/>
      <c r="F145" s="533"/>
      <c r="G145" s="531"/>
      <c r="H145" s="532"/>
      <c r="I145" s="67" t="str">
        <f t="shared" si="20"/>
        <v/>
      </c>
      <c r="J145" s="67" t="str">
        <f t="shared" si="21"/>
        <v/>
      </c>
    </row>
    <row r="146" spans="1:10" x14ac:dyDescent="0.25">
      <c r="A146" s="530">
        <v>137</v>
      </c>
      <c r="B146" s="531"/>
      <c r="C146" s="531"/>
      <c r="D146" s="531"/>
      <c r="E146" s="531"/>
      <c r="F146" s="533"/>
      <c r="G146" s="531"/>
      <c r="H146" s="532"/>
      <c r="I146" s="67" t="str">
        <f t="shared" si="20"/>
        <v/>
      </c>
      <c r="J146" s="67" t="str">
        <f t="shared" si="21"/>
        <v/>
      </c>
    </row>
    <row r="147" spans="1:10" x14ac:dyDescent="0.25">
      <c r="A147" s="530">
        <v>138</v>
      </c>
      <c r="B147" s="531"/>
      <c r="C147" s="531"/>
      <c r="D147" s="531"/>
      <c r="E147" s="531"/>
      <c r="F147" s="533"/>
      <c r="G147" s="531"/>
      <c r="H147" s="532"/>
      <c r="I147" s="67" t="str">
        <f t="shared" si="20"/>
        <v/>
      </c>
      <c r="J147" s="67" t="str">
        <f t="shared" si="21"/>
        <v/>
      </c>
    </row>
    <row r="148" spans="1:10" x14ac:dyDescent="0.25">
      <c r="A148" s="530">
        <v>139</v>
      </c>
      <c r="B148" s="531"/>
      <c r="C148" s="531"/>
      <c r="D148" s="531"/>
      <c r="E148" s="531"/>
      <c r="F148" s="533"/>
      <c r="G148" s="531"/>
      <c r="H148" s="532"/>
      <c r="I148" s="67" t="str">
        <f t="shared" si="20"/>
        <v/>
      </c>
      <c r="J148" s="67" t="str">
        <f t="shared" si="21"/>
        <v/>
      </c>
    </row>
    <row r="149" spans="1:10" x14ac:dyDescent="0.25">
      <c r="A149" s="530">
        <v>140</v>
      </c>
      <c r="B149" s="531"/>
      <c r="C149" s="531"/>
      <c r="D149" s="531"/>
      <c r="E149" s="531"/>
      <c r="F149" s="533"/>
      <c r="G149" s="531"/>
      <c r="H149" s="532"/>
      <c r="I149" s="67" t="str">
        <f t="shared" si="20"/>
        <v/>
      </c>
      <c r="J149" s="67" t="str">
        <f t="shared" si="21"/>
        <v/>
      </c>
    </row>
    <row r="150" spans="1:10" x14ac:dyDescent="0.25">
      <c r="A150" s="530">
        <v>141</v>
      </c>
      <c r="B150" s="531"/>
      <c r="C150" s="531"/>
      <c r="D150" s="531"/>
      <c r="E150" s="531"/>
      <c r="F150" s="533"/>
      <c r="G150" s="531"/>
      <c r="H150" s="532"/>
      <c r="I150" s="67" t="str">
        <f t="shared" si="20"/>
        <v/>
      </c>
      <c r="J150" s="67" t="str">
        <f t="shared" si="21"/>
        <v/>
      </c>
    </row>
    <row r="151" spans="1:10" x14ac:dyDescent="0.25">
      <c r="A151" s="530">
        <v>142</v>
      </c>
      <c r="B151" s="531"/>
      <c r="C151" s="531"/>
      <c r="D151" s="531"/>
      <c r="E151" s="531"/>
      <c r="F151" s="533"/>
      <c r="G151" s="531"/>
      <c r="H151" s="532"/>
      <c r="I151" s="67" t="str">
        <f t="shared" si="20"/>
        <v/>
      </c>
      <c r="J151" s="67" t="str">
        <f t="shared" si="21"/>
        <v/>
      </c>
    </row>
    <row r="152" spans="1:10" x14ac:dyDescent="0.25">
      <c r="A152" s="530">
        <v>143</v>
      </c>
      <c r="B152" s="531"/>
      <c r="C152" s="531"/>
      <c r="D152" s="531"/>
      <c r="E152" s="531"/>
      <c r="F152" s="533"/>
      <c r="G152" s="531"/>
      <c r="H152" s="532"/>
      <c r="I152" s="67" t="str">
        <f t="shared" si="20"/>
        <v/>
      </c>
      <c r="J152" s="67" t="str">
        <f t="shared" si="21"/>
        <v/>
      </c>
    </row>
    <row r="153" spans="1:10" x14ac:dyDescent="0.25">
      <c r="A153" s="530">
        <v>144</v>
      </c>
      <c r="B153" s="531"/>
      <c r="C153" s="531"/>
      <c r="D153" s="531"/>
      <c r="E153" s="531"/>
      <c r="F153" s="533"/>
      <c r="G153" s="531"/>
      <c r="H153" s="532"/>
      <c r="I153" s="67" t="str">
        <f t="shared" si="20"/>
        <v/>
      </c>
      <c r="J153" s="67" t="str">
        <f t="shared" si="21"/>
        <v/>
      </c>
    </row>
    <row r="154" spans="1:10" x14ac:dyDescent="0.25">
      <c r="A154" s="530">
        <v>145</v>
      </c>
      <c r="B154" s="531"/>
      <c r="C154" s="531"/>
      <c r="D154" s="531"/>
      <c r="E154" s="531"/>
      <c r="F154" s="533"/>
      <c r="G154" s="531"/>
      <c r="H154" s="532"/>
      <c r="I154" s="67" t="str">
        <f t="shared" si="20"/>
        <v/>
      </c>
      <c r="J154" s="67" t="str">
        <f t="shared" si="21"/>
        <v/>
      </c>
    </row>
    <row r="155" spans="1:10" x14ac:dyDescent="0.25">
      <c r="A155" s="530">
        <v>146</v>
      </c>
      <c r="B155" s="531"/>
      <c r="C155" s="531"/>
      <c r="D155" s="531"/>
      <c r="E155" s="531"/>
      <c r="F155" s="533"/>
      <c r="G155" s="531"/>
      <c r="H155" s="532"/>
      <c r="I155" s="67" t="str">
        <f t="shared" si="20"/>
        <v/>
      </c>
      <c r="J155" s="67" t="str">
        <f t="shared" si="21"/>
        <v/>
      </c>
    </row>
    <row r="156" spans="1:10" x14ac:dyDescent="0.25">
      <c r="A156" s="530">
        <v>147</v>
      </c>
      <c r="B156" s="531"/>
      <c r="C156" s="531"/>
      <c r="D156" s="531"/>
      <c r="E156" s="531"/>
      <c r="F156" s="533"/>
      <c r="G156" s="531"/>
      <c r="H156" s="532"/>
      <c r="I156" s="67" t="str">
        <f t="shared" si="20"/>
        <v/>
      </c>
      <c r="J156" s="67" t="str">
        <f t="shared" si="21"/>
        <v/>
      </c>
    </row>
    <row r="157" spans="1:10" x14ac:dyDescent="0.25">
      <c r="A157" s="530">
        <v>148</v>
      </c>
      <c r="B157" s="531"/>
      <c r="C157" s="531"/>
      <c r="D157" s="531"/>
      <c r="E157" s="531"/>
      <c r="F157" s="533"/>
      <c r="G157" s="531"/>
      <c r="H157" s="532"/>
      <c r="I157" s="67" t="str">
        <f t="shared" si="20"/>
        <v/>
      </c>
      <c r="J157" s="67" t="str">
        <f t="shared" si="21"/>
        <v/>
      </c>
    </row>
    <row r="158" spans="1:10" x14ac:dyDescent="0.25">
      <c r="A158" s="530">
        <v>149</v>
      </c>
      <c r="B158" s="531"/>
      <c r="C158" s="531"/>
      <c r="D158" s="531"/>
      <c r="E158" s="531"/>
      <c r="F158" s="533"/>
      <c r="G158" s="531"/>
      <c r="H158" s="532"/>
      <c r="I158" s="67" t="str">
        <f t="shared" si="20"/>
        <v/>
      </c>
      <c r="J158" s="67" t="str">
        <f t="shared" si="21"/>
        <v/>
      </c>
    </row>
    <row r="159" spans="1:10" x14ac:dyDescent="0.25">
      <c r="A159" s="530">
        <v>150</v>
      </c>
      <c r="B159" s="531"/>
      <c r="C159" s="531"/>
      <c r="D159" s="531"/>
      <c r="E159" s="531"/>
      <c r="F159" s="533"/>
      <c r="G159" s="531"/>
      <c r="H159" s="532"/>
      <c r="I159" s="67" t="str">
        <f t="shared" si="20"/>
        <v/>
      </c>
      <c r="J159" s="67" t="str">
        <f t="shared" si="21"/>
        <v/>
      </c>
    </row>
    <row r="160" spans="1:10" x14ac:dyDescent="0.25">
      <c r="A160" s="530">
        <v>151</v>
      </c>
      <c r="B160" s="531"/>
      <c r="C160" s="531"/>
      <c r="D160" s="531"/>
      <c r="E160" s="531"/>
      <c r="F160" s="533"/>
      <c r="G160" s="531"/>
      <c r="H160" s="532"/>
      <c r="I160" s="67" t="str">
        <f t="shared" si="20"/>
        <v/>
      </c>
      <c r="J160" s="67" t="str">
        <f t="shared" si="21"/>
        <v/>
      </c>
    </row>
    <row r="161" spans="1:10" x14ac:dyDescent="0.25">
      <c r="A161" s="530">
        <v>152</v>
      </c>
      <c r="B161" s="531"/>
      <c r="C161" s="531"/>
      <c r="D161" s="531"/>
      <c r="E161" s="531"/>
      <c r="F161" s="533"/>
      <c r="G161" s="531"/>
      <c r="H161" s="532"/>
      <c r="I161" s="67" t="str">
        <f t="shared" si="20"/>
        <v/>
      </c>
      <c r="J161" s="67" t="str">
        <f t="shared" si="21"/>
        <v/>
      </c>
    </row>
    <row r="162" spans="1:10" x14ac:dyDescent="0.25">
      <c r="A162" s="530">
        <v>153</v>
      </c>
      <c r="B162" s="531"/>
      <c r="C162" s="531"/>
      <c r="D162" s="531"/>
      <c r="E162" s="531"/>
      <c r="F162" s="533"/>
      <c r="G162" s="531"/>
      <c r="H162" s="532"/>
      <c r="I162" s="67" t="str">
        <f t="shared" si="20"/>
        <v/>
      </c>
      <c r="J162" s="67" t="str">
        <f t="shared" si="21"/>
        <v/>
      </c>
    </row>
    <row r="163" spans="1:10" x14ac:dyDescent="0.25">
      <c r="A163" s="530">
        <v>154</v>
      </c>
      <c r="B163" s="531"/>
      <c r="C163" s="531"/>
      <c r="D163" s="531"/>
      <c r="E163" s="531"/>
      <c r="F163" s="533"/>
      <c r="G163" s="531"/>
      <c r="H163" s="532"/>
      <c r="I163" s="67" t="str">
        <f t="shared" si="20"/>
        <v/>
      </c>
      <c r="J163" s="67" t="str">
        <f t="shared" si="21"/>
        <v/>
      </c>
    </row>
    <row r="164" spans="1:10" x14ac:dyDescent="0.25">
      <c r="A164" s="530">
        <v>155</v>
      </c>
      <c r="B164" s="531"/>
      <c r="C164" s="531"/>
      <c r="D164" s="531"/>
      <c r="E164" s="531"/>
      <c r="F164" s="533"/>
      <c r="G164" s="531"/>
      <c r="H164" s="532"/>
      <c r="I164" s="67" t="str">
        <f t="shared" si="20"/>
        <v/>
      </c>
      <c r="J164" s="67" t="str">
        <f t="shared" si="21"/>
        <v/>
      </c>
    </row>
    <row r="165" spans="1:10" x14ac:dyDescent="0.25">
      <c r="A165" s="530">
        <v>156</v>
      </c>
      <c r="B165" s="531"/>
      <c r="C165" s="531"/>
      <c r="D165" s="531"/>
      <c r="E165" s="531"/>
      <c r="F165" s="533"/>
      <c r="G165" s="531"/>
      <c r="H165" s="532"/>
      <c r="I165" s="67" t="str">
        <f t="shared" si="20"/>
        <v/>
      </c>
      <c r="J165" s="67" t="str">
        <f t="shared" si="21"/>
        <v/>
      </c>
    </row>
    <row r="166" spans="1:10" x14ac:dyDescent="0.25">
      <c r="A166" s="530">
        <v>157</v>
      </c>
      <c r="B166" s="531"/>
      <c r="C166" s="531"/>
      <c r="D166" s="531"/>
      <c r="E166" s="531"/>
      <c r="F166" s="533"/>
      <c r="G166" s="531"/>
      <c r="H166" s="532"/>
      <c r="I166" s="67" t="str">
        <f t="shared" si="20"/>
        <v/>
      </c>
      <c r="J166" s="67" t="str">
        <f t="shared" si="21"/>
        <v/>
      </c>
    </row>
    <row r="167" spans="1:10" x14ac:dyDescent="0.25">
      <c r="A167" s="530">
        <v>158</v>
      </c>
      <c r="B167" s="531"/>
      <c r="C167" s="531"/>
      <c r="D167" s="531"/>
      <c r="E167" s="531"/>
      <c r="F167" s="533"/>
      <c r="G167" s="531"/>
      <c r="H167" s="532"/>
      <c r="I167" s="67" t="str">
        <f t="shared" si="20"/>
        <v/>
      </c>
      <c r="J167" s="67" t="str">
        <f t="shared" si="21"/>
        <v/>
      </c>
    </row>
    <row r="168" spans="1:10" x14ac:dyDescent="0.25">
      <c r="A168" s="530">
        <v>159</v>
      </c>
      <c r="B168" s="531"/>
      <c r="C168" s="531"/>
      <c r="D168" s="531"/>
      <c r="E168" s="531"/>
      <c r="F168" s="533"/>
      <c r="G168" s="531"/>
      <c r="H168" s="532"/>
      <c r="I168" s="67" t="str">
        <f t="shared" si="20"/>
        <v/>
      </c>
      <c r="J168" s="67" t="str">
        <f t="shared" si="21"/>
        <v/>
      </c>
    </row>
    <row r="169" spans="1:10" x14ac:dyDescent="0.25">
      <c r="A169" s="530">
        <v>160</v>
      </c>
      <c r="B169" s="531"/>
      <c r="C169" s="531"/>
      <c r="D169" s="531"/>
      <c r="E169" s="531"/>
      <c r="F169" s="533"/>
      <c r="G169" s="531"/>
      <c r="H169" s="532"/>
      <c r="I169" s="67" t="str">
        <f t="shared" si="20"/>
        <v/>
      </c>
      <c r="J169" s="67" t="str">
        <f t="shared" si="21"/>
        <v/>
      </c>
    </row>
    <row r="170" spans="1:10" x14ac:dyDescent="0.25">
      <c r="A170" s="530">
        <v>161</v>
      </c>
      <c r="B170" s="531"/>
      <c r="C170" s="531"/>
      <c r="D170" s="531"/>
      <c r="E170" s="531"/>
      <c r="F170" s="533"/>
      <c r="G170" s="531"/>
      <c r="H170" s="532"/>
      <c r="I170" s="67" t="str">
        <f t="shared" si="20"/>
        <v/>
      </c>
      <c r="J170" s="67" t="str">
        <f t="shared" si="21"/>
        <v/>
      </c>
    </row>
    <row r="171" spans="1:10" x14ac:dyDescent="0.25">
      <c r="A171" s="530">
        <v>162</v>
      </c>
      <c r="B171" s="531"/>
      <c r="C171" s="531"/>
      <c r="D171" s="531"/>
      <c r="E171" s="531"/>
      <c r="F171" s="533"/>
      <c r="G171" s="531"/>
      <c r="H171" s="532"/>
      <c r="I171" s="67" t="str">
        <f t="shared" si="20"/>
        <v/>
      </c>
      <c r="J171" s="67" t="str">
        <f t="shared" si="21"/>
        <v/>
      </c>
    </row>
    <row r="172" spans="1:10" x14ac:dyDescent="0.25">
      <c r="A172" s="530">
        <v>163</v>
      </c>
      <c r="B172" s="531"/>
      <c r="C172" s="531"/>
      <c r="D172" s="531"/>
      <c r="E172" s="531"/>
      <c r="F172" s="533"/>
      <c r="G172" s="531"/>
      <c r="H172" s="532"/>
      <c r="I172" s="67" t="str">
        <f t="shared" si="20"/>
        <v/>
      </c>
      <c r="J172" s="67" t="str">
        <f t="shared" si="21"/>
        <v/>
      </c>
    </row>
    <row r="173" spans="1:10" x14ac:dyDescent="0.25">
      <c r="A173" s="530">
        <v>164</v>
      </c>
      <c r="B173" s="531"/>
      <c r="C173" s="531"/>
      <c r="D173" s="531"/>
      <c r="E173" s="531"/>
      <c r="F173" s="533"/>
      <c r="G173" s="531"/>
      <c r="H173" s="532"/>
      <c r="I173" s="67" t="str">
        <f t="shared" si="20"/>
        <v/>
      </c>
      <c r="J173" s="67" t="str">
        <f t="shared" si="21"/>
        <v/>
      </c>
    </row>
    <row r="174" spans="1:10" x14ac:dyDescent="0.25">
      <c r="A174" s="530">
        <v>165</v>
      </c>
      <c r="B174" s="531"/>
      <c r="C174" s="531"/>
      <c r="D174" s="531"/>
      <c r="E174" s="531"/>
      <c r="F174" s="533"/>
      <c r="G174" s="531"/>
      <c r="H174" s="532"/>
      <c r="I174" s="67" t="str">
        <f t="shared" si="20"/>
        <v/>
      </c>
      <c r="J174" s="67" t="str">
        <f t="shared" si="21"/>
        <v/>
      </c>
    </row>
    <row r="175" spans="1:10" x14ac:dyDescent="0.25">
      <c r="A175" s="530">
        <v>166</v>
      </c>
      <c r="B175" s="531"/>
      <c r="C175" s="531"/>
      <c r="D175" s="531"/>
      <c r="E175" s="531"/>
      <c r="F175" s="533"/>
      <c r="G175" s="531"/>
      <c r="H175" s="532"/>
      <c r="I175" s="67" t="str">
        <f t="shared" si="20"/>
        <v/>
      </c>
      <c r="J175" s="67" t="str">
        <f t="shared" si="21"/>
        <v/>
      </c>
    </row>
    <row r="176" spans="1:10" x14ac:dyDescent="0.25">
      <c r="A176" s="530">
        <v>167</v>
      </c>
      <c r="B176" s="531"/>
      <c r="C176" s="531"/>
      <c r="D176" s="531"/>
      <c r="E176" s="531"/>
      <c r="F176" s="533"/>
      <c r="G176" s="531"/>
      <c r="H176" s="532"/>
      <c r="I176" s="67" t="str">
        <f t="shared" si="20"/>
        <v/>
      </c>
      <c r="J176" s="67" t="str">
        <f t="shared" si="21"/>
        <v/>
      </c>
    </row>
    <row r="177" spans="1:10" x14ac:dyDescent="0.25">
      <c r="A177" s="530">
        <v>168</v>
      </c>
      <c r="B177" s="531"/>
      <c r="C177" s="531"/>
      <c r="D177" s="531"/>
      <c r="E177" s="531"/>
      <c r="F177" s="533"/>
      <c r="G177" s="531"/>
      <c r="H177" s="532"/>
      <c r="I177" s="67" t="str">
        <f t="shared" si="20"/>
        <v/>
      </c>
      <c r="J177" s="67" t="str">
        <f t="shared" si="21"/>
        <v/>
      </c>
    </row>
    <row r="178" spans="1:10" x14ac:dyDescent="0.25">
      <c r="A178" s="530">
        <v>169</v>
      </c>
      <c r="B178" s="531"/>
      <c r="C178" s="531"/>
      <c r="D178" s="531"/>
      <c r="E178" s="531"/>
      <c r="F178" s="533"/>
      <c r="G178" s="531"/>
      <c r="H178" s="532"/>
      <c r="I178" s="67" t="str">
        <f t="shared" si="20"/>
        <v/>
      </c>
      <c r="J178" s="67" t="str">
        <f t="shared" si="21"/>
        <v/>
      </c>
    </row>
    <row r="179" spans="1:10" x14ac:dyDescent="0.25">
      <c r="A179" s="530">
        <v>170</v>
      </c>
      <c r="B179" s="531"/>
      <c r="C179" s="531"/>
      <c r="D179" s="531"/>
      <c r="E179" s="531"/>
      <c r="F179" s="533"/>
      <c r="G179" s="531"/>
      <c r="H179" s="532"/>
      <c r="I179" s="67" t="str">
        <f t="shared" si="20"/>
        <v/>
      </c>
      <c r="J179" s="67" t="str">
        <f t="shared" si="21"/>
        <v/>
      </c>
    </row>
    <row r="180" spans="1:10" x14ac:dyDescent="0.25">
      <c r="A180" s="530">
        <v>171</v>
      </c>
      <c r="B180" s="531"/>
      <c r="C180" s="531"/>
      <c r="D180" s="531"/>
      <c r="E180" s="531"/>
      <c r="F180" s="533"/>
      <c r="G180" s="531"/>
      <c r="H180" s="532"/>
      <c r="I180" s="67" t="str">
        <f t="shared" si="20"/>
        <v/>
      </c>
      <c r="J180" s="67" t="str">
        <f t="shared" si="21"/>
        <v/>
      </c>
    </row>
    <row r="181" spans="1:10" x14ac:dyDescent="0.25">
      <c r="A181" s="530">
        <v>172</v>
      </c>
      <c r="B181" s="531"/>
      <c r="C181" s="531"/>
      <c r="D181" s="531"/>
      <c r="E181" s="531"/>
      <c r="F181" s="533"/>
      <c r="G181" s="531"/>
      <c r="H181" s="532"/>
      <c r="I181" s="67" t="str">
        <f t="shared" si="20"/>
        <v/>
      </c>
      <c r="J181" s="67" t="str">
        <f t="shared" si="21"/>
        <v/>
      </c>
    </row>
    <row r="182" spans="1:10" x14ac:dyDescent="0.25">
      <c r="A182" s="530">
        <v>173</v>
      </c>
      <c r="B182" s="531"/>
      <c r="C182" s="531"/>
      <c r="D182" s="531"/>
      <c r="E182" s="531"/>
      <c r="F182" s="533"/>
      <c r="G182" s="531"/>
      <c r="H182" s="532"/>
      <c r="I182" s="67" t="str">
        <f t="shared" si="20"/>
        <v/>
      </c>
      <c r="J182" s="67" t="str">
        <f t="shared" si="21"/>
        <v/>
      </c>
    </row>
    <row r="183" spans="1:10" x14ac:dyDescent="0.25">
      <c r="A183" s="530">
        <v>174</v>
      </c>
      <c r="B183" s="531"/>
      <c r="C183" s="531"/>
      <c r="D183" s="531"/>
      <c r="E183" s="531"/>
      <c r="F183" s="533"/>
      <c r="G183" s="531"/>
      <c r="H183" s="532"/>
      <c r="I183" s="67" t="str">
        <f t="shared" si="20"/>
        <v/>
      </c>
      <c r="J183" s="67" t="str">
        <f t="shared" si="21"/>
        <v/>
      </c>
    </row>
    <row r="184" spans="1:10" x14ac:dyDescent="0.25">
      <c r="A184" s="530">
        <v>175</v>
      </c>
      <c r="B184" s="531"/>
      <c r="C184" s="531"/>
      <c r="D184" s="531"/>
      <c r="E184" s="531"/>
      <c r="F184" s="533"/>
      <c r="G184" s="531"/>
      <c r="H184" s="532"/>
      <c r="I184" s="67" t="str">
        <f t="shared" si="20"/>
        <v/>
      </c>
      <c r="J184" s="67" t="str">
        <f t="shared" si="21"/>
        <v/>
      </c>
    </row>
    <row r="185" spans="1:10" x14ac:dyDescent="0.25">
      <c r="A185" s="530">
        <v>176</v>
      </c>
      <c r="B185" s="531"/>
      <c r="C185" s="531"/>
      <c r="D185" s="531"/>
      <c r="E185" s="531"/>
      <c r="F185" s="533"/>
      <c r="G185" s="531"/>
      <c r="H185" s="532"/>
      <c r="I185" s="67" t="str">
        <f t="shared" si="20"/>
        <v/>
      </c>
      <c r="J185" s="67" t="str">
        <f t="shared" si="21"/>
        <v/>
      </c>
    </row>
    <row r="186" spans="1:10" x14ac:dyDescent="0.25">
      <c r="A186" s="530">
        <v>177</v>
      </c>
      <c r="B186" s="531"/>
      <c r="C186" s="531"/>
      <c r="D186" s="531"/>
      <c r="E186" s="531"/>
      <c r="F186" s="533"/>
      <c r="G186" s="531"/>
      <c r="H186" s="532"/>
      <c r="I186" s="67" t="str">
        <f t="shared" si="20"/>
        <v/>
      </c>
      <c r="J186" s="67" t="str">
        <f t="shared" si="21"/>
        <v/>
      </c>
    </row>
    <row r="187" spans="1:10" x14ac:dyDescent="0.25">
      <c r="A187" s="530">
        <v>178</v>
      </c>
      <c r="B187" s="531"/>
      <c r="C187" s="531"/>
      <c r="D187" s="531"/>
      <c r="E187" s="531"/>
      <c r="F187" s="533"/>
      <c r="G187" s="531"/>
      <c r="H187" s="532"/>
      <c r="I187" s="67" t="str">
        <f t="shared" si="20"/>
        <v/>
      </c>
      <c r="J187" s="67" t="str">
        <f t="shared" si="21"/>
        <v/>
      </c>
    </row>
    <row r="188" spans="1:10" x14ac:dyDescent="0.25">
      <c r="A188" s="530">
        <v>179</v>
      </c>
      <c r="B188" s="531"/>
      <c r="C188" s="531"/>
      <c r="D188" s="531"/>
      <c r="E188" s="531"/>
      <c r="F188" s="533"/>
      <c r="G188" s="531"/>
      <c r="H188" s="532"/>
      <c r="I188" s="67" t="str">
        <f t="shared" si="20"/>
        <v/>
      </c>
      <c r="J188" s="67" t="str">
        <f t="shared" si="21"/>
        <v/>
      </c>
    </row>
    <row r="189" spans="1:10" x14ac:dyDescent="0.25">
      <c r="A189" s="530">
        <v>180</v>
      </c>
      <c r="B189" s="531"/>
      <c r="C189" s="531"/>
      <c r="D189" s="531"/>
      <c r="E189" s="531"/>
      <c r="F189" s="533"/>
      <c r="G189" s="531"/>
      <c r="H189" s="532"/>
      <c r="I189" s="67" t="str">
        <f t="shared" si="20"/>
        <v/>
      </c>
      <c r="J189" s="67" t="str">
        <f t="shared" si="21"/>
        <v/>
      </c>
    </row>
    <row r="190" spans="1:10" x14ac:dyDescent="0.25">
      <c r="A190" s="530">
        <v>181</v>
      </c>
      <c r="B190" s="531"/>
      <c r="C190" s="531"/>
      <c r="D190" s="531"/>
      <c r="E190" s="531"/>
      <c r="F190" s="533"/>
      <c r="G190" s="531"/>
      <c r="H190" s="532"/>
      <c r="I190" s="67" t="str">
        <f t="shared" si="20"/>
        <v/>
      </c>
      <c r="J190" s="67" t="str">
        <f t="shared" si="21"/>
        <v/>
      </c>
    </row>
    <row r="191" spans="1:10" x14ac:dyDescent="0.25">
      <c r="A191" s="530">
        <v>182</v>
      </c>
      <c r="B191" s="531"/>
      <c r="C191" s="531"/>
      <c r="D191" s="531"/>
      <c r="E191" s="531"/>
      <c r="F191" s="533"/>
      <c r="G191" s="531"/>
      <c r="H191" s="532"/>
      <c r="I191" s="67" t="str">
        <f t="shared" si="20"/>
        <v/>
      </c>
      <c r="J191" s="67" t="str">
        <f t="shared" si="21"/>
        <v/>
      </c>
    </row>
    <row r="192" spans="1:10" x14ac:dyDescent="0.25">
      <c r="A192" s="530">
        <v>183</v>
      </c>
      <c r="B192" s="531"/>
      <c r="C192" s="531"/>
      <c r="D192" s="531"/>
      <c r="E192" s="531"/>
      <c r="F192" s="533"/>
      <c r="G192" s="531"/>
      <c r="H192" s="532"/>
      <c r="I192" s="67" t="str">
        <f t="shared" si="20"/>
        <v/>
      </c>
      <c r="J192" s="67" t="str">
        <f t="shared" si="21"/>
        <v/>
      </c>
    </row>
    <row r="193" spans="1:10" x14ac:dyDescent="0.25">
      <c r="A193" s="530">
        <v>184</v>
      </c>
      <c r="B193" s="531"/>
      <c r="C193" s="531"/>
      <c r="D193" s="531"/>
      <c r="E193" s="531"/>
      <c r="F193" s="533"/>
      <c r="G193" s="531"/>
      <c r="H193" s="532"/>
      <c r="I193" s="67" t="str">
        <f t="shared" si="20"/>
        <v/>
      </c>
      <c r="J193" s="67" t="str">
        <f t="shared" si="21"/>
        <v/>
      </c>
    </row>
    <row r="194" spans="1:10" x14ac:dyDescent="0.25">
      <c r="A194" s="530">
        <v>185</v>
      </c>
      <c r="B194" s="531"/>
      <c r="C194" s="531"/>
      <c r="D194" s="531"/>
      <c r="E194" s="531"/>
      <c r="F194" s="533"/>
      <c r="G194" s="531"/>
      <c r="H194" s="532"/>
      <c r="I194" s="67" t="str">
        <f t="shared" si="20"/>
        <v/>
      </c>
      <c r="J194" s="67" t="str">
        <f t="shared" si="21"/>
        <v/>
      </c>
    </row>
    <row r="195" spans="1:10" x14ac:dyDescent="0.25">
      <c r="A195" s="530">
        <v>186</v>
      </c>
      <c r="B195" s="531"/>
      <c r="C195" s="531"/>
      <c r="D195" s="531"/>
      <c r="E195" s="531"/>
      <c r="F195" s="533"/>
      <c r="G195" s="531"/>
      <c r="H195" s="532"/>
      <c r="I195" s="67" t="str">
        <f t="shared" si="20"/>
        <v/>
      </c>
      <c r="J195" s="67" t="str">
        <f t="shared" si="21"/>
        <v/>
      </c>
    </row>
    <row r="196" spans="1:10" x14ac:dyDescent="0.25">
      <c r="A196" s="530">
        <v>187</v>
      </c>
      <c r="B196" s="531"/>
      <c r="C196" s="531"/>
      <c r="D196" s="531"/>
      <c r="E196" s="531"/>
      <c r="F196" s="533"/>
      <c r="G196" s="531"/>
      <c r="H196" s="532"/>
      <c r="I196" s="67" t="str">
        <f t="shared" si="20"/>
        <v/>
      </c>
      <c r="J196" s="67" t="str">
        <f t="shared" si="21"/>
        <v/>
      </c>
    </row>
    <row r="197" spans="1:10" x14ac:dyDescent="0.25">
      <c r="A197" s="530">
        <v>188</v>
      </c>
      <c r="B197" s="531"/>
      <c r="C197" s="531"/>
      <c r="D197" s="531"/>
      <c r="E197" s="531"/>
      <c r="F197" s="533"/>
      <c r="G197" s="531"/>
      <c r="H197" s="532"/>
      <c r="I197" s="67" t="str">
        <f t="shared" si="20"/>
        <v/>
      </c>
      <c r="J197" s="67" t="str">
        <f t="shared" si="21"/>
        <v/>
      </c>
    </row>
    <row r="198" spans="1:10" x14ac:dyDescent="0.25">
      <c r="A198" s="530">
        <v>189</v>
      </c>
      <c r="B198" s="531"/>
      <c r="C198" s="531"/>
      <c r="D198" s="531"/>
      <c r="E198" s="531"/>
      <c r="F198" s="533"/>
      <c r="G198" s="531"/>
      <c r="H198" s="532"/>
      <c r="I198" s="67" t="str">
        <f t="shared" si="20"/>
        <v/>
      </c>
      <c r="J198" s="67" t="str">
        <f t="shared" si="21"/>
        <v/>
      </c>
    </row>
    <row r="199" spans="1:10" x14ac:dyDescent="0.25">
      <c r="A199" s="530">
        <v>190</v>
      </c>
      <c r="B199" s="531"/>
      <c r="C199" s="531"/>
      <c r="D199" s="531"/>
      <c r="E199" s="531"/>
      <c r="F199" s="533"/>
      <c r="G199" s="531"/>
      <c r="H199" s="532"/>
      <c r="I199" s="67" t="str">
        <f t="shared" si="20"/>
        <v/>
      </c>
      <c r="J199" s="67" t="str">
        <f t="shared" si="21"/>
        <v/>
      </c>
    </row>
    <row r="200" spans="1:10" x14ac:dyDescent="0.25">
      <c r="A200" s="530">
        <v>191</v>
      </c>
      <c r="B200" s="531"/>
      <c r="C200" s="531"/>
      <c r="D200" s="531"/>
      <c r="E200" s="531"/>
      <c r="F200" s="533"/>
      <c r="G200" s="531"/>
      <c r="H200" s="532"/>
      <c r="I200" s="67" t="str">
        <f t="shared" si="20"/>
        <v/>
      </c>
      <c r="J200" s="67" t="str">
        <f t="shared" si="21"/>
        <v/>
      </c>
    </row>
    <row r="201" spans="1:10" x14ac:dyDescent="0.25">
      <c r="A201" s="530">
        <v>192</v>
      </c>
      <c r="B201" s="531"/>
      <c r="C201" s="531"/>
      <c r="D201" s="531"/>
      <c r="E201" s="531"/>
      <c r="F201" s="533"/>
      <c r="G201" s="531"/>
      <c r="H201" s="532"/>
      <c r="I201" s="67" t="str">
        <f t="shared" si="20"/>
        <v/>
      </c>
      <c r="J201" s="67" t="str">
        <f t="shared" si="21"/>
        <v/>
      </c>
    </row>
    <row r="202" spans="1:10" x14ac:dyDescent="0.25">
      <c r="A202" s="530">
        <v>193</v>
      </c>
      <c r="B202" s="531"/>
      <c r="C202" s="531"/>
      <c r="D202" s="531"/>
      <c r="E202" s="531"/>
      <c r="F202" s="533"/>
      <c r="G202" s="531"/>
      <c r="H202" s="532"/>
      <c r="I202" s="67" t="str">
        <f t="shared" ref="I202:I259" si="22">IF(OR($B202="",$C202="",$D202="",$E202="",$F202&lt;an_initial,$F202&gt;an_final,$N202=FALSE),"",NCWEB/O202)</f>
        <v/>
      </c>
      <c r="J202" s="67" t="str">
        <f t="shared" ref="J202:J259" si="23">IF(OR($B202="",$C202="",$D202="",$E202="",$F202="",$F202&gt;an_final,$N202=FALSE),"",NCWEB/O202)</f>
        <v/>
      </c>
    </row>
    <row r="203" spans="1:10" x14ac:dyDescent="0.25">
      <c r="A203" s="530">
        <v>194</v>
      </c>
      <c r="B203" s="531"/>
      <c r="C203" s="531"/>
      <c r="D203" s="531"/>
      <c r="E203" s="531"/>
      <c r="F203" s="533"/>
      <c r="G203" s="531"/>
      <c r="H203" s="532"/>
      <c r="I203" s="67" t="str">
        <f t="shared" si="22"/>
        <v/>
      </c>
      <c r="J203" s="67" t="str">
        <f t="shared" si="23"/>
        <v/>
      </c>
    </row>
    <row r="204" spans="1:10" x14ac:dyDescent="0.25">
      <c r="A204" s="530">
        <v>195</v>
      </c>
      <c r="B204" s="531"/>
      <c r="C204" s="531"/>
      <c r="D204" s="531"/>
      <c r="E204" s="531"/>
      <c r="F204" s="533"/>
      <c r="G204" s="531"/>
      <c r="H204" s="532"/>
      <c r="I204" s="67" t="str">
        <f t="shared" si="22"/>
        <v/>
      </c>
      <c r="J204" s="67" t="str">
        <f t="shared" si="23"/>
        <v/>
      </c>
    </row>
    <row r="205" spans="1:10" x14ac:dyDescent="0.25">
      <c r="A205" s="530">
        <v>196</v>
      </c>
      <c r="B205" s="531"/>
      <c r="C205" s="531"/>
      <c r="D205" s="531"/>
      <c r="E205" s="531"/>
      <c r="F205" s="533"/>
      <c r="G205" s="531"/>
      <c r="H205" s="532"/>
      <c r="I205" s="67" t="str">
        <f t="shared" si="22"/>
        <v/>
      </c>
      <c r="J205" s="67" t="str">
        <f t="shared" si="23"/>
        <v/>
      </c>
    </row>
    <row r="206" spans="1:10" x14ac:dyDescent="0.25">
      <c r="A206" s="530">
        <v>197</v>
      </c>
      <c r="B206" s="531"/>
      <c r="C206" s="531"/>
      <c r="D206" s="531"/>
      <c r="E206" s="531"/>
      <c r="F206" s="533"/>
      <c r="G206" s="531"/>
      <c r="H206" s="532"/>
      <c r="I206" s="67" t="str">
        <f t="shared" si="22"/>
        <v/>
      </c>
      <c r="J206" s="67" t="str">
        <f t="shared" si="23"/>
        <v/>
      </c>
    </row>
    <row r="207" spans="1:10" x14ac:dyDescent="0.25">
      <c r="A207" s="530">
        <v>198</v>
      </c>
      <c r="B207" s="531"/>
      <c r="C207" s="531"/>
      <c r="D207" s="531"/>
      <c r="E207" s="531"/>
      <c r="F207" s="533"/>
      <c r="G207" s="531"/>
      <c r="H207" s="532"/>
      <c r="I207" s="67" t="str">
        <f t="shared" si="22"/>
        <v/>
      </c>
      <c r="J207" s="67" t="str">
        <f t="shared" si="23"/>
        <v/>
      </c>
    </row>
    <row r="208" spans="1:10" x14ac:dyDescent="0.25">
      <c r="A208" s="530">
        <v>199</v>
      </c>
      <c r="B208" s="531"/>
      <c r="C208" s="531"/>
      <c r="D208" s="531"/>
      <c r="E208" s="531"/>
      <c r="F208" s="533"/>
      <c r="G208" s="531"/>
      <c r="H208" s="532"/>
      <c r="I208" s="67" t="str">
        <f t="shared" si="22"/>
        <v/>
      </c>
      <c r="J208" s="67" t="str">
        <f t="shared" si="23"/>
        <v/>
      </c>
    </row>
    <row r="209" spans="1:10" x14ac:dyDescent="0.25">
      <c r="A209" s="530">
        <v>200</v>
      </c>
      <c r="B209" s="531"/>
      <c r="C209" s="531"/>
      <c r="D209" s="531"/>
      <c r="E209" s="531"/>
      <c r="F209" s="533"/>
      <c r="G209" s="531"/>
      <c r="H209" s="532"/>
      <c r="I209" s="67" t="str">
        <f t="shared" si="22"/>
        <v/>
      </c>
      <c r="J209" s="67" t="str">
        <f t="shared" si="23"/>
        <v/>
      </c>
    </row>
    <row r="210" spans="1:10" x14ac:dyDescent="0.25">
      <c r="A210" s="530">
        <v>201</v>
      </c>
      <c r="B210" s="531"/>
      <c r="C210" s="531"/>
      <c r="D210" s="531"/>
      <c r="E210" s="531"/>
      <c r="F210" s="533"/>
      <c r="G210" s="531"/>
      <c r="H210" s="532"/>
      <c r="I210" s="67" t="str">
        <f t="shared" si="22"/>
        <v/>
      </c>
      <c r="J210" s="67" t="str">
        <f t="shared" si="23"/>
        <v/>
      </c>
    </row>
    <row r="211" spans="1:10" x14ac:dyDescent="0.25">
      <c r="A211" s="530">
        <v>202</v>
      </c>
      <c r="B211" s="531"/>
      <c r="C211" s="531"/>
      <c r="D211" s="531"/>
      <c r="E211" s="531"/>
      <c r="F211" s="533"/>
      <c r="G211" s="531"/>
      <c r="H211" s="532"/>
      <c r="I211" s="67" t="str">
        <f t="shared" si="22"/>
        <v/>
      </c>
      <c r="J211" s="67" t="str">
        <f t="shared" si="23"/>
        <v/>
      </c>
    </row>
    <row r="212" spans="1:10" x14ac:dyDescent="0.25">
      <c r="A212" s="530">
        <v>203</v>
      </c>
      <c r="B212" s="531"/>
      <c r="C212" s="531"/>
      <c r="D212" s="531"/>
      <c r="E212" s="531"/>
      <c r="F212" s="533"/>
      <c r="G212" s="531"/>
      <c r="H212" s="532"/>
      <c r="I212" s="67" t="str">
        <f t="shared" si="22"/>
        <v/>
      </c>
      <c r="J212" s="67" t="str">
        <f t="shared" si="23"/>
        <v/>
      </c>
    </row>
    <row r="213" spans="1:10" x14ac:dyDescent="0.25">
      <c r="A213" s="530">
        <v>204</v>
      </c>
      <c r="B213" s="531"/>
      <c r="C213" s="531"/>
      <c r="D213" s="531"/>
      <c r="E213" s="531"/>
      <c r="F213" s="533"/>
      <c r="G213" s="531"/>
      <c r="H213" s="532"/>
      <c r="I213" s="67" t="str">
        <f t="shared" si="22"/>
        <v/>
      </c>
      <c r="J213" s="67" t="str">
        <f t="shared" si="23"/>
        <v/>
      </c>
    </row>
    <row r="214" spans="1:10" x14ac:dyDescent="0.25">
      <c r="A214" s="530">
        <v>205</v>
      </c>
      <c r="B214" s="531"/>
      <c r="C214" s="531"/>
      <c r="D214" s="531"/>
      <c r="E214" s="531"/>
      <c r="F214" s="533"/>
      <c r="G214" s="531"/>
      <c r="H214" s="532"/>
      <c r="I214" s="67" t="str">
        <f t="shared" si="22"/>
        <v/>
      </c>
      <c r="J214" s="67" t="str">
        <f t="shared" si="23"/>
        <v/>
      </c>
    </row>
    <row r="215" spans="1:10" x14ac:dyDescent="0.25">
      <c r="A215" s="530">
        <v>206</v>
      </c>
      <c r="B215" s="531"/>
      <c r="C215" s="531"/>
      <c r="D215" s="531"/>
      <c r="E215" s="531"/>
      <c r="F215" s="533"/>
      <c r="G215" s="531"/>
      <c r="H215" s="532"/>
      <c r="I215" s="67" t="str">
        <f t="shared" si="22"/>
        <v/>
      </c>
      <c r="J215" s="67" t="str">
        <f t="shared" si="23"/>
        <v/>
      </c>
    </row>
    <row r="216" spans="1:10" x14ac:dyDescent="0.25">
      <c r="A216" s="530">
        <v>207</v>
      </c>
      <c r="B216" s="531"/>
      <c r="C216" s="531"/>
      <c r="D216" s="531"/>
      <c r="E216" s="531"/>
      <c r="F216" s="533"/>
      <c r="G216" s="531"/>
      <c r="H216" s="532"/>
      <c r="I216" s="67" t="str">
        <f t="shared" si="22"/>
        <v/>
      </c>
      <c r="J216" s="67" t="str">
        <f t="shared" si="23"/>
        <v/>
      </c>
    </row>
    <row r="217" spans="1:10" x14ac:dyDescent="0.25">
      <c r="A217" s="530">
        <v>208</v>
      </c>
      <c r="B217" s="531"/>
      <c r="C217" s="531"/>
      <c r="D217" s="531"/>
      <c r="E217" s="531"/>
      <c r="F217" s="533"/>
      <c r="G217" s="531"/>
      <c r="H217" s="532"/>
      <c r="I217" s="67" t="str">
        <f t="shared" si="22"/>
        <v/>
      </c>
      <c r="J217" s="67" t="str">
        <f t="shared" si="23"/>
        <v/>
      </c>
    </row>
    <row r="218" spans="1:10" x14ac:dyDescent="0.25">
      <c r="A218" s="530">
        <v>209</v>
      </c>
      <c r="B218" s="531"/>
      <c r="C218" s="531"/>
      <c r="D218" s="531"/>
      <c r="E218" s="531"/>
      <c r="F218" s="533"/>
      <c r="G218" s="531"/>
      <c r="H218" s="532"/>
      <c r="I218" s="67" t="str">
        <f t="shared" si="22"/>
        <v/>
      </c>
      <c r="J218" s="67" t="str">
        <f t="shared" si="23"/>
        <v/>
      </c>
    </row>
    <row r="219" spans="1:10" x14ac:dyDescent="0.25">
      <c r="A219" s="530">
        <v>210</v>
      </c>
      <c r="B219" s="531"/>
      <c r="C219" s="531"/>
      <c r="D219" s="531"/>
      <c r="E219" s="531"/>
      <c r="F219" s="533"/>
      <c r="G219" s="531"/>
      <c r="H219" s="532"/>
      <c r="I219" s="67" t="str">
        <f t="shared" si="22"/>
        <v/>
      </c>
      <c r="J219" s="67" t="str">
        <f t="shared" si="23"/>
        <v/>
      </c>
    </row>
    <row r="220" spans="1:10" x14ac:dyDescent="0.25">
      <c r="A220" s="530">
        <v>211</v>
      </c>
      <c r="B220" s="531"/>
      <c r="C220" s="531"/>
      <c r="D220" s="531"/>
      <c r="E220" s="531"/>
      <c r="F220" s="533"/>
      <c r="G220" s="531"/>
      <c r="H220" s="532"/>
      <c r="I220" s="67" t="str">
        <f t="shared" si="22"/>
        <v/>
      </c>
      <c r="J220" s="67" t="str">
        <f t="shared" si="23"/>
        <v/>
      </c>
    </row>
    <row r="221" spans="1:10" x14ac:dyDescent="0.25">
      <c r="A221" s="530">
        <v>212</v>
      </c>
      <c r="B221" s="531"/>
      <c r="C221" s="531"/>
      <c r="D221" s="531"/>
      <c r="E221" s="531"/>
      <c r="F221" s="533"/>
      <c r="G221" s="531"/>
      <c r="H221" s="532"/>
      <c r="I221" s="67" t="str">
        <f t="shared" si="22"/>
        <v/>
      </c>
      <c r="J221" s="67" t="str">
        <f t="shared" si="23"/>
        <v/>
      </c>
    </row>
    <row r="222" spans="1:10" x14ac:dyDescent="0.25">
      <c r="A222" s="530">
        <v>213</v>
      </c>
      <c r="B222" s="531"/>
      <c r="C222" s="531"/>
      <c r="D222" s="531"/>
      <c r="E222" s="531"/>
      <c r="F222" s="533"/>
      <c r="G222" s="531"/>
      <c r="H222" s="532"/>
      <c r="I222" s="67" t="str">
        <f t="shared" si="22"/>
        <v/>
      </c>
      <c r="J222" s="67" t="str">
        <f t="shared" si="23"/>
        <v/>
      </c>
    </row>
    <row r="223" spans="1:10" x14ac:dyDescent="0.25">
      <c r="A223" s="530">
        <v>214</v>
      </c>
      <c r="B223" s="531"/>
      <c r="C223" s="531"/>
      <c r="D223" s="531"/>
      <c r="E223" s="531"/>
      <c r="F223" s="533"/>
      <c r="G223" s="531"/>
      <c r="H223" s="532"/>
      <c r="I223" s="67" t="str">
        <f t="shared" si="22"/>
        <v/>
      </c>
      <c r="J223" s="67" t="str">
        <f t="shared" si="23"/>
        <v/>
      </c>
    </row>
    <row r="224" spans="1:10" x14ac:dyDescent="0.25">
      <c r="A224" s="530">
        <v>215</v>
      </c>
      <c r="B224" s="531"/>
      <c r="C224" s="531"/>
      <c r="D224" s="531"/>
      <c r="E224" s="531"/>
      <c r="F224" s="533"/>
      <c r="G224" s="531"/>
      <c r="H224" s="532"/>
      <c r="I224" s="67" t="str">
        <f t="shared" si="22"/>
        <v/>
      </c>
      <c r="J224" s="67" t="str">
        <f t="shared" si="23"/>
        <v/>
      </c>
    </row>
    <row r="225" spans="1:10" x14ac:dyDescent="0.25">
      <c r="A225" s="530">
        <v>216</v>
      </c>
      <c r="B225" s="531"/>
      <c r="C225" s="531"/>
      <c r="D225" s="531"/>
      <c r="E225" s="531"/>
      <c r="F225" s="533"/>
      <c r="G225" s="531"/>
      <c r="H225" s="532"/>
      <c r="I225" s="67" t="str">
        <f t="shared" si="22"/>
        <v/>
      </c>
      <c r="J225" s="67" t="str">
        <f t="shared" si="23"/>
        <v/>
      </c>
    </row>
    <row r="226" spans="1:10" x14ac:dyDescent="0.25">
      <c r="A226" s="530">
        <v>217</v>
      </c>
      <c r="B226" s="531"/>
      <c r="C226" s="531"/>
      <c r="D226" s="531"/>
      <c r="E226" s="531"/>
      <c r="F226" s="533"/>
      <c r="G226" s="531"/>
      <c r="H226" s="532"/>
      <c r="I226" s="67" t="str">
        <f t="shared" si="22"/>
        <v/>
      </c>
      <c r="J226" s="67" t="str">
        <f t="shared" si="23"/>
        <v/>
      </c>
    </row>
    <row r="227" spans="1:10" x14ac:dyDescent="0.25">
      <c r="A227" s="530">
        <v>218</v>
      </c>
      <c r="B227" s="531"/>
      <c r="C227" s="531"/>
      <c r="D227" s="531"/>
      <c r="E227" s="531"/>
      <c r="F227" s="533"/>
      <c r="G227" s="531"/>
      <c r="H227" s="532"/>
      <c r="I227" s="67" t="str">
        <f t="shared" si="22"/>
        <v/>
      </c>
      <c r="J227" s="67" t="str">
        <f t="shared" si="23"/>
        <v/>
      </c>
    </row>
    <row r="228" spans="1:10" x14ac:dyDescent="0.25">
      <c r="A228" s="530">
        <v>219</v>
      </c>
      <c r="B228" s="531"/>
      <c r="C228" s="531"/>
      <c r="D228" s="531"/>
      <c r="E228" s="531"/>
      <c r="F228" s="533"/>
      <c r="G228" s="531"/>
      <c r="H228" s="532"/>
      <c r="I228" s="67" t="str">
        <f t="shared" si="22"/>
        <v/>
      </c>
      <c r="J228" s="67" t="str">
        <f t="shared" si="23"/>
        <v/>
      </c>
    </row>
    <row r="229" spans="1:10" x14ac:dyDescent="0.25">
      <c r="A229" s="530">
        <v>220</v>
      </c>
      <c r="B229" s="531"/>
      <c r="C229" s="531"/>
      <c r="D229" s="531"/>
      <c r="E229" s="531"/>
      <c r="F229" s="533"/>
      <c r="G229" s="531"/>
      <c r="H229" s="532"/>
      <c r="I229" s="67" t="str">
        <f t="shared" si="22"/>
        <v/>
      </c>
      <c r="J229" s="67" t="str">
        <f t="shared" si="23"/>
        <v/>
      </c>
    </row>
    <row r="230" spans="1:10" x14ac:dyDescent="0.25">
      <c r="A230" s="530">
        <v>221</v>
      </c>
      <c r="B230" s="531"/>
      <c r="C230" s="531"/>
      <c r="D230" s="531"/>
      <c r="E230" s="531"/>
      <c r="F230" s="533"/>
      <c r="G230" s="531"/>
      <c r="H230" s="532"/>
      <c r="I230" s="67" t="str">
        <f t="shared" si="22"/>
        <v/>
      </c>
      <c r="J230" s="67" t="str">
        <f t="shared" si="23"/>
        <v/>
      </c>
    </row>
    <row r="231" spans="1:10" x14ac:dyDescent="0.25">
      <c r="A231" s="530">
        <v>222</v>
      </c>
      <c r="B231" s="531"/>
      <c r="C231" s="531"/>
      <c r="D231" s="531"/>
      <c r="E231" s="531"/>
      <c r="F231" s="533"/>
      <c r="G231" s="531"/>
      <c r="H231" s="532"/>
      <c r="I231" s="67" t="str">
        <f t="shared" si="22"/>
        <v/>
      </c>
      <c r="J231" s="67" t="str">
        <f t="shared" si="23"/>
        <v/>
      </c>
    </row>
    <row r="232" spans="1:10" x14ac:dyDescent="0.25">
      <c r="A232" s="530">
        <v>223</v>
      </c>
      <c r="B232" s="531"/>
      <c r="C232" s="531"/>
      <c r="D232" s="531"/>
      <c r="E232" s="531"/>
      <c r="F232" s="533"/>
      <c r="G232" s="531"/>
      <c r="H232" s="532"/>
      <c r="I232" s="67" t="str">
        <f t="shared" si="22"/>
        <v/>
      </c>
      <c r="J232" s="67" t="str">
        <f t="shared" si="23"/>
        <v/>
      </c>
    </row>
    <row r="233" spans="1:10" x14ac:dyDescent="0.25">
      <c r="A233" s="530">
        <v>224</v>
      </c>
      <c r="B233" s="531"/>
      <c r="C233" s="531"/>
      <c r="D233" s="531"/>
      <c r="E233" s="531"/>
      <c r="F233" s="533"/>
      <c r="G233" s="531"/>
      <c r="H233" s="532"/>
      <c r="I233" s="67" t="str">
        <f t="shared" si="22"/>
        <v/>
      </c>
      <c r="J233" s="67" t="str">
        <f t="shared" si="23"/>
        <v/>
      </c>
    </row>
    <row r="234" spans="1:10" x14ac:dyDescent="0.25">
      <c r="A234" s="530">
        <v>225</v>
      </c>
      <c r="B234" s="531"/>
      <c r="C234" s="531"/>
      <c r="D234" s="531"/>
      <c r="E234" s="531"/>
      <c r="F234" s="533"/>
      <c r="G234" s="531"/>
      <c r="H234" s="532"/>
      <c r="I234" s="67" t="str">
        <f t="shared" si="22"/>
        <v/>
      </c>
      <c r="J234" s="67" t="str">
        <f t="shared" si="23"/>
        <v/>
      </c>
    </row>
    <row r="235" spans="1:10" x14ac:dyDescent="0.25">
      <c r="A235" s="530">
        <v>226</v>
      </c>
      <c r="B235" s="531"/>
      <c r="C235" s="531"/>
      <c r="D235" s="531"/>
      <c r="E235" s="531"/>
      <c r="F235" s="533"/>
      <c r="G235" s="531"/>
      <c r="H235" s="532"/>
      <c r="I235" s="67" t="str">
        <f t="shared" si="22"/>
        <v/>
      </c>
      <c r="J235" s="67" t="str">
        <f t="shared" si="23"/>
        <v/>
      </c>
    </row>
    <row r="236" spans="1:10" x14ac:dyDescent="0.25">
      <c r="A236" s="530">
        <v>227</v>
      </c>
      <c r="B236" s="531"/>
      <c r="C236" s="531"/>
      <c r="D236" s="531"/>
      <c r="E236" s="531"/>
      <c r="F236" s="533"/>
      <c r="G236" s="531"/>
      <c r="H236" s="532"/>
      <c r="I236" s="67" t="str">
        <f t="shared" si="22"/>
        <v/>
      </c>
      <c r="J236" s="67" t="str">
        <f t="shared" si="23"/>
        <v/>
      </c>
    </row>
    <row r="237" spans="1:10" x14ac:dyDescent="0.25">
      <c r="A237" s="530">
        <v>228</v>
      </c>
      <c r="B237" s="531"/>
      <c r="C237" s="531"/>
      <c r="D237" s="531"/>
      <c r="E237" s="531"/>
      <c r="F237" s="533"/>
      <c r="G237" s="531"/>
      <c r="H237" s="532"/>
      <c r="I237" s="67" t="str">
        <f t="shared" si="22"/>
        <v/>
      </c>
      <c r="J237" s="67" t="str">
        <f t="shared" si="23"/>
        <v/>
      </c>
    </row>
    <row r="238" spans="1:10" x14ac:dyDescent="0.25">
      <c r="A238" s="530">
        <v>229</v>
      </c>
      <c r="B238" s="531"/>
      <c r="C238" s="531"/>
      <c r="D238" s="531"/>
      <c r="E238" s="531"/>
      <c r="F238" s="533"/>
      <c r="G238" s="531"/>
      <c r="H238" s="532"/>
      <c r="I238" s="67" t="str">
        <f t="shared" si="22"/>
        <v/>
      </c>
      <c r="J238" s="67" t="str">
        <f t="shared" si="23"/>
        <v/>
      </c>
    </row>
    <row r="239" spans="1:10" x14ac:dyDescent="0.25">
      <c r="A239" s="530">
        <v>230</v>
      </c>
      <c r="B239" s="531"/>
      <c r="C239" s="531"/>
      <c r="D239" s="531"/>
      <c r="E239" s="531"/>
      <c r="F239" s="533"/>
      <c r="G239" s="531"/>
      <c r="H239" s="532"/>
      <c r="I239" s="67" t="str">
        <f t="shared" si="22"/>
        <v/>
      </c>
      <c r="J239" s="67" t="str">
        <f t="shared" si="23"/>
        <v/>
      </c>
    </row>
    <row r="240" spans="1:10" x14ac:dyDescent="0.25">
      <c r="A240" s="530">
        <v>231</v>
      </c>
      <c r="B240" s="531"/>
      <c r="C240" s="531"/>
      <c r="D240" s="531"/>
      <c r="E240" s="531"/>
      <c r="F240" s="533"/>
      <c r="G240" s="531"/>
      <c r="H240" s="532"/>
      <c r="I240" s="67" t="str">
        <f t="shared" si="22"/>
        <v/>
      </c>
      <c r="J240" s="67" t="str">
        <f t="shared" si="23"/>
        <v/>
      </c>
    </row>
    <row r="241" spans="1:10" x14ac:dyDescent="0.25">
      <c r="A241" s="530">
        <v>232</v>
      </c>
      <c r="B241" s="531"/>
      <c r="C241" s="531"/>
      <c r="D241" s="531"/>
      <c r="E241" s="531"/>
      <c r="F241" s="533"/>
      <c r="G241" s="531"/>
      <c r="H241" s="532"/>
      <c r="I241" s="67" t="str">
        <f t="shared" si="22"/>
        <v/>
      </c>
      <c r="J241" s="67" t="str">
        <f t="shared" si="23"/>
        <v/>
      </c>
    </row>
    <row r="242" spans="1:10" x14ac:dyDescent="0.25">
      <c r="A242" s="530">
        <v>233</v>
      </c>
      <c r="B242" s="531"/>
      <c r="C242" s="531"/>
      <c r="D242" s="531"/>
      <c r="E242" s="531"/>
      <c r="F242" s="533"/>
      <c r="G242" s="531"/>
      <c r="H242" s="532"/>
      <c r="I242" s="67" t="str">
        <f t="shared" si="22"/>
        <v/>
      </c>
      <c r="J242" s="67" t="str">
        <f t="shared" si="23"/>
        <v/>
      </c>
    </row>
    <row r="243" spans="1:10" x14ac:dyDescent="0.25">
      <c r="A243" s="530">
        <v>234</v>
      </c>
      <c r="B243" s="531"/>
      <c r="C243" s="531"/>
      <c r="D243" s="531"/>
      <c r="E243" s="531"/>
      <c r="F243" s="533"/>
      <c r="G243" s="531"/>
      <c r="H243" s="532"/>
      <c r="I243" s="67" t="str">
        <f t="shared" si="22"/>
        <v/>
      </c>
      <c r="J243" s="67" t="str">
        <f t="shared" si="23"/>
        <v/>
      </c>
    </row>
    <row r="244" spans="1:10" x14ac:dyDescent="0.25">
      <c r="A244" s="530">
        <v>235</v>
      </c>
      <c r="B244" s="531"/>
      <c r="C244" s="531"/>
      <c r="D244" s="531"/>
      <c r="E244" s="531"/>
      <c r="F244" s="533"/>
      <c r="G244" s="531"/>
      <c r="H244" s="532"/>
      <c r="I244" s="67" t="str">
        <f t="shared" si="22"/>
        <v/>
      </c>
      <c r="J244" s="67" t="str">
        <f t="shared" si="23"/>
        <v/>
      </c>
    </row>
    <row r="245" spans="1:10" x14ac:dyDescent="0.25">
      <c r="A245" s="530">
        <v>236</v>
      </c>
      <c r="B245" s="531"/>
      <c r="C245" s="531"/>
      <c r="D245" s="531"/>
      <c r="E245" s="531"/>
      <c r="F245" s="533"/>
      <c r="G245" s="531"/>
      <c r="H245" s="532"/>
      <c r="I245" s="67" t="str">
        <f t="shared" si="22"/>
        <v/>
      </c>
      <c r="J245" s="67" t="str">
        <f t="shared" si="23"/>
        <v/>
      </c>
    </row>
    <row r="246" spans="1:10" x14ac:dyDescent="0.25">
      <c r="A246" s="530">
        <v>237</v>
      </c>
      <c r="B246" s="531"/>
      <c r="C246" s="531"/>
      <c r="D246" s="531"/>
      <c r="E246" s="531"/>
      <c r="F246" s="533"/>
      <c r="G246" s="531"/>
      <c r="H246" s="532"/>
      <c r="I246" s="67" t="str">
        <f t="shared" si="22"/>
        <v/>
      </c>
      <c r="J246" s="67" t="str">
        <f t="shared" si="23"/>
        <v/>
      </c>
    </row>
    <row r="247" spans="1:10" x14ac:dyDescent="0.25">
      <c r="A247" s="530">
        <v>238</v>
      </c>
      <c r="B247" s="531"/>
      <c r="C247" s="531"/>
      <c r="D247" s="531"/>
      <c r="E247" s="531"/>
      <c r="F247" s="533"/>
      <c r="G247" s="531"/>
      <c r="H247" s="532"/>
      <c r="I247" s="67" t="str">
        <f t="shared" si="22"/>
        <v/>
      </c>
      <c r="J247" s="67" t="str">
        <f t="shared" si="23"/>
        <v/>
      </c>
    </row>
    <row r="248" spans="1:10" x14ac:dyDescent="0.25">
      <c r="A248" s="530">
        <v>239</v>
      </c>
      <c r="B248" s="531"/>
      <c r="C248" s="531"/>
      <c r="D248" s="531"/>
      <c r="E248" s="531"/>
      <c r="F248" s="533"/>
      <c r="G248" s="531"/>
      <c r="H248" s="532"/>
      <c r="I248" s="67" t="str">
        <f t="shared" si="22"/>
        <v/>
      </c>
      <c r="J248" s="67" t="str">
        <f t="shared" si="23"/>
        <v/>
      </c>
    </row>
    <row r="249" spans="1:10" x14ac:dyDescent="0.25">
      <c r="A249" s="530">
        <v>240</v>
      </c>
      <c r="B249" s="531"/>
      <c r="C249" s="531"/>
      <c r="D249" s="531"/>
      <c r="E249" s="531"/>
      <c r="F249" s="533"/>
      <c r="G249" s="531"/>
      <c r="H249" s="532"/>
      <c r="I249" s="67" t="str">
        <f t="shared" si="22"/>
        <v/>
      </c>
      <c r="J249" s="67" t="str">
        <f t="shared" si="23"/>
        <v/>
      </c>
    </row>
    <row r="250" spans="1:10" x14ac:dyDescent="0.25">
      <c r="A250" s="530">
        <v>241</v>
      </c>
      <c r="B250" s="531"/>
      <c r="C250" s="531"/>
      <c r="D250" s="531"/>
      <c r="E250" s="531"/>
      <c r="F250" s="533"/>
      <c r="G250" s="531"/>
      <c r="H250" s="532"/>
      <c r="I250" s="67" t="str">
        <f t="shared" si="22"/>
        <v/>
      </c>
      <c r="J250" s="67" t="str">
        <f t="shared" si="23"/>
        <v/>
      </c>
    </row>
    <row r="251" spans="1:10" x14ac:dyDescent="0.25">
      <c r="A251" s="530">
        <v>242</v>
      </c>
      <c r="B251" s="531"/>
      <c r="C251" s="531"/>
      <c r="D251" s="531"/>
      <c r="E251" s="531"/>
      <c r="F251" s="533"/>
      <c r="G251" s="531"/>
      <c r="H251" s="532"/>
      <c r="I251" s="67" t="str">
        <f t="shared" si="22"/>
        <v/>
      </c>
      <c r="J251" s="67" t="str">
        <f t="shared" si="23"/>
        <v/>
      </c>
    </row>
    <row r="252" spans="1:10" x14ac:dyDescent="0.25">
      <c r="A252" s="530">
        <v>243</v>
      </c>
      <c r="B252" s="531"/>
      <c r="C252" s="531"/>
      <c r="D252" s="531"/>
      <c r="E252" s="531"/>
      <c r="F252" s="533"/>
      <c r="G252" s="531"/>
      <c r="H252" s="532"/>
      <c r="I252" s="67" t="str">
        <f t="shared" si="22"/>
        <v/>
      </c>
      <c r="J252" s="67" t="str">
        <f t="shared" si="23"/>
        <v/>
      </c>
    </row>
    <row r="253" spans="1:10" x14ac:dyDescent="0.25">
      <c r="A253" s="530">
        <v>244</v>
      </c>
      <c r="B253" s="531"/>
      <c r="C253" s="531"/>
      <c r="D253" s="531"/>
      <c r="E253" s="531"/>
      <c r="F253" s="533"/>
      <c r="G253" s="531"/>
      <c r="H253" s="532"/>
      <c r="I253" s="67" t="str">
        <f t="shared" si="22"/>
        <v/>
      </c>
      <c r="J253" s="67" t="str">
        <f t="shared" si="23"/>
        <v/>
      </c>
    </row>
    <row r="254" spans="1:10" x14ac:dyDescent="0.25">
      <c r="A254" s="530">
        <v>245</v>
      </c>
      <c r="B254" s="531"/>
      <c r="C254" s="531"/>
      <c r="D254" s="531"/>
      <c r="E254" s="531"/>
      <c r="F254" s="533"/>
      <c r="G254" s="531"/>
      <c r="H254" s="532"/>
      <c r="I254" s="67" t="str">
        <f t="shared" si="22"/>
        <v/>
      </c>
      <c r="J254" s="67" t="str">
        <f t="shared" si="23"/>
        <v/>
      </c>
    </row>
    <row r="255" spans="1:10" x14ac:dyDescent="0.25">
      <c r="A255" s="530">
        <v>246</v>
      </c>
      <c r="B255" s="531"/>
      <c r="C255" s="531"/>
      <c r="D255" s="531"/>
      <c r="E255" s="531"/>
      <c r="F255" s="533"/>
      <c r="G255" s="531"/>
      <c r="H255" s="532"/>
      <c r="I255" s="67" t="str">
        <f t="shared" si="22"/>
        <v/>
      </c>
      <c r="J255" s="67" t="str">
        <f t="shared" si="23"/>
        <v/>
      </c>
    </row>
    <row r="256" spans="1:10" x14ac:dyDescent="0.25">
      <c r="A256" s="530">
        <v>247</v>
      </c>
      <c r="B256" s="531"/>
      <c r="C256" s="531"/>
      <c r="D256" s="531"/>
      <c r="E256" s="531"/>
      <c r="F256" s="533"/>
      <c r="G256" s="531"/>
      <c r="H256" s="532"/>
      <c r="I256" s="67" t="str">
        <f t="shared" si="22"/>
        <v/>
      </c>
      <c r="J256" s="67" t="str">
        <f t="shared" si="23"/>
        <v/>
      </c>
    </row>
    <row r="257" spans="1:10" x14ac:dyDescent="0.25">
      <c r="A257" s="530">
        <v>248</v>
      </c>
      <c r="B257" s="531"/>
      <c r="C257" s="531"/>
      <c r="D257" s="531"/>
      <c r="E257" s="531"/>
      <c r="F257" s="533"/>
      <c r="G257" s="531"/>
      <c r="H257" s="532"/>
      <c r="I257" s="67" t="str">
        <f t="shared" si="22"/>
        <v/>
      </c>
      <c r="J257" s="67" t="str">
        <f t="shared" si="23"/>
        <v/>
      </c>
    </row>
    <row r="258" spans="1:10" x14ac:dyDescent="0.25">
      <c r="A258" s="530">
        <v>249</v>
      </c>
      <c r="B258" s="531"/>
      <c r="C258" s="531"/>
      <c r="D258" s="531"/>
      <c r="E258" s="531"/>
      <c r="F258" s="533"/>
      <c r="G258" s="531"/>
      <c r="H258" s="532"/>
      <c r="I258" s="67" t="str">
        <f t="shared" si="22"/>
        <v/>
      </c>
      <c r="J258" s="67" t="str">
        <f t="shared" si="23"/>
        <v/>
      </c>
    </row>
    <row r="259" spans="1:10" x14ac:dyDescent="0.25">
      <c r="A259" s="530">
        <v>250</v>
      </c>
      <c r="B259" s="531"/>
      <c r="C259" s="531"/>
      <c r="D259" s="531"/>
      <c r="E259" s="531"/>
      <c r="F259" s="533"/>
      <c r="G259" s="531"/>
      <c r="H259" s="532"/>
      <c r="I259" s="67" t="str">
        <f t="shared" si="22"/>
        <v/>
      </c>
      <c r="J259" s="67" t="str">
        <f t="shared" si="23"/>
        <v/>
      </c>
    </row>
  </sheetData>
  <sheetProtection password="CA41" sheet="1" objects="1" scenarios="1" formatCells="0" formatColumns="0" formatRows="0"/>
  <mergeCells count="14">
    <mergeCell ref="A4:J4"/>
    <mergeCell ref="A5:J5"/>
    <mergeCell ref="F7:F8"/>
    <mergeCell ref="G7:G8"/>
    <mergeCell ref="H7:H8"/>
    <mergeCell ref="E7:E8"/>
    <mergeCell ref="D7:D8"/>
    <mergeCell ref="O7:O8"/>
    <mergeCell ref="A7:A8"/>
    <mergeCell ref="B7:B8"/>
    <mergeCell ref="C7:C8"/>
    <mergeCell ref="N7:N8"/>
    <mergeCell ref="K7:L7"/>
    <mergeCell ref="M7:M8"/>
  </mergeCells>
  <phoneticPr fontId="29" type="noConversion"/>
  <pageMargins left="0.59055118110236227" right="0.59055118110236227" top="0.78740157480314965" bottom="1.1811023622047245" header="0" footer="0.31496062992125984"/>
  <pageSetup paperSize="9" scale="77" fitToHeight="100" orientation="landscape" r:id="rId1"/>
  <headerFooter>
    <oddFooter xml:space="preserve">&amp;LConfirm existenţa lucrărilor
Director de departament
&amp;RCandidat
</oddFooter>
  </headerFooter>
  <rowBreaks count="1" manualBreakCount="1">
    <brk id="38"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59"/>
  <sheetViews>
    <sheetView zoomScaleNormal="100" zoomScalePageLayoutView="75" workbookViewId="0">
      <selection activeCell="Q20" sqref="Q20"/>
    </sheetView>
  </sheetViews>
  <sheetFormatPr defaultRowHeight="15.75" x14ac:dyDescent="0.25"/>
  <cols>
    <col min="1" max="1" width="5.7109375" style="318" customWidth="1"/>
    <col min="2" max="2" width="42.140625" style="322" customWidth="1"/>
    <col min="3" max="3" width="42.7109375" style="322" customWidth="1"/>
    <col min="4" max="4" width="28.5703125" style="322" customWidth="1"/>
    <col min="5" max="5" width="12.7109375" style="330" customWidth="1"/>
    <col min="6" max="6" width="12.7109375" style="322" customWidth="1"/>
    <col min="7" max="7" width="12.7109375" style="329" customWidth="1"/>
    <col min="8" max="8" width="12.7109375" style="294" customWidth="1"/>
    <col min="9" max="9" width="12.7109375" style="294" hidden="1" customWidth="1"/>
    <col min="10" max="12" width="12.7109375" style="314" hidden="1" customWidth="1"/>
    <col min="13" max="13" width="9.140625" style="295" hidden="1" customWidth="1"/>
    <col min="14" max="15" width="9.140625" style="294" hidden="1" customWidth="1"/>
    <col min="16" max="16" width="9.140625" style="294" customWidth="1"/>
    <col min="17" max="29" width="9.140625" style="322" customWidth="1"/>
    <col min="30" max="16384" width="9.140625" style="322"/>
  </cols>
  <sheetData>
    <row r="1" spans="1:14" s="318" customFormat="1" x14ac:dyDescent="0.2">
      <c r="A1" s="611" t="s">
        <v>650</v>
      </c>
      <c r="E1" s="319"/>
      <c r="F1" s="319"/>
      <c r="H1" s="320"/>
      <c r="I1" s="321"/>
      <c r="K1" s="320"/>
      <c r="L1" s="291"/>
      <c r="M1" s="291"/>
    </row>
    <row r="2" spans="1:14" s="318" customFormat="1" x14ac:dyDescent="0.2">
      <c r="A2" s="611" t="str">
        <f>IF(ISBLANK(facultate), IF(ISBLANK(departament),"","Departament " &amp; departament), "Facultatea " &amp; facultate)</f>
        <v/>
      </c>
      <c r="E2" s="319"/>
      <c r="F2" s="319"/>
      <c r="H2" s="320"/>
      <c r="I2" s="321"/>
      <c r="K2" s="320"/>
      <c r="L2" s="291"/>
      <c r="M2" s="291"/>
    </row>
    <row r="3" spans="1:14" s="318" customFormat="1" x14ac:dyDescent="0.2">
      <c r="A3" s="611" t="str">
        <f>IF(ISBLANK(departament),"","Departamentul " &amp; departament)</f>
        <v/>
      </c>
      <c r="E3" s="319"/>
      <c r="F3" s="319"/>
      <c r="H3" s="320"/>
      <c r="I3" s="321"/>
      <c r="K3" s="320"/>
      <c r="L3" s="291"/>
      <c r="M3" s="291"/>
    </row>
    <row r="4" spans="1:14" x14ac:dyDescent="0.25">
      <c r="A4" s="882" t="s">
        <v>714</v>
      </c>
      <c r="B4" s="882"/>
      <c r="C4" s="882"/>
      <c r="D4" s="882"/>
      <c r="E4" s="882"/>
      <c r="F4" s="882"/>
      <c r="G4" s="882"/>
      <c r="H4" s="882"/>
      <c r="I4" s="882"/>
      <c r="J4" s="292"/>
      <c r="K4" s="292"/>
      <c r="L4" s="293"/>
      <c r="M4" s="293"/>
    </row>
    <row r="5" spans="1:14" x14ac:dyDescent="0.25">
      <c r="A5" s="882" t="s">
        <v>799</v>
      </c>
      <c r="B5" s="882"/>
      <c r="C5" s="882"/>
      <c r="D5" s="882"/>
      <c r="E5" s="882"/>
      <c r="F5" s="882"/>
      <c r="G5" s="882"/>
      <c r="H5" s="882"/>
      <c r="I5" s="882"/>
      <c r="J5" s="292"/>
      <c r="K5" s="292"/>
      <c r="L5" s="295"/>
    </row>
    <row r="6" spans="1:14" x14ac:dyDescent="0.25">
      <c r="A6" s="287"/>
      <c r="B6" s="294"/>
      <c r="C6" s="294"/>
      <c r="D6" s="294"/>
      <c r="E6" s="313"/>
      <c r="F6" s="294"/>
      <c r="G6" s="312"/>
      <c r="H6" s="294" t="str">
        <f>I6</f>
        <v xml:space="preserve"> </v>
      </c>
      <c r="I6" s="296" t="str">
        <f>CONCATENATE(functie," ",nume_candidat)</f>
        <v xml:space="preserve"> </v>
      </c>
    </row>
    <row r="7" spans="1:14" ht="33" customHeight="1" x14ac:dyDescent="0.25">
      <c r="A7" s="883" t="s">
        <v>470</v>
      </c>
      <c r="B7" s="883" t="s">
        <v>0</v>
      </c>
      <c r="C7" s="883" t="s">
        <v>793</v>
      </c>
      <c r="D7" s="883" t="s">
        <v>36</v>
      </c>
      <c r="E7" s="884" t="s">
        <v>3</v>
      </c>
      <c r="F7" s="883" t="s">
        <v>31</v>
      </c>
      <c r="G7" s="880" t="s">
        <v>794</v>
      </c>
      <c r="H7" s="298" t="s">
        <v>886</v>
      </c>
      <c r="I7" s="298"/>
      <c r="J7" s="883" t="s">
        <v>7</v>
      </c>
      <c r="K7" s="883"/>
      <c r="L7" s="880" t="s">
        <v>32</v>
      </c>
      <c r="M7" s="890" t="s">
        <v>708</v>
      </c>
      <c r="N7" s="893" t="s">
        <v>822</v>
      </c>
    </row>
    <row r="8" spans="1:14" ht="49.5" customHeight="1" x14ac:dyDescent="0.25">
      <c r="A8" s="883"/>
      <c r="B8" s="883"/>
      <c r="C8" s="883"/>
      <c r="D8" s="883"/>
      <c r="E8" s="884"/>
      <c r="F8" s="883"/>
      <c r="G8" s="881"/>
      <c r="H8" s="298" t="str">
        <f>CONCATENATE("ultimii ",durata_evaluare," ani")</f>
        <v>ultimii 5 ani</v>
      </c>
      <c r="I8" s="299" t="s">
        <v>6</v>
      </c>
      <c r="J8" s="298" t="str">
        <f>CONCATENATE("ultimii                                  ",durata_evaluare," ani")</f>
        <v>ultimii                                  5 ani</v>
      </c>
      <c r="K8" s="299" t="s">
        <v>6</v>
      </c>
      <c r="L8" s="881"/>
      <c r="M8" s="890"/>
      <c r="N8" s="893"/>
    </row>
    <row r="9" spans="1:14" x14ac:dyDescent="0.25">
      <c r="A9" s="301"/>
      <c r="B9" s="302"/>
      <c r="C9" s="302"/>
      <c r="D9" s="302"/>
      <c r="E9" s="304"/>
      <c r="F9" s="352"/>
      <c r="G9" s="305"/>
      <c r="H9" s="572">
        <f>SUMIF(H10:H109,"&gt;0")</f>
        <v>0</v>
      </c>
      <c r="I9" s="572">
        <f>SUMIF(I10:I109,"&gt;0")</f>
        <v>0</v>
      </c>
      <c r="J9" s="327">
        <f>SUMIF(J10:J109,"&gt;0")</f>
        <v>0</v>
      </c>
      <c r="K9" s="327">
        <f>SUMIF(K10:K109,"&gt;0")</f>
        <v>0</v>
      </c>
      <c r="L9" s="327">
        <f>SUMIF(L10:L109,"&gt;0")</f>
        <v>0</v>
      </c>
      <c r="M9" s="328"/>
      <c r="N9" s="327"/>
    </row>
    <row r="10" spans="1:14" x14ac:dyDescent="0.25">
      <c r="A10" s="530">
        <v>1</v>
      </c>
      <c r="B10" s="44"/>
      <c r="C10" s="44"/>
      <c r="D10" s="536"/>
      <c r="E10" s="40"/>
      <c r="F10" s="40"/>
      <c r="G10" s="40"/>
      <c r="H10" s="67" t="str">
        <f t="shared" ref="H10:H41" si="0">IF(OR($B10="",$C10="",$D10="",$E10&lt;an_initial,$E10&gt;an_final,$M10=FALSE),"",IF($G10="",MS_LITO*$F10/N10,MS_LITO*$G10))</f>
        <v/>
      </c>
      <c r="I10" s="67" t="str">
        <f t="shared" ref="I10:I41" si="1">IF(OR($B10="",$C10="",$D10="",$E10="",$E10&gt;an_final,$M10=FALSE),"",IF($G10="",MS_LITO*$F10/N10,MS_LITO*$G10))</f>
        <v/>
      </c>
      <c r="J10" s="529" t="str">
        <f t="shared" ref="J10:J41" si="2">IF(OR($B10="",$C10="",$D10="",$E10="",$E10&gt;an_final,$M10=FALSE),"",IF($E10&gt;=an_initial,1,""))</f>
        <v/>
      </c>
      <c r="K10" s="226" t="str">
        <f t="shared" ref="K10:K41" si="3">IF(OR($B10="",$C10="",$D10="",$E10="",$E10&gt;an_final,$M10=FALSE),"",1)</f>
        <v/>
      </c>
      <c r="L10" s="35" t="str">
        <f t="shared" ref="L10:L41" si="4">IF(OR($B10="",$C10="",$D10="",$E10="",$E10&gt;an_final,$M10=FALSE),"",IF($G10="",$F10/N10,$G10))</f>
        <v/>
      </c>
      <c r="M10" s="45" t="b">
        <f t="shared" ref="M10:M73" si="5">IF(nume_candidat="",FALSE,ISNUMBER(SEARCH(nume_candidat,$B10)))</f>
        <v>0</v>
      </c>
      <c r="N10" s="214">
        <f t="shared" ref="N10:N41" si="6">LEN(B10)-LEN(SUBSTITUTE(B10,",",""))+1</f>
        <v>1</v>
      </c>
    </row>
    <row r="11" spans="1:14" x14ac:dyDescent="0.25">
      <c r="A11" s="530">
        <v>2</v>
      </c>
      <c r="B11" s="44"/>
      <c r="C11" s="44"/>
      <c r="D11" s="44"/>
      <c r="E11" s="40"/>
      <c r="F11" s="40"/>
      <c r="G11" s="40"/>
      <c r="H11" s="67" t="str">
        <f t="shared" si="0"/>
        <v/>
      </c>
      <c r="I11" s="67" t="str">
        <f t="shared" si="1"/>
        <v/>
      </c>
      <c r="J11" s="529" t="str">
        <f t="shared" si="2"/>
        <v/>
      </c>
      <c r="K11" s="226" t="str">
        <f t="shared" si="3"/>
        <v/>
      </c>
      <c r="L11" s="35" t="str">
        <f t="shared" si="4"/>
        <v/>
      </c>
      <c r="M11" s="45" t="b">
        <f t="shared" si="5"/>
        <v>0</v>
      </c>
      <c r="N11" s="214">
        <f t="shared" si="6"/>
        <v>1</v>
      </c>
    </row>
    <row r="12" spans="1:14" x14ac:dyDescent="0.25">
      <c r="A12" s="530">
        <v>3</v>
      </c>
      <c r="B12" s="39"/>
      <c r="C12" s="44"/>
      <c r="D12" s="39"/>
      <c r="E12" s="40"/>
      <c r="F12" s="40"/>
      <c r="G12" s="40"/>
      <c r="H12" s="67" t="str">
        <f t="shared" si="0"/>
        <v/>
      </c>
      <c r="I12" s="67" t="str">
        <f t="shared" si="1"/>
        <v/>
      </c>
      <c r="J12" s="529" t="str">
        <f t="shared" si="2"/>
        <v/>
      </c>
      <c r="K12" s="226" t="str">
        <f t="shared" si="3"/>
        <v/>
      </c>
      <c r="L12" s="35" t="str">
        <f t="shared" si="4"/>
        <v/>
      </c>
      <c r="M12" s="45" t="b">
        <f t="shared" si="5"/>
        <v>0</v>
      </c>
      <c r="N12" s="214">
        <f t="shared" si="6"/>
        <v>1</v>
      </c>
    </row>
    <row r="13" spans="1:14" x14ac:dyDescent="0.25">
      <c r="A13" s="530">
        <v>4</v>
      </c>
      <c r="B13" s="39"/>
      <c r="C13" s="39"/>
      <c r="D13" s="39"/>
      <c r="E13" s="40"/>
      <c r="F13" s="40"/>
      <c r="G13" s="40"/>
      <c r="H13" s="67" t="str">
        <f t="shared" si="0"/>
        <v/>
      </c>
      <c r="I13" s="67" t="str">
        <f t="shared" si="1"/>
        <v/>
      </c>
      <c r="J13" s="529" t="str">
        <f t="shared" si="2"/>
        <v/>
      </c>
      <c r="K13" s="226" t="str">
        <f t="shared" si="3"/>
        <v/>
      </c>
      <c r="L13" s="35" t="str">
        <f t="shared" si="4"/>
        <v/>
      </c>
      <c r="M13" s="45" t="b">
        <f t="shared" si="5"/>
        <v>0</v>
      </c>
      <c r="N13" s="214">
        <f t="shared" si="6"/>
        <v>1</v>
      </c>
    </row>
    <row r="14" spans="1:14" x14ac:dyDescent="0.25">
      <c r="A14" s="530">
        <v>5</v>
      </c>
      <c r="B14" s="39"/>
      <c r="C14" s="39"/>
      <c r="D14" s="39"/>
      <c r="E14" s="40"/>
      <c r="F14" s="40"/>
      <c r="G14" s="40"/>
      <c r="H14" s="67" t="str">
        <f t="shared" si="0"/>
        <v/>
      </c>
      <c r="I14" s="67" t="str">
        <f t="shared" si="1"/>
        <v/>
      </c>
      <c r="J14" s="529" t="str">
        <f t="shared" si="2"/>
        <v/>
      </c>
      <c r="K14" s="226" t="str">
        <f t="shared" si="3"/>
        <v/>
      </c>
      <c r="L14" s="35" t="str">
        <f t="shared" si="4"/>
        <v/>
      </c>
      <c r="M14" s="45" t="b">
        <f t="shared" si="5"/>
        <v>0</v>
      </c>
      <c r="N14" s="214">
        <f t="shared" si="6"/>
        <v>1</v>
      </c>
    </row>
    <row r="15" spans="1:14" x14ac:dyDescent="0.25">
      <c r="A15" s="530">
        <v>6</v>
      </c>
      <c r="B15" s="39"/>
      <c r="C15" s="39"/>
      <c r="D15" s="39"/>
      <c r="E15" s="40"/>
      <c r="F15" s="40"/>
      <c r="G15" s="40"/>
      <c r="H15" s="67" t="str">
        <f t="shared" si="0"/>
        <v/>
      </c>
      <c r="I15" s="67" t="str">
        <f t="shared" si="1"/>
        <v/>
      </c>
      <c r="J15" s="529" t="str">
        <f t="shared" si="2"/>
        <v/>
      </c>
      <c r="K15" s="226" t="str">
        <f t="shared" si="3"/>
        <v/>
      </c>
      <c r="L15" s="35" t="str">
        <f t="shared" si="4"/>
        <v/>
      </c>
      <c r="M15" s="45" t="b">
        <f t="shared" si="5"/>
        <v>0</v>
      </c>
      <c r="N15" s="214">
        <f t="shared" si="6"/>
        <v>1</v>
      </c>
    </row>
    <row r="16" spans="1:14" x14ac:dyDescent="0.25">
      <c r="A16" s="530">
        <v>7</v>
      </c>
      <c r="B16" s="39"/>
      <c r="C16" s="39"/>
      <c r="D16" s="39"/>
      <c r="E16" s="40"/>
      <c r="F16" s="40"/>
      <c r="G16" s="40"/>
      <c r="H16" s="67" t="str">
        <f t="shared" si="0"/>
        <v/>
      </c>
      <c r="I16" s="67" t="str">
        <f t="shared" si="1"/>
        <v/>
      </c>
      <c r="J16" s="529" t="str">
        <f t="shared" si="2"/>
        <v/>
      </c>
      <c r="K16" s="226" t="str">
        <f t="shared" si="3"/>
        <v/>
      </c>
      <c r="L16" s="35" t="str">
        <f t="shared" si="4"/>
        <v/>
      </c>
      <c r="M16" s="45" t="b">
        <f t="shared" si="5"/>
        <v>0</v>
      </c>
      <c r="N16" s="214">
        <f t="shared" si="6"/>
        <v>1</v>
      </c>
    </row>
    <row r="17" spans="1:14" x14ac:dyDescent="0.25">
      <c r="A17" s="530">
        <v>8</v>
      </c>
      <c r="B17" s="39"/>
      <c r="C17" s="39"/>
      <c r="D17" s="39"/>
      <c r="E17" s="40"/>
      <c r="F17" s="40"/>
      <c r="G17" s="40"/>
      <c r="H17" s="67" t="str">
        <f t="shared" si="0"/>
        <v/>
      </c>
      <c r="I17" s="67" t="str">
        <f t="shared" si="1"/>
        <v/>
      </c>
      <c r="J17" s="529" t="str">
        <f t="shared" si="2"/>
        <v/>
      </c>
      <c r="K17" s="226" t="str">
        <f t="shared" si="3"/>
        <v/>
      </c>
      <c r="L17" s="35" t="str">
        <f t="shared" si="4"/>
        <v/>
      </c>
      <c r="M17" s="45" t="b">
        <f t="shared" si="5"/>
        <v>0</v>
      </c>
      <c r="N17" s="214">
        <f t="shared" si="6"/>
        <v>1</v>
      </c>
    </row>
    <row r="18" spans="1:14" x14ac:dyDescent="0.25">
      <c r="A18" s="530">
        <v>9</v>
      </c>
      <c r="B18" s="39"/>
      <c r="C18" s="39"/>
      <c r="D18" s="39"/>
      <c r="E18" s="40"/>
      <c r="F18" s="40"/>
      <c r="G18" s="40"/>
      <c r="H18" s="67" t="str">
        <f t="shared" si="0"/>
        <v/>
      </c>
      <c r="I18" s="67" t="str">
        <f t="shared" si="1"/>
        <v/>
      </c>
      <c r="J18" s="529" t="str">
        <f t="shared" si="2"/>
        <v/>
      </c>
      <c r="K18" s="226" t="str">
        <f t="shared" si="3"/>
        <v/>
      </c>
      <c r="L18" s="35" t="str">
        <f t="shared" si="4"/>
        <v/>
      </c>
      <c r="M18" s="45" t="b">
        <f t="shared" si="5"/>
        <v>0</v>
      </c>
      <c r="N18" s="214">
        <f t="shared" si="6"/>
        <v>1</v>
      </c>
    </row>
    <row r="19" spans="1:14" x14ac:dyDescent="0.25">
      <c r="A19" s="530">
        <v>10</v>
      </c>
      <c r="B19" s="39"/>
      <c r="C19" s="39"/>
      <c r="D19" s="39"/>
      <c r="E19" s="40"/>
      <c r="F19" s="40"/>
      <c r="G19" s="40"/>
      <c r="H19" s="67" t="str">
        <f t="shared" si="0"/>
        <v/>
      </c>
      <c r="I19" s="67" t="str">
        <f t="shared" si="1"/>
        <v/>
      </c>
      <c r="J19" s="529" t="str">
        <f t="shared" si="2"/>
        <v/>
      </c>
      <c r="K19" s="226" t="str">
        <f t="shared" si="3"/>
        <v/>
      </c>
      <c r="L19" s="35" t="str">
        <f t="shared" si="4"/>
        <v/>
      </c>
      <c r="M19" s="45" t="b">
        <f t="shared" si="5"/>
        <v>0</v>
      </c>
      <c r="N19" s="214">
        <f t="shared" si="6"/>
        <v>1</v>
      </c>
    </row>
    <row r="20" spans="1:14" x14ac:dyDescent="0.25">
      <c r="A20" s="530">
        <v>11</v>
      </c>
      <c r="B20" s="39"/>
      <c r="C20" s="39"/>
      <c r="D20" s="39"/>
      <c r="E20" s="40"/>
      <c r="F20" s="40"/>
      <c r="G20" s="40"/>
      <c r="H20" s="67" t="str">
        <f t="shared" si="0"/>
        <v/>
      </c>
      <c r="I20" s="67" t="str">
        <f t="shared" si="1"/>
        <v/>
      </c>
      <c r="J20" s="529" t="str">
        <f t="shared" si="2"/>
        <v/>
      </c>
      <c r="K20" s="226" t="str">
        <f t="shared" si="3"/>
        <v/>
      </c>
      <c r="L20" s="35" t="str">
        <f t="shared" si="4"/>
        <v/>
      </c>
      <c r="M20" s="45" t="b">
        <f t="shared" si="5"/>
        <v>0</v>
      </c>
      <c r="N20" s="214">
        <f t="shared" si="6"/>
        <v>1</v>
      </c>
    </row>
    <row r="21" spans="1:14" x14ac:dyDescent="0.25">
      <c r="A21" s="530">
        <v>12</v>
      </c>
      <c r="B21" s="39"/>
      <c r="C21" s="39"/>
      <c r="D21" s="39"/>
      <c r="E21" s="40"/>
      <c r="F21" s="40"/>
      <c r="G21" s="40"/>
      <c r="H21" s="67" t="str">
        <f t="shared" si="0"/>
        <v/>
      </c>
      <c r="I21" s="67" t="str">
        <f t="shared" si="1"/>
        <v/>
      </c>
      <c r="J21" s="529" t="str">
        <f t="shared" si="2"/>
        <v/>
      </c>
      <c r="K21" s="226" t="str">
        <f t="shared" si="3"/>
        <v/>
      </c>
      <c r="L21" s="35" t="str">
        <f t="shared" si="4"/>
        <v/>
      </c>
      <c r="M21" s="45" t="b">
        <f t="shared" si="5"/>
        <v>0</v>
      </c>
      <c r="N21" s="214">
        <f t="shared" si="6"/>
        <v>1</v>
      </c>
    </row>
    <row r="22" spans="1:14" x14ac:dyDescent="0.25">
      <c r="A22" s="530">
        <v>13</v>
      </c>
      <c r="B22" s="39"/>
      <c r="C22" s="39"/>
      <c r="D22" s="39"/>
      <c r="E22" s="40"/>
      <c r="F22" s="40"/>
      <c r="G22" s="40"/>
      <c r="H22" s="67" t="str">
        <f t="shared" si="0"/>
        <v/>
      </c>
      <c r="I22" s="67" t="str">
        <f t="shared" si="1"/>
        <v/>
      </c>
      <c r="J22" s="529" t="str">
        <f t="shared" si="2"/>
        <v/>
      </c>
      <c r="K22" s="226" t="str">
        <f t="shared" si="3"/>
        <v/>
      </c>
      <c r="L22" s="35" t="str">
        <f t="shared" si="4"/>
        <v/>
      </c>
      <c r="M22" s="45" t="b">
        <f t="shared" si="5"/>
        <v>0</v>
      </c>
      <c r="N22" s="214">
        <f t="shared" si="6"/>
        <v>1</v>
      </c>
    </row>
    <row r="23" spans="1:14" x14ac:dyDescent="0.25">
      <c r="A23" s="530">
        <v>14</v>
      </c>
      <c r="B23" s="39"/>
      <c r="C23" s="39"/>
      <c r="D23" s="39"/>
      <c r="E23" s="40"/>
      <c r="F23" s="40"/>
      <c r="G23" s="40"/>
      <c r="H23" s="67" t="str">
        <f t="shared" si="0"/>
        <v/>
      </c>
      <c r="I23" s="67" t="str">
        <f t="shared" si="1"/>
        <v/>
      </c>
      <c r="J23" s="529" t="str">
        <f t="shared" si="2"/>
        <v/>
      </c>
      <c r="K23" s="226" t="str">
        <f t="shared" si="3"/>
        <v/>
      </c>
      <c r="L23" s="35" t="str">
        <f t="shared" si="4"/>
        <v/>
      </c>
      <c r="M23" s="45" t="b">
        <f t="shared" si="5"/>
        <v>0</v>
      </c>
      <c r="N23" s="214">
        <f t="shared" si="6"/>
        <v>1</v>
      </c>
    </row>
    <row r="24" spans="1:14" x14ac:dyDescent="0.25">
      <c r="A24" s="530">
        <v>15</v>
      </c>
      <c r="B24" s="39"/>
      <c r="C24" s="39"/>
      <c r="D24" s="39"/>
      <c r="E24" s="40"/>
      <c r="F24" s="40"/>
      <c r="G24" s="40"/>
      <c r="H24" s="67" t="str">
        <f t="shared" si="0"/>
        <v/>
      </c>
      <c r="I24" s="67" t="str">
        <f t="shared" si="1"/>
        <v/>
      </c>
      <c r="J24" s="529" t="str">
        <f t="shared" si="2"/>
        <v/>
      </c>
      <c r="K24" s="226" t="str">
        <f t="shared" si="3"/>
        <v/>
      </c>
      <c r="L24" s="35" t="str">
        <f t="shared" si="4"/>
        <v/>
      </c>
      <c r="M24" s="45" t="b">
        <f t="shared" si="5"/>
        <v>0</v>
      </c>
      <c r="N24" s="214">
        <f t="shared" si="6"/>
        <v>1</v>
      </c>
    </row>
    <row r="25" spans="1:14" x14ac:dyDescent="0.25">
      <c r="A25" s="530">
        <v>16</v>
      </c>
      <c r="B25" s="39"/>
      <c r="C25" s="39"/>
      <c r="D25" s="39"/>
      <c r="E25" s="40"/>
      <c r="F25" s="40"/>
      <c r="G25" s="40"/>
      <c r="H25" s="67" t="str">
        <f t="shared" si="0"/>
        <v/>
      </c>
      <c r="I25" s="67" t="str">
        <f t="shared" si="1"/>
        <v/>
      </c>
      <c r="J25" s="529" t="str">
        <f t="shared" si="2"/>
        <v/>
      </c>
      <c r="K25" s="226" t="str">
        <f t="shared" si="3"/>
        <v/>
      </c>
      <c r="L25" s="35" t="str">
        <f t="shared" si="4"/>
        <v/>
      </c>
      <c r="M25" s="45" t="b">
        <f t="shared" si="5"/>
        <v>0</v>
      </c>
      <c r="N25" s="214">
        <f t="shared" si="6"/>
        <v>1</v>
      </c>
    </row>
    <row r="26" spans="1:14" x14ac:dyDescent="0.25">
      <c r="A26" s="530">
        <v>17</v>
      </c>
      <c r="B26" s="39"/>
      <c r="C26" s="39"/>
      <c r="D26" s="39"/>
      <c r="E26" s="40"/>
      <c r="F26" s="40"/>
      <c r="G26" s="40"/>
      <c r="H26" s="67" t="str">
        <f t="shared" si="0"/>
        <v/>
      </c>
      <c r="I26" s="67" t="str">
        <f t="shared" si="1"/>
        <v/>
      </c>
      <c r="J26" s="529" t="str">
        <f t="shared" si="2"/>
        <v/>
      </c>
      <c r="K26" s="226" t="str">
        <f t="shared" si="3"/>
        <v/>
      </c>
      <c r="L26" s="35" t="str">
        <f t="shared" si="4"/>
        <v/>
      </c>
      <c r="M26" s="45" t="b">
        <f t="shared" si="5"/>
        <v>0</v>
      </c>
      <c r="N26" s="214">
        <f t="shared" si="6"/>
        <v>1</v>
      </c>
    </row>
    <row r="27" spans="1:14" x14ac:dyDescent="0.25">
      <c r="A27" s="530">
        <v>18</v>
      </c>
      <c r="B27" s="39"/>
      <c r="C27" s="39"/>
      <c r="D27" s="39"/>
      <c r="E27" s="40"/>
      <c r="F27" s="40"/>
      <c r="G27" s="40"/>
      <c r="H27" s="67" t="str">
        <f t="shared" si="0"/>
        <v/>
      </c>
      <c r="I27" s="67" t="str">
        <f t="shared" si="1"/>
        <v/>
      </c>
      <c r="J27" s="529" t="str">
        <f t="shared" si="2"/>
        <v/>
      </c>
      <c r="K27" s="226" t="str">
        <f t="shared" si="3"/>
        <v/>
      </c>
      <c r="L27" s="35" t="str">
        <f t="shared" si="4"/>
        <v/>
      </c>
      <c r="M27" s="45" t="b">
        <f t="shared" si="5"/>
        <v>0</v>
      </c>
      <c r="N27" s="214">
        <f t="shared" si="6"/>
        <v>1</v>
      </c>
    </row>
    <row r="28" spans="1:14" x14ac:dyDescent="0.25">
      <c r="A28" s="530">
        <v>19</v>
      </c>
      <c r="B28" s="39"/>
      <c r="C28" s="39"/>
      <c r="D28" s="39"/>
      <c r="E28" s="40"/>
      <c r="F28" s="40"/>
      <c r="G28" s="40"/>
      <c r="H28" s="67" t="str">
        <f t="shared" si="0"/>
        <v/>
      </c>
      <c r="I28" s="67" t="str">
        <f t="shared" si="1"/>
        <v/>
      </c>
      <c r="J28" s="529" t="str">
        <f t="shared" si="2"/>
        <v/>
      </c>
      <c r="K28" s="226" t="str">
        <f t="shared" si="3"/>
        <v/>
      </c>
      <c r="L28" s="35" t="str">
        <f t="shared" si="4"/>
        <v/>
      </c>
      <c r="M28" s="45" t="b">
        <f t="shared" si="5"/>
        <v>0</v>
      </c>
      <c r="N28" s="214">
        <f t="shared" si="6"/>
        <v>1</v>
      </c>
    </row>
    <row r="29" spans="1:14" x14ac:dyDescent="0.25">
      <c r="A29" s="530">
        <v>20</v>
      </c>
      <c r="B29" s="39"/>
      <c r="C29" s="39"/>
      <c r="D29" s="39"/>
      <c r="E29" s="40"/>
      <c r="F29" s="40"/>
      <c r="G29" s="40"/>
      <c r="H29" s="67" t="str">
        <f t="shared" si="0"/>
        <v/>
      </c>
      <c r="I29" s="67" t="str">
        <f t="shared" si="1"/>
        <v/>
      </c>
      <c r="J29" s="529" t="str">
        <f t="shared" si="2"/>
        <v/>
      </c>
      <c r="K29" s="226" t="str">
        <f t="shared" si="3"/>
        <v/>
      </c>
      <c r="L29" s="35" t="str">
        <f t="shared" si="4"/>
        <v/>
      </c>
      <c r="M29" s="45" t="b">
        <f t="shared" si="5"/>
        <v>0</v>
      </c>
      <c r="N29" s="214">
        <f t="shared" si="6"/>
        <v>1</v>
      </c>
    </row>
    <row r="30" spans="1:14" x14ac:dyDescent="0.25">
      <c r="A30" s="530">
        <v>21</v>
      </c>
      <c r="B30" s="39"/>
      <c r="C30" s="39"/>
      <c r="D30" s="39"/>
      <c r="E30" s="40"/>
      <c r="F30" s="40"/>
      <c r="G30" s="40"/>
      <c r="H30" s="67" t="str">
        <f t="shared" si="0"/>
        <v/>
      </c>
      <c r="I30" s="67" t="str">
        <f t="shared" si="1"/>
        <v/>
      </c>
      <c r="J30" s="529" t="str">
        <f t="shared" si="2"/>
        <v/>
      </c>
      <c r="K30" s="226" t="str">
        <f t="shared" si="3"/>
        <v/>
      </c>
      <c r="L30" s="35" t="str">
        <f t="shared" si="4"/>
        <v/>
      </c>
      <c r="M30" s="45" t="b">
        <f t="shared" si="5"/>
        <v>0</v>
      </c>
      <c r="N30" s="214">
        <f t="shared" si="6"/>
        <v>1</v>
      </c>
    </row>
    <row r="31" spans="1:14" x14ac:dyDescent="0.25">
      <c r="A31" s="530">
        <v>22</v>
      </c>
      <c r="B31" s="39"/>
      <c r="C31" s="39"/>
      <c r="D31" s="39"/>
      <c r="E31" s="40"/>
      <c r="F31" s="40"/>
      <c r="G31" s="40"/>
      <c r="H31" s="67" t="str">
        <f t="shared" si="0"/>
        <v/>
      </c>
      <c r="I31" s="67" t="str">
        <f t="shared" si="1"/>
        <v/>
      </c>
      <c r="J31" s="529" t="str">
        <f t="shared" si="2"/>
        <v/>
      </c>
      <c r="K31" s="226" t="str">
        <f t="shared" si="3"/>
        <v/>
      </c>
      <c r="L31" s="35" t="str">
        <f t="shared" si="4"/>
        <v/>
      </c>
      <c r="M31" s="45" t="b">
        <f t="shared" si="5"/>
        <v>0</v>
      </c>
      <c r="N31" s="214">
        <f t="shared" si="6"/>
        <v>1</v>
      </c>
    </row>
    <row r="32" spans="1:14" x14ac:dyDescent="0.25">
      <c r="A32" s="530">
        <v>23</v>
      </c>
      <c r="B32" s="39"/>
      <c r="C32" s="39"/>
      <c r="D32" s="39"/>
      <c r="E32" s="40"/>
      <c r="F32" s="40"/>
      <c r="G32" s="40"/>
      <c r="H32" s="67" t="str">
        <f t="shared" si="0"/>
        <v/>
      </c>
      <c r="I32" s="67" t="str">
        <f t="shared" si="1"/>
        <v/>
      </c>
      <c r="J32" s="529" t="str">
        <f t="shared" si="2"/>
        <v/>
      </c>
      <c r="K32" s="226" t="str">
        <f t="shared" si="3"/>
        <v/>
      </c>
      <c r="L32" s="35" t="str">
        <f t="shared" si="4"/>
        <v/>
      </c>
      <c r="M32" s="45" t="b">
        <f t="shared" si="5"/>
        <v>0</v>
      </c>
      <c r="N32" s="214">
        <f t="shared" si="6"/>
        <v>1</v>
      </c>
    </row>
    <row r="33" spans="1:14" x14ac:dyDescent="0.25">
      <c r="A33" s="530">
        <v>24</v>
      </c>
      <c r="B33" s="39"/>
      <c r="C33" s="39"/>
      <c r="D33" s="39"/>
      <c r="E33" s="40"/>
      <c r="F33" s="40"/>
      <c r="G33" s="40"/>
      <c r="H33" s="67" t="str">
        <f t="shared" si="0"/>
        <v/>
      </c>
      <c r="I33" s="67" t="str">
        <f t="shared" si="1"/>
        <v/>
      </c>
      <c r="J33" s="529" t="str">
        <f t="shared" si="2"/>
        <v/>
      </c>
      <c r="K33" s="226" t="str">
        <f t="shared" si="3"/>
        <v/>
      </c>
      <c r="L33" s="35" t="str">
        <f t="shared" si="4"/>
        <v/>
      </c>
      <c r="M33" s="45" t="b">
        <f t="shared" si="5"/>
        <v>0</v>
      </c>
      <c r="N33" s="214">
        <f t="shared" si="6"/>
        <v>1</v>
      </c>
    </row>
    <row r="34" spans="1:14" x14ac:dyDescent="0.25">
      <c r="A34" s="530">
        <v>25</v>
      </c>
      <c r="B34" s="39"/>
      <c r="C34" s="39"/>
      <c r="D34" s="39"/>
      <c r="E34" s="40"/>
      <c r="F34" s="40"/>
      <c r="G34" s="40"/>
      <c r="H34" s="67" t="str">
        <f t="shared" si="0"/>
        <v/>
      </c>
      <c r="I34" s="67" t="str">
        <f t="shared" si="1"/>
        <v/>
      </c>
      <c r="J34" s="529" t="str">
        <f t="shared" si="2"/>
        <v/>
      </c>
      <c r="K34" s="226" t="str">
        <f t="shared" si="3"/>
        <v/>
      </c>
      <c r="L34" s="35" t="str">
        <f t="shared" si="4"/>
        <v/>
      </c>
      <c r="M34" s="45" t="b">
        <f t="shared" si="5"/>
        <v>0</v>
      </c>
      <c r="N34" s="214">
        <f t="shared" si="6"/>
        <v>1</v>
      </c>
    </row>
    <row r="35" spans="1:14" x14ac:dyDescent="0.25">
      <c r="A35" s="530">
        <v>26</v>
      </c>
      <c r="B35" s="39"/>
      <c r="C35" s="39"/>
      <c r="D35" s="39"/>
      <c r="E35" s="40"/>
      <c r="F35" s="40"/>
      <c r="G35" s="40"/>
      <c r="H35" s="67" t="str">
        <f t="shared" si="0"/>
        <v/>
      </c>
      <c r="I35" s="67" t="str">
        <f t="shared" si="1"/>
        <v/>
      </c>
      <c r="J35" s="529" t="str">
        <f t="shared" si="2"/>
        <v/>
      </c>
      <c r="K35" s="226" t="str">
        <f t="shared" si="3"/>
        <v/>
      </c>
      <c r="L35" s="35" t="str">
        <f t="shared" si="4"/>
        <v/>
      </c>
      <c r="M35" s="45" t="b">
        <f t="shared" si="5"/>
        <v>0</v>
      </c>
      <c r="N35" s="214">
        <f t="shared" si="6"/>
        <v>1</v>
      </c>
    </row>
    <row r="36" spans="1:14" x14ac:dyDescent="0.25">
      <c r="A36" s="530">
        <v>27</v>
      </c>
      <c r="B36" s="39"/>
      <c r="C36" s="39"/>
      <c r="D36" s="39"/>
      <c r="E36" s="40"/>
      <c r="F36" s="40"/>
      <c r="G36" s="40"/>
      <c r="H36" s="67" t="str">
        <f t="shared" si="0"/>
        <v/>
      </c>
      <c r="I36" s="67" t="str">
        <f t="shared" si="1"/>
        <v/>
      </c>
      <c r="J36" s="529" t="str">
        <f t="shared" si="2"/>
        <v/>
      </c>
      <c r="K36" s="226" t="str">
        <f t="shared" si="3"/>
        <v/>
      </c>
      <c r="L36" s="35" t="str">
        <f t="shared" si="4"/>
        <v/>
      </c>
      <c r="M36" s="45" t="b">
        <f t="shared" si="5"/>
        <v>0</v>
      </c>
      <c r="N36" s="214">
        <f t="shared" si="6"/>
        <v>1</v>
      </c>
    </row>
    <row r="37" spans="1:14" x14ac:dyDescent="0.25">
      <c r="A37" s="530">
        <v>28</v>
      </c>
      <c r="B37" s="39"/>
      <c r="C37" s="39"/>
      <c r="D37" s="39"/>
      <c r="E37" s="40"/>
      <c r="F37" s="40"/>
      <c r="G37" s="40"/>
      <c r="H37" s="67" t="str">
        <f t="shared" si="0"/>
        <v/>
      </c>
      <c r="I37" s="67" t="str">
        <f t="shared" si="1"/>
        <v/>
      </c>
      <c r="J37" s="529" t="str">
        <f t="shared" si="2"/>
        <v/>
      </c>
      <c r="K37" s="226" t="str">
        <f t="shared" si="3"/>
        <v/>
      </c>
      <c r="L37" s="35" t="str">
        <f t="shared" si="4"/>
        <v/>
      </c>
      <c r="M37" s="45" t="b">
        <f t="shared" si="5"/>
        <v>0</v>
      </c>
      <c r="N37" s="214">
        <f t="shared" si="6"/>
        <v>1</v>
      </c>
    </row>
    <row r="38" spans="1:14" x14ac:dyDescent="0.25">
      <c r="A38" s="530">
        <v>29</v>
      </c>
      <c r="B38" s="39"/>
      <c r="C38" s="39"/>
      <c r="D38" s="39"/>
      <c r="E38" s="40"/>
      <c r="F38" s="40"/>
      <c r="G38" s="40"/>
      <c r="H38" s="67" t="str">
        <f t="shared" si="0"/>
        <v/>
      </c>
      <c r="I38" s="67" t="str">
        <f t="shared" si="1"/>
        <v/>
      </c>
      <c r="J38" s="529" t="str">
        <f t="shared" si="2"/>
        <v/>
      </c>
      <c r="K38" s="226" t="str">
        <f t="shared" si="3"/>
        <v/>
      </c>
      <c r="L38" s="35" t="str">
        <f t="shared" si="4"/>
        <v/>
      </c>
      <c r="M38" s="45" t="b">
        <f t="shared" si="5"/>
        <v>0</v>
      </c>
      <c r="N38" s="214">
        <f t="shared" si="6"/>
        <v>1</v>
      </c>
    </row>
    <row r="39" spans="1:14" x14ac:dyDescent="0.25">
      <c r="A39" s="530">
        <v>30</v>
      </c>
      <c r="B39" s="39"/>
      <c r="C39" s="39"/>
      <c r="D39" s="39"/>
      <c r="E39" s="40"/>
      <c r="F39" s="40"/>
      <c r="G39" s="40"/>
      <c r="H39" s="67" t="str">
        <f t="shared" si="0"/>
        <v/>
      </c>
      <c r="I39" s="67" t="str">
        <f t="shared" si="1"/>
        <v/>
      </c>
      <c r="J39" s="529" t="str">
        <f t="shared" si="2"/>
        <v/>
      </c>
      <c r="K39" s="226" t="str">
        <f t="shared" si="3"/>
        <v/>
      </c>
      <c r="L39" s="35" t="str">
        <f t="shared" si="4"/>
        <v/>
      </c>
      <c r="M39" s="45" t="b">
        <f t="shared" si="5"/>
        <v>0</v>
      </c>
      <c r="N39" s="214">
        <f t="shared" si="6"/>
        <v>1</v>
      </c>
    </row>
    <row r="40" spans="1:14" x14ac:dyDescent="0.25">
      <c r="A40" s="530">
        <v>31</v>
      </c>
      <c r="B40" s="39"/>
      <c r="C40" s="39"/>
      <c r="D40" s="39"/>
      <c r="E40" s="40"/>
      <c r="F40" s="40"/>
      <c r="G40" s="40"/>
      <c r="H40" s="67" t="str">
        <f t="shared" si="0"/>
        <v/>
      </c>
      <c r="I40" s="67" t="str">
        <f t="shared" si="1"/>
        <v/>
      </c>
      <c r="J40" s="529" t="str">
        <f t="shared" si="2"/>
        <v/>
      </c>
      <c r="K40" s="226" t="str">
        <f t="shared" si="3"/>
        <v/>
      </c>
      <c r="L40" s="35" t="str">
        <f t="shared" si="4"/>
        <v/>
      </c>
      <c r="M40" s="45" t="b">
        <f t="shared" si="5"/>
        <v>0</v>
      </c>
      <c r="N40" s="214">
        <f t="shared" si="6"/>
        <v>1</v>
      </c>
    </row>
    <row r="41" spans="1:14" x14ac:dyDescent="0.25">
      <c r="A41" s="530">
        <v>32</v>
      </c>
      <c r="B41" s="39"/>
      <c r="C41" s="39"/>
      <c r="D41" s="39"/>
      <c r="E41" s="40"/>
      <c r="F41" s="40"/>
      <c r="G41" s="40"/>
      <c r="H41" s="67" t="str">
        <f t="shared" si="0"/>
        <v/>
      </c>
      <c r="I41" s="67" t="str">
        <f t="shared" si="1"/>
        <v/>
      </c>
      <c r="J41" s="529" t="str">
        <f t="shared" si="2"/>
        <v/>
      </c>
      <c r="K41" s="226" t="str">
        <f t="shared" si="3"/>
        <v/>
      </c>
      <c r="L41" s="35" t="str">
        <f t="shared" si="4"/>
        <v/>
      </c>
      <c r="M41" s="45" t="b">
        <f t="shared" si="5"/>
        <v>0</v>
      </c>
      <c r="N41" s="214">
        <f t="shared" si="6"/>
        <v>1</v>
      </c>
    </row>
    <row r="42" spans="1:14" x14ac:dyDescent="0.25">
      <c r="A42" s="530">
        <v>33</v>
      </c>
      <c r="B42" s="39"/>
      <c r="C42" s="39"/>
      <c r="D42" s="39"/>
      <c r="E42" s="40"/>
      <c r="F42" s="40"/>
      <c r="G42" s="40"/>
      <c r="H42" s="67" t="str">
        <f t="shared" ref="H42:H73" si="7">IF(OR($B42="",$C42="",$D42="",$E42&lt;an_initial,$E42&gt;an_final,$M42=FALSE),"",IF($G42="",MS_LITO*$F42/N42,MS_LITO*$G42))</f>
        <v/>
      </c>
      <c r="I42" s="67" t="str">
        <f t="shared" ref="I42:I73" si="8">IF(OR($B42="",$C42="",$D42="",$E42="",$E42&gt;an_final,$M42=FALSE),"",IF($G42="",MS_LITO*$F42/N42,MS_LITO*$G42))</f>
        <v/>
      </c>
      <c r="J42" s="529" t="str">
        <f t="shared" ref="J42:J73" si="9">IF(OR($B42="",$C42="",$D42="",$E42="",$E42&gt;an_final,$M42=FALSE),"",IF($E42&gt;=an_initial,1,""))</f>
        <v/>
      </c>
      <c r="K42" s="226" t="str">
        <f t="shared" ref="K42:K73" si="10">IF(OR($B42="",$C42="",$D42="",$E42="",$E42&gt;an_final,$M42=FALSE),"",1)</f>
        <v/>
      </c>
      <c r="L42" s="35" t="str">
        <f t="shared" ref="L42:L73" si="11">IF(OR($B42="",$C42="",$D42="",$E42="",$E42&gt;an_final,$M42=FALSE),"",IF($G42="",$F42/N42,$G42))</f>
        <v/>
      </c>
      <c r="M42" s="45" t="b">
        <f t="shared" si="5"/>
        <v>0</v>
      </c>
      <c r="N42" s="214">
        <f t="shared" ref="N42:N74" si="12">LEN(B42)-LEN(SUBSTITUTE(B42,",",""))+1</f>
        <v>1</v>
      </c>
    </row>
    <row r="43" spans="1:14" x14ac:dyDescent="0.25">
      <c r="A43" s="530">
        <v>34</v>
      </c>
      <c r="B43" s="39"/>
      <c r="C43" s="39"/>
      <c r="D43" s="39"/>
      <c r="E43" s="40"/>
      <c r="F43" s="40"/>
      <c r="G43" s="40"/>
      <c r="H43" s="67" t="str">
        <f t="shared" si="7"/>
        <v/>
      </c>
      <c r="I43" s="67" t="str">
        <f t="shared" si="8"/>
        <v/>
      </c>
      <c r="J43" s="529" t="str">
        <f t="shared" si="9"/>
        <v/>
      </c>
      <c r="K43" s="226" t="str">
        <f t="shared" si="10"/>
        <v/>
      </c>
      <c r="L43" s="35" t="str">
        <f t="shared" si="11"/>
        <v/>
      </c>
      <c r="M43" s="45" t="b">
        <f t="shared" si="5"/>
        <v>0</v>
      </c>
      <c r="N43" s="214">
        <f t="shared" si="12"/>
        <v>1</v>
      </c>
    </row>
    <row r="44" spans="1:14" x14ac:dyDescent="0.25">
      <c r="A44" s="530">
        <v>35</v>
      </c>
      <c r="B44" s="39"/>
      <c r="C44" s="39"/>
      <c r="D44" s="39"/>
      <c r="E44" s="40"/>
      <c r="F44" s="40"/>
      <c r="G44" s="40"/>
      <c r="H44" s="67" t="str">
        <f t="shared" si="7"/>
        <v/>
      </c>
      <c r="I44" s="67" t="str">
        <f t="shared" si="8"/>
        <v/>
      </c>
      <c r="J44" s="529" t="str">
        <f t="shared" si="9"/>
        <v/>
      </c>
      <c r="K44" s="226" t="str">
        <f t="shared" si="10"/>
        <v/>
      </c>
      <c r="L44" s="35" t="str">
        <f t="shared" si="11"/>
        <v/>
      </c>
      <c r="M44" s="45" t="b">
        <f t="shared" si="5"/>
        <v>0</v>
      </c>
      <c r="N44" s="214">
        <f t="shared" si="12"/>
        <v>1</v>
      </c>
    </row>
    <row r="45" spans="1:14" x14ac:dyDescent="0.25">
      <c r="A45" s="530">
        <v>36</v>
      </c>
      <c r="B45" s="39"/>
      <c r="C45" s="39"/>
      <c r="D45" s="39"/>
      <c r="E45" s="40"/>
      <c r="F45" s="40"/>
      <c r="G45" s="40"/>
      <c r="H45" s="67" t="str">
        <f t="shared" si="7"/>
        <v/>
      </c>
      <c r="I45" s="67" t="str">
        <f t="shared" si="8"/>
        <v/>
      </c>
      <c r="J45" s="529" t="str">
        <f t="shared" si="9"/>
        <v/>
      </c>
      <c r="K45" s="226" t="str">
        <f t="shared" si="10"/>
        <v/>
      </c>
      <c r="L45" s="35" t="str">
        <f t="shared" si="11"/>
        <v/>
      </c>
      <c r="M45" s="45" t="b">
        <f t="shared" si="5"/>
        <v>0</v>
      </c>
      <c r="N45" s="214">
        <f t="shared" si="12"/>
        <v>1</v>
      </c>
    </row>
    <row r="46" spans="1:14" x14ac:dyDescent="0.25">
      <c r="A46" s="530">
        <v>37</v>
      </c>
      <c r="B46" s="39"/>
      <c r="C46" s="39"/>
      <c r="D46" s="39"/>
      <c r="E46" s="40"/>
      <c r="F46" s="40"/>
      <c r="G46" s="40"/>
      <c r="H46" s="67" t="str">
        <f t="shared" si="7"/>
        <v/>
      </c>
      <c r="I46" s="67" t="str">
        <f t="shared" si="8"/>
        <v/>
      </c>
      <c r="J46" s="529" t="str">
        <f t="shared" si="9"/>
        <v/>
      </c>
      <c r="K46" s="226" t="str">
        <f t="shared" si="10"/>
        <v/>
      </c>
      <c r="L46" s="35" t="str">
        <f t="shared" si="11"/>
        <v/>
      </c>
      <c r="M46" s="45" t="b">
        <f t="shared" si="5"/>
        <v>0</v>
      </c>
      <c r="N46" s="214">
        <f t="shared" si="12"/>
        <v>1</v>
      </c>
    </row>
    <row r="47" spans="1:14" x14ac:dyDescent="0.25">
      <c r="A47" s="530">
        <v>38</v>
      </c>
      <c r="B47" s="39"/>
      <c r="C47" s="39"/>
      <c r="D47" s="39"/>
      <c r="E47" s="40"/>
      <c r="F47" s="40"/>
      <c r="G47" s="40"/>
      <c r="H47" s="67" t="str">
        <f t="shared" si="7"/>
        <v/>
      </c>
      <c r="I47" s="67" t="str">
        <f t="shared" si="8"/>
        <v/>
      </c>
      <c r="J47" s="529" t="str">
        <f t="shared" si="9"/>
        <v/>
      </c>
      <c r="K47" s="226" t="str">
        <f t="shared" si="10"/>
        <v/>
      </c>
      <c r="L47" s="35" t="str">
        <f t="shared" si="11"/>
        <v/>
      </c>
      <c r="M47" s="45" t="b">
        <f t="shared" si="5"/>
        <v>0</v>
      </c>
      <c r="N47" s="214">
        <f t="shared" si="12"/>
        <v>1</v>
      </c>
    </row>
    <row r="48" spans="1:14" x14ac:dyDescent="0.25">
      <c r="A48" s="530">
        <v>39</v>
      </c>
      <c r="B48" s="39"/>
      <c r="C48" s="39"/>
      <c r="D48" s="39"/>
      <c r="E48" s="40"/>
      <c r="F48" s="40"/>
      <c r="G48" s="40"/>
      <c r="H48" s="67" t="str">
        <f t="shared" si="7"/>
        <v/>
      </c>
      <c r="I48" s="67" t="str">
        <f t="shared" si="8"/>
        <v/>
      </c>
      <c r="J48" s="529" t="str">
        <f t="shared" si="9"/>
        <v/>
      </c>
      <c r="K48" s="226" t="str">
        <f t="shared" si="10"/>
        <v/>
      </c>
      <c r="L48" s="35" t="str">
        <f t="shared" si="11"/>
        <v/>
      </c>
      <c r="M48" s="45" t="b">
        <f t="shared" si="5"/>
        <v>0</v>
      </c>
      <c r="N48" s="214">
        <f t="shared" si="12"/>
        <v>1</v>
      </c>
    </row>
    <row r="49" spans="1:14" x14ac:dyDescent="0.25">
      <c r="A49" s="530">
        <v>40</v>
      </c>
      <c r="B49" s="39"/>
      <c r="C49" s="39"/>
      <c r="D49" s="39"/>
      <c r="E49" s="40"/>
      <c r="F49" s="40"/>
      <c r="G49" s="40"/>
      <c r="H49" s="67" t="str">
        <f t="shared" si="7"/>
        <v/>
      </c>
      <c r="I49" s="67" t="str">
        <f t="shared" si="8"/>
        <v/>
      </c>
      <c r="J49" s="529" t="str">
        <f t="shared" si="9"/>
        <v/>
      </c>
      <c r="K49" s="226" t="str">
        <f t="shared" si="10"/>
        <v/>
      </c>
      <c r="L49" s="35" t="str">
        <f t="shared" si="11"/>
        <v/>
      </c>
      <c r="M49" s="45" t="b">
        <f t="shared" si="5"/>
        <v>0</v>
      </c>
      <c r="N49" s="214">
        <f t="shared" si="12"/>
        <v>1</v>
      </c>
    </row>
    <row r="50" spans="1:14" x14ac:dyDescent="0.25">
      <c r="A50" s="530">
        <v>41</v>
      </c>
      <c r="B50" s="39"/>
      <c r="C50" s="39"/>
      <c r="D50" s="39"/>
      <c r="E50" s="40"/>
      <c r="F50" s="40"/>
      <c r="G50" s="40"/>
      <c r="H50" s="67" t="str">
        <f t="shared" si="7"/>
        <v/>
      </c>
      <c r="I50" s="67" t="str">
        <f t="shared" si="8"/>
        <v/>
      </c>
      <c r="J50" s="529" t="str">
        <f t="shared" si="9"/>
        <v/>
      </c>
      <c r="K50" s="226" t="str">
        <f t="shared" si="10"/>
        <v/>
      </c>
      <c r="L50" s="35" t="str">
        <f t="shared" si="11"/>
        <v/>
      </c>
      <c r="M50" s="45" t="b">
        <f t="shared" si="5"/>
        <v>0</v>
      </c>
      <c r="N50" s="214">
        <f t="shared" si="12"/>
        <v>1</v>
      </c>
    </row>
    <row r="51" spans="1:14" x14ac:dyDescent="0.25">
      <c r="A51" s="530">
        <v>42</v>
      </c>
      <c r="B51" s="39"/>
      <c r="C51" s="39"/>
      <c r="D51" s="39"/>
      <c r="E51" s="40"/>
      <c r="F51" s="40"/>
      <c r="G51" s="40"/>
      <c r="H51" s="67" t="str">
        <f t="shared" si="7"/>
        <v/>
      </c>
      <c r="I51" s="67" t="str">
        <f t="shared" si="8"/>
        <v/>
      </c>
      <c r="J51" s="529" t="str">
        <f t="shared" si="9"/>
        <v/>
      </c>
      <c r="K51" s="226" t="str">
        <f t="shared" si="10"/>
        <v/>
      </c>
      <c r="L51" s="35" t="str">
        <f t="shared" si="11"/>
        <v/>
      </c>
      <c r="M51" s="45" t="b">
        <f t="shared" si="5"/>
        <v>0</v>
      </c>
      <c r="N51" s="214">
        <f t="shared" si="12"/>
        <v>1</v>
      </c>
    </row>
    <row r="52" spans="1:14" x14ac:dyDescent="0.25">
      <c r="A52" s="530">
        <v>43</v>
      </c>
      <c r="B52" s="39"/>
      <c r="C52" s="39"/>
      <c r="D52" s="39"/>
      <c r="E52" s="40"/>
      <c r="F52" s="40"/>
      <c r="G52" s="40"/>
      <c r="H52" s="67" t="str">
        <f t="shared" si="7"/>
        <v/>
      </c>
      <c r="I52" s="67" t="str">
        <f t="shared" si="8"/>
        <v/>
      </c>
      <c r="J52" s="529" t="str">
        <f t="shared" si="9"/>
        <v/>
      </c>
      <c r="K52" s="226" t="str">
        <f t="shared" si="10"/>
        <v/>
      </c>
      <c r="L52" s="35" t="str">
        <f t="shared" si="11"/>
        <v/>
      </c>
      <c r="M52" s="45" t="b">
        <f t="shared" si="5"/>
        <v>0</v>
      </c>
      <c r="N52" s="214">
        <f t="shared" si="12"/>
        <v>1</v>
      </c>
    </row>
    <row r="53" spans="1:14" x14ac:dyDescent="0.25">
      <c r="A53" s="530">
        <v>44</v>
      </c>
      <c r="B53" s="39"/>
      <c r="C53" s="39"/>
      <c r="D53" s="39"/>
      <c r="E53" s="40"/>
      <c r="F53" s="40"/>
      <c r="G53" s="40"/>
      <c r="H53" s="67" t="str">
        <f t="shared" si="7"/>
        <v/>
      </c>
      <c r="I53" s="67" t="str">
        <f t="shared" si="8"/>
        <v/>
      </c>
      <c r="J53" s="529" t="str">
        <f t="shared" si="9"/>
        <v/>
      </c>
      <c r="K53" s="226" t="str">
        <f t="shared" si="10"/>
        <v/>
      </c>
      <c r="L53" s="35" t="str">
        <f t="shared" si="11"/>
        <v/>
      </c>
      <c r="M53" s="45" t="b">
        <f t="shared" si="5"/>
        <v>0</v>
      </c>
      <c r="N53" s="214">
        <f t="shared" si="12"/>
        <v>1</v>
      </c>
    </row>
    <row r="54" spans="1:14" x14ac:dyDescent="0.25">
      <c r="A54" s="530">
        <v>45</v>
      </c>
      <c r="B54" s="39"/>
      <c r="C54" s="39"/>
      <c r="D54" s="39"/>
      <c r="E54" s="40"/>
      <c r="F54" s="40"/>
      <c r="G54" s="40"/>
      <c r="H54" s="67" t="str">
        <f t="shared" si="7"/>
        <v/>
      </c>
      <c r="I54" s="67" t="str">
        <f t="shared" si="8"/>
        <v/>
      </c>
      <c r="J54" s="529" t="str">
        <f t="shared" si="9"/>
        <v/>
      </c>
      <c r="K54" s="226" t="str">
        <f t="shared" si="10"/>
        <v/>
      </c>
      <c r="L54" s="35" t="str">
        <f t="shared" si="11"/>
        <v/>
      </c>
      <c r="M54" s="45" t="b">
        <f t="shared" si="5"/>
        <v>0</v>
      </c>
      <c r="N54" s="214">
        <f t="shared" si="12"/>
        <v>1</v>
      </c>
    </row>
    <row r="55" spans="1:14" x14ac:dyDescent="0.25">
      <c r="A55" s="530">
        <v>46</v>
      </c>
      <c r="B55" s="39"/>
      <c r="C55" s="39"/>
      <c r="D55" s="39"/>
      <c r="E55" s="40"/>
      <c r="F55" s="40"/>
      <c r="G55" s="40"/>
      <c r="H55" s="67" t="str">
        <f t="shared" si="7"/>
        <v/>
      </c>
      <c r="I55" s="67" t="str">
        <f t="shared" si="8"/>
        <v/>
      </c>
      <c r="J55" s="529" t="str">
        <f t="shared" si="9"/>
        <v/>
      </c>
      <c r="K55" s="226" t="str">
        <f t="shared" si="10"/>
        <v/>
      </c>
      <c r="L55" s="35" t="str">
        <f t="shared" si="11"/>
        <v/>
      </c>
      <c r="M55" s="45" t="b">
        <f t="shared" si="5"/>
        <v>0</v>
      </c>
      <c r="N55" s="214">
        <f t="shared" si="12"/>
        <v>1</v>
      </c>
    </row>
    <row r="56" spans="1:14" x14ac:dyDescent="0.25">
      <c r="A56" s="530">
        <v>47</v>
      </c>
      <c r="B56" s="39"/>
      <c r="C56" s="39"/>
      <c r="D56" s="39"/>
      <c r="E56" s="40"/>
      <c r="F56" s="40"/>
      <c r="G56" s="40"/>
      <c r="H56" s="67" t="str">
        <f t="shared" si="7"/>
        <v/>
      </c>
      <c r="I56" s="67" t="str">
        <f t="shared" si="8"/>
        <v/>
      </c>
      <c r="J56" s="529" t="str">
        <f t="shared" si="9"/>
        <v/>
      </c>
      <c r="K56" s="226" t="str">
        <f t="shared" si="10"/>
        <v/>
      </c>
      <c r="L56" s="35" t="str">
        <f t="shared" si="11"/>
        <v/>
      </c>
      <c r="M56" s="45" t="b">
        <f t="shared" si="5"/>
        <v>0</v>
      </c>
      <c r="N56" s="214">
        <f t="shared" si="12"/>
        <v>1</v>
      </c>
    </row>
    <row r="57" spans="1:14" x14ac:dyDescent="0.25">
      <c r="A57" s="530">
        <v>48</v>
      </c>
      <c r="B57" s="39"/>
      <c r="C57" s="39"/>
      <c r="D57" s="39"/>
      <c r="E57" s="40"/>
      <c r="F57" s="40"/>
      <c r="G57" s="40"/>
      <c r="H57" s="67" t="str">
        <f t="shared" si="7"/>
        <v/>
      </c>
      <c r="I57" s="67" t="str">
        <f t="shared" si="8"/>
        <v/>
      </c>
      <c r="J57" s="529" t="str">
        <f t="shared" si="9"/>
        <v/>
      </c>
      <c r="K57" s="226" t="str">
        <f t="shared" si="10"/>
        <v/>
      </c>
      <c r="L57" s="35" t="str">
        <f t="shared" si="11"/>
        <v/>
      </c>
      <c r="M57" s="45" t="b">
        <f t="shared" si="5"/>
        <v>0</v>
      </c>
      <c r="N57" s="214">
        <f t="shared" si="12"/>
        <v>1</v>
      </c>
    </row>
    <row r="58" spans="1:14" x14ac:dyDescent="0.25">
      <c r="A58" s="530">
        <v>49</v>
      </c>
      <c r="B58" s="39"/>
      <c r="C58" s="39"/>
      <c r="D58" s="39"/>
      <c r="E58" s="40"/>
      <c r="F58" s="40"/>
      <c r="G58" s="40"/>
      <c r="H58" s="67" t="str">
        <f t="shared" si="7"/>
        <v/>
      </c>
      <c r="I58" s="67" t="str">
        <f t="shared" si="8"/>
        <v/>
      </c>
      <c r="J58" s="529" t="str">
        <f t="shared" si="9"/>
        <v/>
      </c>
      <c r="K58" s="226" t="str">
        <f t="shared" si="10"/>
        <v/>
      </c>
      <c r="L58" s="35" t="str">
        <f t="shared" si="11"/>
        <v/>
      </c>
      <c r="M58" s="45" t="b">
        <f t="shared" si="5"/>
        <v>0</v>
      </c>
      <c r="N58" s="214">
        <f t="shared" si="12"/>
        <v>1</v>
      </c>
    </row>
    <row r="59" spans="1:14" x14ac:dyDescent="0.25">
      <c r="A59" s="530">
        <v>50</v>
      </c>
      <c r="B59" s="39"/>
      <c r="C59" s="39"/>
      <c r="D59" s="39"/>
      <c r="E59" s="40"/>
      <c r="F59" s="40"/>
      <c r="G59" s="40"/>
      <c r="H59" s="67" t="str">
        <f t="shared" si="7"/>
        <v/>
      </c>
      <c r="I59" s="67" t="str">
        <f t="shared" si="8"/>
        <v/>
      </c>
      <c r="J59" s="529" t="str">
        <f t="shared" si="9"/>
        <v/>
      </c>
      <c r="K59" s="226" t="str">
        <f t="shared" si="10"/>
        <v/>
      </c>
      <c r="L59" s="35" t="str">
        <f t="shared" si="11"/>
        <v/>
      </c>
      <c r="M59" s="45" t="b">
        <f t="shared" si="5"/>
        <v>0</v>
      </c>
      <c r="N59" s="214">
        <f t="shared" si="12"/>
        <v>1</v>
      </c>
    </row>
    <row r="60" spans="1:14" x14ac:dyDescent="0.25">
      <c r="A60" s="530">
        <v>51</v>
      </c>
      <c r="B60" s="39"/>
      <c r="C60" s="39"/>
      <c r="D60" s="39"/>
      <c r="E60" s="40"/>
      <c r="F60" s="40"/>
      <c r="G60" s="40"/>
      <c r="H60" s="67" t="str">
        <f t="shared" si="7"/>
        <v/>
      </c>
      <c r="I60" s="67" t="str">
        <f t="shared" si="8"/>
        <v/>
      </c>
      <c r="J60" s="529" t="str">
        <f t="shared" si="9"/>
        <v/>
      </c>
      <c r="K60" s="226" t="str">
        <f t="shared" si="10"/>
        <v/>
      </c>
      <c r="L60" s="35" t="str">
        <f t="shared" si="11"/>
        <v/>
      </c>
      <c r="M60" s="45" t="b">
        <f t="shared" si="5"/>
        <v>0</v>
      </c>
      <c r="N60" s="214">
        <f t="shared" si="12"/>
        <v>1</v>
      </c>
    </row>
    <row r="61" spans="1:14" x14ac:dyDescent="0.25">
      <c r="A61" s="530">
        <v>52</v>
      </c>
      <c r="B61" s="39"/>
      <c r="C61" s="39"/>
      <c r="D61" s="39"/>
      <c r="E61" s="40"/>
      <c r="F61" s="40"/>
      <c r="G61" s="40"/>
      <c r="H61" s="67" t="str">
        <f t="shared" si="7"/>
        <v/>
      </c>
      <c r="I61" s="67" t="str">
        <f t="shared" si="8"/>
        <v/>
      </c>
      <c r="J61" s="529" t="str">
        <f t="shared" si="9"/>
        <v/>
      </c>
      <c r="K61" s="226" t="str">
        <f t="shared" si="10"/>
        <v/>
      </c>
      <c r="L61" s="35" t="str">
        <f t="shared" si="11"/>
        <v/>
      </c>
      <c r="M61" s="45" t="b">
        <f t="shared" si="5"/>
        <v>0</v>
      </c>
      <c r="N61" s="214">
        <f t="shared" si="12"/>
        <v>1</v>
      </c>
    </row>
    <row r="62" spans="1:14" x14ac:dyDescent="0.25">
      <c r="A62" s="530">
        <v>53</v>
      </c>
      <c r="B62" s="39"/>
      <c r="C62" s="39"/>
      <c r="D62" s="39"/>
      <c r="E62" s="40"/>
      <c r="F62" s="40"/>
      <c r="G62" s="40"/>
      <c r="H62" s="67" t="str">
        <f t="shared" si="7"/>
        <v/>
      </c>
      <c r="I62" s="67" t="str">
        <f t="shared" si="8"/>
        <v/>
      </c>
      <c r="J62" s="529" t="str">
        <f t="shared" si="9"/>
        <v/>
      </c>
      <c r="K62" s="226" t="str">
        <f t="shared" si="10"/>
        <v/>
      </c>
      <c r="L62" s="35" t="str">
        <f t="shared" si="11"/>
        <v/>
      </c>
      <c r="M62" s="45" t="b">
        <f t="shared" si="5"/>
        <v>0</v>
      </c>
      <c r="N62" s="214">
        <f t="shared" si="12"/>
        <v>1</v>
      </c>
    </row>
    <row r="63" spans="1:14" x14ac:dyDescent="0.25">
      <c r="A63" s="530">
        <v>54</v>
      </c>
      <c r="B63" s="39"/>
      <c r="C63" s="39"/>
      <c r="D63" s="39"/>
      <c r="E63" s="40"/>
      <c r="F63" s="40"/>
      <c r="G63" s="40"/>
      <c r="H63" s="67" t="str">
        <f t="shared" si="7"/>
        <v/>
      </c>
      <c r="I63" s="67" t="str">
        <f t="shared" si="8"/>
        <v/>
      </c>
      <c r="J63" s="529" t="str">
        <f t="shared" si="9"/>
        <v/>
      </c>
      <c r="K63" s="226" t="str">
        <f t="shared" si="10"/>
        <v/>
      </c>
      <c r="L63" s="35" t="str">
        <f t="shared" si="11"/>
        <v/>
      </c>
      <c r="M63" s="45" t="b">
        <f t="shared" si="5"/>
        <v>0</v>
      </c>
      <c r="N63" s="214">
        <f t="shared" si="12"/>
        <v>1</v>
      </c>
    </row>
    <row r="64" spans="1:14" x14ac:dyDescent="0.25">
      <c r="A64" s="530">
        <v>55</v>
      </c>
      <c r="B64" s="39"/>
      <c r="C64" s="39"/>
      <c r="D64" s="39"/>
      <c r="E64" s="40"/>
      <c r="F64" s="40"/>
      <c r="G64" s="40"/>
      <c r="H64" s="67" t="str">
        <f t="shared" si="7"/>
        <v/>
      </c>
      <c r="I64" s="67" t="str">
        <f t="shared" si="8"/>
        <v/>
      </c>
      <c r="J64" s="529" t="str">
        <f t="shared" si="9"/>
        <v/>
      </c>
      <c r="K64" s="226" t="str">
        <f t="shared" si="10"/>
        <v/>
      </c>
      <c r="L64" s="35" t="str">
        <f t="shared" si="11"/>
        <v/>
      </c>
      <c r="M64" s="45" t="b">
        <f t="shared" si="5"/>
        <v>0</v>
      </c>
      <c r="N64" s="214">
        <f t="shared" si="12"/>
        <v>1</v>
      </c>
    </row>
    <row r="65" spans="1:14" x14ac:dyDescent="0.25">
      <c r="A65" s="530">
        <v>56</v>
      </c>
      <c r="B65" s="39"/>
      <c r="C65" s="39"/>
      <c r="D65" s="39"/>
      <c r="E65" s="40"/>
      <c r="F65" s="40"/>
      <c r="G65" s="40"/>
      <c r="H65" s="67" t="str">
        <f t="shared" si="7"/>
        <v/>
      </c>
      <c r="I65" s="67" t="str">
        <f t="shared" si="8"/>
        <v/>
      </c>
      <c r="J65" s="529" t="str">
        <f t="shared" si="9"/>
        <v/>
      </c>
      <c r="K65" s="226" t="str">
        <f t="shared" si="10"/>
        <v/>
      </c>
      <c r="L65" s="35" t="str">
        <f t="shared" si="11"/>
        <v/>
      </c>
      <c r="M65" s="45" t="b">
        <f t="shared" si="5"/>
        <v>0</v>
      </c>
      <c r="N65" s="214">
        <f t="shared" si="12"/>
        <v>1</v>
      </c>
    </row>
    <row r="66" spans="1:14" x14ac:dyDescent="0.25">
      <c r="A66" s="530">
        <v>57</v>
      </c>
      <c r="B66" s="39"/>
      <c r="C66" s="39"/>
      <c r="D66" s="39"/>
      <c r="E66" s="40"/>
      <c r="F66" s="40"/>
      <c r="G66" s="40"/>
      <c r="H66" s="67" t="str">
        <f t="shared" si="7"/>
        <v/>
      </c>
      <c r="I66" s="67" t="str">
        <f t="shared" si="8"/>
        <v/>
      </c>
      <c r="J66" s="529" t="str">
        <f t="shared" si="9"/>
        <v/>
      </c>
      <c r="K66" s="226" t="str">
        <f t="shared" si="10"/>
        <v/>
      </c>
      <c r="L66" s="35" t="str">
        <f t="shared" si="11"/>
        <v/>
      </c>
      <c r="M66" s="45" t="b">
        <f t="shared" si="5"/>
        <v>0</v>
      </c>
      <c r="N66" s="214">
        <f t="shared" si="12"/>
        <v>1</v>
      </c>
    </row>
    <row r="67" spans="1:14" x14ac:dyDescent="0.25">
      <c r="A67" s="530">
        <v>58</v>
      </c>
      <c r="B67" s="39"/>
      <c r="C67" s="39"/>
      <c r="D67" s="39"/>
      <c r="E67" s="40"/>
      <c r="F67" s="40"/>
      <c r="G67" s="40"/>
      <c r="H67" s="67" t="str">
        <f t="shared" si="7"/>
        <v/>
      </c>
      <c r="I67" s="67" t="str">
        <f t="shared" si="8"/>
        <v/>
      </c>
      <c r="J67" s="529" t="str">
        <f t="shared" si="9"/>
        <v/>
      </c>
      <c r="K67" s="226" t="str">
        <f t="shared" si="10"/>
        <v/>
      </c>
      <c r="L67" s="35" t="str">
        <f t="shared" si="11"/>
        <v/>
      </c>
      <c r="M67" s="45" t="b">
        <f t="shared" si="5"/>
        <v>0</v>
      </c>
      <c r="N67" s="214">
        <f t="shared" si="12"/>
        <v>1</v>
      </c>
    </row>
    <row r="68" spans="1:14" x14ac:dyDescent="0.25">
      <c r="A68" s="530">
        <v>59</v>
      </c>
      <c r="B68" s="39"/>
      <c r="C68" s="39"/>
      <c r="D68" s="39"/>
      <c r="E68" s="40"/>
      <c r="F68" s="40"/>
      <c r="G68" s="40"/>
      <c r="H68" s="67" t="str">
        <f t="shared" si="7"/>
        <v/>
      </c>
      <c r="I68" s="67" t="str">
        <f t="shared" si="8"/>
        <v/>
      </c>
      <c r="J68" s="529" t="str">
        <f t="shared" si="9"/>
        <v/>
      </c>
      <c r="K68" s="226" t="str">
        <f t="shared" si="10"/>
        <v/>
      </c>
      <c r="L68" s="35" t="str">
        <f t="shared" si="11"/>
        <v/>
      </c>
      <c r="M68" s="45" t="b">
        <f t="shared" si="5"/>
        <v>0</v>
      </c>
      <c r="N68" s="214">
        <f t="shared" si="12"/>
        <v>1</v>
      </c>
    </row>
    <row r="69" spans="1:14" x14ac:dyDescent="0.25">
      <c r="A69" s="530">
        <v>60</v>
      </c>
      <c r="B69" s="39"/>
      <c r="C69" s="39"/>
      <c r="D69" s="39"/>
      <c r="E69" s="40"/>
      <c r="F69" s="40"/>
      <c r="G69" s="40"/>
      <c r="H69" s="67" t="str">
        <f t="shared" si="7"/>
        <v/>
      </c>
      <c r="I69" s="67" t="str">
        <f t="shared" si="8"/>
        <v/>
      </c>
      <c r="J69" s="529" t="str">
        <f t="shared" si="9"/>
        <v/>
      </c>
      <c r="K69" s="226" t="str">
        <f t="shared" si="10"/>
        <v/>
      </c>
      <c r="L69" s="35" t="str">
        <f t="shared" si="11"/>
        <v/>
      </c>
      <c r="M69" s="45" t="b">
        <f t="shared" si="5"/>
        <v>0</v>
      </c>
      <c r="N69" s="214">
        <f t="shared" si="12"/>
        <v>1</v>
      </c>
    </row>
    <row r="70" spans="1:14" x14ac:dyDescent="0.25">
      <c r="A70" s="530">
        <v>61</v>
      </c>
      <c r="B70" s="39"/>
      <c r="C70" s="39"/>
      <c r="D70" s="39"/>
      <c r="E70" s="40"/>
      <c r="F70" s="40"/>
      <c r="G70" s="40"/>
      <c r="H70" s="67" t="str">
        <f t="shared" si="7"/>
        <v/>
      </c>
      <c r="I70" s="67" t="str">
        <f t="shared" si="8"/>
        <v/>
      </c>
      <c r="J70" s="529" t="str">
        <f t="shared" si="9"/>
        <v/>
      </c>
      <c r="K70" s="226" t="str">
        <f t="shared" si="10"/>
        <v/>
      </c>
      <c r="L70" s="35" t="str">
        <f t="shared" si="11"/>
        <v/>
      </c>
      <c r="M70" s="45" t="b">
        <f t="shared" si="5"/>
        <v>0</v>
      </c>
      <c r="N70" s="214">
        <f t="shared" si="12"/>
        <v>1</v>
      </c>
    </row>
    <row r="71" spans="1:14" x14ac:dyDescent="0.25">
      <c r="A71" s="530">
        <v>62</v>
      </c>
      <c r="B71" s="39"/>
      <c r="C71" s="39"/>
      <c r="D71" s="39"/>
      <c r="E71" s="40"/>
      <c r="F71" s="40"/>
      <c r="G71" s="40"/>
      <c r="H71" s="67" t="str">
        <f t="shared" si="7"/>
        <v/>
      </c>
      <c r="I71" s="67" t="str">
        <f t="shared" si="8"/>
        <v/>
      </c>
      <c r="J71" s="529" t="str">
        <f t="shared" si="9"/>
        <v/>
      </c>
      <c r="K71" s="226" t="str">
        <f t="shared" si="10"/>
        <v/>
      </c>
      <c r="L71" s="35" t="str">
        <f t="shared" si="11"/>
        <v/>
      </c>
      <c r="M71" s="45" t="b">
        <f t="shared" si="5"/>
        <v>0</v>
      </c>
      <c r="N71" s="214">
        <f t="shared" si="12"/>
        <v>1</v>
      </c>
    </row>
    <row r="72" spans="1:14" x14ac:dyDescent="0.25">
      <c r="A72" s="530">
        <v>63</v>
      </c>
      <c r="B72" s="39"/>
      <c r="C72" s="39"/>
      <c r="D72" s="39"/>
      <c r="E72" s="40"/>
      <c r="F72" s="40"/>
      <c r="G72" s="40"/>
      <c r="H72" s="67" t="str">
        <f t="shared" si="7"/>
        <v/>
      </c>
      <c r="I72" s="67" t="str">
        <f t="shared" si="8"/>
        <v/>
      </c>
      <c r="J72" s="529" t="str">
        <f t="shared" si="9"/>
        <v/>
      </c>
      <c r="K72" s="226" t="str">
        <f t="shared" si="10"/>
        <v/>
      </c>
      <c r="L72" s="35" t="str">
        <f t="shared" si="11"/>
        <v/>
      </c>
      <c r="M72" s="45" t="b">
        <f t="shared" si="5"/>
        <v>0</v>
      </c>
      <c r="N72" s="214">
        <f t="shared" si="12"/>
        <v>1</v>
      </c>
    </row>
    <row r="73" spans="1:14" x14ac:dyDescent="0.25">
      <c r="A73" s="530">
        <v>64</v>
      </c>
      <c r="B73" s="39"/>
      <c r="C73" s="39"/>
      <c r="D73" s="39"/>
      <c r="E73" s="40"/>
      <c r="F73" s="40"/>
      <c r="G73" s="40"/>
      <c r="H73" s="67" t="str">
        <f t="shared" si="7"/>
        <v/>
      </c>
      <c r="I73" s="67" t="str">
        <f t="shared" si="8"/>
        <v/>
      </c>
      <c r="J73" s="529" t="str">
        <f t="shared" si="9"/>
        <v/>
      </c>
      <c r="K73" s="226" t="str">
        <f t="shared" si="10"/>
        <v/>
      </c>
      <c r="L73" s="35" t="str">
        <f t="shared" si="11"/>
        <v/>
      </c>
      <c r="M73" s="45" t="b">
        <f t="shared" si="5"/>
        <v>0</v>
      </c>
      <c r="N73" s="214">
        <f t="shared" si="12"/>
        <v>1</v>
      </c>
    </row>
    <row r="74" spans="1:14" x14ac:dyDescent="0.25">
      <c r="A74" s="530">
        <v>65</v>
      </c>
      <c r="B74" s="39"/>
      <c r="C74" s="39"/>
      <c r="D74" s="39"/>
      <c r="E74" s="40"/>
      <c r="F74" s="40"/>
      <c r="G74" s="40"/>
      <c r="H74" s="67" t="str">
        <f t="shared" ref="H74:H137" si="13">IF(OR($B74="",$C74="",$D74="",$E74&lt;an_initial,$E74&gt;an_final,$M74=FALSE),"",IF($G74="",MS_LITO*$F74/N74,MS_LITO*$G74))</f>
        <v/>
      </c>
      <c r="I74" s="67" t="str">
        <f t="shared" ref="I74:I137" si="14">IF(OR($B74="",$C74="",$D74="",$E74="",$E74&gt;an_final,$M74=FALSE),"",IF($G74="",MS_LITO*$F74/N74,MS_LITO*$G74))</f>
        <v/>
      </c>
      <c r="J74" s="529" t="str">
        <f t="shared" ref="J74:J109" si="15">IF(OR($B74="",$C74="",$D74="",$E74="",$E74&gt;an_final,$M74=FALSE),"",IF($E74&gt;=an_initial,1,""))</f>
        <v/>
      </c>
      <c r="K74" s="226" t="str">
        <f t="shared" ref="K74:K109" si="16">IF(OR($B74="",$C74="",$D74="",$E74="",$E74&gt;an_final,$M74=FALSE),"",1)</f>
        <v/>
      </c>
      <c r="L74" s="35" t="str">
        <f t="shared" ref="L74:L109" si="17">IF(OR($B74="",$C74="",$D74="",$E74="",$E74&gt;an_final,$M74=FALSE),"",IF($G74="",$F74/N74,$G74))</f>
        <v/>
      </c>
      <c r="M74" s="45" t="b">
        <f t="shared" ref="M74:M109" si="18">IF(nume_candidat="",FALSE,ISNUMBER(SEARCH(nume_candidat,$B74)))</f>
        <v>0</v>
      </c>
      <c r="N74" s="214">
        <f t="shared" si="12"/>
        <v>1</v>
      </c>
    </row>
    <row r="75" spans="1:14" x14ac:dyDescent="0.25">
      <c r="A75" s="530">
        <v>66</v>
      </c>
      <c r="B75" s="39"/>
      <c r="C75" s="39"/>
      <c r="D75" s="39"/>
      <c r="E75" s="40"/>
      <c r="F75" s="40"/>
      <c r="G75" s="40"/>
      <c r="H75" s="67" t="str">
        <f t="shared" si="13"/>
        <v/>
      </c>
      <c r="I75" s="67" t="str">
        <f t="shared" si="14"/>
        <v/>
      </c>
      <c r="J75" s="529" t="str">
        <f t="shared" si="15"/>
        <v/>
      </c>
      <c r="K75" s="226" t="str">
        <f t="shared" si="16"/>
        <v/>
      </c>
      <c r="L75" s="35" t="str">
        <f t="shared" si="17"/>
        <v/>
      </c>
      <c r="M75" s="45" t="b">
        <f t="shared" si="18"/>
        <v>0</v>
      </c>
      <c r="N75" s="214">
        <f t="shared" ref="N75:N109" si="19">LEN(B75)-LEN(SUBSTITUTE(B75,",",""))+1</f>
        <v>1</v>
      </c>
    </row>
    <row r="76" spans="1:14" x14ac:dyDescent="0.25">
      <c r="A76" s="530">
        <v>67</v>
      </c>
      <c r="B76" s="39"/>
      <c r="C76" s="39"/>
      <c r="D76" s="39"/>
      <c r="E76" s="40"/>
      <c r="F76" s="40"/>
      <c r="G76" s="40"/>
      <c r="H76" s="67" t="str">
        <f t="shared" si="13"/>
        <v/>
      </c>
      <c r="I76" s="67" t="str">
        <f t="shared" si="14"/>
        <v/>
      </c>
      <c r="J76" s="529" t="str">
        <f t="shared" si="15"/>
        <v/>
      </c>
      <c r="K76" s="226" t="str">
        <f t="shared" si="16"/>
        <v/>
      </c>
      <c r="L76" s="35" t="str">
        <f t="shared" si="17"/>
        <v/>
      </c>
      <c r="M76" s="45" t="b">
        <f t="shared" si="18"/>
        <v>0</v>
      </c>
      <c r="N76" s="214">
        <f t="shared" si="19"/>
        <v>1</v>
      </c>
    </row>
    <row r="77" spans="1:14" x14ac:dyDescent="0.25">
      <c r="A77" s="530">
        <v>68</v>
      </c>
      <c r="B77" s="39"/>
      <c r="C77" s="39"/>
      <c r="D77" s="39"/>
      <c r="E77" s="40"/>
      <c r="F77" s="40"/>
      <c r="G77" s="40"/>
      <c r="H77" s="67" t="str">
        <f t="shared" si="13"/>
        <v/>
      </c>
      <c r="I77" s="67" t="str">
        <f t="shared" si="14"/>
        <v/>
      </c>
      <c r="J77" s="529" t="str">
        <f t="shared" si="15"/>
        <v/>
      </c>
      <c r="K77" s="226" t="str">
        <f t="shared" si="16"/>
        <v/>
      </c>
      <c r="L77" s="35" t="str">
        <f t="shared" si="17"/>
        <v/>
      </c>
      <c r="M77" s="45" t="b">
        <f t="shared" si="18"/>
        <v>0</v>
      </c>
      <c r="N77" s="214">
        <f t="shared" si="19"/>
        <v>1</v>
      </c>
    </row>
    <row r="78" spans="1:14" x14ac:dyDescent="0.25">
      <c r="A78" s="530">
        <v>69</v>
      </c>
      <c r="B78" s="39"/>
      <c r="C78" s="39"/>
      <c r="D78" s="39"/>
      <c r="E78" s="40"/>
      <c r="F78" s="40"/>
      <c r="G78" s="40"/>
      <c r="H78" s="67" t="str">
        <f t="shared" si="13"/>
        <v/>
      </c>
      <c r="I78" s="67" t="str">
        <f t="shared" si="14"/>
        <v/>
      </c>
      <c r="J78" s="529" t="str">
        <f t="shared" si="15"/>
        <v/>
      </c>
      <c r="K78" s="226" t="str">
        <f t="shared" si="16"/>
        <v/>
      </c>
      <c r="L78" s="35" t="str">
        <f t="shared" si="17"/>
        <v/>
      </c>
      <c r="M78" s="45" t="b">
        <f t="shared" si="18"/>
        <v>0</v>
      </c>
      <c r="N78" s="214">
        <f t="shared" si="19"/>
        <v>1</v>
      </c>
    </row>
    <row r="79" spans="1:14" x14ac:dyDescent="0.25">
      <c r="A79" s="530">
        <v>70</v>
      </c>
      <c r="B79" s="39"/>
      <c r="C79" s="39"/>
      <c r="D79" s="39"/>
      <c r="E79" s="40"/>
      <c r="F79" s="40"/>
      <c r="G79" s="40"/>
      <c r="H79" s="67" t="str">
        <f t="shared" si="13"/>
        <v/>
      </c>
      <c r="I79" s="67" t="str">
        <f t="shared" si="14"/>
        <v/>
      </c>
      <c r="J79" s="529" t="str">
        <f t="shared" si="15"/>
        <v/>
      </c>
      <c r="K79" s="226" t="str">
        <f t="shared" si="16"/>
        <v/>
      </c>
      <c r="L79" s="35" t="str">
        <f t="shared" si="17"/>
        <v/>
      </c>
      <c r="M79" s="45" t="b">
        <f t="shared" si="18"/>
        <v>0</v>
      </c>
      <c r="N79" s="214">
        <f t="shared" si="19"/>
        <v>1</v>
      </c>
    </row>
    <row r="80" spans="1:14" x14ac:dyDescent="0.25">
      <c r="A80" s="530">
        <v>71</v>
      </c>
      <c r="B80" s="39"/>
      <c r="C80" s="39"/>
      <c r="D80" s="39"/>
      <c r="E80" s="40"/>
      <c r="F80" s="40"/>
      <c r="G80" s="40"/>
      <c r="H80" s="67" t="str">
        <f t="shared" si="13"/>
        <v/>
      </c>
      <c r="I80" s="67" t="str">
        <f t="shared" si="14"/>
        <v/>
      </c>
      <c r="J80" s="529" t="str">
        <f t="shared" si="15"/>
        <v/>
      </c>
      <c r="K80" s="226" t="str">
        <f t="shared" si="16"/>
        <v/>
      </c>
      <c r="L80" s="35" t="str">
        <f t="shared" si="17"/>
        <v/>
      </c>
      <c r="M80" s="45" t="b">
        <f t="shared" si="18"/>
        <v>0</v>
      </c>
      <c r="N80" s="214">
        <f t="shared" si="19"/>
        <v>1</v>
      </c>
    </row>
    <row r="81" spans="1:14" x14ac:dyDescent="0.25">
      <c r="A81" s="530">
        <v>72</v>
      </c>
      <c r="B81" s="39"/>
      <c r="C81" s="39"/>
      <c r="D81" s="39"/>
      <c r="E81" s="40"/>
      <c r="F81" s="40"/>
      <c r="G81" s="40"/>
      <c r="H81" s="67" t="str">
        <f t="shared" si="13"/>
        <v/>
      </c>
      <c r="I81" s="67" t="str">
        <f t="shared" si="14"/>
        <v/>
      </c>
      <c r="J81" s="529" t="str">
        <f t="shared" si="15"/>
        <v/>
      </c>
      <c r="K81" s="226" t="str">
        <f t="shared" si="16"/>
        <v/>
      </c>
      <c r="L81" s="35" t="str">
        <f t="shared" si="17"/>
        <v/>
      </c>
      <c r="M81" s="45" t="b">
        <f t="shared" si="18"/>
        <v>0</v>
      </c>
      <c r="N81" s="214">
        <f t="shared" si="19"/>
        <v>1</v>
      </c>
    </row>
    <row r="82" spans="1:14" x14ac:dyDescent="0.25">
      <c r="A82" s="530">
        <v>73</v>
      </c>
      <c r="B82" s="39"/>
      <c r="C82" s="39"/>
      <c r="D82" s="39"/>
      <c r="E82" s="40"/>
      <c r="F82" s="40"/>
      <c r="G82" s="40"/>
      <c r="H82" s="67" t="str">
        <f t="shared" si="13"/>
        <v/>
      </c>
      <c r="I82" s="67" t="str">
        <f t="shared" si="14"/>
        <v/>
      </c>
      <c r="J82" s="529" t="str">
        <f t="shared" si="15"/>
        <v/>
      </c>
      <c r="K82" s="226" t="str">
        <f t="shared" si="16"/>
        <v/>
      </c>
      <c r="L82" s="35" t="str">
        <f t="shared" si="17"/>
        <v/>
      </c>
      <c r="M82" s="45" t="b">
        <f t="shared" si="18"/>
        <v>0</v>
      </c>
      <c r="N82" s="214">
        <f t="shared" si="19"/>
        <v>1</v>
      </c>
    </row>
    <row r="83" spans="1:14" x14ac:dyDescent="0.25">
      <c r="A83" s="530">
        <v>74</v>
      </c>
      <c r="B83" s="39"/>
      <c r="C83" s="39"/>
      <c r="D83" s="39"/>
      <c r="E83" s="40"/>
      <c r="F83" s="40"/>
      <c r="G83" s="40"/>
      <c r="H83" s="67" t="str">
        <f t="shared" si="13"/>
        <v/>
      </c>
      <c r="I83" s="67" t="str">
        <f t="shared" si="14"/>
        <v/>
      </c>
      <c r="J83" s="529" t="str">
        <f t="shared" si="15"/>
        <v/>
      </c>
      <c r="K83" s="226" t="str">
        <f t="shared" si="16"/>
        <v/>
      </c>
      <c r="L83" s="35" t="str">
        <f t="shared" si="17"/>
        <v/>
      </c>
      <c r="M83" s="45" t="b">
        <f t="shared" si="18"/>
        <v>0</v>
      </c>
      <c r="N83" s="214">
        <f t="shared" si="19"/>
        <v>1</v>
      </c>
    </row>
    <row r="84" spans="1:14" x14ac:dyDescent="0.25">
      <c r="A84" s="530">
        <v>75</v>
      </c>
      <c r="B84" s="39"/>
      <c r="C84" s="39"/>
      <c r="D84" s="39"/>
      <c r="E84" s="40"/>
      <c r="F84" s="40"/>
      <c r="G84" s="40"/>
      <c r="H84" s="67" t="str">
        <f t="shared" si="13"/>
        <v/>
      </c>
      <c r="I84" s="67" t="str">
        <f t="shared" si="14"/>
        <v/>
      </c>
      <c r="J84" s="529" t="str">
        <f t="shared" si="15"/>
        <v/>
      </c>
      <c r="K84" s="226" t="str">
        <f t="shared" si="16"/>
        <v/>
      </c>
      <c r="L84" s="35" t="str">
        <f t="shared" si="17"/>
        <v/>
      </c>
      <c r="M84" s="45" t="b">
        <f t="shared" si="18"/>
        <v>0</v>
      </c>
      <c r="N84" s="214">
        <f t="shared" si="19"/>
        <v>1</v>
      </c>
    </row>
    <row r="85" spans="1:14" x14ac:dyDescent="0.25">
      <c r="A85" s="530">
        <v>76</v>
      </c>
      <c r="B85" s="39"/>
      <c r="C85" s="39"/>
      <c r="D85" s="39"/>
      <c r="E85" s="40"/>
      <c r="F85" s="40"/>
      <c r="G85" s="40"/>
      <c r="H85" s="67" t="str">
        <f t="shared" si="13"/>
        <v/>
      </c>
      <c r="I85" s="67" t="str">
        <f t="shared" si="14"/>
        <v/>
      </c>
      <c r="J85" s="529" t="str">
        <f t="shared" si="15"/>
        <v/>
      </c>
      <c r="K85" s="226" t="str">
        <f t="shared" si="16"/>
        <v/>
      </c>
      <c r="L85" s="35" t="str">
        <f t="shared" si="17"/>
        <v/>
      </c>
      <c r="M85" s="45" t="b">
        <f t="shared" si="18"/>
        <v>0</v>
      </c>
      <c r="N85" s="214">
        <f t="shared" si="19"/>
        <v>1</v>
      </c>
    </row>
    <row r="86" spans="1:14" x14ac:dyDescent="0.25">
      <c r="A86" s="530">
        <v>77</v>
      </c>
      <c r="B86" s="39"/>
      <c r="C86" s="39"/>
      <c r="D86" s="39"/>
      <c r="E86" s="40"/>
      <c r="F86" s="40"/>
      <c r="G86" s="40"/>
      <c r="H86" s="67" t="str">
        <f t="shared" si="13"/>
        <v/>
      </c>
      <c r="I86" s="67" t="str">
        <f t="shared" si="14"/>
        <v/>
      </c>
      <c r="J86" s="529" t="str">
        <f t="shared" si="15"/>
        <v/>
      </c>
      <c r="K86" s="226" t="str">
        <f t="shared" si="16"/>
        <v/>
      </c>
      <c r="L86" s="35" t="str">
        <f t="shared" si="17"/>
        <v/>
      </c>
      <c r="M86" s="45" t="b">
        <f t="shared" si="18"/>
        <v>0</v>
      </c>
      <c r="N86" s="214">
        <f t="shared" si="19"/>
        <v>1</v>
      </c>
    </row>
    <row r="87" spans="1:14" x14ac:dyDescent="0.25">
      <c r="A87" s="530">
        <v>78</v>
      </c>
      <c r="B87" s="39"/>
      <c r="C87" s="39"/>
      <c r="D87" s="39"/>
      <c r="E87" s="40"/>
      <c r="F87" s="40"/>
      <c r="G87" s="40"/>
      <c r="H87" s="67" t="str">
        <f t="shared" si="13"/>
        <v/>
      </c>
      <c r="I87" s="67" t="str">
        <f t="shared" si="14"/>
        <v/>
      </c>
      <c r="J87" s="529" t="str">
        <f t="shared" si="15"/>
        <v/>
      </c>
      <c r="K87" s="226" t="str">
        <f t="shared" si="16"/>
        <v/>
      </c>
      <c r="L87" s="35" t="str">
        <f t="shared" si="17"/>
        <v/>
      </c>
      <c r="M87" s="45" t="b">
        <f t="shared" si="18"/>
        <v>0</v>
      </c>
      <c r="N87" s="214">
        <f t="shared" si="19"/>
        <v>1</v>
      </c>
    </row>
    <row r="88" spans="1:14" x14ac:dyDescent="0.25">
      <c r="A88" s="530">
        <v>79</v>
      </c>
      <c r="B88" s="39"/>
      <c r="C88" s="39"/>
      <c r="D88" s="39"/>
      <c r="E88" s="40"/>
      <c r="F88" s="40"/>
      <c r="G88" s="40"/>
      <c r="H88" s="67" t="str">
        <f t="shared" si="13"/>
        <v/>
      </c>
      <c r="I88" s="67" t="str">
        <f t="shared" si="14"/>
        <v/>
      </c>
      <c r="J88" s="529" t="str">
        <f t="shared" si="15"/>
        <v/>
      </c>
      <c r="K88" s="226" t="str">
        <f t="shared" si="16"/>
        <v/>
      </c>
      <c r="L88" s="35" t="str">
        <f t="shared" si="17"/>
        <v/>
      </c>
      <c r="M88" s="45" t="b">
        <f t="shared" si="18"/>
        <v>0</v>
      </c>
      <c r="N88" s="214">
        <f t="shared" si="19"/>
        <v>1</v>
      </c>
    </row>
    <row r="89" spans="1:14" x14ac:dyDescent="0.25">
      <c r="A89" s="530">
        <v>80</v>
      </c>
      <c r="B89" s="39"/>
      <c r="C89" s="39"/>
      <c r="D89" s="39"/>
      <c r="E89" s="40"/>
      <c r="F89" s="40"/>
      <c r="G89" s="40"/>
      <c r="H89" s="67" t="str">
        <f t="shared" si="13"/>
        <v/>
      </c>
      <c r="I89" s="67" t="str">
        <f t="shared" si="14"/>
        <v/>
      </c>
      <c r="J89" s="529" t="str">
        <f t="shared" si="15"/>
        <v/>
      </c>
      <c r="K89" s="226" t="str">
        <f t="shared" si="16"/>
        <v/>
      </c>
      <c r="L89" s="35" t="str">
        <f t="shared" si="17"/>
        <v/>
      </c>
      <c r="M89" s="45" t="b">
        <f t="shared" si="18"/>
        <v>0</v>
      </c>
      <c r="N89" s="214">
        <f t="shared" si="19"/>
        <v>1</v>
      </c>
    </row>
    <row r="90" spans="1:14" x14ac:dyDescent="0.25">
      <c r="A90" s="530">
        <v>81</v>
      </c>
      <c r="B90" s="39"/>
      <c r="C90" s="39"/>
      <c r="D90" s="39"/>
      <c r="E90" s="40"/>
      <c r="F90" s="40"/>
      <c r="G90" s="40"/>
      <c r="H90" s="67" t="str">
        <f t="shared" si="13"/>
        <v/>
      </c>
      <c r="I90" s="67" t="str">
        <f t="shared" si="14"/>
        <v/>
      </c>
      <c r="J90" s="529" t="str">
        <f t="shared" si="15"/>
        <v/>
      </c>
      <c r="K90" s="226" t="str">
        <f t="shared" si="16"/>
        <v/>
      </c>
      <c r="L90" s="35" t="str">
        <f t="shared" si="17"/>
        <v/>
      </c>
      <c r="M90" s="45" t="b">
        <f t="shared" si="18"/>
        <v>0</v>
      </c>
      <c r="N90" s="214">
        <f t="shared" si="19"/>
        <v>1</v>
      </c>
    </row>
    <row r="91" spans="1:14" x14ac:dyDescent="0.25">
      <c r="A91" s="530">
        <v>82</v>
      </c>
      <c r="B91" s="39"/>
      <c r="C91" s="39"/>
      <c r="D91" s="39"/>
      <c r="E91" s="40"/>
      <c r="F91" s="40"/>
      <c r="G91" s="40"/>
      <c r="H91" s="67" t="str">
        <f t="shared" si="13"/>
        <v/>
      </c>
      <c r="I91" s="67" t="str">
        <f t="shared" si="14"/>
        <v/>
      </c>
      <c r="J91" s="529" t="str">
        <f t="shared" si="15"/>
        <v/>
      </c>
      <c r="K91" s="226" t="str">
        <f t="shared" si="16"/>
        <v/>
      </c>
      <c r="L91" s="35" t="str">
        <f t="shared" si="17"/>
        <v/>
      </c>
      <c r="M91" s="45" t="b">
        <f t="shared" si="18"/>
        <v>0</v>
      </c>
      <c r="N91" s="214">
        <f t="shared" si="19"/>
        <v>1</v>
      </c>
    </row>
    <row r="92" spans="1:14" x14ac:dyDescent="0.25">
      <c r="A92" s="530">
        <v>83</v>
      </c>
      <c r="B92" s="39"/>
      <c r="C92" s="39"/>
      <c r="D92" s="39"/>
      <c r="E92" s="40"/>
      <c r="F92" s="40"/>
      <c r="G92" s="40"/>
      <c r="H92" s="67" t="str">
        <f t="shared" si="13"/>
        <v/>
      </c>
      <c r="I92" s="67" t="str">
        <f t="shared" si="14"/>
        <v/>
      </c>
      <c r="J92" s="529" t="str">
        <f t="shared" si="15"/>
        <v/>
      </c>
      <c r="K92" s="226" t="str">
        <f t="shared" si="16"/>
        <v/>
      </c>
      <c r="L92" s="35" t="str">
        <f t="shared" si="17"/>
        <v/>
      </c>
      <c r="M92" s="45" t="b">
        <f t="shared" si="18"/>
        <v>0</v>
      </c>
      <c r="N92" s="214">
        <f t="shared" si="19"/>
        <v>1</v>
      </c>
    </row>
    <row r="93" spans="1:14" x14ac:dyDescent="0.25">
      <c r="A93" s="530">
        <v>84</v>
      </c>
      <c r="B93" s="39"/>
      <c r="C93" s="39"/>
      <c r="D93" s="39"/>
      <c r="E93" s="40"/>
      <c r="F93" s="40"/>
      <c r="G93" s="40"/>
      <c r="H93" s="67" t="str">
        <f t="shared" si="13"/>
        <v/>
      </c>
      <c r="I93" s="67" t="str">
        <f t="shared" si="14"/>
        <v/>
      </c>
      <c r="J93" s="529" t="str">
        <f t="shared" si="15"/>
        <v/>
      </c>
      <c r="K93" s="226" t="str">
        <f t="shared" si="16"/>
        <v/>
      </c>
      <c r="L93" s="35" t="str">
        <f t="shared" si="17"/>
        <v/>
      </c>
      <c r="M93" s="45" t="b">
        <f t="shared" si="18"/>
        <v>0</v>
      </c>
      <c r="N93" s="214">
        <f t="shared" si="19"/>
        <v>1</v>
      </c>
    </row>
    <row r="94" spans="1:14" x14ac:dyDescent="0.25">
      <c r="A94" s="530">
        <v>85</v>
      </c>
      <c r="B94" s="39"/>
      <c r="C94" s="39"/>
      <c r="D94" s="39"/>
      <c r="E94" s="40"/>
      <c r="F94" s="40"/>
      <c r="G94" s="40"/>
      <c r="H94" s="67" t="str">
        <f t="shared" si="13"/>
        <v/>
      </c>
      <c r="I94" s="67" t="str">
        <f t="shared" si="14"/>
        <v/>
      </c>
      <c r="J94" s="529" t="str">
        <f t="shared" si="15"/>
        <v/>
      </c>
      <c r="K94" s="226" t="str">
        <f t="shared" si="16"/>
        <v/>
      </c>
      <c r="L94" s="35" t="str">
        <f t="shared" si="17"/>
        <v/>
      </c>
      <c r="M94" s="45" t="b">
        <f t="shared" si="18"/>
        <v>0</v>
      </c>
      <c r="N94" s="214">
        <f t="shared" si="19"/>
        <v>1</v>
      </c>
    </row>
    <row r="95" spans="1:14" x14ac:dyDescent="0.25">
      <c r="A95" s="530">
        <v>86</v>
      </c>
      <c r="B95" s="39"/>
      <c r="C95" s="39"/>
      <c r="D95" s="39"/>
      <c r="E95" s="40"/>
      <c r="F95" s="40"/>
      <c r="G95" s="40"/>
      <c r="H95" s="67" t="str">
        <f t="shared" si="13"/>
        <v/>
      </c>
      <c r="I95" s="67" t="str">
        <f t="shared" si="14"/>
        <v/>
      </c>
      <c r="J95" s="529" t="str">
        <f t="shared" si="15"/>
        <v/>
      </c>
      <c r="K95" s="226" t="str">
        <f t="shared" si="16"/>
        <v/>
      </c>
      <c r="L95" s="35" t="str">
        <f t="shared" si="17"/>
        <v/>
      </c>
      <c r="M95" s="45" t="b">
        <f t="shared" si="18"/>
        <v>0</v>
      </c>
      <c r="N95" s="214">
        <f t="shared" si="19"/>
        <v>1</v>
      </c>
    </row>
    <row r="96" spans="1:14" x14ac:dyDescent="0.25">
      <c r="A96" s="530">
        <v>87</v>
      </c>
      <c r="B96" s="39"/>
      <c r="C96" s="39"/>
      <c r="D96" s="39"/>
      <c r="E96" s="40"/>
      <c r="F96" s="40"/>
      <c r="G96" s="40"/>
      <c r="H96" s="67" t="str">
        <f t="shared" si="13"/>
        <v/>
      </c>
      <c r="I96" s="67" t="str">
        <f t="shared" si="14"/>
        <v/>
      </c>
      <c r="J96" s="529" t="str">
        <f t="shared" si="15"/>
        <v/>
      </c>
      <c r="K96" s="226" t="str">
        <f t="shared" si="16"/>
        <v/>
      </c>
      <c r="L96" s="35" t="str">
        <f t="shared" si="17"/>
        <v/>
      </c>
      <c r="M96" s="45" t="b">
        <f t="shared" si="18"/>
        <v>0</v>
      </c>
      <c r="N96" s="214">
        <f t="shared" si="19"/>
        <v>1</v>
      </c>
    </row>
    <row r="97" spans="1:14" x14ac:dyDescent="0.25">
      <c r="A97" s="530">
        <v>88</v>
      </c>
      <c r="B97" s="39"/>
      <c r="C97" s="39"/>
      <c r="D97" s="39"/>
      <c r="E97" s="40"/>
      <c r="F97" s="40"/>
      <c r="G97" s="40"/>
      <c r="H97" s="67" t="str">
        <f t="shared" si="13"/>
        <v/>
      </c>
      <c r="I97" s="67" t="str">
        <f t="shared" si="14"/>
        <v/>
      </c>
      <c r="J97" s="529" t="str">
        <f t="shared" si="15"/>
        <v/>
      </c>
      <c r="K97" s="226" t="str">
        <f t="shared" si="16"/>
        <v/>
      </c>
      <c r="L97" s="35" t="str">
        <f t="shared" si="17"/>
        <v/>
      </c>
      <c r="M97" s="45" t="b">
        <f t="shared" si="18"/>
        <v>0</v>
      </c>
      <c r="N97" s="214">
        <f t="shared" si="19"/>
        <v>1</v>
      </c>
    </row>
    <row r="98" spans="1:14" x14ac:dyDescent="0.25">
      <c r="A98" s="530">
        <v>89</v>
      </c>
      <c r="B98" s="39"/>
      <c r="C98" s="39"/>
      <c r="D98" s="39"/>
      <c r="E98" s="40"/>
      <c r="F98" s="40"/>
      <c r="G98" s="40"/>
      <c r="H98" s="67" t="str">
        <f t="shared" si="13"/>
        <v/>
      </c>
      <c r="I98" s="67" t="str">
        <f t="shared" si="14"/>
        <v/>
      </c>
      <c r="J98" s="529" t="str">
        <f t="shared" si="15"/>
        <v/>
      </c>
      <c r="K98" s="226" t="str">
        <f t="shared" si="16"/>
        <v/>
      </c>
      <c r="L98" s="35" t="str">
        <f t="shared" si="17"/>
        <v/>
      </c>
      <c r="M98" s="45" t="b">
        <f t="shared" si="18"/>
        <v>0</v>
      </c>
      <c r="N98" s="214">
        <f t="shared" si="19"/>
        <v>1</v>
      </c>
    </row>
    <row r="99" spans="1:14" x14ac:dyDescent="0.25">
      <c r="A99" s="530">
        <v>90</v>
      </c>
      <c r="B99" s="39"/>
      <c r="C99" s="39"/>
      <c r="D99" s="39"/>
      <c r="E99" s="40"/>
      <c r="F99" s="40"/>
      <c r="G99" s="40"/>
      <c r="H99" s="67" t="str">
        <f t="shared" si="13"/>
        <v/>
      </c>
      <c r="I99" s="67" t="str">
        <f t="shared" si="14"/>
        <v/>
      </c>
      <c r="J99" s="529" t="str">
        <f t="shared" si="15"/>
        <v/>
      </c>
      <c r="K99" s="226" t="str">
        <f t="shared" si="16"/>
        <v/>
      </c>
      <c r="L99" s="35" t="str">
        <f t="shared" si="17"/>
        <v/>
      </c>
      <c r="M99" s="45" t="b">
        <f t="shared" si="18"/>
        <v>0</v>
      </c>
      <c r="N99" s="214">
        <f t="shared" si="19"/>
        <v>1</v>
      </c>
    </row>
    <row r="100" spans="1:14" x14ac:dyDescent="0.25">
      <c r="A100" s="530">
        <v>91</v>
      </c>
      <c r="B100" s="39"/>
      <c r="C100" s="39"/>
      <c r="D100" s="39"/>
      <c r="E100" s="40"/>
      <c r="F100" s="40"/>
      <c r="G100" s="40"/>
      <c r="H100" s="67" t="str">
        <f t="shared" si="13"/>
        <v/>
      </c>
      <c r="I100" s="67" t="str">
        <f t="shared" si="14"/>
        <v/>
      </c>
      <c r="J100" s="529" t="str">
        <f t="shared" si="15"/>
        <v/>
      </c>
      <c r="K100" s="226" t="str">
        <f t="shared" si="16"/>
        <v/>
      </c>
      <c r="L100" s="35" t="str">
        <f t="shared" si="17"/>
        <v/>
      </c>
      <c r="M100" s="45" t="b">
        <f t="shared" si="18"/>
        <v>0</v>
      </c>
      <c r="N100" s="214">
        <f t="shared" si="19"/>
        <v>1</v>
      </c>
    </row>
    <row r="101" spans="1:14" x14ac:dyDescent="0.25">
      <c r="A101" s="530">
        <v>92</v>
      </c>
      <c r="B101" s="39"/>
      <c r="C101" s="39"/>
      <c r="D101" s="39"/>
      <c r="E101" s="40"/>
      <c r="F101" s="40"/>
      <c r="G101" s="40"/>
      <c r="H101" s="67" t="str">
        <f t="shared" si="13"/>
        <v/>
      </c>
      <c r="I101" s="67" t="str">
        <f t="shared" si="14"/>
        <v/>
      </c>
      <c r="J101" s="529" t="str">
        <f t="shared" si="15"/>
        <v/>
      </c>
      <c r="K101" s="226" t="str">
        <f t="shared" si="16"/>
        <v/>
      </c>
      <c r="L101" s="35" t="str">
        <f t="shared" si="17"/>
        <v/>
      </c>
      <c r="M101" s="45" t="b">
        <f t="shared" si="18"/>
        <v>0</v>
      </c>
      <c r="N101" s="214">
        <f t="shared" si="19"/>
        <v>1</v>
      </c>
    </row>
    <row r="102" spans="1:14" x14ac:dyDescent="0.25">
      <c r="A102" s="530">
        <v>93</v>
      </c>
      <c r="B102" s="39"/>
      <c r="C102" s="39"/>
      <c r="D102" s="39"/>
      <c r="E102" s="40"/>
      <c r="F102" s="40"/>
      <c r="G102" s="40"/>
      <c r="H102" s="67" t="str">
        <f t="shared" si="13"/>
        <v/>
      </c>
      <c r="I102" s="67" t="str">
        <f t="shared" si="14"/>
        <v/>
      </c>
      <c r="J102" s="529" t="str">
        <f t="shared" si="15"/>
        <v/>
      </c>
      <c r="K102" s="226" t="str">
        <f t="shared" si="16"/>
        <v/>
      </c>
      <c r="L102" s="35" t="str">
        <f t="shared" si="17"/>
        <v/>
      </c>
      <c r="M102" s="45" t="b">
        <f t="shared" si="18"/>
        <v>0</v>
      </c>
      <c r="N102" s="214">
        <f t="shared" si="19"/>
        <v>1</v>
      </c>
    </row>
    <row r="103" spans="1:14" x14ac:dyDescent="0.25">
      <c r="A103" s="530">
        <v>94</v>
      </c>
      <c r="B103" s="39"/>
      <c r="C103" s="39"/>
      <c r="D103" s="39"/>
      <c r="E103" s="40"/>
      <c r="F103" s="40"/>
      <c r="G103" s="40"/>
      <c r="H103" s="67" t="str">
        <f t="shared" si="13"/>
        <v/>
      </c>
      <c r="I103" s="67" t="str">
        <f t="shared" si="14"/>
        <v/>
      </c>
      <c r="J103" s="529" t="str">
        <f t="shared" si="15"/>
        <v/>
      </c>
      <c r="K103" s="226" t="str">
        <f t="shared" si="16"/>
        <v/>
      </c>
      <c r="L103" s="35" t="str">
        <f t="shared" si="17"/>
        <v/>
      </c>
      <c r="M103" s="45" t="b">
        <f t="shared" si="18"/>
        <v>0</v>
      </c>
      <c r="N103" s="214">
        <f t="shared" si="19"/>
        <v>1</v>
      </c>
    </row>
    <row r="104" spans="1:14" x14ac:dyDescent="0.25">
      <c r="A104" s="530">
        <v>95</v>
      </c>
      <c r="B104" s="39"/>
      <c r="C104" s="39"/>
      <c r="D104" s="39"/>
      <c r="E104" s="40"/>
      <c r="F104" s="40"/>
      <c r="G104" s="40"/>
      <c r="H104" s="67" t="str">
        <f t="shared" si="13"/>
        <v/>
      </c>
      <c r="I104" s="67" t="str">
        <f t="shared" si="14"/>
        <v/>
      </c>
      <c r="J104" s="529" t="str">
        <f t="shared" si="15"/>
        <v/>
      </c>
      <c r="K104" s="226" t="str">
        <f t="shared" si="16"/>
        <v/>
      </c>
      <c r="L104" s="35" t="str">
        <f t="shared" si="17"/>
        <v/>
      </c>
      <c r="M104" s="45" t="b">
        <f t="shared" si="18"/>
        <v>0</v>
      </c>
      <c r="N104" s="214">
        <f t="shared" si="19"/>
        <v>1</v>
      </c>
    </row>
    <row r="105" spans="1:14" x14ac:dyDescent="0.25">
      <c r="A105" s="530">
        <v>96</v>
      </c>
      <c r="B105" s="39"/>
      <c r="C105" s="39"/>
      <c r="D105" s="39"/>
      <c r="E105" s="40"/>
      <c r="F105" s="40"/>
      <c r="G105" s="40"/>
      <c r="H105" s="67" t="str">
        <f t="shared" si="13"/>
        <v/>
      </c>
      <c r="I105" s="67" t="str">
        <f t="shared" si="14"/>
        <v/>
      </c>
      <c r="J105" s="529" t="str">
        <f t="shared" si="15"/>
        <v/>
      </c>
      <c r="K105" s="226" t="str">
        <f t="shared" si="16"/>
        <v/>
      </c>
      <c r="L105" s="35" t="str">
        <f t="shared" si="17"/>
        <v/>
      </c>
      <c r="M105" s="45" t="b">
        <f t="shared" si="18"/>
        <v>0</v>
      </c>
      <c r="N105" s="214">
        <f t="shared" si="19"/>
        <v>1</v>
      </c>
    </row>
    <row r="106" spans="1:14" x14ac:dyDescent="0.25">
      <c r="A106" s="530">
        <v>97</v>
      </c>
      <c r="B106" s="39"/>
      <c r="C106" s="39"/>
      <c r="D106" s="39"/>
      <c r="E106" s="40"/>
      <c r="F106" s="40"/>
      <c r="G106" s="40"/>
      <c r="H106" s="67" t="str">
        <f t="shared" si="13"/>
        <v/>
      </c>
      <c r="I106" s="67" t="str">
        <f t="shared" si="14"/>
        <v/>
      </c>
      <c r="J106" s="529" t="str">
        <f t="shared" si="15"/>
        <v/>
      </c>
      <c r="K106" s="226" t="str">
        <f t="shared" si="16"/>
        <v/>
      </c>
      <c r="L106" s="35" t="str">
        <f t="shared" si="17"/>
        <v/>
      </c>
      <c r="M106" s="45" t="b">
        <f t="shared" si="18"/>
        <v>0</v>
      </c>
      <c r="N106" s="214">
        <f t="shared" si="19"/>
        <v>1</v>
      </c>
    </row>
    <row r="107" spans="1:14" x14ac:dyDescent="0.25">
      <c r="A107" s="530">
        <v>98</v>
      </c>
      <c r="B107" s="39"/>
      <c r="C107" s="39"/>
      <c r="D107" s="39"/>
      <c r="E107" s="40"/>
      <c r="F107" s="40"/>
      <c r="G107" s="40"/>
      <c r="H107" s="67" t="str">
        <f t="shared" si="13"/>
        <v/>
      </c>
      <c r="I107" s="67" t="str">
        <f t="shared" si="14"/>
        <v/>
      </c>
      <c r="J107" s="529" t="str">
        <f t="shared" si="15"/>
        <v/>
      </c>
      <c r="K107" s="226" t="str">
        <f t="shared" si="16"/>
        <v/>
      </c>
      <c r="L107" s="35" t="str">
        <f t="shared" si="17"/>
        <v/>
      </c>
      <c r="M107" s="45" t="b">
        <f t="shared" si="18"/>
        <v>0</v>
      </c>
      <c r="N107" s="214">
        <f t="shared" si="19"/>
        <v>1</v>
      </c>
    </row>
    <row r="108" spans="1:14" x14ac:dyDescent="0.25">
      <c r="A108" s="530">
        <v>99</v>
      </c>
      <c r="B108" s="39"/>
      <c r="C108" s="39"/>
      <c r="D108" s="39"/>
      <c r="E108" s="40"/>
      <c r="F108" s="40"/>
      <c r="G108" s="40"/>
      <c r="H108" s="67" t="str">
        <f t="shared" si="13"/>
        <v/>
      </c>
      <c r="I108" s="67" t="str">
        <f t="shared" si="14"/>
        <v/>
      </c>
      <c r="J108" s="529" t="str">
        <f t="shared" si="15"/>
        <v/>
      </c>
      <c r="K108" s="226" t="str">
        <f t="shared" si="16"/>
        <v/>
      </c>
      <c r="L108" s="35" t="str">
        <f t="shared" si="17"/>
        <v/>
      </c>
      <c r="M108" s="45" t="b">
        <f t="shared" si="18"/>
        <v>0</v>
      </c>
      <c r="N108" s="214">
        <f t="shared" si="19"/>
        <v>1</v>
      </c>
    </row>
    <row r="109" spans="1:14" x14ac:dyDescent="0.25">
      <c r="A109" s="530">
        <v>100</v>
      </c>
      <c r="B109" s="39"/>
      <c r="C109" s="39"/>
      <c r="D109" s="39"/>
      <c r="E109" s="40"/>
      <c r="F109" s="40"/>
      <c r="G109" s="40"/>
      <c r="H109" s="67" t="str">
        <f t="shared" si="13"/>
        <v/>
      </c>
      <c r="I109" s="67" t="str">
        <f t="shared" si="14"/>
        <v/>
      </c>
      <c r="J109" s="529" t="str">
        <f t="shared" si="15"/>
        <v/>
      </c>
      <c r="K109" s="226" t="str">
        <f t="shared" si="16"/>
        <v/>
      </c>
      <c r="L109" s="35" t="str">
        <f t="shared" si="17"/>
        <v/>
      </c>
      <c r="M109" s="45" t="b">
        <f t="shared" si="18"/>
        <v>0</v>
      </c>
      <c r="N109" s="214">
        <f t="shared" si="19"/>
        <v>1</v>
      </c>
    </row>
    <row r="110" spans="1:14" x14ac:dyDescent="0.25">
      <c r="A110" s="530">
        <v>101</v>
      </c>
      <c r="B110" s="531"/>
      <c r="C110" s="531"/>
      <c r="D110" s="531"/>
      <c r="E110" s="533"/>
      <c r="F110" s="531"/>
      <c r="G110" s="532"/>
      <c r="H110" s="67" t="str">
        <f t="shared" si="13"/>
        <v/>
      </c>
      <c r="I110" s="67" t="str">
        <f t="shared" si="14"/>
        <v/>
      </c>
    </row>
    <row r="111" spans="1:14" x14ac:dyDescent="0.25">
      <c r="A111" s="530">
        <v>102</v>
      </c>
      <c r="B111" s="531"/>
      <c r="C111" s="531"/>
      <c r="D111" s="531"/>
      <c r="E111" s="533"/>
      <c r="F111" s="531"/>
      <c r="G111" s="532"/>
      <c r="H111" s="67" t="str">
        <f t="shared" si="13"/>
        <v/>
      </c>
      <c r="I111" s="67" t="str">
        <f t="shared" si="14"/>
        <v/>
      </c>
    </row>
    <row r="112" spans="1:14" x14ac:dyDescent="0.25">
      <c r="A112" s="530">
        <v>103</v>
      </c>
      <c r="B112" s="531"/>
      <c r="C112" s="531"/>
      <c r="D112" s="531"/>
      <c r="E112" s="533"/>
      <c r="F112" s="531"/>
      <c r="G112" s="532"/>
      <c r="H112" s="67" t="str">
        <f t="shared" si="13"/>
        <v/>
      </c>
      <c r="I112" s="67" t="str">
        <f t="shared" si="14"/>
        <v/>
      </c>
    </row>
    <row r="113" spans="1:9" x14ac:dyDescent="0.25">
      <c r="A113" s="530">
        <v>104</v>
      </c>
      <c r="B113" s="531"/>
      <c r="C113" s="531"/>
      <c r="D113" s="531"/>
      <c r="E113" s="533"/>
      <c r="F113" s="531"/>
      <c r="G113" s="532"/>
      <c r="H113" s="67" t="str">
        <f t="shared" si="13"/>
        <v/>
      </c>
      <c r="I113" s="67" t="str">
        <f t="shared" si="14"/>
        <v/>
      </c>
    </row>
    <row r="114" spans="1:9" x14ac:dyDescent="0.25">
      <c r="A114" s="530">
        <v>105</v>
      </c>
      <c r="B114" s="531"/>
      <c r="C114" s="531"/>
      <c r="D114" s="531"/>
      <c r="E114" s="533"/>
      <c r="F114" s="531"/>
      <c r="G114" s="532"/>
      <c r="H114" s="67" t="str">
        <f t="shared" si="13"/>
        <v/>
      </c>
      <c r="I114" s="67" t="str">
        <f t="shared" si="14"/>
        <v/>
      </c>
    </row>
    <row r="115" spans="1:9" x14ac:dyDescent="0.25">
      <c r="A115" s="530">
        <v>106</v>
      </c>
      <c r="B115" s="531"/>
      <c r="C115" s="531"/>
      <c r="D115" s="531"/>
      <c r="E115" s="533"/>
      <c r="F115" s="531"/>
      <c r="G115" s="532"/>
      <c r="H115" s="67" t="str">
        <f t="shared" si="13"/>
        <v/>
      </c>
      <c r="I115" s="67" t="str">
        <f t="shared" si="14"/>
        <v/>
      </c>
    </row>
    <row r="116" spans="1:9" x14ac:dyDescent="0.25">
      <c r="A116" s="530">
        <v>107</v>
      </c>
      <c r="B116" s="531"/>
      <c r="C116" s="531"/>
      <c r="D116" s="531"/>
      <c r="E116" s="533"/>
      <c r="F116" s="531"/>
      <c r="G116" s="532"/>
      <c r="H116" s="67" t="str">
        <f t="shared" si="13"/>
        <v/>
      </c>
      <c r="I116" s="67" t="str">
        <f t="shared" si="14"/>
        <v/>
      </c>
    </row>
    <row r="117" spans="1:9" x14ac:dyDescent="0.25">
      <c r="A117" s="530">
        <v>108</v>
      </c>
      <c r="B117" s="531"/>
      <c r="C117" s="531"/>
      <c r="D117" s="531"/>
      <c r="E117" s="533"/>
      <c r="F117" s="531"/>
      <c r="G117" s="532"/>
      <c r="H117" s="67" t="str">
        <f t="shared" si="13"/>
        <v/>
      </c>
      <c r="I117" s="67" t="str">
        <f t="shared" si="14"/>
        <v/>
      </c>
    </row>
    <row r="118" spans="1:9" x14ac:dyDescent="0.25">
      <c r="A118" s="530">
        <v>109</v>
      </c>
      <c r="B118" s="531"/>
      <c r="C118" s="531"/>
      <c r="D118" s="531"/>
      <c r="E118" s="533"/>
      <c r="F118" s="531"/>
      <c r="G118" s="532"/>
      <c r="H118" s="67" t="str">
        <f t="shared" si="13"/>
        <v/>
      </c>
      <c r="I118" s="67" t="str">
        <f t="shared" si="14"/>
        <v/>
      </c>
    </row>
    <row r="119" spans="1:9" x14ac:dyDescent="0.25">
      <c r="A119" s="530">
        <v>110</v>
      </c>
      <c r="B119" s="531"/>
      <c r="C119" s="531"/>
      <c r="D119" s="531"/>
      <c r="E119" s="533"/>
      <c r="F119" s="531"/>
      <c r="G119" s="532"/>
      <c r="H119" s="67" t="str">
        <f t="shared" si="13"/>
        <v/>
      </c>
      <c r="I119" s="67" t="str">
        <f t="shared" si="14"/>
        <v/>
      </c>
    </row>
    <row r="120" spans="1:9" x14ac:dyDescent="0.25">
      <c r="A120" s="530">
        <v>111</v>
      </c>
      <c r="B120" s="531"/>
      <c r="C120" s="531"/>
      <c r="D120" s="531"/>
      <c r="E120" s="533"/>
      <c r="F120" s="531"/>
      <c r="G120" s="532"/>
      <c r="H120" s="67" t="str">
        <f t="shared" si="13"/>
        <v/>
      </c>
      <c r="I120" s="67" t="str">
        <f t="shared" si="14"/>
        <v/>
      </c>
    </row>
    <row r="121" spans="1:9" x14ac:dyDescent="0.25">
      <c r="A121" s="530">
        <v>112</v>
      </c>
      <c r="B121" s="531"/>
      <c r="C121" s="531"/>
      <c r="D121" s="531"/>
      <c r="E121" s="533"/>
      <c r="F121" s="531"/>
      <c r="G121" s="532"/>
      <c r="H121" s="67" t="str">
        <f t="shared" si="13"/>
        <v/>
      </c>
      <c r="I121" s="67" t="str">
        <f t="shared" si="14"/>
        <v/>
      </c>
    </row>
    <row r="122" spans="1:9" x14ac:dyDescent="0.25">
      <c r="A122" s="530">
        <v>113</v>
      </c>
      <c r="B122" s="531"/>
      <c r="C122" s="531"/>
      <c r="D122" s="531"/>
      <c r="E122" s="533"/>
      <c r="F122" s="531"/>
      <c r="G122" s="532"/>
      <c r="H122" s="67" t="str">
        <f t="shared" si="13"/>
        <v/>
      </c>
      <c r="I122" s="67" t="str">
        <f t="shared" si="14"/>
        <v/>
      </c>
    </row>
    <row r="123" spans="1:9" x14ac:dyDescent="0.25">
      <c r="A123" s="530">
        <v>114</v>
      </c>
      <c r="B123" s="531"/>
      <c r="C123" s="531"/>
      <c r="D123" s="531"/>
      <c r="E123" s="533"/>
      <c r="F123" s="531"/>
      <c r="G123" s="532"/>
      <c r="H123" s="67" t="str">
        <f t="shared" si="13"/>
        <v/>
      </c>
      <c r="I123" s="67" t="str">
        <f t="shared" si="14"/>
        <v/>
      </c>
    </row>
    <row r="124" spans="1:9" x14ac:dyDescent="0.25">
      <c r="A124" s="530">
        <v>115</v>
      </c>
      <c r="B124" s="531"/>
      <c r="C124" s="531"/>
      <c r="D124" s="531"/>
      <c r="E124" s="533"/>
      <c r="F124" s="531"/>
      <c r="G124" s="532"/>
      <c r="H124" s="67" t="str">
        <f t="shared" si="13"/>
        <v/>
      </c>
      <c r="I124" s="67" t="str">
        <f t="shared" si="14"/>
        <v/>
      </c>
    </row>
    <row r="125" spans="1:9" x14ac:dyDescent="0.25">
      <c r="A125" s="530">
        <v>116</v>
      </c>
      <c r="B125" s="531"/>
      <c r="C125" s="531"/>
      <c r="D125" s="531"/>
      <c r="E125" s="533"/>
      <c r="F125" s="531"/>
      <c r="G125" s="532"/>
      <c r="H125" s="67" t="str">
        <f t="shared" si="13"/>
        <v/>
      </c>
      <c r="I125" s="67" t="str">
        <f t="shared" si="14"/>
        <v/>
      </c>
    </row>
    <row r="126" spans="1:9" x14ac:dyDescent="0.25">
      <c r="A126" s="530">
        <v>117</v>
      </c>
      <c r="B126" s="531"/>
      <c r="C126" s="531"/>
      <c r="D126" s="531"/>
      <c r="E126" s="533"/>
      <c r="F126" s="531"/>
      <c r="G126" s="532"/>
      <c r="H126" s="67" t="str">
        <f t="shared" si="13"/>
        <v/>
      </c>
      <c r="I126" s="67" t="str">
        <f t="shared" si="14"/>
        <v/>
      </c>
    </row>
    <row r="127" spans="1:9" x14ac:dyDescent="0.25">
      <c r="A127" s="530">
        <v>118</v>
      </c>
      <c r="B127" s="531"/>
      <c r="C127" s="531"/>
      <c r="D127" s="531"/>
      <c r="E127" s="533"/>
      <c r="F127" s="531"/>
      <c r="G127" s="532"/>
      <c r="H127" s="67" t="str">
        <f t="shared" si="13"/>
        <v/>
      </c>
      <c r="I127" s="67" t="str">
        <f t="shared" si="14"/>
        <v/>
      </c>
    </row>
    <row r="128" spans="1:9" x14ac:dyDescent="0.25">
      <c r="A128" s="530">
        <v>119</v>
      </c>
      <c r="B128" s="531"/>
      <c r="C128" s="531"/>
      <c r="D128" s="531"/>
      <c r="E128" s="533"/>
      <c r="F128" s="531"/>
      <c r="G128" s="532"/>
      <c r="H128" s="67" t="str">
        <f t="shared" si="13"/>
        <v/>
      </c>
      <c r="I128" s="67" t="str">
        <f t="shared" si="14"/>
        <v/>
      </c>
    </row>
    <row r="129" spans="1:9" x14ac:dyDescent="0.25">
      <c r="A129" s="530">
        <v>120</v>
      </c>
      <c r="B129" s="531"/>
      <c r="C129" s="531"/>
      <c r="D129" s="531"/>
      <c r="E129" s="533"/>
      <c r="F129" s="531"/>
      <c r="G129" s="532"/>
      <c r="H129" s="67" t="str">
        <f t="shared" si="13"/>
        <v/>
      </c>
      <c r="I129" s="67" t="str">
        <f t="shared" si="14"/>
        <v/>
      </c>
    </row>
    <row r="130" spans="1:9" x14ac:dyDescent="0.25">
      <c r="A130" s="530">
        <v>121</v>
      </c>
      <c r="B130" s="531"/>
      <c r="C130" s="531"/>
      <c r="D130" s="531"/>
      <c r="E130" s="533"/>
      <c r="F130" s="531"/>
      <c r="G130" s="532"/>
      <c r="H130" s="67" t="str">
        <f t="shared" si="13"/>
        <v/>
      </c>
      <c r="I130" s="67" t="str">
        <f t="shared" si="14"/>
        <v/>
      </c>
    </row>
    <row r="131" spans="1:9" x14ac:dyDescent="0.25">
      <c r="A131" s="530">
        <v>122</v>
      </c>
      <c r="B131" s="531"/>
      <c r="C131" s="531"/>
      <c r="D131" s="531"/>
      <c r="E131" s="533"/>
      <c r="F131" s="531"/>
      <c r="G131" s="532"/>
      <c r="H131" s="67" t="str">
        <f t="shared" si="13"/>
        <v/>
      </c>
      <c r="I131" s="67" t="str">
        <f t="shared" si="14"/>
        <v/>
      </c>
    </row>
    <row r="132" spans="1:9" x14ac:dyDescent="0.25">
      <c r="A132" s="530">
        <v>123</v>
      </c>
      <c r="B132" s="531"/>
      <c r="C132" s="531"/>
      <c r="D132" s="531"/>
      <c r="E132" s="533"/>
      <c r="F132" s="531"/>
      <c r="G132" s="532"/>
      <c r="H132" s="67" t="str">
        <f t="shared" si="13"/>
        <v/>
      </c>
      <c r="I132" s="67" t="str">
        <f t="shared" si="14"/>
        <v/>
      </c>
    </row>
    <row r="133" spans="1:9" x14ac:dyDescent="0.25">
      <c r="A133" s="530">
        <v>124</v>
      </c>
      <c r="B133" s="531"/>
      <c r="C133" s="531"/>
      <c r="D133" s="531"/>
      <c r="E133" s="533"/>
      <c r="F133" s="531"/>
      <c r="G133" s="532"/>
      <c r="H133" s="67" t="str">
        <f t="shared" si="13"/>
        <v/>
      </c>
      <c r="I133" s="67" t="str">
        <f t="shared" si="14"/>
        <v/>
      </c>
    </row>
    <row r="134" spans="1:9" x14ac:dyDescent="0.25">
      <c r="A134" s="530">
        <v>125</v>
      </c>
      <c r="B134" s="531"/>
      <c r="C134" s="531"/>
      <c r="D134" s="531"/>
      <c r="E134" s="533"/>
      <c r="F134" s="531"/>
      <c r="G134" s="532"/>
      <c r="H134" s="67" t="str">
        <f t="shared" si="13"/>
        <v/>
      </c>
      <c r="I134" s="67" t="str">
        <f t="shared" si="14"/>
        <v/>
      </c>
    </row>
    <row r="135" spans="1:9" x14ac:dyDescent="0.25">
      <c r="A135" s="530">
        <v>126</v>
      </c>
      <c r="B135" s="531"/>
      <c r="C135" s="531"/>
      <c r="D135" s="531"/>
      <c r="E135" s="533"/>
      <c r="F135" s="531"/>
      <c r="G135" s="532"/>
      <c r="H135" s="67" t="str">
        <f t="shared" si="13"/>
        <v/>
      </c>
      <c r="I135" s="67" t="str">
        <f t="shared" si="14"/>
        <v/>
      </c>
    </row>
    <row r="136" spans="1:9" x14ac:dyDescent="0.25">
      <c r="A136" s="530">
        <v>127</v>
      </c>
      <c r="B136" s="531"/>
      <c r="C136" s="531"/>
      <c r="D136" s="531"/>
      <c r="E136" s="533"/>
      <c r="F136" s="531"/>
      <c r="G136" s="532"/>
      <c r="H136" s="67" t="str">
        <f t="shared" si="13"/>
        <v/>
      </c>
      <c r="I136" s="67" t="str">
        <f t="shared" si="14"/>
        <v/>
      </c>
    </row>
    <row r="137" spans="1:9" x14ac:dyDescent="0.25">
      <c r="A137" s="530">
        <v>128</v>
      </c>
      <c r="B137" s="531"/>
      <c r="C137" s="531"/>
      <c r="D137" s="531"/>
      <c r="E137" s="533"/>
      <c r="F137" s="531"/>
      <c r="G137" s="532"/>
      <c r="H137" s="67" t="str">
        <f t="shared" si="13"/>
        <v/>
      </c>
      <c r="I137" s="67" t="str">
        <f t="shared" si="14"/>
        <v/>
      </c>
    </row>
    <row r="138" spans="1:9" x14ac:dyDescent="0.25">
      <c r="A138" s="530">
        <v>129</v>
      </c>
      <c r="B138" s="531"/>
      <c r="C138" s="531"/>
      <c r="D138" s="531"/>
      <c r="E138" s="533"/>
      <c r="F138" s="531"/>
      <c r="G138" s="532"/>
      <c r="H138" s="67" t="str">
        <f t="shared" ref="H138:H201" si="20">IF(OR($B138="",$C138="",$D138="",$E138&lt;an_initial,$E138&gt;an_final,$M138=FALSE),"",IF($G138="",MS_LITO*$F138/N138,MS_LITO*$G138))</f>
        <v/>
      </c>
      <c r="I138" s="67" t="str">
        <f t="shared" ref="I138:I201" si="21">IF(OR($B138="",$C138="",$D138="",$E138="",$E138&gt;an_final,$M138=FALSE),"",IF($G138="",MS_LITO*$F138/N138,MS_LITO*$G138))</f>
        <v/>
      </c>
    </row>
    <row r="139" spans="1:9" x14ac:dyDescent="0.25">
      <c r="A139" s="530">
        <v>130</v>
      </c>
      <c r="B139" s="531"/>
      <c r="C139" s="531"/>
      <c r="D139" s="531"/>
      <c r="E139" s="533"/>
      <c r="F139" s="531"/>
      <c r="G139" s="532"/>
      <c r="H139" s="67" t="str">
        <f t="shared" si="20"/>
        <v/>
      </c>
      <c r="I139" s="67" t="str">
        <f t="shared" si="21"/>
        <v/>
      </c>
    </row>
    <row r="140" spans="1:9" x14ac:dyDescent="0.25">
      <c r="A140" s="530">
        <v>131</v>
      </c>
      <c r="B140" s="531"/>
      <c r="C140" s="531"/>
      <c r="D140" s="531"/>
      <c r="E140" s="533"/>
      <c r="F140" s="531"/>
      <c r="G140" s="532"/>
      <c r="H140" s="67" t="str">
        <f t="shared" si="20"/>
        <v/>
      </c>
      <c r="I140" s="67" t="str">
        <f t="shared" si="21"/>
        <v/>
      </c>
    </row>
    <row r="141" spans="1:9" x14ac:dyDescent="0.25">
      <c r="A141" s="530">
        <v>132</v>
      </c>
      <c r="B141" s="531"/>
      <c r="C141" s="531"/>
      <c r="D141" s="531"/>
      <c r="E141" s="533"/>
      <c r="F141" s="531"/>
      <c r="G141" s="532"/>
      <c r="H141" s="67" t="str">
        <f t="shared" si="20"/>
        <v/>
      </c>
      <c r="I141" s="67" t="str">
        <f t="shared" si="21"/>
        <v/>
      </c>
    </row>
    <row r="142" spans="1:9" x14ac:dyDescent="0.25">
      <c r="A142" s="530">
        <v>133</v>
      </c>
      <c r="B142" s="531"/>
      <c r="C142" s="531"/>
      <c r="D142" s="531"/>
      <c r="E142" s="533"/>
      <c r="F142" s="531"/>
      <c r="G142" s="532"/>
      <c r="H142" s="67" t="str">
        <f t="shared" si="20"/>
        <v/>
      </c>
      <c r="I142" s="67" t="str">
        <f t="shared" si="21"/>
        <v/>
      </c>
    </row>
    <row r="143" spans="1:9" x14ac:dyDescent="0.25">
      <c r="A143" s="530">
        <v>134</v>
      </c>
      <c r="B143" s="531"/>
      <c r="C143" s="531"/>
      <c r="D143" s="531"/>
      <c r="E143" s="533"/>
      <c r="F143" s="531"/>
      <c r="G143" s="532"/>
      <c r="H143" s="67" t="str">
        <f t="shared" si="20"/>
        <v/>
      </c>
      <c r="I143" s="67" t="str">
        <f t="shared" si="21"/>
        <v/>
      </c>
    </row>
    <row r="144" spans="1:9" x14ac:dyDescent="0.25">
      <c r="A144" s="530">
        <v>135</v>
      </c>
      <c r="B144" s="531"/>
      <c r="C144" s="531"/>
      <c r="D144" s="531"/>
      <c r="E144" s="533"/>
      <c r="F144" s="531"/>
      <c r="G144" s="532"/>
      <c r="H144" s="67" t="str">
        <f t="shared" si="20"/>
        <v/>
      </c>
      <c r="I144" s="67" t="str">
        <f t="shared" si="21"/>
        <v/>
      </c>
    </row>
    <row r="145" spans="1:9" x14ac:dyDescent="0.25">
      <c r="A145" s="530">
        <v>136</v>
      </c>
      <c r="B145" s="531"/>
      <c r="C145" s="531"/>
      <c r="D145" s="531"/>
      <c r="E145" s="533"/>
      <c r="F145" s="531"/>
      <c r="G145" s="532"/>
      <c r="H145" s="67" t="str">
        <f t="shared" si="20"/>
        <v/>
      </c>
      <c r="I145" s="67" t="str">
        <f t="shared" si="21"/>
        <v/>
      </c>
    </row>
    <row r="146" spans="1:9" x14ac:dyDescent="0.25">
      <c r="A146" s="530">
        <v>137</v>
      </c>
      <c r="B146" s="531"/>
      <c r="C146" s="531"/>
      <c r="D146" s="531"/>
      <c r="E146" s="533"/>
      <c r="F146" s="531"/>
      <c r="G146" s="532"/>
      <c r="H146" s="67" t="str">
        <f t="shared" si="20"/>
        <v/>
      </c>
      <c r="I146" s="67" t="str">
        <f t="shared" si="21"/>
        <v/>
      </c>
    </row>
    <row r="147" spans="1:9" x14ac:dyDescent="0.25">
      <c r="A147" s="530">
        <v>138</v>
      </c>
      <c r="B147" s="531"/>
      <c r="C147" s="531"/>
      <c r="D147" s="531"/>
      <c r="E147" s="533"/>
      <c r="F147" s="531"/>
      <c r="G147" s="532"/>
      <c r="H147" s="67" t="str">
        <f t="shared" si="20"/>
        <v/>
      </c>
      <c r="I147" s="67" t="str">
        <f t="shared" si="21"/>
        <v/>
      </c>
    </row>
    <row r="148" spans="1:9" x14ac:dyDescent="0.25">
      <c r="A148" s="530">
        <v>139</v>
      </c>
      <c r="B148" s="531"/>
      <c r="C148" s="531"/>
      <c r="D148" s="531"/>
      <c r="E148" s="533"/>
      <c r="F148" s="531"/>
      <c r="G148" s="532"/>
      <c r="H148" s="67" t="str">
        <f t="shared" si="20"/>
        <v/>
      </c>
      <c r="I148" s="67" t="str">
        <f t="shared" si="21"/>
        <v/>
      </c>
    </row>
    <row r="149" spans="1:9" x14ac:dyDescent="0.25">
      <c r="A149" s="530">
        <v>140</v>
      </c>
      <c r="B149" s="531"/>
      <c r="C149" s="531"/>
      <c r="D149" s="531"/>
      <c r="E149" s="533"/>
      <c r="F149" s="531"/>
      <c r="G149" s="532"/>
      <c r="H149" s="67" t="str">
        <f t="shared" si="20"/>
        <v/>
      </c>
      <c r="I149" s="67" t="str">
        <f t="shared" si="21"/>
        <v/>
      </c>
    </row>
    <row r="150" spans="1:9" x14ac:dyDescent="0.25">
      <c r="A150" s="530">
        <v>141</v>
      </c>
      <c r="B150" s="531"/>
      <c r="C150" s="531"/>
      <c r="D150" s="531"/>
      <c r="E150" s="533"/>
      <c r="F150" s="531"/>
      <c r="G150" s="532"/>
      <c r="H150" s="67" t="str">
        <f t="shared" si="20"/>
        <v/>
      </c>
      <c r="I150" s="67" t="str">
        <f t="shared" si="21"/>
        <v/>
      </c>
    </row>
    <row r="151" spans="1:9" x14ac:dyDescent="0.25">
      <c r="A151" s="530">
        <v>142</v>
      </c>
      <c r="B151" s="531"/>
      <c r="C151" s="531"/>
      <c r="D151" s="531"/>
      <c r="E151" s="533"/>
      <c r="F151" s="531"/>
      <c r="G151" s="532"/>
      <c r="H151" s="67" t="str">
        <f t="shared" si="20"/>
        <v/>
      </c>
      <c r="I151" s="67" t="str">
        <f t="shared" si="21"/>
        <v/>
      </c>
    </row>
    <row r="152" spans="1:9" x14ac:dyDescent="0.25">
      <c r="A152" s="530">
        <v>143</v>
      </c>
      <c r="B152" s="531"/>
      <c r="C152" s="531"/>
      <c r="D152" s="531"/>
      <c r="E152" s="533"/>
      <c r="F152" s="531"/>
      <c r="G152" s="532"/>
      <c r="H152" s="67" t="str">
        <f t="shared" si="20"/>
        <v/>
      </c>
      <c r="I152" s="67" t="str">
        <f t="shared" si="21"/>
        <v/>
      </c>
    </row>
    <row r="153" spans="1:9" x14ac:dyDescent="0.25">
      <c r="A153" s="530">
        <v>144</v>
      </c>
      <c r="B153" s="531"/>
      <c r="C153" s="531"/>
      <c r="D153" s="531"/>
      <c r="E153" s="533"/>
      <c r="F153" s="531"/>
      <c r="G153" s="532"/>
      <c r="H153" s="67" t="str">
        <f t="shared" si="20"/>
        <v/>
      </c>
      <c r="I153" s="67" t="str">
        <f t="shared" si="21"/>
        <v/>
      </c>
    </row>
    <row r="154" spans="1:9" x14ac:dyDescent="0.25">
      <c r="A154" s="530">
        <v>145</v>
      </c>
      <c r="B154" s="531"/>
      <c r="C154" s="531"/>
      <c r="D154" s="531"/>
      <c r="E154" s="533"/>
      <c r="F154" s="531"/>
      <c r="G154" s="532"/>
      <c r="H154" s="67" t="str">
        <f t="shared" si="20"/>
        <v/>
      </c>
      <c r="I154" s="67" t="str">
        <f t="shared" si="21"/>
        <v/>
      </c>
    </row>
    <row r="155" spans="1:9" x14ac:dyDescent="0.25">
      <c r="A155" s="530">
        <v>146</v>
      </c>
      <c r="B155" s="531"/>
      <c r="C155" s="531"/>
      <c r="D155" s="531"/>
      <c r="E155" s="533"/>
      <c r="F155" s="531"/>
      <c r="G155" s="532"/>
      <c r="H155" s="67" t="str">
        <f t="shared" si="20"/>
        <v/>
      </c>
      <c r="I155" s="67" t="str">
        <f t="shared" si="21"/>
        <v/>
      </c>
    </row>
    <row r="156" spans="1:9" x14ac:dyDescent="0.25">
      <c r="A156" s="530">
        <v>147</v>
      </c>
      <c r="B156" s="531"/>
      <c r="C156" s="531"/>
      <c r="D156" s="531"/>
      <c r="E156" s="533"/>
      <c r="F156" s="531"/>
      <c r="G156" s="532"/>
      <c r="H156" s="67" t="str">
        <f t="shared" si="20"/>
        <v/>
      </c>
      <c r="I156" s="67" t="str">
        <f t="shared" si="21"/>
        <v/>
      </c>
    </row>
    <row r="157" spans="1:9" x14ac:dyDescent="0.25">
      <c r="A157" s="530">
        <v>148</v>
      </c>
      <c r="B157" s="531"/>
      <c r="C157" s="531"/>
      <c r="D157" s="531"/>
      <c r="E157" s="533"/>
      <c r="F157" s="531"/>
      <c r="G157" s="532"/>
      <c r="H157" s="67" t="str">
        <f t="shared" si="20"/>
        <v/>
      </c>
      <c r="I157" s="67" t="str">
        <f t="shared" si="21"/>
        <v/>
      </c>
    </row>
    <row r="158" spans="1:9" x14ac:dyDescent="0.25">
      <c r="A158" s="530">
        <v>149</v>
      </c>
      <c r="B158" s="531"/>
      <c r="C158" s="531"/>
      <c r="D158" s="531"/>
      <c r="E158" s="533"/>
      <c r="F158" s="531"/>
      <c r="G158" s="532"/>
      <c r="H158" s="67" t="str">
        <f t="shared" si="20"/>
        <v/>
      </c>
      <c r="I158" s="67" t="str">
        <f t="shared" si="21"/>
        <v/>
      </c>
    </row>
    <row r="159" spans="1:9" x14ac:dyDescent="0.25">
      <c r="A159" s="530">
        <v>150</v>
      </c>
      <c r="B159" s="531"/>
      <c r="C159" s="531"/>
      <c r="D159" s="531"/>
      <c r="E159" s="533"/>
      <c r="F159" s="531"/>
      <c r="G159" s="532"/>
      <c r="H159" s="67" t="str">
        <f t="shared" si="20"/>
        <v/>
      </c>
      <c r="I159" s="67" t="str">
        <f t="shared" si="21"/>
        <v/>
      </c>
    </row>
    <row r="160" spans="1:9" x14ac:dyDescent="0.25">
      <c r="A160" s="530">
        <v>151</v>
      </c>
      <c r="B160" s="531"/>
      <c r="C160" s="531"/>
      <c r="D160" s="531"/>
      <c r="E160" s="533"/>
      <c r="F160" s="531"/>
      <c r="G160" s="532"/>
      <c r="H160" s="67" t="str">
        <f t="shared" si="20"/>
        <v/>
      </c>
      <c r="I160" s="67" t="str">
        <f t="shared" si="21"/>
        <v/>
      </c>
    </row>
    <row r="161" spans="1:9" x14ac:dyDescent="0.25">
      <c r="A161" s="530">
        <v>152</v>
      </c>
      <c r="B161" s="531"/>
      <c r="C161" s="531"/>
      <c r="D161" s="531"/>
      <c r="E161" s="533"/>
      <c r="F161" s="531"/>
      <c r="G161" s="532"/>
      <c r="H161" s="67" t="str">
        <f t="shared" si="20"/>
        <v/>
      </c>
      <c r="I161" s="67" t="str">
        <f t="shared" si="21"/>
        <v/>
      </c>
    </row>
    <row r="162" spans="1:9" x14ac:dyDescent="0.25">
      <c r="A162" s="530">
        <v>153</v>
      </c>
      <c r="B162" s="531"/>
      <c r="C162" s="531"/>
      <c r="D162" s="531"/>
      <c r="E162" s="533"/>
      <c r="F162" s="531"/>
      <c r="G162" s="532"/>
      <c r="H162" s="67" t="str">
        <f t="shared" si="20"/>
        <v/>
      </c>
      <c r="I162" s="67" t="str">
        <f t="shared" si="21"/>
        <v/>
      </c>
    </row>
    <row r="163" spans="1:9" x14ac:dyDescent="0.25">
      <c r="A163" s="530">
        <v>154</v>
      </c>
      <c r="B163" s="531"/>
      <c r="C163" s="531"/>
      <c r="D163" s="531"/>
      <c r="E163" s="533"/>
      <c r="F163" s="531"/>
      <c r="G163" s="532"/>
      <c r="H163" s="67" t="str">
        <f t="shared" si="20"/>
        <v/>
      </c>
      <c r="I163" s="67" t="str">
        <f t="shared" si="21"/>
        <v/>
      </c>
    </row>
    <row r="164" spans="1:9" x14ac:dyDescent="0.25">
      <c r="A164" s="530">
        <v>155</v>
      </c>
      <c r="B164" s="531"/>
      <c r="C164" s="531"/>
      <c r="D164" s="531"/>
      <c r="E164" s="533"/>
      <c r="F164" s="531"/>
      <c r="G164" s="532"/>
      <c r="H164" s="67" t="str">
        <f t="shared" si="20"/>
        <v/>
      </c>
      <c r="I164" s="67" t="str">
        <f t="shared" si="21"/>
        <v/>
      </c>
    </row>
    <row r="165" spans="1:9" x14ac:dyDescent="0.25">
      <c r="A165" s="530">
        <v>156</v>
      </c>
      <c r="B165" s="531"/>
      <c r="C165" s="531"/>
      <c r="D165" s="531"/>
      <c r="E165" s="533"/>
      <c r="F165" s="531"/>
      <c r="G165" s="532"/>
      <c r="H165" s="67" t="str">
        <f t="shared" si="20"/>
        <v/>
      </c>
      <c r="I165" s="67" t="str">
        <f t="shared" si="21"/>
        <v/>
      </c>
    </row>
    <row r="166" spans="1:9" x14ac:dyDescent="0.25">
      <c r="A166" s="530">
        <v>157</v>
      </c>
      <c r="B166" s="531"/>
      <c r="C166" s="531"/>
      <c r="D166" s="531"/>
      <c r="E166" s="533"/>
      <c r="F166" s="531"/>
      <c r="G166" s="532"/>
      <c r="H166" s="67" t="str">
        <f t="shared" si="20"/>
        <v/>
      </c>
      <c r="I166" s="67" t="str">
        <f t="shared" si="21"/>
        <v/>
      </c>
    </row>
    <row r="167" spans="1:9" x14ac:dyDescent="0.25">
      <c r="A167" s="530">
        <v>158</v>
      </c>
      <c r="B167" s="531"/>
      <c r="C167" s="531"/>
      <c r="D167" s="531"/>
      <c r="E167" s="533"/>
      <c r="F167" s="531"/>
      <c r="G167" s="532"/>
      <c r="H167" s="67" t="str">
        <f t="shared" si="20"/>
        <v/>
      </c>
      <c r="I167" s="67" t="str">
        <f t="shared" si="21"/>
        <v/>
      </c>
    </row>
    <row r="168" spans="1:9" x14ac:dyDescent="0.25">
      <c r="A168" s="530">
        <v>159</v>
      </c>
      <c r="B168" s="531"/>
      <c r="C168" s="531"/>
      <c r="D168" s="531"/>
      <c r="E168" s="533"/>
      <c r="F168" s="531"/>
      <c r="G168" s="532"/>
      <c r="H168" s="67" t="str">
        <f t="shared" si="20"/>
        <v/>
      </c>
      <c r="I168" s="67" t="str">
        <f t="shared" si="21"/>
        <v/>
      </c>
    </row>
    <row r="169" spans="1:9" x14ac:dyDescent="0.25">
      <c r="A169" s="530">
        <v>160</v>
      </c>
      <c r="B169" s="531"/>
      <c r="C169" s="531"/>
      <c r="D169" s="531"/>
      <c r="E169" s="533"/>
      <c r="F169" s="531"/>
      <c r="G169" s="532"/>
      <c r="H169" s="67" t="str">
        <f t="shared" si="20"/>
        <v/>
      </c>
      <c r="I169" s="67" t="str">
        <f t="shared" si="21"/>
        <v/>
      </c>
    </row>
    <row r="170" spans="1:9" x14ac:dyDescent="0.25">
      <c r="A170" s="530">
        <v>161</v>
      </c>
      <c r="B170" s="531"/>
      <c r="C170" s="531"/>
      <c r="D170" s="531"/>
      <c r="E170" s="533"/>
      <c r="F170" s="531"/>
      <c r="G170" s="532"/>
      <c r="H170" s="67" t="str">
        <f t="shared" si="20"/>
        <v/>
      </c>
      <c r="I170" s="67" t="str">
        <f t="shared" si="21"/>
        <v/>
      </c>
    </row>
    <row r="171" spans="1:9" x14ac:dyDescent="0.25">
      <c r="A171" s="530">
        <v>162</v>
      </c>
      <c r="B171" s="531"/>
      <c r="C171" s="531"/>
      <c r="D171" s="531"/>
      <c r="E171" s="533"/>
      <c r="F171" s="531"/>
      <c r="G171" s="532"/>
      <c r="H171" s="67" t="str">
        <f t="shared" si="20"/>
        <v/>
      </c>
      <c r="I171" s="67" t="str">
        <f t="shared" si="21"/>
        <v/>
      </c>
    </row>
    <row r="172" spans="1:9" x14ac:dyDescent="0.25">
      <c r="A172" s="530">
        <v>163</v>
      </c>
      <c r="B172" s="531"/>
      <c r="C172" s="531"/>
      <c r="D172" s="531"/>
      <c r="E172" s="533"/>
      <c r="F172" s="531"/>
      <c r="G172" s="532"/>
      <c r="H172" s="67" t="str">
        <f t="shared" si="20"/>
        <v/>
      </c>
      <c r="I172" s="67" t="str">
        <f t="shared" si="21"/>
        <v/>
      </c>
    </row>
    <row r="173" spans="1:9" x14ac:dyDescent="0.25">
      <c r="A173" s="530">
        <v>164</v>
      </c>
      <c r="B173" s="531"/>
      <c r="C173" s="531"/>
      <c r="D173" s="531"/>
      <c r="E173" s="533"/>
      <c r="F173" s="531"/>
      <c r="G173" s="532"/>
      <c r="H173" s="67" t="str">
        <f t="shared" si="20"/>
        <v/>
      </c>
      <c r="I173" s="67" t="str">
        <f t="shared" si="21"/>
        <v/>
      </c>
    </row>
    <row r="174" spans="1:9" x14ac:dyDescent="0.25">
      <c r="A174" s="530">
        <v>165</v>
      </c>
      <c r="B174" s="531"/>
      <c r="C174" s="531"/>
      <c r="D174" s="531"/>
      <c r="E174" s="533"/>
      <c r="F174" s="531"/>
      <c r="G174" s="532"/>
      <c r="H174" s="67" t="str">
        <f t="shared" si="20"/>
        <v/>
      </c>
      <c r="I174" s="67" t="str">
        <f t="shared" si="21"/>
        <v/>
      </c>
    </row>
    <row r="175" spans="1:9" x14ac:dyDescent="0.25">
      <c r="A175" s="530">
        <v>166</v>
      </c>
      <c r="B175" s="531"/>
      <c r="C175" s="531"/>
      <c r="D175" s="531"/>
      <c r="E175" s="533"/>
      <c r="F175" s="531"/>
      <c r="G175" s="532"/>
      <c r="H175" s="67" t="str">
        <f t="shared" si="20"/>
        <v/>
      </c>
      <c r="I175" s="67" t="str">
        <f t="shared" si="21"/>
        <v/>
      </c>
    </row>
    <row r="176" spans="1:9" x14ac:dyDescent="0.25">
      <c r="A176" s="530">
        <v>167</v>
      </c>
      <c r="B176" s="531"/>
      <c r="C176" s="531"/>
      <c r="D176" s="531"/>
      <c r="E176" s="533"/>
      <c r="F176" s="531"/>
      <c r="G176" s="532"/>
      <c r="H176" s="67" t="str">
        <f t="shared" si="20"/>
        <v/>
      </c>
      <c r="I176" s="67" t="str">
        <f t="shared" si="21"/>
        <v/>
      </c>
    </row>
    <row r="177" spans="1:9" x14ac:dyDescent="0.25">
      <c r="A177" s="530">
        <v>168</v>
      </c>
      <c r="B177" s="531"/>
      <c r="C177" s="531"/>
      <c r="D177" s="531"/>
      <c r="E177" s="533"/>
      <c r="F177" s="531"/>
      <c r="G177" s="532"/>
      <c r="H177" s="67" t="str">
        <f t="shared" si="20"/>
        <v/>
      </c>
      <c r="I177" s="67" t="str">
        <f t="shared" si="21"/>
        <v/>
      </c>
    </row>
    <row r="178" spans="1:9" x14ac:dyDescent="0.25">
      <c r="A178" s="530">
        <v>169</v>
      </c>
      <c r="B178" s="531"/>
      <c r="C178" s="531"/>
      <c r="D178" s="531"/>
      <c r="E178" s="533"/>
      <c r="F178" s="531"/>
      <c r="G178" s="532"/>
      <c r="H178" s="67" t="str">
        <f t="shared" si="20"/>
        <v/>
      </c>
      <c r="I178" s="67" t="str">
        <f t="shared" si="21"/>
        <v/>
      </c>
    </row>
    <row r="179" spans="1:9" x14ac:dyDescent="0.25">
      <c r="A179" s="530">
        <v>170</v>
      </c>
      <c r="B179" s="531"/>
      <c r="C179" s="531"/>
      <c r="D179" s="531"/>
      <c r="E179" s="533"/>
      <c r="F179" s="531"/>
      <c r="G179" s="532"/>
      <c r="H179" s="67" t="str">
        <f t="shared" si="20"/>
        <v/>
      </c>
      <c r="I179" s="67" t="str">
        <f t="shared" si="21"/>
        <v/>
      </c>
    </row>
    <row r="180" spans="1:9" x14ac:dyDescent="0.25">
      <c r="A180" s="530">
        <v>171</v>
      </c>
      <c r="B180" s="531"/>
      <c r="C180" s="531"/>
      <c r="D180" s="531"/>
      <c r="E180" s="533"/>
      <c r="F180" s="531"/>
      <c r="G180" s="532"/>
      <c r="H180" s="67" t="str">
        <f t="shared" si="20"/>
        <v/>
      </c>
      <c r="I180" s="67" t="str">
        <f t="shared" si="21"/>
        <v/>
      </c>
    </row>
    <row r="181" spans="1:9" x14ac:dyDescent="0.25">
      <c r="A181" s="530">
        <v>172</v>
      </c>
      <c r="B181" s="531"/>
      <c r="C181" s="531"/>
      <c r="D181" s="531"/>
      <c r="E181" s="533"/>
      <c r="F181" s="531"/>
      <c r="G181" s="532"/>
      <c r="H181" s="67" t="str">
        <f t="shared" si="20"/>
        <v/>
      </c>
      <c r="I181" s="67" t="str">
        <f t="shared" si="21"/>
        <v/>
      </c>
    </row>
    <row r="182" spans="1:9" x14ac:dyDescent="0.25">
      <c r="A182" s="530">
        <v>173</v>
      </c>
      <c r="B182" s="531"/>
      <c r="C182" s="531"/>
      <c r="D182" s="531"/>
      <c r="E182" s="533"/>
      <c r="F182" s="531"/>
      <c r="G182" s="532"/>
      <c r="H182" s="67" t="str">
        <f t="shared" si="20"/>
        <v/>
      </c>
      <c r="I182" s="67" t="str">
        <f t="shared" si="21"/>
        <v/>
      </c>
    </row>
    <row r="183" spans="1:9" x14ac:dyDescent="0.25">
      <c r="A183" s="530">
        <v>174</v>
      </c>
      <c r="B183" s="531"/>
      <c r="C183" s="531"/>
      <c r="D183" s="531"/>
      <c r="E183" s="533"/>
      <c r="F183" s="531"/>
      <c r="G183" s="532"/>
      <c r="H183" s="67" t="str">
        <f t="shared" si="20"/>
        <v/>
      </c>
      <c r="I183" s="67" t="str">
        <f t="shared" si="21"/>
        <v/>
      </c>
    </row>
    <row r="184" spans="1:9" x14ac:dyDescent="0.25">
      <c r="A184" s="530">
        <v>175</v>
      </c>
      <c r="B184" s="531"/>
      <c r="C184" s="531"/>
      <c r="D184" s="531"/>
      <c r="E184" s="533"/>
      <c r="F184" s="531"/>
      <c r="G184" s="532"/>
      <c r="H184" s="67" t="str">
        <f t="shared" si="20"/>
        <v/>
      </c>
      <c r="I184" s="67" t="str">
        <f t="shared" si="21"/>
        <v/>
      </c>
    </row>
    <row r="185" spans="1:9" x14ac:dyDescent="0.25">
      <c r="A185" s="530">
        <v>176</v>
      </c>
      <c r="B185" s="531"/>
      <c r="C185" s="531"/>
      <c r="D185" s="531"/>
      <c r="E185" s="533"/>
      <c r="F185" s="531"/>
      <c r="G185" s="532"/>
      <c r="H185" s="67" t="str">
        <f t="shared" si="20"/>
        <v/>
      </c>
      <c r="I185" s="67" t="str">
        <f t="shared" si="21"/>
        <v/>
      </c>
    </row>
    <row r="186" spans="1:9" x14ac:dyDescent="0.25">
      <c r="A186" s="530">
        <v>177</v>
      </c>
      <c r="B186" s="531"/>
      <c r="C186" s="531"/>
      <c r="D186" s="531"/>
      <c r="E186" s="533"/>
      <c r="F186" s="531"/>
      <c r="G186" s="532"/>
      <c r="H186" s="67" t="str">
        <f t="shared" si="20"/>
        <v/>
      </c>
      <c r="I186" s="67" t="str">
        <f t="shared" si="21"/>
        <v/>
      </c>
    </row>
    <row r="187" spans="1:9" x14ac:dyDescent="0.25">
      <c r="A187" s="530">
        <v>178</v>
      </c>
      <c r="B187" s="531"/>
      <c r="C187" s="531"/>
      <c r="D187" s="531"/>
      <c r="E187" s="533"/>
      <c r="F187" s="531"/>
      <c r="G187" s="532"/>
      <c r="H187" s="67" t="str">
        <f t="shared" si="20"/>
        <v/>
      </c>
      <c r="I187" s="67" t="str">
        <f t="shared" si="21"/>
        <v/>
      </c>
    </row>
    <row r="188" spans="1:9" x14ac:dyDescent="0.25">
      <c r="A188" s="530">
        <v>179</v>
      </c>
      <c r="B188" s="531"/>
      <c r="C188" s="531"/>
      <c r="D188" s="531"/>
      <c r="E188" s="533"/>
      <c r="F188" s="531"/>
      <c r="G188" s="532"/>
      <c r="H188" s="67" t="str">
        <f t="shared" si="20"/>
        <v/>
      </c>
      <c r="I188" s="67" t="str">
        <f t="shared" si="21"/>
        <v/>
      </c>
    </row>
    <row r="189" spans="1:9" x14ac:dyDescent="0.25">
      <c r="A189" s="530">
        <v>180</v>
      </c>
      <c r="B189" s="531"/>
      <c r="C189" s="531"/>
      <c r="D189" s="531"/>
      <c r="E189" s="533"/>
      <c r="F189" s="531"/>
      <c r="G189" s="532"/>
      <c r="H189" s="67" t="str">
        <f t="shared" si="20"/>
        <v/>
      </c>
      <c r="I189" s="67" t="str">
        <f t="shared" si="21"/>
        <v/>
      </c>
    </row>
    <row r="190" spans="1:9" x14ac:dyDescent="0.25">
      <c r="A190" s="530">
        <v>181</v>
      </c>
      <c r="B190" s="531"/>
      <c r="C190" s="531"/>
      <c r="D190" s="531"/>
      <c r="E190" s="533"/>
      <c r="F190" s="531"/>
      <c r="G190" s="532"/>
      <c r="H190" s="67" t="str">
        <f t="shared" si="20"/>
        <v/>
      </c>
      <c r="I190" s="67" t="str">
        <f t="shared" si="21"/>
        <v/>
      </c>
    </row>
    <row r="191" spans="1:9" x14ac:dyDescent="0.25">
      <c r="A191" s="530">
        <v>182</v>
      </c>
      <c r="B191" s="531"/>
      <c r="C191" s="531"/>
      <c r="D191" s="531"/>
      <c r="E191" s="533"/>
      <c r="F191" s="531"/>
      <c r="G191" s="532"/>
      <c r="H191" s="67" t="str">
        <f t="shared" si="20"/>
        <v/>
      </c>
      <c r="I191" s="67" t="str">
        <f t="shared" si="21"/>
        <v/>
      </c>
    </row>
    <row r="192" spans="1:9" x14ac:dyDescent="0.25">
      <c r="A192" s="530">
        <v>183</v>
      </c>
      <c r="B192" s="531"/>
      <c r="C192" s="531"/>
      <c r="D192" s="531"/>
      <c r="E192" s="533"/>
      <c r="F192" s="531"/>
      <c r="G192" s="532"/>
      <c r="H192" s="67" t="str">
        <f t="shared" si="20"/>
        <v/>
      </c>
      <c r="I192" s="67" t="str">
        <f t="shared" si="21"/>
        <v/>
      </c>
    </row>
    <row r="193" spans="1:9" x14ac:dyDescent="0.25">
      <c r="A193" s="530">
        <v>184</v>
      </c>
      <c r="B193" s="531"/>
      <c r="C193" s="531"/>
      <c r="D193" s="531"/>
      <c r="E193" s="533"/>
      <c r="F193" s="531"/>
      <c r="G193" s="532"/>
      <c r="H193" s="67" t="str">
        <f t="shared" si="20"/>
        <v/>
      </c>
      <c r="I193" s="67" t="str">
        <f t="shared" si="21"/>
        <v/>
      </c>
    </row>
    <row r="194" spans="1:9" x14ac:dyDescent="0.25">
      <c r="A194" s="530">
        <v>185</v>
      </c>
      <c r="B194" s="531"/>
      <c r="C194" s="531"/>
      <c r="D194" s="531"/>
      <c r="E194" s="533"/>
      <c r="F194" s="531"/>
      <c r="G194" s="532"/>
      <c r="H194" s="67" t="str">
        <f t="shared" si="20"/>
        <v/>
      </c>
      <c r="I194" s="67" t="str">
        <f t="shared" si="21"/>
        <v/>
      </c>
    </row>
    <row r="195" spans="1:9" x14ac:dyDescent="0.25">
      <c r="A195" s="530">
        <v>186</v>
      </c>
      <c r="B195" s="531"/>
      <c r="C195" s="531"/>
      <c r="D195" s="531"/>
      <c r="E195" s="533"/>
      <c r="F195" s="531"/>
      <c r="G195" s="532"/>
      <c r="H195" s="67" t="str">
        <f t="shared" si="20"/>
        <v/>
      </c>
      <c r="I195" s="67" t="str">
        <f t="shared" si="21"/>
        <v/>
      </c>
    </row>
    <row r="196" spans="1:9" x14ac:dyDescent="0.25">
      <c r="A196" s="530">
        <v>187</v>
      </c>
      <c r="B196" s="531"/>
      <c r="C196" s="531"/>
      <c r="D196" s="531"/>
      <c r="E196" s="533"/>
      <c r="F196" s="531"/>
      <c r="G196" s="532"/>
      <c r="H196" s="67" t="str">
        <f t="shared" si="20"/>
        <v/>
      </c>
      <c r="I196" s="67" t="str">
        <f t="shared" si="21"/>
        <v/>
      </c>
    </row>
    <row r="197" spans="1:9" x14ac:dyDescent="0.25">
      <c r="A197" s="530">
        <v>188</v>
      </c>
      <c r="B197" s="531"/>
      <c r="C197" s="531"/>
      <c r="D197" s="531"/>
      <c r="E197" s="533"/>
      <c r="F197" s="531"/>
      <c r="G197" s="532"/>
      <c r="H197" s="67" t="str">
        <f t="shared" si="20"/>
        <v/>
      </c>
      <c r="I197" s="67" t="str">
        <f t="shared" si="21"/>
        <v/>
      </c>
    </row>
    <row r="198" spans="1:9" x14ac:dyDescent="0.25">
      <c r="A198" s="530">
        <v>189</v>
      </c>
      <c r="B198" s="531"/>
      <c r="C198" s="531"/>
      <c r="D198" s="531"/>
      <c r="E198" s="533"/>
      <c r="F198" s="531"/>
      <c r="G198" s="532"/>
      <c r="H198" s="67" t="str">
        <f t="shared" si="20"/>
        <v/>
      </c>
      <c r="I198" s="67" t="str">
        <f t="shared" si="21"/>
        <v/>
      </c>
    </row>
    <row r="199" spans="1:9" x14ac:dyDescent="0.25">
      <c r="A199" s="530">
        <v>190</v>
      </c>
      <c r="B199" s="531"/>
      <c r="C199" s="531"/>
      <c r="D199" s="531"/>
      <c r="E199" s="533"/>
      <c r="F199" s="531"/>
      <c r="G199" s="532"/>
      <c r="H199" s="67" t="str">
        <f t="shared" si="20"/>
        <v/>
      </c>
      <c r="I199" s="67" t="str">
        <f t="shared" si="21"/>
        <v/>
      </c>
    </row>
    <row r="200" spans="1:9" x14ac:dyDescent="0.25">
      <c r="A200" s="530">
        <v>191</v>
      </c>
      <c r="B200" s="531"/>
      <c r="C200" s="531"/>
      <c r="D200" s="531"/>
      <c r="E200" s="533"/>
      <c r="F200" s="531"/>
      <c r="G200" s="532"/>
      <c r="H200" s="67" t="str">
        <f t="shared" si="20"/>
        <v/>
      </c>
      <c r="I200" s="67" t="str">
        <f t="shared" si="21"/>
        <v/>
      </c>
    </row>
    <row r="201" spans="1:9" x14ac:dyDescent="0.25">
      <c r="A201" s="530">
        <v>192</v>
      </c>
      <c r="B201" s="531"/>
      <c r="C201" s="531"/>
      <c r="D201" s="531"/>
      <c r="E201" s="533"/>
      <c r="F201" s="531"/>
      <c r="G201" s="532"/>
      <c r="H201" s="67" t="str">
        <f t="shared" si="20"/>
        <v/>
      </c>
      <c r="I201" s="67" t="str">
        <f t="shared" si="21"/>
        <v/>
      </c>
    </row>
    <row r="202" spans="1:9" x14ac:dyDescent="0.25">
      <c r="A202" s="530">
        <v>193</v>
      </c>
      <c r="B202" s="531"/>
      <c r="C202" s="531"/>
      <c r="D202" s="531"/>
      <c r="E202" s="533"/>
      <c r="F202" s="531"/>
      <c r="G202" s="532"/>
      <c r="H202" s="67" t="str">
        <f t="shared" ref="H202:H259" si="22">IF(OR($B202="",$C202="",$D202="",$E202&lt;an_initial,$E202&gt;an_final,$M202=FALSE),"",IF($G202="",MS_LITO*$F202/N202,MS_LITO*$G202))</f>
        <v/>
      </c>
      <c r="I202" s="67" t="str">
        <f t="shared" ref="I202:I259" si="23">IF(OR($B202="",$C202="",$D202="",$E202="",$E202&gt;an_final,$M202=FALSE),"",IF($G202="",MS_LITO*$F202/N202,MS_LITO*$G202))</f>
        <v/>
      </c>
    </row>
    <row r="203" spans="1:9" x14ac:dyDescent="0.25">
      <c r="A203" s="530">
        <v>194</v>
      </c>
      <c r="B203" s="531"/>
      <c r="C203" s="531"/>
      <c r="D203" s="531"/>
      <c r="E203" s="533"/>
      <c r="F203" s="531"/>
      <c r="G203" s="532"/>
      <c r="H203" s="67" t="str">
        <f t="shared" si="22"/>
        <v/>
      </c>
      <c r="I203" s="67" t="str">
        <f t="shared" si="23"/>
        <v/>
      </c>
    </row>
    <row r="204" spans="1:9" x14ac:dyDescent="0.25">
      <c r="A204" s="530">
        <v>195</v>
      </c>
      <c r="B204" s="531"/>
      <c r="C204" s="531"/>
      <c r="D204" s="531"/>
      <c r="E204" s="533"/>
      <c r="F204" s="531"/>
      <c r="G204" s="532"/>
      <c r="H204" s="67" t="str">
        <f t="shared" si="22"/>
        <v/>
      </c>
      <c r="I204" s="67" t="str">
        <f t="shared" si="23"/>
        <v/>
      </c>
    </row>
    <row r="205" spans="1:9" x14ac:dyDescent="0.25">
      <c r="A205" s="530">
        <v>196</v>
      </c>
      <c r="B205" s="531"/>
      <c r="C205" s="531"/>
      <c r="D205" s="531"/>
      <c r="E205" s="533"/>
      <c r="F205" s="531"/>
      <c r="G205" s="532"/>
      <c r="H205" s="67" t="str">
        <f t="shared" si="22"/>
        <v/>
      </c>
      <c r="I205" s="67" t="str">
        <f t="shared" si="23"/>
        <v/>
      </c>
    </row>
    <row r="206" spans="1:9" x14ac:dyDescent="0.25">
      <c r="A206" s="530">
        <v>197</v>
      </c>
      <c r="B206" s="531"/>
      <c r="C206" s="531"/>
      <c r="D206" s="531"/>
      <c r="E206" s="533"/>
      <c r="F206" s="531"/>
      <c r="G206" s="532"/>
      <c r="H206" s="67" t="str">
        <f t="shared" si="22"/>
        <v/>
      </c>
      <c r="I206" s="67" t="str">
        <f t="shared" si="23"/>
        <v/>
      </c>
    </row>
    <row r="207" spans="1:9" x14ac:dyDescent="0.25">
      <c r="A207" s="530">
        <v>198</v>
      </c>
      <c r="B207" s="531"/>
      <c r="C207" s="531"/>
      <c r="D207" s="531"/>
      <c r="E207" s="533"/>
      <c r="F207" s="531"/>
      <c r="G207" s="532"/>
      <c r="H207" s="67" t="str">
        <f t="shared" si="22"/>
        <v/>
      </c>
      <c r="I207" s="67" t="str">
        <f t="shared" si="23"/>
        <v/>
      </c>
    </row>
    <row r="208" spans="1:9" x14ac:dyDescent="0.25">
      <c r="A208" s="530">
        <v>199</v>
      </c>
      <c r="B208" s="531"/>
      <c r="C208" s="531"/>
      <c r="D208" s="531"/>
      <c r="E208" s="533"/>
      <c r="F208" s="531"/>
      <c r="G208" s="532"/>
      <c r="H208" s="67" t="str">
        <f t="shared" si="22"/>
        <v/>
      </c>
      <c r="I208" s="67" t="str">
        <f t="shared" si="23"/>
        <v/>
      </c>
    </row>
    <row r="209" spans="1:9" x14ac:dyDescent="0.25">
      <c r="A209" s="530">
        <v>200</v>
      </c>
      <c r="B209" s="531"/>
      <c r="C209" s="531"/>
      <c r="D209" s="531"/>
      <c r="E209" s="533"/>
      <c r="F209" s="531"/>
      <c r="G209" s="532"/>
      <c r="H209" s="67" t="str">
        <f t="shared" si="22"/>
        <v/>
      </c>
      <c r="I209" s="67" t="str">
        <f t="shared" si="23"/>
        <v/>
      </c>
    </row>
    <row r="210" spans="1:9" x14ac:dyDescent="0.25">
      <c r="A210" s="530">
        <v>201</v>
      </c>
      <c r="B210" s="531"/>
      <c r="C210" s="531"/>
      <c r="D210" s="531"/>
      <c r="E210" s="533"/>
      <c r="F210" s="531"/>
      <c r="G210" s="532"/>
      <c r="H210" s="67" t="str">
        <f t="shared" si="22"/>
        <v/>
      </c>
      <c r="I210" s="67" t="str">
        <f t="shared" si="23"/>
        <v/>
      </c>
    </row>
    <row r="211" spans="1:9" x14ac:dyDescent="0.25">
      <c r="A211" s="530">
        <v>202</v>
      </c>
      <c r="B211" s="531"/>
      <c r="C211" s="531"/>
      <c r="D211" s="531"/>
      <c r="E211" s="533"/>
      <c r="F211" s="531"/>
      <c r="G211" s="532"/>
      <c r="H211" s="67" t="str">
        <f t="shared" si="22"/>
        <v/>
      </c>
      <c r="I211" s="67" t="str">
        <f t="shared" si="23"/>
        <v/>
      </c>
    </row>
    <row r="212" spans="1:9" x14ac:dyDescent="0.25">
      <c r="A212" s="530">
        <v>203</v>
      </c>
      <c r="B212" s="531"/>
      <c r="C212" s="531"/>
      <c r="D212" s="531"/>
      <c r="E212" s="533"/>
      <c r="F212" s="531"/>
      <c r="G212" s="532"/>
      <c r="H212" s="67" t="str">
        <f t="shared" si="22"/>
        <v/>
      </c>
      <c r="I212" s="67" t="str">
        <f t="shared" si="23"/>
        <v/>
      </c>
    </row>
    <row r="213" spans="1:9" x14ac:dyDescent="0.25">
      <c r="A213" s="530">
        <v>204</v>
      </c>
      <c r="B213" s="531"/>
      <c r="C213" s="531"/>
      <c r="D213" s="531"/>
      <c r="E213" s="533"/>
      <c r="F213" s="531"/>
      <c r="G213" s="532"/>
      <c r="H213" s="67" t="str">
        <f t="shared" si="22"/>
        <v/>
      </c>
      <c r="I213" s="67" t="str">
        <f t="shared" si="23"/>
        <v/>
      </c>
    </row>
    <row r="214" spans="1:9" x14ac:dyDescent="0.25">
      <c r="A214" s="530">
        <v>205</v>
      </c>
      <c r="B214" s="531"/>
      <c r="C214" s="531"/>
      <c r="D214" s="531"/>
      <c r="E214" s="533"/>
      <c r="F214" s="531"/>
      <c r="G214" s="532"/>
      <c r="H214" s="67" t="str">
        <f t="shared" si="22"/>
        <v/>
      </c>
      <c r="I214" s="67" t="str">
        <f t="shared" si="23"/>
        <v/>
      </c>
    </row>
    <row r="215" spans="1:9" x14ac:dyDescent="0.25">
      <c r="A215" s="530">
        <v>206</v>
      </c>
      <c r="B215" s="531"/>
      <c r="C215" s="531"/>
      <c r="D215" s="531"/>
      <c r="E215" s="533"/>
      <c r="F215" s="531"/>
      <c r="G215" s="532"/>
      <c r="H215" s="67" t="str">
        <f t="shared" si="22"/>
        <v/>
      </c>
      <c r="I215" s="67" t="str">
        <f t="shared" si="23"/>
        <v/>
      </c>
    </row>
    <row r="216" spans="1:9" x14ac:dyDescent="0.25">
      <c r="A216" s="530">
        <v>207</v>
      </c>
      <c r="B216" s="531"/>
      <c r="C216" s="531"/>
      <c r="D216" s="531"/>
      <c r="E216" s="533"/>
      <c r="F216" s="531"/>
      <c r="G216" s="532"/>
      <c r="H216" s="67" t="str">
        <f t="shared" si="22"/>
        <v/>
      </c>
      <c r="I216" s="67" t="str">
        <f t="shared" si="23"/>
        <v/>
      </c>
    </row>
    <row r="217" spans="1:9" x14ac:dyDescent="0.25">
      <c r="A217" s="530">
        <v>208</v>
      </c>
      <c r="B217" s="531"/>
      <c r="C217" s="531"/>
      <c r="D217" s="531"/>
      <c r="E217" s="533"/>
      <c r="F217" s="531"/>
      <c r="G217" s="532"/>
      <c r="H217" s="67" t="str">
        <f t="shared" si="22"/>
        <v/>
      </c>
      <c r="I217" s="67" t="str">
        <f t="shared" si="23"/>
        <v/>
      </c>
    </row>
    <row r="218" spans="1:9" x14ac:dyDescent="0.25">
      <c r="A218" s="530">
        <v>209</v>
      </c>
      <c r="B218" s="531"/>
      <c r="C218" s="531"/>
      <c r="D218" s="531"/>
      <c r="E218" s="533"/>
      <c r="F218" s="531"/>
      <c r="G218" s="532"/>
      <c r="H218" s="67" t="str">
        <f t="shared" si="22"/>
        <v/>
      </c>
      <c r="I218" s="67" t="str">
        <f t="shared" si="23"/>
        <v/>
      </c>
    </row>
    <row r="219" spans="1:9" x14ac:dyDescent="0.25">
      <c r="A219" s="530">
        <v>210</v>
      </c>
      <c r="B219" s="531"/>
      <c r="C219" s="531"/>
      <c r="D219" s="531"/>
      <c r="E219" s="533"/>
      <c r="F219" s="531"/>
      <c r="G219" s="532"/>
      <c r="H219" s="67" t="str">
        <f t="shared" si="22"/>
        <v/>
      </c>
      <c r="I219" s="67" t="str">
        <f t="shared" si="23"/>
        <v/>
      </c>
    </row>
    <row r="220" spans="1:9" x14ac:dyDescent="0.25">
      <c r="A220" s="530">
        <v>211</v>
      </c>
      <c r="B220" s="531"/>
      <c r="C220" s="531"/>
      <c r="D220" s="531"/>
      <c r="E220" s="533"/>
      <c r="F220" s="531"/>
      <c r="G220" s="532"/>
      <c r="H220" s="67" t="str">
        <f t="shared" si="22"/>
        <v/>
      </c>
      <c r="I220" s="67" t="str">
        <f t="shared" si="23"/>
        <v/>
      </c>
    </row>
    <row r="221" spans="1:9" x14ac:dyDescent="0.25">
      <c r="A221" s="530">
        <v>212</v>
      </c>
      <c r="B221" s="531"/>
      <c r="C221" s="531"/>
      <c r="D221" s="531"/>
      <c r="E221" s="533"/>
      <c r="F221" s="531"/>
      <c r="G221" s="532"/>
      <c r="H221" s="67" t="str">
        <f t="shared" si="22"/>
        <v/>
      </c>
      <c r="I221" s="67" t="str">
        <f t="shared" si="23"/>
        <v/>
      </c>
    </row>
    <row r="222" spans="1:9" x14ac:dyDescent="0.25">
      <c r="A222" s="530">
        <v>213</v>
      </c>
      <c r="B222" s="531"/>
      <c r="C222" s="531"/>
      <c r="D222" s="531"/>
      <c r="E222" s="533"/>
      <c r="F222" s="531"/>
      <c r="G222" s="532"/>
      <c r="H222" s="67" t="str">
        <f t="shared" si="22"/>
        <v/>
      </c>
      <c r="I222" s="67" t="str">
        <f t="shared" si="23"/>
        <v/>
      </c>
    </row>
    <row r="223" spans="1:9" x14ac:dyDescent="0.25">
      <c r="A223" s="530">
        <v>214</v>
      </c>
      <c r="B223" s="531"/>
      <c r="C223" s="531"/>
      <c r="D223" s="531"/>
      <c r="E223" s="533"/>
      <c r="F223" s="531"/>
      <c r="G223" s="532"/>
      <c r="H223" s="67" t="str">
        <f t="shared" si="22"/>
        <v/>
      </c>
      <c r="I223" s="67" t="str">
        <f t="shared" si="23"/>
        <v/>
      </c>
    </row>
    <row r="224" spans="1:9" x14ac:dyDescent="0.25">
      <c r="A224" s="530">
        <v>215</v>
      </c>
      <c r="B224" s="531"/>
      <c r="C224" s="531"/>
      <c r="D224" s="531"/>
      <c r="E224" s="533"/>
      <c r="F224" s="531"/>
      <c r="G224" s="532"/>
      <c r="H224" s="67" t="str">
        <f t="shared" si="22"/>
        <v/>
      </c>
      <c r="I224" s="67" t="str">
        <f t="shared" si="23"/>
        <v/>
      </c>
    </row>
    <row r="225" spans="1:9" x14ac:dyDescent="0.25">
      <c r="A225" s="530">
        <v>216</v>
      </c>
      <c r="B225" s="531"/>
      <c r="C225" s="531"/>
      <c r="D225" s="531"/>
      <c r="E225" s="533"/>
      <c r="F225" s="531"/>
      <c r="G225" s="532"/>
      <c r="H225" s="67" t="str">
        <f t="shared" si="22"/>
        <v/>
      </c>
      <c r="I225" s="67" t="str">
        <f t="shared" si="23"/>
        <v/>
      </c>
    </row>
    <row r="226" spans="1:9" x14ac:dyDescent="0.25">
      <c r="A226" s="530">
        <v>217</v>
      </c>
      <c r="B226" s="531"/>
      <c r="C226" s="531"/>
      <c r="D226" s="531"/>
      <c r="E226" s="533"/>
      <c r="F226" s="531"/>
      <c r="G226" s="532"/>
      <c r="H226" s="67" t="str">
        <f t="shared" si="22"/>
        <v/>
      </c>
      <c r="I226" s="67" t="str">
        <f t="shared" si="23"/>
        <v/>
      </c>
    </row>
    <row r="227" spans="1:9" x14ac:dyDescent="0.25">
      <c r="A227" s="530">
        <v>218</v>
      </c>
      <c r="B227" s="531"/>
      <c r="C227" s="531"/>
      <c r="D227" s="531"/>
      <c r="E227" s="533"/>
      <c r="F227" s="531"/>
      <c r="G227" s="532"/>
      <c r="H227" s="67" t="str">
        <f t="shared" si="22"/>
        <v/>
      </c>
      <c r="I227" s="67" t="str">
        <f t="shared" si="23"/>
        <v/>
      </c>
    </row>
    <row r="228" spans="1:9" x14ac:dyDescent="0.25">
      <c r="A228" s="530">
        <v>219</v>
      </c>
      <c r="B228" s="531"/>
      <c r="C228" s="531"/>
      <c r="D228" s="531"/>
      <c r="E228" s="533"/>
      <c r="F228" s="531"/>
      <c r="G228" s="532"/>
      <c r="H228" s="67" t="str">
        <f t="shared" si="22"/>
        <v/>
      </c>
      <c r="I228" s="67" t="str">
        <f t="shared" si="23"/>
        <v/>
      </c>
    </row>
    <row r="229" spans="1:9" x14ac:dyDescent="0.25">
      <c r="A229" s="530">
        <v>220</v>
      </c>
      <c r="B229" s="531"/>
      <c r="C229" s="531"/>
      <c r="D229" s="531"/>
      <c r="E229" s="533"/>
      <c r="F229" s="531"/>
      <c r="G229" s="532"/>
      <c r="H229" s="67" t="str">
        <f t="shared" si="22"/>
        <v/>
      </c>
      <c r="I229" s="67" t="str">
        <f t="shared" si="23"/>
        <v/>
      </c>
    </row>
    <row r="230" spans="1:9" x14ac:dyDescent="0.25">
      <c r="A230" s="530">
        <v>221</v>
      </c>
      <c r="B230" s="531"/>
      <c r="C230" s="531"/>
      <c r="D230" s="531"/>
      <c r="E230" s="533"/>
      <c r="F230" s="531"/>
      <c r="G230" s="532"/>
      <c r="H230" s="67" t="str">
        <f t="shared" si="22"/>
        <v/>
      </c>
      <c r="I230" s="67" t="str">
        <f t="shared" si="23"/>
        <v/>
      </c>
    </row>
    <row r="231" spans="1:9" x14ac:dyDescent="0.25">
      <c r="A231" s="530">
        <v>222</v>
      </c>
      <c r="B231" s="531"/>
      <c r="C231" s="531"/>
      <c r="D231" s="531"/>
      <c r="E231" s="533"/>
      <c r="F231" s="531"/>
      <c r="G231" s="532"/>
      <c r="H231" s="67" t="str">
        <f t="shared" si="22"/>
        <v/>
      </c>
      <c r="I231" s="67" t="str">
        <f t="shared" si="23"/>
        <v/>
      </c>
    </row>
    <row r="232" spans="1:9" x14ac:dyDescent="0.25">
      <c r="A232" s="530">
        <v>223</v>
      </c>
      <c r="B232" s="531"/>
      <c r="C232" s="531"/>
      <c r="D232" s="531"/>
      <c r="E232" s="533"/>
      <c r="F232" s="531"/>
      <c r="G232" s="532"/>
      <c r="H232" s="67" t="str">
        <f t="shared" si="22"/>
        <v/>
      </c>
      <c r="I232" s="67" t="str">
        <f t="shared" si="23"/>
        <v/>
      </c>
    </row>
    <row r="233" spans="1:9" x14ac:dyDescent="0.25">
      <c r="A233" s="530">
        <v>224</v>
      </c>
      <c r="B233" s="531"/>
      <c r="C233" s="531"/>
      <c r="D233" s="531"/>
      <c r="E233" s="533"/>
      <c r="F233" s="531"/>
      <c r="G233" s="532"/>
      <c r="H233" s="67" t="str">
        <f t="shared" si="22"/>
        <v/>
      </c>
      <c r="I233" s="67" t="str">
        <f t="shared" si="23"/>
        <v/>
      </c>
    </row>
    <row r="234" spans="1:9" x14ac:dyDescent="0.25">
      <c r="A234" s="530">
        <v>225</v>
      </c>
      <c r="B234" s="531"/>
      <c r="C234" s="531"/>
      <c r="D234" s="531"/>
      <c r="E234" s="533"/>
      <c r="F234" s="531"/>
      <c r="G234" s="532"/>
      <c r="H234" s="67" t="str">
        <f t="shared" si="22"/>
        <v/>
      </c>
      <c r="I234" s="67" t="str">
        <f t="shared" si="23"/>
        <v/>
      </c>
    </row>
    <row r="235" spans="1:9" x14ac:dyDescent="0.25">
      <c r="A235" s="530">
        <v>226</v>
      </c>
      <c r="B235" s="531"/>
      <c r="C235" s="531"/>
      <c r="D235" s="531"/>
      <c r="E235" s="533"/>
      <c r="F235" s="531"/>
      <c r="G235" s="532"/>
      <c r="H235" s="67" t="str">
        <f t="shared" si="22"/>
        <v/>
      </c>
      <c r="I235" s="67" t="str">
        <f t="shared" si="23"/>
        <v/>
      </c>
    </row>
    <row r="236" spans="1:9" x14ac:dyDescent="0.25">
      <c r="A236" s="530">
        <v>227</v>
      </c>
      <c r="B236" s="531"/>
      <c r="C236" s="531"/>
      <c r="D236" s="531"/>
      <c r="E236" s="533"/>
      <c r="F236" s="531"/>
      <c r="G236" s="532"/>
      <c r="H236" s="67" t="str">
        <f t="shared" si="22"/>
        <v/>
      </c>
      <c r="I236" s="67" t="str">
        <f t="shared" si="23"/>
        <v/>
      </c>
    </row>
    <row r="237" spans="1:9" x14ac:dyDescent="0.25">
      <c r="A237" s="530">
        <v>228</v>
      </c>
      <c r="B237" s="531"/>
      <c r="C237" s="531"/>
      <c r="D237" s="531"/>
      <c r="E237" s="533"/>
      <c r="F237" s="531"/>
      <c r="G237" s="532"/>
      <c r="H237" s="67" t="str">
        <f t="shared" si="22"/>
        <v/>
      </c>
      <c r="I237" s="67" t="str">
        <f t="shared" si="23"/>
        <v/>
      </c>
    </row>
    <row r="238" spans="1:9" x14ac:dyDescent="0.25">
      <c r="A238" s="530">
        <v>229</v>
      </c>
      <c r="B238" s="531"/>
      <c r="C238" s="531"/>
      <c r="D238" s="531"/>
      <c r="E238" s="533"/>
      <c r="F238" s="531"/>
      <c r="G238" s="532"/>
      <c r="H238" s="67" t="str">
        <f t="shared" si="22"/>
        <v/>
      </c>
      <c r="I238" s="67" t="str">
        <f t="shared" si="23"/>
        <v/>
      </c>
    </row>
    <row r="239" spans="1:9" x14ac:dyDescent="0.25">
      <c r="A239" s="530">
        <v>230</v>
      </c>
      <c r="B239" s="531"/>
      <c r="C239" s="531"/>
      <c r="D239" s="531"/>
      <c r="E239" s="533"/>
      <c r="F239" s="531"/>
      <c r="G239" s="532"/>
      <c r="H239" s="67" t="str">
        <f t="shared" si="22"/>
        <v/>
      </c>
      <c r="I239" s="67" t="str">
        <f t="shared" si="23"/>
        <v/>
      </c>
    </row>
    <row r="240" spans="1:9" x14ac:dyDescent="0.25">
      <c r="A240" s="530">
        <v>231</v>
      </c>
      <c r="B240" s="531"/>
      <c r="C240" s="531"/>
      <c r="D240" s="531"/>
      <c r="E240" s="533"/>
      <c r="F240" s="531"/>
      <c r="G240" s="532"/>
      <c r="H240" s="67" t="str">
        <f t="shared" si="22"/>
        <v/>
      </c>
      <c r="I240" s="67" t="str">
        <f t="shared" si="23"/>
        <v/>
      </c>
    </row>
    <row r="241" spans="1:9" x14ac:dyDescent="0.25">
      <c r="A241" s="530">
        <v>232</v>
      </c>
      <c r="B241" s="531"/>
      <c r="C241" s="531"/>
      <c r="D241" s="531"/>
      <c r="E241" s="533"/>
      <c r="F241" s="531"/>
      <c r="G241" s="532"/>
      <c r="H241" s="67" t="str">
        <f t="shared" si="22"/>
        <v/>
      </c>
      <c r="I241" s="67" t="str">
        <f t="shared" si="23"/>
        <v/>
      </c>
    </row>
    <row r="242" spans="1:9" x14ac:dyDescent="0.25">
      <c r="A242" s="530">
        <v>233</v>
      </c>
      <c r="B242" s="531"/>
      <c r="C242" s="531"/>
      <c r="D242" s="531"/>
      <c r="E242" s="533"/>
      <c r="F242" s="531"/>
      <c r="G242" s="532"/>
      <c r="H242" s="67" t="str">
        <f t="shared" si="22"/>
        <v/>
      </c>
      <c r="I242" s="67" t="str">
        <f t="shared" si="23"/>
        <v/>
      </c>
    </row>
    <row r="243" spans="1:9" x14ac:dyDescent="0.25">
      <c r="A243" s="530">
        <v>234</v>
      </c>
      <c r="B243" s="531"/>
      <c r="C243" s="531"/>
      <c r="D243" s="531"/>
      <c r="E243" s="533"/>
      <c r="F243" s="531"/>
      <c r="G243" s="532"/>
      <c r="H243" s="67" t="str">
        <f t="shared" si="22"/>
        <v/>
      </c>
      <c r="I243" s="67" t="str">
        <f t="shared" si="23"/>
        <v/>
      </c>
    </row>
    <row r="244" spans="1:9" x14ac:dyDescent="0.25">
      <c r="A244" s="530">
        <v>235</v>
      </c>
      <c r="B244" s="531"/>
      <c r="C244" s="531"/>
      <c r="D244" s="531"/>
      <c r="E244" s="533"/>
      <c r="F244" s="531"/>
      <c r="G244" s="532"/>
      <c r="H244" s="67" t="str">
        <f t="shared" si="22"/>
        <v/>
      </c>
      <c r="I244" s="67" t="str">
        <f t="shared" si="23"/>
        <v/>
      </c>
    </row>
    <row r="245" spans="1:9" x14ac:dyDescent="0.25">
      <c r="A245" s="530">
        <v>236</v>
      </c>
      <c r="B245" s="531"/>
      <c r="C245" s="531"/>
      <c r="D245" s="531"/>
      <c r="E245" s="533"/>
      <c r="F245" s="531"/>
      <c r="G245" s="532"/>
      <c r="H245" s="67" t="str">
        <f t="shared" si="22"/>
        <v/>
      </c>
      <c r="I245" s="67" t="str">
        <f t="shared" si="23"/>
        <v/>
      </c>
    </row>
    <row r="246" spans="1:9" x14ac:dyDescent="0.25">
      <c r="A246" s="530">
        <v>237</v>
      </c>
      <c r="B246" s="531"/>
      <c r="C246" s="531"/>
      <c r="D246" s="531"/>
      <c r="E246" s="533"/>
      <c r="F246" s="531"/>
      <c r="G246" s="532"/>
      <c r="H246" s="67" t="str">
        <f t="shared" si="22"/>
        <v/>
      </c>
      <c r="I246" s="67" t="str">
        <f t="shared" si="23"/>
        <v/>
      </c>
    </row>
    <row r="247" spans="1:9" x14ac:dyDescent="0.25">
      <c r="A247" s="530">
        <v>238</v>
      </c>
      <c r="B247" s="531"/>
      <c r="C247" s="531"/>
      <c r="D247" s="531"/>
      <c r="E247" s="533"/>
      <c r="F247" s="531"/>
      <c r="G247" s="532"/>
      <c r="H247" s="67" t="str">
        <f t="shared" si="22"/>
        <v/>
      </c>
      <c r="I247" s="67" t="str">
        <f t="shared" si="23"/>
        <v/>
      </c>
    </row>
    <row r="248" spans="1:9" x14ac:dyDescent="0.25">
      <c r="A248" s="530">
        <v>239</v>
      </c>
      <c r="B248" s="531"/>
      <c r="C248" s="531"/>
      <c r="D248" s="531"/>
      <c r="E248" s="533"/>
      <c r="F248" s="531"/>
      <c r="G248" s="532"/>
      <c r="H248" s="67" t="str">
        <f t="shared" si="22"/>
        <v/>
      </c>
      <c r="I248" s="67" t="str">
        <f t="shared" si="23"/>
        <v/>
      </c>
    </row>
    <row r="249" spans="1:9" x14ac:dyDescent="0.25">
      <c r="A249" s="530">
        <v>240</v>
      </c>
      <c r="B249" s="531"/>
      <c r="C249" s="531"/>
      <c r="D249" s="531"/>
      <c r="E249" s="533"/>
      <c r="F249" s="531"/>
      <c r="G249" s="532"/>
      <c r="H249" s="67" t="str">
        <f t="shared" si="22"/>
        <v/>
      </c>
      <c r="I249" s="67" t="str">
        <f t="shared" si="23"/>
        <v/>
      </c>
    </row>
    <row r="250" spans="1:9" x14ac:dyDescent="0.25">
      <c r="A250" s="530">
        <v>241</v>
      </c>
      <c r="B250" s="531"/>
      <c r="C250" s="531"/>
      <c r="D250" s="531"/>
      <c r="E250" s="533"/>
      <c r="F250" s="531"/>
      <c r="G250" s="532"/>
      <c r="H250" s="67" t="str">
        <f t="shared" si="22"/>
        <v/>
      </c>
      <c r="I250" s="67" t="str">
        <f t="shared" si="23"/>
        <v/>
      </c>
    </row>
    <row r="251" spans="1:9" x14ac:dyDescent="0.25">
      <c r="A251" s="530">
        <v>242</v>
      </c>
      <c r="B251" s="531"/>
      <c r="C251" s="531"/>
      <c r="D251" s="531"/>
      <c r="E251" s="533"/>
      <c r="F251" s="531"/>
      <c r="G251" s="532"/>
      <c r="H251" s="67" t="str">
        <f t="shared" si="22"/>
        <v/>
      </c>
      <c r="I251" s="67" t="str">
        <f t="shared" si="23"/>
        <v/>
      </c>
    </row>
    <row r="252" spans="1:9" x14ac:dyDescent="0.25">
      <c r="A252" s="530">
        <v>243</v>
      </c>
      <c r="B252" s="531"/>
      <c r="C252" s="531"/>
      <c r="D252" s="531"/>
      <c r="E252" s="533"/>
      <c r="F252" s="531"/>
      <c r="G252" s="532"/>
      <c r="H252" s="67" t="str">
        <f t="shared" si="22"/>
        <v/>
      </c>
      <c r="I252" s="67" t="str">
        <f t="shared" si="23"/>
        <v/>
      </c>
    </row>
    <row r="253" spans="1:9" x14ac:dyDescent="0.25">
      <c r="A253" s="530">
        <v>244</v>
      </c>
      <c r="B253" s="531"/>
      <c r="C253" s="531"/>
      <c r="D253" s="531"/>
      <c r="E253" s="533"/>
      <c r="F253" s="531"/>
      <c r="G253" s="532"/>
      <c r="H253" s="67" t="str">
        <f t="shared" si="22"/>
        <v/>
      </c>
      <c r="I253" s="67" t="str">
        <f t="shared" si="23"/>
        <v/>
      </c>
    </row>
    <row r="254" spans="1:9" x14ac:dyDescent="0.25">
      <c r="A254" s="530">
        <v>245</v>
      </c>
      <c r="B254" s="531"/>
      <c r="C254" s="531"/>
      <c r="D254" s="531"/>
      <c r="E254" s="533"/>
      <c r="F254" s="531"/>
      <c r="G254" s="532"/>
      <c r="H254" s="67" t="str">
        <f t="shared" si="22"/>
        <v/>
      </c>
      <c r="I254" s="67" t="str">
        <f t="shared" si="23"/>
        <v/>
      </c>
    </row>
    <row r="255" spans="1:9" x14ac:dyDescent="0.25">
      <c r="A255" s="530">
        <v>246</v>
      </c>
      <c r="B255" s="531"/>
      <c r="C255" s="531"/>
      <c r="D255" s="531"/>
      <c r="E255" s="533"/>
      <c r="F255" s="531"/>
      <c r="G255" s="532"/>
      <c r="H255" s="67" t="str">
        <f t="shared" si="22"/>
        <v/>
      </c>
      <c r="I255" s="67" t="str">
        <f t="shared" si="23"/>
        <v/>
      </c>
    </row>
    <row r="256" spans="1:9" x14ac:dyDescent="0.25">
      <c r="A256" s="530">
        <v>247</v>
      </c>
      <c r="B256" s="531"/>
      <c r="C256" s="531"/>
      <c r="D256" s="531"/>
      <c r="E256" s="533"/>
      <c r="F256" s="531"/>
      <c r="G256" s="532"/>
      <c r="H256" s="67" t="str">
        <f t="shared" si="22"/>
        <v/>
      </c>
      <c r="I256" s="67" t="str">
        <f t="shared" si="23"/>
        <v/>
      </c>
    </row>
    <row r="257" spans="1:9" x14ac:dyDescent="0.25">
      <c r="A257" s="530">
        <v>248</v>
      </c>
      <c r="B257" s="531"/>
      <c r="C257" s="531"/>
      <c r="D257" s="531"/>
      <c r="E257" s="533"/>
      <c r="F257" s="531"/>
      <c r="G257" s="532"/>
      <c r="H257" s="67" t="str">
        <f t="shared" si="22"/>
        <v/>
      </c>
      <c r="I257" s="67" t="str">
        <f t="shared" si="23"/>
        <v/>
      </c>
    </row>
    <row r="258" spans="1:9" x14ac:dyDescent="0.25">
      <c r="A258" s="530">
        <v>249</v>
      </c>
      <c r="B258" s="531"/>
      <c r="C258" s="531"/>
      <c r="D258" s="531"/>
      <c r="E258" s="533"/>
      <c r="F258" s="531"/>
      <c r="G258" s="532"/>
      <c r="H258" s="67" t="str">
        <f t="shared" si="22"/>
        <v/>
      </c>
      <c r="I258" s="67" t="str">
        <f t="shared" si="23"/>
        <v/>
      </c>
    </row>
    <row r="259" spans="1:9" x14ac:dyDescent="0.25">
      <c r="A259" s="530">
        <v>250</v>
      </c>
      <c r="B259" s="531"/>
      <c r="C259" s="531"/>
      <c r="D259" s="531"/>
      <c r="E259" s="533"/>
      <c r="F259" s="531"/>
      <c r="G259" s="532"/>
      <c r="H259" s="67" t="str">
        <f t="shared" si="22"/>
        <v/>
      </c>
      <c r="I259" s="67" t="str">
        <f t="shared" si="23"/>
        <v/>
      </c>
    </row>
  </sheetData>
  <sheetProtection password="CA41" sheet="1" objects="1" scenarios="1" formatCells="0" formatColumns="0" formatRows="0"/>
  <mergeCells count="13">
    <mergeCell ref="N7:N8"/>
    <mergeCell ref="A5:I5"/>
    <mergeCell ref="F7:F8"/>
    <mergeCell ref="A7:A8"/>
    <mergeCell ref="B7:B8"/>
    <mergeCell ref="A4:I4"/>
    <mergeCell ref="C7:C8"/>
    <mergeCell ref="D7:D8"/>
    <mergeCell ref="E7:E8"/>
    <mergeCell ref="M7:M8"/>
    <mergeCell ref="G7:G8"/>
    <mergeCell ref="J7:K7"/>
    <mergeCell ref="L7:L8"/>
  </mergeCells>
  <phoneticPr fontId="29" type="noConversion"/>
  <pageMargins left="0.59055118110236227" right="0.59055118110236227" top="0.78740157480314965" bottom="1.1811023622047245" header="0" footer="0.31496062992125984"/>
  <pageSetup paperSize="9" scale="78" fitToHeight="100" orientation="landscape" r:id="rId1"/>
  <headerFooter>
    <oddFooter xml:space="preserve">&amp;LConfirm existenţa lucrărilor
Director de departament
&amp;RCandidat
</oddFooter>
  </headerFooter>
  <colBreaks count="1" manualBreakCount="1">
    <brk id="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O259"/>
  <sheetViews>
    <sheetView zoomScaleNormal="100" zoomScalePageLayoutView="75" workbookViewId="0">
      <selection activeCell="P17" sqref="P17"/>
    </sheetView>
  </sheetViews>
  <sheetFormatPr defaultRowHeight="15.75" x14ac:dyDescent="0.25"/>
  <cols>
    <col min="1" max="1" width="5.7109375" style="319" customWidth="1"/>
    <col min="2" max="2" width="41.140625" style="332" customWidth="1"/>
    <col min="3" max="3" width="42.7109375" style="332" customWidth="1"/>
    <col min="4" max="4" width="29.7109375" style="332" customWidth="1"/>
    <col min="5" max="5" width="12.7109375" style="833" customWidth="1"/>
    <col min="6" max="6" width="12.7109375" style="332" customWidth="1"/>
    <col min="7" max="7" width="12.7109375" style="329" customWidth="1"/>
    <col min="8" max="8" width="12.7109375" style="295" customWidth="1"/>
    <col min="9" max="9" width="12.7109375" style="295" hidden="1" customWidth="1"/>
    <col min="10" max="12" width="12.7109375" style="314" hidden="1" customWidth="1"/>
    <col min="13" max="13" width="9.140625" style="295" hidden="1" customWidth="1"/>
    <col min="14" max="14" width="9.140625" style="294" hidden="1" customWidth="1"/>
    <col min="15" max="15" width="9.140625" style="294" customWidth="1"/>
    <col min="16" max="16" width="9.140625" style="322" customWidth="1"/>
    <col min="17" max="16384" width="9.140625" style="322"/>
  </cols>
  <sheetData>
    <row r="1" spans="1:14" s="318" customFormat="1" x14ac:dyDescent="0.2">
      <c r="A1" s="827" t="s">
        <v>650</v>
      </c>
      <c r="B1" s="319"/>
      <c r="C1" s="319"/>
      <c r="D1" s="319"/>
      <c r="E1" s="319"/>
      <c r="F1" s="319"/>
      <c r="G1" s="319"/>
      <c r="H1" s="320"/>
      <c r="I1" s="828"/>
      <c r="K1" s="320"/>
      <c r="L1" s="291"/>
      <c r="M1" s="291"/>
    </row>
    <row r="2" spans="1:14" s="318" customFormat="1" x14ac:dyDescent="0.2">
      <c r="A2" s="827" t="str">
        <f>IF(ISBLANK(facultate), IF(ISBLANK(departament),"","Departament " &amp; departament), "Facultatea " &amp; facultate)</f>
        <v/>
      </c>
      <c r="B2" s="319"/>
      <c r="C2" s="319"/>
      <c r="D2" s="319"/>
      <c r="E2" s="319"/>
      <c r="F2" s="319"/>
      <c r="G2" s="319"/>
      <c r="H2" s="320"/>
      <c r="I2" s="828"/>
      <c r="K2" s="320"/>
      <c r="L2" s="291"/>
      <c r="M2" s="291"/>
    </row>
    <row r="3" spans="1:14" s="318" customFormat="1" x14ac:dyDescent="0.2">
      <c r="A3" s="827" t="str">
        <f>IF(ISBLANK(departament),"","Departamentul " &amp; departament)</f>
        <v/>
      </c>
      <c r="B3" s="319"/>
      <c r="C3" s="319"/>
      <c r="D3" s="319"/>
      <c r="E3" s="319"/>
      <c r="F3" s="319"/>
      <c r="G3" s="319"/>
      <c r="H3" s="320"/>
      <c r="I3" s="828"/>
      <c r="K3" s="320"/>
      <c r="L3" s="291"/>
      <c r="M3" s="291"/>
    </row>
    <row r="4" spans="1:14" x14ac:dyDescent="0.25">
      <c r="A4" s="882" t="s">
        <v>714</v>
      </c>
      <c r="B4" s="882"/>
      <c r="C4" s="882"/>
      <c r="D4" s="882"/>
      <c r="E4" s="882"/>
      <c r="F4" s="882"/>
      <c r="G4" s="882"/>
      <c r="H4" s="882"/>
      <c r="I4" s="312"/>
      <c r="J4" s="292"/>
      <c r="K4" s="292"/>
      <c r="L4" s="293"/>
      <c r="M4" s="293"/>
    </row>
    <row r="5" spans="1:14" x14ac:dyDescent="0.25">
      <c r="A5" s="882" t="s">
        <v>355</v>
      </c>
      <c r="B5" s="882"/>
      <c r="C5" s="882"/>
      <c r="D5" s="882"/>
      <c r="E5" s="882"/>
      <c r="F5" s="882"/>
      <c r="G5" s="882"/>
      <c r="H5" s="882"/>
      <c r="I5" s="312"/>
      <c r="J5" s="292"/>
      <c r="K5" s="292"/>
      <c r="L5" s="295"/>
    </row>
    <row r="6" spans="1:14" x14ac:dyDescent="0.25">
      <c r="A6" s="288"/>
      <c r="B6" s="295"/>
      <c r="C6" s="295"/>
      <c r="D6" s="295"/>
      <c r="E6" s="829"/>
      <c r="F6" s="295"/>
      <c r="G6" s="312"/>
      <c r="H6" s="295" t="str">
        <f>I6</f>
        <v xml:space="preserve"> </v>
      </c>
      <c r="I6" s="312" t="str">
        <f>CONCATENATE(functie," ",nume_candidat)</f>
        <v xml:space="preserve"> </v>
      </c>
    </row>
    <row r="7" spans="1:14" ht="31.5" customHeight="1" x14ac:dyDescent="0.25">
      <c r="A7" s="880" t="s">
        <v>470</v>
      </c>
      <c r="B7" s="880" t="s">
        <v>0</v>
      </c>
      <c r="C7" s="880" t="s">
        <v>793</v>
      </c>
      <c r="D7" s="880" t="s">
        <v>36</v>
      </c>
      <c r="E7" s="896" t="s">
        <v>3</v>
      </c>
      <c r="F7" s="880" t="s">
        <v>31</v>
      </c>
      <c r="G7" s="880" t="s">
        <v>794</v>
      </c>
      <c r="H7" s="298" t="s">
        <v>886</v>
      </c>
      <c r="I7" s="298"/>
      <c r="J7" s="883" t="s">
        <v>7</v>
      </c>
      <c r="K7" s="883"/>
      <c r="L7" s="880" t="s">
        <v>32</v>
      </c>
      <c r="M7" s="890" t="s">
        <v>708</v>
      </c>
      <c r="N7" s="893" t="s">
        <v>822</v>
      </c>
    </row>
    <row r="8" spans="1:14" ht="31.5" customHeight="1" x14ac:dyDescent="0.25">
      <c r="A8" s="881"/>
      <c r="B8" s="881"/>
      <c r="C8" s="881"/>
      <c r="D8" s="881"/>
      <c r="E8" s="897"/>
      <c r="F8" s="881"/>
      <c r="G8" s="881"/>
      <c r="H8" s="298" t="str">
        <f>CONCATENATE("ultimii ",durata_evaluare," ani")</f>
        <v>ultimii 5 ani</v>
      </c>
      <c r="I8" s="299" t="s">
        <v>6</v>
      </c>
      <c r="J8" s="298" t="str">
        <f>CONCATENATE("ultimii                                  ",durata_evaluare," ani")</f>
        <v>ultimii                                  5 ani</v>
      </c>
      <c r="K8" s="299" t="s">
        <v>6</v>
      </c>
      <c r="L8" s="881"/>
      <c r="M8" s="890"/>
      <c r="N8" s="893"/>
    </row>
    <row r="9" spans="1:14" x14ac:dyDescent="0.25">
      <c r="A9" s="301"/>
      <c r="B9" s="303"/>
      <c r="C9" s="303"/>
      <c r="D9" s="303"/>
      <c r="E9" s="304"/>
      <c r="F9" s="352"/>
      <c r="G9" s="305"/>
      <c r="H9" s="572">
        <f>SUMIF(H10:H109,"&gt;0")</f>
        <v>0</v>
      </c>
      <c r="I9" s="572">
        <f>SUMIF(I10:I109,"&gt;0")</f>
        <v>0</v>
      </c>
      <c r="J9" s="327">
        <f>SUMIF(J10:J109,"&gt;0")</f>
        <v>0</v>
      </c>
      <c r="K9" s="327">
        <f>SUMIF(K10:K109,"&gt;0")</f>
        <v>0</v>
      </c>
      <c r="L9" s="327">
        <f>SUMIF(L10:L109,"&gt;0")</f>
        <v>0</v>
      </c>
      <c r="M9" s="328"/>
      <c r="N9" s="327"/>
    </row>
    <row r="10" spans="1:14" x14ac:dyDescent="0.25">
      <c r="A10" s="530">
        <v>1</v>
      </c>
      <c r="B10" s="48"/>
      <c r="C10" s="48"/>
      <c r="D10" s="830"/>
      <c r="E10" s="40"/>
      <c r="F10" s="40"/>
      <c r="G10" s="40"/>
      <c r="H10" s="67" t="str">
        <f t="shared" ref="H10:H41" si="0">IF(OR($B10="",$C10="",$D10="",$E10&lt;an_initial,$E10&gt;an_final,$M10=FALSE),"",IF($G10="",CPI_LITO*$F10/N10,CPI_LITO*$G10))</f>
        <v/>
      </c>
      <c r="I10" s="67" t="str">
        <f t="shared" ref="I10:I41" si="1">IF(OR($B10="",$C10="",$D10="",$E10="",$E10&gt;an_final,$M10=FALSE),"",IF($G10="",CPI_LITO*$F10/N10,CPI_LITO*$G10))</f>
        <v/>
      </c>
      <c r="J10" s="529" t="str">
        <f t="shared" ref="J10:J41" si="2">IF(OR($B10="",$C10="",$D10="",$E10="",$E10&gt;an_final,$M10=FALSE),"",IF($E10&gt;=an_initial,1,""))</f>
        <v/>
      </c>
      <c r="K10" s="226" t="str">
        <f t="shared" ref="K10:K41" si="3">IF(OR($B10="",$C10="",$D10="",$E10="",$E10&gt;an_final,$M10=FALSE),"",1)</f>
        <v/>
      </c>
      <c r="L10" s="35" t="str">
        <f t="shared" ref="L10:L41" si="4">IF(OR($B10="",$C10="",$D10="",$E10="",$E10&gt;an_final,$M10=FALSE),"",IF($G10="",$F10/N10,$G10))</f>
        <v/>
      </c>
      <c r="M10" s="45" t="b">
        <f t="shared" ref="M10:M73" si="5">IF(nume_candidat="",FALSE,ISNUMBER(SEARCH(nume_candidat,$B10)))</f>
        <v>0</v>
      </c>
      <c r="N10" s="214">
        <f t="shared" ref="N10:N41" si="6">LEN(B10)-LEN(SUBSTITUTE(B10,",",""))+1</f>
        <v>1</v>
      </c>
    </row>
    <row r="11" spans="1:14" x14ac:dyDescent="0.25">
      <c r="A11" s="530">
        <v>2</v>
      </c>
      <c r="B11" s="48"/>
      <c r="C11" s="48"/>
      <c r="D11" s="48"/>
      <c r="E11" s="40"/>
      <c r="F11" s="40"/>
      <c r="G11" s="40"/>
      <c r="H11" s="67" t="str">
        <f t="shared" si="0"/>
        <v/>
      </c>
      <c r="I11" s="67" t="str">
        <f t="shared" si="1"/>
        <v/>
      </c>
      <c r="J11" s="529" t="str">
        <f t="shared" si="2"/>
        <v/>
      </c>
      <c r="K11" s="226" t="str">
        <f t="shared" si="3"/>
        <v/>
      </c>
      <c r="L11" s="35" t="str">
        <f t="shared" si="4"/>
        <v/>
      </c>
      <c r="M11" s="45" t="b">
        <f t="shared" si="5"/>
        <v>0</v>
      </c>
      <c r="N11" s="214">
        <f t="shared" si="6"/>
        <v>1</v>
      </c>
    </row>
    <row r="12" spans="1:14" x14ac:dyDescent="0.25">
      <c r="A12" s="530">
        <v>3</v>
      </c>
      <c r="B12" s="38"/>
      <c r="C12" s="48"/>
      <c r="D12" s="38"/>
      <c r="E12" s="40"/>
      <c r="F12" s="40"/>
      <c r="G12" s="40"/>
      <c r="H12" s="67" t="str">
        <f t="shared" si="0"/>
        <v/>
      </c>
      <c r="I12" s="67" t="str">
        <f t="shared" si="1"/>
        <v/>
      </c>
      <c r="J12" s="529" t="str">
        <f t="shared" si="2"/>
        <v/>
      </c>
      <c r="K12" s="226" t="str">
        <f t="shared" si="3"/>
        <v/>
      </c>
      <c r="L12" s="35" t="str">
        <f t="shared" si="4"/>
        <v/>
      </c>
      <c r="M12" s="45" t="b">
        <f t="shared" si="5"/>
        <v>0</v>
      </c>
      <c r="N12" s="214">
        <f t="shared" si="6"/>
        <v>1</v>
      </c>
    </row>
    <row r="13" spans="1:14" x14ac:dyDescent="0.25">
      <c r="A13" s="530">
        <v>4</v>
      </c>
      <c r="B13" s="38"/>
      <c r="C13" s="38"/>
      <c r="D13" s="38"/>
      <c r="E13" s="40"/>
      <c r="F13" s="40"/>
      <c r="G13" s="40"/>
      <c r="H13" s="67" t="str">
        <f t="shared" si="0"/>
        <v/>
      </c>
      <c r="I13" s="67" t="str">
        <f t="shared" si="1"/>
        <v/>
      </c>
      <c r="J13" s="529" t="str">
        <f t="shared" si="2"/>
        <v/>
      </c>
      <c r="K13" s="226" t="str">
        <f t="shared" si="3"/>
        <v/>
      </c>
      <c r="L13" s="35" t="str">
        <f t="shared" si="4"/>
        <v/>
      </c>
      <c r="M13" s="45" t="b">
        <f t="shared" si="5"/>
        <v>0</v>
      </c>
      <c r="N13" s="214">
        <f t="shared" si="6"/>
        <v>1</v>
      </c>
    </row>
    <row r="14" spans="1:14" x14ac:dyDescent="0.25">
      <c r="A14" s="530">
        <v>5</v>
      </c>
      <c r="B14" s="38"/>
      <c r="C14" s="38"/>
      <c r="D14" s="38"/>
      <c r="E14" s="40"/>
      <c r="F14" s="40"/>
      <c r="G14" s="40"/>
      <c r="H14" s="67" t="str">
        <f t="shared" si="0"/>
        <v/>
      </c>
      <c r="I14" s="67" t="str">
        <f t="shared" si="1"/>
        <v/>
      </c>
      <c r="J14" s="529" t="str">
        <f t="shared" si="2"/>
        <v/>
      </c>
      <c r="K14" s="226" t="str">
        <f t="shared" si="3"/>
        <v/>
      </c>
      <c r="L14" s="35" t="str">
        <f t="shared" si="4"/>
        <v/>
      </c>
      <c r="M14" s="45" t="b">
        <f t="shared" si="5"/>
        <v>0</v>
      </c>
      <c r="N14" s="214">
        <f t="shared" si="6"/>
        <v>1</v>
      </c>
    </row>
    <row r="15" spans="1:14" x14ac:dyDescent="0.25">
      <c r="A15" s="530">
        <v>6</v>
      </c>
      <c r="B15" s="38"/>
      <c r="C15" s="38"/>
      <c r="D15" s="38"/>
      <c r="E15" s="40"/>
      <c r="F15" s="40"/>
      <c r="G15" s="40"/>
      <c r="H15" s="67" t="str">
        <f t="shared" si="0"/>
        <v/>
      </c>
      <c r="I15" s="67" t="str">
        <f t="shared" si="1"/>
        <v/>
      </c>
      <c r="J15" s="529" t="str">
        <f t="shared" si="2"/>
        <v/>
      </c>
      <c r="K15" s="226" t="str">
        <f t="shared" si="3"/>
        <v/>
      </c>
      <c r="L15" s="35" t="str">
        <f t="shared" si="4"/>
        <v/>
      </c>
      <c r="M15" s="45" t="b">
        <f t="shared" si="5"/>
        <v>0</v>
      </c>
      <c r="N15" s="214">
        <f t="shared" si="6"/>
        <v>1</v>
      </c>
    </row>
    <row r="16" spans="1:14" x14ac:dyDescent="0.25">
      <c r="A16" s="530">
        <v>7</v>
      </c>
      <c r="B16" s="38"/>
      <c r="C16" s="38"/>
      <c r="D16" s="38"/>
      <c r="E16" s="40"/>
      <c r="F16" s="40"/>
      <c r="G16" s="40"/>
      <c r="H16" s="67" t="str">
        <f t="shared" si="0"/>
        <v/>
      </c>
      <c r="I16" s="67" t="str">
        <f t="shared" si="1"/>
        <v/>
      </c>
      <c r="J16" s="529" t="str">
        <f t="shared" si="2"/>
        <v/>
      </c>
      <c r="K16" s="226" t="str">
        <f t="shared" si="3"/>
        <v/>
      </c>
      <c r="L16" s="35" t="str">
        <f t="shared" si="4"/>
        <v/>
      </c>
      <c r="M16" s="45" t="b">
        <f t="shared" si="5"/>
        <v>0</v>
      </c>
      <c r="N16" s="214">
        <f t="shared" si="6"/>
        <v>1</v>
      </c>
    </row>
    <row r="17" spans="1:14" x14ac:dyDescent="0.25">
      <c r="A17" s="530">
        <v>8</v>
      </c>
      <c r="B17" s="38"/>
      <c r="C17" s="38"/>
      <c r="D17" s="38"/>
      <c r="E17" s="40"/>
      <c r="F17" s="40"/>
      <c r="G17" s="40"/>
      <c r="H17" s="67" t="str">
        <f t="shared" si="0"/>
        <v/>
      </c>
      <c r="I17" s="67" t="str">
        <f t="shared" si="1"/>
        <v/>
      </c>
      <c r="J17" s="529" t="str">
        <f t="shared" si="2"/>
        <v/>
      </c>
      <c r="K17" s="226" t="str">
        <f t="shared" si="3"/>
        <v/>
      </c>
      <c r="L17" s="35" t="str">
        <f t="shared" si="4"/>
        <v/>
      </c>
      <c r="M17" s="45" t="b">
        <f t="shared" si="5"/>
        <v>0</v>
      </c>
      <c r="N17" s="214">
        <f t="shared" si="6"/>
        <v>1</v>
      </c>
    </row>
    <row r="18" spans="1:14" x14ac:dyDescent="0.25">
      <c r="A18" s="530">
        <v>9</v>
      </c>
      <c r="B18" s="38"/>
      <c r="C18" s="38"/>
      <c r="D18" s="38"/>
      <c r="E18" s="40"/>
      <c r="F18" s="40"/>
      <c r="G18" s="40"/>
      <c r="H18" s="67" t="str">
        <f t="shared" si="0"/>
        <v/>
      </c>
      <c r="I18" s="67" t="str">
        <f t="shared" si="1"/>
        <v/>
      </c>
      <c r="J18" s="529" t="str">
        <f t="shared" si="2"/>
        <v/>
      </c>
      <c r="K18" s="226" t="str">
        <f t="shared" si="3"/>
        <v/>
      </c>
      <c r="L18" s="35" t="str">
        <f t="shared" si="4"/>
        <v/>
      </c>
      <c r="M18" s="45" t="b">
        <f t="shared" si="5"/>
        <v>0</v>
      </c>
      <c r="N18" s="214">
        <f t="shared" si="6"/>
        <v>1</v>
      </c>
    </row>
    <row r="19" spans="1:14" x14ac:dyDescent="0.25">
      <c r="A19" s="530">
        <v>10</v>
      </c>
      <c r="B19" s="38"/>
      <c r="C19" s="38"/>
      <c r="D19" s="38"/>
      <c r="E19" s="40"/>
      <c r="F19" s="40"/>
      <c r="G19" s="40"/>
      <c r="H19" s="67" t="str">
        <f t="shared" si="0"/>
        <v/>
      </c>
      <c r="I19" s="67" t="str">
        <f t="shared" si="1"/>
        <v/>
      </c>
      <c r="J19" s="529" t="str">
        <f t="shared" si="2"/>
        <v/>
      </c>
      <c r="K19" s="226" t="str">
        <f t="shared" si="3"/>
        <v/>
      </c>
      <c r="L19" s="35" t="str">
        <f t="shared" si="4"/>
        <v/>
      </c>
      <c r="M19" s="45" t="b">
        <f t="shared" si="5"/>
        <v>0</v>
      </c>
      <c r="N19" s="214">
        <f t="shared" si="6"/>
        <v>1</v>
      </c>
    </row>
    <row r="20" spans="1:14" x14ac:dyDescent="0.25">
      <c r="A20" s="530">
        <v>11</v>
      </c>
      <c r="B20" s="38"/>
      <c r="C20" s="38"/>
      <c r="D20" s="38"/>
      <c r="E20" s="40"/>
      <c r="F20" s="40"/>
      <c r="G20" s="40"/>
      <c r="H20" s="67" t="str">
        <f t="shared" si="0"/>
        <v/>
      </c>
      <c r="I20" s="67" t="str">
        <f t="shared" si="1"/>
        <v/>
      </c>
      <c r="J20" s="529" t="str">
        <f t="shared" si="2"/>
        <v/>
      </c>
      <c r="K20" s="226" t="str">
        <f t="shared" si="3"/>
        <v/>
      </c>
      <c r="L20" s="35" t="str">
        <f t="shared" si="4"/>
        <v/>
      </c>
      <c r="M20" s="45" t="b">
        <f t="shared" si="5"/>
        <v>0</v>
      </c>
      <c r="N20" s="214">
        <f t="shared" si="6"/>
        <v>1</v>
      </c>
    </row>
    <row r="21" spans="1:14" x14ac:dyDescent="0.25">
      <c r="A21" s="530">
        <v>12</v>
      </c>
      <c r="B21" s="38"/>
      <c r="C21" s="38"/>
      <c r="D21" s="38"/>
      <c r="E21" s="40"/>
      <c r="F21" s="40"/>
      <c r="G21" s="40"/>
      <c r="H21" s="67" t="str">
        <f t="shared" si="0"/>
        <v/>
      </c>
      <c r="I21" s="67" t="str">
        <f t="shared" si="1"/>
        <v/>
      </c>
      <c r="J21" s="529" t="str">
        <f t="shared" si="2"/>
        <v/>
      </c>
      <c r="K21" s="226" t="str">
        <f t="shared" si="3"/>
        <v/>
      </c>
      <c r="L21" s="35" t="str">
        <f t="shared" si="4"/>
        <v/>
      </c>
      <c r="M21" s="45" t="b">
        <f t="shared" si="5"/>
        <v>0</v>
      </c>
      <c r="N21" s="214">
        <f t="shared" si="6"/>
        <v>1</v>
      </c>
    </row>
    <row r="22" spans="1:14" x14ac:dyDescent="0.25">
      <c r="A22" s="530">
        <v>13</v>
      </c>
      <c r="B22" s="38"/>
      <c r="C22" s="38"/>
      <c r="D22" s="38"/>
      <c r="E22" s="40"/>
      <c r="F22" s="40"/>
      <c r="G22" s="40"/>
      <c r="H22" s="67" t="str">
        <f t="shared" si="0"/>
        <v/>
      </c>
      <c r="I22" s="67" t="str">
        <f t="shared" si="1"/>
        <v/>
      </c>
      <c r="J22" s="529" t="str">
        <f t="shared" si="2"/>
        <v/>
      </c>
      <c r="K22" s="226" t="str">
        <f t="shared" si="3"/>
        <v/>
      </c>
      <c r="L22" s="35" t="str">
        <f t="shared" si="4"/>
        <v/>
      </c>
      <c r="M22" s="45" t="b">
        <f t="shared" si="5"/>
        <v>0</v>
      </c>
      <c r="N22" s="214">
        <f t="shared" si="6"/>
        <v>1</v>
      </c>
    </row>
    <row r="23" spans="1:14" x14ac:dyDescent="0.25">
      <c r="A23" s="530">
        <v>14</v>
      </c>
      <c r="B23" s="38"/>
      <c r="C23" s="38"/>
      <c r="D23" s="38"/>
      <c r="E23" s="40"/>
      <c r="F23" s="40"/>
      <c r="G23" s="40"/>
      <c r="H23" s="67" t="str">
        <f t="shared" si="0"/>
        <v/>
      </c>
      <c r="I23" s="67" t="str">
        <f t="shared" si="1"/>
        <v/>
      </c>
      <c r="J23" s="529" t="str">
        <f t="shared" si="2"/>
        <v/>
      </c>
      <c r="K23" s="226" t="str">
        <f t="shared" si="3"/>
        <v/>
      </c>
      <c r="L23" s="35" t="str">
        <f t="shared" si="4"/>
        <v/>
      </c>
      <c r="M23" s="45" t="b">
        <f t="shared" si="5"/>
        <v>0</v>
      </c>
      <c r="N23" s="214">
        <f t="shared" si="6"/>
        <v>1</v>
      </c>
    </row>
    <row r="24" spans="1:14" x14ac:dyDescent="0.25">
      <c r="A24" s="530">
        <v>15</v>
      </c>
      <c r="B24" s="38"/>
      <c r="C24" s="38"/>
      <c r="D24" s="38"/>
      <c r="E24" s="40"/>
      <c r="F24" s="40"/>
      <c r="G24" s="40"/>
      <c r="H24" s="67" t="str">
        <f t="shared" si="0"/>
        <v/>
      </c>
      <c r="I24" s="67" t="str">
        <f t="shared" si="1"/>
        <v/>
      </c>
      <c r="J24" s="529" t="str">
        <f t="shared" si="2"/>
        <v/>
      </c>
      <c r="K24" s="226" t="str">
        <f t="shared" si="3"/>
        <v/>
      </c>
      <c r="L24" s="35" t="str">
        <f t="shared" si="4"/>
        <v/>
      </c>
      <c r="M24" s="45" t="b">
        <f t="shared" si="5"/>
        <v>0</v>
      </c>
      <c r="N24" s="214">
        <f t="shared" si="6"/>
        <v>1</v>
      </c>
    </row>
    <row r="25" spans="1:14" x14ac:dyDescent="0.25">
      <c r="A25" s="530">
        <v>16</v>
      </c>
      <c r="B25" s="38"/>
      <c r="C25" s="38"/>
      <c r="D25" s="38"/>
      <c r="E25" s="40"/>
      <c r="F25" s="40"/>
      <c r="G25" s="40"/>
      <c r="H25" s="67" t="str">
        <f t="shared" si="0"/>
        <v/>
      </c>
      <c r="I25" s="67" t="str">
        <f t="shared" si="1"/>
        <v/>
      </c>
      <c r="J25" s="529" t="str">
        <f t="shared" si="2"/>
        <v/>
      </c>
      <c r="K25" s="226" t="str">
        <f t="shared" si="3"/>
        <v/>
      </c>
      <c r="L25" s="35" t="str">
        <f t="shared" si="4"/>
        <v/>
      </c>
      <c r="M25" s="45" t="b">
        <f t="shared" si="5"/>
        <v>0</v>
      </c>
      <c r="N25" s="214">
        <f t="shared" si="6"/>
        <v>1</v>
      </c>
    </row>
    <row r="26" spans="1:14" x14ac:dyDescent="0.25">
      <c r="A26" s="530">
        <v>17</v>
      </c>
      <c r="B26" s="38"/>
      <c r="C26" s="38"/>
      <c r="D26" s="38"/>
      <c r="E26" s="40"/>
      <c r="F26" s="40"/>
      <c r="G26" s="40"/>
      <c r="H26" s="67" t="str">
        <f t="shared" si="0"/>
        <v/>
      </c>
      <c r="I26" s="67" t="str">
        <f t="shared" si="1"/>
        <v/>
      </c>
      <c r="J26" s="529" t="str">
        <f t="shared" si="2"/>
        <v/>
      </c>
      <c r="K26" s="226" t="str">
        <f t="shared" si="3"/>
        <v/>
      </c>
      <c r="L26" s="35" t="str">
        <f t="shared" si="4"/>
        <v/>
      </c>
      <c r="M26" s="45" t="b">
        <f t="shared" si="5"/>
        <v>0</v>
      </c>
      <c r="N26" s="214">
        <f t="shared" si="6"/>
        <v>1</v>
      </c>
    </row>
    <row r="27" spans="1:14" x14ac:dyDescent="0.25">
      <c r="A27" s="530">
        <v>18</v>
      </c>
      <c r="B27" s="38"/>
      <c r="C27" s="38"/>
      <c r="D27" s="38"/>
      <c r="E27" s="40"/>
      <c r="F27" s="40"/>
      <c r="G27" s="40"/>
      <c r="H27" s="67" t="str">
        <f t="shared" si="0"/>
        <v/>
      </c>
      <c r="I27" s="67" t="str">
        <f t="shared" si="1"/>
        <v/>
      </c>
      <c r="J27" s="529" t="str">
        <f t="shared" si="2"/>
        <v/>
      </c>
      <c r="K27" s="226" t="str">
        <f t="shared" si="3"/>
        <v/>
      </c>
      <c r="L27" s="35" t="str">
        <f t="shared" si="4"/>
        <v/>
      </c>
      <c r="M27" s="45" t="b">
        <f t="shared" si="5"/>
        <v>0</v>
      </c>
      <c r="N27" s="214">
        <f t="shared" si="6"/>
        <v>1</v>
      </c>
    </row>
    <row r="28" spans="1:14" x14ac:dyDescent="0.25">
      <c r="A28" s="530">
        <v>19</v>
      </c>
      <c r="B28" s="38"/>
      <c r="C28" s="38"/>
      <c r="D28" s="38"/>
      <c r="E28" s="40"/>
      <c r="F28" s="40"/>
      <c r="G28" s="40"/>
      <c r="H28" s="67" t="str">
        <f t="shared" si="0"/>
        <v/>
      </c>
      <c r="I28" s="67" t="str">
        <f t="shared" si="1"/>
        <v/>
      </c>
      <c r="J28" s="529" t="str">
        <f t="shared" si="2"/>
        <v/>
      </c>
      <c r="K28" s="226" t="str">
        <f t="shared" si="3"/>
        <v/>
      </c>
      <c r="L28" s="35" t="str">
        <f t="shared" si="4"/>
        <v/>
      </c>
      <c r="M28" s="45" t="b">
        <f t="shared" si="5"/>
        <v>0</v>
      </c>
      <c r="N28" s="214">
        <f t="shared" si="6"/>
        <v>1</v>
      </c>
    </row>
    <row r="29" spans="1:14" x14ac:dyDescent="0.25">
      <c r="A29" s="530">
        <v>20</v>
      </c>
      <c r="B29" s="38"/>
      <c r="C29" s="38"/>
      <c r="D29" s="38"/>
      <c r="E29" s="40"/>
      <c r="F29" s="40"/>
      <c r="G29" s="40"/>
      <c r="H29" s="67" t="str">
        <f t="shared" si="0"/>
        <v/>
      </c>
      <c r="I29" s="67" t="str">
        <f t="shared" si="1"/>
        <v/>
      </c>
      <c r="J29" s="529" t="str">
        <f t="shared" si="2"/>
        <v/>
      </c>
      <c r="K29" s="226" t="str">
        <f t="shared" si="3"/>
        <v/>
      </c>
      <c r="L29" s="35" t="str">
        <f t="shared" si="4"/>
        <v/>
      </c>
      <c r="M29" s="45" t="b">
        <f t="shared" si="5"/>
        <v>0</v>
      </c>
      <c r="N29" s="214">
        <f t="shared" si="6"/>
        <v>1</v>
      </c>
    </row>
    <row r="30" spans="1:14" x14ac:dyDescent="0.25">
      <c r="A30" s="530">
        <v>21</v>
      </c>
      <c r="B30" s="38"/>
      <c r="C30" s="38"/>
      <c r="D30" s="38"/>
      <c r="E30" s="40"/>
      <c r="F30" s="40"/>
      <c r="G30" s="40"/>
      <c r="H30" s="67" t="str">
        <f t="shared" si="0"/>
        <v/>
      </c>
      <c r="I30" s="67" t="str">
        <f t="shared" si="1"/>
        <v/>
      </c>
      <c r="J30" s="529" t="str">
        <f t="shared" si="2"/>
        <v/>
      </c>
      <c r="K30" s="226" t="str">
        <f t="shared" si="3"/>
        <v/>
      </c>
      <c r="L30" s="35" t="str">
        <f t="shared" si="4"/>
        <v/>
      </c>
      <c r="M30" s="45" t="b">
        <f t="shared" si="5"/>
        <v>0</v>
      </c>
      <c r="N30" s="214">
        <f t="shared" si="6"/>
        <v>1</v>
      </c>
    </row>
    <row r="31" spans="1:14" x14ac:dyDescent="0.25">
      <c r="A31" s="530">
        <v>22</v>
      </c>
      <c r="B31" s="38"/>
      <c r="C31" s="38"/>
      <c r="D31" s="38"/>
      <c r="E31" s="40"/>
      <c r="F31" s="40"/>
      <c r="G31" s="40"/>
      <c r="H31" s="67" t="str">
        <f t="shared" si="0"/>
        <v/>
      </c>
      <c r="I31" s="67" t="str">
        <f t="shared" si="1"/>
        <v/>
      </c>
      <c r="J31" s="529" t="str">
        <f t="shared" si="2"/>
        <v/>
      </c>
      <c r="K31" s="226" t="str">
        <f t="shared" si="3"/>
        <v/>
      </c>
      <c r="L31" s="35" t="str">
        <f t="shared" si="4"/>
        <v/>
      </c>
      <c r="M31" s="45" t="b">
        <f t="shared" si="5"/>
        <v>0</v>
      </c>
      <c r="N31" s="214">
        <f t="shared" si="6"/>
        <v>1</v>
      </c>
    </row>
    <row r="32" spans="1:14" x14ac:dyDescent="0.25">
      <c r="A32" s="530">
        <v>23</v>
      </c>
      <c r="B32" s="38"/>
      <c r="C32" s="38"/>
      <c r="D32" s="38"/>
      <c r="E32" s="40"/>
      <c r="F32" s="40"/>
      <c r="G32" s="40"/>
      <c r="H32" s="67" t="str">
        <f t="shared" si="0"/>
        <v/>
      </c>
      <c r="I32" s="67" t="str">
        <f t="shared" si="1"/>
        <v/>
      </c>
      <c r="J32" s="529" t="str">
        <f t="shared" si="2"/>
        <v/>
      </c>
      <c r="K32" s="226" t="str">
        <f t="shared" si="3"/>
        <v/>
      </c>
      <c r="L32" s="35" t="str">
        <f t="shared" si="4"/>
        <v/>
      </c>
      <c r="M32" s="45" t="b">
        <f t="shared" si="5"/>
        <v>0</v>
      </c>
      <c r="N32" s="214">
        <f t="shared" si="6"/>
        <v>1</v>
      </c>
    </row>
    <row r="33" spans="1:14" x14ac:dyDescent="0.25">
      <c r="A33" s="530">
        <v>24</v>
      </c>
      <c r="B33" s="38"/>
      <c r="C33" s="38"/>
      <c r="D33" s="38"/>
      <c r="E33" s="40"/>
      <c r="F33" s="40"/>
      <c r="G33" s="40"/>
      <c r="H33" s="67" t="str">
        <f t="shared" si="0"/>
        <v/>
      </c>
      <c r="I33" s="67" t="str">
        <f t="shared" si="1"/>
        <v/>
      </c>
      <c r="J33" s="529" t="str">
        <f t="shared" si="2"/>
        <v/>
      </c>
      <c r="K33" s="226" t="str">
        <f t="shared" si="3"/>
        <v/>
      </c>
      <c r="L33" s="35" t="str">
        <f t="shared" si="4"/>
        <v/>
      </c>
      <c r="M33" s="45" t="b">
        <f t="shared" si="5"/>
        <v>0</v>
      </c>
      <c r="N33" s="214">
        <f t="shared" si="6"/>
        <v>1</v>
      </c>
    </row>
    <row r="34" spans="1:14" x14ac:dyDescent="0.25">
      <c r="A34" s="530">
        <v>25</v>
      </c>
      <c r="B34" s="38"/>
      <c r="C34" s="38"/>
      <c r="D34" s="38"/>
      <c r="E34" s="40"/>
      <c r="F34" s="40"/>
      <c r="G34" s="40"/>
      <c r="H34" s="67" t="str">
        <f t="shared" si="0"/>
        <v/>
      </c>
      <c r="I34" s="67" t="str">
        <f t="shared" si="1"/>
        <v/>
      </c>
      <c r="J34" s="529" t="str">
        <f t="shared" si="2"/>
        <v/>
      </c>
      <c r="K34" s="226" t="str">
        <f t="shared" si="3"/>
        <v/>
      </c>
      <c r="L34" s="35" t="str">
        <f t="shared" si="4"/>
        <v/>
      </c>
      <c r="M34" s="45" t="b">
        <f t="shared" si="5"/>
        <v>0</v>
      </c>
      <c r="N34" s="214">
        <f t="shared" si="6"/>
        <v>1</v>
      </c>
    </row>
    <row r="35" spans="1:14" x14ac:dyDescent="0.25">
      <c r="A35" s="530">
        <v>26</v>
      </c>
      <c r="B35" s="38"/>
      <c r="C35" s="38"/>
      <c r="D35" s="38"/>
      <c r="E35" s="40"/>
      <c r="F35" s="40"/>
      <c r="G35" s="40"/>
      <c r="H35" s="67" t="str">
        <f t="shared" si="0"/>
        <v/>
      </c>
      <c r="I35" s="67" t="str">
        <f t="shared" si="1"/>
        <v/>
      </c>
      <c r="J35" s="529" t="str">
        <f t="shared" si="2"/>
        <v/>
      </c>
      <c r="K35" s="226" t="str">
        <f t="shared" si="3"/>
        <v/>
      </c>
      <c r="L35" s="35" t="str">
        <f t="shared" si="4"/>
        <v/>
      </c>
      <c r="M35" s="45" t="b">
        <f t="shared" si="5"/>
        <v>0</v>
      </c>
      <c r="N35" s="214">
        <f t="shared" si="6"/>
        <v>1</v>
      </c>
    </row>
    <row r="36" spans="1:14" x14ac:dyDescent="0.25">
      <c r="A36" s="530">
        <v>27</v>
      </c>
      <c r="B36" s="38"/>
      <c r="C36" s="38"/>
      <c r="D36" s="38"/>
      <c r="E36" s="40"/>
      <c r="F36" s="40"/>
      <c r="G36" s="40"/>
      <c r="H36" s="67" t="str">
        <f t="shared" si="0"/>
        <v/>
      </c>
      <c r="I36" s="67" t="str">
        <f t="shared" si="1"/>
        <v/>
      </c>
      <c r="J36" s="529" t="str">
        <f t="shared" si="2"/>
        <v/>
      </c>
      <c r="K36" s="226" t="str">
        <f t="shared" si="3"/>
        <v/>
      </c>
      <c r="L36" s="35" t="str">
        <f t="shared" si="4"/>
        <v/>
      </c>
      <c r="M36" s="45" t="b">
        <f t="shared" si="5"/>
        <v>0</v>
      </c>
      <c r="N36" s="214">
        <f t="shared" si="6"/>
        <v>1</v>
      </c>
    </row>
    <row r="37" spans="1:14" x14ac:dyDescent="0.25">
      <c r="A37" s="530">
        <v>28</v>
      </c>
      <c r="B37" s="38"/>
      <c r="C37" s="38"/>
      <c r="D37" s="38"/>
      <c r="E37" s="40"/>
      <c r="F37" s="40"/>
      <c r="G37" s="40"/>
      <c r="H37" s="67" t="str">
        <f t="shared" si="0"/>
        <v/>
      </c>
      <c r="I37" s="67" t="str">
        <f t="shared" si="1"/>
        <v/>
      </c>
      <c r="J37" s="529" t="str">
        <f t="shared" si="2"/>
        <v/>
      </c>
      <c r="K37" s="226" t="str">
        <f t="shared" si="3"/>
        <v/>
      </c>
      <c r="L37" s="35" t="str">
        <f t="shared" si="4"/>
        <v/>
      </c>
      <c r="M37" s="45" t="b">
        <f t="shared" si="5"/>
        <v>0</v>
      </c>
      <c r="N37" s="214">
        <f t="shared" si="6"/>
        <v>1</v>
      </c>
    </row>
    <row r="38" spans="1:14" x14ac:dyDescent="0.25">
      <c r="A38" s="530">
        <v>29</v>
      </c>
      <c r="B38" s="38"/>
      <c r="C38" s="38"/>
      <c r="D38" s="38"/>
      <c r="E38" s="40"/>
      <c r="F38" s="40"/>
      <c r="G38" s="40"/>
      <c r="H38" s="67" t="str">
        <f t="shared" si="0"/>
        <v/>
      </c>
      <c r="I38" s="67" t="str">
        <f t="shared" si="1"/>
        <v/>
      </c>
      <c r="J38" s="529" t="str">
        <f t="shared" si="2"/>
        <v/>
      </c>
      <c r="K38" s="226" t="str">
        <f t="shared" si="3"/>
        <v/>
      </c>
      <c r="L38" s="35" t="str">
        <f t="shared" si="4"/>
        <v/>
      </c>
      <c r="M38" s="45" t="b">
        <f t="shared" si="5"/>
        <v>0</v>
      </c>
      <c r="N38" s="214">
        <f t="shared" si="6"/>
        <v>1</v>
      </c>
    </row>
    <row r="39" spans="1:14" x14ac:dyDescent="0.25">
      <c r="A39" s="530">
        <v>30</v>
      </c>
      <c r="B39" s="38"/>
      <c r="C39" s="38"/>
      <c r="D39" s="38"/>
      <c r="E39" s="40"/>
      <c r="F39" s="40"/>
      <c r="G39" s="40"/>
      <c r="H39" s="67" t="str">
        <f t="shared" si="0"/>
        <v/>
      </c>
      <c r="I39" s="67" t="str">
        <f t="shared" si="1"/>
        <v/>
      </c>
      <c r="J39" s="529" t="str">
        <f t="shared" si="2"/>
        <v/>
      </c>
      <c r="K39" s="226" t="str">
        <f t="shared" si="3"/>
        <v/>
      </c>
      <c r="L39" s="35" t="str">
        <f t="shared" si="4"/>
        <v/>
      </c>
      <c r="M39" s="45" t="b">
        <f t="shared" si="5"/>
        <v>0</v>
      </c>
      <c r="N39" s="214">
        <f t="shared" si="6"/>
        <v>1</v>
      </c>
    </row>
    <row r="40" spans="1:14" x14ac:dyDescent="0.25">
      <c r="A40" s="530">
        <v>31</v>
      </c>
      <c r="B40" s="38"/>
      <c r="C40" s="38"/>
      <c r="D40" s="38"/>
      <c r="E40" s="40"/>
      <c r="F40" s="40"/>
      <c r="G40" s="40"/>
      <c r="H40" s="67" t="str">
        <f t="shared" si="0"/>
        <v/>
      </c>
      <c r="I40" s="67" t="str">
        <f t="shared" si="1"/>
        <v/>
      </c>
      <c r="J40" s="529" t="str">
        <f t="shared" si="2"/>
        <v/>
      </c>
      <c r="K40" s="226" t="str">
        <f t="shared" si="3"/>
        <v/>
      </c>
      <c r="L40" s="35" t="str">
        <f t="shared" si="4"/>
        <v/>
      </c>
      <c r="M40" s="45" t="b">
        <f t="shared" si="5"/>
        <v>0</v>
      </c>
      <c r="N40" s="214">
        <f t="shared" si="6"/>
        <v>1</v>
      </c>
    </row>
    <row r="41" spans="1:14" x14ac:dyDescent="0.25">
      <c r="A41" s="530">
        <v>32</v>
      </c>
      <c r="B41" s="38"/>
      <c r="C41" s="38"/>
      <c r="D41" s="38"/>
      <c r="E41" s="40"/>
      <c r="F41" s="40"/>
      <c r="G41" s="40"/>
      <c r="H41" s="67" t="str">
        <f t="shared" si="0"/>
        <v/>
      </c>
      <c r="I41" s="67" t="str">
        <f t="shared" si="1"/>
        <v/>
      </c>
      <c r="J41" s="529" t="str">
        <f t="shared" si="2"/>
        <v/>
      </c>
      <c r="K41" s="226" t="str">
        <f t="shared" si="3"/>
        <v/>
      </c>
      <c r="L41" s="35" t="str">
        <f t="shared" si="4"/>
        <v/>
      </c>
      <c r="M41" s="45" t="b">
        <f t="shared" si="5"/>
        <v>0</v>
      </c>
      <c r="N41" s="214">
        <f t="shared" si="6"/>
        <v>1</v>
      </c>
    </row>
    <row r="42" spans="1:14" x14ac:dyDescent="0.25">
      <c r="A42" s="530">
        <v>33</v>
      </c>
      <c r="B42" s="38"/>
      <c r="C42" s="38"/>
      <c r="D42" s="38"/>
      <c r="E42" s="40"/>
      <c r="F42" s="40"/>
      <c r="G42" s="40"/>
      <c r="H42" s="67" t="str">
        <f t="shared" ref="H42:H73" si="7">IF(OR($B42="",$C42="",$D42="",$E42&lt;an_initial,$E42&gt;an_final,$M42=FALSE),"",IF($G42="",CPI_LITO*$F42/N42,CPI_LITO*$G42))</f>
        <v/>
      </c>
      <c r="I42" s="67" t="str">
        <f t="shared" ref="I42:I73" si="8">IF(OR($B42="",$C42="",$D42="",$E42="",$E42&gt;an_final,$M42=FALSE),"",IF($G42="",CPI_LITO*$F42/N42,CPI_LITO*$G42))</f>
        <v/>
      </c>
      <c r="J42" s="529" t="str">
        <f t="shared" ref="J42:J73" si="9">IF(OR($B42="",$C42="",$D42="",$E42="",$E42&gt;an_final,$M42=FALSE),"",IF($E42&gt;=an_initial,1,""))</f>
        <v/>
      </c>
      <c r="K42" s="226" t="str">
        <f t="shared" ref="K42:K73" si="10">IF(OR($B42="",$C42="",$D42="",$E42="",$E42&gt;an_final,$M42=FALSE),"",1)</f>
        <v/>
      </c>
      <c r="L42" s="35" t="str">
        <f t="shared" ref="L42:L73" si="11">IF(OR($B42="",$C42="",$D42="",$E42="",$E42&gt;an_final,$M42=FALSE),"",IF($G42="",$F42/N42,$G42))</f>
        <v/>
      </c>
      <c r="M42" s="45" t="b">
        <f t="shared" si="5"/>
        <v>0</v>
      </c>
      <c r="N42" s="214">
        <f t="shared" ref="N42:N74" si="12">LEN(B42)-LEN(SUBSTITUTE(B42,",",""))+1</f>
        <v>1</v>
      </c>
    </row>
    <row r="43" spans="1:14" x14ac:dyDescent="0.25">
      <c r="A43" s="530">
        <v>34</v>
      </c>
      <c r="B43" s="38"/>
      <c r="C43" s="38"/>
      <c r="D43" s="38"/>
      <c r="E43" s="40"/>
      <c r="F43" s="40"/>
      <c r="G43" s="40"/>
      <c r="H43" s="67" t="str">
        <f t="shared" si="7"/>
        <v/>
      </c>
      <c r="I43" s="67" t="str">
        <f t="shared" si="8"/>
        <v/>
      </c>
      <c r="J43" s="529" t="str">
        <f t="shared" si="9"/>
        <v/>
      </c>
      <c r="K43" s="226" t="str">
        <f t="shared" si="10"/>
        <v/>
      </c>
      <c r="L43" s="35" t="str">
        <f t="shared" si="11"/>
        <v/>
      </c>
      <c r="M43" s="45" t="b">
        <f t="shared" si="5"/>
        <v>0</v>
      </c>
      <c r="N43" s="214">
        <f t="shared" si="12"/>
        <v>1</v>
      </c>
    </row>
    <row r="44" spans="1:14" x14ac:dyDescent="0.25">
      <c r="A44" s="530">
        <v>35</v>
      </c>
      <c r="B44" s="38"/>
      <c r="C44" s="38"/>
      <c r="D44" s="38"/>
      <c r="E44" s="40"/>
      <c r="F44" s="40"/>
      <c r="G44" s="40"/>
      <c r="H44" s="67" t="str">
        <f t="shared" si="7"/>
        <v/>
      </c>
      <c r="I44" s="67" t="str">
        <f t="shared" si="8"/>
        <v/>
      </c>
      <c r="J44" s="529" t="str">
        <f t="shared" si="9"/>
        <v/>
      </c>
      <c r="K44" s="226" t="str">
        <f t="shared" si="10"/>
        <v/>
      </c>
      <c r="L44" s="35" t="str">
        <f t="shared" si="11"/>
        <v/>
      </c>
      <c r="M44" s="45" t="b">
        <f t="shared" si="5"/>
        <v>0</v>
      </c>
      <c r="N44" s="214">
        <f t="shared" si="12"/>
        <v>1</v>
      </c>
    </row>
    <row r="45" spans="1:14" x14ac:dyDescent="0.25">
      <c r="A45" s="530">
        <v>36</v>
      </c>
      <c r="B45" s="38"/>
      <c r="C45" s="38"/>
      <c r="D45" s="38"/>
      <c r="E45" s="40"/>
      <c r="F45" s="40"/>
      <c r="G45" s="40"/>
      <c r="H45" s="67" t="str">
        <f t="shared" si="7"/>
        <v/>
      </c>
      <c r="I45" s="67" t="str">
        <f t="shared" si="8"/>
        <v/>
      </c>
      <c r="J45" s="529" t="str">
        <f t="shared" si="9"/>
        <v/>
      </c>
      <c r="K45" s="226" t="str">
        <f t="shared" si="10"/>
        <v/>
      </c>
      <c r="L45" s="35" t="str">
        <f t="shared" si="11"/>
        <v/>
      </c>
      <c r="M45" s="45" t="b">
        <f t="shared" si="5"/>
        <v>0</v>
      </c>
      <c r="N45" s="214">
        <f t="shared" si="12"/>
        <v>1</v>
      </c>
    </row>
    <row r="46" spans="1:14" x14ac:dyDescent="0.25">
      <c r="A46" s="530">
        <v>37</v>
      </c>
      <c r="B46" s="38"/>
      <c r="C46" s="38"/>
      <c r="D46" s="38"/>
      <c r="E46" s="40"/>
      <c r="F46" s="40"/>
      <c r="G46" s="40"/>
      <c r="H46" s="67" t="str">
        <f t="shared" si="7"/>
        <v/>
      </c>
      <c r="I46" s="67" t="str">
        <f t="shared" si="8"/>
        <v/>
      </c>
      <c r="J46" s="529" t="str">
        <f t="shared" si="9"/>
        <v/>
      </c>
      <c r="K46" s="226" t="str">
        <f t="shared" si="10"/>
        <v/>
      </c>
      <c r="L46" s="35" t="str">
        <f t="shared" si="11"/>
        <v/>
      </c>
      <c r="M46" s="45" t="b">
        <f t="shared" si="5"/>
        <v>0</v>
      </c>
      <c r="N46" s="214">
        <f t="shared" si="12"/>
        <v>1</v>
      </c>
    </row>
    <row r="47" spans="1:14" x14ac:dyDescent="0.25">
      <c r="A47" s="530">
        <v>38</v>
      </c>
      <c r="B47" s="38"/>
      <c r="C47" s="38"/>
      <c r="D47" s="38"/>
      <c r="E47" s="40"/>
      <c r="F47" s="40"/>
      <c r="G47" s="40"/>
      <c r="H47" s="67" t="str">
        <f t="shared" si="7"/>
        <v/>
      </c>
      <c r="I47" s="67" t="str">
        <f t="shared" si="8"/>
        <v/>
      </c>
      <c r="J47" s="529" t="str">
        <f t="shared" si="9"/>
        <v/>
      </c>
      <c r="K47" s="226" t="str">
        <f t="shared" si="10"/>
        <v/>
      </c>
      <c r="L47" s="35" t="str">
        <f t="shared" si="11"/>
        <v/>
      </c>
      <c r="M47" s="45" t="b">
        <f t="shared" si="5"/>
        <v>0</v>
      </c>
      <c r="N47" s="214">
        <f t="shared" si="12"/>
        <v>1</v>
      </c>
    </row>
    <row r="48" spans="1:14" x14ac:dyDescent="0.25">
      <c r="A48" s="530">
        <v>39</v>
      </c>
      <c r="B48" s="38"/>
      <c r="C48" s="38"/>
      <c r="D48" s="38"/>
      <c r="E48" s="40"/>
      <c r="F48" s="40"/>
      <c r="G48" s="40"/>
      <c r="H48" s="67" t="str">
        <f t="shared" si="7"/>
        <v/>
      </c>
      <c r="I48" s="67" t="str">
        <f t="shared" si="8"/>
        <v/>
      </c>
      <c r="J48" s="529" t="str">
        <f t="shared" si="9"/>
        <v/>
      </c>
      <c r="K48" s="226" t="str">
        <f t="shared" si="10"/>
        <v/>
      </c>
      <c r="L48" s="35" t="str">
        <f t="shared" si="11"/>
        <v/>
      </c>
      <c r="M48" s="45" t="b">
        <f t="shared" si="5"/>
        <v>0</v>
      </c>
      <c r="N48" s="214">
        <f t="shared" si="12"/>
        <v>1</v>
      </c>
    </row>
    <row r="49" spans="1:14" x14ac:dyDescent="0.25">
      <c r="A49" s="530">
        <v>40</v>
      </c>
      <c r="B49" s="38"/>
      <c r="C49" s="38"/>
      <c r="D49" s="38"/>
      <c r="E49" s="40"/>
      <c r="F49" s="40"/>
      <c r="G49" s="40"/>
      <c r="H49" s="67" t="str">
        <f t="shared" si="7"/>
        <v/>
      </c>
      <c r="I49" s="67" t="str">
        <f t="shared" si="8"/>
        <v/>
      </c>
      <c r="J49" s="529" t="str">
        <f t="shared" si="9"/>
        <v/>
      </c>
      <c r="K49" s="226" t="str">
        <f t="shared" si="10"/>
        <v/>
      </c>
      <c r="L49" s="35" t="str">
        <f t="shared" si="11"/>
        <v/>
      </c>
      <c r="M49" s="45" t="b">
        <f t="shared" si="5"/>
        <v>0</v>
      </c>
      <c r="N49" s="214">
        <f t="shared" si="12"/>
        <v>1</v>
      </c>
    </row>
    <row r="50" spans="1:14" x14ac:dyDescent="0.25">
      <c r="A50" s="530">
        <v>41</v>
      </c>
      <c r="B50" s="38"/>
      <c r="C50" s="38"/>
      <c r="D50" s="38"/>
      <c r="E50" s="40"/>
      <c r="F50" s="40"/>
      <c r="G50" s="40"/>
      <c r="H50" s="67" t="str">
        <f t="shared" si="7"/>
        <v/>
      </c>
      <c r="I50" s="67" t="str">
        <f t="shared" si="8"/>
        <v/>
      </c>
      <c r="J50" s="529" t="str">
        <f t="shared" si="9"/>
        <v/>
      </c>
      <c r="K50" s="226" t="str">
        <f t="shared" si="10"/>
        <v/>
      </c>
      <c r="L50" s="35" t="str">
        <f t="shared" si="11"/>
        <v/>
      </c>
      <c r="M50" s="45" t="b">
        <f t="shared" si="5"/>
        <v>0</v>
      </c>
      <c r="N50" s="214">
        <f t="shared" si="12"/>
        <v>1</v>
      </c>
    </row>
    <row r="51" spans="1:14" x14ac:dyDescent="0.25">
      <c r="A51" s="530">
        <v>42</v>
      </c>
      <c r="B51" s="38"/>
      <c r="C51" s="38"/>
      <c r="D51" s="38"/>
      <c r="E51" s="40"/>
      <c r="F51" s="40"/>
      <c r="G51" s="40"/>
      <c r="H51" s="67" t="str">
        <f t="shared" si="7"/>
        <v/>
      </c>
      <c r="I51" s="67" t="str">
        <f t="shared" si="8"/>
        <v/>
      </c>
      <c r="J51" s="529" t="str">
        <f t="shared" si="9"/>
        <v/>
      </c>
      <c r="K51" s="226" t="str">
        <f t="shared" si="10"/>
        <v/>
      </c>
      <c r="L51" s="35" t="str">
        <f t="shared" si="11"/>
        <v/>
      </c>
      <c r="M51" s="45" t="b">
        <f t="shared" si="5"/>
        <v>0</v>
      </c>
      <c r="N51" s="214">
        <f t="shared" si="12"/>
        <v>1</v>
      </c>
    </row>
    <row r="52" spans="1:14" x14ac:dyDescent="0.25">
      <c r="A52" s="530">
        <v>43</v>
      </c>
      <c r="B52" s="38"/>
      <c r="C52" s="38"/>
      <c r="D52" s="38"/>
      <c r="E52" s="40"/>
      <c r="F52" s="40"/>
      <c r="G52" s="40"/>
      <c r="H52" s="67" t="str">
        <f t="shared" si="7"/>
        <v/>
      </c>
      <c r="I52" s="67" t="str">
        <f t="shared" si="8"/>
        <v/>
      </c>
      <c r="J52" s="529" t="str">
        <f t="shared" si="9"/>
        <v/>
      </c>
      <c r="K52" s="226" t="str">
        <f t="shared" si="10"/>
        <v/>
      </c>
      <c r="L52" s="35" t="str">
        <f t="shared" si="11"/>
        <v/>
      </c>
      <c r="M52" s="45" t="b">
        <f t="shared" si="5"/>
        <v>0</v>
      </c>
      <c r="N52" s="214">
        <f t="shared" si="12"/>
        <v>1</v>
      </c>
    </row>
    <row r="53" spans="1:14" x14ac:dyDescent="0.25">
      <c r="A53" s="530">
        <v>44</v>
      </c>
      <c r="B53" s="38"/>
      <c r="C53" s="38"/>
      <c r="D53" s="38"/>
      <c r="E53" s="40"/>
      <c r="F53" s="40"/>
      <c r="G53" s="40"/>
      <c r="H53" s="67" t="str">
        <f t="shared" si="7"/>
        <v/>
      </c>
      <c r="I53" s="67" t="str">
        <f t="shared" si="8"/>
        <v/>
      </c>
      <c r="J53" s="529" t="str">
        <f t="shared" si="9"/>
        <v/>
      </c>
      <c r="K53" s="226" t="str">
        <f t="shared" si="10"/>
        <v/>
      </c>
      <c r="L53" s="35" t="str">
        <f t="shared" si="11"/>
        <v/>
      </c>
      <c r="M53" s="45" t="b">
        <f t="shared" si="5"/>
        <v>0</v>
      </c>
      <c r="N53" s="214">
        <f t="shared" si="12"/>
        <v>1</v>
      </c>
    </row>
    <row r="54" spans="1:14" x14ac:dyDescent="0.25">
      <c r="A54" s="530">
        <v>45</v>
      </c>
      <c r="B54" s="38"/>
      <c r="C54" s="38"/>
      <c r="D54" s="38"/>
      <c r="E54" s="40"/>
      <c r="F54" s="40"/>
      <c r="G54" s="40"/>
      <c r="H54" s="67" t="str">
        <f t="shared" si="7"/>
        <v/>
      </c>
      <c r="I54" s="67" t="str">
        <f t="shared" si="8"/>
        <v/>
      </c>
      <c r="J54" s="529" t="str">
        <f t="shared" si="9"/>
        <v/>
      </c>
      <c r="K54" s="226" t="str">
        <f t="shared" si="10"/>
        <v/>
      </c>
      <c r="L54" s="35" t="str">
        <f t="shared" si="11"/>
        <v/>
      </c>
      <c r="M54" s="45" t="b">
        <f t="shared" si="5"/>
        <v>0</v>
      </c>
      <c r="N54" s="214">
        <f t="shared" si="12"/>
        <v>1</v>
      </c>
    </row>
    <row r="55" spans="1:14" x14ac:dyDescent="0.25">
      <c r="A55" s="530">
        <v>46</v>
      </c>
      <c r="B55" s="38"/>
      <c r="C55" s="38"/>
      <c r="D55" s="38"/>
      <c r="E55" s="40"/>
      <c r="F55" s="40"/>
      <c r="G55" s="40"/>
      <c r="H55" s="67" t="str">
        <f t="shared" si="7"/>
        <v/>
      </c>
      <c r="I55" s="67" t="str">
        <f t="shared" si="8"/>
        <v/>
      </c>
      <c r="J55" s="529" t="str">
        <f t="shared" si="9"/>
        <v/>
      </c>
      <c r="K55" s="226" t="str">
        <f t="shared" si="10"/>
        <v/>
      </c>
      <c r="L55" s="35" t="str">
        <f t="shared" si="11"/>
        <v/>
      </c>
      <c r="M55" s="45" t="b">
        <f t="shared" si="5"/>
        <v>0</v>
      </c>
      <c r="N55" s="214">
        <f t="shared" si="12"/>
        <v>1</v>
      </c>
    </row>
    <row r="56" spans="1:14" x14ac:dyDescent="0.25">
      <c r="A56" s="530">
        <v>47</v>
      </c>
      <c r="B56" s="38"/>
      <c r="C56" s="38"/>
      <c r="D56" s="38"/>
      <c r="E56" s="40"/>
      <c r="F56" s="40"/>
      <c r="G56" s="40"/>
      <c r="H56" s="67" t="str">
        <f t="shared" si="7"/>
        <v/>
      </c>
      <c r="I56" s="67" t="str">
        <f t="shared" si="8"/>
        <v/>
      </c>
      <c r="J56" s="529" t="str">
        <f t="shared" si="9"/>
        <v/>
      </c>
      <c r="K56" s="226" t="str">
        <f t="shared" si="10"/>
        <v/>
      </c>
      <c r="L56" s="35" t="str">
        <f t="shared" si="11"/>
        <v/>
      </c>
      <c r="M56" s="45" t="b">
        <f t="shared" si="5"/>
        <v>0</v>
      </c>
      <c r="N56" s="214">
        <f t="shared" si="12"/>
        <v>1</v>
      </c>
    </row>
    <row r="57" spans="1:14" x14ac:dyDescent="0.25">
      <c r="A57" s="530">
        <v>48</v>
      </c>
      <c r="B57" s="38"/>
      <c r="C57" s="38"/>
      <c r="D57" s="38"/>
      <c r="E57" s="40"/>
      <c r="F57" s="40"/>
      <c r="G57" s="40"/>
      <c r="H57" s="67" t="str">
        <f t="shared" si="7"/>
        <v/>
      </c>
      <c r="I57" s="67" t="str">
        <f t="shared" si="8"/>
        <v/>
      </c>
      <c r="J57" s="529" t="str">
        <f t="shared" si="9"/>
        <v/>
      </c>
      <c r="K57" s="226" t="str">
        <f t="shared" si="10"/>
        <v/>
      </c>
      <c r="L57" s="35" t="str">
        <f t="shared" si="11"/>
        <v/>
      </c>
      <c r="M57" s="45" t="b">
        <f t="shared" si="5"/>
        <v>0</v>
      </c>
      <c r="N57" s="214">
        <f t="shared" si="12"/>
        <v>1</v>
      </c>
    </row>
    <row r="58" spans="1:14" x14ac:dyDescent="0.25">
      <c r="A58" s="530">
        <v>49</v>
      </c>
      <c r="B58" s="38"/>
      <c r="C58" s="38"/>
      <c r="D58" s="38"/>
      <c r="E58" s="40"/>
      <c r="F58" s="40"/>
      <c r="G58" s="40"/>
      <c r="H58" s="67" t="str">
        <f t="shared" si="7"/>
        <v/>
      </c>
      <c r="I58" s="67" t="str">
        <f t="shared" si="8"/>
        <v/>
      </c>
      <c r="J58" s="529" t="str">
        <f t="shared" si="9"/>
        <v/>
      </c>
      <c r="K58" s="226" t="str">
        <f t="shared" si="10"/>
        <v/>
      </c>
      <c r="L58" s="35" t="str">
        <f t="shared" si="11"/>
        <v/>
      </c>
      <c r="M58" s="45" t="b">
        <f t="shared" si="5"/>
        <v>0</v>
      </c>
      <c r="N58" s="214">
        <f t="shared" si="12"/>
        <v>1</v>
      </c>
    </row>
    <row r="59" spans="1:14" x14ac:dyDescent="0.25">
      <c r="A59" s="530">
        <v>50</v>
      </c>
      <c r="B59" s="38"/>
      <c r="C59" s="38"/>
      <c r="D59" s="38"/>
      <c r="E59" s="40"/>
      <c r="F59" s="40"/>
      <c r="G59" s="40"/>
      <c r="H59" s="67" t="str">
        <f t="shared" si="7"/>
        <v/>
      </c>
      <c r="I59" s="67" t="str">
        <f t="shared" si="8"/>
        <v/>
      </c>
      <c r="J59" s="529" t="str">
        <f t="shared" si="9"/>
        <v/>
      </c>
      <c r="K59" s="226" t="str">
        <f t="shared" si="10"/>
        <v/>
      </c>
      <c r="L59" s="35" t="str">
        <f t="shared" si="11"/>
        <v/>
      </c>
      <c r="M59" s="45" t="b">
        <f t="shared" si="5"/>
        <v>0</v>
      </c>
      <c r="N59" s="214">
        <f t="shared" si="12"/>
        <v>1</v>
      </c>
    </row>
    <row r="60" spans="1:14" x14ac:dyDescent="0.25">
      <c r="A60" s="530">
        <v>51</v>
      </c>
      <c r="B60" s="38"/>
      <c r="C60" s="38"/>
      <c r="D60" s="38"/>
      <c r="E60" s="40"/>
      <c r="F60" s="40"/>
      <c r="G60" s="40"/>
      <c r="H60" s="67" t="str">
        <f t="shared" si="7"/>
        <v/>
      </c>
      <c r="I60" s="67" t="str">
        <f t="shared" si="8"/>
        <v/>
      </c>
      <c r="J60" s="529" t="str">
        <f t="shared" si="9"/>
        <v/>
      </c>
      <c r="K60" s="226" t="str">
        <f t="shared" si="10"/>
        <v/>
      </c>
      <c r="L60" s="35" t="str">
        <f t="shared" si="11"/>
        <v/>
      </c>
      <c r="M60" s="45" t="b">
        <f t="shared" si="5"/>
        <v>0</v>
      </c>
      <c r="N60" s="214">
        <f t="shared" si="12"/>
        <v>1</v>
      </c>
    </row>
    <row r="61" spans="1:14" x14ac:dyDescent="0.25">
      <c r="A61" s="530">
        <v>52</v>
      </c>
      <c r="B61" s="38"/>
      <c r="C61" s="38"/>
      <c r="D61" s="38"/>
      <c r="E61" s="40"/>
      <c r="F61" s="40"/>
      <c r="G61" s="40"/>
      <c r="H61" s="67" t="str">
        <f t="shared" si="7"/>
        <v/>
      </c>
      <c r="I61" s="67" t="str">
        <f t="shared" si="8"/>
        <v/>
      </c>
      <c r="J61" s="529" t="str">
        <f t="shared" si="9"/>
        <v/>
      </c>
      <c r="K61" s="226" t="str">
        <f t="shared" si="10"/>
        <v/>
      </c>
      <c r="L61" s="35" t="str">
        <f t="shared" si="11"/>
        <v/>
      </c>
      <c r="M61" s="45" t="b">
        <f t="shared" si="5"/>
        <v>0</v>
      </c>
      <c r="N61" s="214">
        <f t="shared" si="12"/>
        <v>1</v>
      </c>
    </row>
    <row r="62" spans="1:14" x14ac:dyDescent="0.25">
      <c r="A62" s="530">
        <v>53</v>
      </c>
      <c r="B62" s="38"/>
      <c r="C62" s="38"/>
      <c r="D62" s="38"/>
      <c r="E62" s="40"/>
      <c r="F62" s="40"/>
      <c r="G62" s="40"/>
      <c r="H62" s="67" t="str">
        <f t="shared" si="7"/>
        <v/>
      </c>
      <c r="I62" s="67" t="str">
        <f t="shared" si="8"/>
        <v/>
      </c>
      <c r="J62" s="529" t="str">
        <f t="shared" si="9"/>
        <v/>
      </c>
      <c r="K62" s="226" t="str">
        <f t="shared" si="10"/>
        <v/>
      </c>
      <c r="L62" s="35" t="str">
        <f t="shared" si="11"/>
        <v/>
      </c>
      <c r="M62" s="45" t="b">
        <f t="shared" si="5"/>
        <v>0</v>
      </c>
      <c r="N62" s="214">
        <f t="shared" si="12"/>
        <v>1</v>
      </c>
    </row>
    <row r="63" spans="1:14" x14ac:dyDescent="0.25">
      <c r="A63" s="530">
        <v>54</v>
      </c>
      <c r="B63" s="38"/>
      <c r="C63" s="38"/>
      <c r="D63" s="38"/>
      <c r="E63" s="40"/>
      <c r="F63" s="40"/>
      <c r="G63" s="40"/>
      <c r="H63" s="67" t="str">
        <f t="shared" si="7"/>
        <v/>
      </c>
      <c r="I63" s="67" t="str">
        <f t="shared" si="8"/>
        <v/>
      </c>
      <c r="J63" s="529" t="str">
        <f t="shared" si="9"/>
        <v/>
      </c>
      <c r="K63" s="226" t="str">
        <f t="shared" si="10"/>
        <v/>
      </c>
      <c r="L63" s="35" t="str">
        <f t="shared" si="11"/>
        <v/>
      </c>
      <c r="M63" s="45" t="b">
        <f t="shared" si="5"/>
        <v>0</v>
      </c>
      <c r="N63" s="214">
        <f t="shared" si="12"/>
        <v>1</v>
      </c>
    </row>
    <row r="64" spans="1:14" x14ac:dyDescent="0.25">
      <c r="A64" s="530">
        <v>55</v>
      </c>
      <c r="B64" s="38"/>
      <c r="C64" s="38"/>
      <c r="D64" s="38"/>
      <c r="E64" s="40"/>
      <c r="F64" s="40"/>
      <c r="G64" s="40"/>
      <c r="H64" s="67" t="str">
        <f t="shared" si="7"/>
        <v/>
      </c>
      <c r="I64" s="67" t="str">
        <f t="shared" si="8"/>
        <v/>
      </c>
      <c r="J64" s="529" t="str">
        <f t="shared" si="9"/>
        <v/>
      </c>
      <c r="K64" s="226" t="str">
        <f t="shared" si="10"/>
        <v/>
      </c>
      <c r="L64" s="35" t="str">
        <f t="shared" si="11"/>
        <v/>
      </c>
      <c r="M64" s="45" t="b">
        <f t="shared" si="5"/>
        <v>0</v>
      </c>
      <c r="N64" s="214">
        <f t="shared" si="12"/>
        <v>1</v>
      </c>
    </row>
    <row r="65" spans="1:14" x14ac:dyDescent="0.25">
      <c r="A65" s="530">
        <v>56</v>
      </c>
      <c r="B65" s="38"/>
      <c r="C65" s="38"/>
      <c r="D65" s="38"/>
      <c r="E65" s="40"/>
      <c r="F65" s="40"/>
      <c r="G65" s="40"/>
      <c r="H65" s="67" t="str">
        <f t="shared" si="7"/>
        <v/>
      </c>
      <c r="I65" s="67" t="str">
        <f t="shared" si="8"/>
        <v/>
      </c>
      <c r="J65" s="529" t="str">
        <f t="shared" si="9"/>
        <v/>
      </c>
      <c r="K65" s="226" t="str">
        <f t="shared" si="10"/>
        <v/>
      </c>
      <c r="L65" s="35" t="str">
        <f t="shared" si="11"/>
        <v/>
      </c>
      <c r="M65" s="45" t="b">
        <f t="shared" si="5"/>
        <v>0</v>
      </c>
      <c r="N65" s="214">
        <f t="shared" si="12"/>
        <v>1</v>
      </c>
    </row>
    <row r="66" spans="1:14" x14ac:dyDescent="0.25">
      <c r="A66" s="530">
        <v>57</v>
      </c>
      <c r="B66" s="38"/>
      <c r="C66" s="38"/>
      <c r="D66" s="38"/>
      <c r="E66" s="40"/>
      <c r="F66" s="40"/>
      <c r="G66" s="40"/>
      <c r="H66" s="67" t="str">
        <f t="shared" si="7"/>
        <v/>
      </c>
      <c r="I66" s="67" t="str">
        <f t="shared" si="8"/>
        <v/>
      </c>
      <c r="J66" s="529" t="str">
        <f t="shared" si="9"/>
        <v/>
      </c>
      <c r="K66" s="226" t="str">
        <f t="shared" si="10"/>
        <v/>
      </c>
      <c r="L66" s="35" t="str">
        <f t="shared" si="11"/>
        <v/>
      </c>
      <c r="M66" s="45" t="b">
        <f t="shared" si="5"/>
        <v>0</v>
      </c>
      <c r="N66" s="214">
        <f t="shared" si="12"/>
        <v>1</v>
      </c>
    </row>
    <row r="67" spans="1:14" x14ac:dyDescent="0.25">
      <c r="A67" s="530">
        <v>58</v>
      </c>
      <c r="B67" s="38"/>
      <c r="C67" s="38"/>
      <c r="D67" s="38"/>
      <c r="E67" s="40"/>
      <c r="F67" s="40"/>
      <c r="G67" s="40"/>
      <c r="H67" s="67" t="str">
        <f t="shared" si="7"/>
        <v/>
      </c>
      <c r="I67" s="67" t="str">
        <f t="shared" si="8"/>
        <v/>
      </c>
      <c r="J67" s="529" t="str">
        <f t="shared" si="9"/>
        <v/>
      </c>
      <c r="K67" s="226" t="str">
        <f t="shared" si="10"/>
        <v/>
      </c>
      <c r="L67" s="35" t="str">
        <f t="shared" si="11"/>
        <v/>
      </c>
      <c r="M67" s="45" t="b">
        <f t="shared" si="5"/>
        <v>0</v>
      </c>
      <c r="N67" s="214">
        <f t="shared" si="12"/>
        <v>1</v>
      </c>
    </row>
    <row r="68" spans="1:14" x14ac:dyDescent="0.25">
      <c r="A68" s="530">
        <v>59</v>
      </c>
      <c r="B68" s="38"/>
      <c r="C68" s="38"/>
      <c r="D68" s="38"/>
      <c r="E68" s="40"/>
      <c r="F68" s="40"/>
      <c r="G68" s="40"/>
      <c r="H68" s="67" t="str">
        <f t="shared" si="7"/>
        <v/>
      </c>
      <c r="I68" s="67" t="str">
        <f t="shared" si="8"/>
        <v/>
      </c>
      <c r="J68" s="529" t="str">
        <f t="shared" si="9"/>
        <v/>
      </c>
      <c r="K68" s="226" t="str">
        <f t="shared" si="10"/>
        <v/>
      </c>
      <c r="L68" s="35" t="str">
        <f t="shared" si="11"/>
        <v/>
      </c>
      <c r="M68" s="45" t="b">
        <f t="shared" si="5"/>
        <v>0</v>
      </c>
      <c r="N68" s="214">
        <f t="shared" si="12"/>
        <v>1</v>
      </c>
    </row>
    <row r="69" spans="1:14" x14ac:dyDescent="0.25">
      <c r="A69" s="530">
        <v>60</v>
      </c>
      <c r="B69" s="38"/>
      <c r="C69" s="38"/>
      <c r="D69" s="38"/>
      <c r="E69" s="40"/>
      <c r="F69" s="40"/>
      <c r="G69" s="40"/>
      <c r="H69" s="67" t="str">
        <f t="shared" si="7"/>
        <v/>
      </c>
      <c r="I69" s="67" t="str">
        <f t="shared" si="8"/>
        <v/>
      </c>
      <c r="J69" s="529" t="str">
        <f t="shared" si="9"/>
        <v/>
      </c>
      <c r="K69" s="226" t="str">
        <f t="shared" si="10"/>
        <v/>
      </c>
      <c r="L69" s="35" t="str">
        <f t="shared" si="11"/>
        <v/>
      </c>
      <c r="M69" s="45" t="b">
        <f t="shared" si="5"/>
        <v>0</v>
      </c>
      <c r="N69" s="214">
        <f t="shared" si="12"/>
        <v>1</v>
      </c>
    </row>
    <row r="70" spans="1:14" x14ac:dyDescent="0.25">
      <c r="A70" s="530">
        <v>61</v>
      </c>
      <c r="B70" s="38"/>
      <c r="C70" s="38"/>
      <c r="D70" s="38"/>
      <c r="E70" s="40"/>
      <c r="F70" s="40"/>
      <c r="G70" s="40"/>
      <c r="H70" s="67" t="str">
        <f t="shared" si="7"/>
        <v/>
      </c>
      <c r="I70" s="67" t="str">
        <f t="shared" si="8"/>
        <v/>
      </c>
      <c r="J70" s="529" t="str">
        <f t="shared" si="9"/>
        <v/>
      </c>
      <c r="K70" s="226" t="str">
        <f t="shared" si="10"/>
        <v/>
      </c>
      <c r="L70" s="35" t="str">
        <f t="shared" si="11"/>
        <v/>
      </c>
      <c r="M70" s="45" t="b">
        <f t="shared" si="5"/>
        <v>0</v>
      </c>
      <c r="N70" s="214">
        <f t="shared" si="12"/>
        <v>1</v>
      </c>
    </row>
    <row r="71" spans="1:14" x14ac:dyDescent="0.25">
      <c r="A71" s="530">
        <v>62</v>
      </c>
      <c r="B71" s="38"/>
      <c r="C71" s="38"/>
      <c r="D71" s="38"/>
      <c r="E71" s="40"/>
      <c r="F71" s="40"/>
      <c r="G71" s="40"/>
      <c r="H71" s="67" t="str">
        <f t="shared" si="7"/>
        <v/>
      </c>
      <c r="I71" s="67" t="str">
        <f t="shared" si="8"/>
        <v/>
      </c>
      <c r="J71" s="529" t="str">
        <f t="shared" si="9"/>
        <v/>
      </c>
      <c r="K71" s="226" t="str">
        <f t="shared" si="10"/>
        <v/>
      </c>
      <c r="L71" s="35" t="str">
        <f t="shared" si="11"/>
        <v/>
      </c>
      <c r="M71" s="45" t="b">
        <f t="shared" si="5"/>
        <v>0</v>
      </c>
      <c r="N71" s="214">
        <f t="shared" si="12"/>
        <v>1</v>
      </c>
    </row>
    <row r="72" spans="1:14" x14ac:dyDescent="0.25">
      <c r="A72" s="530">
        <v>63</v>
      </c>
      <c r="B72" s="38"/>
      <c r="C72" s="38"/>
      <c r="D72" s="38"/>
      <c r="E72" s="40"/>
      <c r="F72" s="40"/>
      <c r="G72" s="40"/>
      <c r="H72" s="67" t="str">
        <f t="shared" si="7"/>
        <v/>
      </c>
      <c r="I72" s="67" t="str">
        <f t="shared" si="8"/>
        <v/>
      </c>
      <c r="J72" s="529" t="str">
        <f t="shared" si="9"/>
        <v/>
      </c>
      <c r="K72" s="226" t="str">
        <f t="shared" si="10"/>
        <v/>
      </c>
      <c r="L72" s="35" t="str">
        <f t="shared" si="11"/>
        <v/>
      </c>
      <c r="M72" s="45" t="b">
        <f t="shared" si="5"/>
        <v>0</v>
      </c>
      <c r="N72" s="214">
        <f t="shared" si="12"/>
        <v>1</v>
      </c>
    </row>
    <row r="73" spans="1:14" x14ac:dyDescent="0.25">
      <c r="A73" s="530">
        <v>64</v>
      </c>
      <c r="B73" s="38"/>
      <c r="C73" s="38"/>
      <c r="D73" s="38"/>
      <c r="E73" s="40"/>
      <c r="F73" s="40"/>
      <c r="G73" s="40"/>
      <c r="H73" s="67" t="str">
        <f t="shared" si="7"/>
        <v/>
      </c>
      <c r="I73" s="67" t="str">
        <f t="shared" si="8"/>
        <v/>
      </c>
      <c r="J73" s="529" t="str">
        <f t="shared" si="9"/>
        <v/>
      </c>
      <c r="K73" s="226" t="str">
        <f t="shared" si="10"/>
        <v/>
      </c>
      <c r="L73" s="35" t="str">
        <f t="shared" si="11"/>
        <v/>
      </c>
      <c r="M73" s="45" t="b">
        <f t="shared" si="5"/>
        <v>0</v>
      </c>
      <c r="N73" s="214">
        <f t="shared" si="12"/>
        <v>1</v>
      </c>
    </row>
    <row r="74" spans="1:14" x14ac:dyDescent="0.25">
      <c r="A74" s="530">
        <v>65</v>
      </c>
      <c r="B74" s="38"/>
      <c r="C74" s="38"/>
      <c r="D74" s="38"/>
      <c r="E74" s="40"/>
      <c r="F74" s="40"/>
      <c r="G74" s="40"/>
      <c r="H74" s="67" t="str">
        <f t="shared" ref="H74:H137" si="13">IF(OR($B74="",$C74="",$D74="",$E74&lt;an_initial,$E74&gt;an_final,$M74=FALSE),"",IF($G74="",CPI_LITO*$F74/N74,CPI_LITO*$G74))</f>
        <v/>
      </c>
      <c r="I74" s="67" t="str">
        <f t="shared" ref="I74:I137" si="14">IF(OR($B74="",$C74="",$D74="",$E74="",$E74&gt;an_final,$M74=FALSE),"",IF($G74="",CPI_LITO*$F74/N74,CPI_LITO*$G74))</f>
        <v/>
      </c>
      <c r="J74" s="529" t="str">
        <f t="shared" ref="J74:J109" si="15">IF(OR($B74="",$C74="",$D74="",$E74="",$E74&gt;an_final,$M74=FALSE),"",IF($E74&gt;=an_initial,1,""))</f>
        <v/>
      </c>
      <c r="K74" s="226" t="str">
        <f t="shared" ref="K74:K109" si="16">IF(OR($B74="",$C74="",$D74="",$E74="",$E74&gt;an_final,$M74=FALSE),"",1)</f>
        <v/>
      </c>
      <c r="L74" s="35" t="str">
        <f t="shared" ref="L74:L109" si="17">IF(OR($B74="",$C74="",$D74="",$E74="",$E74&gt;an_final,$M74=FALSE),"",IF($G74="",$F74/N74,$G74))</f>
        <v/>
      </c>
      <c r="M74" s="45" t="b">
        <f t="shared" ref="M74:M109" si="18">IF(nume_candidat="",FALSE,ISNUMBER(SEARCH(nume_candidat,$B74)))</f>
        <v>0</v>
      </c>
      <c r="N74" s="214">
        <f t="shared" si="12"/>
        <v>1</v>
      </c>
    </row>
    <row r="75" spans="1:14" x14ac:dyDescent="0.25">
      <c r="A75" s="530">
        <v>66</v>
      </c>
      <c r="B75" s="38"/>
      <c r="C75" s="38"/>
      <c r="D75" s="38"/>
      <c r="E75" s="40"/>
      <c r="F75" s="40"/>
      <c r="G75" s="40"/>
      <c r="H75" s="67" t="str">
        <f t="shared" si="13"/>
        <v/>
      </c>
      <c r="I75" s="67" t="str">
        <f t="shared" si="14"/>
        <v/>
      </c>
      <c r="J75" s="529" t="str">
        <f t="shared" si="15"/>
        <v/>
      </c>
      <c r="K75" s="226" t="str">
        <f t="shared" si="16"/>
        <v/>
      </c>
      <c r="L75" s="35" t="str">
        <f t="shared" si="17"/>
        <v/>
      </c>
      <c r="M75" s="45" t="b">
        <f t="shared" si="18"/>
        <v>0</v>
      </c>
      <c r="N75" s="214">
        <f t="shared" ref="N75:N109" si="19">LEN(B75)-LEN(SUBSTITUTE(B75,",",""))+1</f>
        <v>1</v>
      </c>
    </row>
    <row r="76" spans="1:14" x14ac:dyDescent="0.25">
      <c r="A76" s="530">
        <v>67</v>
      </c>
      <c r="B76" s="38"/>
      <c r="C76" s="38"/>
      <c r="D76" s="38"/>
      <c r="E76" s="40"/>
      <c r="F76" s="40"/>
      <c r="G76" s="40"/>
      <c r="H76" s="67" t="str">
        <f t="shared" si="13"/>
        <v/>
      </c>
      <c r="I76" s="67" t="str">
        <f t="shared" si="14"/>
        <v/>
      </c>
      <c r="J76" s="529" t="str">
        <f t="shared" si="15"/>
        <v/>
      </c>
      <c r="K76" s="226" t="str">
        <f t="shared" si="16"/>
        <v/>
      </c>
      <c r="L76" s="35" t="str">
        <f t="shared" si="17"/>
        <v/>
      </c>
      <c r="M76" s="45" t="b">
        <f t="shared" si="18"/>
        <v>0</v>
      </c>
      <c r="N76" s="214">
        <f t="shared" si="19"/>
        <v>1</v>
      </c>
    </row>
    <row r="77" spans="1:14" x14ac:dyDescent="0.25">
      <c r="A77" s="530">
        <v>68</v>
      </c>
      <c r="B77" s="38"/>
      <c r="C77" s="38"/>
      <c r="D77" s="38"/>
      <c r="E77" s="40"/>
      <c r="F77" s="40"/>
      <c r="G77" s="40"/>
      <c r="H77" s="67" t="str">
        <f t="shared" si="13"/>
        <v/>
      </c>
      <c r="I77" s="67" t="str">
        <f t="shared" si="14"/>
        <v/>
      </c>
      <c r="J77" s="529" t="str">
        <f t="shared" si="15"/>
        <v/>
      </c>
      <c r="K77" s="226" t="str">
        <f t="shared" si="16"/>
        <v/>
      </c>
      <c r="L77" s="35" t="str">
        <f t="shared" si="17"/>
        <v/>
      </c>
      <c r="M77" s="45" t="b">
        <f t="shared" si="18"/>
        <v>0</v>
      </c>
      <c r="N77" s="214">
        <f t="shared" si="19"/>
        <v>1</v>
      </c>
    </row>
    <row r="78" spans="1:14" x14ac:dyDescent="0.25">
      <c r="A78" s="530">
        <v>69</v>
      </c>
      <c r="B78" s="38"/>
      <c r="C78" s="38"/>
      <c r="D78" s="38"/>
      <c r="E78" s="40"/>
      <c r="F78" s="40"/>
      <c r="G78" s="40"/>
      <c r="H78" s="67" t="str">
        <f t="shared" si="13"/>
        <v/>
      </c>
      <c r="I78" s="67" t="str">
        <f t="shared" si="14"/>
        <v/>
      </c>
      <c r="J78" s="529" t="str">
        <f t="shared" si="15"/>
        <v/>
      </c>
      <c r="K78" s="226" t="str">
        <f t="shared" si="16"/>
        <v/>
      </c>
      <c r="L78" s="35" t="str">
        <f t="shared" si="17"/>
        <v/>
      </c>
      <c r="M78" s="45" t="b">
        <f t="shared" si="18"/>
        <v>0</v>
      </c>
      <c r="N78" s="214">
        <f t="shared" si="19"/>
        <v>1</v>
      </c>
    </row>
    <row r="79" spans="1:14" x14ac:dyDescent="0.25">
      <c r="A79" s="530">
        <v>70</v>
      </c>
      <c r="B79" s="38"/>
      <c r="C79" s="38"/>
      <c r="D79" s="38"/>
      <c r="E79" s="40"/>
      <c r="F79" s="40"/>
      <c r="G79" s="40"/>
      <c r="H79" s="67" t="str">
        <f t="shared" si="13"/>
        <v/>
      </c>
      <c r="I79" s="67" t="str">
        <f t="shared" si="14"/>
        <v/>
      </c>
      <c r="J79" s="529" t="str">
        <f t="shared" si="15"/>
        <v/>
      </c>
      <c r="K79" s="226" t="str">
        <f t="shared" si="16"/>
        <v/>
      </c>
      <c r="L79" s="35" t="str">
        <f t="shared" si="17"/>
        <v/>
      </c>
      <c r="M79" s="45" t="b">
        <f t="shared" si="18"/>
        <v>0</v>
      </c>
      <c r="N79" s="214">
        <f t="shared" si="19"/>
        <v>1</v>
      </c>
    </row>
    <row r="80" spans="1:14" x14ac:dyDescent="0.25">
      <c r="A80" s="530">
        <v>71</v>
      </c>
      <c r="B80" s="38"/>
      <c r="C80" s="38"/>
      <c r="D80" s="38"/>
      <c r="E80" s="40"/>
      <c r="F80" s="40"/>
      <c r="G80" s="40"/>
      <c r="H80" s="67" t="str">
        <f t="shared" si="13"/>
        <v/>
      </c>
      <c r="I80" s="67" t="str">
        <f t="shared" si="14"/>
        <v/>
      </c>
      <c r="J80" s="529" t="str">
        <f t="shared" si="15"/>
        <v/>
      </c>
      <c r="K80" s="226" t="str">
        <f t="shared" si="16"/>
        <v/>
      </c>
      <c r="L80" s="35" t="str">
        <f t="shared" si="17"/>
        <v/>
      </c>
      <c r="M80" s="45" t="b">
        <f t="shared" si="18"/>
        <v>0</v>
      </c>
      <c r="N80" s="214">
        <f t="shared" si="19"/>
        <v>1</v>
      </c>
    </row>
    <row r="81" spans="1:14" x14ac:dyDescent="0.25">
      <c r="A81" s="530">
        <v>72</v>
      </c>
      <c r="B81" s="38"/>
      <c r="C81" s="38"/>
      <c r="D81" s="38"/>
      <c r="E81" s="40"/>
      <c r="F81" s="40"/>
      <c r="G81" s="40"/>
      <c r="H81" s="67" t="str">
        <f t="shared" si="13"/>
        <v/>
      </c>
      <c r="I81" s="67" t="str">
        <f t="shared" si="14"/>
        <v/>
      </c>
      <c r="J81" s="529" t="str">
        <f t="shared" si="15"/>
        <v/>
      </c>
      <c r="K81" s="226" t="str">
        <f t="shared" si="16"/>
        <v/>
      </c>
      <c r="L81" s="35" t="str">
        <f t="shared" si="17"/>
        <v/>
      </c>
      <c r="M81" s="45" t="b">
        <f t="shared" si="18"/>
        <v>0</v>
      </c>
      <c r="N81" s="214">
        <f t="shared" si="19"/>
        <v>1</v>
      </c>
    </row>
    <row r="82" spans="1:14" x14ac:dyDescent="0.25">
      <c r="A82" s="530">
        <v>73</v>
      </c>
      <c r="B82" s="38"/>
      <c r="C82" s="38"/>
      <c r="D82" s="38"/>
      <c r="E82" s="40"/>
      <c r="F82" s="40"/>
      <c r="G82" s="40"/>
      <c r="H82" s="67" t="str">
        <f t="shared" si="13"/>
        <v/>
      </c>
      <c r="I82" s="67" t="str">
        <f t="shared" si="14"/>
        <v/>
      </c>
      <c r="J82" s="529" t="str">
        <f t="shared" si="15"/>
        <v/>
      </c>
      <c r="K82" s="226" t="str">
        <f t="shared" si="16"/>
        <v/>
      </c>
      <c r="L82" s="35" t="str">
        <f t="shared" si="17"/>
        <v/>
      </c>
      <c r="M82" s="45" t="b">
        <f t="shared" si="18"/>
        <v>0</v>
      </c>
      <c r="N82" s="214">
        <f t="shared" si="19"/>
        <v>1</v>
      </c>
    </row>
    <row r="83" spans="1:14" x14ac:dyDescent="0.25">
      <c r="A83" s="530">
        <v>74</v>
      </c>
      <c r="B83" s="38"/>
      <c r="C83" s="38"/>
      <c r="D83" s="38"/>
      <c r="E83" s="40"/>
      <c r="F83" s="40"/>
      <c r="G83" s="40"/>
      <c r="H83" s="67" t="str">
        <f t="shared" si="13"/>
        <v/>
      </c>
      <c r="I83" s="67" t="str">
        <f t="shared" si="14"/>
        <v/>
      </c>
      <c r="J83" s="529" t="str">
        <f t="shared" si="15"/>
        <v/>
      </c>
      <c r="K83" s="226" t="str">
        <f t="shared" si="16"/>
        <v/>
      </c>
      <c r="L83" s="35" t="str">
        <f t="shared" si="17"/>
        <v/>
      </c>
      <c r="M83" s="45" t="b">
        <f t="shared" si="18"/>
        <v>0</v>
      </c>
      <c r="N83" s="214">
        <f t="shared" si="19"/>
        <v>1</v>
      </c>
    </row>
    <row r="84" spans="1:14" x14ac:dyDescent="0.25">
      <c r="A84" s="530">
        <v>75</v>
      </c>
      <c r="B84" s="38"/>
      <c r="C84" s="38"/>
      <c r="D84" s="38"/>
      <c r="E84" s="40"/>
      <c r="F84" s="40"/>
      <c r="G84" s="40"/>
      <c r="H84" s="67" t="str">
        <f t="shared" si="13"/>
        <v/>
      </c>
      <c r="I84" s="67" t="str">
        <f t="shared" si="14"/>
        <v/>
      </c>
      <c r="J84" s="529" t="str">
        <f t="shared" si="15"/>
        <v/>
      </c>
      <c r="K84" s="226" t="str">
        <f t="shared" si="16"/>
        <v/>
      </c>
      <c r="L84" s="35" t="str">
        <f t="shared" si="17"/>
        <v/>
      </c>
      <c r="M84" s="45" t="b">
        <f t="shared" si="18"/>
        <v>0</v>
      </c>
      <c r="N84" s="214">
        <f t="shared" si="19"/>
        <v>1</v>
      </c>
    </row>
    <row r="85" spans="1:14" x14ac:dyDescent="0.25">
      <c r="A85" s="530">
        <v>76</v>
      </c>
      <c r="B85" s="38"/>
      <c r="C85" s="38"/>
      <c r="D85" s="38"/>
      <c r="E85" s="40"/>
      <c r="F85" s="40"/>
      <c r="G85" s="40"/>
      <c r="H85" s="67" t="str">
        <f t="shared" si="13"/>
        <v/>
      </c>
      <c r="I85" s="67" t="str">
        <f t="shared" si="14"/>
        <v/>
      </c>
      <c r="J85" s="529" t="str">
        <f t="shared" si="15"/>
        <v/>
      </c>
      <c r="K85" s="226" t="str">
        <f t="shared" si="16"/>
        <v/>
      </c>
      <c r="L85" s="35" t="str">
        <f t="shared" si="17"/>
        <v/>
      </c>
      <c r="M85" s="45" t="b">
        <f t="shared" si="18"/>
        <v>0</v>
      </c>
      <c r="N85" s="214">
        <f t="shared" si="19"/>
        <v>1</v>
      </c>
    </row>
    <row r="86" spans="1:14" x14ac:dyDescent="0.25">
      <c r="A86" s="530">
        <v>77</v>
      </c>
      <c r="B86" s="38"/>
      <c r="C86" s="38"/>
      <c r="D86" s="38"/>
      <c r="E86" s="40"/>
      <c r="F86" s="40"/>
      <c r="G86" s="40"/>
      <c r="H86" s="67" t="str">
        <f t="shared" si="13"/>
        <v/>
      </c>
      <c r="I86" s="67" t="str">
        <f t="shared" si="14"/>
        <v/>
      </c>
      <c r="J86" s="529" t="str">
        <f t="shared" si="15"/>
        <v/>
      </c>
      <c r="K86" s="226" t="str">
        <f t="shared" si="16"/>
        <v/>
      </c>
      <c r="L86" s="35" t="str">
        <f t="shared" si="17"/>
        <v/>
      </c>
      <c r="M86" s="45" t="b">
        <f t="shared" si="18"/>
        <v>0</v>
      </c>
      <c r="N86" s="214">
        <f t="shared" si="19"/>
        <v>1</v>
      </c>
    </row>
    <row r="87" spans="1:14" x14ac:dyDescent="0.25">
      <c r="A87" s="530">
        <v>78</v>
      </c>
      <c r="B87" s="38"/>
      <c r="C87" s="38"/>
      <c r="D87" s="38"/>
      <c r="E87" s="40"/>
      <c r="F87" s="40"/>
      <c r="G87" s="40"/>
      <c r="H87" s="67" t="str">
        <f t="shared" si="13"/>
        <v/>
      </c>
      <c r="I87" s="67" t="str">
        <f t="shared" si="14"/>
        <v/>
      </c>
      <c r="J87" s="529" t="str">
        <f t="shared" si="15"/>
        <v/>
      </c>
      <c r="K87" s="226" t="str">
        <f t="shared" si="16"/>
        <v/>
      </c>
      <c r="L87" s="35" t="str">
        <f t="shared" si="17"/>
        <v/>
      </c>
      <c r="M87" s="45" t="b">
        <f t="shared" si="18"/>
        <v>0</v>
      </c>
      <c r="N87" s="214">
        <f t="shared" si="19"/>
        <v>1</v>
      </c>
    </row>
    <row r="88" spans="1:14" x14ac:dyDescent="0.25">
      <c r="A88" s="530">
        <v>79</v>
      </c>
      <c r="B88" s="38"/>
      <c r="C88" s="38"/>
      <c r="D88" s="38"/>
      <c r="E88" s="40"/>
      <c r="F88" s="40"/>
      <c r="G88" s="40"/>
      <c r="H88" s="67" t="str">
        <f t="shared" si="13"/>
        <v/>
      </c>
      <c r="I88" s="67" t="str">
        <f t="shared" si="14"/>
        <v/>
      </c>
      <c r="J88" s="529" t="str">
        <f t="shared" si="15"/>
        <v/>
      </c>
      <c r="K88" s="226" t="str">
        <f t="shared" si="16"/>
        <v/>
      </c>
      <c r="L88" s="35" t="str">
        <f t="shared" si="17"/>
        <v/>
      </c>
      <c r="M88" s="45" t="b">
        <f t="shared" si="18"/>
        <v>0</v>
      </c>
      <c r="N88" s="214">
        <f t="shared" si="19"/>
        <v>1</v>
      </c>
    </row>
    <row r="89" spans="1:14" x14ac:dyDescent="0.25">
      <c r="A89" s="530">
        <v>80</v>
      </c>
      <c r="B89" s="38"/>
      <c r="C89" s="38"/>
      <c r="D89" s="38"/>
      <c r="E89" s="40"/>
      <c r="F89" s="40"/>
      <c r="G89" s="40"/>
      <c r="H89" s="67" t="str">
        <f t="shared" si="13"/>
        <v/>
      </c>
      <c r="I89" s="67" t="str">
        <f t="shared" si="14"/>
        <v/>
      </c>
      <c r="J89" s="529" t="str">
        <f t="shared" si="15"/>
        <v/>
      </c>
      <c r="K89" s="226" t="str">
        <f t="shared" si="16"/>
        <v/>
      </c>
      <c r="L89" s="35" t="str">
        <f t="shared" si="17"/>
        <v/>
      </c>
      <c r="M89" s="45" t="b">
        <f t="shared" si="18"/>
        <v>0</v>
      </c>
      <c r="N89" s="214">
        <f t="shared" si="19"/>
        <v>1</v>
      </c>
    </row>
    <row r="90" spans="1:14" x14ac:dyDescent="0.25">
      <c r="A90" s="530">
        <v>81</v>
      </c>
      <c r="B90" s="38"/>
      <c r="C90" s="38"/>
      <c r="D90" s="38"/>
      <c r="E90" s="40"/>
      <c r="F90" s="40"/>
      <c r="G90" s="40"/>
      <c r="H90" s="67" t="str">
        <f t="shared" si="13"/>
        <v/>
      </c>
      <c r="I90" s="67" t="str">
        <f t="shared" si="14"/>
        <v/>
      </c>
      <c r="J90" s="529" t="str">
        <f t="shared" si="15"/>
        <v/>
      </c>
      <c r="K90" s="226" t="str">
        <f t="shared" si="16"/>
        <v/>
      </c>
      <c r="L90" s="35" t="str">
        <f t="shared" si="17"/>
        <v/>
      </c>
      <c r="M90" s="45" t="b">
        <f t="shared" si="18"/>
        <v>0</v>
      </c>
      <c r="N90" s="214">
        <f t="shared" si="19"/>
        <v>1</v>
      </c>
    </row>
    <row r="91" spans="1:14" x14ac:dyDescent="0.25">
      <c r="A91" s="530">
        <v>82</v>
      </c>
      <c r="B91" s="38"/>
      <c r="C91" s="38"/>
      <c r="D91" s="38"/>
      <c r="E91" s="40"/>
      <c r="F91" s="40"/>
      <c r="G91" s="40"/>
      <c r="H91" s="67" t="str">
        <f t="shared" si="13"/>
        <v/>
      </c>
      <c r="I91" s="67" t="str">
        <f t="shared" si="14"/>
        <v/>
      </c>
      <c r="J91" s="529" t="str">
        <f t="shared" si="15"/>
        <v/>
      </c>
      <c r="K91" s="226" t="str">
        <f t="shared" si="16"/>
        <v/>
      </c>
      <c r="L91" s="35" t="str">
        <f t="shared" si="17"/>
        <v/>
      </c>
      <c r="M91" s="45" t="b">
        <f t="shared" si="18"/>
        <v>0</v>
      </c>
      <c r="N91" s="214">
        <f t="shared" si="19"/>
        <v>1</v>
      </c>
    </row>
    <row r="92" spans="1:14" x14ac:dyDescent="0.25">
      <c r="A92" s="530">
        <v>83</v>
      </c>
      <c r="B92" s="38"/>
      <c r="C92" s="38"/>
      <c r="D92" s="38"/>
      <c r="E92" s="40"/>
      <c r="F92" s="40"/>
      <c r="G92" s="40"/>
      <c r="H92" s="67" t="str">
        <f t="shared" si="13"/>
        <v/>
      </c>
      <c r="I92" s="67" t="str">
        <f t="shared" si="14"/>
        <v/>
      </c>
      <c r="J92" s="529" t="str">
        <f t="shared" si="15"/>
        <v/>
      </c>
      <c r="K92" s="226" t="str">
        <f t="shared" si="16"/>
        <v/>
      </c>
      <c r="L92" s="35" t="str">
        <f t="shared" si="17"/>
        <v/>
      </c>
      <c r="M92" s="45" t="b">
        <f t="shared" si="18"/>
        <v>0</v>
      </c>
      <c r="N92" s="214">
        <f t="shared" si="19"/>
        <v>1</v>
      </c>
    </row>
    <row r="93" spans="1:14" x14ac:dyDescent="0.25">
      <c r="A93" s="530">
        <v>84</v>
      </c>
      <c r="B93" s="38"/>
      <c r="C93" s="38"/>
      <c r="D93" s="38"/>
      <c r="E93" s="40"/>
      <c r="F93" s="40"/>
      <c r="G93" s="40"/>
      <c r="H93" s="67" t="str">
        <f t="shared" si="13"/>
        <v/>
      </c>
      <c r="I93" s="67" t="str">
        <f t="shared" si="14"/>
        <v/>
      </c>
      <c r="J93" s="529" t="str">
        <f t="shared" si="15"/>
        <v/>
      </c>
      <c r="K93" s="226" t="str">
        <f t="shared" si="16"/>
        <v/>
      </c>
      <c r="L93" s="35" t="str">
        <f t="shared" si="17"/>
        <v/>
      </c>
      <c r="M93" s="45" t="b">
        <f t="shared" si="18"/>
        <v>0</v>
      </c>
      <c r="N93" s="214">
        <f t="shared" si="19"/>
        <v>1</v>
      </c>
    </row>
    <row r="94" spans="1:14" x14ac:dyDescent="0.25">
      <c r="A94" s="530">
        <v>85</v>
      </c>
      <c r="B94" s="38"/>
      <c r="C94" s="38"/>
      <c r="D94" s="38"/>
      <c r="E94" s="40"/>
      <c r="F94" s="40"/>
      <c r="G94" s="40"/>
      <c r="H94" s="67" t="str">
        <f t="shared" si="13"/>
        <v/>
      </c>
      <c r="I94" s="67" t="str">
        <f t="shared" si="14"/>
        <v/>
      </c>
      <c r="J94" s="529" t="str">
        <f t="shared" si="15"/>
        <v/>
      </c>
      <c r="K94" s="226" t="str">
        <f t="shared" si="16"/>
        <v/>
      </c>
      <c r="L94" s="35" t="str">
        <f t="shared" si="17"/>
        <v/>
      </c>
      <c r="M94" s="45" t="b">
        <f t="shared" si="18"/>
        <v>0</v>
      </c>
      <c r="N94" s="214">
        <f t="shared" si="19"/>
        <v>1</v>
      </c>
    </row>
    <row r="95" spans="1:14" x14ac:dyDescent="0.25">
      <c r="A95" s="530">
        <v>86</v>
      </c>
      <c r="B95" s="38"/>
      <c r="C95" s="38"/>
      <c r="D95" s="38"/>
      <c r="E95" s="40"/>
      <c r="F95" s="40"/>
      <c r="G95" s="40"/>
      <c r="H95" s="67" t="str">
        <f t="shared" si="13"/>
        <v/>
      </c>
      <c r="I95" s="67" t="str">
        <f t="shared" si="14"/>
        <v/>
      </c>
      <c r="J95" s="529" t="str">
        <f t="shared" si="15"/>
        <v/>
      </c>
      <c r="K95" s="226" t="str">
        <f t="shared" si="16"/>
        <v/>
      </c>
      <c r="L95" s="35" t="str">
        <f t="shared" si="17"/>
        <v/>
      </c>
      <c r="M95" s="45" t="b">
        <f t="shared" si="18"/>
        <v>0</v>
      </c>
      <c r="N95" s="214">
        <f t="shared" si="19"/>
        <v>1</v>
      </c>
    </row>
    <row r="96" spans="1:14" x14ac:dyDescent="0.25">
      <c r="A96" s="530">
        <v>87</v>
      </c>
      <c r="B96" s="38"/>
      <c r="C96" s="38"/>
      <c r="D96" s="38"/>
      <c r="E96" s="40"/>
      <c r="F96" s="40"/>
      <c r="G96" s="40"/>
      <c r="H96" s="67" t="str">
        <f t="shared" si="13"/>
        <v/>
      </c>
      <c r="I96" s="67" t="str">
        <f t="shared" si="14"/>
        <v/>
      </c>
      <c r="J96" s="529" t="str">
        <f t="shared" si="15"/>
        <v/>
      </c>
      <c r="K96" s="226" t="str">
        <f t="shared" si="16"/>
        <v/>
      </c>
      <c r="L96" s="35" t="str">
        <f t="shared" si="17"/>
        <v/>
      </c>
      <c r="M96" s="45" t="b">
        <f t="shared" si="18"/>
        <v>0</v>
      </c>
      <c r="N96" s="214">
        <f t="shared" si="19"/>
        <v>1</v>
      </c>
    </row>
    <row r="97" spans="1:14" x14ac:dyDescent="0.25">
      <c r="A97" s="530">
        <v>88</v>
      </c>
      <c r="B97" s="38"/>
      <c r="C97" s="38"/>
      <c r="D97" s="38"/>
      <c r="E97" s="40"/>
      <c r="F97" s="40"/>
      <c r="G97" s="40"/>
      <c r="H97" s="67" t="str">
        <f t="shared" si="13"/>
        <v/>
      </c>
      <c r="I97" s="67" t="str">
        <f t="shared" si="14"/>
        <v/>
      </c>
      <c r="J97" s="529" t="str">
        <f t="shared" si="15"/>
        <v/>
      </c>
      <c r="K97" s="226" t="str">
        <f t="shared" si="16"/>
        <v/>
      </c>
      <c r="L97" s="35" t="str">
        <f t="shared" si="17"/>
        <v/>
      </c>
      <c r="M97" s="45" t="b">
        <f t="shared" si="18"/>
        <v>0</v>
      </c>
      <c r="N97" s="214">
        <f t="shared" si="19"/>
        <v>1</v>
      </c>
    </row>
    <row r="98" spans="1:14" x14ac:dyDescent="0.25">
      <c r="A98" s="530">
        <v>89</v>
      </c>
      <c r="B98" s="38"/>
      <c r="C98" s="38"/>
      <c r="D98" s="38"/>
      <c r="E98" s="40"/>
      <c r="F98" s="40"/>
      <c r="G98" s="40"/>
      <c r="H98" s="67" t="str">
        <f t="shared" si="13"/>
        <v/>
      </c>
      <c r="I98" s="67" t="str">
        <f t="shared" si="14"/>
        <v/>
      </c>
      <c r="J98" s="529" t="str">
        <f t="shared" si="15"/>
        <v/>
      </c>
      <c r="K98" s="226" t="str">
        <f t="shared" si="16"/>
        <v/>
      </c>
      <c r="L98" s="35" t="str">
        <f t="shared" si="17"/>
        <v/>
      </c>
      <c r="M98" s="45" t="b">
        <f t="shared" si="18"/>
        <v>0</v>
      </c>
      <c r="N98" s="214">
        <f t="shared" si="19"/>
        <v>1</v>
      </c>
    </row>
    <row r="99" spans="1:14" x14ac:dyDescent="0.25">
      <c r="A99" s="530">
        <v>90</v>
      </c>
      <c r="B99" s="38"/>
      <c r="C99" s="38"/>
      <c r="D99" s="38"/>
      <c r="E99" s="40"/>
      <c r="F99" s="40"/>
      <c r="G99" s="40"/>
      <c r="H99" s="67" t="str">
        <f t="shared" si="13"/>
        <v/>
      </c>
      <c r="I99" s="67" t="str">
        <f t="shared" si="14"/>
        <v/>
      </c>
      <c r="J99" s="529" t="str">
        <f t="shared" si="15"/>
        <v/>
      </c>
      <c r="K99" s="226" t="str">
        <f t="shared" si="16"/>
        <v/>
      </c>
      <c r="L99" s="35" t="str">
        <f t="shared" si="17"/>
        <v/>
      </c>
      <c r="M99" s="45" t="b">
        <f t="shared" si="18"/>
        <v>0</v>
      </c>
      <c r="N99" s="214">
        <f t="shared" si="19"/>
        <v>1</v>
      </c>
    </row>
    <row r="100" spans="1:14" x14ac:dyDescent="0.25">
      <c r="A100" s="530">
        <v>91</v>
      </c>
      <c r="B100" s="38"/>
      <c r="C100" s="38"/>
      <c r="D100" s="38"/>
      <c r="E100" s="40"/>
      <c r="F100" s="40"/>
      <c r="G100" s="40"/>
      <c r="H100" s="67" t="str">
        <f t="shared" si="13"/>
        <v/>
      </c>
      <c r="I100" s="67" t="str">
        <f t="shared" si="14"/>
        <v/>
      </c>
      <c r="J100" s="529" t="str">
        <f t="shared" si="15"/>
        <v/>
      </c>
      <c r="K100" s="226" t="str">
        <f t="shared" si="16"/>
        <v/>
      </c>
      <c r="L100" s="35" t="str">
        <f t="shared" si="17"/>
        <v/>
      </c>
      <c r="M100" s="45" t="b">
        <f t="shared" si="18"/>
        <v>0</v>
      </c>
      <c r="N100" s="214">
        <f t="shared" si="19"/>
        <v>1</v>
      </c>
    </row>
    <row r="101" spans="1:14" x14ac:dyDescent="0.25">
      <c r="A101" s="530">
        <v>92</v>
      </c>
      <c r="B101" s="38"/>
      <c r="C101" s="38"/>
      <c r="D101" s="38"/>
      <c r="E101" s="40"/>
      <c r="F101" s="40"/>
      <c r="G101" s="40"/>
      <c r="H101" s="67" t="str">
        <f t="shared" si="13"/>
        <v/>
      </c>
      <c r="I101" s="67" t="str">
        <f t="shared" si="14"/>
        <v/>
      </c>
      <c r="J101" s="529" t="str">
        <f t="shared" si="15"/>
        <v/>
      </c>
      <c r="K101" s="226" t="str">
        <f t="shared" si="16"/>
        <v/>
      </c>
      <c r="L101" s="35" t="str">
        <f t="shared" si="17"/>
        <v/>
      </c>
      <c r="M101" s="45" t="b">
        <f t="shared" si="18"/>
        <v>0</v>
      </c>
      <c r="N101" s="214">
        <f t="shared" si="19"/>
        <v>1</v>
      </c>
    </row>
    <row r="102" spans="1:14" x14ac:dyDescent="0.25">
      <c r="A102" s="530">
        <v>93</v>
      </c>
      <c r="B102" s="38"/>
      <c r="C102" s="38"/>
      <c r="D102" s="38"/>
      <c r="E102" s="40"/>
      <c r="F102" s="40"/>
      <c r="G102" s="40"/>
      <c r="H102" s="67" t="str">
        <f t="shared" si="13"/>
        <v/>
      </c>
      <c r="I102" s="67" t="str">
        <f t="shared" si="14"/>
        <v/>
      </c>
      <c r="J102" s="529" t="str">
        <f t="shared" si="15"/>
        <v/>
      </c>
      <c r="K102" s="226" t="str">
        <f t="shared" si="16"/>
        <v/>
      </c>
      <c r="L102" s="35" t="str">
        <f t="shared" si="17"/>
        <v/>
      </c>
      <c r="M102" s="45" t="b">
        <f t="shared" si="18"/>
        <v>0</v>
      </c>
      <c r="N102" s="214">
        <f t="shared" si="19"/>
        <v>1</v>
      </c>
    </row>
    <row r="103" spans="1:14" x14ac:dyDescent="0.25">
      <c r="A103" s="530">
        <v>94</v>
      </c>
      <c r="B103" s="38"/>
      <c r="C103" s="38"/>
      <c r="D103" s="38"/>
      <c r="E103" s="40"/>
      <c r="F103" s="40"/>
      <c r="G103" s="40"/>
      <c r="H103" s="67" t="str">
        <f t="shared" si="13"/>
        <v/>
      </c>
      <c r="I103" s="67" t="str">
        <f t="shared" si="14"/>
        <v/>
      </c>
      <c r="J103" s="529" t="str">
        <f t="shared" si="15"/>
        <v/>
      </c>
      <c r="K103" s="226" t="str">
        <f t="shared" si="16"/>
        <v/>
      </c>
      <c r="L103" s="35" t="str">
        <f t="shared" si="17"/>
        <v/>
      </c>
      <c r="M103" s="45" t="b">
        <f t="shared" si="18"/>
        <v>0</v>
      </c>
      <c r="N103" s="214">
        <f t="shared" si="19"/>
        <v>1</v>
      </c>
    </row>
    <row r="104" spans="1:14" x14ac:dyDescent="0.25">
      <c r="A104" s="530">
        <v>95</v>
      </c>
      <c r="B104" s="38"/>
      <c r="C104" s="38"/>
      <c r="D104" s="38"/>
      <c r="E104" s="40"/>
      <c r="F104" s="40"/>
      <c r="G104" s="40"/>
      <c r="H104" s="67" t="str">
        <f t="shared" si="13"/>
        <v/>
      </c>
      <c r="I104" s="67" t="str">
        <f t="shared" si="14"/>
        <v/>
      </c>
      <c r="J104" s="529" t="str">
        <f t="shared" si="15"/>
        <v/>
      </c>
      <c r="K104" s="226" t="str">
        <f t="shared" si="16"/>
        <v/>
      </c>
      <c r="L104" s="35" t="str">
        <f t="shared" si="17"/>
        <v/>
      </c>
      <c r="M104" s="45" t="b">
        <f t="shared" si="18"/>
        <v>0</v>
      </c>
      <c r="N104" s="214">
        <f t="shared" si="19"/>
        <v>1</v>
      </c>
    </row>
    <row r="105" spans="1:14" x14ac:dyDescent="0.25">
      <c r="A105" s="530">
        <v>96</v>
      </c>
      <c r="B105" s="38"/>
      <c r="C105" s="38"/>
      <c r="D105" s="38"/>
      <c r="E105" s="40"/>
      <c r="F105" s="40"/>
      <c r="G105" s="40"/>
      <c r="H105" s="67" t="str">
        <f t="shared" si="13"/>
        <v/>
      </c>
      <c r="I105" s="67" t="str">
        <f t="shared" si="14"/>
        <v/>
      </c>
      <c r="J105" s="529" t="str">
        <f t="shared" si="15"/>
        <v/>
      </c>
      <c r="K105" s="226" t="str">
        <f t="shared" si="16"/>
        <v/>
      </c>
      <c r="L105" s="35" t="str">
        <f t="shared" si="17"/>
        <v/>
      </c>
      <c r="M105" s="45" t="b">
        <f t="shared" si="18"/>
        <v>0</v>
      </c>
      <c r="N105" s="214">
        <f t="shared" si="19"/>
        <v>1</v>
      </c>
    </row>
    <row r="106" spans="1:14" x14ac:dyDescent="0.25">
      <c r="A106" s="530">
        <v>97</v>
      </c>
      <c r="B106" s="38"/>
      <c r="C106" s="38"/>
      <c r="D106" s="38"/>
      <c r="E106" s="40"/>
      <c r="F106" s="40"/>
      <c r="G106" s="40"/>
      <c r="H106" s="67" t="str">
        <f t="shared" si="13"/>
        <v/>
      </c>
      <c r="I106" s="67" t="str">
        <f t="shared" si="14"/>
        <v/>
      </c>
      <c r="J106" s="529" t="str">
        <f t="shared" si="15"/>
        <v/>
      </c>
      <c r="K106" s="226" t="str">
        <f t="shared" si="16"/>
        <v/>
      </c>
      <c r="L106" s="35" t="str">
        <f t="shared" si="17"/>
        <v/>
      </c>
      <c r="M106" s="45" t="b">
        <f t="shared" si="18"/>
        <v>0</v>
      </c>
      <c r="N106" s="214">
        <f t="shared" si="19"/>
        <v>1</v>
      </c>
    </row>
    <row r="107" spans="1:14" x14ac:dyDescent="0.25">
      <c r="A107" s="530">
        <v>98</v>
      </c>
      <c r="B107" s="38"/>
      <c r="C107" s="38"/>
      <c r="D107" s="38"/>
      <c r="E107" s="40"/>
      <c r="F107" s="40"/>
      <c r="G107" s="40"/>
      <c r="H107" s="67" t="str">
        <f t="shared" si="13"/>
        <v/>
      </c>
      <c r="I107" s="67" t="str">
        <f t="shared" si="14"/>
        <v/>
      </c>
      <c r="J107" s="529" t="str">
        <f t="shared" si="15"/>
        <v/>
      </c>
      <c r="K107" s="226" t="str">
        <f t="shared" si="16"/>
        <v/>
      </c>
      <c r="L107" s="35" t="str">
        <f t="shared" si="17"/>
        <v/>
      </c>
      <c r="M107" s="45" t="b">
        <f t="shared" si="18"/>
        <v>0</v>
      </c>
      <c r="N107" s="214">
        <f t="shared" si="19"/>
        <v>1</v>
      </c>
    </row>
    <row r="108" spans="1:14" x14ac:dyDescent="0.25">
      <c r="A108" s="530">
        <v>99</v>
      </c>
      <c r="B108" s="38"/>
      <c r="C108" s="38"/>
      <c r="D108" s="38"/>
      <c r="E108" s="40"/>
      <c r="F108" s="40"/>
      <c r="G108" s="40"/>
      <c r="H108" s="67" t="str">
        <f t="shared" si="13"/>
        <v/>
      </c>
      <c r="I108" s="67" t="str">
        <f t="shared" si="14"/>
        <v/>
      </c>
      <c r="J108" s="529" t="str">
        <f t="shared" si="15"/>
        <v/>
      </c>
      <c r="K108" s="226" t="str">
        <f t="shared" si="16"/>
        <v/>
      </c>
      <c r="L108" s="35" t="str">
        <f t="shared" si="17"/>
        <v/>
      </c>
      <c r="M108" s="45" t="b">
        <f t="shared" si="18"/>
        <v>0</v>
      </c>
      <c r="N108" s="214">
        <f t="shared" si="19"/>
        <v>1</v>
      </c>
    </row>
    <row r="109" spans="1:14" x14ac:dyDescent="0.25">
      <c r="A109" s="530">
        <v>100</v>
      </c>
      <c r="B109" s="38"/>
      <c r="C109" s="38"/>
      <c r="D109" s="38"/>
      <c r="E109" s="40"/>
      <c r="F109" s="40"/>
      <c r="G109" s="40"/>
      <c r="H109" s="67" t="str">
        <f t="shared" si="13"/>
        <v/>
      </c>
      <c r="I109" s="67" t="str">
        <f t="shared" si="14"/>
        <v/>
      </c>
      <c r="J109" s="529" t="str">
        <f t="shared" si="15"/>
        <v/>
      </c>
      <c r="K109" s="226" t="str">
        <f t="shared" si="16"/>
        <v/>
      </c>
      <c r="L109" s="35" t="str">
        <f t="shared" si="17"/>
        <v/>
      </c>
      <c r="M109" s="45" t="b">
        <f t="shared" si="18"/>
        <v>0</v>
      </c>
      <c r="N109" s="214">
        <f t="shared" si="19"/>
        <v>1</v>
      </c>
    </row>
    <row r="110" spans="1:14" x14ac:dyDescent="0.25">
      <c r="A110" s="530">
        <v>101</v>
      </c>
      <c r="B110" s="831"/>
      <c r="C110" s="831"/>
      <c r="D110" s="831"/>
      <c r="E110" s="832"/>
      <c r="F110" s="831"/>
      <c r="G110" s="532"/>
      <c r="H110" s="67" t="str">
        <f t="shared" si="13"/>
        <v/>
      </c>
      <c r="I110" s="67" t="str">
        <f t="shared" si="14"/>
        <v/>
      </c>
    </row>
    <row r="111" spans="1:14" x14ac:dyDescent="0.25">
      <c r="A111" s="530">
        <v>102</v>
      </c>
      <c r="B111" s="831"/>
      <c r="C111" s="831"/>
      <c r="D111" s="831"/>
      <c r="E111" s="832"/>
      <c r="F111" s="831"/>
      <c r="G111" s="532"/>
      <c r="H111" s="67" t="str">
        <f t="shared" si="13"/>
        <v/>
      </c>
      <c r="I111" s="67" t="str">
        <f t="shared" si="14"/>
        <v/>
      </c>
    </row>
    <row r="112" spans="1:14" x14ac:dyDescent="0.25">
      <c r="A112" s="530">
        <v>103</v>
      </c>
      <c r="B112" s="831"/>
      <c r="C112" s="831"/>
      <c r="D112" s="831"/>
      <c r="E112" s="832"/>
      <c r="F112" s="831"/>
      <c r="G112" s="532"/>
      <c r="H112" s="67" t="str">
        <f t="shared" si="13"/>
        <v/>
      </c>
      <c r="I112" s="67" t="str">
        <f t="shared" si="14"/>
        <v/>
      </c>
    </row>
    <row r="113" spans="1:9" x14ac:dyDescent="0.25">
      <c r="A113" s="530">
        <v>104</v>
      </c>
      <c r="B113" s="831"/>
      <c r="C113" s="831"/>
      <c r="D113" s="831"/>
      <c r="E113" s="832"/>
      <c r="F113" s="831"/>
      <c r="G113" s="532"/>
      <c r="H113" s="67" t="str">
        <f t="shared" si="13"/>
        <v/>
      </c>
      <c r="I113" s="67" t="str">
        <f t="shared" si="14"/>
        <v/>
      </c>
    </row>
    <row r="114" spans="1:9" x14ac:dyDescent="0.25">
      <c r="A114" s="530">
        <v>105</v>
      </c>
      <c r="B114" s="831"/>
      <c r="C114" s="831"/>
      <c r="D114" s="831"/>
      <c r="E114" s="832"/>
      <c r="F114" s="831"/>
      <c r="G114" s="532"/>
      <c r="H114" s="67" t="str">
        <f t="shared" si="13"/>
        <v/>
      </c>
      <c r="I114" s="67" t="str">
        <f t="shared" si="14"/>
        <v/>
      </c>
    </row>
    <row r="115" spans="1:9" x14ac:dyDescent="0.25">
      <c r="A115" s="530">
        <v>106</v>
      </c>
      <c r="B115" s="831"/>
      <c r="C115" s="831"/>
      <c r="D115" s="831"/>
      <c r="E115" s="832"/>
      <c r="F115" s="831"/>
      <c r="G115" s="532"/>
      <c r="H115" s="67" t="str">
        <f t="shared" si="13"/>
        <v/>
      </c>
      <c r="I115" s="67" t="str">
        <f t="shared" si="14"/>
        <v/>
      </c>
    </row>
    <row r="116" spans="1:9" x14ac:dyDescent="0.25">
      <c r="A116" s="530">
        <v>107</v>
      </c>
      <c r="B116" s="831"/>
      <c r="C116" s="831"/>
      <c r="D116" s="831"/>
      <c r="E116" s="832"/>
      <c r="F116" s="831"/>
      <c r="G116" s="532"/>
      <c r="H116" s="67" t="str">
        <f t="shared" si="13"/>
        <v/>
      </c>
      <c r="I116" s="67" t="str">
        <f t="shared" si="14"/>
        <v/>
      </c>
    </row>
    <row r="117" spans="1:9" x14ac:dyDescent="0.25">
      <c r="A117" s="530">
        <v>108</v>
      </c>
      <c r="B117" s="831"/>
      <c r="C117" s="831"/>
      <c r="D117" s="831"/>
      <c r="E117" s="832"/>
      <c r="F117" s="831"/>
      <c r="G117" s="532"/>
      <c r="H117" s="67" t="str">
        <f t="shared" si="13"/>
        <v/>
      </c>
      <c r="I117" s="67" t="str">
        <f t="shared" si="14"/>
        <v/>
      </c>
    </row>
    <row r="118" spans="1:9" x14ac:dyDescent="0.25">
      <c r="A118" s="530">
        <v>109</v>
      </c>
      <c r="B118" s="831"/>
      <c r="C118" s="831"/>
      <c r="D118" s="831"/>
      <c r="E118" s="832"/>
      <c r="F118" s="831"/>
      <c r="G118" s="532"/>
      <c r="H118" s="67" t="str">
        <f t="shared" si="13"/>
        <v/>
      </c>
      <c r="I118" s="67" t="str">
        <f t="shared" si="14"/>
        <v/>
      </c>
    </row>
    <row r="119" spans="1:9" x14ac:dyDescent="0.25">
      <c r="A119" s="530">
        <v>110</v>
      </c>
      <c r="B119" s="831"/>
      <c r="C119" s="831"/>
      <c r="D119" s="831"/>
      <c r="E119" s="832"/>
      <c r="F119" s="831"/>
      <c r="G119" s="532"/>
      <c r="H119" s="67" t="str">
        <f t="shared" si="13"/>
        <v/>
      </c>
      <c r="I119" s="67" t="str">
        <f t="shared" si="14"/>
        <v/>
      </c>
    </row>
    <row r="120" spans="1:9" x14ac:dyDescent="0.25">
      <c r="A120" s="530">
        <v>111</v>
      </c>
      <c r="B120" s="831"/>
      <c r="C120" s="831"/>
      <c r="D120" s="831"/>
      <c r="E120" s="832"/>
      <c r="F120" s="831"/>
      <c r="G120" s="532"/>
      <c r="H120" s="67" t="str">
        <f t="shared" si="13"/>
        <v/>
      </c>
      <c r="I120" s="67" t="str">
        <f t="shared" si="14"/>
        <v/>
      </c>
    </row>
    <row r="121" spans="1:9" x14ac:dyDescent="0.25">
      <c r="A121" s="530">
        <v>112</v>
      </c>
      <c r="B121" s="831"/>
      <c r="C121" s="831"/>
      <c r="D121" s="831"/>
      <c r="E121" s="832"/>
      <c r="F121" s="831"/>
      <c r="G121" s="532"/>
      <c r="H121" s="67" t="str">
        <f t="shared" si="13"/>
        <v/>
      </c>
      <c r="I121" s="67" t="str">
        <f t="shared" si="14"/>
        <v/>
      </c>
    </row>
    <row r="122" spans="1:9" x14ac:dyDescent="0.25">
      <c r="A122" s="530">
        <v>113</v>
      </c>
      <c r="B122" s="831"/>
      <c r="C122" s="831"/>
      <c r="D122" s="831"/>
      <c r="E122" s="832"/>
      <c r="F122" s="831"/>
      <c r="G122" s="532"/>
      <c r="H122" s="67" t="str">
        <f t="shared" si="13"/>
        <v/>
      </c>
      <c r="I122" s="67" t="str">
        <f t="shared" si="14"/>
        <v/>
      </c>
    </row>
    <row r="123" spans="1:9" x14ac:dyDescent="0.25">
      <c r="A123" s="530">
        <v>114</v>
      </c>
      <c r="B123" s="831"/>
      <c r="C123" s="831"/>
      <c r="D123" s="831"/>
      <c r="E123" s="832"/>
      <c r="F123" s="831"/>
      <c r="G123" s="532"/>
      <c r="H123" s="67" t="str">
        <f t="shared" si="13"/>
        <v/>
      </c>
      <c r="I123" s="67" t="str">
        <f t="shared" si="14"/>
        <v/>
      </c>
    </row>
    <row r="124" spans="1:9" x14ac:dyDescent="0.25">
      <c r="A124" s="530">
        <v>115</v>
      </c>
      <c r="B124" s="831"/>
      <c r="C124" s="831"/>
      <c r="D124" s="831"/>
      <c r="E124" s="832"/>
      <c r="F124" s="831"/>
      <c r="G124" s="532"/>
      <c r="H124" s="67" t="str">
        <f t="shared" si="13"/>
        <v/>
      </c>
      <c r="I124" s="67" t="str">
        <f t="shared" si="14"/>
        <v/>
      </c>
    </row>
    <row r="125" spans="1:9" x14ac:dyDescent="0.25">
      <c r="A125" s="530">
        <v>116</v>
      </c>
      <c r="B125" s="831"/>
      <c r="C125" s="831"/>
      <c r="D125" s="831"/>
      <c r="E125" s="832"/>
      <c r="F125" s="831"/>
      <c r="G125" s="532"/>
      <c r="H125" s="67" t="str">
        <f t="shared" si="13"/>
        <v/>
      </c>
      <c r="I125" s="67" t="str">
        <f t="shared" si="14"/>
        <v/>
      </c>
    </row>
    <row r="126" spans="1:9" x14ac:dyDescent="0.25">
      <c r="A126" s="530">
        <v>117</v>
      </c>
      <c r="B126" s="831"/>
      <c r="C126" s="831"/>
      <c r="D126" s="831"/>
      <c r="E126" s="832"/>
      <c r="F126" s="831"/>
      <c r="G126" s="532"/>
      <c r="H126" s="67" t="str">
        <f t="shared" si="13"/>
        <v/>
      </c>
      <c r="I126" s="67" t="str">
        <f t="shared" si="14"/>
        <v/>
      </c>
    </row>
    <row r="127" spans="1:9" x14ac:dyDescent="0.25">
      <c r="A127" s="530">
        <v>118</v>
      </c>
      <c r="B127" s="831"/>
      <c r="C127" s="831"/>
      <c r="D127" s="831"/>
      <c r="E127" s="832"/>
      <c r="F127" s="831"/>
      <c r="G127" s="532"/>
      <c r="H127" s="67" t="str">
        <f t="shared" si="13"/>
        <v/>
      </c>
      <c r="I127" s="67" t="str">
        <f t="shared" si="14"/>
        <v/>
      </c>
    </row>
    <row r="128" spans="1:9" x14ac:dyDescent="0.25">
      <c r="A128" s="530">
        <v>119</v>
      </c>
      <c r="B128" s="831"/>
      <c r="C128" s="831"/>
      <c r="D128" s="831"/>
      <c r="E128" s="832"/>
      <c r="F128" s="831"/>
      <c r="G128" s="532"/>
      <c r="H128" s="67" t="str">
        <f t="shared" si="13"/>
        <v/>
      </c>
      <c r="I128" s="67" t="str">
        <f t="shared" si="14"/>
        <v/>
      </c>
    </row>
    <row r="129" spans="1:9" x14ac:dyDescent="0.25">
      <c r="A129" s="530">
        <v>120</v>
      </c>
      <c r="B129" s="831"/>
      <c r="C129" s="831"/>
      <c r="D129" s="831"/>
      <c r="E129" s="832"/>
      <c r="F129" s="831"/>
      <c r="G129" s="532"/>
      <c r="H129" s="67" t="str">
        <f t="shared" si="13"/>
        <v/>
      </c>
      <c r="I129" s="67" t="str">
        <f t="shared" si="14"/>
        <v/>
      </c>
    </row>
    <row r="130" spans="1:9" x14ac:dyDescent="0.25">
      <c r="A130" s="530">
        <v>121</v>
      </c>
      <c r="B130" s="831"/>
      <c r="C130" s="831"/>
      <c r="D130" s="831"/>
      <c r="E130" s="832"/>
      <c r="F130" s="831"/>
      <c r="G130" s="532"/>
      <c r="H130" s="67" t="str">
        <f t="shared" si="13"/>
        <v/>
      </c>
      <c r="I130" s="67" t="str">
        <f t="shared" si="14"/>
        <v/>
      </c>
    </row>
    <row r="131" spans="1:9" x14ac:dyDescent="0.25">
      <c r="A131" s="530">
        <v>122</v>
      </c>
      <c r="B131" s="831"/>
      <c r="C131" s="831"/>
      <c r="D131" s="831"/>
      <c r="E131" s="832"/>
      <c r="F131" s="831"/>
      <c r="G131" s="532"/>
      <c r="H131" s="67" t="str">
        <f t="shared" si="13"/>
        <v/>
      </c>
      <c r="I131" s="67" t="str">
        <f t="shared" si="14"/>
        <v/>
      </c>
    </row>
    <row r="132" spans="1:9" x14ac:dyDescent="0.25">
      <c r="A132" s="530">
        <v>123</v>
      </c>
      <c r="B132" s="831"/>
      <c r="C132" s="831"/>
      <c r="D132" s="831"/>
      <c r="E132" s="832"/>
      <c r="F132" s="831"/>
      <c r="G132" s="532"/>
      <c r="H132" s="67" t="str">
        <f t="shared" si="13"/>
        <v/>
      </c>
      <c r="I132" s="67" t="str">
        <f t="shared" si="14"/>
        <v/>
      </c>
    </row>
    <row r="133" spans="1:9" x14ac:dyDescent="0.25">
      <c r="A133" s="530">
        <v>124</v>
      </c>
      <c r="B133" s="831"/>
      <c r="C133" s="831"/>
      <c r="D133" s="831"/>
      <c r="E133" s="832"/>
      <c r="F133" s="831"/>
      <c r="G133" s="532"/>
      <c r="H133" s="67" t="str">
        <f t="shared" si="13"/>
        <v/>
      </c>
      <c r="I133" s="67" t="str">
        <f t="shared" si="14"/>
        <v/>
      </c>
    </row>
    <row r="134" spans="1:9" x14ac:dyDescent="0.25">
      <c r="A134" s="530">
        <v>125</v>
      </c>
      <c r="B134" s="831"/>
      <c r="C134" s="831"/>
      <c r="D134" s="831"/>
      <c r="E134" s="832"/>
      <c r="F134" s="831"/>
      <c r="G134" s="532"/>
      <c r="H134" s="67" t="str">
        <f t="shared" si="13"/>
        <v/>
      </c>
      <c r="I134" s="67" t="str">
        <f t="shared" si="14"/>
        <v/>
      </c>
    </row>
    <row r="135" spans="1:9" x14ac:dyDescent="0.25">
      <c r="A135" s="530">
        <v>126</v>
      </c>
      <c r="B135" s="831"/>
      <c r="C135" s="831"/>
      <c r="D135" s="831"/>
      <c r="E135" s="832"/>
      <c r="F135" s="831"/>
      <c r="G135" s="532"/>
      <c r="H135" s="67" t="str">
        <f t="shared" si="13"/>
        <v/>
      </c>
      <c r="I135" s="67" t="str">
        <f t="shared" si="14"/>
        <v/>
      </c>
    </row>
    <row r="136" spans="1:9" x14ac:dyDescent="0.25">
      <c r="A136" s="530">
        <v>127</v>
      </c>
      <c r="B136" s="831"/>
      <c r="C136" s="831"/>
      <c r="D136" s="831"/>
      <c r="E136" s="832"/>
      <c r="F136" s="831"/>
      <c r="G136" s="532"/>
      <c r="H136" s="67" t="str">
        <f t="shared" si="13"/>
        <v/>
      </c>
      <c r="I136" s="67" t="str">
        <f t="shared" si="14"/>
        <v/>
      </c>
    </row>
    <row r="137" spans="1:9" x14ac:dyDescent="0.25">
      <c r="A137" s="530">
        <v>128</v>
      </c>
      <c r="B137" s="831"/>
      <c r="C137" s="831"/>
      <c r="D137" s="831"/>
      <c r="E137" s="832"/>
      <c r="F137" s="831"/>
      <c r="G137" s="532"/>
      <c r="H137" s="67" t="str">
        <f t="shared" si="13"/>
        <v/>
      </c>
      <c r="I137" s="67" t="str">
        <f t="shared" si="14"/>
        <v/>
      </c>
    </row>
    <row r="138" spans="1:9" x14ac:dyDescent="0.25">
      <c r="A138" s="530">
        <v>129</v>
      </c>
      <c r="B138" s="831"/>
      <c r="C138" s="831"/>
      <c r="D138" s="831"/>
      <c r="E138" s="832"/>
      <c r="F138" s="831"/>
      <c r="G138" s="532"/>
      <c r="H138" s="67" t="str">
        <f t="shared" ref="H138:H201" si="20">IF(OR($B138="",$C138="",$D138="",$E138&lt;an_initial,$E138&gt;an_final,$M138=FALSE),"",IF($G138="",CPI_LITO*$F138/N138,CPI_LITO*$G138))</f>
        <v/>
      </c>
      <c r="I138" s="67" t="str">
        <f t="shared" ref="I138:I201" si="21">IF(OR($B138="",$C138="",$D138="",$E138="",$E138&gt;an_final,$M138=FALSE),"",IF($G138="",CPI_LITO*$F138/N138,CPI_LITO*$G138))</f>
        <v/>
      </c>
    </row>
    <row r="139" spans="1:9" x14ac:dyDescent="0.25">
      <c r="A139" s="530">
        <v>130</v>
      </c>
      <c r="B139" s="831"/>
      <c r="C139" s="831"/>
      <c r="D139" s="831"/>
      <c r="E139" s="832"/>
      <c r="F139" s="831"/>
      <c r="G139" s="532"/>
      <c r="H139" s="67" t="str">
        <f t="shared" si="20"/>
        <v/>
      </c>
      <c r="I139" s="67" t="str">
        <f t="shared" si="21"/>
        <v/>
      </c>
    </row>
    <row r="140" spans="1:9" x14ac:dyDescent="0.25">
      <c r="A140" s="530">
        <v>131</v>
      </c>
      <c r="B140" s="831"/>
      <c r="C140" s="831"/>
      <c r="D140" s="831"/>
      <c r="E140" s="832"/>
      <c r="F140" s="831"/>
      <c r="G140" s="532"/>
      <c r="H140" s="67" t="str">
        <f t="shared" si="20"/>
        <v/>
      </c>
      <c r="I140" s="67" t="str">
        <f t="shared" si="21"/>
        <v/>
      </c>
    </row>
    <row r="141" spans="1:9" x14ac:dyDescent="0.25">
      <c r="A141" s="530">
        <v>132</v>
      </c>
      <c r="B141" s="831"/>
      <c r="C141" s="831"/>
      <c r="D141" s="831"/>
      <c r="E141" s="832"/>
      <c r="F141" s="831"/>
      <c r="G141" s="532"/>
      <c r="H141" s="67" t="str">
        <f t="shared" si="20"/>
        <v/>
      </c>
      <c r="I141" s="67" t="str">
        <f t="shared" si="21"/>
        <v/>
      </c>
    </row>
    <row r="142" spans="1:9" x14ac:dyDescent="0.25">
      <c r="A142" s="530">
        <v>133</v>
      </c>
      <c r="B142" s="831"/>
      <c r="C142" s="831"/>
      <c r="D142" s="831"/>
      <c r="E142" s="832"/>
      <c r="F142" s="831"/>
      <c r="G142" s="532"/>
      <c r="H142" s="67" t="str">
        <f t="shared" si="20"/>
        <v/>
      </c>
      <c r="I142" s="67" t="str">
        <f t="shared" si="21"/>
        <v/>
      </c>
    </row>
    <row r="143" spans="1:9" x14ac:dyDescent="0.25">
      <c r="A143" s="530">
        <v>134</v>
      </c>
      <c r="B143" s="831"/>
      <c r="C143" s="831"/>
      <c r="D143" s="831"/>
      <c r="E143" s="832"/>
      <c r="F143" s="831"/>
      <c r="G143" s="532"/>
      <c r="H143" s="67" t="str">
        <f t="shared" si="20"/>
        <v/>
      </c>
      <c r="I143" s="67" t="str">
        <f t="shared" si="21"/>
        <v/>
      </c>
    </row>
    <row r="144" spans="1:9" x14ac:dyDescent="0.25">
      <c r="A144" s="530">
        <v>135</v>
      </c>
      <c r="B144" s="831"/>
      <c r="C144" s="831"/>
      <c r="D144" s="831"/>
      <c r="E144" s="832"/>
      <c r="F144" s="831"/>
      <c r="G144" s="532"/>
      <c r="H144" s="67" t="str">
        <f t="shared" si="20"/>
        <v/>
      </c>
      <c r="I144" s="67" t="str">
        <f t="shared" si="21"/>
        <v/>
      </c>
    </row>
    <row r="145" spans="1:9" x14ac:dyDescent="0.25">
      <c r="A145" s="530">
        <v>136</v>
      </c>
      <c r="B145" s="831"/>
      <c r="C145" s="831"/>
      <c r="D145" s="831"/>
      <c r="E145" s="832"/>
      <c r="F145" s="831"/>
      <c r="G145" s="532"/>
      <c r="H145" s="67" t="str">
        <f t="shared" si="20"/>
        <v/>
      </c>
      <c r="I145" s="67" t="str">
        <f t="shared" si="21"/>
        <v/>
      </c>
    </row>
    <row r="146" spans="1:9" x14ac:dyDescent="0.25">
      <c r="A146" s="530">
        <v>137</v>
      </c>
      <c r="B146" s="831"/>
      <c r="C146" s="831"/>
      <c r="D146" s="831"/>
      <c r="E146" s="832"/>
      <c r="F146" s="831"/>
      <c r="G146" s="532"/>
      <c r="H146" s="67" t="str">
        <f t="shared" si="20"/>
        <v/>
      </c>
      <c r="I146" s="67" t="str">
        <f t="shared" si="21"/>
        <v/>
      </c>
    </row>
    <row r="147" spans="1:9" x14ac:dyDescent="0.25">
      <c r="A147" s="530">
        <v>138</v>
      </c>
      <c r="B147" s="831"/>
      <c r="C147" s="831"/>
      <c r="D147" s="831"/>
      <c r="E147" s="832"/>
      <c r="F147" s="831"/>
      <c r="G147" s="532"/>
      <c r="H147" s="67" t="str">
        <f t="shared" si="20"/>
        <v/>
      </c>
      <c r="I147" s="67" t="str">
        <f t="shared" si="21"/>
        <v/>
      </c>
    </row>
    <row r="148" spans="1:9" x14ac:dyDescent="0.25">
      <c r="A148" s="530">
        <v>139</v>
      </c>
      <c r="B148" s="831"/>
      <c r="C148" s="831"/>
      <c r="D148" s="831"/>
      <c r="E148" s="832"/>
      <c r="F148" s="831"/>
      <c r="G148" s="532"/>
      <c r="H148" s="67" t="str">
        <f t="shared" si="20"/>
        <v/>
      </c>
      <c r="I148" s="67" t="str">
        <f t="shared" si="21"/>
        <v/>
      </c>
    </row>
    <row r="149" spans="1:9" x14ac:dyDescent="0.25">
      <c r="A149" s="530">
        <v>140</v>
      </c>
      <c r="B149" s="831"/>
      <c r="C149" s="831"/>
      <c r="D149" s="831"/>
      <c r="E149" s="832"/>
      <c r="F149" s="831"/>
      <c r="G149" s="532"/>
      <c r="H149" s="67" t="str">
        <f t="shared" si="20"/>
        <v/>
      </c>
      <c r="I149" s="67" t="str">
        <f t="shared" si="21"/>
        <v/>
      </c>
    </row>
    <row r="150" spans="1:9" x14ac:dyDescent="0.25">
      <c r="A150" s="530">
        <v>141</v>
      </c>
      <c r="B150" s="831"/>
      <c r="C150" s="831"/>
      <c r="D150" s="831"/>
      <c r="E150" s="832"/>
      <c r="F150" s="831"/>
      <c r="G150" s="532"/>
      <c r="H150" s="67" t="str">
        <f t="shared" si="20"/>
        <v/>
      </c>
      <c r="I150" s="67" t="str">
        <f t="shared" si="21"/>
        <v/>
      </c>
    </row>
    <row r="151" spans="1:9" x14ac:dyDescent="0.25">
      <c r="A151" s="530">
        <v>142</v>
      </c>
      <c r="B151" s="831"/>
      <c r="C151" s="831"/>
      <c r="D151" s="831"/>
      <c r="E151" s="832"/>
      <c r="F151" s="831"/>
      <c r="G151" s="532"/>
      <c r="H151" s="67" t="str">
        <f t="shared" si="20"/>
        <v/>
      </c>
      <c r="I151" s="67" t="str">
        <f t="shared" si="21"/>
        <v/>
      </c>
    </row>
    <row r="152" spans="1:9" x14ac:dyDescent="0.25">
      <c r="A152" s="530">
        <v>143</v>
      </c>
      <c r="B152" s="831"/>
      <c r="C152" s="831"/>
      <c r="D152" s="831"/>
      <c r="E152" s="832"/>
      <c r="F152" s="831"/>
      <c r="G152" s="532"/>
      <c r="H152" s="67" t="str">
        <f t="shared" si="20"/>
        <v/>
      </c>
      <c r="I152" s="67" t="str">
        <f t="shared" si="21"/>
        <v/>
      </c>
    </row>
    <row r="153" spans="1:9" x14ac:dyDescent="0.25">
      <c r="A153" s="530">
        <v>144</v>
      </c>
      <c r="B153" s="831"/>
      <c r="C153" s="831"/>
      <c r="D153" s="831"/>
      <c r="E153" s="832"/>
      <c r="F153" s="831"/>
      <c r="G153" s="532"/>
      <c r="H153" s="67" t="str">
        <f t="shared" si="20"/>
        <v/>
      </c>
      <c r="I153" s="67" t="str">
        <f t="shared" si="21"/>
        <v/>
      </c>
    </row>
    <row r="154" spans="1:9" x14ac:dyDescent="0.25">
      <c r="A154" s="530">
        <v>145</v>
      </c>
      <c r="B154" s="831"/>
      <c r="C154" s="831"/>
      <c r="D154" s="831"/>
      <c r="E154" s="832"/>
      <c r="F154" s="831"/>
      <c r="G154" s="532"/>
      <c r="H154" s="67" t="str">
        <f t="shared" si="20"/>
        <v/>
      </c>
      <c r="I154" s="67" t="str">
        <f t="shared" si="21"/>
        <v/>
      </c>
    </row>
    <row r="155" spans="1:9" x14ac:dyDescent="0.25">
      <c r="A155" s="530">
        <v>146</v>
      </c>
      <c r="B155" s="831"/>
      <c r="C155" s="831"/>
      <c r="D155" s="831"/>
      <c r="E155" s="832"/>
      <c r="F155" s="831"/>
      <c r="G155" s="532"/>
      <c r="H155" s="67" t="str">
        <f t="shared" si="20"/>
        <v/>
      </c>
      <c r="I155" s="67" t="str">
        <f t="shared" si="21"/>
        <v/>
      </c>
    </row>
    <row r="156" spans="1:9" x14ac:dyDescent="0.25">
      <c r="A156" s="530">
        <v>147</v>
      </c>
      <c r="B156" s="831"/>
      <c r="C156" s="831"/>
      <c r="D156" s="831"/>
      <c r="E156" s="832"/>
      <c r="F156" s="831"/>
      <c r="G156" s="532"/>
      <c r="H156" s="67" t="str">
        <f t="shared" si="20"/>
        <v/>
      </c>
      <c r="I156" s="67" t="str">
        <f t="shared" si="21"/>
        <v/>
      </c>
    </row>
    <row r="157" spans="1:9" x14ac:dyDescent="0.25">
      <c r="A157" s="530">
        <v>148</v>
      </c>
      <c r="B157" s="831"/>
      <c r="C157" s="831"/>
      <c r="D157" s="831"/>
      <c r="E157" s="832"/>
      <c r="F157" s="831"/>
      <c r="G157" s="532"/>
      <c r="H157" s="67" t="str">
        <f t="shared" si="20"/>
        <v/>
      </c>
      <c r="I157" s="67" t="str">
        <f t="shared" si="21"/>
        <v/>
      </c>
    </row>
    <row r="158" spans="1:9" x14ac:dyDescent="0.25">
      <c r="A158" s="530">
        <v>149</v>
      </c>
      <c r="B158" s="831"/>
      <c r="C158" s="831"/>
      <c r="D158" s="831"/>
      <c r="E158" s="832"/>
      <c r="F158" s="831"/>
      <c r="G158" s="532"/>
      <c r="H158" s="67" t="str">
        <f t="shared" si="20"/>
        <v/>
      </c>
      <c r="I158" s="67" t="str">
        <f t="shared" si="21"/>
        <v/>
      </c>
    </row>
    <row r="159" spans="1:9" x14ac:dyDescent="0.25">
      <c r="A159" s="530">
        <v>150</v>
      </c>
      <c r="B159" s="831"/>
      <c r="C159" s="831"/>
      <c r="D159" s="831"/>
      <c r="E159" s="832"/>
      <c r="F159" s="831"/>
      <c r="G159" s="532"/>
      <c r="H159" s="67" t="str">
        <f t="shared" si="20"/>
        <v/>
      </c>
      <c r="I159" s="67" t="str">
        <f t="shared" si="21"/>
        <v/>
      </c>
    </row>
    <row r="160" spans="1:9" x14ac:dyDescent="0.25">
      <c r="A160" s="530">
        <v>151</v>
      </c>
      <c r="B160" s="831"/>
      <c r="C160" s="831"/>
      <c r="D160" s="831"/>
      <c r="E160" s="832"/>
      <c r="F160" s="831"/>
      <c r="G160" s="532"/>
      <c r="H160" s="67" t="str">
        <f t="shared" si="20"/>
        <v/>
      </c>
      <c r="I160" s="67" t="str">
        <f t="shared" si="21"/>
        <v/>
      </c>
    </row>
    <row r="161" spans="1:9" x14ac:dyDescent="0.25">
      <c r="A161" s="530">
        <v>152</v>
      </c>
      <c r="B161" s="831"/>
      <c r="C161" s="831"/>
      <c r="D161" s="831"/>
      <c r="E161" s="832"/>
      <c r="F161" s="831"/>
      <c r="G161" s="532"/>
      <c r="H161" s="67" t="str">
        <f t="shared" si="20"/>
        <v/>
      </c>
      <c r="I161" s="67" t="str">
        <f t="shared" si="21"/>
        <v/>
      </c>
    </row>
    <row r="162" spans="1:9" x14ac:dyDescent="0.25">
      <c r="A162" s="530">
        <v>153</v>
      </c>
      <c r="B162" s="831"/>
      <c r="C162" s="831"/>
      <c r="D162" s="831"/>
      <c r="E162" s="832"/>
      <c r="F162" s="831"/>
      <c r="G162" s="532"/>
      <c r="H162" s="67" t="str">
        <f t="shared" si="20"/>
        <v/>
      </c>
      <c r="I162" s="67" t="str">
        <f t="shared" si="21"/>
        <v/>
      </c>
    </row>
    <row r="163" spans="1:9" x14ac:dyDescent="0.25">
      <c r="A163" s="530">
        <v>154</v>
      </c>
      <c r="B163" s="831"/>
      <c r="C163" s="831"/>
      <c r="D163" s="831"/>
      <c r="E163" s="832"/>
      <c r="F163" s="831"/>
      <c r="G163" s="532"/>
      <c r="H163" s="67" t="str">
        <f t="shared" si="20"/>
        <v/>
      </c>
      <c r="I163" s="67" t="str">
        <f t="shared" si="21"/>
        <v/>
      </c>
    </row>
    <row r="164" spans="1:9" x14ac:dyDescent="0.25">
      <c r="A164" s="530">
        <v>155</v>
      </c>
      <c r="B164" s="831"/>
      <c r="C164" s="831"/>
      <c r="D164" s="831"/>
      <c r="E164" s="832"/>
      <c r="F164" s="831"/>
      <c r="G164" s="532"/>
      <c r="H164" s="67" t="str">
        <f t="shared" si="20"/>
        <v/>
      </c>
      <c r="I164" s="67" t="str">
        <f t="shared" si="21"/>
        <v/>
      </c>
    </row>
    <row r="165" spans="1:9" x14ac:dyDescent="0.25">
      <c r="A165" s="530">
        <v>156</v>
      </c>
      <c r="B165" s="831"/>
      <c r="C165" s="831"/>
      <c r="D165" s="831"/>
      <c r="E165" s="832"/>
      <c r="F165" s="831"/>
      <c r="G165" s="532"/>
      <c r="H165" s="67" t="str">
        <f t="shared" si="20"/>
        <v/>
      </c>
      <c r="I165" s="67" t="str">
        <f t="shared" si="21"/>
        <v/>
      </c>
    </row>
    <row r="166" spans="1:9" x14ac:dyDescent="0.25">
      <c r="A166" s="530">
        <v>157</v>
      </c>
      <c r="B166" s="831"/>
      <c r="C166" s="831"/>
      <c r="D166" s="831"/>
      <c r="E166" s="832"/>
      <c r="F166" s="831"/>
      <c r="G166" s="532"/>
      <c r="H166" s="67" t="str">
        <f t="shared" si="20"/>
        <v/>
      </c>
      <c r="I166" s="67" t="str">
        <f t="shared" si="21"/>
        <v/>
      </c>
    </row>
    <row r="167" spans="1:9" x14ac:dyDescent="0.25">
      <c r="A167" s="530">
        <v>158</v>
      </c>
      <c r="B167" s="831"/>
      <c r="C167" s="831"/>
      <c r="D167" s="831"/>
      <c r="E167" s="832"/>
      <c r="F167" s="831"/>
      <c r="G167" s="532"/>
      <c r="H167" s="67" t="str">
        <f t="shared" si="20"/>
        <v/>
      </c>
      <c r="I167" s="67" t="str">
        <f t="shared" si="21"/>
        <v/>
      </c>
    </row>
    <row r="168" spans="1:9" x14ac:dyDescent="0.25">
      <c r="A168" s="530">
        <v>159</v>
      </c>
      <c r="B168" s="831"/>
      <c r="C168" s="831"/>
      <c r="D168" s="831"/>
      <c r="E168" s="832"/>
      <c r="F168" s="831"/>
      <c r="G168" s="532"/>
      <c r="H168" s="67" t="str">
        <f t="shared" si="20"/>
        <v/>
      </c>
      <c r="I168" s="67" t="str">
        <f t="shared" si="21"/>
        <v/>
      </c>
    </row>
    <row r="169" spans="1:9" x14ac:dyDescent="0.25">
      <c r="A169" s="530">
        <v>160</v>
      </c>
      <c r="B169" s="831"/>
      <c r="C169" s="831"/>
      <c r="D169" s="831"/>
      <c r="E169" s="832"/>
      <c r="F169" s="831"/>
      <c r="G169" s="532"/>
      <c r="H169" s="67" t="str">
        <f t="shared" si="20"/>
        <v/>
      </c>
      <c r="I169" s="67" t="str">
        <f t="shared" si="21"/>
        <v/>
      </c>
    </row>
    <row r="170" spans="1:9" x14ac:dyDescent="0.25">
      <c r="A170" s="530">
        <v>161</v>
      </c>
      <c r="B170" s="831"/>
      <c r="C170" s="831"/>
      <c r="D170" s="831"/>
      <c r="E170" s="832"/>
      <c r="F170" s="831"/>
      <c r="G170" s="532"/>
      <c r="H170" s="67" t="str">
        <f t="shared" si="20"/>
        <v/>
      </c>
      <c r="I170" s="67" t="str">
        <f t="shared" si="21"/>
        <v/>
      </c>
    </row>
    <row r="171" spans="1:9" x14ac:dyDescent="0.25">
      <c r="A171" s="530">
        <v>162</v>
      </c>
      <c r="B171" s="831"/>
      <c r="C171" s="831"/>
      <c r="D171" s="831"/>
      <c r="E171" s="832"/>
      <c r="F171" s="831"/>
      <c r="G171" s="532"/>
      <c r="H171" s="67" t="str">
        <f t="shared" si="20"/>
        <v/>
      </c>
      <c r="I171" s="67" t="str">
        <f t="shared" si="21"/>
        <v/>
      </c>
    </row>
    <row r="172" spans="1:9" x14ac:dyDescent="0.25">
      <c r="A172" s="530">
        <v>163</v>
      </c>
      <c r="B172" s="831"/>
      <c r="C172" s="831"/>
      <c r="D172" s="831"/>
      <c r="E172" s="832"/>
      <c r="F172" s="831"/>
      <c r="G172" s="532"/>
      <c r="H172" s="67" t="str">
        <f t="shared" si="20"/>
        <v/>
      </c>
      <c r="I172" s="67" t="str">
        <f t="shared" si="21"/>
        <v/>
      </c>
    </row>
    <row r="173" spans="1:9" x14ac:dyDescent="0.25">
      <c r="A173" s="530">
        <v>164</v>
      </c>
      <c r="B173" s="831"/>
      <c r="C173" s="831"/>
      <c r="D173" s="831"/>
      <c r="E173" s="832"/>
      <c r="F173" s="831"/>
      <c r="G173" s="532"/>
      <c r="H173" s="67" t="str">
        <f t="shared" si="20"/>
        <v/>
      </c>
      <c r="I173" s="67" t="str">
        <f t="shared" si="21"/>
        <v/>
      </c>
    </row>
    <row r="174" spans="1:9" x14ac:dyDescent="0.25">
      <c r="A174" s="530">
        <v>165</v>
      </c>
      <c r="B174" s="831"/>
      <c r="C174" s="831"/>
      <c r="D174" s="831"/>
      <c r="E174" s="832"/>
      <c r="F174" s="831"/>
      <c r="G174" s="532"/>
      <c r="H174" s="67" t="str">
        <f t="shared" si="20"/>
        <v/>
      </c>
      <c r="I174" s="67" t="str">
        <f t="shared" si="21"/>
        <v/>
      </c>
    </row>
    <row r="175" spans="1:9" x14ac:dyDescent="0.25">
      <c r="A175" s="530">
        <v>166</v>
      </c>
      <c r="B175" s="831"/>
      <c r="C175" s="831"/>
      <c r="D175" s="831"/>
      <c r="E175" s="832"/>
      <c r="F175" s="831"/>
      <c r="G175" s="532"/>
      <c r="H175" s="67" t="str">
        <f t="shared" si="20"/>
        <v/>
      </c>
      <c r="I175" s="67" t="str">
        <f t="shared" si="21"/>
        <v/>
      </c>
    </row>
    <row r="176" spans="1:9" x14ac:dyDescent="0.25">
      <c r="A176" s="530">
        <v>167</v>
      </c>
      <c r="B176" s="831"/>
      <c r="C176" s="831"/>
      <c r="D176" s="831"/>
      <c r="E176" s="832"/>
      <c r="F176" s="831"/>
      <c r="G176" s="532"/>
      <c r="H176" s="67" t="str">
        <f t="shared" si="20"/>
        <v/>
      </c>
      <c r="I176" s="67" t="str">
        <f t="shared" si="21"/>
        <v/>
      </c>
    </row>
    <row r="177" spans="1:9" x14ac:dyDescent="0.25">
      <c r="A177" s="530">
        <v>168</v>
      </c>
      <c r="B177" s="831"/>
      <c r="C177" s="831"/>
      <c r="D177" s="831"/>
      <c r="E177" s="832"/>
      <c r="F177" s="831"/>
      <c r="G177" s="532"/>
      <c r="H177" s="67" t="str">
        <f t="shared" si="20"/>
        <v/>
      </c>
      <c r="I177" s="67" t="str">
        <f t="shared" si="21"/>
        <v/>
      </c>
    </row>
    <row r="178" spans="1:9" x14ac:dyDescent="0.25">
      <c r="A178" s="530">
        <v>169</v>
      </c>
      <c r="B178" s="831"/>
      <c r="C178" s="831"/>
      <c r="D178" s="831"/>
      <c r="E178" s="832"/>
      <c r="F178" s="831"/>
      <c r="G178" s="532"/>
      <c r="H178" s="67" t="str">
        <f t="shared" si="20"/>
        <v/>
      </c>
      <c r="I178" s="67" t="str">
        <f t="shared" si="21"/>
        <v/>
      </c>
    </row>
    <row r="179" spans="1:9" x14ac:dyDescent="0.25">
      <c r="A179" s="530">
        <v>170</v>
      </c>
      <c r="B179" s="831"/>
      <c r="C179" s="831"/>
      <c r="D179" s="831"/>
      <c r="E179" s="832"/>
      <c r="F179" s="831"/>
      <c r="G179" s="532"/>
      <c r="H179" s="67" t="str">
        <f t="shared" si="20"/>
        <v/>
      </c>
      <c r="I179" s="67" t="str">
        <f t="shared" si="21"/>
        <v/>
      </c>
    </row>
    <row r="180" spans="1:9" x14ac:dyDescent="0.25">
      <c r="A180" s="530">
        <v>171</v>
      </c>
      <c r="B180" s="831"/>
      <c r="C180" s="831"/>
      <c r="D180" s="831"/>
      <c r="E180" s="832"/>
      <c r="F180" s="831"/>
      <c r="G180" s="532"/>
      <c r="H180" s="67" t="str">
        <f t="shared" si="20"/>
        <v/>
      </c>
      <c r="I180" s="67" t="str">
        <f t="shared" si="21"/>
        <v/>
      </c>
    </row>
    <row r="181" spans="1:9" x14ac:dyDescent="0.25">
      <c r="A181" s="530">
        <v>172</v>
      </c>
      <c r="B181" s="831"/>
      <c r="C181" s="831"/>
      <c r="D181" s="831"/>
      <c r="E181" s="832"/>
      <c r="F181" s="831"/>
      <c r="G181" s="532"/>
      <c r="H181" s="67" t="str">
        <f t="shared" si="20"/>
        <v/>
      </c>
      <c r="I181" s="67" t="str">
        <f t="shared" si="21"/>
        <v/>
      </c>
    </row>
    <row r="182" spans="1:9" x14ac:dyDescent="0.25">
      <c r="A182" s="530">
        <v>173</v>
      </c>
      <c r="B182" s="831"/>
      <c r="C182" s="831"/>
      <c r="D182" s="831"/>
      <c r="E182" s="832"/>
      <c r="F182" s="831"/>
      <c r="G182" s="532"/>
      <c r="H182" s="67" t="str">
        <f t="shared" si="20"/>
        <v/>
      </c>
      <c r="I182" s="67" t="str">
        <f t="shared" si="21"/>
        <v/>
      </c>
    </row>
    <row r="183" spans="1:9" x14ac:dyDescent="0.25">
      <c r="A183" s="530">
        <v>174</v>
      </c>
      <c r="B183" s="831"/>
      <c r="C183" s="831"/>
      <c r="D183" s="831"/>
      <c r="E183" s="832"/>
      <c r="F183" s="831"/>
      <c r="G183" s="532"/>
      <c r="H183" s="67" t="str">
        <f t="shared" si="20"/>
        <v/>
      </c>
      <c r="I183" s="67" t="str">
        <f t="shared" si="21"/>
        <v/>
      </c>
    </row>
    <row r="184" spans="1:9" x14ac:dyDescent="0.25">
      <c r="A184" s="530">
        <v>175</v>
      </c>
      <c r="B184" s="831"/>
      <c r="C184" s="831"/>
      <c r="D184" s="831"/>
      <c r="E184" s="832"/>
      <c r="F184" s="831"/>
      <c r="G184" s="532"/>
      <c r="H184" s="67" t="str">
        <f t="shared" si="20"/>
        <v/>
      </c>
      <c r="I184" s="67" t="str">
        <f t="shared" si="21"/>
        <v/>
      </c>
    </row>
    <row r="185" spans="1:9" x14ac:dyDescent="0.25">
      <c r="A185" s="530">
        <v>176</v>
      </c>
      <c r="B185" s="831"/>
      <c r="C185" s="831"/>
      <c r="D185" s="831"/>
      <c r="E185" s="832"/>
      <c r="F185" s="831"/>
      <c r="G185" s="532"/>
      <c r="H185" s="67" t="str">
        <f t="shared" si="20"/>
        <v/>
      </c>
      <c r="I185" s="67" t="str">
        <f t="shared" si="21"/>
        <v/>
      </c>
    </row>
    <row r="186" spans="1:9" x14ac:dyDescent="0.25">
      <c r="A186" s="530">
        <v>177</v>
      </c>
      <c r="B186" s="831"/>
      <c r="C186" s="831"/>
      <c r="D186" s="831"/>
      <c r="E186" s="832"/>
      <c r="F186" s="831"/>
      <c r="G186" s="532"/>
      <c r="H186" s="67" t="str">
        <f t="shared" si="20"/>
        <v/>
      </c>
      <c r="I186" s="67" t="str">
        <f t="shared" si="21"/>
        <v/>
      </c>
    </row>
    <row r="187" spans="1:9" x14ac:dyDescent="0.25">
      <c r="A187" s="530">
        <v>178</v>
      </c>
      <c r="B187" s="831"/>
      <c r="C187" s="831"/>
      <c r="D187" s="831"/>
      <c r="E187" s="832"/>
      <c r="F187" s="831"/>
      <c r="G187" s="532"/>
      <c r="H187" s="67" t="str">
        <f t="shared" si="20"/>
        <v/>
      </c>
      <c r="I187" s="67" t="str">
        <f t="shared" si="21"/>
        <v/>
      </c>
    </row>
    <row r="188" spans="1:9" x14ac:dyDescent="0.25">
      <c r="A188" s="530">
        <v>179</v>
      </c>
      <c r="B188" s="831"/>
      <c r="C188" s="831"/>
      <c r="D188" s="831"/>
      <c r="E188" s="832"/>
      <c r="F188" s="831"/>
      <c r="G188" s="532"/>
      <c r="H188" s="67" t="str">
        <f t="shared" si="20"/>
        <v/>
      </c>
      <c r="I188" s="67" t="str">
        <f t="shared" si="21"/>
        <v/>
      </c>
    </row>
    <row r="189" spans="1:9" x14ac:dyDescent="0.25">
      <c r="A189" s="530">
        <v>180</v>
      </c>
      <c r="B189" s="831"/>
      <c r="C189" s="831"/>
      <c r="D189" s="831"/>
      <c r="E189" s="832"/>
      <c r="F189" s="831"/>
      <c r="G189" s="532"/>
      <c r="H189" s="67" t="str">
        <f t="shared" si="20"/>
        <v/>
      </c>
      <c r="I189" s="67" t="str">
        <f t="shared" si="21"/>
        <v/>
      </c>
    </row>
    <row r="190" spans="1:9" x14ac:dyDescent="0.25">
      <c r="A190" s="530">
        <v>181</v>
      </c>
      <c r="B190" s="831"/>
      <c r="C190" s="831"/>
      <c r="D190" s="831"/>
      <c r="E190" s="832"/>
      <c r="F190" s="831"/>
      <c r="G190" s="532"/>
      <c r="H190" s="67" t="str">
        <f t="shared" si="20"/>
        <v/>
      </c>
      <c r="I190" s="67" t="str">
        <f t="shared" si="21"/>
        <v/>
      </c>
    </row>
    <row r="191" spans="1:9" x14ac:dyDescent="0.25">
      <c r="A191" s="530">
        <v>182</v>
      </c>
      <c r="B191" s="831"/>
      <c r="C191" s="831"/>
      <c r="D191" s="831"/>
      <c r="E191" s="832"/>
      <c r="F191" s="831"/>
      <c r="G191" s="532"/>
      <c r="H191" s="67" t="str">
        <f t="shared" si="20"/>
        <v/>
      </c>
      <c r="I191" s="67" t="str">
        <f t="shared" si="21"/>
        <v/>
      </c>
    </row>
    <row r="192" spans="1:9" x14ac:dyDescent="0.25">
      <c r="A192" s="530">
        <v>183</v>
      </c>
      <c r="B192" s="831"/>
      <c r="C192" s="831"/>
      <c r="D192" s="831"/>
      <c r="E192" s="832"/>
      <c r="F192" s="831"/>
      <c r="G192" s="532"/>
      <c r="H192" s="67" t="str">
        <f t="shared" si="20"/>
        <v/>
      </c>
      <c r="I192" s="67" t="str">
        <f t="shared" si="21"/>
        <v/>
      </c>
    </row>
    <row r="193" spans="1:9" x14ac:dyDescent="0.25">
      <c r="A193" s="530">
        <v>184</v>
      </c>
      <c r="B193" s="831"/>
      <c r="C193" s="831"/>
      <c r="D193" s="831"/>
      <c r="E193" s="832"/>
      <c r="F193" s="831"/>
      <c r="G193" s="532"/>
      <c r="H193" s="67" t="str">
        <f t="shared" si="20"/>
        <v/>
      </c>
      <c r="I193" s="67" t="str">
        <f t="shared" si="21"/>
        <v/>
      </c>
    </row>
    <row r="194" spans="1:9" x14ac:dyDescent="0.25">
      <c r="A194" s="530">
        <v>185</v>
      </c>
      <c r="B194" s="831"/>
      <c r="C194" s="831"/>
      <c r="D194" s="831"/>
      <c r="E194" s="832"/>
      <c r="F194" s="831"/>
      <c r="G194" s="532"/>
      <c r="H194" s="67" t="str">
        <f t="shared" si="20"/>
        <v/>
      </c>
      <c r="I194" s="67" t="str">
        <f t="shared" si="21"/>
        <v/>
      </c>
    </row>
    <row r="195" spans="1:9" x14ac:dyDescent="0.25">
      <c r="A195" s="530">
        <v>186</v>
      </c>
      <c r="B195" s="831"/>
      <c r="C195" s="831"/>
      <c r="D195" s="831"/>
      <c r="E195" s="832"/>
      <c r="F195" s="831"/>
      <c r="G195" s="532"/>
      <c r="H195" s="67" t="str">
        <f t="shared" si="20"/>
        <v/>
      </c>
      <c r="I195" s="67" t="str">
        <f t="shared" si="21"/>
        <v/>
      </c>
    </row>
    <row r="196" spans="1:9" x14ac:dyDescent="0.25">
      <c r="A196" s="530">
        <v>187</v>
      </c>
      <c r="B196" s="831"/>
      <c r="C196" s="831"/>
      <c r="D196" s="831"/>
      <c r="E196" s="832"/>
      <c r="F196" s="831"/>
      <c r="G196" s="532"/>
      <c r="H196" s="67" t="str">
        <f t="shared" si="20"/>
        <v/>
      </c>
      <c r="I196" s="67" t="str">
        <f t="shared" si="21"/>
        <v/>
      </c>
    </row>
    <row r="197" spans="1:9" x14ac:dyDescent="0.25">
      <c r="A197" s="530">
        <v>188</v>
      </c>
      <c r="B197" s="831"/>
      <c r="C197" s="831"/>
      <c r="D197" s="831"/>
      <c r="E197" s="832"/>
      <c r="F197" s="831"/>
      <c r="G197" s="532"/>
      <c r="H197" s="67" t="str">
        <f t="shared" si="20"/>
        <v/>
      </c>
      <c r="I197" s="67" t="str">
        <f t="shared" si="21"/>
        <v/>
      </c>
    </row>
    <row r="198" spans="1:9" x14ac:dyDescent="0.25">
      <c r="A198" s="530">
        <v>189</v>
      </c>
      <c r="B198" s="831"/>
      <c r="C198" s="831"/>
      <c r="D198" s="831"/>
      <c r="E198" s="832"/>
      <c r="F198" s="831"/>
      <c r="G198" s="532"/>
      <c r="H198" s="67" t="str">
        <f t="shared" si="20"/>
        <v/>
      </c>
      <c r="I198" s="67" t="str">
        <f t="shared" si="21"/>
        <v/>
      </c>
    </row>
    <row r="199" spans="1:9" x14ac:dyDescent="0.25">
      <c r="A199" s="530">
        <v>190</v>
      </c>
      <c r="B199" s="831"/>
      <c r="C199" s="831"/>
      <c r="D199" s="831"/>
      <c r="E199" s="832"/>
      <c r="F199" s="831"/>
      <c r="G199" s="532"/>
      <c r="H199" s="67" t="str">
        <f t="shared" si="20"/>
        <v/>
      </c>
      <c r="I199" s="67" t="str">
        <f t="shared" si="21"/>
        <v/>
      </c>
    </row>
    <row r="200" spans="1:9" x14ac:dyDescent="0.25">
      <c r="A200" s="530">
        <v>191</v>
      </c>
      <c r="B200" s="831"/>
      <c r="C200" s="831"/>
      <c r="D200" s="831"/>
      <c r="E200" s="832"/>
      <c r="F200" s="831"/>
      <c r="G200" s="532"/>
      <c r="H200" s="67" t="str">
        <f t="shared" si="20"/>
        <v/>
      </c>
      <c r="I200" s="67" t="str">
        <f t="shared" si="21"/>
        <v/>
      </c>
    </row>
    <row r="201" spans="1:9" x14ac:dyDescent="0.25">
      <c r="A201" s="530">
        <v>192</v>
      </c>
      <c r="B201" s="831"/>
      <c r="C201" s="831"/>
      <c r="D201" s="831"/>
      <c r="E201" s="832"/>
      <c r="F201" s="831"/>
      <c r="G201" s="532"/>
      <c r="H201" s="67" t="str">
        <f t="shared" si="20"/>
        <v/>
      </c>
      <c r="I201" s="67" t="str">
        <f t="shared" si="21"/>
        <v/>
      </c>
    </row>
    <row r="202" spans="1:9" x14ac:dyDescent="0.25">
      <c r="A202" s="530">
        <v>193</v>
      </c>
      <c r="B202" s="831"/>
      <c r="C202" s="831"/>
      <c r="D202" s="831"/>
      <c r="E202" s="832"/>
      <c r="F202" s="831"/>
      <c r="G202" s="532"/>
      <c r="H202" s="67" t="str">
        <f t="shared" ref="H202:H259" si="22">IF(OR($B202="",$C202="",$D202="",$E202&lt;an_initial,$E202&gt;an_final,$M202=FALSE),"",IF($G202="",CPI_LITO*$F202/N202,CPI_LITO*$G202))</f>
        <v/>
      </c>
      <c r="I202" s="67" t="str">
        <f t="shared" ref="I202:I259" si="23">IF(OR($B202="",$C202="",$D202="",$E202="",$E202&gt;an_final,$M202=FALSE),"",IF($G202="",CPI_LITO*$F202/N202,CPI_LITO*$G202))</f>
        <v/>
      </c>
    </row>
    <row r="203" spans="1:9" x14ac:dyDescent="0.25">
      <c r="A203" s="530">
        <v>194</v>
      </c>
      <c r="B203" s="831"/>
      <c r="C203" s="831"/>
      <c r="D203" s="831"/>
      <c r="E203" s="832"/>
      <c r="F203" s="831"/>
      <c r="G203" s="532"/>
      <c r="H203" s="67" t="str">
        <f t="shared" si="22"/>
        <v/>
      </c>
      <c r="I203" s="67" t="str">
        <f t="shared" si="23"/>
        <v/>
      </c>
    </row>
    <row r="204" spans="1:9" x14ac:dyDescent="0.25">
      <c r="A204" s="530">
        <v>195</v>
      </c>
      <c r="B204" s="831"/>
      <c r="C204" s="831"/>
      <c r="D204" s="831"/>
      <c r="E204" s="832"/>
      <c r="F204" s="831"/>
      <c r="G204" s="532"/>
      <c r="H204" s="67" t="str">
        <f t="shared" si="22"/>
        <v/>
      </c>
      <c r="I204" s="67" t="str">
        <f t="shared" si="23"/>
        <v/>
      </c>
    </row>
    <row r="205" spans="1:9" x14ac:dyDescent="0.25">
      <c r="A205" s="530">
        <v>196</v>
      </c>
      <c r="B205" s="831"/>
      <c r="C205" s="831"/>
      <c r="D205" s="831"/>
      <c r="E205" s="832"/>
      <c r="F205" s="831"/>
      <c r="G205" s="532"/>
      <c r="H205" s="67" t="str">
        <f t="shared" si="22"/>
        <v/>
      </c>
      <c r="I205" s="67" t="str">
        <f t="shared" si="23"/>
        <v/>
      </c>
    </row>
    <row r="206" spans="1:9" x14ac:dyDescent="0.25">
      <c r="A206" s="530">
        <v>197</v>
      </c>
      <c r="B206" s="831"/>
      <c r="C206" s="831"/>
      <c r="D206" s="831"/>
      <c r="E206" s="832"/>
      <c r="F206" s="831"/>
      <c r="G206" s="532"/>
      <c r="H206" s="67" t="str">
        <f t="shared" si="22"/>
        <v/>
      </c>
      <c r="I206" s="67" t="str">
        <f t="shared" si="23"/>
        <v/>
      </c>
    </row>
    <row r="207" spans="1:9" x14ac:dyDescent="0.25">
      <c r="A207" s="530">
        <v>198</v>
      </c>
      <c r="B207" s="831"/>
      <c r="C207" s="831"/>
      <c r="D207" s="831"/>
      <c r="E207" s="832"/>
      <c r="F207" s="831"/>
      <c r="G207" s="532"/>
      <c r="H207" s="67" t="str">
        <f t="shared" si="22"/>
        <v/>
      </c>
      <c r="I207" s="67" t="str">
        <f t="shared" si="23"/>
        <v/>
      </c>
    </row>
    <row r="208" spans="1:9" x14ac:dyDescent="0.25">
      <c r="A208" s="530">
        <v>199</v>
      </c>
      <c r="B208" s="831"/>
      <c r="C208" s="831"/>
      <c r="D208" s="831"/>
      <c r="E208" s="832"/>
      <c r="F208" s="831"/>
      <c r="G208" s="532"/>
      <c r="H208" s="67" t="str">
        <f t="shared" si="22"/>
        <v/>
      </c>
      <c r="I208" s="67" t="str">
        <f t="shared" si="23"/>
        <v/>
      </c>
    </row>
    <row r="209" spans="1:9" x14ac:dyDescent="0.25">
      <c r="A209" s="530">
        <v>200</v>
      </c>
      <c r="B209" s="831"/>
      <c r="C209" s="831"/>
      <c r="D209" s="831"/>
      <c r="E209" s="832"/>
      <c r="F209" s="831"/>
      <c r="G209" s="532"/>
      <c r="H209" s="67" t="str">
        <f t="shared" si="22"/>
        <v/>
      </c>
      <c r="I209" s="67" t="str">
        <f t="shared" si="23"/>
        <v/>
      </c>
    </row>
    <row r="210" spans="1:9" x14ac:dyDescent="0.25">
      <c r="A210" s="530">
        <v>201</v>
      </c>
      <c r="B210" s="831"/>
      <c r="C210" s="831"/>
      <c r="D210" s="831"/>
      <c r="E210" s="832"/>
      <c r="F210" s="831"/>
      <c r="G210" s="532"/>
      <c r="H210" s="67" t="str">
        <f t="shared" si="22"/>
        <v/>
      </c>
      <c r="I210" s="67" t="str">
        <f t="shared" si="23"/>
        <v/>
      </c>
    </row>
    <row r="211" spans="1:9" x14ac:dyDescent="0.25">
      <c r="A211" s="530">
        <v>202</v>
      </c>
      <c r="B211" s="831"/>
      <c r="C211" s="831"/>
      <c r="D211" s="831"/>
      <c r="E211" s="832"/>
      <c r="F211" s="831"/>
      <c r="G211" s="532"/>
      <c r="H211" s="67" t="str">
        <f t="shared" si="22"/>
        <v/>
      </c>
      <c r="I211" s="67" t="str">
        <f t="shared" si="23"/>
        <v/>
      </c>
    </row>
    <row r="212" spans="1:9" x14ac:dyDescent="0.25">
      <c r="A212" s="530">
        <v>203</v>
      </c>
      <c r="B212" s="831"/>
      <c r="C212" s="831"/>
      <c r="D212" s="831"/>
      <c r="E212" s="832"/>
      <c r="F212" s="831"/>
      <c r="G212" s="532"/>
      <c r="H212" s="67" t="str">
        <f t="shared" si="22"/>
        <v/>
      </c>
      <c r="I212" s="67" t="str">
        <f t="shared" si="23"/>
        <v/>
      </c>
    </row>
    <row r="213" spans="1:9" x14ac:dyDescent="0.25">
      <c r="A213" s="530">
        <v>204</v>
      </c>
      <c r="B213" s="831"/>
      <c r="C213" s="831"/>
      <c r="D213" s="831"/>
      <c r="E213" s="832"/>
      <c r="F213" s="831"/>
      <c r="G213" s="532"/>
      <c r="H213" s="67" t="str">
        <f t="shared" si="22"/>
        <v/>
      </c>
      <c r="I213" s="67" t="str">
        <f t="shared" si="23"/>
        <v/>
      </c>
    </row>
    <row r="214" spans="1:9" x14ac:dyDescent="0.25">
      <c r="A214" s="530">
        <v>205</v>
      </c>
      <c r="B214" s="831"/>
      <c r="C214" s="831"/>
      <c r="D214" s="831"/>
      <c r="E214" s="832"/>
      <c r="F214" s="831"/>
      <c r="G214" s="532"/>
      <c r="H214" s="67" t="str">
        <f t="shared" si="22"/>
        <v/>
      </c>
      <c r="I214" s="67" t="str">
        <f t="shared" si="23"/>
        <v/>
      </c>
    </row>
    <row r="215" spans="1:9" x14ac:dyDescent="0.25">
      <c r="A215" s="530">
        <v>206</v>
      </c>
      <c r="B215" s="831"/>
      <c r="C215" s="831"/>
      <c r="D215" s="831"/>
      <c r="E215" s="832"/>
      <c r="F215" s="831"/>
      <c r="G215" s="532"/>
      <c r="H215" s="67" t="str">
        <f t="shared" si="22"/>
        <v/>
      </c>
      <c r="I215" s="67" t="str">
        <f t="shared" si="23"/>
        <v/>
      </c>
    </row>
    <row r="216" spans="1:9" x14ac:dyDescent="0.25">
      <c r="A216" s="530">
        <v>207</v>
      </c>
      <c r="B216" s="831"/>
      <c r="C216" s="831"/>
      <c r="D216" s="831"/>
      <c r="E216" s="832"/>
      <c r="F216" s="831"/>
      <c r="G216" s="532"/>
      <c r="H216" s="67" t="str">
        <f t="shared" si="22"/>
        <v/>
      </c>
      <c r="I216" s="67" t="str">
        <f t="shared" si="23"/>
        <v/>
      </c>
    </row>
    <row r="217" spans="1:9" x14ac:dyDescent="0.25">
      <c r="A217" s="530">
        <v>208</v>
      </c>
      <c r="B217" s="831"/>
      <c r="C217" s="831"/>
      <c r="D217" s="831"/>
      <c r="E217" s="832"/>
      <c r="F217" s="831"/>
      <c r="G217" s="532"/>
      <c r="H217" s="67" t="str">
        <f t="shared" si="22"/>
        <v/>
      </c>
      <c r="I217" s="67" t="str">
        <f t="shared" si="23"/>
        <v/>
      </c>
    </row>
    <row r="218" spans="1:9" x14ac:dyDescent="0.25">
      <c r="A218" s="530">
        <v>209</v>
      </c>
      <c r="B218" s="831"/>
      <c r="C218" s="831"/>
      <c r="D218" s="831"/>
      <c r="E218" s="832"/>
      <c r="F218" s="831"/>
      <c r="G218" s="532"/>
      <c r="H218" s="67" t="str">
        <f t="shared" si="22"/>
        <v/>
      </c>
      <c r="I218" s="67" t="str">
        <f t="shared" si="23"/>
        <v/>
      </c>
    </row>
    <row r="219" spans="1:9" x14ac:dyDescent="0.25">
      <c r="A219" s="530">
        <v>210</v>
      </c>
      <c r="B219" s="831"/>
      <c r="C219" s="831"/>
      <c r="D219" s="831"/>
      <c r="E219" s="832"/>
      <c r="F219" s="831"/>
      <c r="G219" s="532"/>
      <c r="H219" s="67" t="str">
        <f t="shared" si="22"/>
        <v/>
      </c>
      <c r="I219" s="67" t="str">
        <f t="shared" si="23"/>
        <v/>
      </c>
    </row>
    <row r="220" spans="1:9" x14ac:dyDescent="0.25">
      <c r="A220" s="530">
        <v>211</v>
      </c>
      <c r="B220" s="831"/>
      <c r="C220" s="831"/>
      <c r="D220" s="831"/>
      <c r="E220" s="832"/>
      <c r="F220" s="831"/>
      <c r="G220" s="532"/>
      <c r="H220" s="67" t="str">
        <f t="shared" si="22"/>
        <v/>
      </c>
      <c r="I220" s="67" t="str">
        <f t="shared" si="23"/>
        <v/>
      </c>
    </row>
    <row r="221" spans="1:9" x14ac:dyDescent="0.25">
      <c r="A221" s="530">
        <v>212</v>
      </c>
      <c r="B221" s="831"/>
      <c r="C221" s="831"/>
      <c r="D221" s="831"/>
      <c r="E221" s="832"/>
      <c r="F221" s="831"/>
      <c r="G221" s="532"/>
      <c r="H221" s="67" t="str">
        <f t="shared" si="22"/>
        <v/>
      </c>
      <c r="I221" s="67" t="str">
        <f t="shared" si="23"/>
        <v/>
      </c>
    </row>
    <row r="222" spans="1:9" x14ac:dyDescent="0.25">
      <c r="A222" s="530">
        <v>213</v>
      </c>
      <c r="B222" s="831"/>
      <c r="C222" s="831"/>
      <c r="D222" s="831"/>
      <c r="E222" s="832"/>
      <c r="F222" s="831"/>
      <c r="G222" s="532"/>
      <c r="H222" s="67" t="str">
        <f t="shared" si="22"/>
        <v/>
      </c>
      <c r="I222" s="67" t="str">
        <f t="shared" si="23"/>
        <v/>
      </c>
    </row>
    <row r="223" spans="1:9" x14ac:dyDescent="0.25">
      <c r="A223" s="530">
        <v>214</v>
      </c>
      <c r="B223" s="831"/>
      <c r="C223" s="831"/>
      <c r="D223" s="831"/>
      <c r="E223" s="832"/>
      <c r="F223" s="831"/>
      <c r="G223" s="532"/>
      <c r="H223" s="67" t="str">
        <f t="shared" si="22"/>
        <v/>
      </c>
      <c r="I223" s="67" t="str">
        <f t="shared" si="23"/>
        <v/>
      </c>
    </row>
    <row r="224" spans="1:9" x14ac:dyDescent="0.25">
      <c r="A224" s="530">
        <v>215</v>
      </c>
      <c r="B224" s="831"/>
      <c r="C224" s="831"/>
      <c r="D224" s="831"/>
      <c r="E224" s="832"/>
      <c r="F224" s="831"/>
      <c r="G224" s="532"/>
      <c r="H224" s="67" t="str">
        <f t="shared" si="22"/>
        <v/>
      </c>
      <c r="I224" s="67" t="str">
        <f t="shared" si="23"/>
        <v/>
      </c>
    </row>
    <row r="225" spans="1:9" x14ac:dyDescent="0.25">
      <c r="A225" s="530">
        <v>216</v>
      </c>
      <c r="B225" s="831"/>
      <c r="C225" s="831"/>
      <c r="D225" s="831"/>
      <c r="E225" s="832"/>
      <c r="F225" s="831"/>
      <c r="G225" s="532"/>
      <c r="H225" s="67" t="str">
        <f t="shared" si="22"/>
        <v/>
      </c>
      <c r="I225" s="67" t="str">
        <f t="shared" si="23"/>
        <v/>
      </c>
    </row>
    <row r="226" spans="1:9" x14ac:dyDescent="0.25">
      <c r="A226" s="530">
        <v>217</v>
      </c>
      <c r="B226" s="831"/>
      <c r="C226" s="831"/>
      <c r="D226" s="831"/>
      <c r="E226" s="832"/>
      <c r="F226" s="831"/>
      <c r="G226" s="532"/>
      <c r="H226" s="67" t="str">
        <f t="shared" si="22"/>
        <v/>
      </c>
      <c r="I226" s="67" t="str">
        <f t="shared" si="23"/>
        <v/>
      </c>
    </row>
    <row r="227" spans="1:9" x14ac:dyDescent="0.25">
      <c r="A227" s="530">
        <v>218</v>
      </c>
      <c r="B227" s="831"/>
      <c r="C227" s="831"/>
      <c r="D227" s="831"/>
      <c r="E227" s="832"/>
      <c r="F227" s="831"/>
      <c r="G227" s="532"/>
      <c r="H227" s="67" t="str">
        <f t="shared" si="22"/>
        <v/>
      </c>
      <c r="I227" s="67" t="str">
        <f t="shared" si="23"/>
        <v/>
      </c>
    </row>
    <row r="228" spans="1:9" x14ac:dyDescent="0.25">
      <c r="A228" s="530">
        <v>219</v>
      </c>
      <c r="B228" s="831"/>
      <c r="C228" s="831"/>
      <c r="D228" s="831"/>
      <c r="E228" s="832"/>
      <c r="F228" s="831"/>
      <c r="G228" s="532"/>
      <c r="H228" s="67" t="str">
        <f t="shared" si="22"/>
        <v/>
      </c>
      <c r="I228" s="67" t="str">
        <f t="shared" si="23"/>
        <v/>
      </c>
    </row>
    <row r="229" spans="1:9" x14ac:dyDescent="0.25">
      <c r="A229" s="530">
        <v>220</v>
      </c>
      <c r="B229" s="831"/>
      <c r="C229" s="831"/>
      <c r="D229" s="831"/>
      <c r="E229" s="832"/>
      <c r="F229" s="831"/>
      <c r="G229" s="532"/>
      <c r="H229" s="67" t="str">
        <f t="shared" si="22"/>
        <v/>
      </c>
      <c r="I229" s="67" t="str">
        <f t="shared" si="23"/>
        <v/>
      </c>
    </row>
    <row r="230" spans="1:9" x14ac:dyDescent="0.25">
      <c r="A230" s="530">
        <v>221</v>
      </c>
      <c r="B230" s="831"/>
      <c r="C230" s="831"/>
      <c r="D230" s="831"/>
      <c r="E230" s="832"/>
      <c r="F230" s="831"/>
      <c r="G230" s="532"/>
      <c r="H230" s="67" t="str">
        <f t="shared" si="22"/>
        <v/>
      </c>
      <c r="I230" s="67" t="str">
        <f t="shared" si="23"/>
        <v/>
      </c>
    </row>
    <row r="231" spans="1:9" x14ac:dyDescent="0.25">
      <c r="A231" s="530">
        <v>222</v>
      </c>
      <c r="B231" s="831"/>
      <c r="C231" s="831"/>
      <c r="D231" s="831"/>
      <c r="E231" s="832"/>
      <c r="F231" s="831"/>
      <c r="G231" s="532"/>
      <c r="H231" s="67" t="str">
        <f t="shared" si="22"/>
        <v/>
      </c>
      <c r="I231" s="67" t="str">
        <f t="shared" si="23"/>
        <v/>
      </c>
    </row>
    <row r="232" spans="1:9" x14ac:dyDescent="0.25">
      <c r="A232" s="530">
        <v>223</v>
      </c>
      <c r="B232" s="831"/>
      <c r="C232" s="831"/>
      <c r="D232" s="831"/>
      <c r="E232" s="832"/>
      <c r="F232" s="831"/>
      <c r="G232" s="532"/>
      <c r="H232" s="67" t="str">
        <f t="shared" si="22"/>
        <v/>
      </c>
      <c r="I232" s="67" t="str">
        <f t="shared" si="23"/>
        <v/>
      </c>
    </row>
    <row r="233" spans="1:9" x14ac:dyDescent="0.25">
      <c r="A233" s="530">
        <v>224</v>
      </c>
      <c r="B233" s="831"/>
      <c r="C233" s="831"/>
      <c r="D233" s="831"/>
      <c r="E233" s="832"/>
      <c r="F233" s="831"/>
      <c r="G233" s="532"/>
      <c r="H233" s="67" t="str">
        <f t="shared" si="22"/>
        <v/>
      </c>
      <c r="I233" s="67" t="str">
        <f t="shared" si="23"/>
        <v/>
      </c>
    </row>
    <row r="234" spans="1:9" x14ac:dyDescent="0.25">
      <c r="A234" s="530">
        <v>225</v>
      </c>
      <c r="B234" s="831"/>
      <c r="C234" s="831"/>
      <c r="D234" s="831"/>
      <c r="E234" s="832"/>
      <c r="F234" s="831"/>
      <c r="G234" s="532"/>
      <c r="H234" s="67" t="str">
        <f t="shared" si="22"/>
        <v/>
      </c>
      <c r="I234" s="67" t="str">
        <f t="shared" si="23"/>
        <v/>
      </c>
    </row>
    <row r="235" spans="1:9" x14ac:dyDescent="0.25">
      <c r="A235" s="530">
        <v>226</v>
      </c>
      <c r="B235" s="831"/>
      <c r="C235" s="831"/>
      <c r="D235" s="831"/>
      <c r="E235" s="832"/>
      <c r="F235" s="831"/>
      <c r="G235" s="532"/>
      <c r="H235" s="67" t="str">
        <f t="shared" si="22"/>
        <v/>
      </c>
      <c r="I235" s="67" t="str">
        <f t="shared" si="23"/>
        <v/>
      </c>
    </row>
    <row r="236" spans="1:9" x14ac:dyDescent="0.25">
      <c r="A236" s="530">
        <v>227</v>
      </c>
      <c r="B236" s="831"/>
      <c r="C236" s="831"/>
      <c r="D236" s="831"/>
      <c r="E236" s="832"/>
      <c r="F236" s="831"/>
      <c r="G236" s="532"/>
      <c r="H236" s="67" t="str">
        <f t="shared" si="22"/>
        <v/>
      </c>
      <c r="I236" s="67" t="str">
        <f t="shared" si="23"/>
        <v/>
      </c>
    </row>
    <row r="237" spans="1:9" x14ac:dyDescent="0.25">
      <c r="A237" s="530">
        <v>228</v>
      </c>
      <c r="B237" s="831"/>
      <c r="C237" s="831"/>
      <c r="D237" s="831"/>
      <c r="E237" s="832"/>
      <c r="F237" s="831"/>
      <c r="G237" s="532"/>
      <c r="H237" s="67" t="str">
        <f t="shared" si="22"/>
        <v/>
      </c>
      <c r="I237" s="67" t="str">
        <f t="shared" si="23"/>
        <v/>
      </c>
    </row>
    <row r="238" spans="1:9" x14ac:dyDescent="0.25">
      <c r="A238" s="530">
        <v>229</v>
      </c>
      <c r="B238" s="831"/>
      <c r="C238" s="831"/>
      <c r="D238" s="831"/>
      <c r="E238" s="832"/>
      <c r="F238" s="831"/>
      <c r="G238" s="532"/>
      <c r="H238" s="67" t="str">
        <f t="shared" si="22"/>
        <v/>
      </c>
      <c r="I238" s="67" t="str">
        <f t="shared" si="23"/>
        <v/>
      </c>
    </row>
    <row r="239" spans="1:9" x14ac:dyDescent="0.25">
      <c r="A239" s="530">
        <v>230</v>
      </c>
      <c r="B239" s="831"/>
      <c r="C239" s="831"/>
      <c r="D239" s="831"/>
      <c r="E239" s="832"/>
      <c r="F239" s="831"/>
      <c r="G239" s="532"/>
      <c r="H239" s="67" t="str">
        <f t="shared" si="22"/>
        <v/>
      </c>
      <c r="I239" s="67" t="str">
        <f t="shared" si="23"/>
        <v/>
      </c>
    </row>
    <row r="240" spans="1:9" x14ac:dyDescent="0.25">
      <c r="A240" s="530">
        <v>231</v>
      </c>
      <c r="B240" s="831"/>
      <c r="C240" s="831"/>
      <c r="D240" s="831"/>
      <c r="E240" s="832"/>
      <c r="F240" s="831"/>
      <c r="G240" s="532"/>
      <c r="H240" s="67" t="str">
        <f t="shared" si="22"/>
        <v/>
      </c>
      <c r="I240" s="67" t="str">
        <f t="shared" si="23"/>
        <v/>
      </c>
    </row>
    <row r="241" spans="1:9" x14ac:dyDescent="0.25">
      <c r="A241" s="530">
        <v>232</v>
      </c>
      <c r="B241" s="831"/>
      <c r="C241" s="831"/>
      <c r="D241" s="831"/>
      <c r="E241" s="832"/>
      <c r="F241" s="831"/>
      <c r="G241" s="532"/>
      <c r="H241" s="67" t="str">
        <f t="shared" si="22"/>
        <v/>
      </c>
      <c r="I241" s="67" t="str">
        <f t="shared" si="23"/>
        <v/>
      </c>
    </row>
    <row r="242" spans="1:9" x14ac:dyDescent="0.25">
      <c r="A242" s="530">
        <v>233</v>
      </c>
      <c r="B242" s="831"/>
      <c r="C242" s="831"/>
      <c r="D242" s="831"/>
      <c r="E242" s="832"/>
      <c r="F242" s="831"/>
      <c r="G242" s="532"/>
      <c r="H242" s="67" t="str">
        <f t="shared" si="22"/>
        <v/>
      </c>
      <c r="I242" s="67" t="str">
        <f t="shared" si="23"/>
        <v/>
      </c>
    </row>
    <row r="243" spans="1:9" x14ac:dyDescent="0.25">
      <c r="A243" s="530">
        <v>234</v>
      </c>
      <c r="B243" s="831"/>
      <c r="C243" s="831"/>
      <c r="D243" s="831"/>
      <c r="E243" s="832"/>
      <c r="F243" s="831"/>
      <c r="G243" s="532"/>
      <c r="H243" s="67" t="str">
        <f t="shared" si="22"/>
        <v/>
      </c>
      <c r="I243" s="67" t="str">
        <f t="shared" si="23"/>
        <v/>
      </c>
    </row>
    <row r="244" spans="1:9" x14ac:dyDescent="0.25">
      <c r="A244" s="530">
        <v>235</v>
      </c>
      <c r="B244" s="831"/>
      <c r="C244" s="831"/>
      <c r="D244" s="831"/>
      <c r="E244" s="832"/>
      <c r="F244" s="831"/>
      <c r="G244" s="532"/>
      <c r="H244" s="67" t="str">
        <f t="shared" si="22"/>
        <v/>
      </c>
      <c r="I244" s="67" t="str">
        <f t="shared" si="23"/>
        <v/>
      </c>
    </row>
    <row r="245" spans="1:9" x14ac:dyDescent="0.25">
      <c r="A245" s="530">
        <v>236</v>
      </c>
      <c r="B245" s="831"/>
      <c r="C245" s="831"/>
      <c r="D245" s="831"/>
      <c r="E245" s="832"/>
      <c r="F245" s="831"/>
      <c r="G245" s="532"/>
      <c r="H245" s="67" t="str">
        <f t="shared" si="22"/>
        <v/>
      </c>
      <c r="I245" s="67" t="str">
        <f t="shared" si="23"/>
        <v/>
      </c>
    </row>
    <row r="246" spans="1:9" x14ac:dyDescent="0.25">
      <c r="A246" s="530">
        <v>237</v>
      </c>
      <c r="B246" s="831"/>
      <c r="C246" s="831"/>
      <c r="D246" s="831"/>
      <c r="E246" s="832"/>
      <c r="F246" s="831"/>
      <c r="G246" s="532"/>
      <c r="H246" s="67" t="str">
        <f t="shared" si="22"/>
        <v/>
      </c>
      <c r="I246" s="67" t="str">
        <f t="shared" si="23"/>
        <v/>
      </c>
    </row>
    <row r="247" spans="1:9" x14ac:dyDescent="0.25">
      <c r="A247" s="530">
        <v>238</v>
      </c>
      <c r="B247" s="831"/>
      <c r="C247" s="831"/>
      <c r="D247" s="831"/>
      <c r="E247" s="832"/>
      <c r="F247" s="831"/>
      <c r="G247" s="532"/>
      <c r="H247" s="67" t="str">
        <f t="shared" si="22"/>
        <v/>
      </c>
      <c r="I247" s="67" t="str">
        <f t="shared" si="23"/>
        <v/>
      </c>
    </row>
    <row r="248" spans="1:9" x14ac:dyDescent="0.25">
      <c r="A248" s="530">
        <v>239</v>
      </c>
      <c r="B248" s="831"/>
      <c r="C248" s="831"/>
      <c r="D248" s="831"/>
      <c r="E248" s="832"/>
      <c r="F248" s="831"/>
      <c r="G248" s="532"/>
      <c r="H248" s="67" t="str">
        <f t="shared" si="22"/>
        <v/>
      </c>
      <c r="I248" s="67" t="str">
        <f t="shared" si="23"/>
        <v/>
      </c>
    </row>
    <row r="249" spans="1:9" x14ac:dyDescent="0.25">
      <c r="A249" s="530">
        <v>240</v>
      </c>
      <c r="B249" s="831"/>
      <c r="C249" s="831"/>
      <c r="D249" s="831"/>
      <c r="E249" s="832"/>
      <c r="F249" s="831"/>
      <c r="G249" s="532"/>
      <c r="H249" s="67" t="str">
        <f t="shared" si="22"/>
        <v/>
      </c>
      <c r="I249" s="67" t="str">
        <f t="shared" si="23"/>
        <v/>
      </c>
    </row>
    <row r="250" spans="1:9" x14ac:dyDescent="0.25">
      <c r="A250" s="530">
        <v>241</v>
      </c>
      <c r="B250" s="831"/>
      <c r="C250" s="831"/>
      <c r="D250" s="831"/>
      <c r="E250" s="832"/>
      <c r="F250" s="831"/>
      <c r="G250" s="532"/>
      <c r="H250" s="67" t="str">
        <f t="shared" si="22"/>
        <v/>
      </c>
      <c r="I250" s="67" t="str">
        <f t="shared" si="23"/>
        <v/>
      </c>
    </row>
    <row r="251" spans="1:9" x14ac:dyDescent="0.25">
      <c r="A251" s="530">
        <v>242</v>
      </c>
      <c r="B251" s="831"/>
      <c r="C251" s="831"/>
      <c r="D251" s="831"/>
      <c r="E251" s="832"/>
      <c r="F251" s="831"/>
      <c r="G251" s="532"/>
      <c r="H251" s="67" t="str">
        <f t="shared" si="22"/>
        <v/>
      </c>
      <c r="I251" s="67" t="str">
        <f t="shared" si="23"/>
        <v/>
      </c>
    </row>
    <row r="252" spans="1:9" x14ac:dyDescent="0.25">
      <c r="A252" s="530">
        <v>243</v>
      </c>
      <c r="B252" s="831"/>
      <c r="C252" s="831"/>
      <c r="D252" s="831"/>
      <c r="E252" s="832"/>
      <c r="F252" s="831"/>
      <c r="G252" s="532"/>
      <c r="H252" s="67" t="str">
        <f t="shared" si="22"/>
        <v/>
      </c>
      <c r="I252" s="67" t="str">
        <f t="shared" si="23"/>
        <v/>
      </c>
    </row>
    <row r="253" spans="1:9" x14ac:dyDescent="0.25">
      <c r="A253" s="530">
        <v>244</v>
      </c>
      <c r="B253" s="831"/>
      <c r="C253" s="831"/>
      <c r="D253" s="831"/>
      <c r="E253" s="832"/>
      <c r="F253" s="831"/>
      <c r="G253" s="532"/>
      <c r="H253" s="67" t="str">
        <f t="shared" si="22"/>
        <v/>
      </c>
      <c r="I253" s="67" t="str">
        <f t="shared" si="23"/>
        <v/>
      </c>
    </row>
    <row r="254" spans="1:9" x14ac:dyDescent="0.25">
      <c r="A254" s="530">
        <v>245</v>
      </c>
      <c r="B254" s="831"/>
      <c r="C254" s="831"/>
      <c r="D254" s="831"/>
      <c r="E254" s="832"/>
      <c r="F254" s="831"/>
      <c r="G254" s="532"/>
      <c r="H254" s="67" t="str">
        <f t="shared" si="22"/>
        <v/>
      </c>
      <c r="I254" s="67" t="str">
        <f t="shared" si="23"/>
        <v/>
      </c>
    </row>
    <row r="255" spans="1:9" x14ac:dyDescent="0.25">
      <c r="A255" s="530">
        <v>246</v>
      </c>
      <c r="B255" s="831"/>
      <c r="C255" s="831"/>
      <c r="D255" s="831"/>
      <c r="E255" s="832"/>
      <c r="F255" s="831"/>
      <c r="G255" s="532"/>
      <c r="H255" s="67" t="str">
        <f t="shared" si="22"/>
        <v/>
      </c>
      <c r="I255" s="67" t="str">
        <f t="shared" si="23"/>
        <v/>
      </c>
    </row>
    <row r="256" spans="1:9" x14ac:dyDescent="0.25">
      <c r="A256" s="530">
        <v>247</v>
      </c>
      <c r="B256" s="831"/>
      <c r="C256" s="831"/>
      <c r="D256" s="831"/>
      <c r="E256" s="832"/>
      <c r="F256" s="831"/>
      <c r="G256" s="532"/>
      <c r="H256" s="67" t="str">
        <f t="shared" si="22"/>
        <v/>
      </c>
      <c r="I256" s="67" t="str">
        <f t="shared" si="23"/>
        <v/>
      </c>
    </row>
    <row r="257" spans="1:9" x14ac:dyDescent="0.25">
      <c r="A257" s="530">
        <v>248</v>
      </c>
      <c r="B257" s="831"/>
      <c r="C257" s="831"/>
      <c r="D257" s="831"/>
      <c r="E257" s="832"/>
      <c r="F257" s="831"/>
      <c r="G257" s="532"/>
      <c r="H257" s="67" t="str">
        <f t="shared" si="22"/>
        <v/>
      </c>
      <c r="I257" s="67" t="str">
        <f t="shared" si="23"/>
        <v/>
      </c>
    </row>
    <row r="258" spans="1:9" x14ac:dyDescent="0.25">
      <c r="A258" s="530">
        <v>249</v>
      </c>
      <c r="B258" s="831"/>
      <c r="C258" s="831"/>
      <c r="D258" s="831"/>
      <c r="E258" s="832"/>
      <c r="F258" s="831"/>
      <c r="G258" s="532"/>
      <c r="H258" s="67" t="str">
        <f t="shared" si="22"/>
        <v/>
      </c>
      <c r="I258" s="67" t="str">
        <f t="shared" si="23"/>
        <v/>
      </c>
    </row>
    <row r="259" spans="1:9" x14ac:dyDescent="0.25">
      <c r="A259" s="530">
        <v>250</v>
      </c>
      <c r="B259" s="831"/>
      <c r="C259" s="831"/>
      <c r="D259" s="831"/>
      <c r="E259" s="832"/>
      <c r="F259" s="831"/>
      <c r="G259" s="532"/>
      <c r="H259" s="67" t="str">
        <f t="shared" si="22"/>
        <v/>
      </c>
      <c r="I259" s="67" t="str">
        <f t="shared" si="23"/>
        <v/>
      </c>
    </row>
  </sheetData>
  <sheetProtection password="CA41" sheet="1" objects="1" scenarios="1" formatCells="0" formatColumns="0" formatRows="0"/>
  <mergeCells count="13">
    <mergeCell ref="A4:H4"/>
    <mergeCell ref="A5:H5"/>
    <mergeCell ref="N7:N8"/>
    <mergeCell ref="M7:M8"/>
    <mergeCell ref="L7:L8"/>
    <mergeCell ref="A7:A8"/>
    <mergeCell ref="B7:B8"/>
    <mergeCell ref="C7:C8"/>
    <mergeCell ref="D7:D8"/>
    <mergeCell ref="E7:E8"/>
    <mergeCell ref="F7:F8"/>
    <mergeCell ref="J7:K7"/>
    <mergeCell ref="G7:G8"/>
  </mergeCells>
  <phoneticPr fontId="29" type="noConversion"/>
  <pageMargins left="0.59055118110236227" right="0.59055118110236227" top="0.78740157480314965" bottom="1.1811023622047245" header="0" footer="0.31496062992125984"/>
  <pageSetup paperSize="9" scale="78" fitToHeight="100" orientation="landscape" r:id="rId1"/>
  <headerFooter>
    <oddFooter xml:space="preserve">&amp;LConfirm existenţa lucrărilor
Director de departament
&amp;RCandidat
</oddFooter>
  </headerFooter>
  <rowBreaks count="1" manualBreakCount="1">
    <brk id="35" max="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259"/>
  <sheetViews>
    <sheetView zoomScaleNormal="100" workbookViewId="0">
      <selection activeCell="H10" sqref="H10"/>
    </sheetView>
  </sheetViews>
  <sheetFormatPr defaultRowHeight="15.75" x14ac:dyDescent="0.25"/>
  <cols>
    <col min="1" max="1" width="5.7109375" style="318" customWidth="1"/>
    <col min="2" max="2" width="36.7109375" style="322" customWidth="1"/>
    <col min="3" max="3" width="38.42578125" style="322" customWidth="1"/>
    <col min="4" max="4" width="27.42578125" style="322" customWidth="1"/>
    <col min="5" max="5" width="8.7109375" style="322" customWidth="1"/>
    <col min="6" max="6" width="9.7109375" style="322" customWidth="1"/>
    <col min="7" max="7" width="10.7109375" style="322" customWidth="1"/>
    <col min="8" max="8" width="10.42578125" style="322" customWidth="1"/>
    <col min="9" max="9" width="12.140625" style="294" customWidth="1"/>
    <col min="10" max="10" width="10.7109375" style="294" hidden="1" customWidth="1"/>
    <col min="11" max="12" width="10.7109375" style="314" hidden="1" customWidth="1"/>
    <col min="13" max="13" width="9.140625" style="332" hidden="1" customWidth="1"/>
    <col min="14" max="14" width="9.140625" style="294" hidden="1" customWidth="1"/>
    <col min="15" max="15" width="9.140625" style="294" customWidth="1"/>
    <col min="16" max="29" width="9.140625" style="322" customWidth="1"/>
    <col min="30" max="16384" width="9.140625" style="322"/>
  </cols>
  <sheetData>
    <row r="1" spans="1:15" s="318" customFormat="1" x14ac:dyDescent="0.2">
      <c r="A1" s="611" t="s">
        <v>650</v>
      </c>
      <c r="E1" s="319"/>
      <c r="F1" s="319"/>
      <c r="H1" s="320"/>
      <c r="I1" s="321"/>
      <c r="K1" s="320"/>
      <c r="L1" s="287"/>
      <c r="M1" s="291"/>
    </row>
    <row r="2" spans="1:15" s="318" customFormat="1" x14ac:dyDescent="0.2">
      <c r="A2" s="611" t="str">
        <f>IF(ISBLANK(facultate), IF(ISBLANK(departament),"","Departament " &amp; departament), "Facultatea " &amp; facultate)</f>
        <v/>
      </c>
      <c r="E2" s="319"/>
      <c r="F2" s="319"/>
      <c r="H2" s="320"/>
      <c r="I2" s="321"/>
      <c r="K2" s="320"/>
      <c r="L2" s="287"/>
      <c r="M2" s="291"/>
    </row>
    <row r="3" spans="1:15" s="318" customFormat="1" x14ac:dyDescent="0.2">
      <c r="A3" s="611" t="str">
        <f>IF(ISBLANK(departament),"","Departamentul " &amp; departament)</f>
        <v/>
      </c>
      <c r="E3" s="319"/>
      <c r="F3" s="319"/>
      <c r="H3" s="320"/>
      <c r="I3" s="321"/>
      <c r="K3" s="320"/>
      <c r="L3" s="287"/>
      <c r="M3" s="291"/>
    </row>
    <row r="4" spans="1:15" s="294" customFormat="1" x14ac:dyDescent="0.25">
      <c r="A4" s="882" t="s">
        <v>714</v>
      </c>
      <c r="B4" s="882"/>
      <c r="C4" s="882"/>
      <c r="D4" s="882"/>
      <c r="E4" s="882"/>
      <c r="F4" s="882"/>
      <c r="G4" s="882"/>
      <c r="H4" s="882"/>
      <c r="I4" s="882"/>
      <c r="J4" s="882"/>
      <c r="K4" s="292"/>
      <c r="L4" s="292"/>
      <c r="M4" s="293"/>
    </row>
    <row r="5" spans="1:15" s="294" customFormat="1" x14ac:dyDescent="0.25">
      <c r="A5" s="882" t="s">
        <v>431</v>
      </c>
      <c r="B5" s="882"/>
      <c r="C5" s="882"/>
      <c r="D5" s="882"/>
      <c r="E5" s="882"/>
      <c r="F5" s="882"/>
      <c r="G5" s="882"/>
      <c r="H5" s="882"/>
      <c r="I5" s="882"/>
      <c r="J5" s="882"/>
      <c r="K5" s="292"/>
      <c r="L5" s="292"/>
      <c r="M5" s="295"/>
    </row>
    <row r="6" spans="1:15" s="294" customFormat="1" ht="13.5" customHeight="1" x14ac:dyDescent="0.25">
      <c r="A6" s="287"/>
      <c r="I6" s="294" t="str">
        <f>J6</f>
        <v xml:space="preserve"> </v>
      </c>
      <c r="J6" s="296" t="str">
        <f>CONCATENATE(functie," ",nume_candidat)</f>
        <v xml:space="preserve"> </v>
      </c>
      <c r="K6" s="314"/>
      <c r="L6" s="314"/>
      <c r="M6" s="295"/>
    </row>
    <row r="7" spans="1:15" s="353" customFormat="1" ht="34.5" customHeight="1" x14ac:dyDescent="0.2">
      <c r="A7" s="883" t="s">
        <v>470</v>
      </c>
      <c r="B7" s="883" t="s">
        <v>0</v>
      </c>
      <c r="C7" s="883" t="s">
        <v>1</v>
      </c>
      <c r="D7" s="883" t="s">
        <v>2</v>
      </c>
      <c r="E7" s="883" t="s">
        <v>3</v>
      </c>
      <c r="F7" s="883" t="s">
        <v>4</v>
      </c>
      <c r="G7" s="883" t="s">
        <v>5</v>
      </c>
      <c r="H7" s="880" t="s">
        <v>466</v>
      </c>
      <c r="I7" s="298" t="s">
        <v>886</v>
      </c>
      <c r="J7" s="298"/>
      <c r="K7" s="883" t="s">
        <v>7</v>
      </c>
      <c r="L7" s="883"/>
      <c r="M7" s="890" t="s">
        <v>708</v>
      </c>
      <c r="N7" s="893" t="s">
        <v>822</v>
      </c>
    </row>
    <row r="8" spans="1:15" s="353" customFormat="1" ht="31.5" x14ac:dyDescent="0.2">
      <c r="A8" s="883"/>
      <c r="B8" s="883"/>
      <c r="C8" s="883"/>
      <c r="D8" s="883"/>
      <c r="E8" s="883"/>
      <c r="F8" s="883"/>
      <c r="G8" s="883"/>
      <c r="H8" s="881"/>
      <c r="I8" s="298" t="str">
        <f>CONCATENATE("ultimii ",durata_evaluare," ani")</f>
        <v>ultimii 5 ani</v>
      </c>
      <c r="J8" s="299" t="s">
        <v>6</v>
      </c>
      <c r="K8" s="298" t="str">
        <f>CONCATENATE("ultimii                                  ",durata_evaluare," ani")</f>
        <v>ultimii                                  5 ani</v>
      </c>
      <c r="L8" s="299" t="s">
        <v>6</v>
      </c>
      <c r="M8" s="890"/>
      <c r="N8" s="893"/>
    </row>
    <row r="9" spans="1:15" s="353" customFormat="1" x14ac:dyDescent="0.2">
      <c r="A9" s="301"/>
      <c r="B9" s="302"/>
      <c r="C9" s="302"/>
      <c r="D9" s="302"/>
      <c r="E9" s="354"/>
      <c r="F9" s="303"/>
      <c r="G9" s="352"/>
      <c r="H9" s="303"/>
      <c r="I9" s="572">
        <f>SUMIF(I10:I259,"&gt;0")</f>
        <v>0</v>
      </c>
      <c r="J9" s="572">
        <f>SUMIF(J10:J259,"&gt;0")</f>
        <v>0</v>
      </c>
      <c r="K9" s="327">
        <f>SUMIF(K10:K259,"&gt;0")</f>
        <v>0</v>
      </c>
      <c r="L9" s="327">
        <f>SUMIF(L10:L259,"&gt;0")</f>
        <v>0</v>
      </c>
      <c r="M9" s="328"/>
      <c r="N9" s="355"/>
    </row>
    <row r="10" spans="1:15" s="357" customFormat="1" x14ac:dyDescent="0.25">
      <c r="A10" s="216">
        <v>1</v>
      </c>
      <c r="B10" s="43"/>
      <c r="C10" s="43"/>
      <c r="D10" s="54"/>
      <c r="E10" s="34"/>
      <c r="F10" s="34"/>
      <c r="G10" s="34"/>
      <c r="H10" s="68"/>
      <c r="I10" s="67" t="str">
        <f>IF(OR($B10="",$C10="",$D10="",$E10&lt;an_initial,$E10&gt;an_final,$M10=FALSE),"",R_ISI*(1+H10)*VLOOKUP(N10,Coef!$E$2:$F$17,2,FALSE))</f>
        <v/>
      </c>
      <c r="J10" s="67" t="str">
        <f>IF(OR($B10="",$C10="",$D10="",$E10="",$E10&gt;an_final,$M10=FALSE),"",R_ISI*(1+H10)*VLOOKUP(N10,Coef!$E$2:$F$17,2,FALSE))</f>
        <v/>
      </c>
      <c r="K10" s="226" t="str">
        <f t="shared" ref="K10:K73" si="0">IF(OR($B10="",$C10="",$D10="",$E10&gt;an_final,$M10=FALSE),"",IF($E10&gt;=an_initial,1,""))</f>
        <v/>
      </c>
      <c r="L10" s="226" t="str">
        <f t="shared" ref="L10:L73" si="1">IF(OR($B10="",$C10="",$D10="",$E10="",$E10&gt;an_final,$M10=FALSE),"",1)</f>
        <v/>
      </c>
      <c r="M10" s="333" t="b">
        <f t="shared" ref="M10:M73" si="2">IF(nume_candidat="",FALSE,ISNUMBER(SEARCH(nume_candidat,$B10)))</f>
        <v>0</v>
      </c>
      <c r="N10" s="215">
        <f t="shared" ref="N10:N41" si="3">LEN(B10)-LEN(SUBSTITUTE(B10,",",""))+1</f>
        <v>1</v>
      </c>
      <c r="O10" s="356"/>
    </row>
    <row r="11" spans="1:15" s="193" customFormat="1" x14ac:dyDescent="0.2">
      <c r="A11" s="216">
        <v>2</v>
      </c>
      <c r="B11" s="43"/>
      <c r="C11" s="43"/>
      <c r="D11" s="43"/>
      <c r="E11" s="34"/>
      <c r="F11" s="34"/>
      <c r="G11" s="33"/>
      <c r="H11" s="68"/>
      <c r="I11" s="67" t="str">
        <f>IF(OR($B11="",$C11="",$D11="",$E11&lt;an_initial,$E11&gt;an_final,$M11=FALSE),"",R_ISI*(1+H11)*VLOOKUP(N11,Coef!$E$2:$F$17,2,FALSE))</f>
        <v/>
      </c>
      <c r="J11" s="67" t="str">
        <f>IF(OR($B11="",$C11="",$D11="",$E11="",$E11&gt;an_final,$M11=FALSE),"",R_ISI*(1+H11)*VLOOKUP(N11,Coef!$E$2:$F$17,2,FALSE))</f>
        <v/>
      </c>
      <c r="K11" s="226" t="str">
        <f t="shared" si="0"/>
        <v/>
      </c>
      <c r="L11" s="226" t="str">
        <f t="shared" si="1"/>
        <v/>
      </c>
      <c r="M11" s="333" t="b">
        <f t="shared" si="2"/>
        <v>0</v>
      </c>
      <c r="N11" s="215">
        <f t="shared" si="3"/>
        <v>1</v>
      </c>
      <c r="O11" s="353"/>
    </row>
    <row r="12" spans="1:15" s="193" customFormat="1" x14ac:dyDescent="0.2">
      <c r="A12" s="216">
        <v>3</v>
      </c>
      <c r="B12" s="39"/>
      <c r="C12" s="43"/>
      <c r="D12" s="39"/>
      <c r="E12" s="34"/>
      <c r="F12" s="34"/>
      <c r="G12" s="33"/>
      <c r="H12" s="68"/>
      <c r="I12" s="67" t="str">
        <f>IF(OR($B12="",$C12="",$D12="",$E12&lt;an_initial,$E12&gt;an_final,$M12=FALSE),"",R_ISI*(1+H12)*VLOOKUP(N12,Coef!$E$2:$F$17,2,FALSE))</f>
        <v/>
      </c>
      <c r="J12" s="67" t="str">
        <f>IF(OR($B12="",$C12="",$D12="",$E12="",$E12&gt;an_final,$M12=FALSE),"",R_ISI*(1+H12)*VLOOKUP(N12,Coef!$E$2:$F$17,2,FALSE))</f>
        <v/>
      </c>
      <c r="K12" s="226" t="str">
        <f t="shared" si="0"/>
        <v/>
      </c>
      <c r="L12" s="226" t="str">
        <f t="shared" si="1"/>
        <v/>
      </c>
      <c r="M12" s="333" t="b">
        <f t="shared" si="2"/>
        <v>0</v>
      </c>
      <c r="N12" s="215">
        <f t="shared" si="3"/>
        <v>1</v>
      </c>
      <c r="O12" s="353"/>
    </row>
    <row r="13" spans="1:15" s="193" customFormat="1" x14ac:dyDescent="0.2">
      <c r="A13" s="216">
        <v>4</v>
      </c>
      <c r="B13" s="39"/>
      <c r="C13" s="39"/>
      <c r="D13" s="39"/>
      <c r="E13" s="38"/>
      <c r="F13" s="38"/>
      <c r="G13" s="38"/>
      <c r="H13" s="69"/>
      <c r="I13" s="67" t="str">
        <f>IF(OR($B13="",$C13="",$D13="",$E13&lt;an_initial,$E13&gt;an_final,$M13=FALSE),"",R_ISI*(1+H13)*VLOOKUP(N13,Coef!$E$2:$F$17,2,FALSE))</f>
        <v/>
      </c>
      <c r="J13" s="67" t="str">
        <f>IF(OR($B13="",$C13="",$D13="",$E13="",$E13&gt;an_final,$M13=FALSE),"",R_ISI*(1+H13)*VLOOKUP(N13,Coef!$E$2:$F$17,2,FALSE))</f>
        <v/>
      </c>
      <c r="K13" s="226" t="str">
        <f t="shared" si="0"/>
        <v/>
      </c>
      <c r="L13" s="226" t="str">
        <f t="shared" si="1"/>
        <v/>
      </c>
      <c r="M13" s="333" t="b">
        <f t="shared" si="2"/>
        <v>0</v>
      </c>
      <c r="N13" s="215">
        <f t="shared" si="3"/>
        <v>1</v>
      </c>
      <c r="O13" s="353"/>
    </row>
    <row r="14" spans="1:15" s="193" customFormat="1" x14ac:dyDescent="0.2">
      <c r="A14" s="216">
        <v>5</v>
      </c>
      <c r="B14" s="39"/>
      <c r="C14" s="39"/>
      <c r="D14" s="39"/>
      <c r="E14" s="38"/>
      <c r="F14" s="38"/>
      <c r="G14" s="38"/>
      <c r="H14" s="69"/>
      <c r="I14" s="67" t="str">
        <f>IF(OR($B14="",$C14="",$D14="",$E14&lt;an_initial,$E14&gt;an_final,$M14=FALSE),"",R_ISI*(1+H14)*VLOOKUP(N14,Coef!$E$2:$F$17,2,FALSE))</f>
        <v/>
      </c>
      <c r="J14" s="67" t="str">
        <f>IF(OR($B14="",$C14="",$D14="",$E14="",$E14&gt;an_final,$M14=FALSE),"",R_ISI*(1+H14)*VLOOKUP(N14,Coef!$E$2:$F$17,2,FALSE))</f>
        <v/>
      </c>
      <c r="K14" s="226" t="str">
        <f t="shared" si="0"/>
        <v/>
      </c>
      <c r="L14" s="226" t="str">
        <f t="shared" si="1"/>
        <v/>
      </c>
      <c r="M14" s="333" t="b">
        <f t="shared" si="2"/>
        <v>0</v>
      </c>
      <c r="N14" s="215">
        <f t="shared" si="3"/>
        <v>1</v>
      </c>
      <c r="O14" s="353"/>
    </row>
    <row r="15" spans="1:15" s="193" customFormat="1" x14ac:dyDescent="0.2">
      <c r="A15" s="216">
        <v>6</v>
      </c>
      <c r="B15" s="39"/>
      <c r="C15" s="39"/>
      <c r="D15" s="39"/>
      <c r="E15" s="38"/>
      <c r="F15" s="38"/>
      <c r="G15" s="38"/>
      <c r="H15" s="69"/>
      <c r="I15" s="67" t="str">
        <f>IF(OR($B15="",$C15="",$D15="",$E15&lt;an_initial,$E15&gt;an_final,$M15=FALSE),"",R_ISI*(1+H15)*VLOOKUP(N15,Coef!$E$2:$F$17,2,FALSE))</f>
        <v/>
      </c>
      <c r="J15" s="67" t="str">
        <f>IF(OR($B15="",$C15="",$D15="",$E15="",$E15&gt;an_final,$M15=FALSE),"",R_ISI*(1+H15)*VLOOKUP(N15,Coef!$E$2:$F$17,2,FALSE))</f>
        <v/>
      </c>
      <c r="K15" s="226" t="str">
        <f t="shared" si="0"/>
        <v/>
      </c>
      <c r="L15" s="226" t="str">
        <f t="shared" si="1"/>
        <v/>
      </c>
      <c r="M15" s="333" t="b">
        <f t="shared" si="2"/>
        <v>0</v>
      </c>
      <c r="N15" s="215">
        <f t="shared" si="3"/>
        <v>1</v>
      </c>
      <c r="O15" s="353"/>
    </row>
    <row r="16" spans="1:15" s="193" customFormat="1" x14ac:dyDescent="0.2">
      <c r="A16" s="216">
        <v>7</v>
      </c>
      <c r="B16" s="39"/>
      <c r="C16" s="39"/>
      <c r="D16" s="39"/>
      <c r="E16" s="38"/>
      <c r="F16" s="38"/>
      <c r="G16" s="38"/>
      <c r="H16" s="69"/>
      <c r="I16" s="67" t="str">
        <f>IF(OR($B16="",$C16="",$D16="",$E16&lt;an_initial,$E16&gt;an_final,$M16=FALSE),"",R_ISI*(1+H16)*VLOOKUP(N16,Coef!$E$2:$F$17,2,FALSE))</f>
        <v/>
      </c>
      <c r="J16" s="67" t="str">
        <f>IF(OR($B16="",$C16="",$D16="",$E16="",$E16&gt;an_final,$M16=FALSE),"",R_ISI*(1+H16)*VLOOKUP(N16,Coef!$E$2:$F$17,2,FALSE))</f>
        <v/>
      </c>
      <c r="K16" s="226" t="str">
        <f t="shared" si="0"/>
        <v/>
      </c>
      <c r="L16" s="226" t="str">
        <f t="shared" si="1"/>
        <v/>
      </c>
      <c r="M16" s="333" t="b">
        <f t="shared" si="2"/>
        <v>0</v>
      </c>
      <c r="N16" s="215">
        <f t="shared" si="3"/>
        <v>1</v>
      </c>
      <c r="O16" s="353"/>
    </row>
    <row r="17" spans="1:15" s="193" customFormat="1" x14ac:dyDescent="0.2">
      <c r="A17" s="216">
        <v>8</v>
      </c>
      <c r="B17" s="39"/>
      <c r="C17" s="39"/>
      <c r="D17" s="39"/>
      <c r="E17" s="38"/>
      <c r="F17" s="38"/>
      <c r="G17" s="38"/>
      <c r="H17" s="69"/>
      <c r="I17" s="67" t="str">
        <f>IF(OR($B17="",$C17="",$D17="",$E17&lt;an_initial,$E17&gt;an_final,$M17=FALSE),"",R_ISI*(1+H17)*VLOOKUP(N17,Coef!$E$2:$F$17,2,FALSE))</f>
        <v/>
      </c>
      <c r="J17" s="67" t="str">
        <f>IF(OR($B17="",$C17="",$D17="",$E17="",$E17&gt;an_final,$M17=FALSE),"",R_ISI*(1+H17)*VLOOKUP(N17,Coef!$E$2:$F$17,2,FALSE))</f>
        <v/>
      </c>
      <c r="K17" s="226" t="str">
        <f t="shared" si="0"/>
        <v/>
      </c>
      <c r="L17" s="226" t="str">
        <f t="shared" si="1"/>
        <v/>
      </c>
      <c r="M17" s="333" t="b">
        <f t="shared" si="2"/>
        <v>0</v>
      </c>
      <c r="N17" s="215">
        <f t="shared" si="3"/>
        <v>1</v>
      </c>
      <c r="O17" s="353"/>
    </row>
    <row r="18" spans="1:15" s="193" customFormat="1" x14ac:dyDescent="0.2">
      <c r="A18" s="216">
        <v>9</v>
      </c>
      <c r="B18" s="39"/>
      <c r="C18" s="39"/>
      <c r="D18" s="39"/>
      <c r="E18" s="38"/>
      <c r="F18" s="38"/>
      <c r="G18" s="38"/>
      <c r="H18" s="69"/>
      <c r="I18" s="67" t="str">
        <f>IF(OR($B18="",$C18="",$D18="",$E18&lt;an_initial,$E18&gt;an_final,$M18=FALSE),"",R_ISI*(1+H18)*VLOOKUP(N18,Coef!$E$2:$F$17,2,FALSE))</f>
        <v/>
      </c>
      <c r="J18" s="67" t="str">
        <f>IF(OR($B18="",$C18="",$D18="",$E18="",$E18&gt;an_final,$M18=FALSE),"",R_ISI*(1+H18)*VLOOKUP(N18,Coef!$E$2:$F$17,2,FALSE))</f>
        <v/>
      </c>
      <c r="K18" s="226" t="str">
        <f t="shared" si="0"/>
        <v/>
      </c>
      <c r="L18" s="226" t="str">
        <f t="shared" si="1"/>
        <v/>
      </c>
      <c r="M18" s="333" t="b">
        <f t="shared" si="2"/>
        <v>0</v>
      </c>
      <c r="N18" s="215">
        <f t="shared" si="3"/>
        <v>1</v>
      </c>
      <c r="O18" s="353"/>
    </row>
    <row r="19" spans="1:15" s="193" customFormat="1" x14ac:dyDescent="0.25">
      <c r="A19" s="216">
        <v>10</v>
      </c>
      <c r="B19" s="39"/>
      <c r="C19" s="49"/>
      <c r="D19" s="39"/>
      <c r="E19" s="38"/>
      <c r="F19" s="38"/>
      <c r="G19" s="38"/>
      <c r="H19" s="69"/>
      <c r="I19" s="67" t="str">
        <f>IF(OR($B19="",$C19="",$D19="",$E19&lt;an_initial,$E19&gt;an_final,$M19=FALSE),"",R_ISI*(1+H19)*VLOOKUP(N19,Coef!$E$2:$F$17,2,FALSE))</f>
        <v/>
      </c>
      <c r="J19" s="67" t="str">
        <f>IF(OR($B19="",$C19="",$D19="",$E19="",$E19&gt;an_final,$M19=FALSE),"",R_ISI*(1+H19)*VLOOKUP(N19,Coef!$E$2:$F$17,2,FALSE))</f>
        <v/>
      </c>
      <c r="K19" s="226" t="str">
        <f t="shared" si="0"/>
        <v/>
      </c>
      <c r="L19" s="226" t="str">
        <f t="shared" si="1"/>
        <v/>
      </c>
      <c r="M19" s="333" t="b">
        <f t="shared" si="2"/>
        <v>0</v>
      </c>
      <c r="N19" s="215">
        <f t="shared" si="3"/>
        <v>1</v>
      </c>
      <c r="O19" s="353"/>
    </row>
    <row r="20" spans="1:15" s="193" customFormat="1" x14ac:dyDescent="0.2">
      <c r="A20" s="216">
        <v>11</v>
      </c>
      <c r="B20" s="39"/>
      <c r="C20" s="39"/>
      <c r="D20" s="39"/>
      <c r="E20" s="38"/>
      <c r="F20" s="38"/>
      <c r="G20" s="38"/>
      <c r="H20" s="69"/>
      <c r="I20" s="67" t="str">
        <f>IF(OR($B20="",$C20="",$D20="",$E20&lt;an_initial,$E20&gt;an_final,$M20=FALSE),"",R_ISI*(1+H20)*VLOOKUP(N20,Coef!$E$2:$F$17,2,FALSE))</f>
        <v/>
      </c>
      <c r="J20" s="67" t="str">
        <f>IF(OR($B20="",$C20="",$D20="",$E20="",$E20&gt;an_final,$M20=FALSE),"",R_ISI*(1+H20)*VLOOKUP(N20,Coef!$E$2:$F$17,2,FALSE))</f>
        <v/>
      </c>
      <c r="K20" s="226" t="str">
        <f t="shared" si="0"/>
        <v/>
      </c>
      <c r="L20" s="226" t="str">
        <f t="shared" si="1"/>
        <v/>
      </c>
      <c r="M20" s="333" t="b">
        <f t="shared" si="2"/>
        <v>0</v>
      </c>
      <c r="N20" s="215">
        <f t="shared" si="3"/>
        <v>1</v>
      </c>
      <c r="O20" s="353"/>
    </row>
    <row r="21" spans="1:15" s="193" customFormat="1" x14ac:dyDescent="0.2">
      <c r="A21" s="216">
        <v>12</v>
      </c>
      <c r="B21" s="39"/>
      <c r="C21" s="39"/>
      <c r="D21" s="39"/>
      <c r="E21" s="38"/>
      <c r="F21" s="38"/>
      <c r="G21" s="38"/>
      <c r="H21" s="69"/>
      <c r="I21" s="67" t="str">
        <f>IF(OR($B21="",$C21="",$D21="",$E21&lt;an_initial,$E21&gt;an_final,$M21=FALSE),"",R_ISI*(1+H21)*VLOOKUP(N21,Coef!$E$2:$F$17,2,FALSE))</f>
        <v/>
      </c>
      <c r="J21" s="67" t="str">
        <f>IF(OR($B21="",$C21="",$D21="",$E21="",$E21&gt;an_final,$M21=FALSE),"",R_ISI*(1+H21)*VLOOKUP(N21,Coef!$E$2:$F$17,2,FALSE))</f>
        <v/>
      </c>
      <c r="K21" s="226" t="str">
        <f t="shared" si="0"/>
        <v/>
      </c>
      <c r="L21" s="226" t="str">
        <f t="shared" si="1"/>
        <v/>
      </c>
      <c r="M21" s="333" t="b">
        <f t="shared" si="2"/>
        <v>0</v>
      </c>
      <c r="N21" s="215">
        <f t="shared" si="3"/>
        <v>1</v>
      </c>
      <c r="O21" s="353"/>
    </row>
    <row r="22" spans="1:15" s="193" customFormat="1" x14ac:dyDescent="0.2">
      <c r="A22" s="216">
        <v>13</v>
      </c>
      <c r="B22" s="39"/>
      <c r="C22" s="39"/>
      <c r="D22" s="39"/>
      <c r="E22" s="38"/>
      <c r="F22" s="38"/>
      <c r="G22" s="38"/>
      <c r="H22" s="69"/>
      <c r="I22" s="67" t="str">
        <f>IF(OR($B22="",$C22="",$D22="",$E22&lt;an_initial,$E22&gt;an_final,$M22=FALSE),"",R_ISI*(1+H22)*VLOOKUP(N22,Coef!$E$2:$F$17,2,FALSE))</f>
        <v/>
      </c>
      <c r="J22" s="67" t="str">
        <f>IF(OR($B22="",$C22="",$D22="",$E22="",$E22&gt;an_final,$M22=FALSE),"",R_ISI*(1+H22)*VLOOKUP(N22,Coef!$E$2:$F$17,2,FALSE))</f>
        <v/>
      </c>
      <c r="K22" s="226" t="str">
        <f t="shared" si="0"/>
        <v/>
      </c>
      <c r="L22" s="226" t="str">
        <f t="shared" si="1"/>
        <v/>
      </c>
      <c r="M22" s="333" t="b">
        <f t="shared" si="2"/>
        <v>0</v>
      </c>
      <c r="N22" s="215">
        <f t="shared" si="3"/>
        <v>1</v>
      </c>
      <c r="O22" s="353"/>
    </row>
    <row r="23" spans="1:15" s="193" customFormat="1" x14ac:dyDescent="0.2">
      <c r="A23" s="216">
        <v>14</v>
      </c>
      <c r="B23" s="39"/>
      <c r="C23" s="39"/>
      <c r="D23" s="39"/>
      <c r="E23" s="38"/>
      <c r="F23" s="38"/>
      <c r="G23" s="38"/>
      <c r="H23" s="69"/>
      <c r="I23" s="67" t="str">
        <f>IF(OR($B23="",$C23="",$D23="",$E23&lt;an_initial,$E23&gt;an_final,$M23=FALSE),"",R_ISI*(1+H23)*VLOOKUP(N23,Coef!$E$2:$F$17,2,FALSE))</f>
        <v/>
      </c>
      <c r="J23" s="67" t="str">
        <f>IF(OR($B23="",$C23="",$D23="",$E23="",$E23&gt;an_final,$M23=FALSE),"",R_ISI*(1+H23)*VLOOKUP(N23,Coef!$E$2:$F$17,2,FALSE))</f>
        <v/>
      </c>
      <c r="K23" s="226" t="str">
        <f t="shared" si="0"/>
        <v/>
      </c>
      <c r="L23" s="226" t="str">
        <f t="shared" si="1"/>
        <v/>
      </c>
      <c r="M23" s="333" t="b">
        <f t="shared" si="2"/>
        <v>0</v>
      </c>
      <c r="N23" s="215">
        <f t="shared" si="3"/>
        <v>1</v>
      </c>
      <c r="O23" s="353"/>
    </row>
    <row r="24" spans="1:15" s="193" customFormat="1" x14ac:dyDescent="0.2">
      <c r="A24" s="216">
        <v>15</v>
      </c>
      <c r="B24" s="39"/>
      <c r="C24" s="39"/>
      <c r="D24" s="39"/>
      <c r="E24" s="38"/>
      <c r="F24" s="38"/>
      <c r="G24" s="38"/>
      <c r="H24" s="69"/>
      <c r="I24" s="67" t="str">
        <f>IF(OR($B24="",$C24="",$D24="",$E24&lt;an_initial,$E24&gt;an_final,$M24=FALSE),"",R_ISI*(1+H24)*VLOOKUP(N24,Coef!$E$2:$F$17,2,FALSE))</f>
        <v/>
      </c>
      <c r="J24" s="67" t="str">
        <f>IF(OR($B24="",$C24="",$D24="",$E24="",$E24&gt;an_final,$M24=FALSE),"",R_ISI*(1+H24)*VLOOKUP(N24,Coef!$E$2:$F$17,2,FALSE))</f>
        <v/>
      </c>
      <c r="K24" s="226" t="str">
        <f t="shared" si="0"/>
        <v/>
      </c>
      <c r="L24" s="226" t="str">
        <f t="shared" si="1"/>
        <v/>
      </c>
      <c r="M24" s="333" t="b">
        <f t="shared" si="2"/>
        <v>0</v>
      </c>
      <c r="N24" s="215">
        <f t="shared" si="3"/>
        <v>1</v>
      </c>
      <c r="O24" s="353"/>
    </row>
    <row r="25" spans="1:15" s="193" customFormat="1" x14ac:dyDescent="0.2">
      <c r="A25" s="216">
        <v>16</v>
      </c>
      <c r="B25" s="39"/>
      <c r="C25" s="39"/>
      <c r="D25" s="39"/>
      <c r="E25" s="38"/>
      <c r="F25" s="38"/>
      <c r="G25" s="38"/>
      <c r="H25" s="69"/>
      <c r="I25" s="67" t="str">
        <f>IF(OR($B25="",$C25="",$D25="",$E25&lt;an_initial,$E25&gt;an_final,$M25=FALSE),"",R_ISI*(1+H25)*VLOOKUP(N25,Coef!$E$2:$F$17,2,FALSE))</f>
        <v/>
      </c>
      <c r="J25" s="67" t="str">
        <f>IF(OR($B25="",$C25="",$D25="",$E25="",$E25&gt;an_final,$M25=FALSE),"",R_ISI*(1+H25)*VLOOKUP(N25,Coef!$E$2:$F$17,2,FALSE))</f>
        <v/>
      </c>
      <c r="K25" s="226" t="str">
        <f t="shared" si="0"/>
        <v/>
      </c>
      <c r="L25" s="226" t="str">
        <f t="shared" si="1"/>
        <v/>
      </c>
      <c r="M25" s="333" t="b">
        <f t="shared" si="2"/>
        <v>0</v>
      </c>
      <c r="N25" s="215">
        <f t="shared" si="3"/>
        <v>1</v>
      </c>
      <c r="O25" s="353"/>
    </row>
    <row r="26" spans="1:15" s="193" customFormat="1" x14ac:dyDescent="0.2">
      <c r="A26" s="216">
        <v>17</v>
      </c>
      <c r="B26" s="39"/>
      <c r="C26" s="39"/>
      <c r="D26" s="39"/>
      <c r="E26" s="38"/>
      <c r="F26" s="38"/>
      <c r="G26" s="38"/>
      <c r="H26" s="69"/>
      <c r="I26" s="67" t="str">
        <f>IF(OR($B26="",$C26="",$D26="",$E26&lt;an_initial,$E26&gt;an_final,$M26=FALSE),"",R_ISI*(1+H26)*VLOOKUP(N26,Coef!$E$2:$F$17,2,FALSE))</f>
        <v/>
      </c>
      <c r="J26" s="67" t="str">
        <f>IF(OR($B26="",$C26="",$D26="",$E26="",$E26&gt;an_final,$M26=FALSE),"",R_ISI*(1+H26)*VLOOKUP(N26,Coef!$E$2:$F$17,2,FALSE))</f>
        <v/>
      </c>
      <c r="K26" s="226" t="str">
        <f t="shared" si="0"/>
        <v/>
      </c>
      <c r="L26" s="226" t="str">
        <f t="shared" si="1"/>
        <v/>
      </c>
      <c r="M26" s="333" t="b">
        <f t="shared" si="2"/>
        <v>0</v>
      </c>
      <c r="N26" s="215">
        <f t="shared" si="3"/>
        <v>1</v>
      </c>
      <c r="O26" s="353"/>
    </row>
    <row r="27" spans="1:15" s="193" customFormat="1" x14ac:dyDescent="0.2">
      <c r="A27" s="216">
        <v>18</v>
      </c>
      <c r="B27" s="39"/>
      <c r="C27" s="39"/>
      <c r="D27" s="39"/>
      <c r="E27" s="38"/>
      <c r="F27" s="38"/>
      <c r="G27" s="38"/>
      <c r="H27" s="69"/>
      <c r="I27" s="67" t="str">
        <f>IF(OR($B27="",$C27="",$D27="",$E27&lt;an_initial,$E27&gt;an_final,$M27=FALSE),"",R_ISI*(1+H27)*VLOOKUP(N27,Coef!$E$2:$F$17,2,FALSE))</f>
        <v/>
      </c>
      <c r="J27" s="67" t="str">
        <f>IF(OR($B27="",$C27="",$D27="",$E27="",$E27&gt;an_final,$M27=FALSE),"",R_ISI*(1+H27)*VLOOKUP(N27,Coef!$E$2:$F$17,2,FALSE))</f>
        <v/>
      </c>
      <c r="K27" s="226" t="str">
        <f t="shared" si="0"/>
        <v/>
      </c>
      <c r="L27" s="226" t="str">
        <f t="shared" si="1"/>
        <v/>
      </c>
      <c r="M27" s="333" t="b">
        <f t="shared" si="2"/>
        <v>0</v>
      </c>
      <c r="N27" s="215">
        <f t="shared" si="3"/>
        <v>1</v>
      </c>
      <c r="O27" s="353"/>
    </row>
    <row r="28" spans="1:15" s="193" customFormat="1" x14ac:dyDescent="0.2">
      <c r="A28" s="216">
        <v>19</v>
      </c>
      <c r="B28" s="39"/>
      <c r="C28" s="39"/>
      <c r="D28" s="39"/>
      <c r="E28" s="38"/>
      <c r="F28" s="38"/>
      <c r="G28" s="38"/>
      <c r="H28" s="69"/>
      <c r="I28" s="67" t="str">
        <f>IF(OR($B28="",$C28="",$D28="",$E28&lt;an_initial,$E28&gt;an_final,$M28=FALSE),"",R_ISI*(1+H28)*VLOOKUP(N28,Coef!$E$2:$F$17,2,FALSE))</f>
        <v/>
      </c>
      <c r="J28" s="67" t="str">
        <f>IF(OR($B28="",$C28="",$D28="",$E28="",$E28&gt;an_final,$M28=FALSE),"",R_ISI*(1+H28)*VLOOKUP(N28,Coef!$E$2:$F$17,2,FALSE))</f>
        <v/>
      </c>
      <c r="K28" s="226" t="str">
        <f t="shared" si="0"/>
        <v/>
      </c>
      <c r="L28" s="226" t="str">
        <f t="shared" si="1"/>
        <v/>
      </c>
      <c r="M28" s="333" t="b">
        <f t="shared" si="2"/>
        <v>0</v>
      </c>
      <c r="N28" s="215">
        <f t="shared" si="3"/>
        <v>1</v>
      </c>
      <c r="O28" s="353"/>
    </row>
    <row r="29" spans="1:15" s="193" customFormat="1" x14ac:dyDescent="0.2">
      <c r="A29" s="216">
        <v>20</v>
      </c>
      <c r="B29" s="39"/>
      <c r="C29" s="39"/>
      <c r="D29" s="39"/>
      <c r="E29" s="38"/>
      <c r="F29" s="38"/>
      <c r="G29" s="38"/>
      <c r="H29" s="69"/>
      <c r="I29" s="67" t="str">
        <f>IF(OR($B29="",$C29="",$D29="",$E29&lt;an_initial,$E29&gt;an_final,$M29=FALSE),"",R_ISI*(1+H29)*VLOOKUP(N29,Coef!$E$2:$F$17,2,FALSE))</f>
        <v/>
      </c>
      <c r="J29" s="67" t="str">
        <f>IF(OR($B29="",$C29="",$D29="",$E29="",$E29&gt;an_final,$M29=FALSE),"",R_ISI*(1+H29)*VLOOKUP(N29,Coef!$E$2:$F$17,2,FALSE))</f>
        <v/>
      </c>
      <c r="K29" s="226" t="str">
        <f t="shared" si="0"/>
        <v/>
      </c>
      <c r="L29" s="226" t="str">
        <f t="shared" si="1"/>
        <v/>
      </c>
      <c r="M29" s="333" t="b">
        <f t="shared" si="2"/>
        <v>0</v>
      </c>
      <c r="N29" s="215">
        <f t="shared" si="3"/>
        <v>1</v>
      </c>
      <c r="O29" s="353"/>
    </row>
    <row r="30" spans="1:15" s="193" customFormat="1" x14ac:dyDescent="0.2">
      <c r="A30" s="216">
        <v>21</v>
      </c>
      <c r="B30" s="39"/>
      <c r="C30" s="39"/>
      <c r="D30" s="39"/>
      <c r="E30" s="38"/>
      <c r="F30" s="38"/>
      <c r="G30" s="38"/>
      <c r="H30" s="69"/>
      <c r="I30" s="67" t="str">
        <f>IF(OR($B30="",$C30="",$D30="",$E30&lt;an_initial,$E30&gt;an_final,$M30=FALSE),"",R_ISI*(1+H30)*VLOOKUP(N30,Coef!$E$2:$F$17,2,FALSE))</f>
        <v/>
      </c>
      <c r="J30" s="67" t="str">
        <f>IF(OR($B30="",$C30="",$D30="",$E30="",$E30&gt;an_final,$M30=FALSE),"",R_ISI*(1+H30)*VLOOKUP(N30,Coef!$E$2:$F$17,2,FALSE))</f>
        <v/>
      </c>
      <c r="K30" s="226" t="str">
        <f t="shared" si="0"/>
        <v/>
      </c>
      <c r="L30" s="226" t="str">
        <f t="shared" si="1"/>
        <v/>
      </c>
      <c r="M30" s="333" t="b">
        <f t="shared" si="2"/>
        <v>0</v>
      </c>
      <c r="N30" s="215">
        <f t="shared" si="3"/>
        <v>1</v>
      </c>
      <c r="O30" s="353"/>
    </row>
    <row r="31" spans="1:15" s="193" customFormat="1" x14ac:dyDescent="0.2">
      <c r="A31" s="216">
        <v>22</v>
      </c>
      <c r="B31" s="39"/>
      <c r="C31" s="39"/>
      <c r="D31" s="39"/>
      <c r="E31" s="38"/>
      <c r="F31" s="38"/>
      <c r="G31" s="38"/>
      <c r="H31" s="69"/>
      <c r="I31" s="67" t="str">
        <f>IF(OR($B31="",$C31="",$D31="",$E31&lt;an_initial,$E31&gt;an_final,$M31=FALSE),"",R_ISI*(1+H31)*VLOOKUP(N31,Coef!$E$2:$F$17,2,FALSE))</f>
        <v/>
      </c>
      <c r="J31" s="67" t="str">
        <f>IF(OR($B31="",$C31="",$D31="",$E31="",$E31&gt;an_final,$M31=FALSE),"",R_ISI*(1+H31)*VLOOKUP(N31,Coef!$E$2:$F$17,2,FALSE))</f>
        <v/>
      </c>
      <c r="K31" s="226" t="str">
        <f t="shared" si="0"/>
        <v/>
      </c>
      <c r="L31" s="226" t="str">
        <f t="shared" si="1"/>
        <v/>
      </c>
      <c r="M31" s="333" t="b">
        <f t="shared" si="2"/>
        <v>0</v>
      </c>
      <c r="N31" s="215">
        <f t="shared" si="3"/>
        <v>1</v>
      </c>
      <c r="O31" s="353"/>
    </row>
    <row r="32" spans="1:15" s="193" customFormat="1" x14ac:dyDescent="0.2">
      <c r="A32" s="216">
        <v>23</v>
      </c>
      <c r="B32" s="39"/>
      <c r="C32" s="39"/>
      <c r="D32" s="39"/>
      <c r="E32" s="38"/>
      <c r="F32" s="38"/>
      <c r="G32" s="38"/>
      <c r="H32" s="69"/>
      <c r="I32" s="67" t="str">
        <f>IF(OR($B32="",$C32="",$D32="",$E32&lt;an_initial,$E32&gt;an_final,$M32=FALSE),"",R_ISI*(1+H32)*VLOOKUP(N32,Coef!$E$2:$F$17,2,FALSE))</f>
        <v/>
      </c>
      <c r="J32" s="67" t="str">
        <f>IF(OR($B32="",$C32="",$D32="",$E32="",$E32&gt;an_final,$M32=FALSE),"",R_ISI*(1+H32)*VLOOKUP(N32,Coef!$E$2:$F$17,2,FALSE))</f>
        <v/>
      </c>
      <c r="K32" s="226" t="str">
        <f t="shared" si="0"/>
        <v/>
      </c>
      <c r="L32" s="226" t="str">
        <f t="shared" si="1"/>
        <v/>
      </c>
      <c r="M32" s="333" t="b">
        <f t="shared" si="2"/>
        <v>0</v>
      </c>
      <c r="N32" s="215">
        <f t="shared" si="3"/>
        <v>1</v>
      </c>
      <c r="O32" s="353"/>
    </row>
    <row r="33" spans="1:15" s="193" customFormat="1" x14ac:dyDescent="0.2">
      <c r="A33" s="216">
        <v>24</v>
      </c>
      <c r="B33" s="39"/>
      <c r="C33" s="39"/>
      <c r="D33" s="39"/>
      <c r="E33" s="38"/>
      <c r="F33" s="38"/>
      <c r="G33" s="38"/>
      <c r="H33" s="69"/>
      <c r="I33" s="67" t="str">
        <f>IF(OR($B33="",$C33="",$D33="",$E33&lt;an_initial,$E33&gt;an_final,$M33=FALSE),"",R_ISI*(1+H33)*VLOOKUP(N33,Coef!$E$2:$F$17,2,FALSE))</f>
        <v/>
      </c>
      <c r="J33" s="67" t="str">
        <f>IF(OR($B33="",$C33="",$D33="",$E33="",$E33&gt;an_final,$M33=FALSE),"",R_ISI*(1+H33)*VLOOKUP(N33,Coef!$E$2:$F$17,2,FALSE))</f>
        <v/>
      </c>
      <c r="K33" s="226" t="str">
        <f t="shared" si="0"/>
        <v/>
      </c>
      <c r="L33" s="226" t="str">
        <f t="shared" si="1"/>
        <v/>
      </c>
      <c r="M33" s="333" t="b">
        <f t="shared" si="2"/>
        <v>0</v>
      </c>
      <c r="N33" s="215">
        <f t="shared" si="3"/>
        <v>1</v>
      </c>
      <c r="O33" s="353"/>
    </row>
    <row r="34" spans="1:15" s="193" customFormat="1" x14ac:dyDescent="0.2">
      <c r="A34" s="216">
        <v>25</v>
      </c>
      <c r="B34" s="39"/>
      <c r="C34" s="39"/>
      <c r="D34" s="39"/>
      <c r="E34" s="38"/>
      <c r="F34" s="38"/>
      <c r="G34" s="38"/>
      <c r="H34" s="69"/>
      <c r="I34" s="67" t="str">
        <f>IF(OR($B34="",$C34="",$D34="",$E34&lt;an_initial,$E34&gt;an_final,$M34=FALSE),"",R_ISI*(1+H34)*VLOOKUP(N34,Coef!$E$2:$F$17,2,FALSE))</f>
        <v/>
      </c>
      <c r="J34" s="67" t="str">
        <f>IF(OR($B34="",$C34="",$D34="",$E34="",$E34&gt;an_final,$M34=FALSE),"",R_ISI*(1+H34)*VLOOKUP(N34,Coef!$E$2:$F$17,2,FALSE))</f>
        <v/>
      </c>
      <c r="K34" s="226" t="str">
        <f t="shared" si="0"/>
        <v/>
      </c>
      <c r="L34" s="226" t="str">
        <f t="shared" si="1"/>
        <v/>
      </c>
      <c r="M34" s="333" t="b">
        <f t="shared" si="2"/>
        <v>0</v>
      </c>
      <c r="N34" s="215">
        <f t="shared" si="3"/>
        <v>1</v>
      </c>
      <c r="O34" s="353"/>
    </row>
    <row r="35" spans="1:15" s="193" customFormat="1" x14ac:dyDescent="0.2">
      <c r="A35" s="216">
        <v>26</v>
      </c>
      <c r="B35" s="39"/>
      <c r="C35" s="39"/>
      <c r="D35" s="39"/>
      <c r="E35" s="38"/>
      <c r="F35" s="38"/>
      <c r="G35" s="38"/>
      <c r="H35" s="69"/>
      <c r="I35" s="67" t="str">
        <f>IF(OR($B35="",$C35="",$D35="",$E35&lt;an_initial,$E35&gt;an_final,$M35=FALSE),"",R_ISI*(1+H35)*VLOOKUP(N35,Coef!$E$2:$F$17,2,FALSE))</f>
        <v/>
      </c>
      <c r="J35" s="67" t="str">
        <f>IF(OR($B35="",$C35="",$D35="",$E35="",$E35&gt;an_final,$M35=FALSE),"",R_ISI*(1+H35)*VLOOKUP(N35,Coef!$E$2:$F$17,2,FALSE))</f>
        <v/>
      </c>
      <c r="K35" s="226" t="str">
        <f t="shared" si="0"/>
        <v/>
      </c>
      <c r="L35" s="226" t="str">
        <f t="shared" si="1"/>
        <v/>
      </c>
      <c r="M35" s="333" t="b">
        <f t="shared" si="2"/>
        <v>0</v>
      </c>
      <c r="N35" s="215">
        <f t="shared" si="3"/>
        <v>1</v>
      </c>
      <c r="O35" s="353"/>
    </row>
    <row r="36" spans="1:15" s="193" customFormat="1" x14ac:dyDescent="0.2">
      <c r="A36" s="216">
        <v>27</v>
      </c>
      <c r="B36" s="39"/>
      <c r="C36" s="39"/>
      <c r="D36" s="39"/>
      <c r="E36" s="38"/>
      <c r="F36" s="38"/>
      <c r="G36" s="38"/>
      <c r="H36" s="69"/>
      <c r="I36" s="67" t="str">
        <f>IF(OR($B36="",$C36="",$D36="",$E36&lt;an_initial,$E36&gt;an_final,$M36=FALSE),"",R_ISI*(1+H36)*VLOOKUP(N36,Coef!$E$2:$F$17,2,FALSE))</f>
        <v/>
      </c>
      <c r="J36" s="67" t="str">
        <f>IF(OR($B36="",$C36="",$D36="",$E36="",$E36&gt;an_final,$M36=FALSE),"",R_ISI*(1+H36)*VLOOKUP(N36,Coef!$E$2:$F$17,2,FALSE))</f>
        <v/>
      </c>
      <c r="K36" s="226" t="str">
        <f t="shared" si="0"/>
        <v/>
      </c>
      <c r="L36" s="226" t="str">
        <f t="shared" si="1"/>
        <v/>
      </c>
      <c r="M36" s="333" t="b">
        <f t="shared" si="2"/>
        <v>0</v>
      </c>
      <c r="N36" s="215">
        <f t="shared" si="3"/>
        <v>1</v>
      </c>
      <c r="O36" s="353"/>
    </row>
    <row r="37" spans="1:15" s="193" customFormat="1" x14ac:dyDescent="0.2">
      <c r="A37" s="216">
        <v>28</v>
      </c>
      <c r="B37" s="39"/>
      <c r="C37" s="39"/>
      <c r="D37" s="39"/>
      <c r="E37" s="38"/>
      <c r="F37" s="38"/>
      <c r="G37" s="38"/>
      <c r="H37" s="69"/>
      <c r="I37" s="67" t="str">
        <f>IF(OR($B37="",$C37="",$D37="",$E37&lt;an_initial,$E37&gt;an_final,$M37=FALSE),"",R_ISI*(1+H37)*VLOOKUP(N37,Coef!$E$2:$F$17,2,FALSE))</f>
        <v/>
      </c>
      <c r="J37" s="67" t="str">
        <f>IF(OR($B37="",$C37="",$D37="",$E37="",$E37&gt;an_final,$M37=FALSE),"",R_ISI*(1+H37)*VLOOKUP(N37,Coef!$E$2:$F$17,2,FALSE))</f>
        <v/>
      </c>
      <c r="K37" s="226" t="str">
        <f t="shared" si="0"/>
        <v/>
      </c>
      <c r="L37" s="226" t="str">
        <f t="shared" si="1"/>
        <v/>
      </c>
      <c r="M37" s="333" t="b">
        <f t="shared" si="2"/>
        <v>0</v>
      </c>
      <c r="N37" s="215">
        <f t="shared" si="3"/>
        <v>1</v>
      </c>
      <c r="O37" s="353"/>
    </row>
    <row r="38" spans="1:15" s="193" customFormat="1" x14ac:dyDescent="0.2">
      <c r="A38" s="216">
        <v>29</v>
      </c>
      <c r="B38" s="39"/>
      <c r="C38" s="39"/>
      <c r="D38" s="39"/>
      <c r="E38" s="38"/>
      <c r="F38" s="38"/>
      <c r="G38" s="38"/>
      <c r="H38" s="69"/>
      <c r="I38" s="67" t="str">
        <f>IF(OR($B38="",$C38="",$D38="",$E38&lt;an_initial,$E38&gt;an_final,$M38=FALSE),"",R_ISI*(1+H38)*VLOOKUP(N38,Coef!$E$2:$F$17,2,FALSE))</f>
        <v/>
      </c>
      <c r="J38" s="67" t="str">
        <f>IF(OR($B38="",$C38="",$D38="",$E38="",$E38&gt;an_final,$M38=FALSE),"",R_ISI*(1+H38)*VLOOKUP(N38,Coef!$E$2:$F$17,2,FALSE))</f>
        <v/>
      </c>
      <c r="K38" s="226" t="str">
        <f t="shared" si="0"/>
        <v/>
      </c>
      <c r="L38" s="226" t="str">
        <f t="shared" si="1"/>
        <v/>
      </c>
      <c r="M38" s="333" t="b">
        <f t="shared" si="2"/>
        <v>0</v>
      </c>
      <c r="N38" s="215">
        <f t="shared" si="3"/>
        <v>1</v>
      </c>
      <c r="O38" s="353"/>
    </row>
    <row r="39" spans="1:15" s="193" customFormat="1" x14ac:dyDescent="0.2">
      <c r="A39" s="216">
        <v>30</v>
      </c>
      <c r="B39" s="39"/>
      <c r="C39" s="39"/>
      <c r="D39" s="39"/>
      <c r="E39" s="38"/>
      <c r="F39" s="38"/>
      <c r="G39" s="38"/>
      <c r="H39" s="69"/>
      <c r="I39" s="67" t="str">
        <f>IF(OR($B39="",$C39="",$D39="",$E39&lt;an_initial,$E39&gt;an_final,$M39=FALSE),"",R_ISI*(1+H39)*VLOOKUP(N39,Coef!$E$2:$F$17,2,FALSE))</f>
        <v/>
      </c>
      <c r="J39" s="67" t="str">
        <f>IF(OR($B39="",$C39="",$D39="",$E39="",$E39&gt;an_final,$M39=FALSE),"",R_ISI*(1+H39)*VLOOKUP(N39,Coef!$E$2:$F$17,2,FALSE))</f>
        <v/>
      </c>
      <c r="K39" s="226" t="str">
        <f t="shared" si="0"/>
        <v/>
      </c>
      <c r="L39" s="226" t="str">
        <f t="shared" si="1"/>
        <v/>
      </c>
      <c r="M39" s="333" t="b">
        <f t="shared" si="2"/>
        <v>0</v>
      </c>
      <c r="N39" s="215">
        <f t="shared" si="3"/>
        <v>1</v>
      </c>
      <c r="O39" s="353"/>
    </row>
    <row r="40" spans="1:15" s="193" customFormat="1" x14ac:dyDescent="0.2">
      <c r="A40" s="216">
        <v>31</v>
      </c>
      <c r="B40" s="39"/>
      <c r="C40" s="39"/>
      <c r="D40" s="39"/>
      <c r="E40" s="38"/>
      <c r="F40" s="38"/>
      <c r="G40" s="38"/>
      <c r="H40" s="69"/>
      <c r="I40" s="67" t="str">
        <f>IF(OR($B40="",$C40="",$D40="",$E40&lt;an_initial,$E40&gt;an_final,$M40=FALSE),"",R_ISI*(1+H40)*VLOOKUP(N40,Coef!$E$2:$F$17,2,FALSE))</f>
        <v/>
      </c>
      <c r="J40" s="67" t="str">
        <f>IF(OR($B40="",$C40="",$D40="",$E40="",$E40&gt;an_final,$M40=FALSE),"",R_ISI*(1+H40)*VLOOKUP(N40,Coef!$E$2:$F$17,2,FALSE))</f>
        <v/>
      </c>
      <c r="K40" s="226" t="str">
        <f t="shared" si="0"/>
        <v/>
      </c>
      <c r="L40" s="226" t="str">
        <f t="shared" si="1"/>
        <v/>
      </c>
      <c r="M40" s="333" t="b">
        <f t="shared" si="2"/>
        <v>0</v>
      </c>
      <c r="N40" s="215">
        <f t="shared" si="3"/>
        <v>1</v>
      </c>
      <c r="O40" s="353"/>
    </row>
    <row r="41" spans="1:15" s="193" customFormat="1" x14ac:dyDescent="0.2">
      <c r="A41" s="216">
        <v>32</v>
      </c>
      <c r="B41" s="39"/>
      <c r="C41" s="39"/>
      <c r="D41" s="39"/>
      <c r="E41" s="38"/>
      <c r="F41" s="38"/>
      <c r="G41" s="38"/>
      <c r="H41" s="69"/>
      <c r="I41" s="67" t="str">
        <f>IF(OR($B41="",$C41="",$D41="",$E41&lt;an_initial,$E41&gt;an_final,$M41=FALSE),"",R_ISI*(1+H41)*VLOOKUP(N41,Coef!$E$2:$F$17,2,FALSE))</f>
        <v/>
      </c>
      <c r="J41" s="67" t="str">
        <f>IF(OR($B41="",$C41="",$D41="",$E41="",$E41&gt;an_final,$M41=FALSE),"",R_ISI*(1+H41)*VLOOKUP(N41,Coef!$E$2:$F$17,2,FALSE))</f>
        <v/>
      </c>
      <c r="K41" s="226" t="str">
        <f t="shared" si="0"/>
        <v/>
      </c>
      <c r="L41" s="226" t="str">
        <f t="shared" si="1"/>
        <v/>
      </c>
      <c r="M41" s="333" t="b">
        <f t="shared" si="2"/>
        <v>0</v>
      </c>
      <c r="N41" s="215">
        <f t="shared" si="3"/>
        <v>1</v>
      </c>
      <c r="O41" s="353"/>
    </row>
    <row r="42" spans="1:15" s="193" customFormat="1" x14ac:dyDescent="0.2">
      <c r="A42" s="216">
        <v>33</v>
      </c>
      <c r="B42" s="39"/>
      <c r="C42" s="39"/>
      <c r="D42" s="39"/>
      <c r="E42" s="38"/>
      <c r="F42" s="38"/>
      <c r="G42" s="38"/>
      <c r="H42" s="69"/>
      <c r="I42" s="67" t="str">
        <f>IF(OR($B42="",$C42="",$D42="",$E42&lt;an_initial,$E42&gt;an_final,$M42=FALSE),"",R_ISI*(1+H42)*VLOOKUP(N42,Coef!$E$2:$F$17,2,FALSE))</f>
        <v/>
      </c>
      <c r="J42" s="67" t="str">
        <f>IF(OR($B42="",$C42="",$D42="",$E42="",$E42&gt;an_final,$M42=FALSE),"",R_ISI*(1+H42)*VLOOKUP(N42,Coef!$E$2:$F$17,2,FALSE))</f>
        <v/>
      </c>
      <c r="K42" s="226" t="str">
        <f t="shared" si="0"/>
        <v/>
      </c>
      <c r="L42" s="226" t="str">
        <f t="shared" si="1"/>
        <v/>
      </c>
      <c r="M42" s="333" t="b">
        <f t="shared" si="2"/>
        <v>0</v>
      </c>
      <c r="N42" s="215">
        <f t="shared" ref="N42:N73" si="4">LEN(B42)-LEN(SUBSTITUTE(B42,",",""))+1</f>
        <v>1</v>
      </c>
      <c r="O42" s="353"/>
    </row>
    <row r="43" spans="1:15" s="193" customFormat="1" x14ac:dyDescent="0.2">
      <c r="A43" s="216">
        <v>34</v>
      </c>
      <c r="B43" s="39"/>
      <c r="C43" s="39"/>
      <c r="D43" s="39"/>
      <c r="E43" s="38"/>
      <c r="F43" s="38"/>
      <c r="G43" s="38"/>
      <c r="H43" s="69"/>
      <c r="I43" s="67" t="str">
        <f>IF(OR($B43="",$C43="",$D43="",$E43&lt;an_initial,$E43&gt;an_final,$M43=FALSE),"",R_ISI*(1+H43)*VLOOKUP(N43,Coef!$E$2:$F$17,2,FALSE))</f>
        <v/>
      </c>
      <c r="J43" s="67" t="str">
        <f>IF(OR($B43="",$C43="",$D43="",$E43="",$E43&gt;an_final,$M43=FALSE),"",R_ISI*(1+H43)*VLOOKUP(N43,Coef!$E$2:$F$17,2,FALSE))</f>
        <v/>
      </c>
      <c r="K43" s="226" t="str">
        <f t="shared" si="0"/>
        <v/>
      </c>
      <c r="L43" s="226" t="str">
        <f t="shared" si="1"/>
        <v/>
      </c>
      <c r="M43" s="333" t="b">
        <f t="shared" si="2"/>
        <v>0</v>
      </c>
      <c r="N43" s="215">
        <f t="shared" si="4"/>
        <v>1</v>
      </c>
      <c r="O43" s="353"/>
    </row>
    <row r="44" spans="1:15" s="193" customFormat="1" x14ac:dyDescent="0.2">
      <c r="A44" s="216">
        <v>35</v>
      </c>
      <c r="B44" s="39"/>
      <c r="C44" s="39"/>
      <c r="D44" s="39"/>
      <c r="E44" s="38"/>
      <c r="F44" s="38"/>
      <c r="G44" s="38"/>
      <c r="H44" s="69"/>
      <c r="I44" s="67" t="str">
        <f>IF(OR($B44="",$C44="",$D44="",$E44&lt;an_initial,$E44&gt;an_final,$M44=FALSE),"",R_ISI*(1+H44)*VLOOKUP(N44,Coef!$E$2:$F$17,2,FALSE))</f>
        <v/>
      </c>
      <c r="J44" s="67" t="str">
        <f>IF(OR($B44="",$C44="",$D44="",$E44="",$E44&gt;an_final,$M44=FALSE),"",R_ISI*(1+H44)*VLOOKUP(N44,Coef!$E$2:$F$17,2,FALSE))</f>
        <v/>
      </c>
      <c r="K44" s="226" t="str">
        <f t="shared" si="0"/>
        <v/>
      </c>
      <c r="L44" s="226" t="str">
        <f t="shared" si="1"/>
        <v/>
      </c>
      <c r="M44" s="333" t="b">
        <f t="shared" si="2"/>
        <v>0</v>
      </c>
      <c r="N44" s="215">
        <f t="shared" si="4"/>
        <v>1</v>
      </c>
      <c r="O44" s="353"/>
    </row>
    <row r="45" spans="1:15" s="193" customFormat="1" x14ac:dyDescent="0.2">
      <c r="A45" s="216">
        <v>36</v>
      </c>
      <c r="B45" s="39"/>
      <c r="C45" s="39"/>
      <c r="D45" s="39"/>
      <c r="E45" s="38"/>
      <c r="F45" s="38"/>
      <c r="G45" s="38"/>
      <c r="H45" s="69"/>
      <c r="I45" s="67" t="str">
        <f>IF(OR($B45="",$C45="",$D45="",$E45&lt;an_initial,$E45&gt;an_final,$M45=FALSE),"",R_ISI*(1+H45)*VLOOKUP(N45,Coef!$E$2:$F$17,2,FALSE))</f>
        <v/>
      </c>
      <c r="J45" s="67" t="str">
        <f>IF(OR($B45="",$C45="",$D45="",$E45="",$E45&gt;an_final,$M45=FALSE),"",R_ISI*(1+H45)*VLOOKUP(N45,Coef!$E$2:$F$17,2,FALSE))</f>
        <v/>
      </c>
      <c r="K45" s="226" t="str">
        <f t="shared" si="0"/>
        <v/>
      </c>
      <c r="L45" s="226" t="str">
        <f t="shared" si="1"/>
        <v/>
      </c>
      <c r="M45" s="333" t="b">
        <f t="shared" si="2"/>
        <v>0</v>
      </c>
      <c r="N45" s="215">
        <f t="shared" si="4"/>
        <v>1</v>
      </c>
      <c r="O45" s="353"/>
    </row>
    <row r="46" spans="1:15" s="193" customFormat="1" x14ac:dyDescent="0.2">
      <c r="A46" s="216">
        <v>37</v>
      </c>
      <c r="B46" s="39"/>
      <c r="C46" s="39"/>
      <c r="D46" s="39"/>
      <c r="E46" s="38"/>
      <c r="F46" s="38"/>
      <c r="G46" s="38"/>
      <c r="H46" s="69"/>
      <c r="I46" s="67" t="str">
        <f>IF(OR($B46="",$C46="",$D46="",$E46&lt;an_initial,$E46&gt;an_final,$M46=FALSE),"",R_ISI*(1+H46)*VLOOKUP(N46,Coef!$E$2:$F$17,2,FALSE))</f>
        <v/>
      </c>
      <c r="J46" s="67" t="str">
        <f>IF(OR($B46="",$C46="",$D46="",$E46="",$E46&gt;an_final,$M46=FALSE),"",R_ISI*(1+H46)*VLOOKUP(N46,Coef!$E$2:$F$17,2,FALSE))</f>
        <v/>
      </c>
      <c r="K46" s="226" t="str">
        <f t="shared" si="0"/>
        <v/>
      </c>
      <c r="L46" s="226" t="str">
        <f t="shared" si="1"/>
        <v/>
      </c>
      <c r="M46" s="333" t="b">
        <f t="shared" si="2"/>
        <v>0</v>
      </c>
      <c r="N46" s="215">
        <f t="shared" si="4"/>
        <v>1</v>
      </c>
      <c r="O46" s="353"/>
    </row>
    <row r="47" spans="1:15" s="193" customFormat="1" x14ac:dyDescent="0.2">
      <c r="A47" s="216">
        <v>38</v>
      </c>
      <c r="B47" s="39"/>
      <c r="C47" s="39"/>
      <c r="D47" s="39"/>
      <c r="E47" s="38"/>
      <c r="F47" s="38"/>
      <c r="G47" s="38"/>
      <c r="H47" s="69"/>
      <c r="I47" s="67" t="str">
        <f>IF(OR($B47="",$C47="",$D47="",$E47&lt;an_initial,$E47&gt;an_final,$M47=FALSE),"",R_ISI*(1+H47)*VLOOKUP(N47,Coef!$E$2:$F$17,2,FALSE))</f>
        <v/>
      </c>
      <c r="J47" s="67" t="str">
        <f>IF(OR($B47="",$C47="",$D47="",$E47="",$E47&gt;an_final,$M47=FALSE),"",R_ISI*(1+H47)*VLOOKUP(N47,Coef!$E$2:$F$17,2,FALSE))</f>
        <v/>
      </c>
      <c r="K47" s="226" t="str">
        <f t="shared" si="0"/>
        <v/>
      </c>
      <c r="L47" s="226" t="str">
        <f t="shared" si="1"/>
        <v/>
      </c>
      <c r="M47" s="333" t="b">
        <f t="shared" si="2"/>
        <v>0</v>
      </c>
      <c r="N47" s="215">
        <f t="shared" si="4"/>
        <v>1</v>
      </c>
      <c r="O47" s="353"/>
    </row>
    <row r="48" spans="1:15" s="193" customFormat="1" x14ac:dyDescent="0.2">
      <c r="A48" s="216">
        <v>39</v>
      </c>
      <c r="B48" s="39"/>
      <c r="C48" s="39"/>
      <c r="D48" s="39"/>
      <c r="E48" s="38"/>
      <c r="F48" s="38"/>
      <c r="G48" s="38"/>
      <c r="H48" s="69"/>
      <c r="I48" s="67" t="str">
        <f>IF(OR($B48="",$C48="",$D48="",$E48&lt;an_initial,$E48&gt;an_final,$M48=FALSE),"",R_ISI*(1+H48)*VLOOKUP(N48,Coef!$E$2:$F$17,2,FALSE))</f>
        <v/>
      </c>
      <c r="J48" s="67" t="str">
        <f>IF(OR($B48="",$C48="",$D48="",$E48="",$E48&gt;an_final,$M48=FALSE),"",R_ISI*(1+H48)*VLOOKUP(N48,Coef!$E$2:$F$17,2,FALSE))</f>
        <v/>
      </c>
      <c r="K48" s="226" t="str">
        <f t="shared" si="0"/>
        <v/>
      </c>
      <c r="L48" s="226" t="str">
        <f t="shared" si="1"/>
        <v/>
      </c>
      <c r="M48" s="333" t="b">
        <f t="shared" si="2"/>
        <v>0</v>
      </c>
      <c r="N48" s="215">
        <f t="shared" si="4"/>
        <v>1</v>
      </c>
      <c r="O48" s="353"/>
    </row>
    <row r="49" spans="1:15" s="193" customFormat="1" x14ac:dyDescent="0.2">
      <c r="A49" s="216">
        <v>40</v>
      </c>
      <c r="B49" s="39"/>
      <c r="C49" s="39"/>
      <c r="D49" s="39"/>
      <c r="E49" s="38"/>
      <c r="F49" s="38"/>
      <c r="G49" s="38"/>
      <c r="H49" s="69"/>
      <c r="I49" s="67" t="str">
        <f>IF(OR($B49="",$C49="",$D49="",$E49&lt;an_initial,$E49&gt;an_final,$M49=FALSE),"",R_ISI*(1+H49)*VLOOKUP(N49,Coef!$E$2:$F$17,2,FALSE))</f>
        <v/>
      </c>
      <c r="J49" s="67" t="str">
        <f>IF(OR($B49="",$C49="",$D49="",$E49="",$E49&gt;an_final,$M49=FALSE),"",R_ISI*(1+H49)*VLOOKUP(N49,Coef!$E$2:$F$17,2,FALSE))</f>
        <v/>
      </c>
      <c r="K49" s="226" t="str">
        <f t="shared" si="0"/>
        <v/>
      </c>
      <c r="L49" s="226" t="str">
        <f t="shared" si="1"/>
        <v/>
      </c>
      <c r="M49" s="333" t="b">
        <f t="shared" si="2"/>
        <v>0</v>
      </c>
      <c r="N49" s="215">
        <f t="shared" si="4"/>
        <v>1</v>
      </c>
      <c r="O49" s="353"/>
    </row>
    <row r="50" spans="1:15" s="193" customFormat="1" x14ac:dyDescent="0.2">
      <c r="A50" s="216">
        <v>41</v>
      </c>
      <c r="B50" s="39"/>
      <c r="C50" s="39"/>
      <c r="D50" s="39"/>
      <c r="E50" s="38"/>
      <c r="F50" s="38"/>
      <c r="G50" s="38"/>
      <c r="H50" s="69"/>
      <c r="I50" s="67" t="str">
        <f>IF(OR($B50="",$C50="",$D50="",$E50&lt;an_initial,$E50&gt;an_final,$M50=FALSE),"",R_ISI*(1+H50)*VLOOKUP(N50,Coef!$E$2:$F$17,2,FALSE))</f>
        <v/>
      </c>
      <c r="J50" s="67" t="str">
        <f>IF(OR($B50="",$C50="",$D50="",$E50="",$E50&gt;an_final,$M50=FALSE),"",R_ISI*(1+H50)*VLOOKUP(N50,Coef!$E$2:$F$17,2,FALSE))</f>
        <v/>
      </c>
      <c r="K50" s="226" t="str">
        <f t="shared" si="0"/>
        <v/>
      </c>
      <c r="L50" s="226" t="str">
        <f t="shared" si="1"/>
        <v/>
      </c>
      <c r="M50" s="333" t="b">
        <f t="shared" si="2"/>
        <v>0</v>
      </c>
      <c r="N50" s="215">
        <f t="shared" si="4"/>
        <v>1</v>
      </c>
      <c r="O50" s="353"/>
    </row>
    <row r="51" spans="1:15" s="193" customFormat="1" x14ac:dyDescent="0.2">
      <c r="A51" s="216">
        <v>42</v>
      </c>
      <c r="B51" s="39"/>
      <c r="C51" s="39"/>
      <c r="D51" s="39"/>
      <c r="E51" s="38"/>
      <c r="F51" s="38"/>
      <c r="G51" s="38"/>
      <c r="H51" s="69"/>
      <c r="I51" s="67" t="str">
        <f>IF(OR($B51="",$C51="",$D51="",$E51&lt;an_initial,$E51&gt;an_final,$M51=FALSE),"",R_ISI*(1+H51)*VLOOKUP(N51,Coef!$E$2:$F$17,2,FALSE))</f>
        <v/>
      </c>
      <c r="J51" s="67" t="str">
        <f>IF(OR($B51="",$C51="",$D51="",$E51="",$E51&gt;an_final,$M51=FALSE),"",R_ISI*(1+H51)*VLOOKUP(N51,Coef!$E$2:$F$17,2,FALSE))</f>
        <v/>
      </c>
      <c r="K51" s="226" t="str">
        <f t="shared" si="0"/>
        <v/>
      </c>
      <c r="L51" s="226" t="str">
        <f t="shared" si="1"/>
        <v/>
      </c>
      <c r="M51" s="333" t="b">
        <f t="shared" si="2"/>
        <v>0</v>
      </c>
      <c r="N51" s="215">
        <f t="shared" si="4"/>
        <v>1</v>
      </c>
      <c r="O51" s="353"/>
    </row>
    <row r="52" spans="1:15" s="193" customFormat="1" x14ac:dyDescent="0.2">
      <c r="A52" s="216">
        <v>43</v>
      </c>
      <c r="B52" s="39"/>
      <c r="C52" s="39"/>
      <c r="D52" s="39"/>
      <c r="E52" s="38"/>
      <c r="F52" s="38"/>
      <c r="G52" s="38"/>
      <c r="H52" s="69"/>
      <c r="I52" s="67" t="str">
        <f>IF(OR($B52="",$C52="",$D52="",$E52&lt;an_initial,$E52&gt;an_final,$M52=FALSE),"",R_ISI*(1+H52)*VLOOKUP(N52,Coef!$E$2:$F$17,2,FALSE))</f>
        <v/>
      </c>
      <c r="J52" s="67" t="str">
        <f>IF(OR($B52="",$C52="",$D52="",$E52="",$E52&gt;an_final,$M52=FALSE),"",R_ISI*(1+H52)*VLOOKUP(N52,Coef!$E$2:$F$17,2,FALSE))</f>
        <v/>
      </c>
      <c r="K52" s="226" t="str">
        <f t="shared" si="0"/>
        <v/>
      </c>
      <c r="L52" s="226" t="str">
        <f t="shared" si="1"/>
        <v/>
      </c>
      <c r="M52" s="333" t="b">
        <f t="shared" si="2"/>
        <v>0</v>
      </c>
      <c r="N52" s="215">
        <f t="shared" si="4"/>
        <v>1</v>
      </c>
      <c r="O52" s="353"/>
    </row>
    <row r="53" spans="1:15" s="193" customFormat="1" x14ac:dyDescent="0.2">
      <c r="A53" s="216">
        <v>44</v>
      </c>
      <c r="B53" s="39"/>
      <c r="C53" s="39"/>
      <c r="D53" s="39"/>
      <c r="E53" s="38"/>
      <c r="F53" s="38"/>
      <c r="G53" s="38"/>
      <c r="H53" s="69"/>
      <c r="I53" s="67" t="str">
        <f>IF(OR($B53="",$C53="",$D53="",$E53&lt;an_initial,$E53&gt;an_final,$M53=FALSE),"",R_ISI*(1+H53)*VLOOKUP(N53,Coef!$E$2:$F$17,2,FALSE))</f>
        <v/>
      </c>
      <c r="J53" s="67" t="str">
        <f>IF(OR($B53="",$C53="",$D53="",$E53="",$E53&gt;an_final,$M53=FALSE),"",R_ISI*(1+H53)*VLOOKUP(N53,Coef!$E$2:$F$17,2,FALSE))</f>
        <v/>
      </c>
      <c r="K53" s="226" t="str">
        <f t="shared" si="0"/>
        <v/>
      </c>
      <c r="L53" s="226" t="str">
        <f t="shared" si="1"/>
        <v/>
      </c>
      <c r="M53" s="333" t="b">
        <f t="shared" si="2"/>
        <v>0</v>
      </c>
      <c r="N53" s="215">
        <f t="shared" si="4"/>
        <v>1</v>
      </c>
      <c r="O53" s="353"/>
    </row>
    <row r="54" spans="1:15" s="193" customFormat="1" x14ac:dyDescent="0.2">
      <c r="A54" s="216">
        <v>45</v>
      </c>
      <c r="B54" s="39"/>
      <c r="C54" s="39"/>
      <c r="D54" s="39"/>
      <c r="E54" s="38"/>
      <c r="F54" s="38"/>
      <c r="G54" s="38"/>
      <c r="H54" s="69"/>
      <c r="I54" s="67" t="str">
        <f>IF(OR($B54="",$C54="",$D54="",$E54&lt;an_initial,$E54&gt;an_final,$M54=FALSE),"",R_ISI*(1+H54)*VLOOKUP(N54,Coef!$E$2:$F$17,2,FALSE))</f>
        <v/>
      </c>
      <c r="J54" s="67" t="str">
        <f>IF(OR($B54="",$C54="",$D54="",$E54="",$E54&gt;an_final,$M54=FALSE),"",R_ISI*(1+H54)*VLOOKUP(N54,Coef!$E$2:$F$17,2,FALSE))</f>
        <v/>
      </c>
      <c r="K54" s="226" t="str">
        <f t="shared" si="0"/>
        <v/>
      </c>
      <c r="L54" s="226" t="str">
        <f t="shared" si="1"/>
        <v/>
      </c>
      <c r="M54" s="333" t="b">
        <f t="shared" si="2"/>
        <v>0</v>
      </c>
      <c r="N54" s="215">
        <f t="shared" si="4"/>
        <v>1</v>
      </c>
      <c r="O54" s="353"/>
    </row>
    <row r="55" spans="1:15" s="193" customFormat="1" x14ac:dyDescent="0.2">
      <c r="A55" s="216">
        <v>46</v>
      </c>
      <c r="B55" s="39"/>
      <c r="C55" s="39"/>
      <c r="D55" s="39"/>
      <c r="E55" s="38"/>
      <c r="F55" s="38"/>
      <c r="G55" s="38"/>
      <c r="H55" s="69"/>
      <c r="I55" s="67" t="str">
        <f>IF(OR($B55="",$C55="",$D55="",$E55&lt;an_initial,$E55&gt;an_final,$M55=FALSE),"",R_ISI*(1+H55)*VLOOKUP(N55,Coef!$E$2:$F$17,2,FALSE))</f>
        <v/>
      </c>
      <c r="J55" s="67" t="str">
        <f>IF(OR($B55="",$C55="",$D55="",$E55="",$E55&gt;an_final,$M55=FALSE),"",R_ISI*(1+H55)*VLOOKUP(N55,Coef!$E$2:$F$17,2,FALSE))</f>
        <v/>
      </c>
      <c r="K55" s="226" t="str">
        <f t="shared" si="0"/>
        <v/>
      </c>
      <c r="L55" s="226" t="str">
        <f t="shared" si="1"/>
        <v/>
      </c>
      <c r="M55" s="333" t="b">
        <f t="shared" si="2"/>
        <v>0</v>
      </c>
      <c r="N55" s="215">
        <f t="shared" si="4"/>
        <v>1</v>
      </c>
      <c r="O55" s="353"/>
    </row>
    <row r="56" spans="1:15" s="193" customFormat="1" x14ac:dyDescent="0.2">
      <c r="A56" s="216">
        <v>47</v>
      </c>
      <c r="B56" s="39"/>
      <c r="C56" s="39"/>
      <c r="D56" s="39"/>
      <c r="E56" s="38"/>
      <c r="F56" s="38"/>
      <c r="G56" s="38"/>
      <c r="H56" s="69"/>
      <c r="I56" s="67" t="str">
        <f>IF(OR($B56="",$C56="",$D56="",$E56&lt;an_initial,$E56&gt;an_final,$M56=FALSE),"",R_ISI*(1+H56)*VLOOKUP(N56,Coef!$E$2:$F$17,2,FALSE))</f>
        <v/>
      </c>
      <c r="J56" s="67" t="str">
        <f>IF(OR($B56="",$C56="",$D56="",$E56="",$E56&gt;an_final,$M56=FALSE),"",R_ISI*(1+H56)*VLOOKUP(N56,Coef!$E$2:$F$17,2,FALSE))</f>
        <v/>
      </c>
      <c r="K56" s="226" t="str">
        <f t="shared" si="0"/>
        <v/>
      </c>
      <c r="L56" s="226" t="str">
        <f t="shared" si="1"/>
        <v/>
      </c>
      <c r="M56" s="333" t="b">
        <f t="shared" si="2"/>
        <v>0</v>
      </c>
      <c r="N56" s="215">
        <f t="shared" si="4"/>
        <v>1</v>
      </c>
      <c r="O56" s="353"/>
    </row>
    <row r="57" spans="1:15" s="193" customFormat="1" x14ac:dyDescent="0.2">
      <c r="A57" s="216">
        <v>48</v>
      </c>
      <c r="B57" s="39"/>
      <c r="C57" s="39"/>
      <c r="D57" s="39"/>
      <c r="E57" s="38"/>
      <c r="F57" s="38"/>
      <c r="G57" s="38"/>
      <c r="H57" s="69"/>
      <c r="I57" s="67" t="str">
        <f>IF(OR($B57="",$C57="",$D57="",$E57&lt;an_initial,$E57&gt;an_final,$M57=FALSE),"",R_ISI*(1+H57)*VLOOKUP(N57,Coef!$E$2:$F$17,2,FALSE))</f>
        <v/>
      </c>
      <c r="J57" s="67" t="str">
        <f>IF(OR($B57="",$C57="",$D57="",$E57="",$E57&gt;an_final,$M57=FALSE),"",R_ISI*(1+H57)*VLOOKUP(N57,Coef!$E$2:$F$17,2,FALSE))</f>
        <v/>
      </c>
      <c r="K57" s="226" t="str">
        <f t="shared" si="0"/>
        <v/>
      </c>
      <c r="L57" s="226" t="str">
        <f t="shared" si="1"/>
        <v/>
      </c>
      <c r="M57" s="333" t="b">
        <f t="shared" si="2"/>
        <v>0</v>
      </c>
      <c r="N57" s="215">
        <f t="shared" si="4"/>
        <v>1</v>
      </c>
      <c r="O57" s="353"/>
    </row>
    <row r="58" spans="1:15" s="193" customFormat="1" x14ac:dyDescent="0.2">
      <c r="A58" s="216">
        <v>49</v>
      </c>
      <c r="B58" s="39"/>
      <c r="C58" s="39"/>
      <c r="D58" s="39"/>
      <c r="E58" s="38"/>
      <c r="F58" s="38"/>
      <c r="G58" s="38"/>
      <c r="H58" s="69"/>
      <c r="I58" s="67" t="str">
        <f>IF(OR($B58="",$C58="",$D58="",$E58&lt;an_initial,$E58&gt;an_final,$M58=FALSE),"",R_ISI*(1+H58)*VLOOKUP(N58,Coef!$E$2:$F$17,2,FALSE))</f>
        <v/>
      </c>
      <c r="J58" s="67" t="str">
        <f>IF(OR($B58="",$C58="",$D58="",$E58="",$E58&gt;an_final,$M58=FALSE),"",R_ISI*(1+H58)*VLOOKUP(N58,Coef!$E$2:$F$17,2,FALSE))</f>
        <v/>
      </c>
      <c r="K58" s="226" t="str">
        <f t="shared" si="0"/>
        <v/>
      </c>
      <c r="L58" s="226" t="str">
        <f t="shared" si="1"/>
        <v/>
      </c>
      <c r="M58" s="333" t="b">
        <f t="shared" si="2"/>
        <v>0</v>
      </c>
      <c r="N58" s="215">
        <f t="shared" si="4"/>
        <v>1</v>
      </c>
      <c r="O58" s="353"/>
    </row>
    <row r="59" spans="1:15" s="193" customFormat="1" x14ac:dyDescent="0.2">
      <c r="A59" s="216">
        <v>50</v>
      </c>
      <c r="B59" s="39"/>
      <c r="C59" s="39"/>
      <c r="D59" s="39"/>
      <c r="E59" s="38"/>
      <c r="F59" s="38"/>
      <c r="G59" s="38"/>
      <c r="H59" s="69"/>
      <c r="I59" s="67" t="str">
        <f>IF(OR($B59="",$C59="",$D59="",$E59&lt;an_initial,$E59&gt;an_final,$M59=FALSE),"",R_ISI*(1+H59)*VLOOKUP(N59,Coef!$E$2:$F$17,2,FALSE))</f>
        <v/>
      </c>
      <c r="J59" s="67" t="str">
        <f>IF(OR($B59="",$C59="",$D59="",$E59="",$E59&gt;an_final,$M59=FALSE),"",R_ISI*(1+H59)*VLOOKUP(N59,Coef!$E$2:$F$17,2,FALSE))</f>
        <v/>
      </c>
      <c r="K59" s="226" t="str">
        <f t="shared" si="0"/>
        <v/>
      </c>
      <c r="L59" s="226" t="str">
        <f t="shared" si="1"/>
        <v/>
      </c>
      <c r="M59" s="333" t="b">
        <f t="shared" si="2"/>
        <v>0</v>
      </c>
      <c r="N59" s="215">
        <f t="shared" si="4"/>
        <v>1</v>
      </c>
      <c r="O59" s="353"/>
    </row>
    <row r="60" spans="1:15" s="193" customFormat="1" x14ac:dyDescent="0.2">
      <c r="A60" s="216">
        <v>51</v>
      </c>
      <c r="B60" s="39"/>
      <c r="C60" s="39"/>
      <c r="D60" s="39"/>
      <c r="E60" s="38"/>
      <c r="F60" s="38"/>
      <c r="G60" s="38"/>
      <c r="H60" s="69"/>
      <c r="I60" s="67" t="str">
        <f>IF(OR($B60="",$C60="",$D60="",$E60&lt;an_initial,$E60&gt;an_final,$M60=FALSE),"",R_ISI*(1+H60)*VLOOKUP(N60,Coef!$E$2:$F$17,2,FALSE))</f>
        <v/>
      </c>
      <c r="J60" s="67" t="str">
        <f>IF(OR($B60="",$C60="",$D60="",$E60="",$E60&gt;an_final,$M60=FALSE),"",R_ISI*(1+H60)*VLOOKUP(N60,Coef!$E$2:$F$17,2,FALSE))</f>
        <v/>
      </c>
      <c r="K60" s="226" t="str">
        <f t="shared" si="0"/>
        <v/>
      </c>
      <c r="L60" s="226" t="str">
        <f t="shared" si="1"/>
        <v/>
      </c>
      <c r="M60" s="333" t="b">
        <f t="shared" si="2"/>
        <v>0</v>
      </c>
      <c r="N60" s="215">
        <f t="shared" si="4"/>
        <v>1</v>
      </c>
      <c r="O60" s="353"/>
    </row>
    <row r="61" spans="1:15" s="193" customFormat="1" x14ac:dyDescent="0.2">
      <c r="A61" s="216">
        <v>52</v>
      </c>
      <c r="B61" s="39"/>
      <c r="C61" s="39"/>
      <c r="D61" s="39"/>
      <c r="E61" s="38"/>
      <c r="F61" s="38"/>
      <c r="G61" s="38"/>
      <c r="H61" s="69"/>
      <c r="I61" s="67" t="str">
        <f>IF(OR($B61="",$C61="",$D61="",$E61&lt;an_initial,$E61&gt;an_final,$M61=FALSE),"",R_ISI*(1+H61)*VLOOKUP(N61,Coef!$E$2:$F$17,2,FALSE))</f>
        <v/>
      </c>
      <c r="J61" s="67" t="str">
        <f>IF(OR($B61="",$C61="",$D61="",$E61="",$E61&gt;an_final,$M61=FALSE),"",R_ISI*(1+H61)*VLOOKUP(N61,Coef!$E$2:$F$17,2,FALSE))</f>
        <v/>
      </c>
      <c r="K61" s="226" t="str">
        <f t="shared" si="0"/>
        <v/>
      </c>
      <c r="L61" s="226" t="str">
        <f t="shared" si="1"/>
        <v/>
      </c>
      <c r="M61" s="333" t="b">
        <f t="shared" si="2"/>
        <v>0</v>
      </c>
      <c r="N61" s="215">
        <f t="shared" si="4"/>
        <v>1</v>
      </c>
      <c r="O61" s="353"/>
    </row>
    <row r="62" spans="1:15" s="193" customFormat="1" x14ac:dyDescent="0.2">
      <c r="A62" s="216">
        <v>53</v>
      </c>
      <c r="B62" s="39"/>
      <c r="C62" s="39"/>
      <c r="D62" s="39"/>
      <c r="E62" s="38"/>
      <c r="F62" s="38"/>
      <c r="G62" s="38"/>
      <c r="H62" s="69"/>
      <c r="I62" s="67" t="str">
        <f>IF(OR($B62="",$C62="",$D62="",$E62&lt;an_initial,$E62&gt;an_final,$M62=FALSE),"",R_ISI*(1+H62)*VLOOKUP(N62,Coef!$E$2:$F$17,2,FALSE))</f>
        <v/>
      </c>
      <c r="J62" s="67" t="str">
        <f>IF(OR($B62="",$C62="",$D62="",$E62="",$E62&gt;an_final,$M62=FALSE),"",R_ISI*(1+H62)*VLOOKUP(N62,Coef!$E$2:$F$17,2,FALSE))</f>
        <v/>
      </c>
      <c r="K62" s="226" t="str">
        <f t="shared" si="0"/>
        <v/>
      </c>
      <c r="L62" s="226" t="str">
        <f t="shared" si="1"/>
        <v/>
      </c>
      <c r="M62" s="333" t="b">
        <f t="shared" si="2"/>
        <v>0</v>
      </c>
      <c r="N62" s="215">
        <f t="shared" si="4"/>
        <v>1</v>
      </c>
      <c r="O62" s="353"/>
    </row>
    <row r="63" spans="1:15" s="193" customFormat="1" x14ac:dyDescent="0.2">
      <c r="A63" s="216">
        <v>54</v>
      </c>
      <c r="B63" s="39"/>
      <c r="C63" s="39"/>
      <c r="D63" s="39"/>
      <c r="E63" s="38"/>
      <c r="F63" s="38"/>
      <c r="G63" s="38"/>
      <c r="H63" s="69"/>
      <c r="I63" s="67" t="str">
        <f>IF(OR($B63="",$C63="",$D63="",$E63&lt;an_initial,$E63&gt;an_final,$M63=FALSE),"",R_ISI*(1+H63)*VLOOKUP(N63,Coef!$E$2:$F$17,2,FALSE))</f>
        <v/>
      </c>
      <c r="J63" s="67" t="str">
        <f>IF(OR($B63="",$C63="",$D63="",$E63="",$E63&gt;an_final,$M63=FALSE),"",R_ISI*(1+H63)*VLOOKUP(N63,Coef!$E$2:$F$17,2,FALSE))</f>
        <v/>
      </c>
      <c r="K63" s="226" t="str">
        <f t="shared" si="0"/>
        <v/>
      </c>
      <c r="L63" s="226" t="str">
        <f t="shared" si="1"/>
        <v/>
      </c>
      <c r="M63" s="333" t="b">
        <f t="shared" si="2"/>
        <v>0</v>
      </c>
      <c r="N63" s="215">
        <f t="shared" si="4"/>
        <v>1</v>
      </c>
      <c r="O63" s="353"/>
    </row>
    <row r="64" spans="1:15" s="193" customFormat="1" x14ac:dyDescent="0.2">
      <c r="A64" s="216">
        <v>55</v>
      </c>
      <c r="B64" s="39"/>
      <c r="C64" s="39"/>
      <c r="D64" s="39"/>
      <c r="E64" s="38"/>
      <c r="F64" s="38"/>
      <c r="G64" s="38"/>
      <c r="H64" s="69"/>
      <c r="I64" s="67" t="str">
        <f>IF(OR($B64="",$C64="",$D64="",$E64&lt;an_initial,$E64&gt;an_final,$M64=FALSE),"",R_ISI*(1+H64)*VLOOKUP(N64,Coef!$E$2:$F$17,2,FALSE))</f>
        <v/>
      </c>
      <c r="J64" s="67" t="str">
        <f>IF(OR($B64="",$C64="",$D64="",$E64="",$E64&gt;an_final,$M64=FALSE),"",R_ISI*(1+H64)*VLOOKUP(N64,Coef!$E$2:$F$17,2,FALSE))</f>
        <v/>
      </c>
      <c r="K64" s="226" t="str">
        <f t="shared" si="0"/>
        <v/>
      </c>
      <c r="L64" s="226" t="str">
        <f t="shared" si="1"/>
        <v/>
      </c>
      <c r="M64" s="333" t="b">
        <f t="shared" si="2"/>
        <v>0</v>
      </c>
      <c r="N64" s="215">
        <f t="shared" si="4"/>
        <v>1</v>
      </c>
      <c r="O64" s="353"/>
    </row>
    <row r="65" spans="1:15" s="193" customFormat="1" x14ac:dyDescent="0.2">
      <c r="A65" s="216">
        <v>56</v>
      </c>
      <c r="B65" s="39"/>
      <c r="C65" s="39"/>
      <c r="D65" s="39"/>
      <c r="E65" s="38"/>
      <c r="F65" s="38"/>
      <c r="G65" s="38"/>
      <c r="H65" s="69"/>
      <c r="I65" s="67" t="str">
        <f>IF(OR($B65="",$C65="",$D65="",$E65&lt;an_initial,$E65&gt;an_final,$M65=FALSE),"",R_ISI*(1+H65)*VLOOKUP(N65,Coef!$E$2:$F$17,2,FALSE))</f>
        <v/>
      </c>
      <c r="J65" s="67" t="str">
        <f>IF(OR($B65="",$C65="",$D65="",$E65="",$E65&gt;an_final,$M65=FALSE),"",R_ISI*(1+H65)*VLOOKUP(N65,Coef!$E$2:$F$17,2,FALSE))</f>
        <v/>
      </c>
      <c r="K65" s="226" t="str">
        <f t="shared" si="0"/>
        <v/>
      </c>
      <c r="L65" s="226" t="str">
        <f t="shared" si="1"/>
        <v/>
      </c>
      <c r="M65" s="333" t="b">
        <f t="shared" si="2"/>
        <v>0</v>
      </c>
      <c r="N65" s="215">
        <f t="shared" si="4"/>
        <v>1</v>
      </c>
      <c r="O65" s="353"/>
    </row>
    <row r="66" spans="1:15" s="193" customFormat="1" x14ac:dyDescent="0.2">
      <c r="A66" s="216">
        <v>57</v>
      </c>
      <c r="B66" s="39"/>
      <c r="C66" s="39"/>
      <c r="D66" s="39"/>
      <c r="E66" s="38"/>
      <c r="F66" s="38"/>
      <c r="G66" s="38"/>
      <c r="H66" s="69"/>
      <c r="I66" s="67" t="str">
        <f>IF(OR($B66="",$C66="",$D66="",$E66&lt;an_initial,$E66&gt;an_final,$M66=FALSE),"",R_ISI*(1+H66)*VLOOKUP(N66,Coef!$E$2:$F$17,2,FALSE))</f>
        <v/>
      </c>
      <c r="J66" s="67" t="str">
        <f>IF(OR($B66="",$C66="",$D66="",$E66="",$E66&gt;an_final,$M66=FALSE),"",R_ISI*(1+H66)*VLOOKUP(N66,Coef!$E$2:$F$17,2,FALSE))</f>
        <v/>
      </c>
      <c r="K66" s="226" t="str">
        <f t="shared" si="0"/>
        <v/>
      </c>
      <c r="L66" s="226" t="str">
        <f t="shared" si="1"/>
        <v/>
      </c>
      <c r="M66" s="333" t="b">
        <f t="shared" si="2"/>
        <v>0</v>
      </c>
      <c r="N66" s="215">
        <f t="shared" si="4"/>
        <v>1</v>
      </c>
      <c r="O66" s="353"/>
    </row>
    <row r="67" spans="1:15" s="193" customFormat="1" x14ac:dyDescent="0.2">
      <c r="A67" s="216">
        <v>58</v>
      </c>
      <c r="B67" s="39"/>
      <c r="C67" s="39"/>
      <c r="D67" s="39"/>
      <c r="E67" s="38"/>
      <c r="F67" s="38"/>
      <c r="G67" s="38"/>
      <c r="H67" s="69"/>
      <c r="I67" s="67" t="str">
        <f>IF(OR($B67="",$C67="",$D67="",$E67&lt;an_initial,$E67&gt;an_final,$M67=FALSE),"",R_ISI*(1+H67)*VLOOKUP(N67,Coef!$E$2:$F$17,2,FALSE))</f>
        <v/>
      </c>
      <c r="J67" s="67" t="str">
        <f>IF(OR($B67="",$C67="",$D67="",$E67="",$E67&gt;an_final,$M67=FALSE),"",R_ISI*(1+H67)*VLOOKUP(N67,Coef!$E$2:$F$17,2,FALSE))</f>
        <v/>
      </c>
      <c r="K67" s="226" t="str">
        <f t="shared" si="0"/>
        <v/>
      </c>
      <c r="L67" s="226" t="str">
        <f t="shared" si="1"/>
        <v/>
      </c>
      <c r="M67" s="333" t="b">
        <f t="shared" si="2"/>
        <v>0</v>
      </c>
      <c r="N67" s="215">
        <f t="shared" si="4"/>
        <v>1</v>
      </c>
      <c r="O67" s="353"/>
    </row>
    <row r="68" spans="1:15" s="193" customFormat="1" x14ac:dyDescent="0.2">
      <c r="A68" s="216">
        <v>59</v>
      </c>
      <c r="B68" s="39"/>
      <c r="C68" s="39"/>
      <c r="D68" s="39"/>
      <c r="E68" s="38"/>
      <c r="F68" s="38"/>
      <c r="G68" s="38"/>
      <c r="H68" s="69"/>
      <c r="I68" s="67" t="str">
        <f>IF(OR($B68="",$C68="",$D68="",$E68&lt;an_initial,$E68&gt;an_final,$M68=FALSE),"",R_ISI*(1+H68)*VLOOKUP(N68,Coef!$E$2:$F$17,2,FALSE))</f>
        <v/>
      </c>
      <c r="J68" s="67" t="str">
        <f>IF(OR($B68="",$C68="",$D68="",$E68="",$E68&gt;an_final,$M68=FALSE),"",R_ISI*(1+H68)*VLOOKUP(N68,Coef!$E$2:$F$17,2,FALSE))</f>
        <v/>
      </c>
      <c r="K68" s="226" t="str">
        <f t="shared" si="0"/>
        <v/>
      </c>
      <c r="L68" s="226" t="str">
        <f t="shared" si="1"/>
        <v/>
      </c>
      <c r="M68" s="333" t="b">
        <f t="shared" si="2"/>
        <v>0</v>
      </c>
      <c r="N68" s="215">
        <f t="shared" si="4"/>
        <v>1</v>
      </c>
      <c r="O68" s="353"/>
    </row>
    <row r="69" spans="1:15" s="193" customFormat="1" x14ac:dyDescent="0.2">
      <c r="A69" s="216">
        <v>60</v>
      </c>
      <c r="B69" s="39"/>
      <c r="C69" s="39"/>
      <c r="D69" s="39"/>
      <c r="E69" s="38"/>
      <c r="F69" s="38"/>
      <c r="G69" s="38"/>
      <c r="H69" s="69"/>
      <c r="I69" s="67" t="str">
        <f>IF(OR($B69="",$C69="",$D69="",$E69&lt;an_initial,$E69&gt;an_final,$M69=FALSE),"",R_ISI*(1+H69)*VLOOKUP(N69,Coef!$E$2:$F$17,2,FALSE))</f>
        <v/>
      </c>
      <c r="J69" s="67" t="str">
        <f>IF(OR($B69="",$C69="",$D69="",$E69="",$E69&gt;an_final,$M69=FALSE),"",R_ISI*(1+H69)*VLOOKUP(N69,Coef!$E$2:$F$17,2,FALSE))</f>
        <v/>
      </c>
      <c r="K69" s="226" t="str">
        <f t="shared" si="0"/>
        <v/>
      </c>
      <c r="L69" s="226" t="str">
        <f t="shared" si="1"/>
        <v/>
      </c>
      <c r="M69" s="333" t="b">
        <f t="shared" si="2"/>
        <v>0</v>
      </c>
      <c r="N69" s="215">
        <f t="shared" si="4"/>
        <v>1</v>
      </c>
      <c r="O69" s="353"/>
    </row>
    <row r="70" spans="1:15" s="193" customFormat="1" x14ac:dyDescent="0.2">
      <c r="A70" s="216">
        <v>61</v>
      </c>
      <c r="B70" s="39"/>
      <c r="C70" s="39"/>
      <c r="D70" s="39"/>
      <c r="E70" s="38"/>
      <c r="F70" s="38"/>
      <c r="G70" s="38"/>
      <c r="H70" s="69"/>
      <c r="I70" s="67" t="str">
        <f>IF(OR($B70="",$C70="",$D70="",$E70&lt;an_initial,$E70&gt;an_final,$M70=FALSE),"",R_ISI*(1+H70)*VLOOKUP(N70,Coef!$E$2:$F$17,2,FALSE))</f>
        <v/>
      </c>
      <c r="J70" s="67" t="str">
        <f>IF(OR($B70="",$C70="",$D70="",$E70="",$E70&gt;an_final,$M70=FALSE),"",R_ISI*(1+H70)*VLOOKUP(N70,Coef!$E$2:$F$17,2,FALSE))</f>
        <v/>
      </c>
      <c r="K70" s="226" t="str">
        <f t="shared" si="0"/>
        <v/>
      </c>
      <c r="L70" s="226" t="str">
        <f t="shared" si="1"/>
        <v/>
      </c>
      <c r="M70" s="333" t="b">
        <f t="shared" si="2"/>
        <v>0</v>
      </c>
      <c r="N70" s="215">
        <f t="shared" si="4"/>
        <v>1</v>
      </c>
      <c r="O70" s="353"/>
    </row>
    <row r="71" spans="1:15" s="193" customFormat="1" x14ac:dyDescent="0.2">
      <c r="A71" s="216">
        <v>62</v>
      </c>
      <c r="B71" s="39"/>
      <c r="C71" s="39"/>
      <c r="D71" s="39"/>
      <c r="E71" s="38"/>
      <c r="F71" s="38"/>
      <c r="G71" s="38"/>
      <c r="H71" s="69"/>
      <c r="I71" s="67" t="str">
        <f>IF(OR($B71="",$C71="",$D71="",$E71&lt;an_initial,$E71&gt;an_final,$M71=FALSE),"",R_ISI*(1+H71)*VLOOKUP(N71,Coef!$E$2:$F$17,2,FALSE))</f>
        <v/>
      </c>
      <c r="J71" s="67" t="str">
        <f>IF(OR($B71="",$C71="",$D71="",$E71="",$E71&gt;an_final,$M71=FALSE),"",R_ISI*(1+H71)*VLOOKUP(N71,Coef!$E$2:$F$17,2,FALSE))</f>
        <v/>
      </c>
      <c r="K71" s="226" t="str">
        <f t="shared" si="0"/>
        <v/>
      </c>
      <c r="L71" s="226" t="str">
        <f t="shared" si="1"/>
        <v/>
      </c>
      <c r="M71" s="333" t="b">
        <f t="shared" si="2"/>
        <v>0</v>
      </c>
      <c r="N71" s="215">
        <f t="shared" si="4"/>
        <v>1</v>
      </c>
      <c r="O71" s="353"/>
    </row>
    <row r="72" spans="1:15" s="193" customFormat="1" x14ac:dyDescent="0.2">
      <c r="A72" s="216">
        <v>63</v>
      </c>
      <c r="B72" s="39"/>
      <c r="C72" s="39"/>
      <c r="D72" s="39"/>
      <c r="E72" s="38"/>
      <c r="F72" s="38"/>
      <c r="G72" s="38"/>
      <c r="H72" s="69"/>
      <c r="I72" s="67" t="str">
        <f>IF(OR($B72="",$C72="",$D72="",$E72&lt;an_initial,$E72&gt;an_final,$M72=FALSE),"",R_ISI*(1+H72)*VLOOKUP(N72,Coef!$E$2:$F$17,2,FALSE))</f>
        <v/>
      </c>
      <c r="J72" s="67" t="str">
        <f>IF(OR($B72="",$C72="",$D72="",$E72="",$E72&gt;an_final,$M72=FALSE),"",R_ISI*(1+H72)*VLOOKUP(N72,Coef!$E$2:$F$17,2,FALSE))</f>
        <v/>
      </c>
      <c r="K72" s="226" t="str">
        <f t="shared" si="0"/>
        <v/>
      </c>
      <c r="L72" s="226" t="str">
        <f t="shared" si="1"/>
        <v/>
      </c>
      <c r="M72" s="333" t="b">
        <f t="shared" si="2"/>
        <v>0</v>
      </c>
      <c r="N72" s="215">
        <f t="shared" si="4"/>
        <v>1</v>
      </c>
      <c r="O72" s="353"/>
    </row>
    <row r="73" spans="1:15" s="193" customFormat="1" x14ac:dyDescent="0.2">
      <c r="A73" s="216">
        <v>64</v>
      </c>
      <c r="B73" s="39"/>
      <c r="C73" s="39"/>
      <c r="D73" s="39"/>
      <c r="E73" s="38"/>
      <c r="F73" s="38"/>
      <c r="G73" s="38"/>
      <c r="H73" s="69"/>
      <c r="I73" s="67" t="str">
        <f>IF(OR($B73="",$C73="",$D73="",$E73&lt;an_initial,$E73&gt;an_final,$M73=FALSE),"",R_ISI*(1+H73)*VLOOKUP(N73,Coef!$E$2:$F$17,2,FALSE))</f>
        <v/>
      </c>
      <c r="J73" s="67" t="str">
        <f>IF(OR($B73="",$C73="",$D73="",$E73="",$E73&gt;an_final,$M73=FALSE),"",R_ISI*(1+H73)*VLOOKUP(N73,Coef!$E$2:$F$17,2,FALSE))</f>
        <v/>
      </c>
      <c r="K73" s="226" t="str">
        <f t="shared" si="0"/>
        <v/>
      </c>
      <c r="L73" s="226" t="str">
        <f t="shared" si="1"/>
        <v/>
      </c>
      <c r="M73" s="333" t="b">
        <f t="shared" si="2"/>
        <v>0</v>
      </c>
      <c r="N73" s="215">
        <f t="shared" si="4"/>
        <v>1</v>
      </c>
      <c r="O73" s="353"/>
    </row>
    <row r="74" spans="1:15" s="193" customFormat="1" x14ac:dyDescent="0.2">
      <c r="A74" s="216">
        <v>65</v>
      </c>
      <c r="B74" s="39"/>
      <c r="C74" s="39"/>
      <c r="D74" s="39"/>
      <c r="E74" s="38"/>
      <c r="F74" s="38"/>
      <c r="G74" s="38"/>
      <c r="H74" s="69"/>
      <c r="I74" s="67" t="str">
        <f>IF(OR($B74="",$C74="",$D74="",$E74&lt;an_initial,$E74&gt;an_final,$M74=FALSE),"",R_ISI*(1+H74)*VLOOKUP(N74,Coef!$E$2:$F$17,2,FALSE))</f>
        <v/>
      </c>
      <c r="J74" s="67" t="str">
        <f>IF(OR($B74="",$C74="",$D74="",$E74="",$E74&gt;an_final,$M74=FALSE),"",R_ISI*(1+H74)*VLOOKUP(N74,Coef!$E$2:$F$17,2,FALSE))</f>
        <v/>
      </c>
      <c r="K74" s="226" t="str">
        <f t="shared" ref="K74:K137" si="5">IF(OR($B74="",$C74="",$D74="",$E74&gt;an_final,$M74=FALSE),"",IF($E74&gt;=an_initial,1,""))</f>
        <v/>
      </c>
      <c r="L74" s="226" t="str">
        <f t="shared" ref="L74:L137" si="6">IF(OR($B74="",$C74="",$D74="",$E74="",$E74&gt;an_final,$M74=FALSE),"",1)</f>
        <v/>
      </c>
      <c r="M74" s="333" t="b">
        <f t="shared" ref="M74:M137" si="7">IF(nume_candidat="",FALSE,ISNUMBER(SEARCH(nume_candidat,$B74)))</f>
        <v>0</v>
      </c>
      <c r="N74" s="215">
        <f t="shared" ref="N74:N105" si="8">LEN(B74)-LEN(SUBSTITUTE(B74,",",""))+1</f>
        <v>1</v>
      </c>
      <c r="O74" s="353"/>
    </row>
    <row r="75" spans="1:15" s="193" customFormat="1" x14ac:dyDescent="0.2">
      <c r="A75" s="216">
        <v>66</v>
      </c>
      <c r="B75" s="39"/>
      <c r="C75" s="39"/>
      <c r="D75" s="39"/>
      <c r="E75" s="38"/>
      <c r="F75" s="38"/>
      <c r="G75" s="38"/>
      <c r="H75" s="69"/>
      <c r="I75" s="67" t="str">
        <f>IF(OR($B75="",$C75="",$D75="",$E75&lt;an_initial,$E75&gt;an_final,$M75=FALSE),"",R_ISI*(1+H75)*VLOOKUP(N75,Coef!$E$2:$F$17,2,FALSE))</f>
        <v/>
      </c>
      <c r="J75" s="67" t="str">
        <f>IF(OR($B75="",$C75="",$D75="",$E75="",$E75&gt;an_final,$M75=FALSE),"",R_ISI*(1+H75)*VLOOKUP(N75,Coef!$E$2:$F$17,2,FALSE))</f>
        <v/>
      </c>
      <c r="K75" s="226" t="str">
        <f t="shared" si="5"/>
        <v/>
      </c>
      <c r="L75" s="226" t="str">
        <f t="shared" si="6"/>
        <v/>
      </c>
      <c r="M75" s="333" t="b">
        <f t="shared" si="7"/>
        <v>0</v>
      </c>
      <c r="N75" s="215">
        <f t="shared" si="8"/>
        <v>1</v>
      </c>
      <c r="O75" s="353"/>
    </row>
    <row r="76" spans="1:15" s="193" customFormat="1" x14ac:dyDescent="0.2">
      <c r="A76" s="216">
        <v>67</v>
      </c>
      <c r="B76" s="39"/>
      <c r="C76" s="39"/>
      <c r="D76" s="39"/>
      <c r="E76" s="38"/>
      <c r="F76" s="38"/>
      <c r="G76" s="38"/>
      <c r="H76" s="69"/>
      <c r="I76" s="67" t="str">
        <f>IF(OR($B76="",$C76="",$D76="",$E76&lt;an_initial,$E76&gt;an_final,$M76=FALSE),"",R_ISI*(1+H76)*VLOOKUP(N76,Coef!$E$2:$F$17,2,FALSE))</f>
        <v/>
      </c>
      <c r="J76" s="67" t="str">
        <f>IF(OR($B76="",$C76="",$D76="",$E76="",$E76&gt;an_final,$M76=FALSE),"",R_ISI*(1+H76)*VLOOKUP(N76,Coef!$E$2:$F$17,2,FALSE))</f>
        <v/>
      </c>
      <c r="K76" s="226" t="str">
        <f t="shared" si="5"/>
        <v/>
      </c>
      <c r="L76" s="226" t="str">
        <f t="shared" si="6"/>
        <v/>
      </c>
      <c r="M76" s="333" t="b">
        <f t="shared" si="7"/>
        <v>0</v>
      </c>
      <c r="N76" s="215">
        <f t="shared" si="8"/>
        <v>1</v>
      </c>
      <c r="O76" s="353"/>
    </row>
    <row r="77" spans="1:15" s="193" customFormat="1" x14ac:dyDescent="0.2">
      <c r="A77" s="216">
        <v>68</v>
      </c>
      <c r="B77" s="39"/>
      <c r="C77" s="39"/>
      <c r="D77" s="39"/>
      <c r="E77" s="38"/>
      <c r="F77" s="38"/>
      <c r="G77" s="38"/>
      <c r="H77" s="69"/>
      <c r="I77" s="67" t="str">
        <f>IF(OR($B77="",$C77="",$D77="",$E77&lt;an_initial,$E77&gt;an_final,$M77=FALSE),"",R_ISI*(1+H77)*VLOOKUP(N77,Coef!$E$2:$F$17,2,FALSE))</f>
        <v/>
      </c>
      <c r="J77" s="67" t="str">
        <f>IF(OR($B77="",$C77="",$D77="",$E77="",$E77&gt;an_final,$M77=FALSE),"",R_ISI*(1+H77)*VLOOKUP(N77,Coef!$E$2:$F$17,2,FALSE))</f>
        <v/>
      </c>
      <c r="K77" s="226" t="str">
        <f t="shared" si="5"/>
        <v/>
      </c>
      <c r="L77" s="226" t="str">
        <f t="shared" si="6"/>
        <v/>
      </c>
      <c r="M77" s="333" t="b">
        <f t="shared" si="7"/>
        <v>0</v>
      </c>
      <c r="N77" s="215">
        <f t="shared" si="8"/>
        <v>1</v>
      </c>
      <c r="O77" s="353"/>
    </row>
    <row r="78" spans="1:15" s="193" customFormat="1" x14ac:dyDescent="0.2">
      <c r="A78" s="216">
        <v>69</v>
      </c>
      <c r="B78" s="39"/>
      <c r="C78" s="39"/>
      <c r="D78" s="39"/>
      <c r="E78" s="38"/>
      <c r="F78" s="38"/>
      <c r="G78" s="38"/>
      <c r="H78" s="69"/>
      <c r="I78" s="67" t="str">
        <f>IF(OR($B78="",$C78="",$D78="",$E78&lt;an_initial,$E78&gt;an_final,$M78=FALSE),"",R_ISI*(1+H78)*VLOOKUP(N78,Coef!$E$2:$F$17,2,FALSE))</f>
        <v/>
      </c>
      <c r="J78" s="67" t="str">
        <f>IF(OR($B78="",$C78="",$D78="",$E78="",$E78&gt;an_final,$M78=FALSE),"",R_ISI*(1+H78)*VLOOKUP(N78,Coef!$E$2:$F$17,2,FALSE))</f>
        <v/>
      </c>
      <c r="K78" s="226" t="str">
        <f t="shared" si="5"/>
        <v/>
      </c>
      <c r="L78" s="226" t="str">
        <f t="shared" si="6"/>
        <v/>
      </c>
      <c r="M78" s="333" t="b">
        <f t="shared" si="7"/>
        <v>0</v>
      </c>
      <c r="N78" s="215">
        <f t="shared" si="8"/>
        <v>1</v>
      </c>
      <c r="O78" s="353"/>
    </row>
    <row r="79" spans="1:15" s="193" customFormat="1" x14ac:dyDescent="0.2">
      <c r="A79" s="216">
        <v>70</v>
      </c>
      <c r="B79" s="39"/>
      <c r="C79" s="39"/>
      <c r="D79" s="39"/>
      <c r="E79" s="38"/>
      <c r="F79" s="38"/>
      <c r="G79" s="38"/>
      <c r="H79" s="69"/>
      <c r="I79" s="67" t="str">
        <f>IF(OR($B79="",$C79="",$D79="",$E79&lt;an_initial,$E79&gt;an_final,$M79=FALSE),"",R_ISI*(1+H79)*VLOOKUP(N79,Coef!$E$2:$F$17,2,FALSE))</f>
        <v/>
      </c>
      <c r="J79" s="67" t="str">
        <f>IF(OR($B79="",$C79="",$D79="",$E79="",$E79&gt;an_final,$M79=FALSE),"",R_ISI*(1+H79)*VLOOKUP(N79,Coef!$E$2:$F$17,2,FALSE))</f>
        <v/>
      </c>
      <c r="K79" s="226" t="str">
        <f t="shared" si="5"/>
        <v/>
      </c>
      <c r="L79" s="226" t="str">
        <f t="shared" si="6"/>
        <v/>
      </c>
      <c r="M79" s="333" t="b">
        <f t="shared" si="7"/>
        <v>0</v>
      </c>
      <c r="N79" s="215">
        <f t="shared" si="8"/>
        <v>1</v>
      </c>
      <c r="O79" s="353"/>
    </row>
    <row r="80" spans="1:15" x14ac:dyDescent="0.25">
      <c r="A80" s="216">
        <v>71</v>
      </c>
      <c r="B80" s="39"/>
      <c r="C80" s="39"/>
      <c r="D80" s="39"/>
      <c r="E80" s="38"/>
      <c r="F80" s="38"/>
      <c r="G80" s="38"/>
      <c r="H80" s="69"/>
      <c r="I80" s="67" t="str">
        <f>IF(OR($B80="",$C80="",$D80="",$E80&lt;an_initial,$E80&gt;an_final,$M80=FALSE),"",R_ISI*(1+H80)*VLOOKUP(N80,Coef!$E$2:$F$17,2,FALSE))</f>
        <v/>
      </c>
      <c r="J80" s="67" t="str">
        <f>IF(OR($B80="",$C80="",$D80="",$E80="",$E80&gt;an_final,$M80=FALSE),"",R_ISI*(1+H80)*VLOOKUP(N80,Coef!$E$2:$F$17,2,FALSE))</f>
        <v/>
      </c>
      <c r="K80" s="226" t="str">
        <f t="shared" si="5"/>
        <v/>
      </c>
      <c r="L80" s="226" t="str">
        <f t="shared" si="6"/>
        <v/>
      </c>
      <c r="M80" s="333" t="b">
        <f t="shared" si="7"/>
        <v>0</v>
      </c>
      <c r="N80" s="215">
        <f t="shared" si="8"/>
        <v>1</v>
      </c>
      <c r="O80" s="353"/>
    </row>
    <row r="81" spans="1:15" x14ac:dyDescent="0.25">
      <c r="A81" s="216">
        <v>72</v>
      </c>
      <c r="B81" s="39"/>
      <c r="C81" s="39"/>
      <c r="D81" s="39"/>
      <c r="E81" s="38"/>
      <c r="F81" s="38"/>
      <c r="G81" s="38"/>
      <c r="H81" s="69"/>
      <c r="I81" s="67" t="str">
        <f>IF(OR($B81="",$C81="",$D81="",$E81&lt;an_initial,$E81&gt;an_final,$M81=FALSE),"",R_ISI*(1+H81)*VLOOKUP(N81,Coef!$E$2:$F$17,2,FALSE))</f>
        <v/>
      </c>
      <c r="J81" s="67" t="str">
        <f>IF(OR($B81="",$C81="",$D81="",$E81="",$E81&gt;an_final,$M81=FALSE),"",R_ISI*(1+H81)*VLOOKUP(N81,Coef!$E$2:$F$17,2,FALSE))</f>
        <v/>
      </c>
      <c r="K81" s="226" t="str">
        <f t="shared" si="5"/>
        <v/>
      </c>
      <c r="L81" s="226" t="str">
        <f t="shared" si="6"/>
        <v/>
      </c>
      <c r="M81" s="333" t="b">
        <f t="shared" si="7"/>
        <v>0</v>
      </c>
      <c r="N81" s="215">
        <f t="shared" si="8"/>
        <v>1</v>
      </c>
      <c r="O81" s="353"/>
    </row>
    <row r="82" spans="1:15" x14ac:dyDescent="0.25">
      <c r="A82" s="216">
        <v>73</v>
      </c>
      <c r="B82" s="39"/>
      <c r="C82" s="39"/>
      <c r="D82" s="39"/>
      <c r="E82" s="38"/>
      <c r="F82" s="38"/>
      <c r="G82" s="38"/>
      <c r="H82" s="69"/>
      <c r="I82" s="67" t="str">
        <f>IF(OR($B82="",$C82="",$D82="",$E82&lt;an_initial,$E82&gt;an_final,$M82=FALSE),"",R_ISI*(1+H82)*VLOOKUP(N82,Coef!$E$2:$F$17,2,FALSE))</f>
        <v/>
      </c>
      <c r="J82" s="67" t="str">
        <f>IF(OR($B82="",$C82="",$D82="",$E82="",$E82&gt;an_final,$M82=FALSE),"",R_ISI*(1+H82)*VLOOKUP(N82,Coef!$E$2:$F$17,2,FALSE))</f>
        <v/>
      </c>
      <c r="K82" s="226" t="str">
        <f t="shared" si="5"/>
        <v/>
      </c>
      <c r="L82" s="226" t="str">
        <f t="shared" si="6"/>
        <v/>
      </c>
      <c r="M82" s="333" t="b">
        <f t="shared" si="7"/>
        <v>0</v>
      </c>
      <c r="N82" s="215">
        <f t="shared" si="8"/>
        <v>1</v>
      </c>
      <c r="O82" s="353"/>
    </row>
    <row r="83" spans="1:15" x14ac:dyDescent="0.25">
      <c r="A83" s="216">
        <v>74</v>
      </c>
      <c r="B83" s="39"/>
      <c r="C83" s="39"/>
      <c r="D83" s="39"/>
      <c r="E83" s="38"/>
      <c r="F83" s="38"/>
      <c r="G83" s="38"/>
      <c r="H83" s="69"/>
      <c r="I83" s="67" t="str">
        <f>IF(OR($B83="",$C83="",$D83="",$E83&lt;an_initial,$E83&gt;an_final,$M83=FALSE),"",R_ISI*(1+H83)*VLOOKUP(N83,Coef!$E$2:$F$17,2,FALSE))</f>
        <v/>
      </c>
      <c r="J83" s="67" t="str">
        <f>IF(OR($B83="",$C83="",$D83="",$E83="",$E83&gt;an_final,$M83=FALSE),"",R_ISI*(1+H83)*VLOOKUP(N83,Coef!$E$2:$F$17,2,FALSE))</f>
        <v/>
      </c>
      <c r="K83" s="226" t="str">
        <f t="shared" si="5"/>
        <v/>
      </c>
      <c r="L83" s="226" t="str">
        <f t="shared" si="6"/>
        <v/>
      </c>
      <c r="M83" s="333" t="b">
        <f t="shared" si="7"/>
        <v>0</v>
      </c>
      <c r="N83" s="215">
        <f t="shared" si="8"/>
        <v>1</v>
      </c>
      <c r="O83" s="353"/>
    </row>
    <row r="84" spans="1:15" x14ac:dyDescent="0.25">
      <c r="A84" s="216">
        <v>75</v>
      </c>
      <c r="B84" s="39"/>
      <c r="C84" s="39"/>
      <c r="D84" s="39"/>
      <c r="E84" s="38"/>
      <c r="F84" s="38"/>
      <c r="G84" s="38"/>
      <c r="H84" s="69"/>
      <c r="I84" s="67" t="str">
        <f>IF(OR($B84="",$C84="",$D84="",$E84&lt;an_initial,$E84&gt;an_final,$M84=FALSE),"",R_ISI*(1+H84)*VLOOKUP(N84,Coef!$E$2:$F$17,2,FALSE))</f>
        <v/>
      </c>
      <c r="J84" s="67" t="str">
        <f>IF(OR($B84="",$C84="",$D84="",$E84="",$E84&gt;an_final,$M84=FALSE),"",R_ISI*(1+H84)*VLOOKUP(N84,Coef!$E$2:$F$17,2,FALSE))</f>
        <v/>
      </c>
      <c r="K84" s="226" t="str">
        <f t="shared" si="5"/>
        <v/>
      </c>
      <c r="L84" s="226" t="str">
        <f t="shared" si="6"/>
        <v/>
      </c>
      <c r="M84" s="333" t="b">
        <f t="shared" si="7"/>
        <v>0</v>
      </c>
      <c r="N84" s="215">
        <f t="shared" si="8"/>
        <v>1</v>
      </c>
      <c r="O84" s="353"/>
    </row>
    <row r="85" spans="1:15" x14ac:dyDescent="0.25">
      <c r="A85" s="216">
        <v>76</v>
      </c>
      <c r="B85" s="39"/>
      <c r="C85" s="39"/>
      <c r="D85" s="39"/>
      <c r="E85" s="38"/>
      <c r="F85" s="38"/>
      <c r="G85" s="38"/>
      <c r="H85" s="69"/>
      <c r="I85" s="67" t="str">
        <f>IF(OR($B85="",$C85="",$D85="",$E85&lt;an_initial,$E85&gt;an_final,$M85=FALSE),"",R_ISI*(1+H85)*VLOOKUP(N85,Coef!$E$2:$F$17,2,FALSE))</f>
        <v/>
      </c>
      <c r="J85" s="67" t="str">
        <f>IF(OR($B85="",$C85="",$D85="",$E85="",$E85&gt;an_final,$M85=FALSE),"",R_ISI*(1+H85)*VLOOKUP(N85,Coef!$E$2:$F$17,2,FALSE))</f>
        <v/>
      </c>
      <c r="K85" s="226" t="str">
        <f t="shared" si="5"/>
        <v/>
      </c>
      <c r="L85" s="226" t="str">
        <f t="shared" si="6"/>
        <v/>
      </c>
      <c r="M85" s="333" t="b">
        <f t="shared" si="7"/>
        <v>0</v>
      </c>
      <c r="N85" s="215">
        <f t="shared" si="8"/>
        <v>1</v>
      </c>
      <c r="O85" s="353"/>
    </row>
    <row r="86" spans="1:15" x14ac:dyDescent="0.25">
      <c r="A86" s="216">
        <v>77</v>
      </c>
      <c r="B86" s="39"/>
      <c r="C86" s="39"/>
      <c r="D86" s="39"/>
      <c r="E86" s="38"/>
      <c r="F86" s="38"/>
      <c r="G86" s="38"/>
      <c r="H86" s="69"/>
      <c r="I86" s="67" t="str">
        <f>IF(OR($B86="",$C86="",$D86="",$E86&lt;an_initial,$E86&gt;an_final,$M86=FALSE),"",R_ISI*(1+H86)*VLOOKUP(N86,Coef!$E$2:$F$17,2,FALSE))</f>
        <v/>
      </c>
      <c r="J86" s="67" t="str">
        <f>IF(OR($B86="",$C86="",$D86="",$E86="",$E86&gt;an_final,$M86=FALSE),"",R_ISI*(1+H86)*VLOOKUP(N86,Coef!$E$2:$F$17,2,FALSE))</f>
        <v/>
      </c>
      <c r="K86" s="226" t="str">
        <f t="shared" si="5"/>
        <v/>
      </c>
      <c r="L86" s="226" t="str">
        <f t="shared" si="6"/>
        <v/>
      </c>
      <c r="M86" s="333" t="b">
        <f t="shared" si="7"/>
        <v>0</v>
      </c>
      <c r="N86" s="215">
        <f t="shared" si="8"/>
        <v>1</v>
      </c>
      <c r="O86" s="353"/>
    </row>
    <row r="87" spans="1:15" x14ac:dyDescent="0.25">
      <c r="A87" s="216">
        <v>78</v>
      </c>
      <c r="B87" s="39"/>
      <c r="C87" s="39"/>
      <c r="D87" s="39"/>
      <c r="E87" s="38"/>
      <c r="F87" s="38"/>
      <c r="G87" s="38"/>
      <c r="H87" s="69"/>
      <c r="I87" s="67" t="str">
        <f>IF(OR($B87="",$C87="",$D87="",$E87&lt;an_initial,$E87&gt;an_final,$M87=FALSE),"",R_ISI*(1+H87)*VLOOKUP(N87,Coef!$E$2:$F$17,2,FALSE))</f>
        <v/>
      </c>
      <c r="J87" s="67" t="str">
        <f>IF(OR($B87="",$C87="",$D87="",$E87="",$E87&gt;an_final,$M87=FALSE),"",R_ISI*(1+H87)*VLOOKUP(N87,Coef!$E$2:$F$17,2,FALSE))</f>
        <v/>
      </c>
      <c r="K87" s="226" t="str">
        <f t="shared" si="5"/>
        <v/>
      </c>
      <c r="L87" s="226" t="str">
        <f t="shared" si="6"/>
        <v/>
      </c>
      <c r="M87" s="333" t="b">
        <f t="shared" si="7"/>
        <v>0</v>
      </c>
      <c r="N87" s="215">
        <f t="shared" si="8"/>
        <v>1</v>
      </c>
      <c r="O87" s="353"/>
    </row>
    <row r="88" spans="1:15" x14ac:dyDescent="0.25">
      <c r="A88" s="216">
        <v>79</v>
      </c>
      <c r="B88" s="39"/>
      <c r="C88" s="39"/>
      <c r="D88" s="39"/>
      <c r="E88" s="38"/>
      <c r="F88" s="38"/>
      <c r="G88" s="38"/>
      <c r="H88" s="69"/>
      <c r="I88" s="67" t="str">
        <f>IF(OR($B88="",$C88="",$D88="",$E88&lt;an_initial,$E88&gt;an_final,$M88=FALSE),"",R_ISI*(1+H88)*VLOOKUP(N88,Coef!$E$2:$F$17,2,FALSE))</f>
        <v/>
      </c>
      <c r="J88" s="67" t="str">
        <f>IF(OR($B88="",$C88="",$D88="",$E88="",$E88&gt;an_final,$M88=FALSE),"",R_ISI*(1+H88)*VLOOKUP(N88,Coef!$E$2:$F$17,2,FALSE))</f>
        <v/>
      </c>
      <c r="K88" s="226" t="str">
        <f t="shared" si="5"/>
        <v/>
      </c>
      <c r="L88" s="226" t="str">
        <f t="shared" si="6"/>
        <v/>
      </c>
      <c r="M88" s="333" t="b">
        <f t="shared" si="7"/>
        <v>0</v>
      </c>
      <c r="N88" s="215">
        <f t="shared" si="8"/>
        <v>1</v>
      </c>
      <c r="O88" s="353"/>
    </row>
    <row r="89" spans="1:15" x14ac:dyDescent="0.25">
      <c r="A89" s="216">
        <v>80</v>
      </c>
      <c r="B89" s="39"/>
      <c r="C89" s="39"/>
      <c r="D89" s="39"/>
      <c r="E89" s="38"/>
      <c r="F89" s="38"/>
      <c r="G89" s="38"/>
      <c r="H89" s="69"/>
      <c r="I89" s="67" t="str">
        <f>IF(OR($B89="",$C89="",$D89="",$E89&lt;an_initial,$E89&gt;an_final,$M89=FALSE),"",R_ISI*(1+H89)*VLOOKUP(N89,Coef!$E$2:$F$17,2,FALSE))</f>
        <v/>
      </c>
      <c r="J89" s="67" t="str">
        <f>IF(OR($B89="",$C89="",$D89="",$E89="",$E89&gt;an_final,$M89=FALSE),"",R_ISI*(1+H89)*VLOOKUP(N89,Coef!$E$2:$F$17,2,FALSE))</f>
        <v/>
      </c>
      <c r="K89" s="226" t="str">
        <f t="shared" si="5"/>
        <v/>
      </c>
      <c r="L89" s="226" t="str">
        <f t="shared" si="6"/>
        <v/>
      </c>
      <c r="M89" s="333" t="b">
        <f t="shared" si="7"/>
        <v>0</v>
      </c>
      <c r="N89" s="215">
        <f t="shared" si="8"/>
        <v>1</v>
      </c>
      <c r="O89" s="353"/>
    </row>
    <row r="90" spans="1:15" x14ac:dyDescent="0.25">
      <c r="A90" s="216">
        <v>81</v>
      </c>
      <c r="B90" s="39"/>
      <c r="C90" s="39"/>
      <c r="D90" s="39"/>
      <c r="E90" s="38"/>
      <c r="F90" s="38"/>
      <c r="G90" s="38"/>
      <c r="H90" s="69"/>
      <c r="I90" s="67" t="str">
        <f>IF(OR($B90="",$C90="",$D90="",$E90&lt;an_initial,$E90&gt;an_final,$M90=FALSE),"",R_ISI*(1+H90)*VLOOKUP(N90,Coef!$E$2:$F$17,2,FALSE))</f>
        <v/>
      </c>
      <c r="J90" s="67" t="str">
        <f>IF(OR($B90="",$C90="",$D90="",$E90="",$E90&gt;an_final,$M90=FALSE),"",R_ISI*(1+H90)*VLOOKUP(N90,Coef!$E$2:$F$17,2,FALSE))</f>
        <v/>
      </c>
      <c r="K90" s="226" t="str">
        <f t="shared" si="5"/>
        <v/>
      </c>
      <c r="L90" s="226" t="str">
        <f t="shared" si="6"/>
        <v/>
      </c>
      <c r="M90" s="333" t="b">
        <f t="shared" si="7"/>
        <v>0</v>
      </c>
      <c r="N90" s="215">
        <f t="shared" si="8"/>
        <v>1</v>
      </c>
      <c r="O90" s="353"/>
    </row>
    <row r="91" spans="1:15" x14ac:dyDescent="0.25">
      <c r="A91" s="216">
        <v>82</v>
      </c>
      <c r="B91" s="39"/>
      <c r="C91" s="39"/>
      <c r="D91" s="39"/>
      <c r="E91" s="38"/>
      <c r="F91" s="38"/>
      <c r="G91" s="38"/>
      <c r="H91" s="69"/>
      <c r="I91" s="67" t="str">
        <f>IF(OR($B91="",$C91="",$D91="",$E91&lt;an_initial,$E91&gt;an_final,$M91=FALSE),"",R_ISI*(1+H91)*VLOOKUP(N91,Coef!$E$2:$F$17,2,FALSE))</f>
        <v/>
      </c>
      <c r="J91" s="67" t="str">
        <f>IF(OR($B91="",$C91="",$D91="",$E91="",$E91&gt;an_final,$M91=FALSE),"",R_ISI*(1+H91)*VLOOKUP(N91,Coef!$E$2:$F$17,2,FALSE))</f>
        <v/>
      </c>
      <c r="K91" s="226" t="str">
        <f t="shared" si="5"/>
        <v/>
      </c>
      <c r="L91" s="226" t="str">
        <f t="shared" si="6"/>
        <v/>
      </c>
      <c r="M91" s="333" t="b">
        <f t="shared" si="7"/>
        <v>0</v>
      </c>
      <c r="N91" s="215">
        <f t="shared" si="8"/>
        <v>1</v>
      </c>
      <c r="O91" s="353"/>
    </row>
    <row r="92" spans="1:15" x14ac:dyDescent="0.25">
      <c r="A92" s="216">
        <v>83</v>
      </c>
      <c r="B92" s="39"/>
      <c r="C92" s="39"/>
      <c r="D92" s="39"/>
      <c r="E92" s="38"/>
      <c r="F92" s="38"/>
      <c r="G92" s="38"/>
      <c r="H92" s="69"/>
      <c r="I92" s="67" t="str">
        <f>IF(OR($B92="",$C92="",$D92="",$E92&lt;an_initial,$E92&gt;an_final,$M92=FALSE),"",R_ISI*(1+H92)*VLOOKUP(N92,Coef!$E$2:$F$17,2,FALSE))</f>
        <v/>
      </c>
      <c r="J92" s="67" t="str">
        <f>IF(OR($B92="",$C92="",$D92="",$E92="",$E92&gt;an_final,$M92=FALSE),"",R_ISI*(1+H92)*VLOOKUP(N92,Coef!$E$2:$F$17,2,FALSE))</f>
        <v/>
      </c>
      <c r="K92" s="226" t="str">
        <f t="shared" si="5"/>
        <v/>
      </c>
      <c r="L92" s="226" t="str">
        <f t="shared" si="6"/>
        <v/>
      </c>
      <c r="M92" s="333" t="b">
        <f t="shared" si="7"/>
        <v>0</v>
      </c>
      <c r="N92" s="215">
        <f t="shared" si="8"/>
        <v>1</v>
      </c>
      <c r="O92" s="353"/>
    </row>
    <row r="93" spans="1:15" x14ac:dyDescent="0.25">
      <c r="A93" s="216">
        <v>84</v>
      </c>
      <c r="B93" s="39"/>
      <c r="C93" s="39"/>
      <c r="D93" s="39"/>
      <c r="E93" s="38"/>
      <c r="F93" s="38"/>
      <c r="G93" s="38"/>
      <c r="H93" s="69"/>
      <c r="I93" s="67" t="str">
        <f>IF(OR($B93="",$C93="",$D93="",$E93&lt;an_initial,$E93&gt;an_final,$M93=FALSE),"",R_ISI*(1+H93)*VLOOKUP(N93,Coef!$E$2:$F$17,2,FALSE))</f>
        <v/>
      </c>
      <c r="J93" s="67" t="str">
        <f>IF(OR($B93="",$C93="",$D93="",$E93="",$E93&gt;an_final,$M93=FALSE),"",R_ISI*(1+H93)*VLOOKUP(N93,Coef!$E$2:$F$17,2,FALSE))</f>
        <v/>
      </c>
      <c r="K93" s="226" t="str">
        <f t="shared" si="5"/>
        <v/>
      </c>
      <c r="L93" s="226" t="str">
        <f t="shared" si="6"/>
        <v/>
      </c>
      <c r="M93" s="333" t="b">
        <f t="shared" si="7"/>
        <v>0</v>
      </c>
      <c r="N93" s="215">
        <f t="shared" si="8"/>
        <v>1</v>
      </c>
      <c r="O93" s="353"/>
    </row>
    <row r="94" spans="1:15" x14ac:dyDescent="0.25">
      <c r="A94" s="216">
        <v>85</v>
      </c>
      <c r="B94" s="39"/>
      <c r="C94" s="39"/>
      <c r="D94" s="39"/>
      <c r="E94" s="38"/>
      <c r="F94" s="38"/>
      <c r="G94" s="38"/>
      <c r="H94" s="69"/>
      <c r="I94" s="67" t="str">
        <f>IF(OR($B94="",$C94="",$D94="",$E94&lt;an_initial,$E94&gt;an_final,$M94=FALSE),"",R_ISI*(1+H94)*VLOOKUP(N94,Coef!$E$2:$F$17,2,FALSE))</f>
        <v/>
      </c>
      <c r="J94" s="67" t="str">
        <f>IF(OR($B94="",$C94="",$D94="",$E94="",$E94&gt;an_final,$M94=FALSE),"",R_ISI*(1+H94)*VLOOKUP(N94,Coef!$E$2:$F$17,2,FALSE))</f>
        <v/>
      </c>
      <c r="K94" s="226" t="str">
        <f t="shared" si="5"/>
        <v/>
      </c>
      <c r="L94" s="226" t="str">
        <f t="shared" si="6"/>
        <v/>
      </c>
      <c r="M94" s="333" t="b">
        <f t="shared" si="7"/>
        <v>0</v>
      </c>
      <c r="N94" s="215">
        <f t="shared" si="8"/>
        <v>1</v>
      </c>
      <c r="O94" s="353"/>
    </row>
    <row r="95" spans="1:15" x14ac:dyDescent="0.25">
      <c r="A95" s="216">
        <v>86</v>
      </c>
      <c r="B95" s="39"/>
      <c r="C95" s="39"/>
      <c r="D95" s="39"/>
      <c r="E95" s="38"/>
      <c r="F95" s="38"/>
      <c r="G95" s="38"/>
      <c r="H95" s="69"/>
      <c r="I95" s="67" t="str">
        <f>IF(OR($B95="",$C95="",$D95="",$E95&lt;an_initial,$E95&gt;an_final,$M95=FALSE),"",R_ISI*(1+H95)*VLOOKUP(N95,Coef!$E$2:$F$17,2,FALSE))</f>
        <v/>
      </c>
      <c r="J95" s="67" t="str">
        <f>IF(OR($B95="",$C95="",$D95="",$E95="",$E95&gt;an_final,$M95=FALSE),"",R_ISI*(1+H95)*VLOOKUP(N95,Coef!$E$2:$F$17,2,FALSE))</f>
        <v/>
      </c>
      <c r="K95" s="226" t="str">
        <f t="shared" si="5"/>
        <v/>
      </c>
      <c r="L95" s="226" t="str">
        <f t="shared" si="6"/>
        <v/>
      </c>
      <c r="M95" s="333" t="b">
        <f t="shared" si="7"/>
        <v>0</v>
      </c>
      <c r="N95" s="215">
        <f t="shared" si="8"/>
        <v>1</v>
      </c>
      <c r="O95" s="353"/>
    </row>
    <row r="96" spans="1:15" x14ac:dyDescent="0.25">
      <c r="A96" s="216">
        <v>87</v>
      </c>
      <c r="B96" s="39"/>
      <c r="C96" s="39"/>
      <c r="D96" s="39"/>
      <c r="E96" s="38"/>
      <c r="F96" s="38"/>
      <c r="G96" s="38"/>
      <c r="H96" s="69"/>
      <c r="I96" s="67" t="str">
        <f>IF(OR($B96="",$C96="",$D96="",$E96&lt;an_initial,$E96&gt;an_final,$M96=FALSE),"",R_ISI*(1+H96)*VLOOKUP(N96,Coef!$E$2:$F$17,2,FALSE))</f>
        <v/>
      </c>
      <c r="J96" s="67" t="str">
        <f>IF(OR($B96="",$C96="",$D96="",$E96="",$E96&gt;an_final,$M96=FALSE),"",R_ISI*(1+H96)*VLOOKUP(N96,Coef!$E$2:$F$17,2,FALSE))</f>
        <v/>
      </c>
      <c r="K96" s="226" t="str">
        <f t="shared" si="5"/>
        <v/>
      </c>
      <c r="L96" s="226" t="str">
        <f t="shared" si="6"/>
        <v/>
      </c>
      <c r="M96" s="333" t="b">
        <f t="shared" si="7"/>
        <v>0</v>
      </c>
      <c r="N96" s="215">
        <f t="shared" si="8"/>
        <v>1</v>
      </c>
      <c r="O96" s="353"/>
    </row>
    <row r="97" spans="1:15" x14ac:dyDescent="0.25">
      <c r="A97" s="216">
        <v>88</v>
      </c>
      <c r="B97" s="39"/>
      <c r="C97" s="39"/>
      <c r="D97" s="39"/>
      <c r="E97" s="38"/>
      <c r="F97" s="38"/>
      <c r="G97" s="38"/>
      <c r="H97" s="69"/>
      <c r="I97" s="67" t="str">
        <f>IF(OR($B97="",$C97="",$D97="",$E97&lt;an_initial,$E97&gt;an_final,$M97=FALSE),"",R_ISI*(1+H97)*VLOOKUP(N97,Coef!$E$2:$F$17,2,FALSE))</f>
        <v/>
      </c>
      <c r="J97" s="67" t="str">
        <f>IF(OR($B97="",$C97="",$D97="",$E97="",$E97&gt;an_final,$M97=FALSE),"",R_ISI*(1+H97)*VLOOKUP(N97,Coef!$E$2:$F$17,2,FALSE))</f>
        <v/>
      </c>
      <c r="K97" s="226" t="str">
        <f t="shared" si="5"/>
        <v/>
      </c>
      <c r="L97" s="226" t="str">
        <f t="shared" si="6"/>
        <v/>
      </c>
      <c r="M97" s="333" t="b">
        <f t="shared" si="7"/>
        <v>0</v>
      </c>
      <c r="N97" s="215">
        <f t="shared" si="8"/>
        <v>1</v>
      </c>
      <c r="O97" s="353"/>
    </row>
    <row r="98" spans="1:15" x14ac:dyDescent="0.25">
      <c r="A98" s="216">
        <v>89</v>
      </c>
      <c r="B98" s="39"/>
      <c r="C98" s="39"/>
      <c r="D98" s="39"/>
      <c r="E98" s="38"/>
      <c r="F98" s="38"/>
      <c r="G98" s="38"/>
      <c r="H98" s="69"/>
      <c r="I98" s="67" t="str">
        <f>IF(OR($B98="",$C98="",$D98="",$E98&lt;an_initial,$E98&gt;an_final,$M98=FALSE),"",R_ISI*(1+H98)*VLOOKUP(N98,Coef!$E$2:$F$17,2,FALSE))</f>
        <v/>
      </c>
      <c r="J98" s="67" t="str">
        <f>IF(OR($B98="",$C98="",$D98="",$E98="",$E98&gt;an_final,$M98=FALSE),"",R_ISI*(1+H98)*VLOOKUP(N98,Coef!$E$2:$F$17,2,FALSE))</f>
        <v/>
      </c>
      <c r="K98" s="226" t="str">
        <f t="shared" si="5"/>
        <v/>
      </c>
      <c r="L98" s="226" t="str">
        <f t="shared" si="6"/>
        <v/>
      </c>
      <c r="M98" s="333" t="b">
        <f t="shared" si="7"/>
        <v>0</v>
      </c>
      <c r="N98" s="215">
        <f t="shared" si="8"/>
        <v>1</v>
      </c>
      <c r="O98" s="353"/>
    </row>
    <row r="99" spans="1:15" x14ac:dyDescent="0.25">
      <c r="A99" s="216">
        <v>90</v>
      </c>
      <c r="B99" s="39"/>
      <c r="C99" s="39"/>
      <c r="D99" s="39"/>
      <c r="E99" s="38"/>
      <c r="F99" s="38"/>
      <c r="G99" s="38"/>
      <c r="H99" s="69"/>
      <c r="I99" s="67" t="str">
        <f>IF(OR($B99="",$C99="",$D99="",$E99&lt;an_initial,$E99&gt;an_final,$M99=FALSE),"",R_ISI*(1+H99)*VLOOKUP(N99,Coef!$E$2:$F$17,2,FALSE))</f>
        <v/>
      </c>
      <c r="J99" s="67" t="str">
        <f>IF(OR($B99="",$C99="",$D99="",$E99="",$E99&gt;an_final,$M99=FALSE),"",R_ISI*(1+H99)*VLOOKUP(N99,Coef!$E$2:$F$17,2,FALSE))</f>
        <v/>
      </c>
      <c r="K99" s="226" t="str">
        <f t="shared" si="5"/>
        <v/>
      </c>
      <c r="L99" s="226" t="str">
        <f t="shared" si="6"/>
        <v/>
      </c>
      <c r="M99" s="333" t="b">
        <f t="shared" si="7"/>
        <v>0</v>
      </c>
      <c r="N99" s="215">
        <f t="shared" si="8"/>
        <v>1</v>
      </c>
      <c r="O99" s="353"/>
    </row>
    <row r="100" spans="1:15" x14ac:dyDescent="0.25">
      <c r="A100" s="216">
        <v>91</v>
      </c>
      <c r="B100" s="39"/>
      <c r="C100" s="39"/>
      <c r="D100" s="39"/>
      <c r="E100" s="38"/>
      <c r="F100" s="38"/>
      <c r="G100" s="38"/>
      <c r="H100" s="69"/>
      <c r="I100" s="67" t="str">
        <f>IF(OR($B100="",$C100="",$D100="",$E100&lt;an_initial,$E100&gt;an_final,$M100=FALSE),"",R_ISI*(1+H100)*VLOOKUP(N100,Coef!$E$2:$F$17,2,FALSE))</f>
        <v/>
      </c>
      <c r="J100" s="67" t="str">
        <f>IF(OR($B100="",$C100="",$D100="",$E100="",$E100&gt;an_final,$M100=FALSE),"",R_ISI*(1+H100)*VLOOKUP(N100,Coef!$E$2:$F$17,2,FALSE))</f>
        <v/>
      </c>
      <c r="K100" s="226" t="str">
        <f t="shared" si="5"/>
        <v/>
      </c>
      <c r="L100" s="226" t="str">
        <f t="shared" si="6"/>
        <v/>
      </c>
      <c r="M100" s="333" t="b">
        <f t="shared" si="7"/>
        <v>0</v>
      </c>
      <c r="N100" s="215">
        <f t="shared" si="8"/>
        <v>1</v>
      </c>
      <c r="O100" s="353"/>
    </row>
    <row r="101" spans="1:15" x14ac:dyDescent="0.25">
      <c r="A101" s="216">
        <v>92</v>
      </c>
      <c r="B101" s="39"/>
      <c r="C101" s="39"/>
      <c r="D101" s="39"/>
      <c r="E101" s="38"/>
      <c r="F101" s="38"/>
      <c r="G101" s="38"/>
      <c r="H101" s="69"/>
      <c r="I101" s="67" t="str">
        <f>IF(OR($B101="",$C101="",$D101="",$E101&lt;an_initial,$E101&gt;an_final,$M101=FALSE),"",R_ISI*(1+H101)*VLOOKUP(N101,Coef!$E$2:$F$17,2,FALSE))</f>
        <v/>
      </c>
      <c r="J101" s="67" t="str">
        <f>IF(OR($B101="",$C101="",$D101="",$E101="",$E101&gt;an_final,$M101=FALSE),"",R_ISI*(1+H101)*VLOOKUP(N101,Coef!$E$2:$F$17,2,FALSE))</f>
        <v/>
      </c>
      <c r="K101" s="226" t="str">
        <f t="shared" si="5"/>
        <v/>
      </c>
      <c r="L101" s="226" t="str">
        <f t="shared" si="6"/>
        <v/>
      </c>
      <c r="M101" s="333" t="b">
        <f t="shared" si="7"/>
        <v>0</v>
      </c>
      <c r="N101" s="215">
        <f t="shared" si="8"/>
        <v>1</v>
      </c>
      <c r="O101" s="353"/>
    </row>
    <row r="102" spans="1:15" x14ac:dyDescent="0.25">
      <c r="A102" s="216">
        <v>93</v>
      </c>
      <c r="B102" s="39"/>
      <c r="C102" s="39"/>
      <c r="D102" s="39"/>
      <c r="E102" s="38"/>
      <c r="F102" s="38"/>
      <c r="G102" s="38"/>
      <c r="H102" s="69"/>
      <c r="I102" s="67" t="str">
        <f>IF(OR($B102="",$C102="",$D102="",$E102&lt;an_initial,$E102&gt;an_final,$M102=FALSE),"",R_ISI*(1+H102)*VLOOKUP(N102,Coef!$E$2:$F$17,2,FALSE))</f>
        <v/>
      </c>
      <c r="J102" s="67" t="str">
        <f>IF(OR($B102="",$C102="",$D102="",$E102="",$E102&gt;an_final,$M102=FALSE),"",R_ISI*(1+H102)*VLOOKUP(N102,Coef!$E$2:$F$17,2,FALSE))</f>
        <v/>
      </c>
      <c r="K102" s="226" t="str">
        <f t="shared" si="5"/>
        <v/>
      </c>
      <c r="L102" s="226" t="str">
        <f t="shared" si="6"/>
        <v/>
      </c>
      <c r="M102" s="333" t="b">
        <f t="shared" si="7"/>
        <v>0</v>
      </c>
      <c r="N102" s="215">
        <f t="shared" si="8"/>
        <v>1</v>
      </c>
      <c r="O102" s="353"/>
    </row>
    <row r="103" spans="1:15" x14ac:dyDescent="0.25">
      <c r="A103" s="216">
        <v>94</v>
      </c>
      <c r="B103" s="39"/>
      <c r="C103" s="39"/>
      <c r="D103" s="39"/>
      <c r="E103" s="38"/>
      <c r="F103" s="38"/>
      <c r="G103" s="38"/>
      <c r="H103" s="69"/>
      <c r="I103" s="67" t="str">
        <f>IF(OR($B103="",$C103="",$D103="",$E103&lt;an_initial,$E103&gt;an_final,$M103=FALSE),"",R_ISI*(1+H103)*VLOOKUP(N103,Coef!$E$2:$F$17,2,FALSE))</f>
        <v/>
      </c>
      <c r="J103" s="67" t="str">
        <f>IF(OR($B103="",$C103="",$D103="",$E103="",$E103&gt;an_final,$M103=FALSE),"",R_ISI*(1+H103)*VLOOKUP(N103,Coef!$E$2:$F$17,2,FALSE))</f>
        <v/>
      </c>
      <c r="K103" s="226" t="str">
        <f t="shared" si="5"/>
        <v/>
      </c>
      <c r="L103" s="226" t="str">
        <f t="shared" si="6"/>
        <v/>
      </c>
      <c r="M103" s="333" t="b">
        <f t="shared" si="7"/>
        <v>0</v>
      </c>
      <c r="N103" s="215">
        <f t="shared" si="8"/>
        <v>1</v>
      </c>
      <c r="O103" s="353"/>
    </row>
    <row r="104" spans="1:15" x14ac:dyDescent="0.25">
      <c r="A104" s="216">
        <v>95</v>
      </c>
      <c r="B104" s="39"/>
      <c r="C104" s="39"/>
      <c r="D104" s="39"/>
      <c r="E104" s="38"/>
      <c r="F104" s="38"/>
      <c r="G104" s="38"/>
      <c r="H104" s="69"/>
      <c r="I104" s="67" t="str">
        <f>IF(OR($B104="",$C104="",$D104="",$E104&lt;an_initial,$E104&gt;an_final,$M104=FALSE),"",R_ISI*(1+H104)*VLOOKUP(N104,Coef!$E$2:$F$17,2,FALSE))</f>
        <v/>
      </c>
      <c r="J104" s="67" t="str">
        <f>IF(OR($B104="",$C104="",$D104="",$E104="",$E104&gt;an_final,$M104=FALSE),"",R_ISI*(1+H104)*VLOOKUP(N104,Coef!$E$2:$F$17,2,FALSE))</f>
        <v/>
      </c>
      <c r="K104" s="226" t="str">
        <f t="shared" si="5"/>
        <v/>
      </c>
      <c r="L104" s="226" t="str">
        <f t="shared" si="6"/>
        <v/>
      </c>
      <c r="M104" s="333" t="b">
        <f t="shared" si="7"/>
        <v>0</v>
      </c>
      <c r="N104" s="215">
        <f t="shared" si="8"/>
        <v>1</v>
      </c>
      <c r="O104" s="353"/>
    </row>
    <row r="105" spans="1:15" x14ac:dyDescent="0.25">
      <c r="A105" s="216">
        <v>96</v>
      </c>
      <c r="B105" s="39"/>
      <c r="C105" s="39"/>
      <c r="D105" s="39"/>
      <c r="E105" s="38"/>
      <c r="F105" s="38"/>
      <c r="G105" s="38"/>
      <c r="H105" s="69"/>
      <c r="I105" s="67" t="str">
        <f>IF(OR($B105="",$C105="",$D105="",$E105&lt;an_initial,$E105&gt;an_final,$M105=FALSE),"",R_ISI*(1+H105)*VLOOKUP(N105,Coef!$E$2:$F$17,2,FALSE))</f>
        <v/>
      </c>
      <c r="J105" s="67" t="str">
        <f>IF(OR($B105="",$C105="",$D105="",$E105="",$E105&gt;an_final,$M105=FALSE),"",R_ISI*(1+H105)*VLOOKUP(N105,Coef!$E$2:$F$17,2,FALSE))</f>
        <v/>
      </c>
      <c r="K105" s="226" t="str">
        <f t="shared" si="5"/>
        <v/>
      </c>
      <c r="L105" s="226" t="str">
        <f t="shared" si="6"/>
        <v/>
      </c>
      <c r="M105" s="333" t="b">
        <f t="shared" si="7"/>
        <v>0</v>
      </c>
      <c r="N105" s="215">
        <f t="shared" si="8"/>
        <v>1</v>
      </c>
      <c r="O105" s="353"/>
    </row>
    <row r="106" spans="1:15" x14ac:dyDescent="0.25">
      <c r="A106" s="216">
        <v>97</v>
      </c>
      <c r="B106" s="39"/>
      <c r="C106" s="39"/>
      <c r="D106" s="39"/>
      <c r="E106" s="38"/>
      <c r="F106" s="38"/>
      <c r="G106" s="38"/>
      <c r="H106" s="69"/>
      <c r="I106" s="67" t="str">
        <f>IF(OR($B106="",$C106="",$D106="",$E106&lt;an_initial,$E106&gt;an_final,$M106=FALSE),"",R_ISI*(1+H106)*VLOOKUP(N106,Coef!$E$2:$F$17,2,FALSE))</f>
        <v/>
      </c>
      <c r="J106" s="67" t="str">
        <f>IF(OR($B106="",$C106="",$D106="",$E106="",$E106&gt;an_final,$M106=FALSE),"",R_ISI*(1+H106)*VLOOKUP(N106,Coef!$E$2:$F$17,2,FALSE))</f>
        <v/>
      </c>
      <c r="K106" s="226" t="str">
        <f t="shared" si="5"/>
        <v/>
      </c>
      <c r="L106" s="226" t="str">
        <f t="shared" si="6"/>
        <v/>
      </c>
      <c r="M106" s="333" t="b">
        <f t="shared" si="7"/>
        <v>0</v>
      </c>
      <c r="N106" s="215">
        <f t="shared" ref="N106:N137" si="9">LEN(B106)-LEN(SUBSTITUTE(B106,",",""))+1</f>
        <v>1</v>
      </c>
      <c r="O106" s="353"/>
    </row>
    <row r="107" spans="1:15" x14ac:dyDescent="0.25">
      <c r="A107" s="216">
        <v>98</v>
      </c>
      <c r="B107" s="39"/>
      <c r="C107" s="39"/>
      <c r="D107" s="39"/>
      <c r="E107" s="38"/>
      <c r="F107" s="38"/>
      <c r="G107" s="38"/>
      <c r="H107" s="69"/>
      <c r="I107" s="67" t="str">
        <f>IF(OR($B107="",$C107="",$D107="",$E107&lt;an_initial,$E107&gt;an_final,$M107=FALSE),"",R_ISI*(1+H107)*VLOOKUP(N107,Coef!$E$2:$F$17,2,FALSE))</f>
        <v/>
      </c>
      <c r="J107" s="67" t="str">
        <f>IF(OR($B107="",$C107="",$D107="",$E107="",$E107&gt;an_final,$M107=FALSE),"",R_ISI*(1+H107)*VLOOKUP(N107,Coef!$E$2:$F$17,2,FALSE))</f>
        <v/>
      </c>
      <c r="K107" s="226" t="str">
        <f t="shared" si="5"/>
        <v/>
      </c>
      <c r="L107" s="226" t="str">
        <f t="shared" si="6"/>
        <v/>
      </c>
      <c r="M107" s="333" t="b">
        <f t="shared" si="7"/>
        <v>0</v>
      </c>
      <c r="N107" s="215">
        <f t="shared" si="9"/>
        <v>1</v>
      </c>
      <c r="O107" s="353"/>
    </row>
    <row r="108" spans="1:15" x14ac:dyDescent="0.25">
      <c r="A108" s="216">
        <v>99</v>
      </c>
      <c r="B108" s="39"/>
      <c r="C108" s="39"/>
      <c r="D108" s="39"/>
      <c r="E108" s="38"/>
      <c r="F108" s="38"/>
      <c r="G108" s="38"/>
      <c r="H108" s="69"/>
      <c r="I108" s="67" t="str">
        <f>IF(OR($B108="",$C108="",$D108="",$E108&lt;an_initial,$E108&gt;an_final,$M108=FALSE),"",R_ISI*(1+H108)*VLOOKUP(N108,Coef!$E$2:$F$17,2,FALSE))</f>
        <v/>
      </c>
      <c r="J108" s="67" t="str">
        <f>IF(OR($B108="",$C108="",$D108="",$E108="",$E108&gt;an_final,$M108=FALSE),"",R_ISI*(1+H108)*VLOOKUP(N108,Coef!$E$2:$F$17,2,FALSE))</f>
        <v/>
      </c>
      <c r="K108" s="226" t="str">
        <f t="shared" si="5"/>
        <v/>
      </c>
      <c r="L108" s="226" t="str">
        <f t="shared" si="6"/>
        <v/>
      </c>
      <c r="M108" s="333" t="b">
        <f t="shared" si="7"/>
        <v>0</v>
      </c>
      <c r="N108" s="215">
        <f t="shared" si="9"/>
        <v>1</v>
      </c>
      <c r="O108" s="353"/>
    </row>
    <row r="109" spans="1:15" x14ac:dyDescent="0.25">
      <c r="A109" s="216">
        <v>100</v>
      </c>
      <c r="B109" s="39"/>
      <c r="C109" s="39"/>
      <c r="D109" s="39"/>
      <c r="E109" s="38"/>
      <c r="F109" s="38"/>
      <c r="G109" s="38"/>
      <c r="H109" s="69"/>
      <c r="I109" s="67" t="str">
        <f>IF(OR($B109="",$C109="",$D109="",$E109&lt;an_initial,$E109&gt;an_final,$M109=FALSE),"",R_ISI*(1+H109)*VLOOKUP(N109,Coef!$E$2:$F$17,2,FALSE))</f>
        <v/>
      </c>
      <c r="J109" s="67" t="str">
        <f>IF(OR($B109="",$C109="",$D109="",$E109="",$E109&gt;an_final,$M109=FALSE),"",R_ISI*(1+H109)*VLOOKUP(N109,Coef!$E$2:$F$17,2,FALSE))</f>
        <v/>
      </c>
      <c r="K109" s="226" t="str">
        <f t="shared" si="5"/>
        <v/>
      </c>
      <c r="L109" s="226" t="str">
        <f t="shared" si="6"/>
        <v/>
      </c>
      <c r="M109" s="333" t="b">
        <f t="shared" si="7"/>
        <v>0</v>
      </c>
      <c r="N109" s="215">
        <f t="shared" si="9"/>
        <v>1</v>
      </c>
      <c r="O109" s="353"/>
    </row>
    <row r="110" spans="1:15" x14ac:dyDescent="0.25">
      <c r="A110" s="216">
        <v>101</v>
      </c>
      <c r="B110" s="39"/>
      <c r="C110" s="39"/>
      <c r="D110" s="39"/>
      <c r="E110" s="38"/>
      <c r="F110" s="38"/>
      <c r="G110" s="38"/>
      <c r="H110" s="69"/>
      <c r="I110" s="67" t="str">
        <f>IF(OR($B110="",$C110="",$D110="",$E110&lt;an_initial,$E110&gt;an_final,$M110=FALSE),"",R_ISI*(1+H110)*VLOOKUP(N110,Coef!$E$2:$F$17,2,FALSE))</f>
        <v/>
      </c>
      <c r="J110" s="67" t="str">
        <f>IF(OR($B110="",$C110="",$D110="",$E110="",$E110&gt;an_final,$M110=FALSE),"",R_ISI*(1+H110)*VLOOKUP(N110,Coef!$E$2:$F$17,2,FALSE))</f>
        <v/>
      </c>
      <c r="K110" s="226" t="str">
        <f t="shared" si="5"/>
        <v/>
      </c>
      <c r="L110" s="226" t="str">
        <f t="shared" si="6"/>
        <v/>
      </c>
      <c r="M110" s="333" t="b">
        <f t="shared" si="7"/>
        <v>0</v>
      </c>
      <c r="N110" s="215">
        <f t="shared" si="9"/>
        <v>1</v>
      </c>
      <c r="O110" s="353"/>
    </row>
    <row r="111" spans="1:15" x14ac:dyDescent="0.25">
      <c r="A111" s="216">
        <v>102</v>
      </c>
      <c r="B111" s="39"/>
      <c r="C111" s="39"/>
      <c r="D111" s="39"/>
      <c r="E111" s="38"/>
      <c r="F111" s="38"/>
      <c r="G111" s="38"/>
      <c r="H111" s="69"/>
      <c r="I111" s="67" t="str">
        <f>IF(OR($B111="",$C111="",$D111="",$E111&lt;an_initial,$E111&gt;an_final,$M111=FALSE),"",R_ISI*(1+H111)*VLOOKUP(N111,Coef!$E$2:$F$17,2,FALSE))</f>
        <v/>
      </c>
      <c r="J111" s="67" t="str">
        <f>IF(OR($B111="",$C111="",$D111="",$E111="",$E111&gt;an_final,$M111=FALSE),"",R_ISI*(1+H111)*VLOOKUP(N111,Coef!$E$2:$F$17,2,FALSE))</f>
        <v/>
      </c>
      <c r="K111" s="226" t="str">
        <f t="shared" si="5"/>
        <v/>
      </c>
      <c r="L111" s="226" t="str">
        <f t="shared" si="6"/>
        <v/>
      </c>
      <c r="M111" s="333" t="b">
        <f t="shared" si="7"/>
        <v>0</v>
      </c>
      <c r="N111" s="215">
        <f t="shared" si="9"/>
        <v>1</v>
      </c>
      <c r="O111" s="353"/>
    </row>
    <row r="112" spans="1:15" x14ac:dyDescent="0.25">
      <c r="A112" s="216">
        <v>103</v>
      </c>
      <c r="B112" s="39"/>
      <c r="C112" s="39"/>
      <c r="D112" s="39"/>
      <c r="E112" s="38"/>
      <c r="F112" s="38"/>
      <c r="G112" s="38"/>
      <c r="H112" s="69"/>
      <c r="I112" s="67" t="str">
        <f>IF(OR($B112="",$C112="",$D112="",$E112&lt;an_initial,$E112&gt;an_final,$M112=FALSE),"",R_ISI*(1+H112)*VLOOKUP(N112,Coef!$E$2:$F$17,2,FALSE))</f>
        <v/>
      </c>
      <c r="J112" s="67" t="str">
        <f>IF(OR($B112="",$C112="",$D112="",$E112="",$E112&gt;an_final,$M112=FALSE),"",R_ISI*(1+H112)*VLOOKUP(N112,Coef!$E$2:$F$17,2,FALSE))</f>
        <v/>
      </c>
      <c r="K112" s="226" t="str">
        <f t="shared" si="5"/>
        <v/>
      </c>
      <c r="L112" s="226" t="str">
        <f t="shared" si="6"/>
        <v/>
      </c>
      <c r="M112" s="333" t="b">
        <f t="shared" si="7"/>
        <v>0</v>
      </c>
      <c r="N112" s="215">
        <f t="shared" si="9"/>
        <v>1</v>
      </c>
      <c r="O112" s="353"/>
    </row>
    <row r="113" spans="1:15" x14ac:dyDescent="0.25">
      <c r="A113" s="216">
        <v>104</v>
      </c>
      <c r="B113" s="39"/>
      <c r="C113" s="39"/>
      <c r="D113" s="39"/>
      <c r="E113" s="38"/>
      <c r="F113" s="38"/>
      <c r="G113" s="38"/>
      <c r="H113" s="69"/>
      <c r="I113" s="67" t="str">
        <f>IF(OR($B113="",$C113="",$D113="",$E113&lt;an_initial,$E113&gt;an_final,$M113=FALSE),"",R_ISI*(1+H113)*VLOOKUP(N113,Coef!$E$2:$F$17,2,FALSE))</f>
        <v/>
      </c>
      <c r="J113" s="67" t="str">
        <f>IF(OR($B113="",$C113="",$D113="",$E113="",$E113&gt;an_final,$M113=FALSE),"",R_ISI*(1+H113)*VLOOKUP(N113,Coef!$E$2:$F$17,2,FALSE))</f>
        <v/>
      </c>
      <c r="K113" s="226" t="str">
        <f t="shared" si="5"/>
        <v/>
      </c>
      <c r="L113" s="226" t="str">
        <f t="shared" si="6"/>
        <v/>
      </c>
      <c r="M113" s="333" t="b">
        <f t="shared" si="7"/>
        <v>0</v>
      </c>
      <c r="N113" s="215">
        <f t="shared" si="9"/>
        <v>1</v>
      </c>
      <c r="O113" s="353"/>
    </row>
    <row r="114" spans="1:15" x14ac:dyDescent="0.25">
      <c r="A114" s="216">
        <v>105</v>
      </c>
      <c r="B114" s="39"/>
      <c r="C114" s="39"/>
      <c r="D114" s="39"/>
      <c r="E114" s="38"/>
      <c r="F114" s="38"/>
      <c r="G114" s="38"/>
      <c r="H114" s="69"/>
      <c r="I114" s="67" t="str">
        <f>IF(OR($B114="",$C114="",$D114="",$E114&lt;an_initial,$E114&gt;an_final,$M114=FALSE),"",R_ISI*(1+H114)*VLOOKUP(N114,Coef!$E$2:$F$17,2,FALSE))</f>
        <v/>
      </c>
      <c r="J114" s="67" t="str">
        <f>IF(OR($B114="",$C114="",$D114="",$E114="",$E114&gt;an_final,$M114=FALSE),"",R_ISI*(1+H114)*VLOOKUP(N114,Coef!$E$2:$F$17,2,FALSE))</f>
        <v/>
      </c>
      <c r="K114" s="226" t="str">
        <f t="shared" si="5"/>
        <v/>
      </c>
      <c r="L114" s="226" t="str">
        <f t="shared" si="6"/>
        <v/>
      </c>
      <c r="M114" s="333" t="b">
        <f t="shared" si="7"/>
        <v>0</v>
      </c>
      <c r="N114" s="215">
        <f t="shared" si="9"/>
        <v>1</v>
      </c>
      <c r="O114" s="353"/>
    </row>
    <row r="115" spans="1:15" x14ac:dyDescent="0.25">
      <c r="A115" s="216">
        <v>106</v>
      </c>
      <c r="B115" s="39"/>
      <c r="C115" s="39"/>
      <c r="D115" s="39"/>
      <c r="E115" s="38"/>
      <c r="F115" s="38"/>
      <c r="G115" s="38"/>
      <c r="H115" s="69"/>
      <c r="I115" s="67" t="str">
        <f>IF(OR($B115="",$C115="",$D115="",$E115&lt;an_initial,$E115&gt;an_final,$M115=FALSE),"",R_ISI*(1+H115)*VLOOKUP(N115,Coef!$E$2:$F$17,2,FALSE))</f>
        <v/>
      </c>
      <c r="J115" s="67" t="str">
        <f>IF(OR($B115="",$C115="",$D115="",$E115="",$E115&gt;an_final,$M115=FALSE),"",R_ISI*(1+H115)*VLOOKUP(N115,Coef!$E$2:$F$17,2,FALSE))</f>
        <v/>
      </c>
      <c r="K115" s="226" t="str">
        <f t="shared" si="5"/>
        <v/>
      </c>
      <c r="L115" s="226" t="str">
        <f t="shared" si="6"/>
        <v/>
      </c>
      <c r="M115" s="333" t="b">
        <f t="shared" si="7"/>
        <v>0</v>
      </c>
      <c r="N115" s="215">
        <f t="shared" si="9"/>
        <v>1</v>
      </c>
      <c r="O115" s="353"/>
    </row>
    <row r="116" spans="1:15" x14ac:dyDescent="0.25">
      <c r="A116" s="216">
        <v>107</v>
      </c>
      <c r="B116" s="39"/>
      <c r="C116" s="39"/>
      <c r="D116" s="39"/>
      <c r="E116" s="38"/>
      <c r="F116" s="38"/>
      <c r="G116" s="38"/>
      <c r="H116" s="69"/>
      <c r="I116" s="67" t="str">
        <f>IF(OR($B116="",$C116="",$D116="",$E116&lt;an_initial,$E116&gt;an_final,$M116=FALSE),"",R_ISI*(1+H116)*VLOOKUP(N116,Coef!$E$2:$F$17,2,FALSE))</f>
        <v/>
      </c>
      <c r="J116" s="67" t="str">
        <f>IF(OR($B116="",$C116="",$D116="",$E116="",$E116&gt;an_final,$M116=FALSE),"",R_ISI*(1+H116)*VLOOKUP(N116,Coef!$E$2:$F$17,2,FALSE))</f>
        <v/>
      </c>
      <c r="K116" s="226" t="str">
        <f t="shared" si="5"/>
        <v/>
      </c>
      <c r="L116" s="226" t="str">
        <f t="shared" si="6"/>
        <v/>
      </c>
      <c r="M116" s="333" t="b">
        <f t="shared" si="7"/>
        <v>0</v>
      </c>
      <c r="N116" s="215">
        <f t="shared" si="9"/>
        <v>1</v>
      </c>
      <c r="O116" s="353"/>
    </row>
    <row r="117" spans="1:15" x14ac:dyDescent="0.25">
      <c r="A117" s="216">
        <v>108</v>
      </c>
      <c r="B117" s="39"/>
      <c r="C117" s="39"/>
      <c r="D117" s="39"/>
      <c r="E117" s="38"/>
      <c r="F117" s="38"/>
      <c r="G117" s="38"/>
      <c r="H117" s="69"/>
      <c r="I117" s="67" t="str">
        <f>IF(OR($B117="",$C117="",$D117="",$E117&lt;an_initial,$E117&gt;an_final,$M117=FALSE),"",R_ISI*(1+H117)*VLOOKUP(N117,Coef!$E$2:$F$17,2,FALSE))</f>
        <v/>
      </c>
      <c r="J117" s="67" t="str">
        <f>IF(OR($B117="",$C117="",$D117="",$E117="",$E117&gt;an_final,$M117=FALSE),"",R_ISI*(1+H117)*VLOOKUP(N117,Coef!$E$2:$F$17,2,FALSE))</f>
        <v/>
      </c>
      <c r="K117" s="226" t="str">
        <f t="shared" si="5"/>
        <v/>
      </c>
      <c r="L117" s="226" t="str">
        <f t="shared" si="6"/>
        <v/>
      </c>
      <c r="M117" s="333" t="b">
        <f t="shared" si="7"/>
        <v>0</v>
      </c>
      <c r="N117" s="215">
        <f t="shared" si="9"/>
        <v>1</v>
      </c>
      <c r="O117" s="353"/>
    </row>
    <row r="118" spans="1:15" x14ac:dyDescent="0.25">
      <c r="A118" s="216">
        <v>109</v>
      </c>
      <c r="B118" s="39"/>
      <c r="C118" s="39"/>
      <c r="D118" s="39"/>
      <c r="E118" s="38"/>
      <c r="F118" s="38"/>
      <c r="G118" s="38"/>
      <c r="H118" s="69"/>
      <c r="I118" s="67" t="str">
        <f>IF(OR($B118="",$C118="",$D118="",$E118&lt;an_initial,$E118&gt;an_final,$M118=FALSE),"",R_ISI*(1+H118)*VLOOKUP(N118,Coef!$E$2:$F$17,2,FALSE))</f>
        <v/>
      </c>
      <c r="J118" s="67" t="str">
        <f>IF(OR($B118="",$C118="",$D118="",$E118="",$E118&gt;an_final,$M118=FALSE),"",R_ISI*(1+H118)*VLOOKUP(N118,Coef!$E$2:$F$17,2,FALSE))</f>
        <v/>
      </c>
      <c r="K118" s="226" t="str">
        <f t="shared" si="5"/>
        <v/>
      </c>
      <c r="L118" s="226" t="str">
        <f t="shared" si="6"/>
        <v/>
      </c>
      <c r="M118" s="333" t="b">
        <f t="shared" si="7"/>
        <v>0</v>
      </c>
      <c r="N118" s="215">
        <f t="shared" si="9"/>
        <v>1</v>
      </c>
      <c r="O118" s="353"/>
    </row>
    <row r="119" spans="1:15" x14ac:dyDescent="0.25">
      <c r="A119" s="216">
        <v>110</v>
      </c>
      <c r="B119" s="39"/>
      <c r="C119" s="39"/>
      <c r="D119" s="39"/>
      <c r="E119" s="38"/>
      <c r="F119" s="38"/>
      <c r="G119" s="38"/>
      <c r="H119" s="69"/>
      <c r="I119" s="67" t="str">
        <f>IF(OR($B119="",$C119="",$D119="",$E119&lt;an_initial,$E119&gt;an_final,$M119=FALSE),"",R_ISI*(1+H119)*VLOOKUP(N119,Coef!$E$2:$F$17,2,FALSE))</f>
        <v/>
      </c>
      <c r="J119" s="67" t="str">
        <f>IF(OR($B119="",$C119="",$D119="",$E119="",$E119&gt;an_final,$M119=FALSE),"",R_ISI*(1+H119)*VLOOKUP(N119,Coef!$E$2:$F$17,2,FALSE))</f>
        <v/>
      </c>
      <c r="K119" s="226" t="str">
        <f t="shared" si="5"/>
        <v/>
      </c>
      <c r="L119" s="226" t="str">
        <f t="shared" si="6"/>
        <v/>
      </c>
      <c r="M119" s="333" t="b">
        <f t="shared" si="7"/>
        <v>0</v>
      </c>
      <c r="N119" s="215">
        <f t="shared" si="9"/>
        <v>1</v>
      </c>
      <c r="O119" s="353"/>
    </row>
    <row r="120" spans="1:15" x14ac:dyDescent="0.25">
      <c r="A120" s="216">
        <v>111</v>
      </c>
      <c r="B120" s="39"/>
      <c r="C120" s="39"/>
      <c r="D120" s="39"/>
      <c r="E120" s="38"/>
      <c r="F120" s="38"/>
      <c r="G120" s="38"/>
      <c r="H120" s="69"/>
      <c r="I120" s="67" t="str">
        <f>IF(OR($B120="",$C120="",$D120="",$E120&lt;an_initial,$E120&gt;an_final,$M120=FALSE),"",R_ISI*(1+H120)*VLOOKUP(N120,Coef!$E$2:$F$17,2,FALSE))</f>
        <v/>
      </c>
      <c r="J120" s="67" t="str">
        <f>IF(OR($B120="",$C120="",$D120="",$E120="",$E120&gt;an_final,$M120=FALSE),"",R_ISI*(1+H120)*VLOOKUP(N120,Coef!$E$2:$F$17,2,FALSE))</f>
        <v/>
      </c>
      <c r="K120" s="226" t="str">
        <f t="shared" si="5"/>
        <v/>
      </c>
      <c r="L120" s="226" t="str">
        <f t="shared" si="6"/>
        <v/>
      </c>
      <c r="M120" s="333" t="b">
        <f t="shared" si="7"/>
        <v>0</v>
      </c>
      <c r="N120" s="215">
        <f t="shared" si="9"/>
        <v>1</v>
      </c>
      <c r="O120" s="353"/>
    </row>
    <row r="121" spans="1:15" x14ac:dyDescent="0.25">
      <c r="A121" s="216">
        <v>112</v>
      </c>
      <c r="B121" s="39"/>
      <c r="C121" s="39"/>
      <c r="D121" s="39"/>
      <c r="E121" s="38"/>
      <c r="F121" s="38"/>
      <c r="G121" s="38"/>
      <c r="H121" s="69"/>
      <c r="I121" s="67" t="str">
        <f>IF(OR($B121="",$C121="",$D121="",$E121&lt;an_initial,$E121&gt;an_final,$M121=FALSE),"",R_ISI*(1+H121)*VLOOKUP(N121,Coef!$E$2:$F$17,2,FALSE))</f>
        <v/>
      </c>
      <c r="J121" s="67" t="str">
        <f>IF(OR($B121="",$C121="",$D121="",$E121="",$E121&gt;an_final,$M121=FALSE),"",R_ISI*(1+H121)*VLOOKUP(N121,Coef!$E$2:$F$17,2,FALSE))</f>
        <v/>
      </c>
      <c r="K121" s="226" t="str">
        <f t="shared" si="5"/>
        <v/>
      </c>
      <c r="L121" s="226" t="str">
        <f t="shared" si="6"/>
        <v/>
      </c>
      <c r="M121" s="333" t="b">
        <f t="shared" si="7"/>
        <v>0</v>
      </c>
      <c r="N121" s="215">
        <f t="shared" si="9"/>
        <v>1</v>
      </c>
      <c r="O121" s="353"/>
    </row>
    <row r="122" spans="1:15" x14ac:dyDescent="0.25">
      <c r="A122" s="216">
        <v>113</v>
      </c>
      <c r="B122" s="39"/>
      <c r="C122" s="39"/>
      <c r="D122" s="39"/>
      <c r="E122" s="38"/>
      <c r="F122" s="38"/>
      <c r="G122" s="38"/>
      <c r="H122" s="69"/>
      <c r="I122" s="67" t="str">
        <f>IF(OR($B122="",$C122="",$D122="",$E122&lt;an_initial,$E122&gt;an_final,$M122=FALSE),"",R_ISI*(1+H122)*VLOOKUP(N122,Coef!$E$2:$F$17,2,FALSE))</f>
        <v/>
      </c>
      <c r="J122" s="67" t="str">
        <f>IF(OR($B122="",$C122="",$D122="",$E122="",$E122&gt;an_final,$M122=FALSE),"",R_ISI*(1+H122)*VLOOKUP(N122,Coef!$E$2:$F$17,2,FALSE))</f>
        <v/>
      </c>
      <c r="K122" s="226" t="str">
        <f t="shared" si="5"/>
        <v/>
      </c>
      <c r="L122" s="226" t="str">
        <f t="shared" si="6"/>
        <v/>
      </c>
      <c r="M122" s="333" t="b">
        <f t="shared" si="7"/>
        <v>0</v>
      </c>
      <c r="N122" s="215">
        <f t="shared" si="9"/>
        <v>1</v>
      </c>
      <c r="O122" s="353"/>
    </row>
    <row r="123" spans="1:15" x14ac:dyDescent="0.25">
      <c r="A123" s="216">
        <v>114</v>
      </c>
      <c r="B123" s="39"/>
      <c r="C123" s="39"/>
      <c r="D123" s="39"/>
      <c r="E123" s="38"/>
      <c r="F123" s="38"/>
      <c r="G123" s="38"/>
      <c r="H123" s="69"/>
      <c r="I123" s="67" t="str">
        <f>IF(OR($B123="",$C123="",$D123="",$E123&lt;an_initial,$E123&gt;an_final,$M123=FALSE),"",R_ISI*(1+H123)*VLOOKUP(N123,Coef!$E$2:$F$17,2,FALSE))</f>
        <v/>
      </c>
      <c r="J123" s="67" t="str">
        <f>IF(OR($B123="",$C123="",$D123="",$E123="",$E123&gt;an_final,$M123=FALSE),"",R_ISI*(1+H123)*VLOOKUP(N123,Coef!$E$2:$F$17,2,FALSE))</f>
        <v/>
      </c>
      <c r="K123" s="226" t="str">
        <f t="shared" si="5"/>
        <v/>
      </c>
      <c r="L123" s="226" t="str">
        <f t="shared" si="6"/>
        <v/>
      </c>
      <c r="M123" s="333" t="b">
        <f t="shared" si="7"/>
        <v>0</v>
      </c>
      <c r="N123" s="215">
        <f t="shared" si="9"/>
        <v>1</v>
      </c>
      <c r="O123" s="353"/>
    </row>
    <row r="124" spans="1:15" x14ac:dyDescent="0.25">
      <c r="A124" s="216">
        <v>115</v>
      </c>
      <c r="B124" s="39"/>
      <c r="C124" s="39"/>
      <c r="D124" s="39"/>
      <c r="E124" s="38"/>
      <c r="F124" s="38"/>
      <c r="G124" s="38"/>
      <c r="H124" s="69"/>
      <c r="I124" s="67" t="str">
        <f>IF(OR($B124="",$C124="",$D124="",$E124&lt;an_initial,$E124&gt;an_final,$M124=FALSE),"",R_ISI*(1+H124)*VLOOKUP(N124,Coef!$E$2:$F$17,2,FALSE))</f>
        <v/>
      </c>
      <c r="J124" s="67" t="str">
        <f>IF(OR($B124="",$C124="",$D124="",$E124="",$E124&gt;an_final,$M124=FALSE),"",R_ISI*(1+H124)*VLOOKUP(N124,Coef!$E$2:$F$17,2,FALSE))</f>
        <v/>
      </c>
      <c r="K124" s="226" t="str">
        <f t="shared" si="5"/>
        <v/>
      </c>
      <c r="L124" s="226" t="str">
        <f t="shared" si="6"/>
        <v/>
      </c>
      <c r="M124" s="333" t="b">
        <f t="shared" si="7"/>
        <v>0</v>
      </c>
      <c r="N124" s="215">
        <f t="shared" si="9"/>
        <v>1</v>
      </c>
      <c r="O124" s="353"/>
    </row>
    <row r="125" spans="1:15" x14ac:dyDescent="0.25">
      <c r="A125" s="216">
        <v>116</v>
      </c>
      <c r="B125" s="39"/>
      <c r="C125" s="39"/>
      <c r="D125" s="39"/>
      <c r="E125" s="38"/>
      <c r="F125" s="38"/>
      <c r="G125" s="38"/>
      <c r="H125" s="69"/>
      <c r="I125" s="67" t="str">
        <f>IF(OR($B125="",$C125="",$D125="",$E125&lt;an_initial,$E125&gt;an_final,$M125=FALSE),"",R_ISI*(1+H125)*VLOOKUP(N125,Coef!$E$2:$F$17,2,FALSE))</f>
        <v/>
      </c>
      <c r="J125" s="67" t="str">
        <f>IF(OR($B125="",$C125="",$D125="",$E125="",$E125&gt;an_final,$M125=FALSE),"",R_ISI*(1+H125)*VLOOKUP(N125,Coef!$E$2:$F$17,2,FALSE))</f>
        <v/>
      </c>
      <c r="K125" s="226" t="str">
        <f t="shared" si="5"/>
        <v/>
      </c>
      <c r="L125" s="226" t="str">
        <f t="shared" si="6"/>
        <v/>
      </c>
      <c r="M125" s="333" t="b">
        <f t="shared" si="7"/>
        <v>0</v>
      </c>
      <c r="N125" s="215">
        <f t="shared" si="9"/>
        <v>1</v>
      </c>
      <c r="O125" s="353"/>
    </row>
    <row r="126" spans="1:15" x14ac:dyDescent="0.25">
      <c r="A126" s="216">
        <v>117</v>
      </c>
      <c r="B126" s="39"/>
      <c r="C126" s="39"/>
      <c r="D126" s="39"/>
      <c r="E126" s="38"/>
      <c r="F126" s="38"/>
      <c r="G126" s="38"/>
      <c r="H126" s="69"/>
      <c r="I126" s="67" t="str">
        <f>IF(OR($B126="",$C126="",$D126="",$E126&lt;an_initial,$E126&gt;an_final,$M126=FALSE),"",R_ISI*(1+H126)*VLOOKUP(N126,Coef!$E$2:$F$17,2,FALSE))</f>
        <v/>
      </c>
      <c r="J126" s="67" t="str">
        <f>IF(OR($B126="",$C126="",$D126="",$E126="",$E126&gt;an_final,$M126=FALSE),"",R_ISI*(1+H126)*VLOOKUP(N126,Coef!$E$2:$F$17,2,FALSE))</f>
        <v/>
      </c>
      <c r="K126" s="226" t="str">
        <f t="shared" si="5"/>
        <v/>
      </c>
      <c r="L126" s="226" t="str">
        <f t="shared" si="6"/>
        <v/>
      </c>
      <c r="M126" s="333" t="b">
        <f t="shared" si="7"/>
        <v>0</v>
      </c>
      <c r="N126" s="215">
        <f t="shared" si="9"/>
        <v>1</v>
      </c>
      <c r="O126" s="353"/>
    </row>
    <row r="127" spans="1:15" x14ac:dyDescent="0.25">
      <c r="A127" s="216">
        <v>118</v>
      </c>
      <c r="B127" s="39"/>
      <c r="C127" s="39"/>
      <c r="D127" s="39"/>
      <c r="E127" s="38"/>
      <c r="F127" s="38"/>
      <c r="G127" s="38"/>
      <c r="H127" s="69"/>
      <c r="I127" s="67" t="str">
        <f>IF(OR($B127="",$C127="",$D127="",$E127&lt;an_initial,$E127&gt;an_final,$M127=FALSE),"",R_ISI*(1+H127)*VLOOKUP(N127,Coef!$E$2:$F$17,2,FALSE))</f>
        <v/>
      </c>
      <c r="J127" s="67" t="str">
        <f>IF(OR($B127="",$C127="",$D127="",$E127="",$E127&gt;an_final,$M127=FALSE),"",R_ISI*(1+H127)*VLOOKUP(N127,Coef!$E$2:$F$17,2,FALSE))</f>
        <v/>
      </c>
      <c r="K127" s="226" t="str">
        <f t="shared" si="5"/>
        <v/>
      </c>
      <c r="L127" s="226" t="str">
        <f t="shared" si="6"/>
        <v/>
      </c>
      <c r="M127" s="333" t="b">
        <f t="shared" si="7"/>
        <v>0</v>
      </c>
      <c r="N127" s="215">
        <f t="shared" si="9"/>
        <v>1</v>
      </c>
      <c r="O127" s="353"/>
    </row>
    <row r="128" spans="1:15" x14ac:dyDescent="0.25">
      <c r="A128" s="216">
        <v>119</v>
      </c>
      <c r="B128" s="39"/>
      <c r="C128" s="39"/>
      <c r="D128" s="39"/>
      <c r="E128" s="38"/>
      <c r="F128" s="38"/>
      <c r="G128" s="38"/>
      <c r="H128" s="69"/>
      <c r="I128" s="67" t="str">
        <f>IF(OR($B128="",$C128="",$D128="",$E128&lt;an_initial,$E128&gt;an_final,$M128=FALSE),"",R_ISI*(1+H128)*VLOOKUP(N128,Coef!$E$2:$F$17,2,FALSE))</f>
        <v/>
      </c>
      <c r="J128" s="67" t="str">
        <f>IF(OR($B128="",$C128="",$D128="",$E128="",$E128&gt;an_final,$M128=FALSE),"",R_ISI*(1+H128)*VLOOKUP(N128,Coef!$E$2:$F$17,2,FALSE))</f>
        <v/>
      </c>
      <c r="K128" s="226" t="str">
        <f t="shared" si="5"/>
        <v/>
      </c>
      <c r="L128" s="226" t="str">
        <f t="shared" si="6"/>
        <v/>
      </c>
      <c r="M128" s="333" t="b">
        <f t="shared" si="7"/>
        <v>0</v>
      </c>
      <c r="N128" s="215">
        <f t="shared" si="9"/>
        <v>1</v>
      </c>
      <c r="O128" s="353"/>
    </row>
    <row r="129" spans="1:15" x14ac:dyDescent="0.25">
      <c r="A129" s="216">
        <v>120</v>
      </c>
      <c r="B129" s="39"/>
      <c r="C129" s="39"/>
      <c r="D129" s="39"/>
      <c r="E129" s="38"/>
      <c r="F129" s="38"/>
      <c r="G129" s="38"/>
      <c r="H129" s="69"/>
      <c r="I129" s="67" t="str">
        <f>IF(OR($B129="",$C129="",$D129="",$E129&lt;an_initial,$E129&gt;an_final,$M129=FALSE),"",R_ISI*(1+H129)*VLOOKUP(N129,Coef!$E$2:$F$17,2,FALSE))</f>
        <v/>
      </c>
      <c r="J129" s="67" t="str">
        <f>IF(OR($B129="",$C129="",$D129="",$E129="",$E129&gt;an_final,$M129=FALSE),"",R_ISI*(1+H129)*VLOOKUP(N129,Coef!$E$2:$F$17,2,FALSE))</f>
        <v/>
      </c>
      <c r="K129" s="226" t="str">
        <f t="shared" si="5"/>
        <v/>
      </c>
      <c r="L129" s="226" t="str">
        <f t="shared" si="6"/>
        <v/>
      </c>
      <c r="M129" s="333" t="b">
        <f t="shared" si="7"/>
        <v>0</v>
      </c>
      <c r="N129" s="215">
        <f t="shared" si="9"/>
        <v>1</v>
      </c>
      <c r="O129" s="353"/>
    </row>
    <row r="130" spans="1:15" x14ac:dyDescent="0.25">
      <c r="A130" s="216">
        <v>121</v>
      </c>
      <c r="B130" s="39"/>
      <c r="C130" s="39"/>
      <c r="D130" s="39"/>
      <c r="E130" s="38"/>
      <c r="F130" s="38"/>
      <c r="G130" s="38"/>
      <c r="H130" s="69"/>
      <c r="I130" s="67" t="str">
        <f>IF(OR($B130="",$C130="",$D130="",$E130&lt;an_initial,$E130&gt;an_final,$M130=FALSE),"",R_ISI*(1+H130)*VLOOKUP(N130,Coef!$E$2:$F$17,2,FALSE))</f>
        <v/>
      </c>
      <c r="J130" s="67" t="str">
        <f>IF(OR($B130="",$C130="",$D130="",$E130="",$E130&gt;an_final,$M130=FALSE),"",R_ISI*(1+H130)*VLOOKUP(N130,Coef!$E$2:$F$17,2,FALSE))</f>
        <v/>
      </c>
      <c r="K130" s="226" t="str">
        <f t="shared" si="5"/>
        <v/>
      </c>
      <c r="L130" s="226" t="str">
        <f t="shared" si="6"/>
        <v/>
      </c>
      <c r="M130" s="333" t="b">
        <f t="shared" si="7"/>
        <v>0</v>
      </c>
      <c r="N130" s="215">
        <f t="shared" si="9"/>
        <v>1</v>
      </c>
      <c r="O130" s="353"/>
    </row>
    <row r="131" spans="1:15" x14ac:dyDescent="0.25">
      <c r="A131" s="216">
        <v>122</v>
      </c>
      <c r="B131" s="39"/>
      <c r="C131" s="39"/>
      <c r="D131" s="39"/>
      <c r="E131" s="38"/>
      <c r="F131" s="38"/>
      <c r="G131" s="38"/>
      <c r="H131" s="69"/>
      <c r="I131" s="67" t="str">
        <f>IF(OR($B131="",$C131="",$D131="",$E131&lt;an_initial,$E131&gt;an_final,$M131=FALSE),"",R_ISI*(1+H131)*VLOOKUP(N131,Coef!$E$2:$F$17,2,FALSE))</f>
        <v/>
      </c>
      <c r="J131" s="67" t="str">
        <f>IF(OR($B131="",$C131="",$D131="",$E131="",$E131&gt;an_final,$M131=FALSE),"",R_ISI*(1+H131)*VLOOKUP(N131,Coef!$E$2:$F$17,2,FALSE))</f>
        <v/>
      </c>
      <c r="K131" s="226" t="str">
        <f t="shared" si="5"/>
        <v/>
      </c>
      <c r="L131" s="226" t="str">
        <f t="shared" si="6"/>
        <v/>
      </c>
      <c r="M131" s="333" t="b">
        <f t="shared" si="7"/>
        <v>0</v>
      </c>
      <c r="N131" s="215">
        <f t="shared" si="9"/>
        <v>1</v>
      </c>
      <c r="O131" s="353"/>
    </row>
    <row r="132" spans="1:15" x14ac:dyDescent="0.25">
      <c r="A132" s="216">
        <v>123</v>
      </c>
      <c r="B132" s="39"/>
      <c r="C132" s="39"/>
      <c r="D132" s="39"/>
      <c r="E132" s="38"/>
      <c r="F132" s="38"/>
      <c r="G132" s="38"/>
      <c r="H132" s="69"/>
      <c r="I132" s="67" t="str">
        <f>IF(OR($B132="",$C132="",$D132="",$E132&lt;an_initial,$E132&gt;an_final,$M132=FALSE),"",R_ISI*(1+H132)*VLOOKUP(N132,Coef!$E$2:$F$17,2,FALSE))</f>
        <v/>
      </c>
      <c r="J132" s="67" t="str">
        <f>IF(OR($B132="",$C132="",$D132="",$E132="",$E132&gt;an_final,$M132=FALSE),"",R_ISI*(1+H132)*VLOOKUP(N132,Coef!$E$2:$F$17,2,FALSE))</f>
        <v/>
      </c>
      <c r="K132" s="226" t="str">
        <f t="shared" si="5"/>
        <v/>
      </c>
      <c r="L132" s="226" t="str">
        <f t="shared" si="6"/>
        <v/>
      </c>
      <c r="M132" s="333" t="b">
        <f t="shared" si="7"/>
        <v>0</v>
      </c>
      <c r="N132" s="215">
        <f t="shared" si="9"/>
        <v>1</v>
      </c>
      <c r="O132" s="353"/>
    </row>
    <row r="133" spans="1:15" x14ac:dyDescent="0.25">
      <c r="A133" s="216">
        <v>124</v>
      </c>
      <c r="B133" s="39"/>
      <c r="C133" s="39"/>
      <c r="D133" s="39"/>
      <c r="E133" s="38"/>
      <c r="F133" s="38"/>
      <c r="G133" s="38"/>
      <c r="H133" s="69"/>
      <c r="I133" s="67" t="str">
        <f>IF(OR($B133="",$C133="",$D133="",$E133&lt;an_initial,$E133&gt;an_final,$M133=FALSE),"",R_ISI*(1+H133)*VLOOKUP(N133,Coef!$E$2:$F$17,2,FALSE))</f>
        <v/>
      </c>
      <c r="J133" s="67" t="str">
        <f>IF(OR($B133="",$C133="",$D133="",$E133="",$E133&gt;an_final,$M133=FALSE),"",R_ISI*(1+H133)*VLOOKUP(N133,Coef!$E$2:$F$17,2,FALSE))</f>
        <v/>
      </c>
      <c r="K133" s="226" t="str">
        <f t="shared" si="5"/>
        <v/>
      </c>
      <c r="L133" s="226" t="str">
        <f t="shared" si="6"/>
        <v/>
      </c>
      <c r="M133" s="333" t="b">
        <f t="shared" si="7"/>
        <v>0</v>
      </c>
      <c r="N133" s="215">
        <f t="shared" si="9"/>
        <v>1</v>
      </c>
      <c r="O133" s="353"/>
    </row>
    <row r="134" spans="1:15" x14ac:dyDescent="0.25">
      <c r="A134" s="216">
        <v>125</v>
      </c>
      <c r="B134" s="39"/>
      <c r="C134" s="39"/>
      <c r="D134" s="39"/>
      <c r="E134" s="38"/>
      <c r="F134" s="38"/>
      <c r="G134" s="38"/>
      <c r="H134" s="69"/>
      <c r="I134" s="67" t="str">
        <f>IF(OR($B134="",$C134="",$D134="",$E134&lt;an_initial,$E134&gt;an_final,$M134=FALSE),"",R_ISI*(1+H134)*VLOOKUP(N134,Coef!$E$2:$F$17,2,FALSE))</f>
        <v/>
      </c>
      <c r="J134" s="67" t="str">
        <f>IF(OR($B134="",$C134="",$D134="",$E134="",$E134&gt;an_final,$M134=FALSE),"",R_ISI*(1+H134)*VLOOKUP(N134,Coef!$E$2:$F$17,2,FALSE))</f>
        <v/>
      </c>
      <c r="K134" s="226" t="str">
        <f t="shared" si="5"/>
        <v/>
      </c>
      <c r="L134" s="226" t="str">
        <f t="shared" si="6"/>
        <v/>
      </c>
      <c r="M134" s="333" t="b">
        <f t="shared" si="7"/>
        <v>0</v>
      </c>
      <c r="N134" s="215">
        <f t="shared" si="9"/>
        <v>1</v>
      </c>
      <c r="O134" s="353"/>
    </row>
    <row r="135" spans="1:15" x14ac:dyDescent="0.25">
      <c r="A135" s="216">
        <v>126</v>
      </c>
      <c r="B135" s="39"/>
      <c r="C135" s="39"/>
      <c r="D135" s="39"/>
      <c r="E135" s="38"/>
      <c r="F135" s="38"/>
      <c r="G135" s="38"/>
      <c r="H135" s="69"/>
      <c r="I135" s="67" t="str">
        <f>IF(OR($B135="",$C135="",$D135="",$E135&lt;an_initial,$E135&gt;an_final,$M135=FALSE),"",R_ISI*(1+H135)*VLOOKUP(N135,Coef!$E$2:$F$17,2,FALSE))</f>
        <v/>
      </c>
      <c r="J135" s="67" t="str">
        <f>IF(OR($B135="",$C135="",$D135="",$E135="",$E135&gt;an_final,$M135=FALSE),"",R_ISI*(1+H135)*VLOOKUP(N135,Coef!$E$2:$F$17,2,FALSE))</f>
        <v/>
      </c>
      <c r="K135" s="226" t="str">
        <f t="shared" si="5"/>
        <v/>
      </c>
      <c r="L135" s="226" t="str">
        <f t="shared" si="6"/>
        <v/>
      </c>
      <c r="M135" s="333" t="b">
        <f t="shared" si="7"/>
        <v>0</v>
      </c>
      <c r="N135" s="215">
        <f t="shared" si="9"/>
        <v>1</v>
      </c>
      <c r="O135" s="353"/>
    </row>
    <row r="136" spans="1:15" x14ac:dyDescent="0.25">
      <c r="A136" s="216">
        <v>127</v>
      </c>
      <c r="B136" s="39"/>
      <c r="C136" s="39"/>
      <c r="D136" s="39"/>
      <c r="E136" s="38"/>
      <c r="F136" s="38"/>
      <c r="G136" s="38"/>
      <c r="H136" s="69"/>
      <c r="I136" s="67" t="str">
        <f>IF(OR($B136="",$C136="",$D136="",$E136&lt;an_initial,$E136&gt;an_final,$M136=FALSE),"",R_ISI*(1+H136)*VLOOKUP(N136,Coef!$E$2:$F$17,2,FALSE))</f>
        <v/>
      </c>
      <c r="J136" s="67" t="str">
        <f>IF(OR($B136="",$C136="",$D136="",$E136="",$E136&gt;an_final,$M136=FALSE),"",R_ISI*(1+H136)*VLOOKUP(N136,Coef!$E$2:$F$17,2,FALSE))</f>
        <v/>
      </c>
      <c r="K136" s="226" t="str">
        <f t="shared" si="5"/>
        <v/>
      </c>
      <c r="L136" s="226" t="str">
        <f t="shared" si="6"/>
        <v/>
      </c>
      <c r="M136" s="333" t="b">
        <f t="shared" si="7"/>
        <v>0</v>
      </c>
      <c r="N136" s="215">
        <f t="shared" si="9"/>
        <v>1</v>
      </c>
      <c r="O136" s="353"/>
    </row>
    <row r="137" spans="1:15" x14ac:dyDescent="0.25">
      <c r="A137" s="216">
        <v>128</v>
      </c>
      <c r="B137" s="39"/>
      <c r="C137" s="39"/>
      <c r="D137" s="39"/>
      <c r="E137" s="38"/>
      <c r="F137" s="38"/>
      <c r="G137" s="38"/>
      <c r="H137" s="69"/>
      <c r="I137" s="67" t="str">
        <f>IF(OR($B137="",$C137="",$D137="",$E137&lt;an_initial,$E137&gt;an_final,$M137=FALSE),"",R_ISI*(1+H137)*VLOOKUP(N137,Coef!$E$2:$F$17,2,FALSE))</f>
        <v/>
      </c>
      <c r="J137" s="67" t="str">
        <f>IF(OR($B137="",$C137="",$D137="",$E137="",$E137&gt;an_final,$M137=FALSE),"",R_ISI*(1+H137)*VLOOKUP(N137,Coef!$E$2:$F$17,2,FALSE))</f>
        <v/>
      </c>
      <c r="K137" s="226" t="str">
        <f t="shared" si="5"/>
        <v/>
      </c>
      <c r="L137" s="226" t="str">
        <f t="shared" si="6"/>
        <v/>
      </c>
      <c r="M137" s="333" t="b">
        <f t="shared" si="7"/>
        <v>0</v>
      </c>
      <c r="N137" s="215">
        <f t="shared" si="9"/>
        <v>1</v>
      </c>
      <c r="O137" s="353"/>
    </row>
    <row r="138" spans="1:15" x14ac:dyDescent="0.25">
      <c r="A138" s="216">
        <v>129</v>
      </c>
      <c r="B138" s="39"/>
      <c r="C138" s="39"/>
      <c r="D138" s="39"/>
      <c r="E138" s="38"/>
      <c r="F138" s="38"/>
      <c r="G138" s="38"/>
      <c r="H138" s="69"/>
      <c r="I138" s="67" t="str">
        <f>IF(OR($B138="",$C138="",$D138="",$E138&lt;an_initial,$E138&gt;an_final,$M138=FALSE),"",R_ISI*(1+H138)*VLOOKUP(N138,Coef!$E$2:$F$17,2,FALSE))</f>
        <v/>
      </c>
      <c r="J138" s="67" t="str">
        <f>IF(OR($B138="",$C138="",$D138="",$E138="",$E138&gt;an_final,$M138=FALSE),"",R_ISI*(1+H138)*VLOOKUP(N138,Coef!$E$2:$F$17,2,FALSE))</f>
        <v/>
      </c>
      <c r="K138" s="226" t="str">
        <f t="shared" ref="K138:K201" si="10">IF(OR($B138="",$C138="",$D138="",$E138&gt;an_final,$M138=FALSE),"",IF($E138&gt;=an_initial,1,""))</f>
        <v/>
      </c>
      <c r="L138" s="226" t="str">
        <f t="shared" ref="L138:L201" si="11">IF(OR($B138="",$C138="",$D138="",$E138="",$E138&gt;an_final,$M138=FALSE),"",1)</f>
        <v/>
      </c>
      <c r="M138" s="333" t="b">
        <f t="shared" ref="M138:M201" si="12">IF(nume_candidat="",FALSE,ISNUMBER(SEARCH(nume_candidat,$B138)))</f>
        <v>0</v>
      </c>
      <c r="N138" s="215">
        <f t="shared" ref="N138:N169" si="13">LEN(B138)-LEN(SUBSTITUTE(B138,",",""))+1</f>
        <v>1</v>
      </c>
      <c r="O138" s="353"/>
    </row>
    <row r="139" spans="1:15" x14ac:dyDescent="0.25">
      <c r="A139" s="216">
        <v>130</v>
      </c>
      <c r="B139" s="39"/>
      <c r="C139" s="39"/>
      <c r="D139" s="39"/>
      <c r="E139" s="38"/>
      <c r="F139" s="38"/>
      <c r="G139" s="38"/>
      <c r="H139" s="69"/>
      <c r="I139" s="67" t="str">
        <f>IF(OR($B139="",$C139="",$D139="",$E139&lt;an_initial,$E139&gt;an_final,$M139=FALSE),"",R_ISI*(1+H139)*VLOOKUP(N139,Coef!$E$2:$F$17,2,FALSE))</f>
        <v/>
      </c>
      <c r="J139" s="67" t="str">
        <f>IF(OR($B139="",$C139="",$D139="",$E139="",$E139&gt;an_final,$M139=FALSE),"",R_ISI*(1+H139)*VLOOKUP(N139,Coef!$E$2:$F$17,2,FALSE))</f>
        <v/>
      </c>
      <c r="K139" s="226" t="str">
        <f t="shared" si="10"/>
        <v/>
      </c>
      <c r="L139" s="226" t="str">
        <f t="shared" si="11"/>
        <v/>
      </c>
      <c r="M139" s="333" t="b">
        <f t="shared" si="12"/>
        <v>0</v>
      </c>
      <c r="N139" s="215">
        <f t="shared" si="13"/>
        <v>1</v>
      </c>
      <c r="O139" s="353"/>
    </row>
    <row r="140" spans="1:15" x14ac:dyDescent="0.25">
      <c r="A140" s="216">
        <v>131</v>
      </c>
      <c r="B140" s="39"/>
      <c r="C140" s="39"/>
      <c r="D140" s="39"/>
      <c r="E140" s="38"/>
      <c r="F140" s="38"/>
      <c r="G140" s="38"/>
      <c r="H140" s="69"/>
      <c r="I140" s="67" t="str">
        <f>IF(OR($B140="",$C140="",$D140="",$E140&lt;an_initial,$E140&gt;an_final,$M140=FALSE),"",R_ISI*(1+H140)*VLOOKUP(N140,Coef!$E$2:$F$17,2,FALSE))</f>
        <v/>
      </c>
      <c r="J140" s="67" t="str">
        <f>IF(OR($B140="",$C140="",$D140="",$E140="",$E140&gt;an_final,$M140=FALSE),"",R_ISI*(1+H140)*VLOOKUP(N140,Coef!$E$2:$F$17,2,FALSE))</f>
        <v/>
      </c>
      <c r="K140" s="226" t="str">
        <f t="shared" si="10"/>
        <v/>
      </c>
      <c r="L140" s="226" t="str">
        <f t="shared" si="11"/>
        <v/>
      </c>
      <c r="M140" s="333" t="b">
        <f t="shared" si="12"/>
        <v>0</v>
      </c>
      <c r="N140" s="215">
        <f t="shared" si="13"/>
        <v>1</v>
      </c>
      <c r="O140" s="353"/>
    </row>
    <row r="141" spans="1:15" x14ac:dyDescent="0.25">
      <c r="A141" s="216">
        <v>132</v>
      </c>
      <c r="B141" s="39"/>
      <c r="C141" s="39"/>
      <c r="D141" s="39"/>
      <c r="E141" s="38"/>
      <c r="F141" s="38"/>
      <c r="G141" s="38"/>
      <c r="H141" s="69"/>
      <c r="I141" s="67" t="str">
        <f>IF(OR($B141="",$C141="",$D141="",$E141&lt;an_initial,$E141&gt;an_final,$M141=FALSE),"",R_ISI*(1+H141)*VLOOKUP(N141,Coef!$E$2:$F$17,2,FALSE))</f>
        <v/>
      </c>
      <c r="J141" s="67" t="str">
        <f>IF(OR($B141="",$C141="",$D141="",$E141="",$E141&gt;an_final,$M141=FALSE),"",R_ISI*(1+H141)*VLOOKUP(N141,Coef!$E$2:$F$17,2,FALSE))</f>
        <v/>
      </c>
      <c r="K141" s="226" t="str">
        <f t="shared" si="10"/>
        <v/>
      </c>
      <c r="L141" s="226" t="str">
        <f t="shared" si="11"/>
        <v/>
      </c>
      <c r="M141" s="333" t="b">
        <f t="shared" si="12"/>
        <v>0</v>
      </c>
      <c r="N141" s="215">
        <f t="shared" si="13"/>
        <v>1</v>
      </c>
      <c r="O141" s="353"/>
    </row>
    <row r="142" spans="1:15" x14ac:dyDescent="0.25">
      <c r="A142" s="216">
        <v>133</v>
      </c>
      <c r="B142" s="39"/>
      <c r="C142" s="39"/>
      <c r="D142" s="39"/>
      <c r="E142" s="38"/>
      <c r="F142" s="38"/>
      <c r="G142" s="38"/>
      <c r="H142" s="69"/>
      <c r="I142" s="67" t="str">
        <f>IF(OR($B142="",$C142="",$D142="",$E142&lt;an_initial,$E142&gt;an_final,$M142=FALSE),"",R_ISI*(1+H142)*VLOOKUP(N142,Coef!$E$2:$F$17,2,FALSE))</f>
        <v/>
      </c>
      <c r="J142" s="67" t="str">
        <f>IF(OR($B142="",$C142="",$D142="",$E142="",$E142&gt;an_final,$M142=FALSE),"",R_ISI*(1+H142)*VLOOKUP(N142,Coef!$E$2:$F$17,2,FALSE))</f>
        <v/>
      </c>
      <c r="K142" s="226" t="str">
        <f t="shared" si="10"/>
        <v/>
      </c>
      <c r="L142" s="226" t="str">
        <f t="shared" si="11"/>
        <v/>
      </c>
      <c r="M142" s="333" t="b">
        <f t="shared" si="12"/>
        <v>0</v>
      </c>
      <c r="N142" s="215">
        <f t="shared" si="13"/>
        <v>1</v>
      </c>
      <c r="O142" s="353"/>
    </row>
    <row r="143" spans="1:15" x14ac:dyDescent="0.25">
      <c r="A143" s="216">
        <v>134</v>
      </c>
      <c r="B143" s="39"/>
      <c r="C143" s="39"/>
      <c r="D143" s="39"/>
      <c r="E143" s="38"/>
      <c r="F143" s="38"/>
      <c r="G143" s="38"/>
      <c r="H143" s="69"/>
      <c r="I143" s="67" t="str">
        <f>IF(OR($B143="",$C143="",$D143="",$E143&lt;an_initial,$E143&gt;an_final,$M143=FALSE),"",R_ISI*(1+H143)*VLOOKUP(N143,Coef!$E$2:$F$17,2,FALSE))</f>
        <v/>
      </c>
      <c r="J143" s="67" t="str">
        <f>IF(OR($B143="",$C143="",$D143="",$E143="",$E143&gt;an_final,$M143=FALSE),"",R_ISI*(1+H143)*VLOOKUP(N143,Coef!$E$2:$F$17,2,FALSE))</f>
        <v/>
      </c>
      <c r="K143" s="226" t="str">
        <f t="shared" si="10"/>
        <v/>
      </c>
      <c r="L143" s="226" t="str">
        <f t="shared" si="11"/>
        <v/>
      </c>
      <c r="M143" s="333" t="b">
        <f t="shared" si="12"/>
        <v>0</v>
      </c>
      <c r="N143" s="215">
        <f t="shared" si="13"/>
        <v>1</v>
      </c>
      <c r="O143" s="353"/>
    </row>
    <row r="144" spans="1:15" x14ac:dyDescent="0.25">
      <c r="A144" s="216">
        <v>135</v>
      </c>
      <c r="B144" s="39"/>
      <c r="C144" s="39"/>
      <c r="D144" s="39"/>
      <c r="E144" s="38"/>
      <c r="F144" s="38"/>
      <c r="G144" s="38"/>
      <c r="H144" s="69"/>
      <c r="I144" s="67" t="str">
        <f>IF(OR($B144="",$C144="",$D144="",$E144&lt;an_initial,$E144&gt;an_final,$M144=FALSE),"",R_ISI*(1+H144)*VLOOKUP(N144,Coef!$E$2:$F$17,2,FALSE))</f>
        <v/>
      </c>
      <c r="J144" s="67" t="str">
        <f>IF(OR($B144="",$C144="",$D144="",$E144="",$E144&gt;an_final,$M144=FALSE),"",R_ISI*(1+H144)*VLOOKUP(N144,Coef!$E$2:$F$17,2,FALSE))</f>
        <v/>
      </c>
      <c r="K144" s="226" t="str">
        <f t="shared" si="10"/>
        <v/>
      </c>
      <c r="L144" s="226" t="str">
        <f t="shared" si="11"/>
        <v/>
      </c>
      <c r="M144" s="333" t="b">
        <f t="shared" si="12"/>
        <v>0</v>
      </c>
      <c r="N144" s="215">
        <f t="shared" si="13"/>
        <v>1</v>
      </c>
      <c r="O144" s="353"/>
    </row>
    <row r="145" spans="1:15" x14ac:dyDescent="0.25">
      <c r="A145" s="216">
        <v>136</v>
      </c>
      <c r="B145" s="39"/>
      <c r="C145" s="39"/>
      <c r="D145" s="39"/>
      <c r="E145" s="38"/>
      <c r="F145" s="38"/>
      <c r="G145" s="38"/>
      <c r="H145" s="69"/>
      <c r="I145" s="67" t="str">
        <f>IF(OR($B145="",$C145="",$D145="",$E145&lt;an_initial,$E145&gt;an_final,$M145=FALSE),"",R_ISI*(1+H145)*VLOOKUP(N145,Coef!$E$2:$F$17,2,FALSE))</f>
        <v/>
      </c>
      <c r="J145" s="67" t="str">
        <f>IF(OR($B145="",$C145="",$D145="",$E145="",$E145&gt;an_final,$M145=FALSE),"",R_ISI*(1+H145)*VLOOKUP(N145,Coef!$E$2:$F$17,2,FALSE))</f>
        <v/>
      </c>
      <c r="K145" s="226" t="str">
        <f t="shared" si="10"/>
        <v/>
      </c>
      <c r="L145" s="226" t="str">
        <f t="shared" si="11"/>
        <v/>
      </c>
      <c r="M145" s="333" t="b">
        <f t="shared" si="12"/>
        <v>0</v>
      </c>
      <c r="N145" s="215">
        <f t="shared" si="13"/>
        <v>1</v>
      </c>
      <c r="O145" s="353"/>
    </row>
    <row r="146" spans="1:15" x14ac:dyDescent="0.25">
      <c r="A146" s="216">
        <v>137</v>
      </c>
      <c r="B146" s="39"/>
      <c r="C146" s="39"/>
      <c r="D146" s="39"/>
      <c r="E146" s="38"/>
      <c r="F146" s="38"/>
      <c r="G146" s="38"/>
      <c r="H146" s="69"/>
      <c r="I146" s="67" t="str">
        <f>IF(OR($B146="",$C146="",$D146="",$E146&lt;an_initial,$E146&gt;an_final,$M146=FALSE),"",R_ISI*(1+H146)*VLOOKUP(N146,Coef!$E$2:$F$17,2,FALSE))</f>
        <v/>
      </c>
      <c r="J146" s="67" t="str">
        <f>IF(OR($B146="",$C146="",$D146="",$E146="",$E146&gt;an_final,$M146=FALSE),"",R_ISI*(1+H146)*VLOOKUP(N146,Coef!$E$2:$F$17,2,FALSE))</f>
        <v/>
      </c>
      <c r="K146" s="226" t="str">
        <f t="shared" si="10"/>
        <v/>
      </c>
      <c r="L146" s="226" t="str">
        <f t="shared" si="11"/>
        <v/>
      </c>
      <c r="M146" s="333" t="b">
        <f t="shared" si="12"/>
        <v>0</v>
      </c>
      <c r="N146" s="215">
        <f t="shared" si="13"/>
        <v>1</v>
      </c>
      <c r="O146" s="353"/>
    </row>
    <row r="147" spans="1:15" x14ac:dyDescent="0.25">
      <c r="A147" s="216">
        <v>138</v>
      </c>
      <c r="B147" s="39"/>
      <c r="C147" s="39"/>
      <c r="D147" s="39"/>
      <c r="E147" s="38"/>
      <c r="F147" s="38"/>
      <c r="G147" s="38"/>
      <c r="H147" s="69"/>
      <c r="I147" s="67" t="str">
        <f>IF(OR($B147="",$C147="",$D147="",$E147&lt;an_initial,$E147&gt;an_final,$M147=FALSE),"",R_ISI*(1+H147)*VLOOKUP(N147,Coef!$E$2:$F$17,2,FALSE))</f>
        <v/>
      </c>
      <c r="J147" s="67" t="str">
        <f>IF(OR($B147="",$C147="",$D147="",$E147="",$E147&gt;an_final,$M147=FALSE),"",R_ISI*(1+H147)*VLOOKUP(N147,Coef!$E$2:$F$17,2,FALSE))</f>
        <v/>
      </c>
      <c r="K147" s="226" t="str">
        <f t="shared" si="10"/>
        <v/>
      </c>
      <c r="L147" s="226" t="str">
        <f t="shared" si="11"/>
        <v/>
      </c>
      <c r="M147" s="333" t="b">
        <f t="shared" si="12"/>
        <v>0</v>
      </c>
      <c r="N147" s="215">
        <f t="shared" si="13"/>
        <v>1</v>
      </c>
      <c r="O147" s="353"/>
    </row>
    <row r="148" spans="1:15" x14ac:dyDescent="0.25">
      <c r="A148" s="216">
        <v>139</v>
      </c>
      <c r="B148" s="39"/>
      <c r="C148" s="39"/>
      <c r="D148" s="39"/>
      <c r="E148" s="38"/>
      <c r="F148" s="38"/>
      <c r="G148" s="38"/>
      <c r="H148" s="69"/>
      <c r="I148" s="67" t="str">
        <f>IF(OR($B148="",$C148="",$D148="",$E148&lt;an_initial,$E148&gt;an_final,$M148=FALSE),"",R_ISI*(1+H148)*VLOOKUP(N148,Coef!$E$2:$F$17,2,FALSE))</f>
        <v/>
      </c>
      <c r="J148" s="67" t="str">
        <f>IF(OR($B148="",$C148="",$D148="",$E148="",$E148&gt;an_final,$M148=FALSE),"",R_ISI*(1+H148)*VLOOKUP(N148,Coef!$E$2:$F$17,2,FALSE))</f>
        <v/>
      </c>
      <c r="K148" s="226" t="str">
        <f t="shared" si="10"/>
        <v/>
      </c>
      <c r="L148" s="226" t="str">
        <f t="shared" si="11"/>
        <v/>
      </c>
      <c r="M148" s="333" t="b">
        <f t="shared" si="12"/>
        <v>0</v>
      </c>
      <c r="N148" s="215">
        <f t="shared" si="13"/>
        <v>1</v>
      </c>
      <c r="O148" s="353"/>
    </row>
    <row r="149" spans="1:15" x14ac:dyDescent="0.25">
      <c r="A149" s="216">
        <v>140</v>
      </c>
      <c r="B149" s="39"/>
      <c r="C149" s="39"/>
      <c r="D149" s="39"/>
      <c r="E149" s="38"/>
      <c r="F149" s="38"/>
      <c r="G149" s="38"/>
      <c r="H149" s="69"/>
      <c r="I149" s="67" t="str">
        <f>IF(OR($B149="",$C149="",$D149="",$E149&lt;an_initial,$E149&gt;an_final,$M149=FALSE),"",R_ISI*(1+H149)*VLOOKUP(N149,Coef!$E$2:$F$17,2,FALSE))</f>
        <v/>
      </c>
      <c r="J149" s="67" t="str">
        <f>IF(OR($B149="",$C149="",$D149="",$E149="",$E149&gt;an_final,$M149=FALSE),"",R_ISI*(1+H149)*VLOOKUP(N149,Coef!$E$2:$F$17,2,FALSE))</f>
        <v/>
      </c>
      <c r="K149" s="226" t="str">
        <f t="shared" si="10"/>
        <v/>
      </c>
      <c r="L149" s="226" t="str">
        <f t="shared" si="11"/>
        <v/>
      </c>
      <c r="M149" s="333" t="b">
        <f t="shared" si="12"/>
        <v>0</v>
      </c>
      <c r="N149" s="215">
        <f t="shared" si="13"/>
        <v>1</v>
      </c>
      <c r="O149" s="353"/>
    </row>
    <row r="150" spans="1:15" x14ac:dyDescent="0.25">
      <c r="A150" s="216">
        <v>141</v>
      </c>
      <c r="B150" s="39"/>
      <c r="C150" s="39"/>
      <c r="D150" s="39"/>
      <c r="E150" s="38"/>
      <c r="F150" s="38"/>
      <c r="G150" s="38"/>
      <c r="H150" s="69"/>
      <c r="I150" s="67" t="str">
        <f>IF(OR($B150="",$C150="",$D150="",$E150&lt;an_initial,$E150&gt;an_final,$M150=FALSE),"",R_ISI*(1+H150)*VLOOKUP(N150,Coef!$E$2:$F$17,2,FALSE))</f>
        <v/>
      </c>
      <c r="J150" s="67" t="str">
        <f>IF(OR($B150="",$C150="",$D150="",$E150="",$E150&gt;an_final,$M150=FALSE),"",R_ISI*(1+H150)*VLOOKUP(N150,Coef!$E$2:$F$17,2,FALSE))</f>
        <v/>
      </c>
      <c r="K150" s="226" t="str">
        <f t="shared" si="10"/>
        <v/>
      </c>
      <c r="L150" s="226" t="str">
        <f t="shared" si="11"/>
        <v/>
      </c>
      <c r="M150" s="333" t="b">
        <f t="shared" si="12"/>
        <v>0</v>
      </c>
      <c r="N150" s="215">
        <f t="shared" si="13"/>
        <v>1</v>
      </c>
      <c r="O150" s="353"/>
    </row>
    <row r="151" spans="1:15" x14ac:dyDescent="0.25">
      <c r="A151" s="216">
        <v>142</v>
      </c>
      <c r="B151" s="39"/>
      <c r="C151" s="39"/>
      <c r="D151" s="39"/>
      <c r="E151" s="38"/>
      <c r="F151" s="38"/>
      <c r="G151" s="38"/>
      <c r="H151" s="69"/>
      <c r="I151" s="67" t="str">
        <f>IF(OR($B151="",$C151="",$D151="",$E151&lt;an_initial,$E151&gt;an_final,$M151=FALSE),"",R_ISI*(1+H151)*VLOOKUP(N151,Coef!$E$2:$F$17,2,FALSE))</f>
        <v/>
      </c>
      <c r="J151" s="67" t="str">
        <f>IF(OR($B151="",$C151="",$D151="",$E151="",$E151&gt;an_final,$M151=FALSE),"",R_ISI*(1+H151)*VLOOKUP(N151,Coef!$E$2:$F$17,2,FALSE))</f>
        <v/>
      </c>
      <c r="K151" s="226" t="str">
        <f t="shared" si="10"/>
        <v/>
      </c>
      <c r="L151" s="226" t="str">
        <f t="shared" si="11"/>
        <v/>
      </c>
      <c r="M151" s="333" t="b">
        <f t="shared" si="12"/>
        <v>0</v>
      </c>
      <c r="N151" s="215">
        <f t="shared" si="13"/>
        <v>1</v>
      </c>
      <c r="O151" s="353"/>
    </row>
    <row r="152" spans="1:15" x14ac:dyDescent="0.25">
      <c r="A152" s="216">
        <v>143</v>
      </c>
      <c r="B152" s="39"/>
      <c r="C152" s="39"/>
      <c r="D152" s="39"/>
      <c r="E152" s="38"/>
      <c r="F152" s="38"/>
      <c r="G152" s="38"/>
      <c r="H152" s="69"/>
      <c r="I152" s="67" t="str">
        <f>IF(OR($B152="",$C152="",$D152="",$E152&lt;an_initial,$E152&gt;an_final,$M152=FALSE),"",R_ISI*(1+H152)*VLOOKUP(N152,Coef!$E$2:$F$17,2,FALSE))</f>
        <v/>
      </c>
      <c r="J152" s="67" t="str">
        <f>IF(OR($B152="",$C152="",$D152="",$E152="",$E152&gt;an_final,$M152=FALSE),"",R_ISI*(1+H152)*VLOOKUP(N152,Coef!$E$2:$F$17,2,FALSE))</f>
        <v/>
      </c>
      <c r="K152" s="226" t="str">
        <f t="shared" si="10"/>
        <v/>
      </c>
      <c r="L152" s="226" t="str">
        <f t="shared" si="11"/>
        <v/>
      </c>
      <c r="M152" s="333" t="b">
        <f t="shared" si="12"/>
        <v>0</v>
      </c>
      <c r="N152" s="215">
        <f t="shared" si="13"/>
        <v>1</v>
      </c>
      <c r="O152" s="353"/>
    </row>
    <row r="153" spans="1:15" x14ac:dyDescent="0.25">
      <c r="A153" s="216">
        <v>144</v>
      </c>
      <c r="B153" s="39"/>
      <c r="C153" s="39"/>
      <c r="D153" s="39"/>
      <c r="E153" s="38"/>
      <c r="F153" s="38"/>
      <c r="G153" s="38"/>
      <c r="H153" s="69"/>
      <c r="I153" s="67" t="str">
        <f>IF(OR($B153="",$C153="",$D153="",$E153&lt;an_initial,$E153&gt;an_final,$M153=FALSE),"",R_ISI*(1+H153)*VLOOKUP(N153,Coef!$E$2:$F$17,2,FALSE))</f>
        <v/>
      </c>
      <c r="J153" s="67" t="str">
        <f>IF(OR($B153="",$C153="",$D153="",$E153="",$E153&gt;an_final,$M153=FALSE),"",R_ISI*(1+H153)*VLOOKUP(N153,Coef!$E$2:$F$17,2,FALSE))</f>
        <v/>
      </c>
      <c r="K153" s="226" t="str">
        <f t="shared" si="10"/>
        <v/>
      </c>
      <c r="L153" s="226" t="str">
        <f t="shared" si="11"/>
        <v/>
      </c>
      <c r="M153" s="333" t="b">
        <f t="shared" si="12"/>
        <v>0</v>
      </c>
      <c r="N153" s="215">
        <f t="shared" si="13"/>
        <v>1</v>
      </c>
      <c r="O153" s="353"/>
    </row>
    <row r="154" spans="1:15" x14ac:dyDescent="0.25">
      <c r="A154" s="216">
        <v>145</v>
      </c>
      <c r="B154" s="39"/>
      <c r="C154" s="39"/>
      <c r="D154" s="39"/>
      <c r="E154" s="38"/>
      <c r="F154" s="38"/>
      <c r="G154" s="38"/>
      <c r="H154" s="69"/>
      <c r="I154" s="67" t="str">
        <f>IF(OR($B154="",$C154="",$D154="",$E154&lt;an_initial,$E154&gt;an_final,$M154=FALSE),"",R_ISI*(1+H154)*VLOOKUP(N154,Coef!$E$2:$F$17,2,FALSE))</f>
        <v/>
      </c>
      <c r="J154" s="67" t="str">
        <f>IF(OR($B154="",$C154="",$D154="",$E154="",$E154&gt;an_final,$M154=FALSE),"",R_ISI*(1+H154)*VLOOKUP(N154,Coef!$E$2:$F$17,2,FALSE))</f>
        <v/>
      </c>
      <c r="K154" s="226" t="str">
        <f t="shared" si="10"/>
        <v/>
      </c>
      <c r="L154" s="226" t="str">
        <f t="shared" si="11"/>
        <v/>
      </c>
      <c r="M154" s="333" t="b">
        <f t="shared" si="12"/>
        <v>0</v>
      </c>
      <c r="N154" s="215">
        <f t="shared" si="13"/>
        <v>1</v>
      </c>
      <c r="O154" s="353"/>
    </row>
    <row r="155" spans="1:15" x14ac:dyDescent="0.25">
      <c r="A155" s="216">
        <v>146</v>
      </c>
      <c r="B155" s="39"/>
      <c r="C155" s="39"/>
      <c r="D155" s="39"/>
      <c r="E155" s="38"/>
      <c r="F155" s="38"/>
      <c r="G155" s="38"/>
      <c r="H155" s="69"/>
      <c r="I155" s="67" t="str">
        <f>IF(OR($B155="",$C155="",$D155="",$E155&lt;an_initial,$E155&gt;an_final,$M155=FALSE),"",R_ISI*(1+H155)*VLOOKUP(N155,Coef!$E$2:$F$17,2,FALSE))</f>
        <v/>
      </c>
      <c r="J155" s="67" t="str">
        <f>IF(OR($B155="",$C155="",$D155="",$E155="",$E155&gt;an_final,$M155=FALSE),"",R_ISI*(1+H155)*VLOOKUP(N155,Coef!$E$2:$F$17,2,FALSE))</f>
        <v/>
      </c>
      <c r="K155" s="226" t="str">
        <f t="shared" si="10"/>
        <v/>
      </c>
      <c r="L155" s="226" t="str">
        <f t="shared" si="11"/>
        <v/>
      </c>
      <c r="M155" s="333" t="b">
        <f t="shared" si="12"/>
        <v>0</v>
      </c>
      <c r="N155" s="215">
        <f t="shared" si="13"/>
        <v>1</v>
      </c>
      <c r="O155" s="353"/>
    </row>
    <row r="156" spans="1:15" x14ac:dyDescent="0.25">
      <c r="A156" s="216">
        <v>147</v>
      </c>
      <c r="B156" s="39"/>
      <c r="C156" s="39"/>
      <c r="D156" s="39"/>
      <c r="E156" s="38"/>
      <c r="F156" s="38"/>
      <c r="G156" s="38"/>
      <c r="H156" s="69"/>
      <c r="I156" s="67" t="str">
        <f>IF(OR($B156="",$C156="",$D156="",$E156&lt;an_initial,$E156&gt;an_final,$M156=FALSE),"",R_ISI*(1+H156)*VLOOKUP(N156,Coef!$E$2:$F$17,2,FALSE))</f>
        <v/>
      </c>
      <c r="J156" s="67" t="str">
        <f>IF(OR($B156="",$C156="",$D156="",$E156="",$E156&gt;an_final,$M156=FALSE),"",R_ISI*(1+H156)*VLOOKUP(N156,Coef!$E$2:$F$17,2,FALSE))</f>
        <v/>
      </c>
      <c r="K156" s="226" t="str">
        <f t="shared" si="10"/>
        <v/>
      </c>
      <c r="L156" s="226" t="str">
        <f t="shared" si="11"/>
        <v/>
      </c>
      <c r="M156" s="333" t="b">
        <f t="shared" si="12"/>
        <v>0</v>
      </c>
      <c r="N156" s="215">
        <f t="shared" si="13"/>
        <v>1</v>
      </c>
      <c r="O156" s="353"/>
    </row>
    <row r="157" spans="1:15" x14ac:dyDescent="0.25">
      <c r="A157" s="216">
        <v>148</v>
      </c>
      <c r="B157" s="39"/>
      <c r="C157" s="39"/>
      <c r="D157" s="39"/>
      <c r="E157" s="38"/>
      <c r="F157" s="38"/>
      <c r="G157" s="38"/>
      <c r="H157" s="69"/>
      <c r="I157" s="67" t="str">
        <f>IF(OR($B157="",$C157="",$D157="",$E157&lt;an_initial,$E157&gt;an_final,$M157=FALSE),"",R_ISI*(1+H157)*VLOOKUP(N157,Coef!$E$2:$F$17,2,FALSE))</f>
        <v/>
      </c>
      <c r="J157" s="67" t="str">
        <f>IF(OR($B157="",$C157="",$D157="",$E157="",$E157&gt;an_final,$M157=FALSE),"",R_ISI*(1+H157)*VLOOKUP(N157,Coef!$E$2:$F$17,2,FALSE))</f>
        <v/>
      </c>
      <c r="K157" s="226" t="str">
        <f t="shared" si="10"/>
        <v/>
      </c>
      <c r="L157" s="226" t="str">
        <f t="shared" si="11"/>
        <v/>
      </c>
      <c r="M157" s="333" t="b">
        <f t="shared" si="12"/>
        <v>0</v>
      </c>
      <c r="N157" s="215">
        <f t="shared" si="13"/>
        <v>1</v>
      </c>
      <c r="O157" s="353"/>
    </row>
    <row r="158" spans="1:15" x14ac:dyDescent="0.25">
      <c r="A158" s="216">
        <v>149</v>
      </c>
      <c r="B158" s="39"/>
      <c r="C158" s="39"/>
      <c r="D158" s="39"/>
      <c r="E158" s="38"/>
      <c r="F158" s="38"/>
      <c r="G158" s="38"/>
      <c r="H158" s="69"/>
      <c r="I158" s="67" t="str">
        <f>IF(OR($B158="",$C158="",$D158="",$E158&lt;an_initial,$E158&gt;an_final,$M158=FALSE),"",R_ISI*(1+H158)*VLOOKUP(N158,Coef!$E$2:$F$17,2,FALSE))</f>
        <v/>
      </c>
      <c r="J158" s="67" t="str">
        <f>IF(OR($B158="",$C158="",$D158="",$E158="",$E158&gt;an_final,$M158=FALSE),"",R_ISI*(1+H158)*VLOOKUP(N158,Coef!$E$2:$F$17,2,FALSE))</f>
        <v/>
      </c>
      <c r="K158" s="226" t="str">
        <f t="shared" si="10"/>
        <v/>
      </c>
      <c r="L158" s="226" t="str">
        <f t="shared" si="11"/>
        <v/>
      </c>
      <c r="M158" s="333" t="b">
        <f t="shared" si="12"/>
        <v>0</v>
      </c>
      <c r="N158" s="215">
        <f t="shared" si="13"/>
        <v>1</v>
      </c>
      <c r="O158" s="353"/>
    </row>
    <row r="159" spans="1:15" x14ac:dyDescent="0.25">
      <c r="A159" s="216">
        <v>150</v>
      </c>
      <c r="B159" s="39"/>
      <c r="C159" s="39"/>
      <c r="D159" s="39"/>
      <c r="E159" s="38"/>
      <c r="F159" s="38"/>
      <c r="G159" s="38"/>
      <c r="H159" s="69"/>
      <c r="I159" s="67" t="str">
        <f>IF(OR($B159="",$C159="",$D159="",$E159&lt;an_initial,$E159&gt;an_final,$M159=FALSE),"",R_ISI*(1+H159)*VLOOKUP(N159,Coef!$E$2:$F$17,2,FALSE))</f>
        <v/>
      </c>
      <c r="J159" s="67" t="str">
        <f>IF(OR($B159="",$C159="",$D159="",$E159="",$E159&gt;an_final,$M159=FALSE),"",R_ISI*(1+H159)*VLOOKUP(N159,Coef!$E$2:$F$17,2,FALSE))</f>
        <v/>
      </c>
      <c r="K159" s="226" t="str">
        <f t="shared" si="10"/>
        <v/>
      </c>
      <c r="L159" s="226" t="str">
        <f t="shared" si="11"/>
        <v/>
      </c>
      <c r="M159" s="333" t="b">
        <f t="shared" si="12"/>
        <v>0</v>
      </c>
      <c r="N159" s="215">
        <f t="shared" si="13"/>
        <v>1</v>
      </c>
      <c r="O159" s="353"/>
    </row>
    <row r="160" spans="1:15" x14ac:dyDescent="0.25">
      <c r="A160" s="216">
        <v>151</v>
      </c>
      <c r="B160" s="39"/>
      <c r="C160" s="39"/>
      <c r="D160" s="39"/>
      <c r="E160" s="38"/>
      <c r="F160" s="38"/>
      <c r="G160" s="38"/>
      <c r="H160" s="69"/>
      <c r="I160" s="67" t="str">
        <f>IF(OR($B160="",$C160="",$D160="",$E160&lt;an_initial,$E160&gt;an_final,$M160=FALSE),"",R_ISI*(1+H160)*VLOOKUP(N160,Coef!$E$2:$F$17,2,FALSE))</f>
        <v/>
      </c>
      <c r="J160" s="67" t="str">
        <f>IF(OR($B160="",$C160="",$D160="",$E160="",$E160&gt;an_final,$M160=FALSE),"",R_ISI*(1+H160)*VLOOKUP(N160,Coef!$E$2:$F$17,2,FALSE))</f>
        <v/>
      </c>
      <c r="K160" s="226" t="str">
        <f t="shared" si="10"/>
        <v/>
      </c>
      <c r="L160" s="226" t="str">
        <f t="shared" si="11"/>
        <v/>
      </c>
      <c r="M160" s="333" t="b">
        <f t="shared" si="12"/>
        <v>0</v>
      </c>
      <c r="N160" s="215">
        <f t="shared" si="13"/>
        <v>1</v>
      </c>
      <c r="O160" s="353"/>
    </row>
    <row r="161" spans="1:15" x14ac:dyDescent="0.25">
      <c r="A161" s="216">
        <v>152</v>
      </c>
      <c r="B161" s="39"/>
      <c r="C161" s="39"/>
      <c r="D161" s="39"/>
      <c r="E161" s="38"/>
      <c r="F161" s="38"/>
      <c r="G161" s="38"/>
      <c r="H161" s="69"/>
      <c r="I161" s="67" t="str">
        <f>IF(OR($B161="",$C161="",$D161="",$E161&lt;an_initial,$E161&gt;an_final,$M161=FALSE),"",R_ISI*(1+H161)*VLOOKUP(N161,Coef!$E$2:$F$17,2,FALSE))</f>
        <v/>
      </c>
      <c r="J161" s="67" t="str">
        <f>IF(OR($B161="",$C161="",$D161="",$E161="",$E161&gt;an_final,$M161=FALSE),"",R_ISI*(1+H161)*VLOOKUP(N161,Coef!$E$2:$F$17,2,FALSE))</f>
        <v/>
      </c>
      <c r="K161" s="226" t="str">
        <f t="shared" si="10"/>
        <v/>
      </c>
      <c r="L161" s="226" t="str">
        <f t="shared" si="11"/>
        <v/>
      </c>
      <c r="M161" s="333" t="b">
        <f t="shared" si="12"/>
        <v>0</v>
      </c>
      <c r="N161" s="215">
        <f t="shared" si="13"/>
        <v>1</v>
      </c>
      <c r="O161" s="353"/>
    </row>
    <row r="162" spans="1:15" x14ac:dyDescent="0.25">
      <c r="A162" s="216">
        <v>153</v>
      </c>
      <c r="B162" s="39"/>
      <c r="C162" s="39"/>
      <c r="D162" s="39"/>
      <c r="E162" s="38"/>
      <c r="F162" s="38"/>
      <c r="G162" s="38"/>
      <c r="H162" s="69"/>
      <c r="I162" s="67" t="str">
        <f>IF(OR($B162="",$C162="",$D162="",$E162&lt;an_initial,$E162&gt;an_final,$M162=FALSE),"",R_ISI*(1+H162)*VLOOKUP(N162,Coef!$E$2:$F$17,2,FALSE))</f>
        <v/>
      </c>
      <c r="J162" s="67" t="str">
        <f>IF(OR($B162="",$C162="",$D162="",$E162="",$E162&gt;an_final,$M162=FALSE),"",R_ISI*(1+H162)*VLOOKUP(N162,Coef!$E$2:$F$17,2,FALSE))</f>
        <v/>
      </c>
      <c r="K162" s="226" t="str">
        <f t="shared" si="10"/>
        <v/>
      </c>
      <c r="L162" s="226" t="str">
        <f t="shared" si="11"/>
        <v/>
      </c>
      <c r="M162" s="333" t="b">
        <f t="shared" si="12"/>
        <v>0</v>
      </c>
      <c r="N162" s="215">
        <f t="shared" si="13"/>
        <v>1</v>
      </c>
      <c r="O162" s="353"/>
    </row>
    <row r="163" spans="1:15" x14ac:dyDescent="0.25">
      <c r="A163" s="216">
        <v>154</v>
      </c>
      <c r="B163" s="39"/>
      <c r="C163" s="39"/>
      <c r="D163" s="39"/>
      <c r="E163" s="38"/>
      <c r="F163" s="38"/>
      <c r="G163" s="38"/>
      <c r="H163" s="69"/>
      <c r="I163" s="67" t="str">
        <f>IF(OR($B163="",$C163="",$D163="",$E163&lt;an_initial,$E163&gt;an_final,$M163=FALSE),"",R_ISI*(1+H163)*VLOOKUP(N163,Coef!$E$2:$F$17,2,FALSE))</f>
        <v/>
      </c>
      <c r="J163" s="67" t="str">
        <f>IF(OR($B163="",$C163="",$D163="",$E163="",$E163&gt;an_final,$M163=FALSE),"",R_ISI*(1+H163)*VLOOKUP(N163,Coef!$E$2:$F$17,2,FALSE))</f>
        <v/>
      </c>
      <c r="K163" s="226" t="str">
        <f t="shared" si="10"/>
        <v/>
      </c>
      <c r="L163" s="226" t="str">
        <f t="shared" si="11"/>
        <v/>
      </c>
      <c r="M163" s="333" t="b">
        <f t="shared" si="12"/>
        <v>0</v>
      </c>
      <c r="N163" s="215">
        <f t="shared" si="13"/>
        <v>1</v>
      </c>
      <c r="O163" s="353"/>
    </row>
    <row r="164" spans="1:15" x14ac:dyDescent="0.25">
      <c r="A164" s="216">
        <v>155</v>
      </c>
      <c r="B164" s="39"/>
      <c r="C164" s="39"/>
      <c r="D164" s="39"/>
      <c r="E164" s="38"/>
      <c r="F164" s="38"/>
      <c r="G164" s="38"/>
      <c r="H164" s="69"/>
      <c r="I164" s="67" t="str">
        <f>IF(OR($B164="",$C164="",$D164="",$E164&lt;an_initial,$E164&gt;an_final,$M164=FALSE),"",R_ISI*(1+H164)*VLOOKUP(N164,Coef!$E$2:$F$17,2,FALSE))</f>
        <v/>
      </c>
      <c r="J164" s="67" t="str">
        <f>IF(OR($B164="",$C164="",$D164="",$E164="",$E164&gt;an_final,$M164=FALSE),"",R_ISI*(1+H164)*VLOOKUP(N164,Coef!$E$2:$F$17,2,FALSE))</f>
        <v/>
      </c>
      <c r="K164" s="226" t="str">
        <f t="shared" si="10"/>
        <v/>
      </c>
      <c r="L164" s="226" t="str">
        <f t="shared" si="11"/>
        <v/>
      </c>
      <c r="M164" s="333" t="b">
        <f t="shared" si="12"/>
        <v>0</v>
      </c>
      <c r="N164" s="215">
        <f t="shared" si="13"/>
        <v>1</v>
      </c>
      <c r="O164" s="353"/>
    </row>
    <row r="165" spans="1:15" x14ac:dyDescent="0.25">
      <c r="A165" s="216">
        <v>156</v>
      </c>
      <c r="B165" s="39"/>
      <c r="C165" s="39"/>
      <c r="D165" s="39"/>
      <c r="E165" s="38"/>
      <c r="F165" s="38"/>
      <c r="G165" s="38"/>
      <c r="H165" s="69"/>
      <c r="I165" s="67" t="str">
        <f>IF(OR($B165="",$C165="",$D165="",$E165&lt;an_initial,$E165&gt;an_final,$M165=FALSE),"",R_ISI*(1+H165)*VLOOKUP(N165,Coef!$E$2:$F$17,2,FALSE))</f>
        <v/>
      </c>
      <c r="J165" s="67" t="str">
        <f>IF(OR($B165="",$C165="",$D165="",$E165="",$E165&gt;an_final,$M165=FALSE),"",R_ISI*(1+H165)*VLOOKUP(N165,Coef!$E$2:$F$17,2,FALSE))</f>
        <v/>
      </c>
      <c r="K165" s="226" t="str">
        <f t="shared" si="10"/>
        <v/>
      </c>
      <c r="L165" s="226" t="str">
        <f t="shared" si="11"/>
        <v/>
      </c>
      <c r="M165" s="333" t="b">
        <f t="shared" si="12"/>
        <v>0</v>
      </c>
      <c r="N165" s="215">
        <f t="shared" si="13"/>
        <v>1</v>
      </c>
      <c r="O165" s="353"/>
    </row>
    <row r="166" spans="1:15" x14ac:dyDescent="0.25">
      <c r="A166" s="216">
        <v>157</v>
      </c>
      <c r="B166" s="39"/>
      <c r="C166" s="39"/>
      <c r="D166" s="39"/>
      <c r="E166" s="38"/>
      <c r="F166" s="38"/>
      <c r="G166" s="38"/>
      <c r="H166" s="69"/>
      <c r="I166" s="67" t="str">
        <f>IF(OR($B166="",$C166="",$D166="",$E166&lt;an_initial,$E166&gt;an_final,$M166=FALSE),"",R_ISI*(1+H166)*VLOOKUP(N166,Coef!$E$2:$F$17,2,FALSE))</f>
        <v/>
      </c>
      <c r="J166" s="67" t="str">
        <f>IF(OR($B166="",$C166="",$D166="",$E166="",$E166&gt;an_final,$M166=FALSE),"",R_ISI*(1+H166)*VLOOKUP(N166,Coef!$E$2:$F$17,2,FALSE))</f>
        <v/>
      </c>
      <c r="K166" s="226" t="str">
        <f t="shared" si="10"/>
        <v/>
      </c>
      <c r="L166" s="226" t="str">
        <f t="shared" si="11"/>
        <v/>
      </c>
      <c r="M166" s="333" t="b">
        <f t="shared" si="12"/>
        <v>0</v>
      </c>
      <c r="N166" s="215">
        <f t="shared" si="13"/>
        <v>1</v>
      </c>
      <c r="O166" s="353"/>
    </row>
    <row r="167" spans="1:15" x14ac:dyDescent="0.25">
      <c r="A167" s="216">
        <v>158</v>
      </c>
      <c r="B167" s="39"/>
      <c r="C167" s="39"/>
      <c r="D167" s="39"/>
      <c r="E167" s="38"/>
      <c r="F167" s="38"/>
      <c r="G167" s="38"/>
      <c r="H167" s="69"/>
      <c r="I167" s="67" t="str">
        <f>IF(OR($B167="",$C167="",$D167="",$E167&lt;an_initial,$E167&gt;an_final,$M167=FALSE),"",R_ISI*(1+H167)*VLOOKUP(N167,Coef!$E$2:$F$17,2,FALSE))</f>
        <v/>
      </c>
      <c r="J167" s="67" t="str">
        <f>IF(OR($B167="",$C167="",$D167="",$E167="",$E167&gt;an_final,$M167=FALSE),"",R_ISI*(1+H167)*VLOOKUP(N167,Coef!$E$2:$F$17,2,FALSE))</f>
        <v/>
      </c>
      <c r="K167" s="226" t="str">
        <f t="shared" si="10"/>
        <v/>
      </c>
      <c r="L167" s="226" t="str">
        <f t="shared" si="11"/>
        <v/>
      </c>
      <c r="M167" s="333" t="b">
        <f t="shared" si="12"/>
        <v>0</v>
      </c>
      <c r="N167" s="215">
        <f t="shared" si="13"/>
        <v>1</v>
      </c>
      <c r="O167" s="353"/>
    </row>
    <row r="168" spans="1:15" x14ac:dyDescent="0.25">
      <c r="A168" s="216">
        <v>159</v>
      </c>
      <c r="B168" s="39"/>
      <c r="C168" s="39"/>
      <c r="D168" s="39"/>
      <c r="E168" s="38"/>
      <c r="F168" s="38"/>
      <c r="G168" s="38"/>
      <c r="H168" s="69"/>
      <c r="I168" s="67" t="str">
        <f>IF(OR($B168="",$C168="",$D168="",$E168&lt;an_initial,$E168&gt;an_final,$M168=FALSE),"",R_ISI*(1+H168)*VLOOKUP(N168,Coef!$E$2:$F$17,2,FALSE))</f>
        <v/>
      </c>
      <c r="J168" s="67" t="str">
        <f>IF(OR($B168="",$C168="",$D168="",$E168="",$E168&gt;an_final,$M168=FALSE),"",R_ISI*(1+H168)*VLOOKUP(N168,Coef!$E$2:$F$17,2,FALSE))</f>
        <v/>
      </c>
      <c r="K168" s="226" t="str">
        <f t="shared" si="10"/>
        <v/>
      </c>
      <c r="L168" s="226" t="str">
        <f t="shared" si="11"/>
        <v/>
      </c>
      <c r="M168" s="333" t="b">
        <f t="shared" si="12"/>
        <v>0</v>
      </c>
      <c r="N168" s="215">
        <f t="shared" si="13"/>
        <v>1</v>
      </c>
      <c r="O168" s="353"/>
    </row>
    <row r="169" spans="1:15" x14ac:dyDescent="0.25">
      <c r="A169" s="216">
        <v>160</v>
      </c>
      <c r="B169" s="39"/>
      <c r="C169" s="39"/>
      <c r="D169" s="39"/>
      <c r="E169" s="38"/>
      <c r="F169" s="38"/>
      <c r="G169" s="38"/>
      <c r="H169" s="69"/>
      <c r="I169" s="67" t="str">
        <f>IF(OR($B169="",$C169="",$D169="",$E169&lt;an_initial,$E169&gt;an_final,$M169=FALSE),"",R_ISI*(1+H169)*VLOOKUP(N169,Coef!$E$2:$F$17,2,FALSE))</f>
        <v/>
      </c>
      <c r="J169" s="67" t="str">
        <f>IF(OR($B169="",$C169="",$D169="",$E169="",$E169&gt;an_final,$M169=FALSE),"",R_ISI*(1+H169)*VLOOKUP(N169,Coef!$E$2:$F$17,2,FALSE))</f>
        <v/>
      </c>
      <c r="K169" s="226" t="str">
        <f t="shared" si="10"/>
        <v/>
      </c>
      <c r="L169" s="226" t="str">
        <f t="shared" si="11"/>
        <v/>
      </c>
      <c r="M169" s="333" t="b">
        <f t="shared" si="12"/>
        <v>0</v>
      </c>
      <c r="N169" s="215">
        <f t="shared" si="13"/>
        <v>1</v>
      </c>
      <c r="O169" s="353"/>
    </row>
    <row r="170" spans="1:15" x14ac:dyDescent="0.25">
      <c r="A170" s="216">
        <v>161</v>
      </c>
      <c r="B170" s="39"/>
      <c r="C170" s="39"/>
      <c r="D170" s="39"/>
      <c r="E170" s="38"/>
      <c r="F170" s="38"/>
      <c r="G170" s="38"/>
      <c r="H170" s="69"/>
      <c r="I170" s="67" t="str">
        <f>IF(OR($B170="",$C170="",$D170="",$E170&lt;an_initial,$E170&gt;an_final,$M170=FALSE),"",R_ISI*(1+H170)*VLOOKUP(N170,Coef!$E$2:$F$17,2,FALSE))</f>
        <v/>
      </c>
      <c r="J170" s="67" t="str">
        <f>IF(OR($B170="",$C170="",$D170="",$E170="",$E170&gt;an_final,$M170=FALSE),"",R_ISI*(1+H170)*VLOOKUP(N170,Coef!$E$2:$F$17,2,FALSE))</f>
        <v/>
      </c>
      <c r="K170" s="226" t="str">
        <f t="shared" si="10"/>
        <v/>
      </c>
      <c r="L170" s="226" t="str">
        <f t="shared" si="11"/>
        <v/>
      </c>
      <c r="M170" s="333" t="b">
        <f t="shared" si="12"/>
        <v>0</v>
      </c>
      <c r="N170" s="215">
        <f t="shared" ref="N170:N202" si="14">LEN(B170)-LEN(SUBSTITUTE(B170,",",""))+1</f>
        <v>1</v>
      </c>
      <c r="O170" s="353"/>
    </row>
    <row r="171" spans="1:15" x14ac:dyDescent="0.25">
      <c r="A171" s="216">
        <v>162</v>
      </c>
      <c r="B171" s="39"/>
      <c r="C171" s="39"/>
      <c r="D171" s="39"/>
      <c r="E171" s="38"/>
      <c r="F171" s="38"/>
      <c r="G171" s="38"/>
      <c r="H171" s="69"/>
      <c r="I171" s="67" t="str">
        <f>IF(OR($B171="",$C171="",$D171="",$E171&lt;an_initial,$E171&gt;an_final,$M171=FALSE),"",R_ISI*(1+H171)*VLOOKUP(N171,Coef!$E$2:$F$17,2,FALSE))</f>
        <v/>
      </c>
      <c r="J171" s="67" t="str">
        <f>IF(OR($B171="",$C171="",$D171="",$E171="",$E171&gt;an_final,$M171=FALSE),"",R_ISI*(1+H171)*VLOOKUP(N171,Coef!$E$2:$F$17,2,FALSE))</f>
        <v/>
      </c>
      <c r="K171" s="226" t="str">
        <f t="shared" si="10"/>
        <v/>
      </c>
      <c r="L171" s="226" t="str">
        <f t="shared" si="11"/>
        <v/>
      </c>
      <c r="M171" s="333" t="b">
        <f t="shared" si="12"/>
        <v>0</v>
      </c>
      <c r="N171" s="215">
        <f t="shared" si="14"/>
        <v>1</v>
      </c>
      <c r="O171" s="353"/>
    </row>
    <row r="172" spans="1:15" x14ac:dyDescent="0.25">
      <c r="A172" s="216">
        <v>163</v>
      </c>
      <c r="B172" s="39"/>
      <c r="C172" s="39"/>
      <c r="D172" s="39"/>
      <c r="E172" s="38"/>
      <c r="F172" s="38"/>
      <c r="G172" s="38"/>
      <c r="H172" s="69"/>
      <c r="I172" s="67" t="str">
        <f>IF(OR($B172="",$C172="",$D172="",$E172&lt;an_initial,$E172&gt;an_final,$M172=FALSE),"",R_ISI*(1+H172)*VLOOKUP(N172,Coef!$E$2:$F$17,2,FALSE))</f>
        <v/>
      </c>
      <c r="J172" s="67" t="str">
        <f>IF(OR($B172="",$C172="",$D172="",$E172="",$E172&gt;an_final,$M172=FALSE),"",R_ISI*(1+H172)*VLOOKUP(N172,Coef!$E$2:$F$17,2,FALSE))</f>
        <v/>
      </c>
      <c r="K172" s="226" t="str">
        <f t="shared" si="10"/>
        <v/>
      </c>
      <c r="L172" s="226" t="str">
        <f t="shared" si="11"/>
        <v/>
      </c>
      <c r="M172" s="333" t="b">
        <f t="shared" si="12"/>
        <v>0</v>
      </c>
      <c r="N172" s="215">
        <f t="shared" si="14"/>
        <v>1</v>
      </c>
      <c r="O172" s="353"/>
    </row>
    <row r="173" spans="1:15" x14ac:dyDescent="0.25">
      <c r="A173" s="216">
        <v>164</v>
      </c>
      <c r="B173" s="39"/>
      <c r="C173" s="39"/>
      <c r="D173" s="39"/>
      <c r="E173" s="38"/>
      <c r="F173" s="38"/>
      <c r="G173" s="38"/>
      <c r="H173" s="69"/>
      <c r="I173" s="67" t="str">
        <f>IF(OR($B173="",$C173="",$D173="",$E173&lt;an_initial,$E173&gt;an_final,$M173=FALSE),"",R_ISI*(1+H173)*VLOOKUP(N173,Coef!$E$2:$F$17,2,FALSE))</f>
        <v/>
      </c>
      <c r="J173" s="67" t="str">
        <f>IF(OR($B173="",$C173="",$D173="",$E173="",$E173&gt;an_final,$M173=FALSE),"",R_ISI*(1+H173)*VLOOKUP(N173,Coef!$E$2:$F$17,2,FALSE))</f>
        <v/>
      </c>
      <c r="K173" s="226" t="str">
        <f t="shared" si="10"/>
        <v/>
      </c>
      <c r="L173" s="226" t="str">
        <f t="shared" si="11"/>
        <v/>
      </c>
      <c r="M173" s="333" t="b">
        <f t="shared" si="12"/>
        <v>0</v>
      </c>
      <c r="N173" s="215">
        <f t="shared" si="14"/>
        <v>1</v>
      </c>
      <c r="O173" s="353"/>
    </row>
    <row r="174" spans="1:15" x14ac:dyDescent="0.25">
      <c r="A174" s="216">
        <v>165</v>
      </c>
      <c r="B174" s="39"/>
      <c r="C174" s="39"/>
      <c r="D174" s="39"/>
      <c r="E174" s="38"/>
      <c r="F174" s="38"/>
      <c r="G174" s="38"/>
      <c r="H174" s="69"/>
      <c r="I174" s="67" t="str">
        <f>IF(OR($B174="",$C174="",$D174="",$E174&lt;an_initial,$E174&gt;an_final,$M174=FALSE),"",R_ISI*(1+H174)*VLOOKUP(N174,Coef!$E$2:$F$17,2,FALSE))</f>
        <v/>
      </c>
      <c r="J174" s="67" t="str">
        <f>IF(OR($B174="",$C174="",$D174="",$E174="",$E174&gt;an_final,$M174=FALSE),"",R_ISI*(1+H174)*VLOOKUP(N174,Coef!$E$2:$F$17,2,FALSE))</f>
        <v/>
      </c>
      <c r="K174" s="226" t="str">
        <f t="shared" si="10"/>
        <v/>
      </c>
      <c r="L174" s="226" t="str">
        <f t="shared" si="11"/>
        <v/>
      </c>
      <c r="M174" s="333" t="b">
        <f t="shared" si="12"/>
        <v>0</v>
      </c>
      <c r="N174" s="215">
        <f t="shared" si="14"/>
        <v>1</v>
      </c>
      <c r="O174" s="353"/>
    </row>
    <row r="175" spans="1:15" x14ac:dyDescent="0.25">
      <c r="A175" s="216">
        <v>166</v>
      </c>
      <c r="B175" s="39"/>
      <c r="C175" s="39"/>
      <c r="D175" s="39"/>
      <c r="E175" s="38"/>
      <c r="F175" s="38"/>
      <c r="G175" s="38"/>
      <c r="H175" s="69"/>
      <c r="I175" s="67" t="str">
        <f>IF(OR($B175="",$C175="",$D175="",$E175&lt;an_initial,$E175&gt;an_final,$M175=FALSE),"",R_ISI*(1+H175)*VLOOKUP(N175,Coef!$E$2:$F$17,2,FALSE))</f>
        <v/>
      </c>
      <c r="J175" s="67" t="str">
        <f>IF(OR($B175="",$C175="",$D175="",$E175="",$E175&gt;an_final,$M175=FALSE),"",R_ISI*(1+H175)*VLOOKUP(N175,Coef!$E$2:$F$17,2,FALSE))</f>
        <v/>
      </c>
      <c r="K175" s="226" t="str">
        <f t="shared" si="10"/>
        <v/>
      </c>
      <c r="L175" s="226" t="str">
        <f t="shared" si="11"/>
        <v/>
      </c>
      <c r="M175" s="333" t="b">
        <f t="shared" si="12"/>
        <v>0</v>
      </c>
      <c r="N175" s="215">
        <f t="shared" si="14"/>
        <v>1</v>
      </c>
      <c r="O175" s="353"/>
    </row>
    <row r="176" spans="1:15" x14ac:dyDescent="0.25">
      <c r="A176" s="216">
        <v>167</v>
      </c>
      <c r="B176" s="39"/>
      <c r="C176" s="39"/>
      <c r="D176" s="39"/>
      <c r="E176" s="38"/>
      <c r="F176" s="38"/>
      <c r="G176" s="38"/>
      <c r="H176" s="69"/>
      <c r="I176" s="67" t="str">
        <f>IF(OR($B176="",$C176="",$D176="",$E176&lt;an_initial,$E176&gt;an_final,$M176=FALSE),"",R_ISI*(1+H176)*VLOOKUP(N176,Coef!$E$2:$F$17,2,FALSE))</f>
        <v/>
      </c>
      <c r="J176" s="67" t="str">
        <f>IF(OR($B176="",$C176="",$D176="",$E176="",$E176&gt;an_final,$M176=FALSE),"",R_ISI*(1+H176)*VLOOKUP(N176,Coef!$E$2:$F$17,2,FALSE))</f>
        <v/>
      </c>
      <c r="K176" s="226" t="str">
        <f t="shared" si="10"/>
        <v/>
      </c>
      <c r="L176" s="226" t="str">
        <f t="shared" si="11"/>
        <v/>
      </c>
      <c r="M176" s="333" t="b">
        <f t="shared" si="12"/>
        <v>0</v>
      </c>
      <c r="N176" s="215">
        <f t="shared" si="14"/>
        <v>1</v>
      </c>
      <c r="O176" s="353"/>
    </row>
    <row r="177" spans="1:15" x14ac:dyDescent="0.25">
      <c r="A177" s="216">
        <v>168</v>
      </c>
      <c r="B177" s="39"/>
      <c r="C177" s="39"/>
      <c r="D177" s="39"/>
      <c r="E177" s="38"/>
      <c r="F177" s="38"/>
      <c r="G177" s="38"/>
      <c r="H177" s="69"/>
      <c r="I177" s="67" t="str">
        <f>IF(OR($B177="",$C177="",$D177="",$E177&lt;an_initial,$E177&gt;an_final,$M177=FALSE),"",R_ISI*(1+H177)*VLOOKUP(N177,Coef!$E$2:$F$17,2,FALSE))</f>
        <v/>
      </c>
      <c r="J177" s="67" t="str">
        <f>IF(OR($B177="",$C177="",$D177="",$E177="",$E177&gt;an_final,$M177=FALSE),"",R_ISI*(1+H177)*VLOOKUP(N177,Coef!$E$2:$F$17,2,FALSE))</f>
        <v/>
      </c>
      <c r="K177" s="226" t="str">
        <f t="shared" si="10"/>
        <v/>
      </c>
      <c r="L177" s="226" t="str">
        <f t="shared" si="11"/>
        <v/>
      </c>
      <c r="M177" s="333" t="b">
        <f t="shared" si="12"/>
        <v>0</v>
      </c>
      <c r="N177" s="215">
        <f t="shared" si="14"/>
        <v>1</v>
      </c>
      <c r="O177" s="353"/>
    </row>
    <row r="178" spans="1:15" x14ac:dyDescent="0.25">
      <c r="A178" s="216">
        <v>169</v>
      </c>
      <c r="B178" s="39"/>
      <c r="C178" s="39"/>
      <c r="D178" s="39"/>
      <c r="E178" s="38"/>
      <c r="F178" s="38"/>
      <c r="G178" s="38"/>
      <c r="H178" s="69"/>
      <c r="I178" s="67" t="str">
        <f>IF(OR($B178="",$C178="",$D178="",$E178&lt;an_initial,$E178&gt;an_final,$M178=FALSE),"",R_ISI*(1+H178)*VLOOKUP(N178,Coef!$E$2:$F$17,2,FALSE))</f>
        <v/>
      </c>
      <c r="J178" s="67" t="str">
        <f>IF(OR($B178="",$C178="",$D178="",$E178="",$E178&gt;an_final,$M178=FALSE),"",R_ISI*(1+H178)*VLOOKUP(N178,Coef!$E$2:$F$17,2,FALSE))</f>
        <v/>
      </c>
      <c r="K178" s="226" t="str">
        <f t="shared" si="10"/>
        <v/>
      </c>
      <c r="L178" s="226" t="str">
        <f t="shared" si="11"/>
        <v/>
      </c>
      <c r="M178" s="333" t="b">
        <f t="shared" si="12"/>
        <v>0</v>
      </c>
      <c r="N178" s="215">
        <f t="shared" si="14"/>
        <v>1</v>
      </c>
      <c r="O178" s="353"/>
    </row>
    <row r="179" spans="1:15" x14ac:dyDescent="0.25">
      <c r="A179" s="216">
        <v>170</v>
      </c>
      <c r="B179" s="39"/>
      <c r="C179" s="39"/>
      <c r="D179" s="39"/>
      <c r="E179" s="38"/>
      <c r="F179" s="38"/>
      <c r="G179" s="38"/>
      <c r="H179" s="69"/>
      <c r="I179" s="67" t="str">
        <f>IF(OR($B179="",$C179="",$D179="",$E179&lt;an_initial,$E179&gt;an_final,$M179=FALSE),"",R_ISI*(1+H179)*VLOOKUP(N179,Coef!$E$2:$F$17,2,FALSE))</f>
        <v/>
      </c>
      <c r="J179" s="67" t="str">
        <f>IF(OR($B179="",$C179="",$D179="",$E179="",$E179&gt;an_final,$M179=FALSE),"",R_ISI*(1+H179)*VLOOKUP(N179,Coef!$E$2:$F$17,2,FALSE))</f>
        <v/>
      </c>
      <c r="K179" s="226" t="str">
        <f t="shared" si="10"/>
        <v/>
      </c>
      <c r="L179" s="226" t="str">
        <f t="shared" si="11"/>
        <v/>
      </c>
      <c r="M179" s="333" t="b">
        <f t="shared" si="12"/>
        <v>0</v>
      </c>
      <c r="N179" s="215">
        <f t="shared" si="14"/>
        <v>1</v>
      </c>
      <c r="O179" s="353"/>
    </row>
    <row r="180" spans="1:15" x14ac:dyDescent="0.25">
      <c r="A180" s="216">
        <v>171</v>
      </c>
      <c r="B180" s="39"/>
      <c r="C180" s="39"/>
      <c r="D180" s="39"/>
      <c r="E180" s="38"/>
      <c r="F180" s="38"/>
      <c r="G180" s="38"/>
      <c r="H180" s="69"/>
      <c r="I180" s="67" t="str">
        <f>IF(OR($B180="",$C180="",$D180="",$E180&lt;an_initial,$E180&gt;an_final,$M180=FALSE),"",R_ISI*(1+H180)*VLOOKUP(N180,Coef!$E$2:$F$17,2,FALSE))</f>
        <v/>
      </c>
      <c r="J180" s="67" t="str">
        <f>IF(OR($B180="",$C180="",$D180="",$E180="",$E180&gt;an_final,$M180=FALSE),"",R_ISI*(1+H180)*VLOOKUP(N180,Coef!$E$2:$F$17,2,FALSE))</f>
        <v/>
      </c>
      <c r="K180" s="226" t="str">
        <f t="shared" si="10"/>
        <v/>
      </c>
      <c r="L180" s="226" t="str">
        <f t="shared" si="11"/>
        <v/>
      </c>
      <c r="M180" s="333" t="b">
        <f t="shared" si="12"/>
        <v>0</v>
      </c>
      <c r="N180" s="215">
        <f t="shared" si="14"/>
        <v>1</v>
      </c>
      <c r="O180" s="353"/>
    </row>
    <row r="181" spans="1:15" x14ac:dyDescent="0.25">
      <c r="A181" s="216">
        <v>172</v>
      </c>
      <c r="B181" s="39"/>
      <c r="C181" s="39"/>
      <c r="D181" s="39"/>
      <c r="E181" s="38"/>
      <c r="F181" s="38"/>
      <c r="G181" s="38"/>
      <c r="H181" s="69"/>
      <c r="I181" s="67" t="str">
        <f>IF(OR($B181="",$C181="",$D181="",$E181&lt;an_initial,$E181&gt;an_final,$M181=FALSE),"",R_ISI*(1+H181)*VLOOKUP(N181,Coef!$E$2:$F$17,2,FALSE))</f>
        <v/>
      </c>
      <c r="J181" s="67" t="str">
        <f>IF(OR($B181="",$C181="",$D181="",$E181="",$E181&gt;an_final,$M181=FALSE),"",R_ISI*(1+H181)*VLOOKUP(N181,Coef!$E$2:$F$17,2,FALSE))</f>
        <v/>
      </c>
      <c r="K181" s="226" t="str">
        <f t="shared" si="10"/>
        <v/>
      </c>
      <c r="L181" s="226" t="str">
        <f t="shared" si="11"/>
        <v/>
      </c>
      <c r="M181" s="333" t="b">
        <f t="shared" si="12"/>
        <v>0</v>
      </c>
      <c r="N181" s="215">
        <f t="shared" si="14"/>
        <v>1</v>
      </c>
      <c r="O181" s="353"/>
    </row>
    <row r="182" spans="1:15" x14ac:dyDescent="0.25">
      <c r="A182" s="216">
        <v>173</v>
      </c>
      <c r="B182" s="39"/>
      <c r="C182" s="39"/>
      <c r="D182" s="39"/>
      <c r="E182" s="38"/>
      <c r="F182" s="38"/>
      <c r="G182" s="38"/>
      <c r="H182" s="69"/>
      <c r="I182" s="67" t="str">
        <f>IF(OR($B182="",$C182="",$D182="",$E182&lt;an_initial,$E182&gt;an_final,$M182=FALSE),"",R_ISI*(1+H182)*VLOOKUP(N182,Coef!$E$2:$F$17,2,FALSE))</f>
        <v/>
      </c>
      <c r="J182" s="67" t="str">
        <f>IF(OR($B182="",$C182="",$D182="",$E182="",$E182&gt;an_final,$M182=FALSE),"",R_ISI*(1+H182)*VLOOKUP(N182,Coef!$E$2:$F$17,2,FALSE))</f>
        <v/>
      </c>
      <c r="K182" s="226" t="str">
        <f t="shared" si="10"/>
        <v/>
      </c>
      <c r="L182" s="226" t="str">
        <f t="shared" si="11"/>
        <v/>
      </c>
      <c r="M182" s="333" t="b">
        <f t="shared" si="12"/>
        <v>0</v>
      </c>
      <c r="N182" s="215">
        <f t="shared" si="14"/>
        <v>1</v>
      </c>
      <c r="O182" s="353"/>
    </row>
    <row r="183" spans="1:15" x14ac:dyDescent="0.25">
      <c r="A183" s="216">
        <v>174</v>
      </c>
      <c r="B183" s="39"/>
      <c r="C183" s="39"/>
      <c r="D183" s="39"/>
      <c r="E183" s="38"/>
      <c r="F183" s="38"/>
      <c r="G183" s="38"/>
      <c r="H183" s="69"/>
      <c r="I183" s="67" t="str">
        <f>IF(OR($B183="",$C183="",$D183="",$E183&lt;an_initial,$E183&gt;an_final,$M183=FALSE),"",R_ISI*(1+H183)*VLOOKUP(N183,Coef!$E$2:$F$17,2,FALSE))</f>
        <v/>
      </c>
      <c r="J183" s="67" t="str">
        <f>IF(OR($B183="",$C183="",$D183="",$E183="",$E183&gt;an_final,$M183=FALSE),"",R_ISI*(1+H183)*VLOOKUP(N183,Coef!$E$2:$F$17,2,FALSE))</f>
        <v/>
      </c>
      <c r="K183" s="226" t="str">
        <f t="shared" si="10"/>
        <v/>
      </c>
      <c r="L183" s="226" t="str">
        <f t="shared" si="11"/>
        <v/>
      </c>
      <c r="M183" s="333" t="b">
        <f t="shared" si="12"/>
        <v>0</v>
      </c>
      <c r="N183" s="215">
        <f t="shared" si="14"/>
        <v>1</v>
      </c>
      <c r="O183" s="353"/>
    </row>
    <row r="184" spans="1:15" x14ac:dyDescent="0.25">
      <c r="A184" s="216">
        <v>175</v>
      </c>
      <c r="B184" s="39"/>
      <c r="C184" s="39"/>
      <c r="D184" s="39"/>
      <c r="E184" s="38"/>
      <c r="F184" s="38"/>
      <c r="G184" s="38"/>
      <c r="H184" s="69"/>
      <c r="I184" s="67" t="str">
        <f>IF(OR($B184="",$C184="",$D184="",$E184&lt;an_initial,$E184&gt;an_final,$M184=FALSE),"",R_ISI*(1+H184)*VLOOKUP(N184,Coef!$E$2:$F$17,2,FALSE))</f>
        <v/>
      </c>
      <c r="J184" s="67" t="str">
        <f>IF(OR($B184="",$C184="",$D184="",$E184="",$E184&gt;an_final,$M184=FALSE),"",R_ISI*(1+H184)*VLOOKUP(N184,Coef!$E$2:$F$17,2,FALSE))</f>
        <v/>
      </c>
      <c r="K184" s="226" t="str">
        <f t="shared" si="10"/>
        <v/>
      </c>
      <c r="L184" s="226" t="str">
        <f t="shared" si="11"/>
        <v/>
      </c>
      <c r="M184" s="333" t="b">
        <f t="shared" si="12"/>
        <v>0</v>
      </c>
      <c r="N184" s="215">
        <f t="shared" si="14"/>
        <v>1</v>
      </c>
      <c r="O184" s="353"/>
    </row>
    <row r="185" spans="1:15" x14ac:dyDescent="0.25">
      <c r="A185" s="216">
        <v>176</v>
      </c>
      <c r="B185" s="39"/>
      <c r="C185" s="39"/>
      <c r="D185" s="39"/>
      <c r="E185" s="38"/>
      <c r="F185" s="38"/>
      <c r="G185" s="38"/>
      <c r="H185" s="69"/>
      <c r="I185" s="67" t="str">
        <f>IF(OR($B185="",$C185="",$D185="",$E185&lt;an_initial,$E185&gt;an_final,$M185=FALSE),"",R_ISI*(1+H185)*VLOOKUP(N185,Coef!$E$2:$F$17,2,FALSE))</f>
        <v/>
      </c>
      <c r="J185" s="67" t="str">
        <f>IF(OR($B185="",$C185="",$D185="",$E185="",$E185&gt;an_final,$M185=FALSE),"",R_ISI*(1+H185)*VLOOKUP(N185,Coef!$E$2:$F$17,2,FALSE))</f>
        <v/>
      </c>
      <c r="K185" s="226" t="str">
        <f t="shared" si="10"/>
        <v/>
      </c>
      <c r="L185" s="226" t="str">
        <f t="shared" si="11"/>
        <v/>
      </c>
      <c r="M185" s="333" t="b">
        <f t="shared" si="12"/>
        <v>0</v>
      </c>
      <c r="N185" s="215">
        <f t="shared" si="14"/>
        <v>1</v>
      </c>
      <c r="O185" s="353"/>
    </row>
    <row r="186" spans="1:15" x14ac:dyDescent="0.25">
      <c r="A186" s="216">
        <v>177</v>
      </c>
      <c r="B186" s="39"/>
      <c r="C186" s="39"/>
      <c r="D186" s="39"/>
      <c r="E186" s="38"/>
      <c r="F186" s="38"/>
      <c r="G186" s="38"/>
      <c r="H186" s="69"/>
      <c r="I186" s="67" t="str">
        <f>IF(OR($B186="",$C186="",$D186="",$E186&lt;an_initial,$E186&gt;an_final,$M186=FALSE),"",R_ISI*(1+H186)*VLOOKUP(N186,Coef!$E$2:$F$17,2,FALSE))</f>
        <v/>
      </c>
      <c r="J186" s="67" t="str">
        <f>IF(OR($B186="",$C186="",$D186="",$E186="",$E186&gt;an_final,$M186=FALSE),"",R_ISI*(1+H186)*VLOOKUP(N186,Coef!$E$2:$F$17,2,FALSE))</f>
        <v/>
      </c>
      <c r="K186" s="226" t="str">
        <f t="shared" si="10"/>
        <v/>
      </c>
      <c r="L186" s="226" t="str">
        <f t="shared" si="11"/>
        <v/>
      </c>
      <c r="M186" s="333" t="b">
        <f t="shared" si="12"/>
        <v>0</v>
      </c>
      <c r="N186" s="215">
        <f t="shared" si="14"/>
        <v>1</v>
      </c>
      <c r="O186" s="353"/>
    </row>
    <row r="187" spans="1:15" x14ac:dyDescent="0.25">
      <c r="A187" s="216">
        <v>178</v>
      </c>
      <c r="B187" s="39"/>
      <c r="C187" s="39"/>
      <c r="D187" s="39"/>
      <c r="E187" s="38"/>
      <c r="F187" s="38"/>
      <c r="G187" s="38"/>
      <c r="H187" s="69"/>
      <c r="I187" s="67" t="str">
        <f>IF(OR($B187="",$C187="",$D187="",$E187&lt;an_initial,$E187&gt;an_final,$M187=FALSE),"",R_ISI*(1+H187)*VLOOKUP(N187,Coef!$E$2:$F$17,2,FALSE))</f>
        <v/>
      </c>
      <c r="J187" s="67" t="str">
        <f>IF(OR($B187="",$C187="",$D187="",$E187="",$E187&gt;an_final,$M187=FALSE),"",R_ISI*(1+H187)*VLOOKUP(N187,Coef!$E$2:$F$17,2,FALSE))</f>
        <v/>
      </c>
      <c r="K187" s="226" t="str">
        <f t="shared" si="10"/>
        <v/>
      </c>
      <c r="L187" s="226" t="str">
        <f t="shared" si="11"/>
        <v/>
      </c>
      <c r="M187" s="333" t="b">
        <f t="shared" si="12"/>
        <v>0</v>
      </c>
      <c r="N187" s="215">
        <f t="shared" si="14"/>
        <v>1</v>
      </c>
      <c r="O187" s="353"/>
    </row>
    <row r="188" spans="1:15" x14ac:dyDescent="0.25">
      <c r="A188" s="216">
        <v>179</v>
      </c>
      <c r="B188" s="39"/>
      <c r="C188" s="39"/>
      <c r="D188" s="39"/>
      <c r="E188" s="38"/>
      <c r="F188" s="38"/>
      <c r="G188" s="38"/>
      <c r="H188" s="69"/>
      <c r="I188" s="67" t="str">
        <f>IF(OR($B188="",$C188="",$D188="",$E188&lt;an_initial,$E188&gt;an_final,$M188=FALSE),"",R_ISI*(1+H188)*VLOOKUP(N188,Coef!$E$2:$F$17,2,FALSE))</f>
        <v/>
      </c>
      <c r="J188" s="67" t="str">
        <f>IF(OR($B188="",$C188="",$D188="",$E188="",$E188&gt;an_final,$M188=FALSE),"",R_ISI*(1+H188)*VLOOKUP(N188,Coef!$E$2:$F$17,2,FALSE))</f>
        <v/>
      </c>
      <c r="K188" s="226" t="str">
        <f t="shared" si="10"/>
        <v/>
      </c>
      <c r="L188" s="226" t="str">
        <f t="shared" si="11"/>
        <v/>
      </c>
      <c r="M188" s="333" t="b">
        <f t="shared" si="12"/>
        <v>0</v>
      </c>
      <c r="N188" s="215">
        <f t="shared" si="14"/>
        <v>1</v>
      </c>
      <c r="O188" s="353"/>
    </row>
    <row r="189" spans="1:15" x14ac:dyDescent="0.25">
      <c r="A189" s="216">
        <v>180</v>
      </c>
      <c r="B189" s="39"/>
      <c r="C189" s="39"/>
      <c r="D189" s="39"/>
      <c r="E189" s="38"/>
      <c r="F189" s="38"/>
      <c r="G189" s="38"/>
      <c r="H189" s="69"/>
      <c r="I189" s="67" t="str">
        <f>IF(OR($B189="",$C189="",$D189="",$E189&lt;an_initial,$E189&gt;an_final,$M189=FALSE),"",R_ISI*(1+H189)*VLOOKUP(N189,Coef!$E$2:$F$17,2,FALSE))</f>
        <v/>
      </c>
      <c r="J189" s="67" t="str">
        <f>IF(OR($B189="",$C189="",$D189="",$E189="",$E189&gt;an_final,$M189=FALSE),"",R_ISI*(1+H189)*VLOOKUP(N189,Coef!$E$2:$F$17,2,FALSE))</f>
        <v/>
      </c>
      <c r="K189" s="226" t="str">
        <f t="shared" si="10"/>
        <v/>
      </c>
      <c r="L189" s="226" t="str">
        <f t="shared" si="11"/>
        <v/>
      </c>
      <c r="M189" s="333" t="b">
        <f t="shared" si="12"/>
        <v>0</v>
      </c>
      <c r="N189" s="215">
        <f t="shared" si="14"/>
        <v>1</v>
      </c>
      <c r="O189" s="353"/>
    </row>
    <row r="190" spans="1:15" x14ac:dyDescent="0.25">
      <c r="A190" s="216">
        <v>181</v>
      </c>
      <c r="B190" s="39"/>
      <c r="C190" s="39"/>
      <c r="D190" s="39"/>
      <c r="E190" s="38"/>
      <c r="F190" s="38"/>
      <c r="G190" s="38"/>
      <c r="H190" s="69"/>
      <c r="I190" s="67" t="str">
        <f>IF(OR($B190="",$C190="",$D190="",$E190&lt;an_initial,$E190&gt;an_final,$M190=FALSE),"",R_ISI*(1+H190)*VLOOKUP(N190,Coef!$E$2:$F$17,2,FALSE))</f>
        <v/>
      </c>
      <c r="J190" s="67" t="str">
        <f>IF(OR($B190="",$C190="",$D190="",$E190="",$E190&gt;an_final,$M190=FALSE),"",R_ISI*(1+H190)*VLOOKUP(N190,Coef!$E$2:$F$17,2,FALSE))</f>
        <v/>
      </c>
      <c r="K190" s="226" t="str">
        <f t="shared" si="10"/>
        <v/>
      </c>
      <c r="L190" s="226" t="str">
        <f t="shared" si="11"/>
        <v/>
      </c>
      <c r="M190" s="333" t="b">
        <f t="shared" si="12"/>
        <v>0</v>
      </c>
      <c r="N190" s="215">
        <f t="shared" si="14"/>
        <v>1</v>
      </c>
      <c r="O190" s="353"/>
    </row>
    <row r="191" spans="1:15" x14ac:dyDescent="0.25">
      <c r="A191" s="216">
        <v>182</v>
      </c>
      <c r="B191" s="39"/>
      <c r="C191" s="39"/>
      <c r="D191" s="39"/>
      <c r="E191" s="38"/>
      <c r="F191" s="38"/>
      <c r="G191" s="38"/>
      <c r="H191" s="69"/>
      <c r="I191" s="67" t="str">
        <f>IF(OR($B191="",$C191="",$D191="",$E191&lt;an_initial,$E191&gt;an_final,$M191=FALSE),"",R_ISI*(1+H191)*VLOOKUP(N191,Coef!$E$2:$F$17,2,FALSE))</f>
        <v/>
      </c>
      <c r="J191" s="67" t="str">
        <f>IF(OR($B191="",$C191="",$D191="",$E191="",$E191&gt;an_final,$M191=FALSE),"",R_ISI*(1+H191)*VLOOKUP(N191,Coef!$E$2:$F$17,2,FALSE))</f>
        <v/>
      </c>
      <c r="K191" s="226" t="str">
        <f t="shared" si="10"/>
        <v/>
      </c>
      <c r="L191" s="226" t="str">
        <f t="shared" si="11"/>
        <v/>
      </c>
      <c r="M191" s="333" t="b">
        <f t="shared" si="12"/>
        <v>0</v>
      </c>
      <c r="N191" s="215">
        <f t="shared" si="14"/>
        <v>1</v>
      </c>
      <c r="O191" s="353"/>
    </row>
    <row r="192" spans="1:15" x14ac:dyDescent="0.25">
      <c r="A192" s="216">
        <v>183</v>
      </c>
      <c r="B192" s="39"/>
      <c r="C192" s="39"/>
      <c r="D192" s="39"/>
      <c r="E192" s="38"/>
      <c r="F192" s="38"/>
      <c r="G192" s="38"/>
      <c r="H192" s="69"/>
      <c r="I192" s="67" t="str">
        <f>IF(OR($B192="",$C192="",$D192="",$E192&lt;an_initial,$E192&gt;an_final,$M192=FALSE),"",R_ISI*(1+H192)*VLOOKUP(N192,Coef!$E$2:$F$17,2,FALSE))</f>
        <v/>
      </c>
      <c r="J192" s="67" t="str">
        <f>IF(OR($B192="",$C192="",$D192="",$E192="",$E192&gt;an_final,$M192=FALSE),"",R_ISI*(1+H192)*VLOOKUP(N192,Coef!$E$2:$F$17,2,FALSE))</f>
        <v/>
      </c>
      <c r="K192" s="226" t="str">
        <f t="shared" si="10"/>
        <v/>
      </c>
      <c r="L192" s="226" t="str">
        <f t="shared" si="11"/>
        <v/>
      </c>
      <c r="M192" s="333" t="b">
        <f t="shared" si="12"/>
        <v>0</v>
      </c>
      <c r="N192" s="215">
        <f t="shared" si="14"/>
        <v>1</v>
      </c>
      <c r="O192" s="353"/>
    </row>
    <row r="193" spans="1:15" x14ac:dyDescent="0.25">
      <c r="A193" s="216">
        <v>184</v>
      </c>
      <c r="B193" s="39"/>
      <c r="C193" s="39"/>
      <c r="D193" s="39"/>
      <c r="E193" s="38"/>
      <c r="F193" s="38"/>
      <c r="G193" s="38"/>
      <c r="H193" s="69"/>
      <c r="I193" s="67" t="str">
        <f>IF(OR($B193="",$C193="",$D193="",$E193&lt;an_initial,$E193&gt;an_final,$M193=FALSE),"",R_ISI*(1+H193)*VLOOKUP(N193,Coef!$E$2:$F$17,2,FALSE))</f>
        <v/>
      </c>
      <c r="J193" s="67" t="str">
        <f>IF(OR($B193="",$C193="",$D193="",$E193="",$E193&gt;an_final,$M193=FALSE),"",R_ISI*(1+H193)*VLOOKUP(N193,Coef!$E$2:$F$17,2,FALSE))</f>
        <v/>
      </c>
      <c r="K193" s="226" t="str">
        <f t="shared" si="10"/>
        <v/>
      </c>
      <c r="L193" s="226" t="str">
        <f t="shared" si="11"/>
        <v/>
      </c>
      <c r="M193" s="333" t="b">
        <f t="shared" si="12"/>
        <v>0</v>
      </c>
      <c r="N193" s="215">
        <f t="shared" si="14"/>
        <v>1</v>
      </c>
      <c r="O193" s="353"/>
    </row>
    <row r="194" spans="1:15" x14ac:dyDescent="0.25">
      <c r="A194" s="216">
        <v>185</v>
      </c>
      <c r="B194" s="39"/>
      <c r="C194" s="39"/>
      <c r="D194" s="39"/>
      <c r="E194" s="38"/>
      <c r="F194" s="38"/>
      <c r="G194" s="38"/>
      <c r="H194" s="69"/>
      <c r="I194" s="67" t="str">
        <f>IF(OR($B194="",$C194="",$D194="",$E194&lt;an_initial,$E194&gt;an_final,$M194=FALSE),"",R_ISI*(1+H194)*VLOOKUP(N194,Coef!$E$2:$F$17,2,FALSE))</f>
        <v/>
      </c>
      <c r="J194" s="67" t="str">
        <f>IF(OR($B194="",$C194="",$D194="",$E194="",$E194&gt;an_final,$M194=FALSE),"",R_ISI*(1+H194)*VLOOKUP(N194,Coef!$E$2:$F$17,2,FALSE))</f>
        <v/>
      </c>
      <c r="K194" s="226" t="str">
        <f t="shared" si="10"/>
        <v/>
      </c>
      <c r="L194" s="226" t="str">
        <f t="shared" si="11"/>
        <v/>
      </c>
      <c r="M194" s="333" t="b">
        <f t="shared" si="12"/>
        <v>0</v>
      </c>
      <c r="N194" s="215">
        <f t="shared" si="14"/>
        <v>1</v>
      </c>
      <c r="O194" s="353"/>
    </row>
    <row r="195" spans="1:15" x14ac:dyDescent="0.25">
      <c r="A195" s="216">
        <v>186</v>
      </c>
      <c r="B195" s="39"/>
      <c r="C195" s="39"/>
      <c r="D195" s="39"/>
      <c r="E195" s="38"/>
      <c r="F195" s="38"/>
      <c r="G195" s="38"/>
      <c r="H195" s="69"/>
      <c r="I195" s="67" t="str">
        <f>IF(OR($B195="",$C195="",$D195="",$E195&lt;an_initial,$E195&gt;an_final,$M195=FALSE),"",R_ISI*(1+H195)*VLOOKUP(N195,Coef!$E$2:$F$17,2,FALSE))</f>
        <v/>
      </c>
      <c r="J195" s="67" t="str">
        <f>IF(OR($B195="",$C195="",$D195="",$E195="",$E195&gt;an_final,$M195=FALSE),"",R_ISI*(1+H195)*VLOOKUP(N195,Coef!$E$2:$F$17,2,FALSE))</f>
        <v/>
      </c>
      <c r="K195" s="226" t="str">
        <f t="shared" si="10"/>
        <v/>
      </c>
      <c r="L195" s="226" t="str">
        <f t="shared" si="11"/>
        <v/>
      </c>
      <c r="M195" s="333" t="b">
        <f t="shared" si="12"/>
        <v>0</v>
      </c>
      <c r="N195" s="215">
        <f t="shared" si="14"/>
        <v>1</v>
      </c>
      <c r="O195" s="353"/>
    </row>
    <row r="196" spans="1:15" x14ac:dyDescent="0.25">
      <c r="A196" s="216">
        <v>187</v>
      </c>
      <c r="B196" s="39"/>
      <c r="C196" s="39"/>
      <c r="D196" s="39"/>
      <c r="E196" s="38"/>
      <c r="F196" s="38"/>
      <c r="G196" s="38"/>
      <c r="H196" s="69"/>
      <c r="I196" s="67" t="str">
        <f>IF(OR($B196="",$C196="",$D196="",$E196&lt;an_initial,$E196&gt;an_final,$M196=FALSE),"",R_ISI*(1+H196)*VLOOKUP(N196,Coef!$E$2:$F$17,2,FALSE))</f>
        <v/>
      </c>
      <c r="J196" s="67" t="str">
        <f>IF(OR($B196="",$C196="",$D196="",$E196="",$E196&gt;an_final,$M196=FALSE),"",R_ISI*(1+H196)*VLOOKUP(N196,Coef!$E$2:$F$17,2,FALSE))</f>
        <v/>
      </c>
      <c r="K196" s="226" t="str">
        <f t="shared" si="10"/>
        <v/>
      </c>
      <c r="L196" s="226" t="str">
        <f t="shared" si="11"/>
        <v/>
      </c>
      <c r="M196" s="333" t="b">
        <f t="shared" si="12"/>
        <v>0</v>
      </c>
      <c r="N196" s="215">
        <f t="shared" si="14"/>
        <v>1</v>
      </c>
      <c r="O196" s="353"/>
    </row>
    <row r="197" spans="1:15" x14ac:dyDescent="0.25">
      <c r="A197" s="216">
        <v>188</v>
      </c>
      <c r="B197" s="39"/>
      <c r="C197" s="39"/>
      <c r="D197" s="39"/>
      <c r="E197" s="38"/>
      <c r="F197" s="38"/>
      <c r="G197" s="38"/>
      <c r="H197" s="69"/>
      <c r="I197" s="67" t="str">
        <f>IF(OR($B197="",$C197="",$D197="",$E197&lt;an_initial,$E197&gt;an_final,$M197=FALSE),"",R_ISI*(1+H197)*VLOOKUP(N197,Coef!$E$2:$F$17,2,FALSE))</f>
        <v/>
      </c>
      <c r="J197" s="67" t="str">
        <f>IF(OR($B197="",$C197="",$D197="",$E197="",$E197&gt;an_final,$M197=FALSE),"",R_ISI*(1+H197)*VLOOKUP(N197,Coef!$E$2:$F$17,2,FALSE))</f>
        <v/>
      </c>
      <c r="K197" s="226" t="str">
        <f t="shared" si="10"/>
        <v/>
      </c>
      <c r="L197" s="226" t="str">
        <f t="shared" si="11"/>
        <v/>
      </c>
      <c r="M197" s="333" t="b">
        <f t="shared" si="12"/>
        <v>0</v>
      </c>
      <c r="N197" s="215">
        <f t="shared" si="14"/>
        <v>1</v>
      </c>
      <c r="O197" s="353"/>
    </row>
    <row r="198" spans="1:15" x14ac:dyDescent="0.25">
      <c r="A198" s="216">
        <v>189</v>
      </c>
      <c r="B198" s="39"/>
      <c r="C198" s="39"/>
      <c r="D198" s="39"/>
      <c r="E198" s="38"/>
      <c r="F198" s="38"/>
      <c r="G198" s="38"/>
      <c r="H198" s="69"/>
      <c r="I198" s="67" t="str">
        <f>IF(OR($B198="",$C198="",$D198="",$E198&lt;an_initial,$E198&gt;an_final,$M198=FALSE),"",R_ISI*(1+H198)*VLOOKUP(N198,Coef!$E$2:$F$17,2,FALSE))</f>
        <v/>
      </c>
      <c r="J198" s="67" t="str">
        <f>IF(OR($B198="",$C198="",$D198="",$E198="",$E198&gt;an_final,$M198=FALSE),"",R_ISI*(1+H198)*VLOOKUP(N198,Coef!$E$2:$F$17,2,FALSE))</f>
        <v/>
      </c>
      <c r="K198" s="226" t="str">
        <f t="shared" si="10"/>
        <v/>
      </c>
      <c r="L198" s="226" t="str">
        <f t="shared" si="11"/>
        <v/>
      </c>
      <c r="M198" s="333" t="b">
        <f t="shared" si="12"/>
        <v>0</v>
      </c>
      <c r="N198" s="215">
        <f t="shared" si="14"/>
        <v>1</v>
      </c>
      <c r="O198" s="353"/>
    </row>
    <row r="199" spans="1:15" x14ac:dyDescent="0.25">
      <c r="A199" s="216">
        <v>190</v>
      </c>
      <c r="B199" s="39"/>
      <c r="C199" s="39"/>
      <c r="D199" s="39"/>
      <c r="E199" s="38"/>
      <c r="F199" s="38"/>
      <c r="G199" s="38"/>
      <c r="H199" s="69"/>
      <c r="I199" s="67" t="str">
        <f>IF(OR($B199="",$C199="",$D199="",$E199&lt;an_initial,$E199&gt;an_final,$M199=FALSE),"",R_ISI*(1+H199)*VLOOKUP(N199,Coef!$E$2:$F$17,2,FALSE))</f>
        <v/>
      </c>
      <c r="J199" s="67" t="str">
        <f>IF(OR($B199="",$C199="",$D199="",$E199="",$E199&gt;an_final,$M199=FALSE),"",R_ISI*(1+H199)*VLOOKUP(N199,Coef!$E$2:$F$17,2,FALSE))</f>
        <v/>
      </c>
      <c r="K199" s="226" t="str">
        <f t="shared" si="10"/>
        <v/>
      </c>
      <c r="L199" s="226" t="str">
        <f t="shared" si="11"/>
        <v/>
      </c>
      <c r="M199" s="333" t="b">
        <f t="shared" si="12"/>
        <v>0</v>
      </c>
      <c r="N199" s="215">
        <f t="shared" si="14"/>
        <v>1</v>
      </c>
      <c r="O199" s="353"/>
    </row>
    <row r="200" spans="1:15" x14ac:dyDescent="0.25">
      <c r="A200" s="216">
        <v>191</v>
      </c>
      <c r="B200" s="39"/>
      <c r="C200" s="39"/>
      <c r="D200" s="39"/>
      <c r="E200" s="38"/>
      <c r="F200" s="38"/>
      <c r="G200" s="38"/>
      <c r="H200" s="69"/>
      <c r="I200" s="67" t="str">
        <f>IF(OR($B200="",$C200="",$D200="",$E200&lt;an_initial,$E200&gt;an_final,$M200=FALSE),"",R_ISI*(1+H200)*VLOOKUP(N200,Coef!$E$2:$F$17,2,FALSE))</f>
        <v/>
      </c>
      <c r="J200" s="67" t="str">
        <f>IF(OR($B200="",$C200="",$D200="",$E200="",$E200&gt;an_final,$M200=FALSE),"",R_ISI*(1+H200)*VLOOKUP(N200,Coef!$E$2:$F$17,2,FALSE))</f>
        <v/>
      </c>
      <c r="K200" s="226" t="str">
        <f t="shared" si="10"/>
        <v/>
      </c>
      <c r="L200" s="226" t="str">
        <f t="shared" si="11"/>
        <v/>
      </c>
      <c r="M200" s="333" t="b">
        <f t="shared" si="12"/>
        <v>0</v>
      </c>
      <c r="N200" s="215">
        <f t="shared" si="14"/>
        <v>1</v>
      </c>
      <c r="O200" s="353"/>
    </row>
    <row r="201" spans="1:15" x14ac:dyDescent="0.25">
      <c r="A201" s="216">
        <v>192</v>
      </c>
      <c r="B201" s="39"/>
      <c r="C201" s="39"/>
      <c r="D201" s="39"/>
      <c r="E201" s="38"/>
      <c r="F201" s="38"/>
      <c r="G201" s="38"/>
      <c r="H201" s="69"/>
      <c r="I201" s="67" t="str">
        <f>IF(OR($B201="",$C201="",$D201="",$E201&lt;an_initial,$E201&gt;an_final,$M201=FALSE),"",R_ISI*(1+H201)*VLOOKUP(N201,Coef!$E$2:$F$17,2,FALSE))</f>
        <v/>
      </c>
      <c r="J201" s="67" t="str">
        <f>IF(OR($B201="",$C201="",$D201="",$E201="",$E201&gt;an_final,$M201=FALSE),"",R_ISI*(1+H201)*VLOOKUP(N201,Coef!$E$2:$F$17,2,FALSE))</f>
        <v/>
      </c>
      <c r="K201" s="226" t="str">
        <f t="shared" si="10"/>
        <v/>
      </c>
      <c r="L201" s="226" t="str">
        <f t="shared" si="11"/>
        <v/>
      </c>
      <c r="M201" s="333" t="b">
        <f t="shared" si="12"/>
        <v>0</v>
      </c>
      <c r="N201" s="215">
        <f t="shared" si="14"/>
        <v>1</v>
      </c>
      <c r="O201" s="353"/>
    </row>
    <row r="202" spans="1:15" x14ac:dyDescent="0.25">
      <c r="A202" s="216">
        <v>193</v>
      </c>
      <c r="B202" s="39"/>
      <c r="C202" s="39"/>
      <c r="D202" s="39"/>
      <c r="E202" s="38"/>
      <c r="F202" s="38"/>
      <c r="G202" s="38"/>
      <c r="H202" s="69"/>
      <c r="I202" s="67" t="str">
        <f>IF(OR($B202="",$C202="",$D202="",$E202&lt;an_initial,$E202&gt;an_final,$M202=FALSE),"",R_ISI*(1+H202)*VLOOKUP(N202,Coef!$E$2:$F$17,2,FALSE))</f>
        <v/>
      </c>
      <c r="J202" s="67" t="str">
        <f>IF(OR($B202="",$C202="",$D202="",$E202="",$E202&gt;an_final,$M202=FALSE),"",R_ISI*(1+H202)*VLOOKUP(N202,Coef!$E$2:$F$17,2,FALSE))</f>
        <v/>
      </c>
      <c r="K202" s="226" t="str">
        <f t="shared" ref="K202:K259" si="15">IF(OR($B202="",$C202="",$D202="",$E202&gt;an_final,$M202=FALSE),"",IF($E202&gt;=an_initial,1,""))</f>
        <v/>
      </c>
      <c r="L202" s="226" t="str">
        <f t="shared" ref="L202:L259" si="16">IF(OR($B202="",$C202="",$D202="",$E202="",$E202&gt;an_final,$M202=FALSE),"",1)</f>
        <v/>
      </c>
      <c r="M202" s="333" t="b">
        <f t="shared" ref="M202:M259" si="17">IF(nume_candidat="",FALSE,ISNUMBER(SEARCH(nume_candidat,$B202)))</f>
        <v>0</v>
      </c>
      <c r="N202" s="215">
        <f t="shared" si="14"/>
        <v>1</v>
      </c>
      <c r="O202" s="353"/>
    </row>
    <row r="203" spans="1:15" x14ac:dyDescent="0.25">
      <c r="A203" s="216">
        <v>194</v>
      </c>
      <c r="B203" s="39"/>
      <c r="C203" s="39"/>
      <c r="D203" s="39"/>
      <c r="E203" s="38"/>
      <c r="F203" s="38"/>
      <c r="G203" s="38"/>
      <c r="H203" s="69"/>
      <c r="I203" s="67" t="str">
        <f>IF(OR($B203="",$C203="",$D203="",$E203&lt;an_initial,$E203&gt;an_final,$M203=FALSE),"",R_ISI*(1+H203)*VLOOKUP(N203,Coef!$E$2:$F$17,2,FALSE))</f>
        <v/>
      </c>
      <c r="J203" s="67" t="str">
        <f>IF(OR($B203="",$C203="",$D203="",$E203="",$E203&gt;an_final,$M203=FALSE),"",R_ISI*(1+H203)*VLOOKUP(N203,Coef!$E$2:$F$17,2,FALSE))</f>
        <v/>
      </c>
      <c r="K203" s="226" t="str">
        <f t="shared" si="15"/>
        <v/>
      </c>
      <c r="L203" s="226" t="str">
        <f t="shared" si="16"/>
        <v/>
      </c>
      <c r="M203" s="333" t="b">
        <f t="shared" si="17"/>
        <v>0</v>
      </c>
      <c r="N203" s="215">
        <f t="shared" ref="N203:N259" si="18">LEN(B203)-LEN(SUBSTITUTE(B203,",",""))+1</f>
        <v>1</v>
      </c>
      <c r="O203" s="353"/>
    </row>
    <row r="204" spans="1:15" x14ac:dyDescent="0.25">
      <c r="A204" s="216">
        <v>195</v>
      </c>
      <c r="B204" s="39"/>
      <c r="C204" s="39"/>
      <c r="D204" s="39"/>
      <c r="E204" s="38"/>
      <c r="F204" s="38"/>
      <c r="G204" s="38"/>
      <c r="H204" s="69"/>
      <c r="I204" s="67" t="str">
        <f>IF(OR($B204="",$C204="",$D204="",$E204&lt;an_initial,$E204&gt;an_final,$M204=FALSE),"",R_ISI*(1+H204)*VLOOKUP(N204,Coef!$E$2:$F$17,2,FALSE))</f>
        <v/>
      </c>
      <c r="J204" s="67" t="str">
        <f>IF(OR($B204="",$C204="",$D204="",$E204="",$E204&gt;an_final,$M204=FALSE),"",R_ISI*(1+H204)*VLOOKUP(N204,Coef!$E$2:$F$17,2,FALSE))</f>
        <v/>
      </c>
      <c r="K204" s="226" t="str">
        <f t="shared" si="15"/>
        <v/>
      </c>
      <c r="L204" s="226" t="str">
        <f t="shared" si="16"/>
        <v/>
      </c>
      <c r="M204" s="333" t="b">
        <f t="shared" si="17"/>
        <v>0</v>
      </c>
      <c r="N204" s="215">
        <f t="shared" si="18"/>
        <v>1</v>
      </c>
      <c r="O204" s="353"/>
    </row>
    <row r="205" spans="1:15" x14ac:dyDescent="0.25">
      <c r="A205" s="216">
        <v>196</v>
      </c>
      <c r="B205" s="39"/>
      <c r="C205" s="39"/>
      <c r="D205" s="39"/>
      <c r="E205" s="38"/>
      <c r="F205" s="38"/>
      <c r="G205" s="38"/>
      <c r="H205" s="69"/>
      <c r="I205" s="67" t="str">
        <f>IF(OR($B205="",$C205="",$D205="",$E205&lt;an_initial,$E205&gt;an_final,$M205=FALSE),"",R_ISI*(1+H205)*VLOOKUP(N205,Coef!$E$2:$F$17,2,FALSE))</f>
        <v/>
      </c>
      <c r="J205" s="67" t="str">
        <f>IF(OR($B205="",$C205="",$D205="",$E205="",$E205&gt;an_final,$M205=FALSE),"",R_ISI*(1+H205)*VLOOKUP(N205,Coef!$E$2:$F$17,2,FALSE))</f>
        <v/>
      </c>
      <c r="K205" s="226" t="str">
        <f t="shared" si="15"/>
        <v/>
      </c>
      <c r="L205" s="226" t="str">
        <f t="shared" si="16"/>
        <v/>
      </c>
      <c r="M205" s="333" t="b">
        <f t="shared" si="17"/>
        <v>0</v>
      </c>
      <c r="N205" s="215">
        <f t="shared" si="18"/>
        <v>1</v>
      </c>
      <c r="O205" s="353"/>
    </row>
    <row r="206" spans="1:15" x14ac:dyDescent="0.25">
      <c r="A206" s="216">
        <v>197</v>
      </c>
      <c r="B206" s="39"/>
      <c r="C206" s="39"/>
      <c r="D206" s="39"/>
      <c r="E206" s="38"/>
      <c r="F206" s="38"/>
      <c r="G206" s="38"/>
      <c r="H206" s="69"/>
      <c r="I206" s="67" t="str">
        <f>IF(OR($B206="",$C206="",$D206="",$E206&lt;an_initial,$E206&gt;an_final,$M206=FALSE),"",R_ISI*(1+H206)*VLOOKUP(N206,Coef!$E$2:$F$17,2,FALSE))</f>
        <v/>
      </c>
      <c r="J206" s="67" t="str">
        <f>IF(OR($B206="",$C206="",$D206="",$E206="",$E206&gt;an_final,$M206=FALSE),"",R_ISI*(1+H206)*VLOOKUP(N206,Coef!$E$2:$F$17,2,FALSE))</f>
        <v/>
      </c>
      <c r="K206" s="226" t="str">
        <f t="shared" si="15"/>
        <v/>
      </c>
      <c r="L206" s="226" t="str">
        <f t="shared" si="16"/>
        <v/>
      </c>
      <c r="M206" s="333" t="b">
        <f t="shared" si="17"/>
        <v>0</v>
      </c>
      <c r="N206" s="215">
        <f t="shared" si="18"/>
        <v>1</v>
      </c>
      <c r="O206" s="353"/>
    </row>
    <row r="207" spans="1:15" x14ac:dyDescent="0.25">
      <c r="A207" s="216">
        <v>198</v>
      </c>
      <c r="B207" s="39"/>
      <c r="C207" s="39"/>
      <c r="D207" s="39"/>
      <c r="E207" s="38"/>
      <c r="F207" s="38"/>
      <c r="G207" s="38"/>
      <c r="H207" s="69"/>
      <c r="I207" s="67" t="str">
        <f>IF(OR($B207="",$C207="",$D207="",$E207&lt;an_initial,$E207&gt;an_final,$M207=FALSE),"",R_ISI*(1+H207)*VLOOKUP(N207,Coef!$E$2:$F$17,2,FALSE))</f>
        <v/>
      </c>
      <c r="J207" s="67" t="str">
        <f>IF(OR($B207="",$C207="",$D207="",$E207="",$E207&gt;an_final,$M207=FALSE),"",R_ISI*(1+H207)*VLOOKUP(N207,Coef!$E$2:$F$17,2,FALSE))</f>
        <v/>
      </c>
      <c r="K207" s="226" t="str">
        <f t="shared" si="15"/>
        <v/>
      </c>
      <c r="L207" s="226" t="str">
        <f t="shared" si="16"/>
        <v/>
      </c>
      <c r="M207" s="333" t="b">
        <f t="shared" si="17"/>
        <v>0</v>
      </c>
      <c r="N207" s="215">
        <f t="shared" si="18"/>
        <v>1</v>
      </c>
      <c r="O207" s="353"/>
    </row>
    <row r="208" spans="1:15" x14ac:dyDescent="0.25">
      <c r="A208" s="216">
        <v>199</v>
      </c>
      <c r="B208" s="39"/>
      <c r="C208" s="39"/>
      <c r="D208" s="39"/>
      <c r="E208" s="38"/>
      <c r="F208" s="38"/>
      <c r="G208" s="38"/>
      <c r="H208" s="69"/>
      <c r="I208" s="67" t="str">
        <f>IF(OR($B208="",$C208="",$D208="",$E208&lt;an_initial,$E208&gt;an_final,$M208=FALSE),"",R_ISI*(1+H208)*VLOOKUP(N208,Coef!$E$2:$F$17,2,FALSE))</f>
        <v/>
      </c>
      <c r="J208" s="67" t="str">
        <f>IF(OR($B208="",$C208="",$D208="",$E208="",$E208&gt;an_final,$M208=FALSE),"",R_ISI*(1+H208)*VLOOKUP(N208,Coef!$E$2:$F$17,2,FALSE))</f>
        <v/>
      </c>
      <c r="K208" s="226" t="str">
        <f t="shared" si="15"/>
        <v/>
      </c>
      <c r="L208" s="226" t="str">
        <f t="shared" si="16"/>
        <v/>
      </c>
      <c r="M208" s="333" t="b">
        <f t="shared" si="17"/>
        <v>0</v>
      </c>
      <c r="N208" s="215">
        <f t="shared" si="18"/>
        <v>1</v>
      </c>
      <c r="O208" s="353"/>
    </row>
    <row r="209" spans="1:15" x14ac:dyDescent="0.25">
      <c r="A209" s="216">
        <v>200</v>
      </c>
      <c r="B209" s="39"/>
      <c r="C209" s="39"/>
      <c r="D209" s="39"/>
      <c r="E209" s="38"/>
      <c r="F209" s="38"/>
      <c r="G209" s="38"/>
      <c r="H209" s="69"/>
      <c r="I209" s="67" t="str">
        <f>IF(OR($B209="",$C209="",$D209="",$E209&lt;an_initial,$E209&gt;an_final,$M209=FALSE),"",R_ISI*(1+H209)*VLOOKUP(N209,Coef!$E$2:$F$17,2,FALSE))</f>
        <v/>
      </c>
      <c r="J209" s="67" t="str">
        <f>IF(OR($B209="",$C209="",$D209="",$E209="",$E209&gt;an_final,$M209=FALSE),"",R_ISI*(1+H209)*VLOOKUP(N209,Coef!$E$2:$F$17,2,FALSE))</f>
        <v/>
      </c>
      <c r="K209" s="226" t="str">
        <f t="shared" si="15"/>
        <v/>
      </c>
      <c r="L209" s="226" t="str">
        <f t="shared" si="16"/>
        <v/>
      </c>
      <c r="M209" s="333" t="b">
        <f t="shared" si="17"/>
        <v>0</v>
      </c>
      <c r="N209" s="215">
        <f t="shared" si="18"/>
        <v>1</v>
      </c>
      <c r="O209" s="353"/>
    </row>
    <row r="210" spans="1:15" x14ac:dyDescent="0.25">
      <c r="A210" s="216">
        <v>201</v>
      </c>
      <c r="B210" s="39"/>
      <c r="C210" s="39"/>
      <c r="D210" s="39"/>
      <c r="E210" s="38"/>
      <c r="F210" s="38"/>
      <c r="G210" s="38"/>
      <c r="H210" s="69"/>
      <c r="I210" s="67" t="str">
        <f>IF(OR($B210="",$C210="",$D210="",$E210&lt;an_initial,$E210&gt;an_final,$M210=FALSE),"",R_ISI*(1+H210)*VLOOKUP(N210,Coef!$E$2:$F$17,2,FALSE))</f>
        <v/>
      </c>
      <c r="J210" s="67" t="str">
        <f>IF(OR($B210="",$C210="",$D210="",$E210="",$E210&gt;an_final,$M210=FALSE),"",R_ISI*(1+H210)*VLOOKUP(N210,Coef!$E$2:$F$17,2,FALSE))</f>
        <v/>
      </c>
      <c r="K210" s="226" t="str">
        <f t="shared" si="15"/>
        <v/>
      </c>
      <c r="L210" s="226" t="str">
        <f t="shared" si="16"/>
        <v/>
      </c>
      <c r="M210" s="333" t="b">
        <f t="shared" si="17"/>
        <v>0</v>
      </c>
      <c r="N210" s="215">
        <f t="shared" si="18"/>
        <v>1</v>
      </c>
      <c r="O210" s="353"/>
    </row>
    <row r="211" spans="1:15" x14ac:dyDescent="0.25">
      <c r="A211" s="216">
        <v>202</v>
      </c>
      <c r="B211" s="39"/>
      <c r="C211" s="39"/>
      <c r="D211" s="39"/>
      <c r="E211" s="38"/>
      <c r="F211" s="38"/>
      <c r="G211" s="38"/>
      <c r="H211" s="69"/>
      <c r="I211" s="67" t="str">
        <f>IF(OR($B211="",$C211="",$D211="",$E211&lt;an_initial,$E211&gt;an_final,$M211=FALSE),"",R_ISI*(1+H211)*VLOOKUP(N211,Coef!$E$2:$F$17,2,FALSE))</f>
        <v/>
      </c>
      <c r="J211" s="67" t="str">
        <f>IF(OR($B211="",$C211="",$D211="",$E211="",$E211&gt;an_final,$M211=FALSE),"",R_ISI*(1+H211)*VLOOKUP(N211,Coef!$E$2:$F$17,2,FALSE))</f>
        <v/>
      </c>
      <c r="K211" s="226" t="str">
        <f t="shared" si="15"/>
        <v/>
      </c>
      <c r="L211" s="226" t="str">
        <f t="shared" si="16"/>
        <v/>
      </c>
      <c r="M211" s="333" t="b">
        <f t="shared" si="17"/>
        <v>0</v>
      </c>
      <c r="N211" s="215">
        <f t="shared" si="18"/>
        <v>1</v>
      </c>
      <c r="O211" s="353"/>
    </row>
    <row r="212" spans="1:15" x14ac:dyDescent="0.25">
      <c r="A212" s="216">
        <v>203</v>
      </c>
      <c r="B212" s="39"/>
      <c r="C212" s="39"/>
      <c r="D212" s="39"/>
      <c r="E212" s="38"/>
      <c r="F212" s="38"/>
      <c r="G212" s="38"/>
      <c r="H212" s="69"/>
      <c r="I212" s="67" t="str">
        <f>IF(OR($B212="",$C212="",$D212="",$E212&lt;an_initial,$E212&gt;an_final,$M212=FALSE),"",R_ISI*(1+H212)*VLOOKUP(N212,Coef!$E$2:$F$17,2,FALSE))</f>
        <v/>
      </c>
      <c r="J212" s="67" t="str">
        <f>IF(OR($B212="",$C212="",$D212="",$E212="",$E212&gt;an_final,$M212=FALSE),"",R_ISI*(1+H212)*VLOOKUP(N212,Coef!$E$2:$F$17,2,FALSE))</f>
        <v/>
      </c>
      <c r="K212" s="226" t="str">
        <f t="shared" si="15"/>
        <v/>
      </c>
      <c r="L212" s="226" t="str">
        <f t="shared" si="16"/>
        <v/>
      </c>
      <c r="M212" s="333" t="b">
        <f t="shared" si="17"/>
        <v>0</v>
      </c>
      <c r="N212" s="215">
        <f t="shared" si="18"/>
        <v>1</v>
      </c>
      <c r="O212" s="353"/>
    </row>
    <row r="213" spans="1:15" x14ac:dyDescent="0.25">
      <c r="A213" s="216">
        <v>204</v>
      </c>
      <c r="B213" s="39"/>
      <c r="C213" s="39"/>
      <c r="D213" s="39"/>
      <c r="E213" s="38"/>
      <c r="F213" s="38"/>
      <c r="G213" s="38"/>
      <c r="H213" s="69"/>
      <c r="I213" s="67" t="str">
        <f>IF(OR($B213="",$C213="",$D213="",$E213&lt;an_initial,$E213&gt;an_final,$M213=FALSE),"",R_ISI*(1+H213)*VLOOKUP(N213,Coef!$E$2:$F$17,2,FALSE))</f>
        <v/>
      </c>
      <c r="J213" s="67" t="str">
        <f>IF(OR($B213="",$C213="",$D213="",$E213="",$E213&gt;an_final,$M213=FALSE),"",R_ISI*(1+H213)*VLOOKUP(N213,Coef!$E$2:$F$17,2,FALSE))</f>
        <v/>
      </c>
      <c r="K213" s="226" t="str">
        <f t="shared" si="15"/>
        <v/>
      </c>
      <c r="L213" s="226" t="str">
        <f t="shared" si="16"/>
        <v/>
      </c>
      <c r="M213" s="333" t="b">
        <f t="shared" si="17"/>
        <v>0</v>
      </c>
      <c r="N213" s="215">
        <f t="shared" si="18"/>
        <v>1</v>
      </c>
      <c r="O213" s="353"/>
    </row>
    <row r="214" spans="1:15" x14ac:dyDescent="0.25">
      <c r="A214" s="216">
        <v>205</v>
      </c>
      <c r="B214" s="39"/>
      <c r="C214" s="39"/>
      <c r="D214" s="39"/>
      <c r="E214" s="38"/>
      <c r="F214" s="38"/>
      <c r="G214" s="38"/>
      <c r="H214" s="69"/>
      <c r="I214" s="67" t="str">
        <f>IF(OR($B214="",$C214="",$D214="",$E214&lt;an_initial,$E214&gt;an_final,$M214=FALSE),"",R_ISI*(1+H214)*VLOOKUP(N214,Coef!$E$2:$F$17,2,FALSE))</f>
        <v/>
      </c>
      <c r="J214" s="67" t="str">
        <f>IF(OR($B214="",$C214="",$D214="",$E214="",$E214&gt;an_final,$M214=FALSE),"",R_ISI*(1+H214)*VLOOKUP(N214,Coef!$E$2:$F$17,2,FALSE))</f>
        <v/>
      </c>
      <c r="K214" s="226" t="str">
        <f t="shared" si="15"/>
        <v/>
      </c>
      <c r="L214" s="226" t="str">
        <f t="shared" si="16"/>
        <v/>
      </c>
      <c r="M214" s="333" t="b">
        <f t="shared" si="17"/>
        <v>0</v>
      </c>
      <c r="N214" s="215">
        <f t="shared" si="18"/>
        <v>1</v>
      </c>
      <c r="O214" s="353"/>
    </row>
    <row r="215" spans="1:15" x14ac:dyDescent="0.25">
      <c r="A215" s="216">
        <v>206</v>
      </c>
      <c r="B215" s="39"/>
      <c r="C215" s="39"/>
      <c r="D215" s="39"/>
      <c r="E215" s="38"/>
      <c r="F215" s="38"/>
      <c r="G215" s="38"/>
      <c r="H215" s="69"/>
      <c r="I215" s="67" t="str">
        <f>IF(OR($B215="",$C215="",$D215="",$E215&lt;an_initial,$E215&gt;an_final,$M215=FALSE),"",R_ISI*(1+H215)*VLOOKUP(N215,Coef!$E$2:$F$17,2,FALSE))</f>
        <v/>
      </c>
      <c r="J215" s="67" t="str">
        <f>IF(OR($B215="",$C215="",$D215="",$E215="",$E215&gt;an_final,$M215=FALSE),"",R_ISI*(1+H215)*VLOOKUP(N215,Coef!$E$2:$F$17,2,FALSE))</f>
        <v/>
      </c>
      <c r="K215" s="226" t="str">
        <f t="shared" si="15"/>
        <v/>
      </c>
      <c r="L215" s="226" t="str">
        <f t="shared" si="16"/>
        <v/>
      </c>
      <c r="M215" s="333" t="b">
        <f t="shared" si="17"/>
        <v>0</v>
      </c>
      <c r="N215" s="215">
        <f t="shared" si="18"/>
        <v>1</v>
      </c>
      <c r="O215" s="353"/>
    </row>
    <row r="216" spans="1:15" x14ac:dyDescent="0.25">
      <c r="A216" s="216">
        <v>207</v>
      </c>
      <c r="B216" s="39"/>
      <c r="C216" s="39"/>
      <c r="D216" s="39"/>
      <c r="E216" s="38"/>
      <c r="F216" s="38"/>
      <c r="G216" s="38"/>
      <c r="H216" s="69"/>
      <c r="I216" s="67" t="str">
        <f>IF(OR($B216="",$C216="",$D216="",$E216&lt;an_initial,$E216&gt;an_final,$M216=FALSE),"",R_ISI*(1+H216)*VLOOKUP(N216,Coef!$E$2:$F$17,2,FALSE))</f>
        <v/>
      </c>
      <c r="J216" s="67" t="str">
        <f>IF(OR($B216="",$C216="",$D216="",$E216="",$E216&gt;an_final,$M216=FALSE),"",R_ISI*(1+H216)*VLOOKUP(N216,Coef!$E$2:$F$17,2,FALSE))</f>
        <v/>
      </c>
      <c r="K216" s="226" t="str">
        <f t="shared" si="15"/>
        <v/>
      </c>
      <c r="L216" s="226" t="str">
        <f t="shared" si="16"/>
        <v/>
      </c>
      <c r="M216" s="333" t="b">
        <f t="shared" si="17"/>
        <v>0</v>
      </c>
      <c r="N216" s="215">
        <f t="shared" si="18"/>
        <v>1</v>
      </c>
      <c r="O216" s="353"/>
    </row>
    <row r="217" spans="1:15" x14ac:dyDescent="0.25">
      <c r="A217" s="216">
        <v>208</v>
      </c>
      <c r="B217" s="39"/>
      <c r="C217" s="39"/>
      <c r="D217" s="39"/>
      <c r="E217" s="38"/>
      <c r="F217" s="38"/>
      <c r="G217" s="38"/>
      <c r="H217" s="69"/>
      <c r="I217" s="67" t="str">
        <f>IF(OR($B217="",$C217="",$D217="",$E217&lt;an_initial,$E217&gt;an_final,$M217=FALSE),"",R_ISI*(1+H217)*VLOOKUP(N217,Coef!$E$2:$F$17,2,FALSE))</f>
        <v/>
      </c>
      <c r="J217" s="67" t="str">
        <f>IF(OR($B217="",$C217="",$D217="",$E217="",$E217&gt;an_final,$M217=FALSE),"",R_ISI*(1+H217)*VLOOKUP(N217,Coef!$E$2:$F$17,2,FALSE))</f>
        <v/>
      </c>
      <c r="K217" s="226" t="str">
        <f t="shared" si="15"/>
        <v/>
      </c>
      <c r="L217" s="226" t="str">
        <f t="shared" si="16"/>
        <v/>
      </c>
      <c r="M217" s="333" t="b">
        <f t="shared" si="17"/>
        <v>0</v>
      </c>
      <c r="N217" s="215">
        <f t="shared" si="18"/>
        <v>1</v>
      </c>
      <c r="O217" s="353"/>
    </row>
    <row r="218" spans="1:15" x14ac:dyDescent="0.25">
      <c r="A218" s="216">
        <v>209</v>
      </c>
      <c r="B218" s="39"/>
      <c r="C218" s="39"/>
      <c r="D218" s="39"/>
      <c r="E218" s="38"/>
      <c r="F218" s="38"/>
      <c r="G218" s="38"/>
      <c r="H218" s="69"/>
      <c r="I218" s="67" t="str">
        <f>IF(OR($B218="",$C218="",$D218="",$E218&lt;an_initial,$E218&gt;an_final,$M218=FALSE),"",R_ISI*(1+H218)*VLOOKUP(N218,Coef!$E$2:$F$17,2,FALSE))</f>
        <v/>
      </c>
      <c r="J218" s="67" t="str">
        <f>IF(OR($B218="",$C218="",$D218="",$E218="",$E218&gt;an_final,$M218=FALSE),"",R_ISI*(1+H218)*VLOOKUP(N218,Coef!$E$2:$F$17,2,FALSE))</f>
        <v/>
      </c>
      <c r="K218" s="226" t="str">
        <f t="shared" si="15"/>
        <v/>
      </c>
      <c r="L218" s="226" t="str">
        <f t="shared" si="16"/>
        <v/>
      </c>
      <c r="M218" s="333" t="b">
        <f t="shared" si="17"/>
        <v>0</v>
      </c>
      <c r="N218" s="215">
        <f t="shared" si="18"/>
        <v>1</v>
      </c>
      <c r="O218" s="353"/>
    </row>
    <row r="219" spans="1:15" x14ac:dyDescent="0.25">
      <c r="A219" s="216">
        <v>210</v>
      </c>
      <c r="B219" s="39"/>
      <c r="C219" s="39"/>
      <c r="D219" s="39"/>
      <c r="E219" s="38"/>
      <c r="F219" s="38"/>
      <c r="G219" s="38"/>
      <c r="H219" s="69"/>
      <c r="I219" s="67" t="str">
        <f>IF(OR($B219="",$C219="",$D219="",$E219&lt;an_initial,$E219&gt;an_final,$M219=FALSE),"",R_ISI*(1+H219)*VLOOKUP(N219,Coef!$E$2:$F$17,2,FALSE))</f>
        <v/>
      </c>
      <c r="J219" s="67" t="str">
        <f>IF(OR($B219="",$C219="",$D219="",$E219="",$E219&gt;an_final,$M219=FALSE),"",R_ISI*(1+H219)*VLOOKUP(N219,Coef!$E$2:$F$17,2,FALSE))</f>
        <v/>
      </c>
      <c r="K219" s="226" t="str">
        <f t="shared" si="15"/>
        <v/>
      </c>
      <c r="L219" s="226" t="str">
        <f t="shared" si="16"/>
        <v/>
      </c>
      <c r="M219" s="333" t="b">
        <f t="shared" si="17"/>
        <v>0</v>
      </c>
      <c r="N219" s="215">
        <f t="shared" si="18"/>
        <v>1</v>
      </c>
      <c r="O219" s="353"/>
    </row>
    <row r="220" spans="1:15" x14ac:dyDescent="0.25">
      <c r="A220" s="216">
        <v>211</v>
      </c>
      <c r="B220" s="39"/>
      <c r="C220" s="39"/>
      <c r="D220" s="39"/>
      <c r="E220" s="38"/>
      <c r="F220" s="38"/>
      <c r="G220" s="38"/>
      <c r="H220" s="69"/>
      <c r="I220" s="67" t="str">
        <f>IF(OR($B220="",$C220="",$D220="",$E220&lt;an_initial,$E220&gt;an_final,$M220=FALSE),"",R_ISI*(1+H220)*VLOOKUP(N220,Coef!$E$2:$F$17,2,FALSE))</f>
        <v/>
      </c>
      <c r="J220" s="67" t="str">
        <f>IF(OR($B220="",$C220="",$D220="",$E220="",$E220&gt;an_final,$M220=FALSE),"",R_ISI*(1+H220)*VLOOKUP(N220,Coef!$E$2:$F$17,2,FALSE))</f>
        <v/>
      </c>
      <c r="K220" s="226" t="str">
        <f t="shared" si="15"/>
        <v/>
      </c>
      <c r="L220" s="226" t="str">
        <f t="shared" si="16"/>
        <v/>
      </c>
      <c r="M220" s="333" t="b">
        <f t="shared" si="17"/>
        <v>0</v>
      </c>
      <c r="N220" s="215">
        <f t="shared" si="18"/>
        <v>1</v>
      </c>
      <c r="O220" s="353"/>
    </row>
    <row r="221" spans="1:15" x14ac:dyDescent="0.25">
      <c r="A221" s="216">
        <v>212</v>
      </c>
      <c r="B221" s="39"/>
      <c r="C221" s="39"/>
      <c r="D221" s="39"/>
      <c r="E221" s="38"/>
      <c r="F221" s="38"/>
      <c r="G221" s="38"/>
      <c r="H221" s="69"/>
      <c r="I221" s="67" t="str">
        <f>IF(OR($B221="",$C221="",$D221="",$E221&lt;an_initial,$E221&gt;an_final,$M221=FALSE),"",R_ISI*(1+H221)*VLOOKUP(N221,Coef!$E$2:$F$17,2,FALSE))</f>
        <v/>
      </c>
      <c r="J221" s="67" t="str">
        <f>IF(OR($B221="",$C221="",$D221="",$E221="",$E221&gt;an_final,$M221=FALSE),"",R_ISI*(1+H221)*VLOOKUP(N221,Coef!$E$2:$F$17,2,FALSE))</f>
        <v/>
      </c>
      <c r="K221" s="226" t="str">
        <f t="shared" si="15"/>
        <v/>
      </c>
      <c r="L221" s="226" t="str">
        <f t="shared" si="16"/>
        <v/>
      </c>
      <c r="M221" s="333" t="b">
        <f t="shared" si="17"/>
        <v>0</v>
      </c>
      <c r="N221" s="215">
        <f t="shared" si="18"/>
        <v>1</v>
      </c>
      <c r="O221" s="353"/>
    </row>
    <row r="222" spans="1:15" x14ac:dyDescent="0.25">
      <c r="A222" s="216">
        <v>213</v>
      </c>
      <c r="B222" s="39"/>
      <c r="C222" s="39"/>
      <c r="D222" s="39"/>
      <c r="E222" s="38"/>
      <c r="F222" s="38"/>
      <c r="G222" s="38"/>
      <c r="H222" s="69"/>
      <c r="I222" s="67" t="str">
        <f>IF(OR($B222="",$C222="",$D222="",$E222&lt;an_initial,$E222&gt;an_final,$M222=FALSE),"",R_ISI*(1+H222)*VLOOKUP(N222,Coef!$E$2:$F$17,2,FALSE))</f>
        <v/>
      </c>
      <c r="J222" s="67" t="str">
        <f>IF(OR($B222="",$C222="",$D222="",$E222="",$E222&gt;an_final,$M222=FALSE),"",R_ISI*(1+H222)*VLOOKUP(N222,Coef!$E$2:$F$17,2,FALSE))</f>
        <v/>
      </c>
      <c r="K222" s="226" t="str">
        <f t="shared" si="15"/>
        <v/>
      </c>
      <c r="L222" s="226" t="str">
        <f t="shared" si="16"/>
        <v/>
      </c>
      <c r="M222" s="333" t="b">
        <f t="shared" si="17"/>
        <v>0</v>
      </c>
      <c r="N222" s="215">
        <f t="shared" si="18"/>
        <v>1</v>
      </c>
      <c r="O222" s="353"/>
    </row>
    <row r="223" spans="1:15" x14ac:dyDescent="0.25">
      <c r="A223" s="216">
        <v>214</v>
      </c>
      <c r="B223" s="39"/>
      <c r="C223" s="39"/>
      <c r="D223" s="39"/>
      <c r="E223" s="38"/>
      <c r="F223" s="38"/>
      <c r="G223" s="38"/>
      <c r="H223" s="69"/>
      <c r="I223" s="67" t="str">
        <f>IF(OR($B223="",$C223="",$D223="",$E223&lt;an_initial,$E223&gt;an_final,$M223=FALSE),"",R_ISI*(1+H223)*VLOOKUP(N223,Coef!$E$2:$F$17,2,FALSE))</f>
        <v/>
      </c>
      <c r="J223" s="67" t="str">
        <f>IF(OR($B223="",$C223="",$D223="",$E223="",$E223&gt;an_final,$M223=FALSE),"",R_ISI*(1+H223)*VLOOKUP(N223,Coef!$E$2:$F$17,2,FALSE))</f>
        <v/>
      </c>
      <c r="K223" s="226" t="str">
        <f t="shared" si="15"/>
        <v/>
      </c>
      <c r="L223" s="226" t="str">
        <f t="shared" si="16"/>
        <v/>
      </c>
      <c r="M223" s="333" t="b">
        <f t="shared" si="17"/>
        <v>0</v>
      </c>
      <c r="N223" s="215">
        <f t="shared" si="18"/>
        <v>1</v>
      </c>
      <c r="O223" s="353"/>
    </row>
    <row r="224" spans="1:15" x14ac:dyDescent="0.25">
      <c r="A224" s="216">
        <v>215</v>
      </c>
      <c r="B224" s="39"/>
      <c r="C224" s="39"/>
      <c r="D224" s="39"/>
      <c r="E224" s="38"/>
      <c r="F224" s="38"/>
      <c r="G224" s="38"/>
      <c r="H224" s="69"/>
      <c r="I224" s="67" t="str">
        <f>IF(OR($B224="",$C224="",$D224="",$E224&lt;an_initial,$E224&gt;an_final,$M224=FALSE),"",R_ISI*(1+H224)*VLOOKUP(N224,Coef!$E$2:$F$17,2,FALSE))</f>
        <v/>
      </c>
      <c r="J224" s="67" t="str">
        <f>IF(OR($B224="",$C224="",$D224="",$E224="",$E224&gt;an_final,$M224=FALSE),"",R_ISI*(1+H224)*VLOOKUP(N224,Coef!$E$2:$F$17,2,FALSE))</f>
        <v/>
      </c>
      <c r="K224" s="226" t="str">
        <f t="shared" si="15"/>
        <v/>
      </c>
      <c r="L224" s="226" t="str">
        <f t="shared" si="16"/>
        <v/>
      </c>
      <c r="M224" s="333" t="b">
        <f t="shared" si="17"/>
        <v>0</v>
      </c>
      <c r="N224" s="215">
        <f t="shared" si="18"/>
        <v>1</v>
      </c>
      <c r="O224" s="353"/>
    </row>
    <row r="225" spans="1:15" x14ac:dyDescent="0.25">
      <c r="A225" s="216">
        <v>216</v>
      </c>
      <c r="B225" s="39"/>
      <c r="C225" s="39"/>
      <c r="D225" s="39"/>
      <c r="E225" s="38"/>
      <c r="F225" s="38"/>
      <c r="G225" s="38"/>
      <c r="H225" s="69"/>
      <c r="I225" s="67" t="str">
        <f>IF(OR($B225="",$C225="",$D225="",$E225&lt;an_initial,$E225&gt;an_final,$M225=FALSE),"",R_ISI*(1+H225)*VLOOKUP(N225,Coef!$E$2:$F$17,2,FALSE))</f>
        <v/>
      </c>
      <c r="J225" s="67" t="str">
        <f>IF(OR($B225="",$C225="",$D225="",$E225="",$E225&gt;an_final,$M225=FALSE),"",R_ISI*(1+H225)*VLOOKUP(N225,Coef!$E$2:$F$17,2,FALSE))</f>
        <v/>
      </c>
      <c r="K225" s="226" t="str">
        <f t="shared" si="15"/>
        <v/>
      </c>
      <c r="L225" s="226" t="str">
        <f t="shared" si="16"/>
        <v/>
      </c>
      <c r="M225" s="333" t="b">
        <f t="shared" si="17"/>
        <v>0</v>
      </c>
      <c r="N225" s="215">
        <f t="shared" si="18"/>
        <v>1</v>
      </c>
      <c r="O225" s="353"/>
    </row>
    <row r="226" spans="1:15" x14ac:dyDescent="0.25">
      <c r="A226" s="216">
        <v>217</v>
      </c>
      <c r="B226" s="39"/>
      <c r="C226" s="39"/>
      <c r="D226" s="39"/>
      <c r="E226" s="38"/>
      <c r="F226" s="38"/>
      <c r="G226" s="38"/>
      <c r="H226" s="69"/>
      <c r="I226" s="67" t="str">
        <f>IF(OR($B226="",$C226="",$D226="",$E226&lt;an_initial,$E226&gt;an_final,$M226=FALSE),"",R_ISI*(1+H226)*VLOOKUP(N226,Coef!$E$2:$F$17,2,FALSE))</f>
        <v/>
      </c>
      <c r="J226" s="67" t="str">
        <f>IF(OR($B226="",$C226="",$D226="",$E226="",$E226&gt;an_final,$M226=FALSE),"",R_ISI*(1+H226)*VLOOKUP(N226,Coef!$E$2:$F$17,2,FALSE))</f>
        <v/>
      </c>
      <c r="K226" s="226" t="str">
        <f t="shared" si="15"/>
        <v/>
      </c>
      <c r="L226" s="226" t="str">
        <f t="shared" si="16"/>
        <v/>
      </c>
      <c r="M226" s="333" t="b">
        <f t="shared" si="17"/>
        <v>0</v>
      </c>
      <c r="N226" s="215">
        <f t="shared" si="18"/>
        <v>1</v>
      </c>
      <c r="O226" s="353"/>
    </row>
    <row r="227" spans="1:15" x14ac:dyDescent="0.25">
      <c r="A227" s="216">
        <v>218</v>
      </c>
      <c r="B227" s="39"/>
      <c r="C227" s="39"/>
      <c r="D227" s="39"/>
      <c r="E227" s="38"/>
      <c r="F227" s="38"/>
      <c r="G227" s="38"/>
      <c r="H227" s="69"/>
      <c r="I227" s="67" t="str">
        <f>IF(OR($B227="",$C227="",$D227="",$E227&lt;an_initial,$E227&gt;an_final,$M227=FALSE),"",R_ISI*(1+H227)*VLOOKUP(N227,Coef!$E$2:$F$17,2,FALSE))</f>
        <v/>
      </c>
      <c r="J227" s="67" t="str">
        <f>IF(OR($B227="",$C227="",$D227="",$E227="",$E227&gt;an_final,$M227=FALSE),"",R_ISI*(1+H227)*VLOOKUP(N227,Coef!$E$2:$F$17,2,FALSE))</f>
        <v/>
      </c>
      <c r="K227" s="226" t="str">
        <f t="shared" si="15"/>
        <v/>
      </c>
      <c r="L227" s="226" t="str">
        <f t="shared" si="16"/>
        <v/>
      </c>
      <c r="M227" s="333" t="b">
        <f t="shared" si="17"/>
        <v>0</v>
      </c>
      <c r="N227" s="215">
        <f t="shared" si="18"/>
        <v>1</v>
      </c>
      <c r="O227" s="353"/>
    </row>
    <row r="228" spans="1:15" x14ac:dyDescent="0.25">
      <c r="A228" s="216">
        <v>219</v>
      </c>
      <c r="B228" s="39"/>
      <c r="C228" s="39"/>
      <c r="D228" s="39"/>
      <c r="E228" s="38"/>
      <c r="F228" s="38"/>
      <c r="G228" s="38"/>
      <c r="H228" s="69"/>
      <c r="I228" s="67" t="str">
        <f>IF(OR($B228="",$C228="",$D228="",$E228&lt;an_initial,$E228&gt;an_final,$M228=FALSE),"",R_ISI*(1+H228)*VLOOKUP(N228,Coef!$E$2:$F$17,2,FALSE))</f>
        <v/>
      </c>
      <c r="J228" s="67" t="str">
        <f>IF(OR($B228="",$C228="",$D228="",$E228="",$E228&gt;an_final,$M228=FALSE),"",R_ISI*(1+H228)*VLOOKUP(N228,Coef!$E$2:$F$17,2,FALSE))</f>
        <v/>
      </c>
      <c r="K228" s="226" t="str">
        <f t="shared" si="15"/>
        <v/>
      </c>
      <c r="L228" s="226" t="str">
        <f t="shared" si="16"/>
        <v/>
      </c>
      <c r="M228" s="333" t="b">
        <f t="shared" si="17"/>
        <v>0</v>
      </c>
      <c r="N228" s="215">
        <f t="shared" si="18"/>
        <v>1</v>
      </c>
      <c r="O228" s="353"/>
    </row>
    <row r="229" spans="1:15" x14ac:dyDescent="0.25">
      <c r="A229" s="216">
        <v>220</v>
      </c>
      <c r="B229" s="39"/>
      <c r="C229" s="39"/>
      <c r="D229" s="39"/>
      <c r="E229" s="38"/>
      <c r="F229" s="38"/>
      <c r="G229" s="38"/>
      <c r="H229" s="69"/>
      <c r="I229" s="67" t="str">
        <f>IF(OR($B229="",$C229="",$D229="",$E229&lt;an_initial,$E229&gt;an_final,$M229=FALSE),"",R_ISI*(1+H229)*VLOOKUP(N229,Coef!$E$2:$F$17,2,FALSE))</f>
        <v/>
      </c>
      <c r="J229" s="67" t="str">
        <f>IF(OR($B229="",$C229="",$D229="",$E229="",$E229&gt;an_final,$M229=FALSE),"",R_ISI*(1+H229)*VLOOKUP(N229,Coef!$E$2:$F$17,2,FALSE))</f>
        <v/>
      </c>
      <c r="K229" s="226" t="str">
        <f t="shared" si="15"/>
        <v/>
      </c>
      <c r="L229" s="226" t="str">
        <f t="shared" si="16"/>
        <v/>
      </c>
      <c r="M229" s="333" t="b">
        <f t="shared" si="17"/>
        <v>0</v>
      </c>
      <c r="N229" s="215">
        <f t="shared" si="18"/>
        <v>1</v>
      </c>
      <c r="O229" s="353"/>
    </row>
    <row r="230" spans="1:15" x14ac:dyDescent="0.25">
      <c r="A230" s="216">
        <v>221</v>
      </c>
      <c r="B230" s="39"/>
      <c r="C230" s="39"/>
      <c r="D230" s="39"/>
      <c r="E230" s="38"/>
      <c r="F230" s="38"/>
      <c r="G230" s="38"/>
      <c r="H230" s="69"/>
      <c r="I230" s="67" t="str">
        <f>IF(OR($B230="",$C230="",$D230="",$E230&lt;an_initial,$E230&gt;an_final,$M230=FALSE),"",R_ISI*(1+H230)*VLOOKUP(N230,Coef!$E$2:$F$17,2,FALSE))</f>
        <v/>
      </c>
      <c r="J230" s="67" t="str">
        <f>IF(OR($B230="",$C230="",$D230="",$E230="",$E230&gt;an_final,$M230=FALSE),"",R_ISI*(1+H230)*VLOOKUP(N230,Coef!$E$2:$F$17,2,FALSE))</f>
        <v/>
      </c>
      <c r="K230" s="226" t="str">
        <f t="shared" si="15"/>
        <v/>
      </c>
      <c r="L230" s="226" t="str">
        <f t="shared" si="16"/>
        <v/>
      </c>
      <c r="M230" s="333" t="b">
        <f t="shared" si="17"/>
        <v>0</v>
      </c>
      <c r="N230" s="215">
        <f t="shared" si="18"/>
        <v>1</v>
      </c>
      <c r="O230" s="353"/>
    </row>
    <row r="231" spans="1:15" x14ac:dyDescent="0.25">
      <c r="A231" s="216">
        <v>222</v>
      </c>
      <c r="B231" s="39"/>
      <c r="C231" s="39"/>
      <c r="D231" s="39"/>
      <c r="E231" s="38"/>
      <c r="F231" s="38"/>
      <c r="G231" s="38"/>
      <c r="H231" s="69"/>
      <c r="I231" s="67" t="str">
        <f>IF(OR($B231="",$C231="",$D231="",$E231&lt;an_initial,$E231&gt;an_final,$M231=FALSE),"",R_ISI*(1+H231)*VLOOKUP(N231,Coef!$E$2:$F$17,2,FALSE))</f>
        <v/>
      </c>
      <c r="J231" s="67" t="str">
        <f>IF(OR($B231="",$C231="",$D231="",$E231="",$E231&gt;an_final,$M231=FALSE),"",R_ISI*(1+H231)*VLOOKUP(N231,Coef!$E$2:$F$17,2,FALSE))</f>
        <v/>
      </c>
      <c r="K231" s="226" t="str">
        <f t="shared" si="15"/>
        <v/>
      </c>
      <c r="L231" s="226" t="str">
        <f t="shared" si="16"/>
        <v/>
      </c>
      <c r="M231" s="333" t="b">
        <f t="shared" si="17"/>
        <v>0</v>
      </c>
      <c r="N231" s="215">
        <f t="shared" si="18"/>
        <v>1</v>
      </c>
      <c r="O231" s="353"/>
    </row>
    <row r="232" spans="1:15" x14ac:dyDescent="0.25">
      <c r="A232" s="216">
        <v>223</v>
      </c>
      <c r="B232" s="39"/>
      <c r="C232" s="39"/>
      <c r="D232" s="39"/>
      <c r="E232" s="38"/>
      <c r="F232" s="38"/>
      <c r="G232" s="38"/>
      <c r="H232" s="69"/>
      <c r="I232" s="67" t="str">
        <f>IF(OR($B232="",$C232="",$D232="",$E232&lt;an_initial,$E232&gt;an_final,$M232=FALSE),"",R_ISI*(1+H232)*VLOOKUP(N232,Coef!$E$2:$F$17,2,FALSE))</f>
        <v/>
      </c>
      <c r="J232" s="67" t="str">
        <f>IF(OR($B232="",$C232="",$D232="",$E232="",$E232&gt;an_final,$M232=FALSE),"",R_ISI*(1+H232)*VLOOKUP(N232,Coef!$E$2:$F$17,2,FALSE))</f>
        <v/>
      </c>
      <c r="K232" s="226" t="str">
        <f t="shared" si="15"/>
        <v/>
      </c>
      <c r="L232" s="226" t="str">
        <f t="shared" si="16"/>
        <v/>
      </c>
      <c r="M232" s="333" t="b">
        <f t="shared" si="17"/>
        <v>0</v>
      </c>
      <c r="N232" s="215">
        <f t="shared" si="18"/>
        <v>1</v>
      </c>
      <c r="O232" s="353"/>
    </row>
    <row r="233" spans="1:15" x14ac:dyDescent="0.25">
      <c r="A233" s="216">
        <v>224</v>
      </c>
      <c r="B233" s="39"/>
      <c r="C233" s="39"/>
      <c r="D233" s="39"/>
      <c r="E233" s="38"/>
      <c r="F233" s="38"/>
      <c r="G233" s="38"/>
      <c r="H233" s="69"/>
      <c r="I233" s="67" t="str">
        <f>IF(OR($B233="",$C233="",$D233="",$E233&lt;an_initial,$E233&gt;an_final,$M233=FALSE),"",R_ISI*(1+H233)*VLOOKUP(N233,Coef!$E$2:$F$17,2,FALSE))</f>
        <v/>
      </c>
      <c r="J233" s="67" t="str">
        <f>IF(OR($B233="",$C233="",$D233="",$E233="",$E233&gt;an_final,$M233=FALSE),"",R_ISI*(1+H233)*VLOOKUP(N233,Coef!$E$2:$F$17,2,FALSE))</f>
        <v/>
      </c>
      <c r="K233" s="226" t="str">
        <f t="shared" si="15"/>
        <v/>
      </c>
      <c r="L233" s="226" t="str">
        <f t="shared" si="16"/>
        <v/>
      </c>
      <c r="M233" s="333" t="b">
        <f t="shared" si="17"/>
        <v>0</v>
      </c>
      <c r="N233" s="215">
        <f t="shared" si="18"/>
        <v>1</v>
      </c>
      <c r="O233" s="353"/>
    </row>
    <row r="234" spans="1:15" x14ac:dyDescent="0.25">
      <c r="A234" s="216">
        <v>225</v>
      </c>
      <c r="B234" s="39"/>
      <c r="C234" s="39"/>
      <c r="D234" s="39"/>
      <c r="E234" s="38"/>
      <c r="F234" s="38"/>
      <c r="G234" s="38"/>
      <c r="H234" s="69"/>
      <c r="I234" s="67" t="str">
        <f>IF(OR($B234="",$C234="",$D234="",$E234&lt;an_initial,$E234&gt;an_final,$M234=FALSE),"",R_ISI*(1+H234)*VLOOKUP(N234,Coef!$E$2:$F$17,2,FALSE))</f>
        <v/>
      </c>
      <c r="J234" s="67" t="str">
        <f>IF(OR($B234="",$C234="",$D234="",$E234="",$E234&gt;an_final,$M234=FALSE),"",R_ISI*(1+H234)*VLOOKUP(N234,Coef!$E$2:$F$17,2,FALSE))</f>
        <v/>
      </c>
      <c r="K234" s="226" t="str">
        <f t="shared" si="15"/>
        <v/>
      </c>
      <c r="L234" s="226" t="str">
        <f t="shared" si="16"/>
        <v/>
      </c>
      <c r="M234" s="333" t="b">
        <f t="shared" si="17"/>
        <v>0</v>
      </c>
      <c r="N234" s="215">
        <f t="shared" si="18"/>
        <v>1</v>
      </c>
      <c r="O234" s="353"/>
    </row>
    <row r="235" spans="1:15" x14ac:dyDescent="0.25">
      <c r="A235" s="216">
        <v>226</v>
      </c>
      <c r="B235" s="39"/>
      <c r="C235" s="39"/>
      <c r="D235" s="39"/>
      <c r="E235" s="38"/>
      <c r="F235" s="38"/>
      <c r="G235" s="38"/>
      <c r="H235" s="69"/>
      <c r="I235" s="67" t="str">
        <f>IF(OR($B235="",$C235="",$D235="",$E235&lt;an_initial,$E235&gt;an_final,$M235=FALSE),"",R_ISI*(1+H235)*VLOOKUP(N235,Coef!$E$2:$F$17,2,FALSE))</f>
        <v/>
      </c>
      <c r="J235" s="67" t="str">
        <f>IF(OR($B235="",$C235="",$D235="",$E235="",$E235&gt;an_final,$M235=FALSE),"",R_ISI*(1+H235)*VLOOKUP(N235,Coef!$E$2:$F$17,2,FALSE))</f>
        <v/>
      </c>
      <c r="K235" s="226" t="str">
        <f t="shared" si="15"/>
        <v/>
      </c>
      <c r="L235" s="226" t="str">
        <f t="shared" si="16"/>
        <v/>
      </c>
      <c r="M235" s="333" t="b">
        <f t="shared" si="17"/>
        <v>0</v>
      </c>
      <c r="N235" s="215">
        <f t="shared" si="18"/>
        <v>1</v>
      </c>
      <c r="O235" s="353"/>
    </row>
    <row r="236" spans="1:15" x14ac:dyDescent="0.25">
      <c r="A236" s="216">
        <v>227</v>
      </c>
      <c r="B236" s="39"/>
      <c r="C236" s="39"/>
      <c r="D236" s="39"/>
      <c r="E236" s="38"/>
      <c r="F236" s="38"/>
      <c r="G236" s="38"/>
      <c r="H236" s="69"/>
      <c r="I236" s="67" t="str">
        <f>IF(OR($B236="",$C236="",$D236="",$E236&lt;an_initial,$E236&gt;an_final,$M236=FALSE),"",R_ISI*(1+H236)*VLOOKUP(N236,Coef!$E$2:$F$17,2,FALSE))</f>
        <v/>
      </c>
      <c r="J236" s="67" t="str">
        <f>IF(OR($B236="",$C236="",$D236="",$E236="",$E236&gt;an_final,$M236=FALSE),"",R_ISI*(1+H236)*VLOOKUP(N236,Coef!$E$2:$F$17,2,FALSE))</f>
        <v/>
      </c>
      <c r="K236" s="226" t="str">
        <f t="shared" si="15"/>
        <v/>
      </c>
      <c r="L236" s="226" t="str">
        <f t="shared" si="16"/>
        <v/>
      </c>
      <c r="M236" s="333" t="b">
        <f t="shared" si="17"/>
        <v>0</v>
      </c>
      <c r="N236" s="215">
        <f t="shared" si="18"/>
        <v>1</v>
      </c>
      <c r="O236" s="353"/>
    </row>
    <row r="237" spans="1:15" x14ac:dyDescent="0.25">
      <c r="A237" s="216">
        <v>228</v>
      </c>
      <c r="B237" s="39"/>
      <c r="C237" s="39"/>
      <c r="D237" s="39"/>
      <c r="E237" s="38"/>
      <c r="F237" s="38"/>
      <c r="G237" s="38"/>
      <c r="H237" s="69"/>
      <c r="I237" s="67" t="str">
        <f>IF(OR($B237="",$C237="",$D237="",$E237&lt;an_initial,$E237&gt;an_final,$M237=FALSE),"",R_ISI*(1+H237)*VLOOKUP(N237,Coef!$E$2:$F$17,2,FALSE))</f>
        <v/>
      </c>
      <c r="J237" s="67" t="str">
        <f>IF(OR($B237="",$C237="",$D237="",$E237="",$E237&gt;an_final,$M237=FALSE),"",R_ISI*(1+H237)*VLOOKUP(N237,Coef!$E$2:$F$17,2,FALSE))</f>
        <v/>
      </c>
      <c r="K237" s="226" t="str">
        <f t="shared" si="15"/>
        <v/>
      </c>
      <c r="L237" s="226" t="str">
        <f t="shared" si="16"/>
        <v/>
      </c>
      <c r="M237" s="333" t="b">
        <f t="shared" si="17"/>
        <v>0</v>
      </c>
      <c r="N237" s="215">
        <f t="shared" si="18"/>
        <v>1</v>
      </c>
      <c r="O237" s="353"/>
    </row>
    <row r="238" spans="1:15" x14ac:dyDescent="0.25">
      <c r="A238" s="216">
        <v>229</v>
      </c>
      <c r="B238" s="39"/>
      <c r="C238" s="39"/>
      <c r="D238" s="39"/>
      <c r="E238" s="38"/>
      <c r="F238" s="38"/>
      <c r="G238" s="38"/>
      <c r="H238" s="69"/>
      <c r="I238" s="67" t="str">
        <f>IF(OR($B238="",$C238="",$D238="",$E238&lt;an_initial,$E238&gt;an_final,$M238=FALSE),"",R_ISI*(1+H238)*VLOOKUP(N238,Coef!$E$2:$F$17,2,FALSE))</f>
        <v/>
      </c>
      <c r="J238" s="67" t="str">
        <f>IF(OR($B238="",$C238="",$D238="",$E238="",$E238&gt;an_final,$M238=FALSE),"",R_ISI*(1+H238)*VLOOKUP(N238,Coef!$E$2:$F$17,2,FALSE))</f>
        <v/>
      </c>
      <c r="K238" s="226" t="str">
        <f t="shared" si="15"/>
        <v/>
      </c>
      <c r="L238" s="226" t="str">
        <f t="shared" si="16"/>
        <v/>
      </c>
      <c r="M238" s="333" t="b">
        <f t="shared" si="17"/>
        <v>0</v>
      </c>
      <c r="N238" s="215">
        <f t="shared" si="18"/>
        <v>1</v>
      </c>
      <c r="O238" s="353"/>
    </row>
    <row r="239" spans="1:15" x14ac:dyDescent="0.25">
      <c r="A239" s="216">
        <v>230</v>
      </c>
      <c r="B239" s="39"/>
      <c r="C239" s="39"/>
      <c r="D239" s="39"/>
      <c r="E239" s="38"/>
      <c r="F239" s="38"/>
      <c r="G239" s="38"/>
      <c r="H239" s="69"/>
      <c r="I239" s="67" t="str">
        <f>IF(OR($B239="",$C239="",$D239="",$E239&lt;an_initial,$E239&gt;an_final,$M239=FALSE),"",R_ISI*(1+H239)*VLOOKUP(N239,Coef!$E$2:$F$17,2,FALSE))</f>
        <v/>
      </c>
      <c r="J239" s="67" t="str">
        <f>IF(OR($B239="",$C239="",$D239="",$E239="",$E239&gt;an_final,$M239=FALSE),"",R_ISI*(1+H239)*VLOOKUP(N239,Coef!$E$2:$F$17,2,FALSE))</f>
        <v/>
      </c>
      <c r="K239" s="226" t="str">
        <f t="shared" si="15"/>
        <v/>
      </c>
      <c r="L239" s="226" t="str">
        <f t="shared" si="16"/>
        <v/>
      </c>
      <c r="M239" s="333" t="b">
        <f t="shared" si="17"/>
        <v>0</v>
      </c>
      <c r="N239" s="215">
        <f t="shared" si="18"/>
        <v>1</v>
      </c>
      <c r="O239" s="353"/>
    </row>
    <row r="240" spans="1:15" x14ac:dyDescent="0.25">
      <c r="A240" s="216">
        <v>231</v>
      </c>
      <c r="B240" s="39"/>
      <c r="C240" s="39"/>
      <c r="D240" s="39"/>
      <c r="E240" s="38"/>
      <c r="F240" s="38"/>
      <c r="G240" s="38"/>
      <c r="H240" s="69"/>
      <c r="I240" s="67" t="str">
        <f>IF(OR($B240="",$C240="",$D240="",$E240&lt;an_initial,$E240&gt;an_final,$M240=FALSE),"",R_ISI*(1+H240)*VLOOKUP(N240,Coef!$E$2:$F$17,2,FALSE))</f>
        <v/>
      </c>
      <c r="J240" s="67" t="str">
        <f>IF(OR($B240="",$C240="",$D240="",$E240="",$E240&gt;an_final,$M240=FALSE),"",R_ISI*(1+H240)*VLOOKUP(N240,Coef!$E$2:$F$17,2,FALSE))</f>
        <v/>
      </c>
      <c r="K240" s="226" t="str">
        <f t="shared" si="15"/>
        <v/>
      </c>
      <c r="L240" s="226" t="str">
        <f t="shared" si="16"/>
        <v/>
      </c>
      <c r="M240" s="333" t="b">
        <f t="shared" si="17"/>
        <v>0</v>
      </c>
      <c r="N240" s="215">
        <f t="shared" si="18"/>
        <v>1</v>
      </c>
      <c r="O240" s="353"/>
    </row>
    <row r="241" spans="1:15" x14ac:dyDescent="0.25">
      <c r="A241" s="216">
        <v>232</v>
      </c>
      <c r="B241" s="39"/>
      <c r="C241" s="39"/>
      <c r="D241" s="39"/>
      <c r="E241" s="38"/>
      <c r="F241" s="38"/>
      <c r="G241" s="38"/>
      <c r="H241" s="69"/>
      <c r="I241" s="67" t="str">
        <f>IF(OR($B241="",$C241="",$D241="",$E241&lt;an_initial,$E241&gt;an_final,$M241=FALSE),"",R_ISI*(1+H241)*VLOOKUP(N241,Coef!$E$2:$F$17,2,FALSE))</f>
        <v/>
      </c>
      <c r="J241" s="67" t="str">
        <f>IF(OR($B241="",$C241="",$D241="",$E241="",$E241&gt;an_final,$M241=FALSE),"",R_ISI*(1+H241)*VLOOKUP(N241,Coef!$E$2:$F$17,2,FALSE))</f>
        <v/>
      </c>
      <c r="K241" s="226" t="str">
        <f t="shared" si="15"/>
        <v/>
      </c>
      <c r="L241" s="226" t="str">
        <f t="shared" si="16"/>
        <v/>
      </c>
      <c r="M241" s="333" t="b">
        <f t="shared" si="17"/>
        <v>0</v>
      </c>
      <c r="N241" s="215">
        <f t="shared" si="18"/>
        <v>1</v>
      </c>
      <c r="O241" s="353"/>
    </row>
    <row r="242" spans="1:15" x14ac:dyDescent="0.25">
      <c r="A242" s="216">
        <v>233</v>
      </c>
      <c r="B242" s="39"/>
      <c r="C242" s="39"/>
      <c r="D242" s="39"/>
      <c r="E242" s="38"/>
      <c r="F242" s="38"/>
      <c r="G242" s="38"/>
      <c r="H242" s="69"/>
      <c r="I242" s="67" t="str">
        <f>IF(OR($B242="",$C242="",$D242="",$E242&lt;an_initial,$E242&gt;an_final,$M242=FALSE),"",R_ISI*(1+H242)*VLOOKUP(N242,Coef!$E$2:$F$17,2,FALSE))</f>
        <v/>
      </c>
      <c r="J242" s="67" t="str">
        <f>IF(OR($B242="",$C242="",$D242="",$E242="",$E242&gt;an_final,$M242=FALSE),"",R_ISI*(1+H242)*VLOOKUP(N242,Coef!$E$2:$F$17,2,FALSE))</f>
        <v/>
      </c>
      <c r="K242" s="226" t="str">
        <f t="shared" si="15"/>
        <v/>
      </c>
      <c r="L242" s="226" t="str">
        <f t="shared" si="16"/>
        <v/>
      </c>
      <c r="M242" s="333" t="b">
        <f t="shared" si="17"/>
        <v>0</v>
      </c>
      <c r="N242" s="215">
        <f t="shared" si="18"/>
        <v>1</v>
      </c>
      <c r="O242" s="353"/>
    </row>
    <row r="243" spans="1:15" x14ac:dyDescent="0.25">
      <c r="A243" s="216">
        <v>234</v>
      </c>
      <c r="B243" s="39"/>
      <c r="C243" s="39"/>
      <c r="D243" s="39"/>
      <c r="E243" s="38"/>
      <c r="F243" s="38"/>
      <c r="G243" s="38"/>
      <c r="H243" s="69"/>
      <c r="I243" s="67" t="str">
        <f>IF(OR($B243="",$C243="",$D243="",$E243&lt;an_initial,$E243&gt;an_final,$M243=FALSE),"",R_ISI*(1+H243)*VLOOKUP(N243,Coef!$E$2:$F$17,2,FALSE))</f>
        <v/>
      </c>
      <c r="J243" s="67" t="str">
        <f>IF(OR($B243="",$C243="",$D243="",$E243="",$E243&gt;an_final,$M243=FALSE),"",R_ISI*(1+H243)*VLOOKUP(N243,Coef!$E$2:$F$17,2,FALSE))</f>
        <v/>
      </c>
      <c r="K243" s="226" t="str">
        <f t="shared" si="15"/>
        <v/>
      </c>
      <c r="L243" s="226" t="str">
        <f t="shared" si="16"/>
        <v/>
      </c>
      <c r="M243" s="333" t="b">
        <f t="shared" si="17"/>
        <v>0</v>
      </c>
      <c r="N243" s="215">
        <f t="shared" si="18"/>
        <v>1</v>
      </c>
      <c r="O243" s="353"/>
    </row>
    <row r="244" spans="1:15" x14ac:dyDescent="0.25">
      <c r="A244" s="216">
        <v>235</v>
      </c>
      <c r="B244" s="39"/>
      <c r="C244" s="39"/>
      <c r="D244" s="39"/>
      <c r="E244" s="38"/>
      <c r="F244" s="38"/>
      <c r="G244" s="38"/>
      <c r="H244" s="69"/>
      <c r="I244" s="67" t="str">
        <f>IF(OR($B244="",$C244="",$D244="",$E244&lt;an_initial,$E244&gt;an_final,$M244=FALSE),"",R_ISI*(1+H244)*VLOOKUP(N244,Coef!$E$2:$F$17,2,FALSE))</f>
        <v/>
      </c>
      <c r="J244" s="67" t="str">
        <f>IF(OR($B244="",$C244="",$D244="",$E244="",$E244&gt;an_final,$M244=FALSE),"",R_ISI*(1+H244)*VLOOKUP(N244,Coef!$E$2:$F$17,2,FALSE))</f>
        <v/>
      </c>
      <c r="K244" s="226" t="str">
        <f t="shared" si="15"/>
        <v/>
      </c>
      <c r="L244" s="226" t="str">
        <f t="shared" si="16"/>
        <v/>
      </c>
      <c r="M244" s="333" t="b">
        <f t="shared" si="17"/>
        <v>0</v>
      </c>
      <c r="N244" s="215">
        <f t="shared" si="18"/>
        <v>1</v>
      </c>
      <c r="O244" s="353"/>
    </row>
    <row r="245" spans="1:15" x14ac:dyDescent="0.25">
      <c r="A245" s="216">
        <v>236</v>
      </c>
      <c r="B245" s="39"/>
      <c r="C245" s="39"/>
      <c r="D245" s="39"/>
      <c r="E245" s="38"/>
      <c r="F245" s="38"/>
      <c r="G245" s="38"/>
      <c r="H245" s="69"/>
      <c r="I245" s="67" t="str">
        <f>IF(OR($B245="",$C245="",$D245="",$E245&lt;an_initial,$E245&gt;an_final,$M245=FALSE),"",R_ISI*(1+H245)*VLOOKUP(N245,Coef!$E$2:$F$17,2,FALSE))</f>
        <v/>
      </c>
      <c r="J245" s="67" t="str">
        <f>IF(OR($B245="",$C245="",$D245="",$E245="",$E245&gt;an_final,$M245=FALSE),"",R_ISI*(1+H245)*VLOOKUP(N245,Coef!$E$2:$F$17,2,FALSE))</f>
        <v/>
      </c>
      <c r="K245" s="226" t="str">
        <f t="shared" si="15"/>
        <v/>
      </c>
      <c r="L245" s="226" t="str">
        <f t="shared" si="16"/>
        <v/>
      </c>
      <c r="M245" s="333" t="b">
        <f t="shared" si="17"/>
        <v>0</v>
      </c>
      <c r="N245" s="215">
        <f t="shared" si="18"/>
        <v>1</v>
      </c>
      <c r="O245" s="353"/>
    </row>
    <row r="246" spans="1:15" x14ac:dyDescent="0.25">
      <c r="A246" s="216">
        <v>237</v>
      </c>
      <c r="B246" s="39"/>
      <c r="C246" s="39"/>
      <c r="D246" s="39"/>
      <c r="E246" s="38"/>
      <c r="F246" s="38"/>
      <c r="G246" s="38"/>
      <c r="H246" s="69"/>
      <c r="I246" s="67" t="str">
        <f>IF(OR($B246="",$C246="",$D246="",$E246&lt;an_initial,$E246&gt;an_final,$M246=FALSE),"",R_ISI*(1+H246)*VLOOKUP(N246,Coef!$E$2:$F$17,2,FALSE))</f>
        <v/>
      </c>
      <c r="J246" s="67" t="str">
        <f>IF(OR($B246="",$C246="",$D246="",$E246="",$E246&gt;an_final,$M246=FALSE),"",R_ISI*(1+H246)*VLOOKUP(N246,Coef!$E$2:$F$17,2,FALSE))</f>
        <v/>
      </c>
      <c r="K246" s="226" t="str">
        <f t="shared" si="15"/>
        <v/>
      </c>
      <c r="L246" s="226" t="str">
        <f t="shared" si="16"/>
        <v/>
      </c>
      <c r="M246" s="333" t="b">
        <f t="shared" si="17"/>
        <v>0</v>
      </c>
      <c r="N246" s="215">
        <f t="shared" si="18"/>
        <v>1</v>
      </c>
      <c r="O246" s="353"/>
    </row>
    <row r="247" spans="1:15" x14ac:dyDescent="0.25">
      <c r="A247" s="216">
        <v>238</v>
      </c>
      <c r="B247" s="39"/>
      <c r="C247" s="39"/>
      <c r="D247" s="39"/>
      <c r="E247" s="38"/>
      <c r="F247" s="38"/>
      <c r="G247" s="38"/>
      <c r="H247" s="69"/>
      <c r="I247" s="67" t="str">
        <f>IF(OR($B247="",$C247="",$D247="",$E247&lt;an_initial,$E247&gt;an_final,$M247=FALSE),"",R_ISI*(1+H247)*VLOOKUP(N247,Coef!$E$2:$F$17,2,FALSE))</f>
        <v/>
      </c>
      <c r="J247" s="67" t="str">
        <f>IF(OR($B247="",$C247="",$D247="",$E247="",$E247&gt;an_final,$M247=FALSE),"",R_ISI*(1+H247)*VLOOKUP(N247,Coef!$E$2:$F$17,2,FALSE))</f>
        <v/>
      </c>
      <c r="K247" s="226" t="str">
        <f t="shared" si="15"/>
        <v/>
      </c>
      <c r="L247" s="226" t="str">
        <f t="shared" si="16"/>
        <v/>
      </c>
      <c r="M247" s="333" t="b">
        <f t="shared" si="17"/>
        <v>0</v>
      </c>
      <c r="N247" s="215">
        <f t="shared" si="18"/>
        <v>1</v>
      </c>
      <c r="O247" s="353"/>
    </row>
    <row r="248" spans="1:15" x14ac:dyDescent="0.25">
      <c r="A248" s="216">
        <v>239</v>
      </c>
      <c r="B248" s="39"/>
      <c r="C248" s="39"/>
      <c r="D248" s="39"/>
      <c r="E248" s="38"/>
      <c r="F248" s="38"/>
      <c r="G248" s="38"/>
      <c r="H248" s="69"/>
      <c r="I248" s="67" t="str">
        <f>IF(OR($B248="",$C248="",$D248="",$E248&lt;an_initial,$E248&gt;an_final,$M248=FALSE),"",R_ISI*(1+H248)*VLOOKUP(N248,Coef!$E$2:$F$17,2,FALSE))</f>
        <v/>
      </c>
      <c r="J248" s="67" t="str">
        <f>IF(OR($B248="",$C248="",$D248="",$E248="",$E248&gt;an_final,$M248=FALSE),"",R_ISI*(1+H248)*VLOOKUP(N248,Coef!$E$2:$F$17,2,FALSE))</f>
        <v/>
      </c>
      <c r="K248" s="226" t="str">
        <f t="shared" si="15"/>
        <v/>
      </c>
      <c r="L248" s="226" t="str">
        <f t="shared" si="16"/>
        <v/>
      </c>
      <c r="M248" s="333" t="b">
        <f t="shared" si="17"/>
        <v>0</v>
      </c>
      <c r="N248" s="215">
        <f t="shared" si="18"/>
        <v>1</v>
      </c>
      <c r="O248" s="353"/>
    </row>
    <row r="249" spans="1:15" x14ac:dyDescent="0.25">
      <c r="A249" s="216">
        <v>240</v>
      </c>
      <c r="B249" s="39"/>
      <c r="C249" s="39"/>
      <c r="D249" s="39"/>
      <c r="E249" s="38"/>
      <c r="F249" s="38"/>
      <c r="G249" s="38"/>
      <c r="H249" s="69"/>
      <c r="I249" s="67" t="str">
        <f>IF(OR($B249="",$C249="",$D249="",$E249&lt;an_initial,$E249&gt;an_final,$M249=FALSE),"",R_ISI*(1+H249)*VLOOKUP(N249,Coef!$E$2:$F$17,2,FALSE))</f>
        <v/>
      </c>
      <c r="J249" s="67" t="str">
        <f>IF(OR($B249="",$C249="",$D249="",$E249="",$E249&gt;an_final,$M249=FALSE),"",R_ISI*(1+H249)*VLOOKUP(N249,Coef!$E$2:$F$17,2,FALSE))</f>
        <v/>
      </c>
      <c r="K249" s="226" t="str">
        <f t="shared" si="15"/>
        <v/>
      </c>
      <c r="L249" s="226" t="str">
        <f t="shared" si="16"/>
        <v/>
      </c>
      <c r="M249" s="333" t="b">
        <f t="shared" si="17"/>
        <v>0</v>
      </c>
      <c r="N249" s="215">
        <f t="shared" si="18"/>
        <v>1</v>
      </c>
      <c r="O249" s="353"/>
    </row>
    <row r="250" spans="1:15" x14ac:dyDescent="0.25">
      <c r="A250" s="216">
        <v>241</v>
      </c>
      <c r="B250" s="39"/>
      <c r="C250" s="39"/>
      <c r="D250" s="39"/>
      <c r="E250" s="38"/>
      <c r="F250" s="38"/>
      <c r="G250" s="38"/>
      <c r="H250" s="69"/>
      <c r="I250" s="67" t="str">
        <f>IF(OR($B250="",$C250="",$D250="",$E250&lt;an_initial,$E250&gt;an_final,$M250=FALSE),"",R_ISI*(1+H250)*VLOOKUP(N250,Coef!$E$2:$F$17,2,FALSE))</f>
        <v/>
      </c>
      <c r="J250" s="67" t="str">
        <f>IF(OR($B250="",$C250="",$D250="",$E250="",$E250&gt;an_final,$M250=FALSE),"",R_ISI*(1+H250)*VLOOKUP(N250,Coef!$E$2:$F$17,2,FALSE))</f>
        <v/>
      </c>
      <c r="K250" s="226" t="str">
        <f t="shared" si="15"/>
        <v/>
      </c>
      <c r="L250" s="226" t="str">
        <f t="shared" si="16"/>
        <v/>
      </c>
      <c r="M250" s="333" t="b">
        <f t="shared" si="17"/>
        <v>0</v>
      </c>
      <c r="N250" s="215">
        <f t="shared" si="18"/>
        <v>1</v>
      </c>
      <c r="O250" s="353"/>
    </row>
    <row r="251" spans="1:15" x14ac:dyDescent="0.25">
      <c r="A251" s="216">
        <v>242</v>
      </c>
      <c r="B251" s="39"/>
      <c r="C251" s="39"/>
      <c r="D251" s="39"/>
      <c r="E251" s="38"/>
      <c r="F251" s="38"/>
      <c r="G251" s="38"/>
      <c r="H251" s="69"/>
      <c r="I251" s="67" t="str">
        <f>IF(OR($B251="",$C251="",$D251="",$E251&lt;an_initial,$E251&gt;an_final,$M251=FALSE),"",R_ISI*(1+H251)*VLOOKUP(N251,Coef!$E$2:$F$17,2,FALSE))</f>
        <v/>
      </c>
      <c r="J251" s="67" t="str">
        <f>IF(OR($B251="",$C251="",$D251="",$E251="",$E251&gt;an_final,$M251=FALSE),"",R_ISI*(1+H251)*VLOOKUP(N251,Coef!$E$2:$F$17,2,FALSE))</f>
        <v/>
      </c>
      <c r="K251" s="226" t="str">
        <f t="shared" si="15"/>
        <v/>
      </c>
      <c r="L251" s="226" t="str">
        <f t="shared" si="16"/>
        <v/>
      </c>
      <c r="M251" s="333" t="b">
        <f t="shared" si="17"/>
        <v>0</v>
      </c>
      <c r="N251" s="215">
        <f t="shared" si="18"/>
        <v>1</v>
      </c>
      <c r="O251" s="353"/>
    </row>
    <row r="252" spans="1:15" x14ac:dyDescent="0.25">
      <c r="A252" s="216">
        <v>243</v>
      </c>
      <c r="B252" s="39"/>
      <c r="C252" s="39"/>
      <c r="D252" s="39"/>
      <c r="E252" s="38"/>
      <c r="F252" s="38"/>
      <c r="G252" s="38"/>
      <c r="H252" s="69"/>
      <c r="I252" s="67" t="str">
        <f>IF(OR($B252="",$C252="",$D252="",$E252&lt;an_initial,$E252&gt;an_final,$M252=FALSE),"",R_ISI*(1+H252)*VLOOKUP(N252,Coef!$E$2:$F$17,2,FALSE))</f>
        <v/>
      </c>
      <c r="J252" s="67" t="str">
        <f>IF(OR($B252="",$C252="",$D252="",$E252="",$E252&gt;an_final,$M252=FALSE),"",R_ISI*(1+H252)*VLOOKUP(N252,Coef!$E$2:$F$17,2,FALSE))</f>
        <v/>
      </c>
      <c r="K252" s="226" t="str">
        <f t="shared" si="15"/>
        <v/>
      </c>
      <c r="L252" s="226" t="str">
        <f t="shared" si="16"/>
        <v/>
      </c>
      <c r="M252" s="333" t="b">
        <f t="shared" si="17"/>
        <v>0</v>
      </c>
      <c r="N252" s="215">
        <f t="shared" si="18"/>
        <v>1</v>
      </c>
      <c r="O252" s="353"/>
    </row>
    <row r="253" spans="1:15" x14ac:dyDescent="0.25">
      <c r="A253" s="216">
        <v>244</v>
      </c>
      <c r="B253" s="39"/>
      <c r="C253" s="39"/>
      <c r="D253" s="39"/>
      <c r="E253" s="38"/>
      <c r="F253" s="38"/>
      <c r="G253" s="38"/>
      <c r="H253" s="69"/>
      <c r="I253" s="67" t="str">
        <f>IF(OR($B253="",$C253="",$D253="",$E253&lt;an_initial,$E253&gt;an_final,$M253=FALSE),"",R_ISI*(1+H253)*VLOOKUP(N253,Coef!$E$2:$F$17,2,FALSE))</f>
        <v/>
      </c>
      <c r="J253" s="67" t="str">
        <f>IF(OR($B253="",$C253="",$D253="",$E253="",$E253&gt;an_final,$M253=FALSE),"",R_ISI*(1+H253)*VLOOKUP(N253,Coef!$E$2:$F$17,2,FALSE))</f>
        <v/>
      </c>
      <c r="K253" s="226" t="str">
        <f t="shared" si="15"/>
        <v/>
      </c>
      <c r="L253" s="226" t="str">
        <f t="shared" si="16"/>
        <v/>
      </c>
      <c r="M253" s="333" t="b">
        <f t="shared" si="17"/>
        <v>0</v>
      </c>
      <c r="N253" s="215">
        <f t="shared" si="18"/>
        <v>1</v>
      </c>
      <c r="O253" s="353"/>
    </row>
    <row r="254" spans="1:15" x14ac:dyDescent="0.25">
      <c r="A254" s="216">
        <v>245</v>
      </c>
      <c r="B254" s="39"/>
      <c r="C254" s="39"/>
      <c r="D254" s="39"/>
      <c r="E254" s="38"/>
      <c r="F254" s="38"/>
      <c r="G254" s="38"/>
      <c r="H254" s="69"/>
      <c r="I254" s="67" t="str">
        <f>IF(OR($B254="",$C254="",$D254="",$E254&lt;an_initial,$E254&gt;an_final,$M254=FALSE),"",R_ISI*(1+H254)*VLOOKUP(N254,Coef!$E$2:$F$17,2,FALSE))</f>
        <v/>
      </c>
      <c r="J254" s="67" t="str">
        <f>IF(OR($B254="",$C254="",$D254="",$E254="",$E254&gt;an_final,$M254=FALSE),"",R_ISI*(1+H254)*VLOOKUP(N254,Coef!$E$2:$F$17,2,FALSE))</f>
        <v/>
      </c>
      <c r="K254" s="226" t="str">
        <f t="shared" si="15"/>
        <v/>
      </c>
      <c r="L254" s="226" t="str">
        <f t="shared" si="16"/>
        <v/>
      </c>
      <c r="M254" s="333" t="b">
        <f t="shared" si="17"/>
        <v>0</v>
      </c>
      <c r="N254" s="215">
        <f t="shared" si="18"/>
        <v>1</v>
      </c>
      <c r="O254" s="353"/>
    </row>
    <row r="255" spans="1:15" x14ac:dyDescent="0.25">
      <c r="A255" s="216">
        <v>246</v>
      </c>
      <c r="B255" s="39"/>
      <c r="C255" s="39"/>
      <c r="D255" s="39"/>
      <c r="E255" s="38"/>
      <c r="F255" s="38"/>
      <c r="G255" s="38"/>
      <c r="H255" s="69"/>
      <c r="I255" s="67" t="str">
        <f>IF(OR($B255="",$C255="",$D255="",$E255&lt;an_initial,$E255&gt;an_final,$M255=FALSE),"",R_ISI*(1+H255)*VLOOKUP(N255,Coef!$E$2:$F$17,2,FALSE))</f>
        <v/>
      </c>
      <c r="J255" s="67" t="str">
        <f>IF(OR($B255="",$C255="",$D255="",$E255="",$E255&gt;an_final,$M255=FALSE),"",R_ISI*(1+H255)*VLOOKUP(N255,Coef!$E$2:$F$17,2,FALSE))</f>
        <v/>
      </c>
      <c r="K255" s="226" t="str">
        <f t="shared" si="15"/>
        <v/>
      </c>
      <c r="L255" s="226" t="str">
        <f t="shared" si="16"/>
        <v/>
      </c>
      <c r="M255" s="333" t="b">
        <f t="shared" si="17"/>
        <v>0</v>
      </c>
      <c r="N255" s="215">
        <f t="shared" si="18"/>
        <v>1</v>
      </c>
      <c r="O255" s="353"/>
    </row>
    <row r="256" spans="1:15" x14ac:dyDescent="0.25">
      <c r="A256" s="216">
        <v>247</v>
      </c>
      <c r="B256" s="39"/>
      <c r="C256" s="39"/>
      <c r="D256" s="39"/>
      <c r="E256" s="38"/>
      <c r="F256" s="38"/>
      <c r="G256" s="38"/>
      <c r="H256" s="69"/>
      <c r="I256" s="67" t="str">
        <f>IF(OR($B256="",$C256="",$D256="",$E256&lt;an_initial,$E256&gt;an_final,$M256=FALSE),"",R_ISI*(1+H256)*VLOOKUP(N256,Coef!$E$2:$F$17,2,FALSE))</f>
        <v/>
      </c>
      <c r="J256" s="67" t="str">
        <f>IF(OR($B256="",$C256="",$D256="",$E256="",$E256&gt;an_final,$M256=FALSE),"",R_ISI*(1+H256)*VLOOKUP(N256,Coef!$E$2:$F$17,2,FALSE))</f>
        <v/>
      </c>
      <c r="K256" s="226" t="str">
        <f t="shared" si="15"/>
        <v/>
      </c>
      <c r="L256" s="226" t="str">
        <f t="shared" si="16"/>
        <v/>
      </c>
      <c r="M256" s="333" t="b">
        <f t="shared" si="17"/>
        <v>0</v>
      </c>
      <c r="N256" s="215">
        <f t="shared" si="18"/>
        <v>1</v>
      </c>
      <c r="O256" s="353"/>
    </row>
    <row r="257" spans="1:15" x14ac:dyDescent="0.25">
      <c r="A257" s="216">
        <v>248</v>
      </c>
      <c r="B257" s="39"/>
      <c r="C257" s="39"/>
      <c r="D257" s="39"/>
      <c r="E257" s="38"/>
      <c r="F257" s="38"/>
      <c r="G257" s="38"/>
      <c r="H257" s="69"/>
      <c r="I257" s="67" t="str">
        <f>IF(OR($B257="",$C257="",$D257="",$E257&lt;an_initial,$E257&gt;an_final,$M257=FALSE),"",R_ISI*(1+H257)*VLOOKUP(N257,Coef!$E$2:$F$17,2,FALSE))</f>
        <v/>
      </c>
      <c r="J257" s="67" t="str">
        <f>IF(OR($B257="",$C257="",$D257="",$E257="",$E257&gt;an_final,$M257=FALSE),"",R_ISI*(1+H257)*VLOOKUP(N257,Coef!$E$2:$F$17,2,FALSE))</f>
        <v/>
      </c>
      <c r="K257" s="226" t="str">
        <f t="shared" si="15"/>
        <v/>
      </c>
      <c r="L257" s="226" t="str">
        <f t="shared" si="16"/>
        <v/>
      </c>
      <c r="M257" s="333" t="b">
        <f t="shared" si="17"/>
        <v>0</v>
      </c>
      <c r="N257" s="215">
        <f t="shared" si="18"/>
        <v>1</v>
      </c>
      <c r="O257" s="353"/>
    </row>
    <row r="258" spans="1:15" x14ac:dyDescent="0.25">
      <c r="A258" s="216">
        <v>249</v>
      </c>
      <c r="B258" s="39"/>
      <c r="C258" s="39"/>
      <c r="D258" s="39"/>
      <c r="E258" s="38"/>
      <c r="F258" s="38"/>
      <c r="G258" s="38"/>
      <c r="H258" s="69"/>
      <c r="I258" s="67" t="str">
        <f>IF(OR($B258="",$C258="",$D258="",$E258&lt;an_initial,$E258&gt;an_final,$M258=FALSE),"",R_ISI*(1+H258)*VLOOKUP(N258,Coef!$E$2:$F$17,2,FALSE))</f>
        <v/>
      </c>
      <c r="J258" s="67" t="str">
        <f>IF(OR($B258="",$C258="",$D258="",$E258="",$E258&gt;an_final,$M258=FALSE),"",R_ISI*(1+H258)*VLOOKUP(N258,Coef!$E$2:$F$17,2,FALSE))</f>
        <v/>
      </c>
      <c r="K258" s="226" t="str">
        <f t="shared" si="15"/>
        <v/>
      </c>
      <c r="L258" s="226" t="str">
        <f t="shared" si="16"/>
        <v/>
      </c>
      <c r="M258" s="333" t="b">
        <f t="shared" si="17"/>
        <v>0</v>
      </c>
      <c r="N258" s="215">
        <f t="shared" si="18"/>
        <v>1</v>
      </c>
      <c r="O258" s="353"/>
    </row>
    <row r="259" spans="1:15" x14ac:dyDescent="0.25">
      <c r="A259" s="216">
        <v>250</v>
      </c>
      <c r="B259" s="39"/>
      <c r="C259" s="39"/>
      <c r="D259" s="39"/>
      <c r="E259" s="38"/>
      <c r="F259" s="38"/>
      <c r="G259" s="38"/>
      <c r="H259" s="69"/>
      <c r="I259" s="67" t="str">
        <f>IF(OR($B259="",$C259="",$D259="",$E259&lt;an_initial,$E259&gt;an_final,$M259=FALSE),"",R_ISI*(1+H259)*VLOOKUP(N259,Coef!$E$2:$F$17,2,FALSE))</f>
        <v/>
      </c>
      <c r="J259" s="67" t="str">
        <f>IF(OR($B259="",$C259="",$D259="",$E259="",$E259&gt;an_final,$M259=FALSE),"",R_ISI*(1+H259)*VLOOKUP(N259,Coef!$E$2:$F$17,2,FALSE))</f>
        <v/>
      </c>
      <c r="K259" s="226" t="str">
        <f t="shared" si="15"/>
        <v/>
      </c>
      <c r="L259" s="226" t="str">
        <f t="shared" si="16"/>
        <v/>
      </c>
      <c r="M259" s="333" t="b">
        <f t="shared" si="17"/>
        <v>0</v>
      </c>
      <c r="N259" s="215">
        <f t="shared" si="18"/>
        <v>1</v>
      </c>
      <c r="O259" s="353"/>
    </row>
  </sheetData>
  <sheetProtection password="CA41" sheet="1" objects="1" scenarios="1" formatCells="0" formatColumns="0" formatRows="0"/>
  <mergeCells count="13">
    <mergeCell ref="N7:N8"/>
    <mergeCell ref="A7:A8"/>
    <mergeCell ref="B7:B8"/>
    <mergeCell ref="C7:C8"/>
    <mergeCell ref="A4:J4"/>
    <mergeCell ref="A5:J5"/>
    <mergeCell ref="M7:M8"/>
    <mergeCell ref="K7:L7"/>
    <mergeCell ref="D7:D8"/>
    <mergeCell ref="F7:F8"/>
    <mergeCell ref="G7:G8"/>
    <mergeCell ref="H7:H8"/>
    <mergeCell ref="E7:E8"/>
  </mergeCells>
  <phoneticPr fontId="29" type="noConversion"/>
  <pageMargins left="0.59055118110236227" right="0.59055118110236227" top="0.78740157480314965" bottom="1.0236220472440944" header="0" footer="0.39370078740157483"/>
  <pageSetup paperSize="9" scale="83" fitToHeight="100" orientation="landscape" r:id="rId1"/>
  <headerFooter>
    <oddFooter xml:space="preserve">&amp;LConfirm existenţa lucrărilor
Director de departament
&amp;RCandidat
</oddFooter>
  </headerFooter>
  <rowBreaks count="1" manualBreakCount="1">
    <brk id="36"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P259"/>
  <sheetViews>
    <sheetView zoomScaleNormal="100" workbookViewId="0">
      <selection activeCell="I6" sqref="I6"/>
    </sheetView>
  </sheetViews>
  <sheetFormatPr defaultRowHeight="15.75" x14ac:dyDescent="0.25"/>
  <cols>
    <col min="1" max="1" width="5.7109375" style="318" customWidth="1"/>
    <col min="2" max="2" width="36" style="318" customWidth="1"/>
    <col min="3" max="3" width="38.42578125" style="318" customWidth="1"/>
    <col min="4" max="4" width="28.7109375" style="318" customWidth="1"/>
    <col min="5" max="5" width="9" style="318" customWidth="1"/>
    <col min="6" max="6" width="11.7109375" style="318" customWidth="1"/>
    <col min="7" max="7" width="18.7109375" style="318" customWidth="1"/>
    <col min="8" max="8" width="9.7109375" style="318" customWidth="1"/>
    <col min="9" max="9" width="12" style="287" customWidth="1"/>
    <col min="10" max="10" width="9.7109375" style="287" hidden="1" customWidth="1"/>
    <col min="11" max="12" width="9.7109375" style="291" hidden="1" customWidth="1"/>
    <col min="13" max="13" width="10.7109375" style="332" hidden="1" customWidth="1"/>
    <col min="14" max="15" width="9.140625" style="287" hidden="1" customWidth="1"/>
    <col min="16" max="29" width="9.140625" style="318" customWidth="1"/>
    <col min="30" max="16384" width="9.140625" style="318"/>
  </cols>
  <sheetData>
    <row r="1" spans="1:15" x14ac:dyDescent="0.2">
      <c r="A1" s="611" t="s">
        <v>650</v>
      </c>
      <c r="E1" s="319"/>
      <c r="F1" s="319"/>
      <c r="H1" s="320"/>
      <c r="I1" s="321"/>
      <c r="J1" s="318"/>
      <c r="K1" s="320"/>
      <c r="L1" s="287"/>
      <c r="M1" s="291"/>
      <c r="N1" s="318"/>
      <c r="O1" s="318"/>
    </row>
    <row r="2" spans="1:15" x14ac:dyDescent="0.2">
      <c r="A2" s="611" t="str">
        <f>IF(ISBLANK(facultate), IF(ISBLANK(departament),"","Departament " &amp; departament), "Facultatea " &amp; facultate)</f>
        <v/>
      </c>
      <c r="E2" s="319"/>
      <c r="F2" s="319"/>
      <c r="H2" s="320"/>
      <c r="I2" s="321"/>
      <c r="J2" s="318"/>
      <c r="K2" s="320"/>
      <c r="L2" s="287"/>
      <c r="M2" s="291"/>
      <c r="N2" s="318"/>
      <c r="O2" s="318"/>
    </row>
    <row r="3" spans="1:15" x14ac:dyDescent="0.2">
      <c r="A3" s="611" t="str">
        <f>IF(ISBLANK(departament),"","Departamentul " &amp; departament)</f>
        <v/>
      </c>
      <c r="E3" s="319"/>
      <c r="F3" s="319"/>
      <c r="H3" s="320"/>
      <c r="I3" s="321"/>
      <c r="J3" s="318"/>
      <c r="K3" s="320"/>
      <c r="L3" s="287"/>
      <c r="M3" s="291"/>
      <c r="N3" s="318"/>
      <c r="O3" s="318"/>
    </row>
    <row r="4" spans="1:15" s="294" customFormat="1" x14ac:dyDescent="0.25">
      <c r="A4" s="882" t="s">
        <v>714</v>
      </c>
      <c r="B4" s="882"/>
      <c r="C4" s="882"/>
      <c r="D4" s="882"/>
      <c r="E4" s="882"/>
      <c r="F4" s="882"/>
      <c r="G4" s="882"/>
      <c r="H4" s="882"/>
      <c r="I4" s="882"/>
      <c r="J4" s="882"/>
      <c r="K4" s="292"/>
      <c r="L4" s="292"/>
      <c r="M4" s="295"/>
    </row>
    <row r="5" spans="1:15" s="294" customFormat="1" x14ac:dyDescent="0.25">
      <c r="A5" s="882" t="s">
        <v>800</v>
      </c>
      <c r="B5" s="882"/>
      <c r="C5" s="882"/>
      <c r="D5" s="882"/>
      <c r="E5" s="882"/>
      <c r="F5" s="882"/>
      <c r="G5" s="882"/>
      <c r="H5" s="882"/>
      <c r="I5" s="882"/>
      <c r="J5" s="882"/>
      <c r="K5" s="292"/>
      <c r="L5" s="292"/>
      <c r="M5" s="295"/>
    </row>
    <row r="6" spans="1:15" s="287" customFormat="1" ht="13.5" customHeight="1" x14ac:dyDescent="0.25">
      <c r="I6" s="292" t="str">
        <f>J6</f>
        <v xml:space="preserve"> </v>
      </c>
      <c r="J6" s="296" t="str">
        <f>CONCATENATE(functie," ",nume_candidat)</f>
        <v xml:space="preserve"> </v>
      </c>
      <c r="K6" s="291"/>
      <c r="L6" s="291"/>
      <c r="M6" s="295"/>
    </row>
    <row r="7" spans="1:15" s="294" customFormat="1" ht="34.5" customHeight="1" x14ac:dyDescent="0.25">
      <c r="A7" s="883" t="s">
        <v>470</v>
      </c>
      <c r="B7" s="883" t="s">
        <v>0</v>
      </c>
      <c r="C7" s="883" t="s">
        <v>1</v>
      </c>
      <c r="D7" s="883" t="s">
        <v>801</v>
      </c>
      <c r="E7" s="883" t="s">
        <v>3</v>
      </c>
      <c r="F7" s="880" t="s">
        <v>28</v>
      </c>
      <c r="G7" s="883" t="s">
        <v>467</v>
      </c>
      <c r="H7" s="883" t="s">
        <v>5</v>
      </c>
      <c r="I7" s="298" t="s">
        <v>886</v>
      </c>
      <c r="J7" s="298"/>
      <c r="K7" s="883" t="s">
        <v>7</v>
      </c>
      <c r="L7" s="883"/>
      <c r="M7" s="890" t="s">
        <v>708</v>
      </c>
      <c r="N7" s="893" t="s">
        <v>822</v>
      </c>
    </row>
    <row r="8" spans="1:15" s="294" customFormat="1" ht="31.5" x14ac:dyDescent="0.25">
      <c r="A8" s="883"/>
      <c r="B8" s="883"/>
      <c r="C8" s="883"/>
      <c r="D8" s="883"/>
      <c r="E8" s="883"/>
      <c r="F8" s="881"/>
      <c r="G8" s="883"/>
      <c r="H8" s="883"/>
      <c r="I8" s="298" t="str">
        <f>CONCATENATE("ultimii ",durata_evaluare," ani")</f>
        <v>ultimii 5 ani</v>
      </c>
      <c r="J8" s="299" t="s">
        <v>6</v>
      </c>
      <c r="K8" s="298" t="str">
        <f>CONCATENATE("ultimii                                  ",durata_evaluare," ani")</f>
        <v>ultimii                                  5 ani</v>
      </c>
      <c r="L8" s="299" t="s">
        <v>6</v>
      </c>
      <c r="M8" s="890"/>
      <c r="N8" s="893"/>
    </row>
    <row r="9" spans="1:15" s="294" customFormat="1" x14ac:dyDescent="0.25">
      <c r="A9" s="301"/>
      <c r="B9" s="302"/>
      <c r="C9" s="302"/>
      <c r="D9" s="302"/>
      <c r="E9" s="354"/>
      <c r="F9" s="354"/>
      <c r="G9" s="303"/>
      <c r="H9" s="352"/>
      <c r="I9" s="572">
        <f>SUMIF(I10:I259,"&gt;0")</f>
        <v>0</v>
      </c>
      <c r="J9" s="572">
        <f>SUMIF(J10:J259,"&gt;0")</f>
        <v>0</v>
      </c>
      <c r="K9" s="327">
        <f>SUMIF(K10:K259,"&gt;0")</f>
        <v>0</v>
      </c>
      <c r="L9" s="327">
        <f>SUMIF(L10:L259,"&gt;0")</f>
        <v>0</v>
      </c>
      <c r="M9" s="328"/>
      <c r="N9" s="327"/>
    </row>
    <row r="10" spans="1:15" s="322" customFormat="1" x14ac:dyDescent="0.25">
      <c r="A10" s="216">
        <v>1</v>
      </c>
      <c r="B10" s="43"/>
      <c r="C10" s="43"/>
      <c r="D10" s="54"/>
      <c r="E10" s="34"/>
      <c r="F10" s="34"/>
      <c r="G10" s="34"/>
      <c r="H10" s="34"/>
      <c r="I10" s="67" t="str">
        <f>IF(OR($B10="",$C10="",$D10="",$E10&lt;an_initial,$E10&gt;an_final,$G10="",$M10=FALSE),"",P_ISI_STR*VLOOKUP(N10,Coef!$E$2:$F$17,2,FALSE))</f>
        <v/>
      </c>
      <c r="J10" s="67" t="str">
        <f>IF(OR($B10="",$C10="",$D10="",$E10&gt;an_final,$G10="",$E10="",M10=FALSE),"",P_ISI_STR*VLOOKUP(N10,Coef!$E$2:$F$17,2,FALSE))</f>
        <v/>
      </c>
      <c r="K10" s="226" t="str">
        <f t="shared" ref="K10:K73" si="0">IF(OR($B10="",$C10="",$D10="",$E10&gt;an_final,$G10=""),"",IF($E10&gt;=an_initial,1,""))</f>
        <v/>
      </c>
      <c r="L10" s="226" t="str">
        <f t="shared" ref="L10:L73" si="1">IF(OR($B10="",$C10="",$D10="",$E10="",$E10&gt;an_final,$G10=""),"",1)</f>
        <v/>
      </c>
      <c r="M10" s="333" t="b">
        <f t="shared" ref="M10:M73" si="2">IF(nume_candidat="",FALSE,ISNUMBER(SEARCH(nume_candidat,$B10)))</f>
        <v>0</v>
      </c>
      <c r="N10" s="214">
        <f>LEN(B10)-LEN(SUBSTITUTE(B10,",",""))+1</f>
        <v>1</v>
      </c>
      <c r="O10" s="294"/>
    </row>
    <row r="11" spans="1:15" s="322" customFormat="1" x14ac:dyDescent="0.25">
      <c r="A11" s="216">
        <v>2</v>
      </c>
      <c r="B11" s="43"/>
      <c r="C11" s="43"/>
      <c r="D11" s="43"/>
      <c r="E11" s="34"/>
      <c r="F11" s="34"/>
      <c r="G11" s="33"/>
      <c r="H11" s="33"/>
      <c r="I11" s="67" t="str">
        <f>IF(OR($B11="",$C11="",$D11="",$E11&lt;an_initial,$E11&gt;an_final,$G11="",$M11=FALSE),"",P_ISI_STR*VLOOKUP(N11,Coef!$E$2:$F$17,2,FALSE))</f>
        <v/>
      </c>
      <c r="J11" s="67" t="str">
        <f>IF(OR($B11="",$C11="",$D11="",$E11&gt;an_final,$G11="",$E11="",M11=FALSE),"",P_ISI_STR*VLOOKUP(N11,Coef!$E$2:$F$17,2,FALSE))</f>
        <v/>
      </c>
      <c r="K11" s="226" t="str">
        <f t="shared" si="0"/>
        <v/>
      </c>
      <c r="L11" s="226" t="str">
        <f t="shared" si="1"/>
        <v/>
      </c>
      <c r="M11" s="333" t="b">
        <f t="shared" si="2"/>
        <v>0</v>
      </c>
      <c r="N11" s="214">
        <f t="shared" ref="N11:N74" si="3">LEN(B11)-LEN(SUBSTITUTE(B11,",",""))+1</f>
        <v>1</v>
      </c>
      <c r="O11" s="294"/>
    </row>
    <row r="12" spans="1:15" s="322" customFormat="1" x14ac:dyDescent="0.25">
      <c r="A12" s="216">
        <v>3</v>
      </c>
      <c r="B12" s="39"/>
      <c r="C12" s="43"/>
      <c r="D12" s="39"/>
      <c r="E12" s="34"/>
      <c r="F12" s="34"/>
      <c r="G12" s="33"/>
      <c r="H12" s="216"/>
      <c r="I12" s="67" t="str">
        <f>IF(OR($B12="",$C12="",$D12="",$E12&lt;an_initial,$E12&gt;an_final,$G12="",$M12=FALSE),"",P_ISI_STR*VLOOKUP(N12,Coef!$E$2:$F$17,2,FALSE))</f>
        <v/>
      </c>
      <c r="J12" s="67" t="str">
        <f>IF(OR($B12="",$C12="",$D12="",$E12&gt;an_final,$G12="",$E12="",M12=FALSE),"",P_ISI_STR*VLOOKUP(N12,Coef!$E$2:$F$17,2,FALSE))</f>
        <v/>
      </c>
      <c r="K12" s="226" t="str">
        <f t="shared" si="0"/>
        <v/>
      </c>
      <c r="L12" s="226" t="str">
        <f t="shared" si="1"/>
        <v/>
      </c>
      <c r="M12" s="333" t="b">
        <f t="shared" si="2"/>
        <v>0</v>
      </c>
      <c r="N12" s="214">
        <f t="shared" si="3"/>
        <v>1</v>
      </c>
      <c r="O12" s="294"/>
    </row>
    <row r="13" spans="1:15" s="322" customFormat="1" x14ac:dyDescent="0.25">
      <c r="A13" s="216">
        <v>4</v>
      </c>
      <c r="B13" s="44"/>
      <c r="C13" s="39"/>
      <c r="D13" s="39"/>
      <c r="E13" s="38"/>
      <c r="F13" s="38"/>
      <c r="G13" s="38"/>
      <c r="H13" s="33"/>
      <c r="I13" s="67" t="str">
        <f>IF(OR($B13="",$C13="",$D13="",$E13&lt;an_initial,$E13&gt;an_final,$G13="",$M13=FALSE),"",P_ISI_STR*VLOOKUP(N13,Coef!$E$2:$F$17,2,FALSE))</f>
        <v/>
      </c>
      <c r="J13" s="67" t="str">
        <f>IF(OR($B13="",$C13="",$D13="",$E13&gt;an_final,$G13="",$E13="",M13=FALSE),"",P_ISI_STR*VLOOKUP(N13,Coef!$E$2:$F$17,2,FALSE))</f>
        <v/>
      </c>
      <c r="K13" s="226" t="str">
        <f t="shared" si="0"/>
        <v/>
      </c>
      <c r="L13" s="226" t="str">
        <f t="shared" si="1"/>
        <v/>
      </c>
      <c r="M13" s="333" t="b">
        <f t="shared" si="2"/>
        <v>0</v>
      </c>
      <c r="N13" s="214">
        <f t="shared" si="3"/>
        <v>1</v>
      </c>
      <c r="O13" s="294"/>
    </row>
    <row r="14" spans="1:15" s="322" customFormat="1" x14ac:dyDescent="0.25">
      <c r="A14" s="216">
        <v>5</v>
      </c>
      <c r="B14" s="44"/>
      <c r="C14" s="39"/>
      <c r="D14" s="39"/>
      <c r="E14" s="38"/>
      <c r="F14" s="38"/>
      <c r="G14" s="38"/>
      <c r="H14" s="33"/>
      <c r="I14" s="67" t="str">
        <f>IF(OR($B14="",$C14="",$D14="",$E14&lt;an_initial,$E14&gt;an_final,$G14="",$M14=FALSE),"",P_ISI_STR*VLOOKUP(N14,Coef!$E$2:$F$17,2,FALSE))</f>
        <v/>
      </c>
      <c r="J14" s="67" t="str">
        <f>IF(OR($B14="",$C14="",$D14="",$E14&gt;an_final,$G14="",$E14="",M14=FALSE),"",P_ISI_STR*VLOOKUP(N14,Coef!$E$2:$F$17,2,FALSE))</f>
        <v/>
      </c>
      <c r="K14" s="226" t="str">
        <f t="shared" si="0"/>
        <v/>
      </c>
      <c r="L14" s="226" t="str">
        <f t="shared" si="1"/>
        <v/>
      </c>
      <c r="M14" s="333" t="b">
        <f t="shared" si="2"/>
        <v>0</v>
      </c>
      <c r="N14" s="214">
        <f t="shared" si="3"/>
        <v>1</v>
      </c>
      <c r="O14" s="294"/>
    </row>
    <row r="15" spans="1:15" s="322" customFormat="1" x14ac:dyDescent="0.25">
      <c r="A15" s="216">
        <v>6</v>
      </c>
      <c r="B15" s="44"/>
      <c r="C15" s="39"/>
      <c r="D15" s="39"/>
      <c r="E15" s="38"/>
      <c r="F15" s="38"/>
      <c r="G15" s="38"/>
      <c r="H15" s="33"/>
      <c r="I15" s="67" t="str">
        <f>IF(OR($B15="",$C15="",$D15="",$E15&lt;an_initial,$E15&gt;an_final,$G15="",$M15=FALSE),"",P_ISI_STR*VLOOKUP(N15,Coef!$E$2:$F$17,2,FALSE))</f>
        <v/>
      </c>
      <c r="J15" s="67" t="str">
        <f>IF(OR($B15="",$C15="",$D15="",$E15&gt;an_final,$G15="",$E15="",M15=FALSE),"",P_ISI_STR*VLOOKUP(N15,Coef!$E$2:$F$17,2,FALSE))</f>
        <v/>
      </c>
      <c r="K15" s="226" t="str">
        <f t="shared" si="0"/>
        <v/>
      </c>
      <c r="L15" s="226" t="str">
        <f t="shared" si="1"/>
        <v/>
      </c>
      <c r="M15" s="333" t="b">
        <f t="shared" si="2"/>
        <v>0</v>
      </c>
      <c r="N15" s="214">
        <f t="shared" si="3"/>
        <v>1</v>
      </c>
      <c r="O15" s="294"/>
    </row>
    <row r="16" spans="1:15" s="322" customFormat="1" x14ac:dyDescent="0.25">
      <c r="A16" s="216">
        <v>7</v>
      </c>
      <c r="B16" s="39"/>
      <c r="C16" s="39"/>
      <c r="D16" s="39"/>
      <c r="E16" s="38"/>
      <c r="F16" s="38"/>
      <c r="G16" s="38"/>
      <c r="H16" s="38"/>
      <c r="I16" s="67" t="str">
        <f>IF(OR($B16="",$C16="",$D16="",$E16&lt;an_initial,$E16&gt;an_final,$G16="",$M16=FALSE),"",P_ISI_STR*VLOOKUP(N16,Coef!$E$2:$F$17,2,FALSE))</f>
        <v/>
      </c>
      <c r="J16" s="67" t="str">
        <f>IF(OR($B16="",$C16="",$D16="",$E16&gt;an_final,$G16="",$E16="",M16=FALSE),"",P_ISI_STR*VLOOKUP(N16,Coef!$E$2:$F$17,2,FALSE))</f>
        <v/>
      </c>
      <c r="K16" s="226" t="str">
        <f t="shared" si="0"/>
        <v/>
      </c>
      <c r="L16" s="226" t="str">
        <f t="shared" si="1"/>
        <v/>
      </c>
      <c r="M16" s="333" t="b">
        <f t="shared" si="2"/>
        <v>0</v>
      </c>
      <c r="N16" s="214">
        <f t="shared" si="3"/>
        <v>1</v>
      </c>
      <c r="O16" s="294"/>
    </row>
    <row r="17" spans="1:15" s="322" customFormat="1" x14ac:dyDescent="0.25">
      <c r="A17" s="216">
        <v>8</v>
      </c>
      <c r="B17" s="44"/>
      <c r="C17" s="39"/>
      <c r="D17" s="39"/>
      <c r="E17" s="38"/>
      <c r="F17" s="38"/>
      <c r="G17" s="38"/>
      <c r="H17" s="38"/>
      <c r="I17" s="67" t="str">
        <f>IF(OR($B17="",$C17="",$D17="",$E17&lt;an_initial,$E17&gt;an_final,$G17="",$M17=FALSE),"",P_ISI_STR*VLOOKUP(N17,Coef!$E$2:$F$17,2,FALSE))</f>
        <v/>
      </c>
      <c r="J17" s="67" t="str">
        <f>IF(OR($B17="",$C17="",$D17="",$E17&gt;an_final,$G17="",$E17="",M17=FALSE),"",P_ISI_STR*VLOOKUP(N17,Coef!$E$2:$F$17,2,FALSE))</f>
        <v/>
      </c>
      <c r="K17" s="226" t="str">
        <f t="shared" si="0"/>
        <v/>
      </c>
      <c r="L17" s="226" t="str">
        <f t="shared" si="1"/>
        <v/>
      </c>
      <c r="M17" s="333" t="b">
        <f t="shared" si="2"/>
        <v>0</v>
      </c>
      <c r="N17" s="214">
        <f t="shared" si="3"/>
        <v>1</v>
      </c>
      <c r="O17" s="294"/>
    </row>
    <row r="18" spans="1:15" s="322" customFormat="1" x14ac:dyDescent="0.25">
      <c r="A18" s="216">
        <v>9</v>
      </c>
      <c r="B18" s="44"/>
      <c r="C18" s="39"/>
      <c r="D18" s="39"/>
      <c r="E18" s="38"/>
      <c r="F18" s="38"/>
      <c r="G18" s="38"/>
      <c r="H18" s="33"/>
      <c r="I18" s="67" t="str">
        <f>IF(OR($B18="",$C18="",$D18="",$E18&lt;an_initial,$E18&gt;an_final,$G18="",$M18=FALSE),"",P_ISI_STR*VLOOKUP(N18,Coef!$E$2:$F$17,2,FALSE))</f>
        <v/>
      </c>
      <c r="J18" s="67" t="str">
        <f>IF(OR($B18="",$C18="",$D18="",$E18&gt;an_final,$G18="",$E18="",M18=FALSE),"",P_ISI_STR*VLOOKUP(N18,Coef!$E$2:$F$17,2,FALSE))</f>
        <v/>
      </c>
      <c r="K18" s="226" t="str">
        <f t="shared" si="0"/>
        <v/>
      </c>
      <c r="L18" s="226" t="str">
        <f t="shared" si="1"/>
        <v/>
      </c>
      <c r="M18" s="333" t="b">
        <f t="shared" si="2"/>
        <v>0</v>
      </c>
      <c r="N18" s="214">
        <f t="shared" si="3"/>
        <v>1</v>
      </c>
      <c r="O18" s="294"/>
    </row>
    <row r="19" spans="1:15" s="322" customFormat="1" x14ac:dyDescent="0.25">
      <c r="A19" s="216">
        <v>10</v>
      </c>
      <c r="B19" s="39"/>
      <c r="C19" s="39"/>
      <c r="D19" s="39"/>
      <c r="E19" s="38"/>
      <c r="F19" s="38"/>
      <c r="G19" s="38"/>
      <c r="H19" s="38"/>
      <c r="I19" s="67" t="str">
        <f>IF(OR($B19="",$C19="",$D19="",$E19&lt;an_initial,$E19&gt;an_final,$G19="",$M19=FALSE),"",P_ISI_STR*VLOOKUP(N19,Coef!$E$2:$F$17,2,FALSE))</f>
        <v/>
      </c>
      <c r="J19" s="67" t="str">
        <f>IF(OR($B19="",$C19="",$D19="",$E19&gt;an_final,$G19="",$E19="",M19=FALSE),"",P_ISI_STR*VLOOKUP(N19,Coef!$E$2:$F$17,2,FALSE))</f>
        <v/>
      </c>
      <c r="K19" s="226" t="str">
        <f t="shared" si="0"/>
        <v/>
      </c>
      <c r="L19" s="226" t="str">
        <f t="shared" si="1"/>
        <v/>
      </c>
      <c r="M19" s="333" t="b">
        <f t="shared" si="2"/>
        <v>0</v>
      </c>
      <c r="N19" s="214">
        <f t="shared" si="3"/>
        <v>1</v>
      </c>
      <c r="O19" s="294"/>
    </row>
    <row r="20" spans="1:15" s="322" customFormat="1" x14ac:dyDescent="0.25">
      <c r="A20" s="216">
        <v>11</v>
      </c>
      <c r="B20" s="39"/>
      <c r="C20" s="39"/>
      <c r="D20" s="39"/>
      <c r="E20" s="38"/>
      <c r="F20" s="38"/>
      <c r="G20" s="38"/>
      <c r="H20" s="38"/>
      <c r="I20" s="67" t="str">
        <f>IF(OR($B20="",$C20="",$D20="",$E20&lt;an_initial,$E20&gt;an_final,$G20="",$M20=FALSE),"",P_ISI_STR*VLOOKUP(N20,Coef!$E$2:$F$17,2,FALSE))</f>
        <v/>
      </c>
      <c r="J20" s="67" t="str">
        <f>IF(OR($B20="",$C20="",$D20="",$E20&gt;an_final,$G20="",$E20="",M20=FALSE),"",P_ISI_STR*VLOOKUP(N20,Coef!$E$2:$F$17,2,FALSE))</f>
        <v/>
      </c>
      <c r="K20" s="226" t="str">
        <f t="shared" si="0"/>
        <v/>
      </c>
      <c r="L20" s="226" t="str">
        <f t="shared" si="1"/>
        <v/>
      </c>
      <c r="M20" s="333" t="b">
        <f t="shared" si="2"/>
        <v>0</v>
      </c>
      <c r="N20" s="214">
        <f t="shared" si="3"/>
        <v>1</v>
      </c>
      <c r="O20" s="294"/>
    </row>
    <row r="21" spans="1:15" s="322" customFormat="1" x14ac:dyDescent="0.25">
      <c r="A21" s="216">
        <v>12</v>
      </c>
      <c r="B21" s="39"/>
      <c r="C21" s="39"/>
      <c r="D21" s="39"/>
      <c r="E21" s="38"/>
      <c r="F21" s="38"/>
      <c r="G21" s="38"/>
      <c r="H21" s="38"/>
      <c r="I21" s="67" t="str">
        <f>IF(OR($B21="",$C21="",$D21="",$E21&lt;an_initial,$E21&gt;an_final,$G21="",$M21=FALSE),"",P_ISI_STR*VLOOKUP(N21,Coef!$E$2:$F$17,2,FALSE))</f>
        <v/>
      </c>
      <c r="J21" s="67" t="str">
        <f>IF(OR($B21="",$C21="",$D21="",$E21&gt;an_final,$G21="",$E21="",M21=FALSE),"",P_ISI_STR*VLOOKUP(N21,Coef!$E$2:$F$17,2,FALSE))</f>
        <v/>
      </c>
      <c r="K21" s="226" t="str">
        <f t="shared" si="0"/>
        <v/>
      </c>
      <c r="L21" s="226" t="str">
        <f t="shared" si="1"/>
        <v/>
      </c>
      <c r="M21" s="333" t="b">
        <f t="shared" si="2"/>
        <v>0</v>
      </c>
      <c r="N21" s="214">
        <f t="shared" si="3"/>
        <v>1</v>
      </c>
      <c r="O21" s="294"/>
    </row>
    <row r="22" spans="1:15" s="322" customFormat="1" x14ac:dyDescent="0.25">
      <c r="A22" s="216">
        <v>13</v>
      </c>
      <c r="B22" s="39"/>
      <c r="C22" s="39"/>
      <c r="D22" s="39"/>
      <c r="E22" s="38"/>
      <c r="F22" s="38"/>
      <c r="G22" s="38"/>
      <c r="H22" s="38"/>
      <c r="I22" s="67" t="str">
        <f>IF(OR($B22="",$C22="",$D22="",$E22&lt;an_initial,$E22&gt;an_final,$G22="",$M22=FALSE),"",P_ISI_STR*VLOOKUP(N22,Coef!$E$2:$F$17,2,FALSE))</f>
        <v/>
      </c>
      <c r="J22" s="67" t="str">
        <f>IF(OR($B22="",$C22="",$D22="",$E22&gt;an_final,$G22="",$E22="",M22=FALSE),"",P_ISI_STR*VLOOKUP(N22,Coef!$E$2:$F$17,2,FALSE))</f>
        <v/>
      </c>
      <c r="K22" s="226" t="str">
        <f t="shared" si="0"/>
        <v/>
      </c>
      <c r="L22" s="226" t="str">
        <f t="shared" si="1"/>
        <v/>
      </c>
      <c r="M22" s="333" t="b">
        <f t="shared" si="2"/>
        <v>0</v>
      </c>
      <c r="N22" s="214">
        <f t="shared" si="3"/>
        <v>1</v>
      </c>
      <c r="O22" s="294"/>
    </row>
    <row r="23" spans="1:15" s="322" customFormat="1" x14ac:dyDescent="0.25">
      <c r="A23" s="216">
        <v>14</v>
      </c>
      <c r="B23" s="39"/>
      <c r="C23" s="39"/>
      <c r="D23" s="39"/>
      <c r="E23" s="38"/>
      <c r="F23" s="38"/>
      <c r="G23" s="38"/>
      <c r="H23" s="38"/>
      <c r="I23" s="67" t="str">
        <f>IF(OR($B23="",$C23="",$D23="",$E23&lt;an_initial,$E23&gt;an_final,$G23="",$M23=FALSE),"",P_ISI_STR*VLOOKUP(N23,Coef!$E$2:$F$17,2,FALSE))</f>
        <v/>
      </c>
      <c r="J23" s="67" t="str">
        <f>IF(OR($B23="",$C23="",$D23="",$E23&gt;an_final,$G23="",$E23="",M23=FALSE),"",P_ISI_STR*VLOOKUP(N23,Coef!$E$2:$F$17,2,FALSE))</f>
        <v/>
      </c>
      <c r="K23" s="226" t="str">
        <f t="shared" si="0"/>
        <v/>
      </c>
      <c r="L23" s="226" t="str">
        <f t="shared" si="1"/>
        <v/>
      </c>
      <c r="M23" s="333" t="b">
        <f t="shared" si="2"/>
        <v>0</v>
      </c>
      <c r="N23" s="214">
        <f t="shared" si="3"/>
        <v>1</v>
      </c>
      <c r="O23" s="294"/>
    </row>
    <row r="24" spans="1:15" s="322" customFormat="1" x14ac:dyDescent="0.25">
      <c r="A24" s="216">
        <v>15</v>
      </c>
      <c r="B24" s="39"/>
      <c r="C24" s="39"/>
      <c r="D24" s="39"/>
      <c r="E24" s="38"/>
      <c r="F24" s="38"/>
      <c r="G24" s="38"/>
      <c r="H24" s="38"/>
      <c r="I24" s="67" t="str">
        <f>IF(OR($B24="",$C24="",$D24="",$E24&lt;an_initial,$E24&gt;an_final,$G24="",$M24=FALSE),"",P_ISI_STR*VLOOKUP(N24,Coef!$E$2:$F$17,2,FALSE))</f>
        <v/>
      </c>
      <c r="J24" s="67" t="str">
        <f>IF(OR($B24="",$C24="",$D24="",$E24&gt;an_final,$G24="",$E24="",M24=FALSE),"",P_ISI_STR*VLOOKUP(N24,Coef!$E$2:$F$17,2,FALSE))</f>
        <v/>
      </c>
      <c r="K24" s="226" t="str">
        <f t="shared" si="0"/>
        <v/>
      </c>
      <c r="L24" s="226" t="str">
        <f t="shared" si="1"/>
        <v/>
      </c>
      <c r="M24" s="333" t="b">
        <f t="shared" si="2"/>
        <v>0</v>
      </c>
      <c r="N24" s="214">
        <f t="shared" si="3"/>
        <v>1</v>
      </c>
      <c r="O24" s="294"/>
    </row>
    <row r="25" spans="1:15" s="322" customFormat="1" x14ac:dyDescent="0.25">
      <c r="A25" s="216">
        <v>16</v>
      </c>
      <c r="B25" s="39"/>
      <c r="C25" s="39"/>
      <c r="D25" s="39"/>
      <c r="E25" s="38"/>
      <c r="F25" s="38"/>
      <c r="G25" s="38"/>
      <c r="H25" s="38"/>
      <c r="I25" s="67" t="str">
        <f>IF(OR($B25="",$C25="",$D25="",$E25&lt;an_initial,$E25&gt;an_final,$G25="",$M25=FALSE),"",P_ISI_STR*VLOOKUP(N25,Coef!$E$2:$F$17,2,FALSE))</f>
        <v/>
      </c>
      <c r="J25" s="67" t="str">
        <f>IF(OR($B25="",$C25="",$D25="",$E25&gt;an_final,$G25="",$E25="",M25=FALSE),"",P_ISI_STR*VLOOKUP(N25,Coef!$E$2:$F$17,2,FALSE))</f>
        <v/>
      </c>
      <c r="K25" s="226" t="str">
        <f t="shared" si="0"/>
        <v/>
      </c>
      <c r="L25" s="226" t="str">
        <f t="shared" si="1"/>
        <v/>
      </c>
      <c r="M25" s="333" t="b">
        <f t="shared" si="2"/>
        <v>0</v>
      </c>
      <c r="N25" s="214">
        <f t="shared" si="3"/>
        <v>1</v>
      </c>
      <c r="O25" s="294"/>
    </row>
    <row r="26" spans="1:15" s="322" customFormat="1" x14ac:dyDescent="0.25">
      <c r="A26" s="216">
        <v>17</v>
      </c>
      <c r="B26" s="39"/>
      <c r="C26" s="39"/>
      <c r="D26" s="39"/>
      <c r="E26" s="38"/>
      <c r="F26" s="38"/>
      <c r="G26" s="38"/>
      <c r="H26" s="38"/>
      <c r="I26" s="67" t="str">
        <f>IF(OR($B26="",$C26="",$D26="",$E26&lt;an_initial,$E26&gt;an_final,$G26="",$M26=FALSE),"",P_ISI_STR*VLOOKUP(N26,Coef!$E$2:$F$17,2,FALSE))</f>
        <v/>
      </c>
      <c r="J26" s="67" t="str">
        <f>IF(OR($B26="",$C26="",$D26="",$E26&gt;an_final,$G26="",$E26="",M26=FALSE),"",P_ISI_STR*VLOOKUP(N26,Coef!$E$2:$F$17,2,FALSE))</f>
        <v/>
      </c>
      <c r="K26" s="226" t="str">
        <f t="shared" si="0"/>
        <v/>
      </c>
      <c r="L26" s="226" t="str">
        <f t="shared" si="1"/>
        <v/>
      </c>
      <c r="M26" s="333" t="b">
        <f t="shared" si="2"/>
        <v>0</v>
      </c>
      <c r="N26" s="214">
        <f t="shared" si="3"/>
        <v>1</v>
      </c>
      <c r="O26" s="294"/>
    </row>
    <row r="27" spans="1:15" s="322" customFormat="1" x14ac:dyDescent="0.25">
      <c r="A27" s="216">
        <v>18</v>
      </c>
      <c r="B27" s="39"/>
      <c r="C27" s="39"/>
      <c r="D27" s="39"/>
      <c r="E27" s="38"/>
      <c r="F27" s="38"/>
      <c r="G27" s="38"/>
      <c r="H27" s="38"/>
      <c r="I27" s="67" t="str">
        <f>IF(OR($B27="",$C27="",$D27="",$E27&lt;an_initial,$E27&gt;an_final,$G27="",$M27=FALSE),"",P_ISI_STR*VLOOKUP(N27,Coef!$E$2:$F$17,2,FALSE))</f>
        <v/>
      </c>
      <c r="J27" s="67" t="str">
        <f>IF(OR($B27="",$C27="",$D27="",$E27&gt;an_final,$G27="",$E27="",M27=FALSE),"",P_ISI_STR*VLOOKUP(N27,Coef!$E$2:$F$17,2,FALSE))</f>
        <v/>
      </c>
      <c r="K27" s="226" t="str">
        <f t="shared" si="0"/>
        <v/>
      </c>
      <c r="L27" s="226" t="str">
        <f t="shared" si="1"/>
        <v/>
      </c>
      <c r="M27" s="333" t="b">
        <f t="shared" si="2"/>
        <v>0</v>
      </c>
      <c r="N27" s="214">
        <f t="shared" si="3"/>
        <v>1</v>
      </c>
      <c r="O27" s="294"/>
    </row>
    <row r="28" spans="1:15" s="322" customFormat="1" x14ac:dyDescent="0.25">
      <c r="A28" s="216">
        <v>19</v>
      </c>
      <c r="B28" s="39"/>
      <c r="C28" s="39"/>
      <c r="D28" s="39"/>
      <c r="E28" s="38"/>
      <c r="F28" s="38"/>
      <c r="G28" s="38"/>
      <c r="H28" s="38"/>
      <c r="I28" s="67" t="str">
        <f>IF(OR($B28="",$C28="",$D28="",$E28&lt;an_initial,$E28&gt;an_final,$G28="",$M28=FALSE),"",P_ISI_STR*VLOOKUP(N28,Coef!$E$2:$F$17,2,FALSE))</f>
        <v/>
      </c>
      <c r="J28" s="67" t="str">
        <f>IF(OR($B28="",$C28="",$D28="",$E28&gt;an_final,$G28="",$E28="",M28=FALSE),"",P_ISI_STR*VLOOKUP(N28,Coef!$E$2:$F$17,2,FALSE))</f>
        <v/>
      </c>
      <c r="K28" s="226" t="str">
        <f t="shared" si="0"/>
        <v/>
      </c>
      <c r="L28" s="226" t="str">
        <f t="shared" si="1"/>
        <v/>
      </c>
      <c r="M28" s="333" t="b">
        <f t="shared" si="2"/>
        <v>0</v>
      </c>
      <c r="N28" s="214">
        <f t="shared" si="3"/>
        <v>1</v>
      </c>
      <c r="O28" s="294"/>
    </row>
    <row r="29" spans="1:15" s="322" customFormat="1" x14ac:dyDescent="0.25">
      <c r="A29" s="216">
        <v>20</v>
      </c>
      <c r="B29" s="39"/>
      <c r="C29" s="39"/>
      <c r="D29" s="39"/>
      <c r="E29" s="38"/>
      <c r="F29" s="38"/>
      <c r="G29" s="38"/>
      <c r="H29" s="38"/>
      <c r="I29" s="67" t="str">
        <f>IF(OR($B29="",$C29="",$D29="",$E29&lt;an_initial,$E29&gt;an_final,$G29="",$M29=FALSE),"",P_ISI_STR*VLOOKUP(N29,Coef!$E$2:$F$17,2,FALSE))</f>
        <v/>
      </c>
      <c r="J29" s="67" t="str">
        <f>IF(OR($B29="",$C29="",$D29="",$E29&gt;an_final,$G29="",$E29="",M29=FALSE),"",P_ISI_STR*VLOOKUP(N29,Coef!$E$2:$F$17,2,FALSE))</f>
        <v/>
      </c>
      <c r="K29" s="226" t="str">
        <f t="shared" si="0"/>
        <v/>
      </c>
      <c r="L29" s="226" t="str">
        <f t="shared" si="1"/>
        <v/>
      </c>
      <c r="M29" s="333" t="b">
        <f t="shared" si="2"/>
        <v>0</v>
      </c>
      <c r="N29" s="214">
        <f t="shared" si="3"/>
        <v>1</v>
      </c>
      <c r="O29" s="294"/>
    </row>
    <row r="30" spans="1:15" s="322" customFormat="1" x14ac:dyDescent="0.25">
      <c r="A30" s="216">
        <v>21</v>
      </c>
      <c r="B30" s="39"/>
      <c r="C30" s="39"/>
      <c r="D30" s="39"/>
      <c r="E30" s="38"/>
      <c r="F30" s="38"/>
      <c r="G30" s="38"/>
      <c r="H30" s="38"/>
      <c r="I30" s="67" t="str">
        <f>IF(OR($B30="",$C30="",$D30="",$E30&lt;an_initial,$E30&gt;an_final,$G30="",$M30=FALSE),"",P_ISI_STR*VLOOKUP(N30,Coef!$E$2:$F$17,2,FALSE))</f>
        <v/>
      </c>
      <c r="J30" s="67" t="str">
        <f>IF(OR($B30="",$C30="",$D30="",$E30&gt;an_final,$G30="",$E30="",M30=FALSE),"",P_ISI_STR*VLOOKUP(N30,Coef!$E$2:$F$17,2,FALSE))</f>
        <v/>
      </c>
      <c r="K30" s="226" t="str">
        <f t="shared" si="0"/>
        <v/>
      </c>
      <c r="L30" s="226" t="str">
        <f t="shared" si="1"/>
        <v/>
      </c>
      <c r="M30" s="333" t="b">
        <f t="shared" si="2"/>
        <v>0</v>
      </c>
      <c r="N30" s="214">
        <f t="shared" si="3"/>
        <v>1</v>
      </c>
      <c r="O30" s="294"/>
    </row>
    <row r="31" spans="1:15" s="322" customFormat="1" x14ac:dyDescent="0.25">
      <c r="A31" s="216">
        <v>22</v>
      </c>
      <c r="B31" s="39"/>
      <c r="C31" s="39"/>
      <c r="D31" s="39"/>
      <c r="E31" s="38"/>
      <c r="F31" s="38"/>
      <c r="G31" s="38"/>
      <c r="H31" s="38"/>
      <c r="I31" s="67" t="str">
        <f>IF(OR($B31="",$C31="",$D31="",$E31&lt;an_initial,$E31&gt;an_final,$G31="",$M31=FALSE),"",P_ISI_STR*VLOOKUP(N31,Coef!$E$2:$F$17,2,FALSE))</f>
        <v/>
      </c>
      <c r="J31" s="67" t="str">
        <f>IF(OR($B31="",$C31="",$D31="",$E31&gt;an_final,$G31="",$E31="",M31=FALSE),"",P_ISI_STR*VLOOKUP(N31,Coef!$E$2:$F$17,2,FALSE))</f>
        <v/>
      </c>
      <c r="K31" s="226" t="str">
        <f t="shared" si="0"/>
        <v/>
      </c>
      <c r="L31" s="226" t="str">
        <f t="shared" si="1"/>
        <v/>
      </c>
      <c r="M31" s="333" t="b">
        <f t="shared" si="2"/>
        <v>0</v>
      </c>
      <c r="N31" s="214">
        <f t="shared" si="3"/>
        <v>1</v>
      </c>
      <c r="O31" s="294"/>
    </row>
    <row r="32" spans="1:15" s="322" customFormat="1" x14ac:dyDescent="0.25">
      <c r="A32" s="216">
        <v>23</v>
      </c>
      <c r="B32" s="39"/>
      <c r="C32" s="39"/>
      <c r="D32" s="39"/>
      <c r="E32" s="38"/>
      <c r="F32" s="38"/>
      <c r="G32" s="38"/>
      <c r="H32" s="38"/>
      <c r="I32" s="67" t="str">
        <f>IF(OR($B32="",$C32="",$D32="",$E32&lt;an_initial,$E32&gt;an_final,$G32="",$M32=FALSE),"",P_ISI_STR*VLOOKUP(N32,Coef!$E$2:$F$17,2,FALSE))</f>
        <v/>
      </c>
      <c r="J32" s="67" t="str">
        <f>IF(OR($B32="",$C32="",$D32="",$E32&gt;an_final,$G32="",$E32="",M32=FALSE),"",P_ISI_STR*VLOOKUP(N32,Coef!$E$2:$F$17,2,FALSE))</f>
        <v/>
      </c>
      <c r="K32" s="226" t="str">
        <f t="shared" si="0"/>
        <v/>
      </c>
      <c r="L32" s="226" t="str">
        <f t="shared" si="1"/>
        <v/>
      </c>
      <c r="M32" s="333" t="b">
        <f t="shared" si="2"/>
        <v>0</v>
      </c>
      <c r="N32" s="214">
        <f t="shared" si="3"/>
        <v>1</v>
      </c>
      <c r="O32" s="294"/>
    </row>
    <row r="33" spans="1:15" s="322" customFormat="1" x14ac:dyDescent="0.25">
      <c r="A33" s="216">
        <v>24</v>
      </c>
      <c r="B33" s="39"/>
      <c r="C33" s="39"/>
      <c r="D33" s="39"/>
      <c r="E33" s="38"/>
      <c r="F33" s="38"/>
      <c r="G33" s="38"/>
      <c r="H33" s="38"/>
      <c r="I33" s="67" t="str">
        <f>IF(OR($B33="",$C33="",$D33="",$E33&lt;an_initial,$E33&gt;an_final,$G33="",$M33=FALSE),"",P_ISI_STR*VLOOKUP(N33,Coef!$E$2:$F$17,2,FALSE))</f>
        <v/>
      </c>
      <c r="J33" s="67" t="str">
        <f>IF(OR($B33="",$C33="",$D33="",$E33&gt;an_final,$G33="",$E33="",M33=FALSE),"",P_ISI_STR*VLOOKUP(N33,Coef!$E$2:$F$17,2,FALSE))</f>
        <v/>
      </c>
      <c r="K33" s="226" t="str">
        <f t="shared" si="0"/>
        <v/>
      </c>
      <c r="L33" s="226" t="str">
        <f t="shared" si="1"/>
        <v/>
      </c>
      <c r="M33" s="333" t="b">
        <f t="shared" si="2"/>
        <v>0</v>
      </c>
      <c r="N33" s="214">
        <f t="shared" si="3"/>
        <v>1</v>
      </c>
      <c r="O33" s="294"/>
    </row>
    <row r="34" spans="1:15" s="322" customFormat="1" x14ac:dyDescent="0.25">
      <c r="A34" s="216">
        <v>25</v>
      </c>
      <c r="B34" s="39"/>
      <c r="C34" s="39"/>
      <c r="D34" s="39"/>
      <c r="E34" s="38"/>
      <c r="F34" s="38"/>
      <c r="G34" s="38"/>
      <c r="H34" s="38"/>
      <c r="I34" s="67" t="str">
        <f>IF(OR($B34="",$C34="",$D34="",$E34&lt;an_initial,$E34&gt;an_final,$G34="",$M34=FALSE),"",P_ISI_STR*VLOOKUP(N34,Coef!$E$2:$F$17,2,FALSE))</f>
        <v/>
      </c>
      <c r="J34" s="67" t="str">
        <f>IF(OR($B34="",$C34="",$D34="",$E34&gt;an_final,$G34="",$E34="",M34=FALSE),"",P_ISI_STR*VLOOKUP(N34,Coef!$E$2:$F$17,2,FALSE))</f>
        <v/>
      </c>
      <c r="K34" s="226" t="str">
        <f t="shared" si="0"/>
        <v/>
      </c>
      <c r="L34" s="226" t="str">
        <f t="shared" si="1"/>
        <v/>
      </c>
      <c r="M34" s="333" t="b">
        <f t="shared" si="2"/>
        <v>0</v>
      </c>
      <c r="N34" s="214">
        <f t="shared" si="3"/>
        <v>1</v>
      </c>
      <c r="O34" s="294"/>
    </row>
    <row r="35" spans="1:15" s="322" customFormat="1" x14ac:dyDescent="0.25">
      <c r="A35" s="216">
        <v>26</v>
      </c>
      <c r="B35" s="39"/>
      <c r="C35" s="39"/>
      <c r="D35" s="39"/>
      <c r="E35" s="38"/>
      <c r="F35" s="38"/>
      <c r="G35" s="38"/>
      <c r="H35" s="38"/>
      <c r="I35" s="67" t="str">
        <f>IF(OR($B35="",$C35="",$D35="",$E35&lt;an_initial,$E35&gt;an_final,$G35="",$M35=FALSE),"",P_ISI_STR*VLOOKUP(N35,Coef!$E$2:$F$17,2,FALSE))</f>
        <v/>
      </c>
      <c r="J35" s="67" t="str">
        <f>IF(OR($B35="",$C35="",$D35="",$E35&gt;an_final,$G35="",$E35="",M35=FALSE),"",P_ISI_STR*VLOOKUP(N35,Coef!$E$2:$F$17,2,FALSE))</f>
        <v/>
      </c>
      <c r="K35" s="226" t="str">
        <f t="shared" si="0"/>
        <v/>
      </c>
      <c r="L35" s="226" t="str">
        <f t="shared" si="1"/>
        <v/>
      </c>
      <c r="M35" s="333" t="b">
        <f t="shared" si="2"/>
        <v>0</v>
      </c>
      <c r="N35" s="214">
        <f t="shared" si="3"/>
        <v>1</v>
      </c>
      <c r="O35" s="294"/>
    </row>
    <row r="36" spans="1:15" s="322" customFormat="1" x14ac:dyDescent="0.25">
      <c r="A36" s="216">
        <v>27</v>
      </c>
      <c r="B36" s="39"/>
      <c r="C36" s="39"/>
      <c r="D36" s="39"/>
      <c r="E36" s="38"/>
      <c r="F36" s="38"/>
      <c r="G36" s="38"/>
      <c r="H36" s="38"/>
      <c r="I36" s="67" t="str">
        <f>IF(OR($B36="",$C36="",$D36="",$E36&lt;an_initial,$E36&gt;an_final,$G36="",$M36=FALSE),"",P_ISI_STR*VLOOKUP(N36,Coef!$E$2:$F$17,2,FALSE))</f>
        <v/>
      </c>
      <c r="J36" s="67" t="str">
        <f>IF(OR($B36="",$C36="",$D36="",$E36&gt;an_final,$G36="",$E36="",M36=FALSE),"",P_ISI_STR*VLOOKUP(N36,Coef!$E$2:$F$17,2,FALSE))</f>
        <v/>
      </c>
      <c r="K36" s="226" t="str">
        <f t="shared" si="0"/>
        <v/>
      </c>
      <c r="L36" s="226" t="str">
        <f t="shared" si="1"/>
        <v/>
      </c>
      <c r="M36" s="333" t="b">
        <f t="shared" si="2"/>
        <v>0</v>
      </c>
      <c r="N36" s="214">
        <f t="shared" si="3"/>
        <v>1</v>
      </c>
      <c r="O36" s="294"/>
    </row>
    <row r="37" spans="1:15" s="322" customFormat="1" x14ac:dyDescent="0.25">
      <c r="A37" s="216">
        <v>28</v>
      </c>
      <c r="B37" s="39"/>
      <c r="C37" s="39"/>
      <c r="D37" s="39"/>
      <c r="E37" s="38"/>
      <c r="F37" s="38"/>
      <c r="G37" s="38"/>
      <c r="H37" s="38"/>
      <c r="I37" s="67" t="str">
        <f>IF(OR($B37="",$C37="",$D37="",$E37&lt;an_initial,$E37&gt;an_final,$G37="",$M37=FALSE),"",P_ISI_STR*VLOOKUP(N37,Coef!$E$2:$F$17,2,FALSE))</f>
        <v/>
      </c>
      <c r="J37" s="67" t="str">
        <f>IF(OR($B37="",$C37="",$D37="",$E37&gt;an_final,$G37="",$E37="",M37=FALSE),"",P_ISI_STR*VLOOKUP(N37,Coef!$E$2:$F$17,2,FALSE))</f>
        <v/>
      </c>
      <c r="K37" s="226" t="str">
        <f t="shared" si="0"/>
        <v/>
      </c>
      <c r="L37" s="226" t="str">
        <f t="shared" si="1"/>
        <v/>
      </c>
      <c r="M37" s="333" t="b">
        <f t="shared" si="2"/>
        <v>0</v>
      </c>
      <c r="N37" s="214">
        <f t="shared" si="3"/>
        <v>1</v>
      </c>
      <c r="O37" s="294"/>
    </row>
    <row r="38" spans="1:15" s="322" customFormat="1" x14ac:dyDescent="0.25">
      <c r="A38" s="216">
        <v>29</v>
      </c>
      <c r="B38" s="39"/>
      <c r="C38" s="39"/>
      <c r="D38" s="39"/>
      <c r="E38" s="38"/>
      <c r="F38" s="38"/>
      <c r="G38" s="38"/>
      <c r="H38" s="38"/>
      <c r="I38" s="67" t="str">
        <f>IF(OR($B38="",$C38="",$D38="",$E38&lt;an_initial,$E38&gt;an_final,$G38="",$M38=FALSE),"",P_ISI_STR*VLOOKUP(N38,Coef!$E$2:$F$17,2,FALSE))</f>
        <v/>
      </c>
      <c r="J38" s="67" t="str">
        <f>IF(OR($B38="",$C38="",$D38="",$E38&gt;an_final,$G38="",$E38="",M38=FALSE),"",P_ISI_STR*VLOOKUP(N38,Coef!$E$2:$F$17,2,FALSE))</f>
        <v/>
      </c>
      <c r="K38" s="226" t="str">
        <f t="shared" si="0"/>
        <v/>
      </c>
      <c r="L38" s="226" t="str">
        <f t="shared" si="1"/>
        <v/>
      </c>
      <c r="M38" s="333" t="b">
        <f t="shared" si="2"/>
        <v>0</v>
      </c>
      <c r="N38" s="214">
        <f t="shared" si="3"/>
        <v>1</v>
      </c>
      <c r="O38" s="294"/>
    </row>
    <row r="39" spans="1:15" s="322" customFormat="1" x14ac:dyDescent="0.25">
      <c r="A39" s="216">
        <v>30</v>
      </c>
      <c r="B39" s="39"/>
      <c r="C39" s="39"/>
      <c r="D39" s="39"/>
      <c r="E39" s="38"/>
      <c r="F39" s="38"/>
      <c r="G39" s="38"/>
      <c r="H39" s="38"/>
      <c r="I39" s="67" t="str">
        <f>IF(OR($B39="",$C39="",$D39="",$E39&lt;an_initial,$E39&gt;an_final,$G39="",$M39=FALSE),"",P_ISI_STR*VLOOKUP(N39,Coef!$E$2:$F$17,2,FALSE))</f>
        <v/>
      </c>
      <c r="J39" s="67" t="str">
        <f>IF(OR($B39="",$C39="",$D39="",$E39&gt;an_final,$G39="",$E39="",M39=FALSE),"",P_ISI_STR*VLOOKUP(N39,Coef!$E$2:$F$17,2,FALSE))</f>
        <v/>
      </c>
      <c r="K39" s="226" t="str">
        <f t="shared" si="0"/>
        <v/>
      </c>
      <c r="L39" s="226" t="str">
        <f t="shared" si="1"/>
        <v/>
      </c>
      <c r="M39" s="333" t="b">
        <f t="shared" si="2"/>
        <v>0</v>
      </c>
      <c r="N39" s="214">
        <f t="shared" si="3"/>
        <v>1</v>
      </c>
      <c r="O39" s="294"/>
    </row>
    <row r="40" spans="1:15" s="322" customFormat="1" x14ac:dyDescent="0.25">
      <c r="A40" s="216">
        <v>31</v>
      </c>
      <c r="B40" s="39"/>
      <c r="C40" s="39"/>
      <c r="D40" s="39"/>
      <c r="E40" s="38"/>
      <c r="F40" s="38"/>
      <c r="G40" s="38"/>
      <c r="H40" s="38"/>
      <c r="I40" s="67" t="str">
        <f>IF(OR($B40="",$C40="",$D40="",$E40&lt;an_initial,$E40&gt;an_final,$G40="",$M40=FALSE),"",P_ISI_STR*VLOOKUP(N40,Coef!$E$2:$F$17,2,FALSE))</f>
        <v/>
      </c>
      <c r="J40" s="67" t="str">
        <f>IF(OR($B40="",$C40="",$D40="",$E40&gt;an_final,$G40="",$E40="",M40=FALSE),"",P_ISI_STR*VLOOKUP(N40,Coef!$E$2:$F$17,2,FALSE))</f>
        <v/>
      </c>
      <c r="K40" s="226" t="str">
        <f t="shared" si="0"/>
        <v/>
      </c>
      <c r="L40" s="226" t="str">
        <f t="shared" si="1"/>
        <v/>
      </c>
      <c r="M40" s="333" t="b">
        <f t="shared" si="2"/>
        <v>0</v>
      </c>
      <c r="N40" s="214">
        <f t="shared" si="3"/>
        <v>1</v>
      </c>
      <c r="O40" s="294"/>
    </row>
    <row r="41" spans="1:15" s="322" customFormat="1" x14ac:dyDescent="0.25">
      <c r="A41" s="216">
        <v>32</v>
      </c>
      <c r="B41" s="39"/>
      <c r="C41" s="39"/>
      <c r="D41" s="39"/>
      <c r="E41" s="38"/>
      <c r="F41" s="38"/>
      <c r="G41" s="38"/>
      <c r="H41" s="38"/>
      <c r="I41" s="67" t="str">
        <f>IF(OR($B41="",$C41="",$D41="",$E41&lt;an_initial,$E41&gt;an_final,$G41="",$M41=FALSE),"",P_ISI_STR*VLOOKUP(N41,Coef!$E$2:$F$17,2,FALSE))</f>
        <v/>
      </c>
      <c r="J41" s="67" t="str">
        <f>IF(OR($B41="",$C41="",$D41="",$E41&gt;an_final,$G41="",$E41="",M41=FALSE),"",P_ISI_STR*VLOOKUP(N41,Coef!$E$2:$F$17,2,FALSE))</f>
        <v/>
      </c>
      <c r="K41" s="226" t="str">
        <f t="shared" si="0"/>
        <v/>
      </c>
      <c r="L41" s="226" t="str">
        <f t="shared" si="1"/>
        <v/>
      </c>
      <c r="M41" s="333" t="b">
        <f t="shared" si="2"/>
        <v>0</v>
      </c>
      <c r="N41" s="214">
        <f t="shared" si="3"/>
        <v>1</v>
      </c>
      <c r="O41" s="294"/>
    </row>
    <row r="42" spans="1:15" s="322" customFormat="1" x14ac:dyDescent="0.25">
      <c r="A42" s="216">
        <v>33</v>
      </c>
      <c r="B42" s="39"/>
      <c r="C42" s="39"/>
      <c r="D42" s="39"/>
      <c r="E42" s="38"/>
      <c r="F42" s="38"/>
      <c r="G42" s="38"/>
      <c r="H42" s="38"/>
      <c r="I42" s="67" t="str">
        <f>IF(OR($B42="",$C42="",$D42="",$E42&lt;an_initial,$E42&gt;an_final,$G42="",$M42=FALSE),"",P_ISI_STR*VLOOKUP(N42,Coef!$E$2:$F$17,2,FALSE))</f>
        <v/>
      </c>
      <c r="J42" s="67" t="str">
        <f>IF(OR($B42="",$C42="",$D42="",$E42&gt;an_final,$G42="",$E42="",M42=FALSE),"",P_ISI_STR*VLOOKUP(N42,Coef!$E$2:$F$17,2,FALSE))</f>
        <v/>
      </c>
      <c r="K42" s="226" t="str">
        <f t="shared" si="0"/>
        <v/>
      </c>
      <c r="L42" s="226" t="str">
        <f t="shared" si="1"/>
        <v/>
      </c>
      <c r="M42" s="333" t="b">
        <f t="shared" si="2"/>
        <v>0</v>
      </c>
      <c r="N42" s="214">
        <f t="shared" si="3"/>
        <v>1</v>
      </c>
      <c r="O42" s="294"/>
    </row>
    <row r="43" spans="1:15" s="322" customFormat="1" x14ac:dyDescent="0.25">
      <c r="A43" s="216">
        <v>34</v>
      </c>
      <c r="B43" s="39"/>
      <c r="C43" s="39"/>
      <c r="D43" s="39"/>
      <c r="E43" s="38"/>
      <c r="F43" s="38"/>
      <c r="G43" s="38"/>
      <c r="H43" s="38"/>
      <c r="I43" s="67" t="str">
        <f>IF(OR($B43="",$C43="",$D43="",$E43&lt;an_initial,$E43&gt;an_final,$G43="",$M43=FALSE),"",P_ISI_STR*VLOOKUP(N43,Coef!$E$2:$F$17,2,FALSE))</f>
        <v/>
      </c>
      <c r="J43" s="67" t="str">
        <f>IF(OR($B43="",$C43="",$D43="",$E43&gt;an_final,$G43="",$E43="",M43=FALSE),"",P_ISI_STR*VLOOKUP(N43,Coef!$E$2:$F$17,2,FALSE))</f>
        <v/>
      </c>
      <c r="K43" s="226" t="str">
        <f t="shared" si="0"/>
        <v/>
      </c>
      <c r="L43" s="226" t="str">
        <f t="shared" si="1"/>
        <v/>
      </c>
      <c r="M43" s="333" t="b">
        <f t="shared" si="2"/>
        <v>0</v>
      </c>
      <c r="N43" s="214">
        <f t="shared" si="3"/>
        <v>1</v>
      </c>
      <c r="O43" s="294"/>
    </row>
    <row r="44" spans="1:15" s="322" customFormat="1" x14ac:dyDescent="0.25">
      <c r="A44" s="216">
        <v>35</v>
      </c>
      <c r="B44" s="39"/>
      <c r="C44" s="39"/>
      <c r="D44" s="39"/>
      <c r="E44" s="38"/>
      <c r="F44" s="38"/>
      <c r="G44" s="38"/>
      <c r="H44" s="38"/>
      <c r="I44" s="67" t="str">
        <f>IF(OR($B44="",$C44="",$D44="",$E44&lt;an_initial,$E44&gt;an_final,$G44="",$M44=FALSE),"",P_ISI_STR*VLOOKUP(N44,Coef!$E$2:$F$17,2,FALSE))</f>
        <v/>
      </c>
      <c r="J44" s="67" t="str">
        <f>IF(OR($B44="",$C44="",$D44="",$E44&gt;an_final,$G44="",$E44="",M44=FALSE),"",P_ISI_STR*VLOOKUP(N44,Coef!$E$2:$F$17,2,FALSE))</f>
        <v/>
      </c>
      <c r="K44" s="226" t="str">
        <f t="shared" si="0"/>
        <v/>
      </c>
      <c r="L44" s="226" t="str">
        <f t="shared" si="1"/>
        <v/>
      </c>
      <c r="M44" s="333" t="b">
        <f t="shared" si="2"/>
        <v>0</v>
      </c>
      <c r="N44" s="214">
        <f t="shared" si="3"/>
        <v>1</v>
      </c>
      <c r="O44" s="294"/>
    </row>
    <row r="45" spans="1:15" s="322" customFormat="1" x14ac:dyDescent="0.25">
      <c r="A45" s="216">
        <v>36</v>
      </c>
      <c r="B45" s="39"/>
      <c r="C45" s="39"/>
      <c r="D45" s="39"/>
      <c r="E45" s="38"/>
      <c r="F45" s="38"/>
      <c r="G45" s="38"/>
      <c r="H45" s="38"/>
      <c r="I45" s="67" t="str">
        <f>IF(OR($B45="",$C45="",$D45="",$E45&lt;an_initial,$E45&gt;an_final,$G45="",$M45=FALSE),"",P_ISI_STR*VLOOKUP(N45,Coef!$E$2:$F$17,2,FALSE))</f>
        <v/>
      </c>
      <c r="J45" s="67" t="str">
        <f>IF(OR($B45="",$C45="",$D45="",$E45&gt;an_final,$G45="",$E45="",M45=FALSE),"",P_ISI_STR*VLOOKUP(N45,Coef!$E$2:$F$17,2,FALSE))</f>
        <v/>
      </c>
      <c r="K45" s="226" t="str">
        <f t="shared" si="0"/>
        <v/>
      </c>
      <c r="L45" s="226" t="str">
        <f t="shared" si="1"/>
        <v/>
      </c>
      <c r="M45" s="333" t="b">
        <f t="shared" si="2"/>
        <v>0</v>
      </c>
      <c r="N45" s="214">
        <f t="shared" si="3"/>
        <v>1</v>
      </c>
      <c r="O45" s="294"/>
    </row>
    <row r="46" spans="1:15" s="322" customFormat="1" x14ac:dyDescent="0.25">
      <c r="A46" s="216">
        <v>37</v>
      </c>
      <c r="B46" s="39"/>
      <c r="C46" s="39"/>
      <c r="D46" s="39"/>
      <c r="E46" s="38"/>
      <c r="F46" s="38"/>
      <c r="G46" s="38"/>
      <c r="H46" s="38"/>
      <c r="I46" s="67" t="str">
        <f>IF(OR($B46="",$C46="",$D46="",$E46&lt;an_initial,$E46&gt;an_final,$G46="",$M46=FALSE),"",P_ISI_STR*VLOOKUP(N46,Coef!$E$2:$F$17,2,FALSE))</f>
        <v/>
      </c>
      <c r="J46" s="67" t="str">
        <f>IF(OR($B46="",$C46="",$D46="",$E46&gt;an_final,$G46="",$E46="",M46=FALSE),"",P_ISI_STR*VLOOKUP(N46,Coef!$E$2:$F$17,2,FALSE))</f>
        <v/>
      </c>
      <c r="K46" s="226" t="str">
        <f t="shared" si="0"/>
        <v/>
      </c>
      <c r="L46" s="226" t="str">
        <f t="shared" si="1"/>
        <v/>
      </c>
      <c r="M46" s="333" t="b">
        <f t="shared" si="2"/>
        <v>0</v>
      </c>
      <c r="N46" s="214">
        <f t="shared" si="3"/>
        <v>1</v>
      </c>
      <c r="O46" s="294"/>
    </row>
    <row r="47" spans="1:15" s="322" customFormat="1" x14ac:dyDescent="0.25">
      <c r="A47" s="216">
        <v>38</v>
      </c>
      <c r="B47" s="39"/>
      <c r="C47" s="39"/>
      <c r="D47" s="39"/>
      <c r="E47" s="38"/>
      <c r="F47" s="38"/>
      <c r="G47" s="38"/>
      <c r="H47" s="38"/>
      <c r="I47" s="67" t="str">
        <f>IF(OR($B47="",$C47="",$D47="",$E47&lt;an_initial,$E47&gt;an_final,$G47="",$M47=FALSE),"",P_ISI_STR*VLOOKUP(N47,Coef!$E$2:$F$17,2,FALSE))</f>
        <v/>
      </c>
      <c r="J47" s="67" t="str">
        <f>IF(OR($B47="",$C47="",$D47="",$E47&gt;an_final,$G47="",$E47="",M47=FALSE),"",P_ISI_STR*VLOOKUP(N47,Coef!$E$2:$F$17,2,FALSE))</f>
        <v/>
      </c>
      <c r="K47" s="226" t="str">
        <f t="shared" si="0"/>
        <v/>
      </c>
      <c r="L47" s="226" t="str">
        <f t="shared" si="1"/>
        <v/>
      </c>
      <c r="M47" s="333" t="b">
        <f t="shared" si="2"/>
        <v>0</v>
      </c>
      <c r="N47" s="214">
        <f t="shared" si="3"/>
        <v>1</v>
      </c>
      <c r="O47" s="294"/>
    </row>
    <row r="48" spans="1:15" s="322" customFormat="1" x14ac:dyDescent="0.25">
      <c r="A48" s="216">
        <v>39</v>
      </c>
      <c r="B48" s="39"/>
      <c r="C48" s="39"/>
      <c r="D48" s="39"/>
      <c r="E48" s="38"/>
      <c r="F48" s="38"/>
      <c r="G48" s="38"/>
      <c r="H48" s="38"/>
      <c r="I48" s="67" t="str">
        <f>IF(OR($B48="",$C48="",$D48="",$E48&lt;an_initial,$E48&gt;an_final,$G48="",$M48=FALSE),"",P_ISI_STR*VLOOKUP(N48,Coef!$E$2:$F$17,2,FALSE))</f>
        <v/>
      </c>
      <c r="J48" s="67" t="str">
        <f>IF(OR($B48="",$C48="",$D48="",$E48&gt;an_final,$G48="",$E48="",M48=FALSE),"",P_ISI_STR*VLOOKUP(N48,Coef!$E$2:$F$17,2,FALSE))</f>
        <v/>
      </c>
      <c r="K48" s="226" t="str">
        <f t="shared" si="0"/>
        <v/>
      </c>
      <c r="L48" s="226" t="str">
        <f t="shared" si="1"/>
        <v/>
      </c>
      <c r="M48" s="333" t="b">
        <f t="shared" si="2"/>
        <v>0</v>
      </c>
      <c r="N48" s="214">
        <f t="shared" si="3"/>
        <v>1</v>
      </c>
      <c r="O48" s="294"/>
    </row>
    <row r="49" spans="1:15" s="322" customFormat="1" x14ac:dyDescent="0.25">
      <c r="A49" s="216">
        <v>40</v>
      </c>
      <c r="B49" s="39"/>
      <c r="C49" s="39"/>
      <c r="D49" s="39"/>
      <c r="E49" s="38"/>
      <c r="F49" s="38"/>
      <c r="G49" s="38"/>
      <c r="H49" s="38"/>
      <c r="I49" s="67" t="str">
        <f>IF(OR($B49="",$C49="",$D49="",$E49&lt;an_initial,$E49&gt;an_final,$G49="",$M49=FALSE),"",P_ISI_STR*VLOOKUP(N49,Coef!$E$2:$F$17,2,FALSE))</f>
        <v/>
      </c>
      <c r="J49" s="67" t="str">
        <f>IF(OR($B49="",$C49="",$D49="",$E49&gt;an_final,$G49="",$E49="",M49=FALSE),"",P_ISI_STR*VLOOKUP(N49,Coef!$E$2:$F$17,2,FALSE))</f>
        <v/>
      </c>
      <c r="K49" s="226" t="str">
        <f t="shared" si="0"/>
        <v/>
      </c>
      <c r="L49" s="226" t="str">
        <f t="shared" si="1"/>
        <v/>
      </c>
      <c r="M49" s="333" t="b">
        <f t="shared" si="2"/>
        <v>0</v>
      </c>
      <c r="N49" s="214">
        <f t="shared" si="3"/>
        <v>1</v>
      </c>
      <c r="O49" s="294"/>
    </row>
    <row r="50" spans="1:15" s="322" customFormat="1" x14ac:dyDescent="0.25">
      <c r="A50" s="216">
        <v>41</v>
      </c>
      <c r="B50" s="39"/>
      <c r="C50" s="39"/>
      <c r="D50" s="39"/>
      <c r="E50" s="38"/>
      <c r="F50" s="38"/>
      <c r="G50" s="38"/>
      <c r="H50" s="38"/>
      <c r="I50" s="67" t="str">
        <f>IF(OR($B50="",$C50="",$D50="",$E50&lt;an_initial,$E50&gt;an_final,$G50="",$M50=FALSE),"",P_ISI_STR*VLOOKUP(N50,Coef!$E$2:$F$17,2,FALSE))</f>
        <v/>
      </c>
      <c r="J50" s="67" t="str">
        <f>IF(OR($B50="",$C50="",$D50="",$E50&gt;an_final,$G50="",$E50="",M50=FALSE),"",P_ISI_STR*VLOOKUP(N50,Coef!$E$2:$F$17,2,FALSE))</f>
        <v/>
      </c>
      <c r="K50" s="226" t="str">
        <f t="shared" si="0"/>
        <v/>
      </c>
      <c r="L50" s="226" t="str">
        <f t="shared" si="1"/>
        <v/>
      </c>
      <c r="M50" s="333" t="b">
        <f t="shared" si="2"/>
        <v>0</v>
      </c>
      <c r="N50" s="214">
        <f t="shared" si="3"/>
        <v>1</v>
      </c>
      <c r="O50" s="294"/>
    </row>
    <row r="51" spans="1:15" s="322" customFormat="1" x14ac:dyDescent="0.25">
      <c r="A51" s="216">
        <v>42</v>
      </c>
      <c r="B51" s="39"/>
      <c r="C51" s="39"/>
      <c r="D51" s="39"/>
      <c r="E51" s="38"/>
      <c r="F51" s="38"/>
      <c r="G51" s="38"/>
      <c r="H51" s="38"/>
      <c r="I51" s="67" t="str">
        <f>IF(OR($B51="",$C51="",$D51="",$E51&lt;an_initial,$E51&gt;an_final,$G51="",$M51=FALSE),"",P_ISI_STR*VLOOKUP(N51,Coef!$E$2:$F$17,2,FALSE))</f>
        <v/>
      </c>
      <c r="J51" s="67" t="str">
        <f>IF(OR($B51="",$C51="",$D51="",$E51&gt;an_final,$G51="",$E51="",M51=FALSE),"",P_ISI_STR*VLOOKUP(N51,Coef!$E$2:$F$17,2,FALSE))</f>
        <v/>
      </c>
      <c r="K51" s="226" t="str">
        <f t="shared" si="0"/>
        <v/>
      </c>
      <c r="L51" s="226" t="str">
        <f t="shared" si="1"/>
        <v/>
      </c>
      <c r="M51" s="333" t="b">
        <f t="shared" si="2"/>
        <v>0</v>
      </c>
      <c r="N51" s="214">
        <f t="shared" si="3"/>
        <v>1</v>
      </c>
      <c r="O51" s="294"/>
    </row>
    <row r="52" spans="1:15" s="322" customFormat="1" x14ac:dyDescent="0.25">
      <c r="A52" s="216">
        <v>43</v>
      </c>
      <c r="B52" s="39"/>
      <c r="C52" s="39"/>
      <c r="D52" s="39"/>
      <c r="E52" s="38"/>
      <c r="F52" s="38"/>
      <c r="G52" s="38"/>
      <c r="H52" s="38"/>
      <c r="I52" s="67" t="str">
        <f>IF(OR($B52="",$C52="",$D52="",$E52&lt;an_initial,$E52&gt;an_final,$G52="",$M52=FALSE),"",P_ISI_STR*VLOOKUP(N52,Coef!$E$2:$F$17,2,FALSE))</f>
        <v/>
      </c>
      <c r="J52" s="67" t="str">
        <f>IF(OR($B52="",$C52="",$D52="",$E52&gt;an_final,$G52="",$E52="",M52=FALSE),"",P_ISI_STR*VLOOKUP(N52,Coef!$E$2:$F$17,2,FALSE))</f>
        <v/>
      </c>
      <c r="K52" s="226" t="str">
        <f t="shared" si="0"/>
        <v/>
      </c>
      <c r="L52" s="226" t="str">
        <f t="shared" si="1"/>
        <v/>
      </c>
      <c r="M52" s="333" t="b">
        <f t="shared" si="2"/>
        <v>0</v>
      </c>
      <c r="N52" s="214">
        <f t="shared" si="3"/>
        <v>1</v>
      </c>
      <c r="O52" s="294"/>
    </row>
    <row r="53" spans="1:15" s="322" customFormat="1" x14ac:dyDescent="0.25">
      <c r="A53" s="216">
        <v>44</v>
      </c>
      <c r="B53" s="39"/>
      <c r="C53" s="39"/>
      <c r="D53" s="39"/>
      <c r="E53" s="38"/>
      <c r="F53" s="38"/>
      <c r="G53" s="38"/>
      <c r="H53" s="38"/>
      <c r="I53" s="67" t="str">
        <f>IF(OR($B53="",$C53="",$D53="",$E53&lt;an_initial,$E53&gt;an_final,$G53="",$M53=FALSE),"",P_ISI_STR*VLOOKUP(N53,Coef!$E$2:$F$17,2,FALSE))</f>
        <v/>
      </c>
      <c r="J53" s="67" t="str">
        <f>IF(OR($B53="",$C53="",$D53="",$E53&gt;an_final,$G53="",$E53="",M53=FALSE),"",P_ISI_STR*VLOOKUP(N53,Coef!$E$2:$F$17,2,FALSE))</f>
        <v/>
      </c>
      <c r="K53" s="226" t="str">
        <f t="shared" si="0"/>
        <v/>
      </c>
      <c r="L53" s="226" t="str">
        <f t="shared" si="1"/>
        <v/>
      </c>
      <c r="M53" s="333" t="b">
        <f t="shared" si="2"/>
        <v>0</v>
      </c>
      <c r="N53" s="214">
        <f t="shared" si="3"/>
        <v>1</v>
      </c>
      <c r="O53" s="294"/>
    </row>
    <row r="54" spans="1:15" s="322" customFormat="1" x14ac:dyDescent="0.25">
      <c r="A54" s="216">
        <v>45</v>
      </c>
      <c r="B54" s="39"/>
      <c r="C54" s="39"/>
      <c r="D54" s="39"/>
      <c r="E54" s="38"/>
      <c r="F54" s="38"/>
      <c r="G54" s="38"/>
      <c r="H54" s="38"/>
      <c r="I54" s="67" t="str">
        <f>IF(OR($B54="",$C54="",$D54="",$E54&lt;an_initial,$E54&gt;an_final,$G54="",$M54=FALSE),"",P_ISI_STR*VLOOKUP(N54,Coef!$E$2:$F$17,2,FALSE))</f>
        <v/>
      </c>
      <c r="J54" s="67" t="str">
        <f>IF(OR($B54="",$C54="",$D54="",$E54&gt;an_final,$G54="",$E54="",M54=FALSE),"",P_ISI_STR*VLOOKUP(N54,Coef!$E$2:$F$17,2,FALSE))</f>
        <v/>
      </c>
      <c r="K54" s="226" t="str">
        <f t="shared" si="0"/>
        <v/>
      </c>
      <c r="L54" s="226" t="str">
        <f t="shared" si="1"/>
        <v/>
      </c>
      <c r="M54" s="333" t="b">
        <f t="shared" si="2"/>
        <v>0</v>
      </c>
      <c r="N54" s="214">
        <f t="shared" si="3"/>
        <v>1</v>
      </c>
      <c r="O54" s="294"/>
    </row>
    <row r="55" spans="1:15" s="322" customFormat="1" x14ac:dyDescent="0.25">
      <c r="A55" s="216">
        <v>46</v>
      </c>
      <c r="B55" s="39"/>
      <c r="C55" s="39"/>
      <c r="D55" s="39"/>
      <c r="E55" s="38"/>
      <c r="F55" s="38"/>
      <c r="G55" s="38"/>
      <c r="H55" s="38"/>
      <c r="I55" s="67" t="str">
        <f>IF(OR($B55="",$C55="",$D55="",$E55&lt;an_initial,$E55&gt;an_final,$G55="",$M55=FALSE),"",P_ISI_STR*VLOOKUP(N55,Coef!$E$2:$F$17,2,FALSE))</f>
        <v/>
      </c>
      <c r="J55" s="67" t="str">
        <f>IF(OR($B55="",$C55="",$D55="",$E55&gt;an_final,$G55="",$E55="",M55=FALSE),"",P_ISI_STR*VLOOKUP(N55,Coef!$E$2:$F$17,2,FALSE))</f>
        <v/>
      </c>
      <c r="K55" s="226" t="str">
        <f t="shared" si="0"/>
        <v/>
      </c>
      <c r="L55" s="226" t="str">
        <f t="shared" si="1"/>
        <v/>
      </c>
      <c r="M55" s="333" t="b">
        <f t="shared" si="2"/>
        <v>0</v>
      </c>
      <c r="N55" s="214">
        <f t="shared" si="3"/>
        <v>1</v>
      </c>
      <c r="O55" s="294"/>
    </row>
    <row r="56" spans="1:15" s="322" customFormat="1" x14ac:dyDescent="0.25">
      <c r="A56" s="216">
        <v>47</v>
      </c>
      <c r="B56" s="39"/>
      <c r="C56" s="39"/>
      <c r="D56" s="39"/>
      <c r="E56" s="38"/>
      <c r="F56" s="38"/>
      <c r="G56" s="38"/>
      <c r="H56" s="38"/>
      <c r="I56" s="67" t="str">
        <f>IF(OR($B56="",$C56="",$D56="",$E56&lt;an_initial,$E56&gt;an_final,$G56="",$M56=FALSE),"",P_ISI_STR*VLOOKUP(N56,Coef!$E$2:$F$17,2,FALSE))</f>
        <v/>
      </c>
      <c r="J56" s="67" t="str">
        <f>IF(OR($B56="",$C56="",$D56="",$E56&gt;an_final,$G56="",$E56="",M56=FALSE),"",P_ISI_STR*VLOOKUP(N56,Coef!$E$2:$F$17,2,FALSE))</f>
        <v/>
      </c>
      <c r="K56" s="226" t="str">
        <f t="shared" si="0"/>
        <v/>
      </c>
      <c r="L56" s="226" t="str">
        <f t="shared" si="1"/>
        <v/>
      </c>
      <c r="M56" s="333" t="b">
        <f t="shared" si="2"/>
        <v>0</v>
      </c>
      <c r="N56" s="214">
        <f t="shared" si="3"/>
        <v>1</v>
      </c>
      <c r="O56" s="294"/>
    </row>
    <row r="57" spans="1:15" s="322" customFormat="1" x14ac:dyDescent="0.25">
      <c r="A57" s="216">
        <v>48</v>
      </c>
      <c r="B57" s="39"/>
      <c r="C57" s="39"/>
      <c r="D57" s="39"/>
      <c r="E57" s="38"/>
      <c r="F57" s="38"/>
      <c r="G57" s="38"/>
      <c r="H57" s="38"/>
      <c r="I57" s="67" t="str">
        <f>IF(OR($B57="",$C57="",$D57="",$E57&lt;an_initial,$E57&gt;an_final,$G57="",$M57=FALSE),"",P_ISI_STR*VLOOKUP(N57,Coef!$E$2:$F$17,2,FALSE))</f>
        <v/>
      </c>
      <c r="J57" s="67" t="str">
        <f>IF(OR($B57="",$C57="",$D57="",$E57&gt;an_final,$G57="",$E57="",M57=FALSE),"",P_ISI_STR*VLOOKUP(N57,Coef!$E$2:$F$17,2,FALSE))</f>
        <v/>
      </c>
      <c r="K57" s="226" t="str">
        <f t="shared" si="0"/>
        <v/>
      </c>
      <c r="L57" s="226" t="str">
        <f t="shared" si="1"/>
        <v/>
      </c>
      <c r="M57" s="333" t="b">
        <f t="shared" si="2"/>
        <v>0</v>
      </c>
      <c r="N57" s="214">
        <f t="shared" si="3"/>
        <v>1</v>
      </c>
      <c r="O57" s="294"/>
    </row>
    <row r="58" spans="1:15" s="322" customFormat="1" x14ac:dyDescent="0.25">
      <c r="A58" s="216">
        <v>49</v>
      </c>
      <c r="B58" s="39"/>
      <c r="C58" s="39"/>
      <c r="D58" s="39"/>
      <c r="E58" s="38"/>
      <c r="F58" s="38"/>
      <c r="G58" s="38"/>
      <c r="H58" s="38"/>
      <c r="I58" s="67" t="str">
        <f>IF(OR($B58="",$C58="",$D58="",$E58&lt;an_initial,$E58&gt;an_final,$G58="",$M58=FALSE),"",P_ISI_STR*VLOOKUP(N58,Coef!$E$2:$F$17,2,FALSE))</f>
        <v/>
      </c>
      <c r="J58" s="67" t="str">
        <f>IF(OR($B58="",$C58="",$D58="",$E58&gt;an_final,$G58="",$E58="",M58=FALSE),"",P_ISI_STR*VLOOKUP(N58,Coef!$E$2:$F$17,2,FALSE))</f>
        <v/>
      </c>
      <c r="K58" s="226" t="str">
        <f t="shared" si="0"/>
        <v/>
      </c>
      <c r="L58" s="226" t="str">
        <f t="shared" si="1"/>
        <v/>
      </c>
      <c r="M58" s="333" t="b">
        <f t="shared" si="2"/>
        <v>0</v>
      </c>
      <c r="N58" s="214">
        <f t="shared" si="3"/>
        <v>1</v>
      </c>
      <c r="O58" s="294"/>
    </row>
    <row r="59" spans="1:15" s="322" customFormat="1" x14ac:dyDescent="0.25">
      <c r="A59" s="216">
        <v>50</v>
      </c>
      <c r="B59" s="39"/>
      <c r="C59" s="39"/>
      <c r="D59" s="39"/>
      <c r="E59" s="38"/>
      <c r="F59" s="38"/>
      <c r="G59" s="38"/>
      <c r="H59" s="38"/>
      <c r="I59" s="67" t="str">
        <f>IF(OR($B59="",$C59="",$D59="",$E59&lt;an_initial,$E59&gt;an_final,$G59="",$M59=FALSE),"",P_ISI_STR*VLOOKUP(N59,Coef!$E$2:$F$17,2,FALSE))</f>
        <v/>
      </c>
      <c r="J59" s="67" t="str">
        <f>IF(OR($B59="",$C59="",$D59="",$E59&gt;an_final,$G59="",$E59="",M59=FALSE),"",P_ISI_STR*VLOOKUP(N59,Coef!$E$2:$F$17,2,FALSE))</f>
        <v/>
      </c>
      <c r="K59" s="226" t="str">
        <f t="shared" si="0"/>
        <v/>
      </c>
      <c r="L59" s="226" t="str">
        <f t="shared" si="1"/>
        <v/>
      </c>
      <c r="M59" s="333" t="b">
        <f t="shared" si="2"/>
        <v>0</v>
      </c>
      <c r="N59" s="214">
        <f t="shared" si="3"/>
        <v>1</v>
      </c>
      <c r="O59" s="294"/>
    </row>
    <row r="60" spans="1:15" s="322" customFormat="1" x14ac:dyDescent="0.25">
      <c r="A60" s="216">
        <v>51</v>
      </c>
      <c r="B60" s="39"/>
      <c r="C60" s="39"/>
      <c r="D60" s="39"/>
      <c r="E60" s="38"/>
      <c r="F60" s="38"/>
      <c r="G60" s="38"/>
      <c r="H60" s="38"/>
      <c r="I60" s="67" t="str">
        <f>IF(OR($B60="",$C60="",$D60="",$E60&lt;an_initial,$E60&gt;an_final,$G60="",$M60=FALSE),"",P_ISI_STR*VLOOKUP(N60,Coef!$E$2:$F$17,2,FALSE))</f>
        <v/>
      </c>
      <c r="J60" s="67" t="str">
        <f>IF(OR($B60="",$C60="",$D60="",$E60&gt;an_final,$G60="",$E60="",M60=FALSE),"",P_ISI_STR*VLOOKUP(N60,Coef!$E$2:$F$17,2,FALSE))</f>
        <v/>
      </c>
      <c r="K60" s="226" t="str">
        <f t="shared" si="0"/>
        <v/>
      </c>
      <c r="L60" s="226" t="str">
        <f t="shared" si="1"/>
        <v/>
      </c>
      <c r="M60" s="333" t="b">
        <f t="shared" si="2"/>
        <v>0</v>
      </c>
      <c r="N60" s="214">
        <f t="shared" si="3"/>
        <v>1</v>
      </c>
      <c r="O60" s="294"/>
    </row>
    <row r="61" spans="1:15" s="322" customFormat="1" x14ac:dyDescent="0.25">
      <c r="A61" s="216">
        <v>52</v>
      </c>
      <c r="B61" s="39"/>
      <c r="C61" s="39"/>
      <c r="D61" s="39"/>
      <c r="E61" s="38"/>
      <c r="F61" s="38"/>
      <c r="G61" s="38"/>
      <c r="H61" s="38"/>
      <c r="I61" s="67" t="str">
        <f>IF(OR($B61="",$C61="",$D61="",$E61&lt;an_initial,$E61&gt;an_final,$G61="",$M61=FALSE),"",P_ISI_STR*VLOOKUP(N61,Coef!$E$2:$F$17,2,FALSE))</f>
        <v/>
      </c>
      <c r="J61" s="67" t="str">
        <f>IF(OR($B61="",$C61="",$D61="",$E61&gt;an_final,$G61="",$E61="",M61=FALSE),"",P_ISI_STR*VLOOKUP(N61,Coef!$E$2:$F$17,2,FALSE))</f>
        <v/>
      </c>
      <c r="K61" s="226" t="str">
        <f t="shared" si="0"/>
        <v/>
      </c>
      <c r="L61" s="226" t="str">
        <f t="shared" si="1"/>
        <v/>
      </c>
      <c r="M61" s="333" t="b">
        <f t="shared" si="2"/>
        <v>0</v>
      </c>
      <c r="N61" s="214">
        <f t="shared" si="3"/>
        <v>1</v>
      </c>
      <c r="O61" s="294"/>
    </row>
    <row r="62" spans="1:15" s="322" customFormat="1" x14ac:dyDescent="0.25">
      <c r="A62" s="216">
        <v>53</v>
      </c>
      <c r="B62" s="39"/>
      <c r="C62" s="39"/>
      <c r="D62" s="39"/>
      <c r="E62" s="38"/>
      <c r="F62" s="38"/>
      <c r="G62" s="38"/>
      <c r="H62" s="38"/>
      <c r="I62" s="67" t="str">
        <f>IF(OR($B62="",$C62="",$D62="",$E62&lt;an_initial,$E62&gt;an_final,$G62="",$M62=FALSE),"",P_ISI_STR*VLOOKUP(N62,Coef!$E$2:$F$17,2,FALSE))</f>
        <v/>
      </c>
      <c r="J62" s="67" t="str">
        <f>IF(OR($B62="",$C62="",$D62="",$E62&gt;an_final,$G62="",$E62="",M62=FALSE),"",P_ISI_STR*VLOOKUP(N62,Coef!$E$2:$F$17,2,FALSE))</f>
        <v/>
      </c>
      <c r="K62" s="226" t="str">
        <f t="shared" si="0"/>
        <v/>
      </c>
      <c r="L62" s="226" t="str">
        <f t="shared" si="1"/>
        <v/>
      </c>
      <c r="M62" s="333" t="b">
        <f t="shared" si="2"/>
        <v>0</v>
      </c>
      <c r="N62" s="214">
        <f t="shared" si="3"/>
        <v>1</v>
      </c>
      <c r="O62" s="294"/>
    </row>
    <row r="63" spans="1:15" s="322" customFormat="1" x14ac:dyDescent="0.25">
      <c r="A63" s="216">
        <v>54</v>
      </c>
      <c r="B63" s="39"/>
      <c r="C63" s="39"/>
      <c r="D63" s="39"/>
      <c r="E63" s="38"/>
      <c r="F63" s="38"/>
      <c r="G63" s="38"/>
      <c r="H63" s="38"/>
      <c r="I63" s="67" t="str">
        <f>IF(OR($B63="",$C63="",$D63="",$E63&lt;an_initial,$E63&gt;an_final,$G63="",$M63=FALSE),"",P_ISI_STR*VLOOKUP(N63,Coef!$E$2:$F$17,2,FALSE))</f>
        <v/>
      </c>
      <c r="J63" s="67" t="str">
        <f>IF(OR($B63="",$C63="",$D63="",$E63&gt;an_final,$G63="",$E63="",M63=FALSE),"",P_ISI_STR*VLOOKUP(N63,Coef!$E$2:$F$17,2,FALSE))</f>
        <v/>
      </c>
      <c r="K63" s="226" t="str">
        <f t="shared" si="0"/>
        <v/>
      </c>
      <c r="L63" s="226" t="str">
        <f t="shared" si="1"/>
        <v/>
      </c>
      <c r="M63" s="333" t="b">
        <f t="shared" si="2"/>
        <v>0</v>
      </c>
      <c r="N63" s="214">
        <f t="shared" si="3"/>
        <v>1</v>
      </c>
      <c r="O63" s="294"/>
    </row>
    <row r="64" spans="1:15" s="322" customFormat="1" x14ac:dyDescent="0.25">
      <c r="A64" s="216">
        <v>55</v>
      </c>
      <c r="B64" s="39"/>
      <c r="C64" s="39"/>
      <c r="D64" s="39"/>
      <c r="E64" s="38"/>
      <c r="F64" s="38"/>
      <c r="G64" s="38"/>
      <c r="H64" s="38"/>
      <c r="I64" s="67" t="str">
        <f>IF(OR($B64="",$C64="",$D64="",$E64&lt;an_initial,$E64&gt;an_final,$G64="",$M64=FALSE),"",P_ISI_STR*VLOOKUP(N64,Coef!$E$2:$F$17,2,FALSE))</f>
        <v/>
      </c>
      <c r="J64" s="67" t="str">
        <f>IF(OR($B64="",$C64="",$D64="",$E64&gt;an_final,$G64="",$E64="",M64=FALSE),"",P_ISI_STR*VLOOKUP(N64,Coef!$E$2:$F$17,2,FALSE))</f>
        <v/>
      </c>
      <c r="K64" s="226" t="str">
        <f t="shared" si="0"/>
        <v/>
      </c>
      <c r="L64" s="226" t="str">
        <f t="shared" si="1"/>
        <v/>
      </c>
      <c r="M64" s="333" t="b">
        <f t="shared" si="2"/>
        <v>0</v>
      </c>
      <c r="N64" s="214">
        <f t="shared" si="3"/>
        <v>1</v>
      </c>
      <c r="O64" s="294"/>
    </row>
    <row r="65" spans="1:16" s="322" customFormat="1" x14ac:dyDescent="0.25">
      <c r="A65" s="216">
        <v>56</v>
      </c>
      <c r="B65" s="39"/>
      <c r="C65" s="39"/>
      <c r="D65" s="39"/>
      <c r="E65" s="38"/>
      <c r="F65" s="38"/>
      <c r="G65" s="38"/>
      <c r="H65" s="38"/>
      <c r="I65" s="67" t="str">
        <f>IF(OR($B65="",$C65="",$D65="",$E65&lt;an_initial,$E65&gt;an_final,$G65="",$M65=FALSE),"",P_ISI_STR*VLOOKUP(N65,Coef!$E$2:$F$17,2,FALSE))</f>
        <v/>
      </c>
      <c r="J65" s="67" t="str">
        <f>IF(OR($B65="",$C65="",$D65="",$E65&gt;an_final,$G65="",$E65="",M65=FALSE),"",P_ISI_STR*VLOOKUP(N65,Coef!$E$2:$F$17,2,FALSE))</f>
        <v/>
      </c>
      <c r="K65" s="226" t="str">
        <f t="shared" si="0"/>
        <v/>
      </c>
      <c r="L65" s="226" t="str">
        <f t="shared" si="1"/>
        <v/>
      </c>
      <c r="M65" s="333" t="b">
        <f t="shared" si="2"/>
        <v>0</v>
      </c>
      <c r="N65" s="214">
        <f t="shared" si="3"/>
        <v>1</v>
      </c>
      <c r="O65" s="294"/>
    </row>
    <row r="66" spans="1:16" s="322" customFormat="1" x14ac:dyDescent="0.25">
      <c r="A66" s="216">
        <v>57</v>
      </c>
      <c r="B66" s="39"/>
      <c r="C66" s="39"/>
      <c r="D66" s="39"/>
      <c r="E66" s="38"/>
      <c r="F66" s="38"/>
      <c r="G66" s="38"/>
      <c r="H66" s="38"/>
      <c r="I66" s="67" t="str">
        <f>IF(OR($B66="",$C66="",$D66="",$E66&lt;an_initial,$E66&gt;an_final,$G66="",$M66=FALSE),"",P_ISI_STR*VLOOKUP(N66,Coef!$E$2:$F$17,2,FALSE))</f>
        <v/>
      </c>
      <c r="J66" s="67" t="str">
        <f>IF(OR($B66="",$C66="",$D66="",$E66&gt;an_final,$G66="",$E66="",M66=FALSE),"",P_ISI_STR*VLOOKUP(N66,Coef!$E$2:$F$17,2,FALSE))</f>
        <v/>
      </c>
      <c r="K66" s="226" t="str">
        <f t="shared" si="0"/>
        <v/>
      </c>
      <c r="L66" s="226" t="str">
        <f t="shared" si="1"/>
        <v/>
      </c>
      <c r="M66" s="333" t="b">
        <f t="shared" si="2"/>
        <v>0</v>
      </c>
      <c r="N66" s="214">
        <f t="shared" si="3"/>
        <v>1</v>
      </c>
      <c r="O66" s="294"/>
    </row>
    <row r="67" spans="1:16" s="322" customFormat="1" x14ac:dyDescent="0.25">
      <c r="A67" s="216">
        <v>58</v>
      </c>
      <c r="B67" s="39"/>
      <c r="C67" s="39"/>
      <c r="D67" s="39"/>
      <c r="E67" s="38"/>
      <c r="F67" s="38"/>
      <c r="G67" s="38"/>
      <c r="H67" s="38"/>
      <c r="I67" s="67" t="str">
        <f>IF(OR($B67="",$C67="",$D67="",$E67&lt;an_initial,$E67&gt;an_final,$G67="",$M67=FALSE),"",P_ISI_STR*VLOOKUP(N67,Coef!$E$2:$F$17,2,FALSE))</f>
        <v/>
      </c>
      <c r="J67" s="67" t="str">
        <f>IF(OR($B67="",$C67="",$D67="",$E67&gt;an_final,$G67="",$E67="",M67=FALSE),"",P_ISI_STR*VLOOKUP(N67,Coef!$E$2:$F$17,2,FALSE))</f>
        <v/>
      </c>
      <c r="K67" s="226" t="str">
        <f t="shared" si="0"/>
        <v/>
      </c>
      <c r="L67" s="226" t="str">
        <f t="shared" si="1"/>
        <v/>
      </c>
      <c r="M67" s="333" t="b">
        <f t="shared" si="2"/>
        <v>0</v>
      </c>
      <c r="N67" s="214">
        <f t="shared" si="3"/>
        <v>1</v>
      </c>
      <c r="O67" s="294"/>
    </row>
    <row r="68" spans="1:16" s="322" customFormat="1" x14ac:dyDescent="0.25">
      <c r="A68" s="216">
        <v>59</v>
      </c>
      <c r="B68" s="39"/>
      <c r="C68" s="39"/>
      <c r="D68" s="39"/>
      <c r="E68" s="38"/>
      <c r="F68" s="38"/>
      <c r="G68" s="38"/>
      <c r="H68" s="38"/>
      <c r="I68" s="67" t="str">
        <f>IF(OR($B68="",$C68="",$D68="",$E68&lt;an_initial,$E68&gt;an_final,$G68="",$M68=FALSE),"",P_ISI_STR*VLOOKUP(N68,Coef!$E$2:$F$17,2,FALSE))</f>
        <v/>
      </c>
      <c r="J68" s="67" t="str">
        <f>IF(OR($B68="",$C68="",$D68="",$E68&gt;an_final,$G68="",$E68="",M68=FALSE),"",P_ISI_STR*VLOOKUP(N68,Coef!$E$2:$F$17,2,FALSE))</f>
        <v/>
      </c>
      <c r="K68" s="226" t="str">
        <f t="shared" si="0"/>
        <v/>
      </c>
      <c r="L68" s="226" t="str">
        <f t="shared" si="1"/>
        <v/>
      </c>
      <c r="M68" s="333" t="b">
        <f t="shared" si="2"/>
        <v>0</v>
      </c>
      <c r="N68" s="214">
        <f t="shared" si="3"/>
        <v>1</v>
      </c>
      <c r="O68" s="294"/>
    </row>
    <row r="69" spans="1:16" s="322" customFormat="1" x14ac:dyDescent="0.25">
      <c r="A69" s="216">
        <v>60</v>
      </c>
      <c r="B69" s="39"/>
      <c r="C69" s="39"/>
      <c r="D69" s="39"/>
      <c r="E69" s="38"/>
      <c r="F69" s="38"/>
      <c r="G69" s="38"/>
      <c r="H69" s="38"/>
      <c r="I69" s="67" t="str">
        <f>IF(OR($B69="",$C69="",$D69="",$E69&lt;an_initial,$E69&gt;an_final,$G69="",$M69=FALSE),"",P_ISI_STR*VLOOKUP(N69,Coef!$E$2:$F$17,2,FALSE))</f>
        <v/>
      </c>
      <c r="J69" s="67" t="str">
        <f>IF(OR($B69="",$C69="",$D69="",$E69&gt;an_final,$G69="",$E69="",M69=FALSE),"",P_ISI_STR*VLOOKUP(N69,Coef!$E$2:$F$17,2,FALSE))</f>
        <v/>
      </c>
      <c r="K69" s="226" t="str">
        <f t="shared" si="0"/>
        <v/>
      </c>
      <c r="L69" s="226" t="str">
        <f t="shared" si="1"/>
        <v/>
      </c>
      <c r="M69" s="333" t="b">
        <f t="shared" si="2"/>
        <v>0</v>
      </c>
      <c r="N69" s="214">
        <f t="shared" si="3"/>
        <v>1</v>
      </c>
      <c r="O69" s="294"/>
    </row>
    <row r="70" spans="1:16" s="322" customFormat="1" x14ac:dyDescent="0.25">
      <c r="A70" s="216">
        <v>61</v>
      </c>
      <c r="B70" s="39"/>
      <c r="C70" s="39"/>
      <c r="D70" s="39"/>
      <c r="E70" s="38"/>
      <c r="F70" s="38"/>
      <c r="G70" s="38"/>
      <c r="H70" s="38"/>
      <c r="I70" s="67" t="str">
        <f>IF(OR($B70="",$C70="",$D70="",$E70&lt;an_initial,$E70&gt;an_final,$G70="",$M70=FALSE),"",P_ISI_STR*VLOOKUP(N70,Coef!$E$2:$F$17,2,FALSE))</f>
        <v/>
      </c>
      <c r="J70" s="67" t="str">
        <f>IF(OR($B70="",$C70="",$D70="",$E70&gt;an_final,$G70="",$E70="",M70=FALSE),"",P_ISI_STR*VLOOKUP(N70,Coef!$E$2:$F$17,2,FALSE))</f>
        <v/>
      </c>
      <c r="K70" s="226" t="str">
        <f t="shared" si="0"/>
        <v/>
      </c>
      <c r="L70" s="226" t="str">
        <f t="shared" si="1"/>
        <v/>
      </c>
      <c r="M70" s="333" t="b">
        <f t="shared" si="2"/>
        <v>0</v>
      </c>
      <c r="N70" s="214">
        <f t="shared" si="3"/>
        <v>1</v>
      </c>
      <c r="O70" s="294"/>
    </row>
    <row r="71" spans="1:16" s="322" customFormat="1" x14ac:dyDescent="0.25">
      <c r="A71" s="216">
        <v>62</v>
      </c>
      <c r="B71" s="39"/>
      <c r="C71" s="39"/>
      <c r="D71" s="39"/>
      <c r="E71" s="38"/>
      <c r="F71" s="38"/>
      <c r="G71" s="38"/>
      <c r="H71" s="38"/>
      <c r="I71" s="67" t="str">
        <f>IF(OR($B71="",$C71="",$D71="",$E71&lt;an_initial,$E71&gt;an_final,$G71="",$M71=FALSE),"",P_ISI_STR*VLOOKUP(N71,Coef!$E$2:$F$17,2,FALSE))</f>
        <v/>
      </c>
      <c r="J71" s="67" t="str">
        <f>IF(OR($B71="",$C71="",$D71="",$E71&gt;an_final,$G71="",$E71="",M71=FALSE),"",P_ISI_STR*VLOOKUP(N71,Coef!$E$2:$F$17,2,FALSE))</f>
        <v/>
      </c>
      <c r="K71" s="226" t="str">
        <f t="shared" si="0"/>
        <v/>
      </c>
      <c r="L71" s="226" t="str">
        <f t="shared" si="1"/>
        <v/>
      </c>
      <c r="M71" s="333" t="b">
        <f t="shared" si="2"/>
        <v>0</v>
      </c>
      <c r="N71" s="214">
        <f t="shared" si="3"/>
        <v>1</v>
      </c>
      <c r="O71" s="294"/>
    </row>
    <row r="72" spans="1:16" s="322" customFormat="1" x14ac:dyDescent="0.25">
      <c r="A72" s="216">
        <v>63</v>
      </c>
      <c r="B72" s="39"/>
      <c r="C72" s="39"/>
      <c r="D72" s="39"/>
      <c r="E72" s="38"/>
      <c r="F72" s="38"/>
      <c r="G72" s="38"/>
      <c r="H72" s="38"/>
      <c r="I72" s="67" t="str">
        <f>IF(OR($B72="",$C72="",$D72="",$E72&lt;an_initial,$E72&gt;an_final,$G72="",$M72=FALSE),"",P_ISI_STR*VLOOKUP(N72,Coef!$E$2:$F$17,2,FALSE))</f>
        <v/>
      </c>
      <c r="J72" s="67" t="str">
        <f>IF(OR($B72="",$C72="",$D72="",$E72&gt;an_final,$G72="",$E72="",M72=FALSE),"",P_ISI_STR*VLOOKUP(N72,Coef!$E$2:$F$17,2,FALSE))</f>
        <v/>
      </c>
      <c r="K72" s="226" t="str">
        <f t="shared" si="0"/>
        <v/>
      </c>
      <c r="L72" s="226" t="str">
        <f t="shared" si="1"/>
        <v/>
      </c>
      <c r="M72" s="333" t="b">
        <f t="shared" si="2"/>
        <v>0</v>
      </c>
      <c r="N72" s="214">
        <f t="shared" si="3"/>
        <v>1</v>
      </c>
      <c r="O72" s="294"/>
    </row>
    <row r="73" spans="1:16" s="322" customFormat="1" x14ac:dyDescent="0.25">
      <c r="A73" s="216">
        <v>64</v>
      </c>
      <c r="B73" s="39"/>
      <c r="C73" s="39"/>
      <c r="D73" s="39"/>
      <c r="E73" s="38"/>
      <c r="F73" s="38"/>
      <c r="G73" s="38"/>
      <c r="H73" s="38"/>
      <c r="I73" s="67" t="str">
        <f>IF(OR($B73="",$C73="",$D73="",$E73&lt;an_initial,$E73&gt;an_final,$G73="",$M73=FALSE),"",P_ISI_STR*VLOOKUP(N73,Coef!$E$2:$F$17,2,FALSE))</f>
        <v/>
      </c>
      <c r="J73" s="67" t="str">
        <f>IF(OR($B73="",$C73="",$D73="",$E73&gt;an_final,$G73="",$E73="",M73=FALSE),"",P_ISI_STR*VLOOKUP(N73,Coef!$E$2:$F$17,2,FALSE))</f>
        <v/>
      </c>
      <c r="K73" s="226" t="str">
        <f t="shared" si="0"/>
        <v/>
      </c>
      <c r="L73" s="226" t="str">
        <f t="shared" si="1"/>
        <v/>
      </c>
      <c r="M73" s="333" t="b">
        <f t="shared" si="2"/>
        <v>0</v>
      </c>
      <c r="N73" s="214">
        <f t="shared" si="3"/>
        <v>1</v>
      </c>
      <c r="O73" s="294"/>
    </row>
    <row r="74" spans="1:16" s="322" customFormat="1" x14ac:dyDescent="0.25">
      <c r="A74" s="216">
        <v>65</v>
      </c>
      <c r="B74" s="39"/>
      <c r="C74" s="39"/>
      <c r="D74" s="39"/>
      <c r="E74" s="38"/>
      <c r="F74" s="38"/>
      <c r="G74" s="38"/>
      <c r="H74" s="38"/>
      <c r="I74" s="67" t="str">
        <f>IF(OR($B74="",$C74="",$D74="",$E74&lt;an_initial,$E74&gt;an_final,$G74="",$M74=FALSE),"",P_ISI_STR*VLOOKUP(N74,Coef!$E$2:$F$17,2,FALSE))</f>
        <v/>
      </c>
      <c r="J74" s="67" t="str">
        <f>IF(OR($B74="",$C74="",$D74="",$E74&gt;an_final,$G74="",$E74="",M74=FALSE),"",P_ISI_STR*VLOOKUP(N74,Coef!$E$2:$F$17,2,FALSE))</f>
        <v/>
      </c>
      <c r="K74" s="226" t="str">
        <f t="shared" ref="K74:K137" si="4">IF(OR($B74="",$C74="",$D74="",$E74&gt;an_final,$G74=""),"",IF($E74&gt;=an_initial,1,""))</f>
        <v/>
      </c>
      <c r="L74" s="226" t="str">
        <f t="shared" ref="L74:L137" si="5">IF(OR($B74="",$C74="",$D74="",$E74="",$E74&gt;an_final,$G74=""),"",1)</f>
        <v/>
      </c>
      <c r="M74" s="333" t="b">
        <f t="shared" ref="M74:M137" si="6">IF(nume_candidat="",FALSE,ISNUMBER(SEARCH(nume_candidat,$B74)))</f>
        <v>0</v>
      </c>
      <c r="N74" s="214">
        <f t="shared" si="3"/>
        <v>1</v>
      </c>
      <c r="O74" s="294"/>
    </row>
    <row r="75" spans="1:16" s="322" customFormat="1" x14ac:dyDescent="0.25">
      <c r="A75" s="216">
        <v>66</v>
      </c>
      <c r="B75" s="39"/>
      <c r="C75" s="39"/>
      <c r="D75" s="39"/>
      <c r="E75" s="38"/>
      <c r="F75" s="38"/>
      <c r="G75" s="38"/>
      <c r="H75" s="38"/>
      <c r="I75" s="67" t="str">
        <f>IF(OR($B75="",$C75="",$D75="",$E75&lt;an_initial,$E75&gt;an_final,$G75="",$M75=FALSE),"",P_ISI_STR*VLOOKUP(N75,Coef!$E$2:$F$17,2,FALSE))</f>
        <v/>
      </c>
      <c r="J75" s="67" t="str">
        <f>IF(OR($B75="",$C75="",$D75="",$E75&gt;an_final,$G75="",$E75="",M75=FALSE),"",P_ISI_STR*VLOOKUP(N75,Coef!$E$2:$F$17,2,FALSE))</f>
        <v/>
      </c>
      <c r="K75" s="226" t="str">
        <f t="shared" si="4"/>
        <v/>
      </c>
      <c r="L75" s="226" t="str">
        <f t="shared" si="5"/>
        <v/>
      </c>
      <c r="M75" s="333" t="b">
        <f t="shared" si="6"/>
        <v>0</v>
      </c>
      <c r="N75" s="214">
        <f t="shared" ref="N75:N138" si="7">LEN(B75)-LEN(SUBSTITUTE(B75,",",""))+1</f>
        <v>1</v>
      </c>
      <c r="O75" s="294"/>
    </row>
    <row r="76" spans="1:16" s="322" customFormat="1" x14ac:dyDescent="0.25">
      <c r="A76" s="216">
        <v>67</v>
      </c>
      <c r="B76" s="39"/>
      <c r="C76" s="39"/>
      <c r="D76" s="39"/>
      <c r="E76" s="38"/>
      <c r="F76" s="38"/>
      <c r="G76" s="38"/>
      <c r="H76" s="38"/>
      <c r="I76" s="67" t="str">
        <f>IF(OR($B76="",$C76="",$D76="",$E76&lt;an_initial,$E76&gt;an_final,$G76="",$M76=FALSE),"",P_ISI_STR*VLOOKUP(N76,Coef!$E$2:$F$17,2,FALSE))</f>
        <v/>
      </c>
      <c r="J76" s="67" t="str">
        <f>IF(OR($B76="",$C76="",$D76="",$E76&gt;an_final,$G76="",$E76="",M76=FALSE),"",P_ISI_STR*VLOOKUP(N76,Coef!$E$2:$F$17,2,FALSE))</f>
        <v/>
      </c>
      <c r="K76" s="226" t="str">
        <f t="shared" si="4"/>
        <v/>
      </c>
      <c r="L76" s="226" t="str">
        <f t="shared" si="5"/>
        <v/>
      </c>
      <c r="M76" s="333" t="b">
        <f t="shared" si="6"/>
        <v>0</v>
      </c>
      <c r="N76" s="214">
        <f t="shared" si="7"/>
        <v>1</v>
      </c>
      <c r="O76" s="294"/>
    </row>
    <row r="77" spans="1:16" s="322" customFormat="1" x14ac:dyDescent="0.25">
      <c r="A77" s="216">
        <v>68</v>
      </c>
      <c r="B77" s="39"/>
      <c r="C77" s="39"/>
      <c r="D77" s="39"/>
      <c r="E77" s="38"/>
      <c r="F77" s="38"/>
      <c r="G77" s="38"/>
      <c r="H77" s="38"/>
      <c r="I77" s="67" t="str">
        <f>IF(OR($B77="",$C77="",$D77="",$E77&lt;an_initial,$E77&gt;an_final,$G77="",$M77=FALSE),"",P_ISI_STR*VLOOKUP(N77,Coef!$E$2:$F$17,2,FALSE))</f>
        <v/>
      </c>
      <c r="J77" s="67" t="str">
        <f>IF(OR($B77="",$C77="",$D77="",$E77&gt;an_final,$G77="",$E77="",M77=FALSE),"",P_ISI_STR*VLOOKUP(N77,Coef!$E$2:$F$17,2,FALSE))</f>
        <v/>
      </c>
      <c r="K77" s="226" t="str">
        <f t="shared" si="4"/>
        <v/>
      </c>
      <c r="L77" s="226" t="str">
        <f t="shared" si="5"/>
        <v/>
      </c>
      <c r="M77" s="333" t="b">
        <f t="shared" si="6"/>
        <v>0</v>
      </c>
      <c r="N77" s="214">
        <f t="shared" si="7"/>
        <v>1</v>
      </c>
      <c r="O77" s="294"/>
    </row>
    <row r="78" spans="1:16" s="322" customFormat="1" x14ac:dyDescent="0.25">
      <c r="A78" s="216">
        <v>69</v>
      </c>
      <c r="B78" s="39"/>
      <c r="C78" s="39"/>
      <c r="D78" s="39"/>
      <c r="E78" s="38"/>
      <c r="F78" s="38"/>
      <c r="G78" s="38"/>
      <c r="H78" s="38"/>
      <c r="I78" s="67" t="str">
        <f>IF(OR($B78="",$C78="",$D78="",$E78&lt;an_initial,$E78&gt;an_final,$G78="",$M78=FALSE),"",P_ISI_STR*VLOOKUP(N78,Coef!$E$2:$F$17,2,FALSE))</f>
        <v/>
      </c>
      <c r="J78" s="67" t="str">
        <f>IF(OR($B78="",$C78="",$D78="",$E78&gt;an_final,$G78="",$E78="",M78=FALSE),"",P_ISI_STR*VLOOKUP(N78,Coef!$E$2:$F$17,2,FALSE))</f>
        <v/>
      </c>
      <c r="K78" s="226" t="str">
        <f t="shared" si="4"/>
        <v/>
      </c>
      <c r="L78" s="226" t="str">
        <f t="shared" si="5"/>
        <v/>
      </c>
      <c r="M78" s="333" t="b">
        <f t="shared" si="6"/>
        <v>0</v>
      </c>
      <c r="N78" s="214">
        <f t="shared" si="7"/>
        <v>1</v>
      </c>
      <c r="O78" s="294"/>
    </row>
    <row r="79" spans="1:16" s="322" customFormat="1" x14ac:dyDescent="0.25">
      <c r="A79" s="216">
        <v>70</v>
      </c>
      <c r="B79" s="39"/>
      <c r="C79" s="39"/>
      <c r="D79" s="39"/>
      <c r="E79" s="38"/>
      <c r="F79" s="38"/>
      <c r="G79" s="38"/>
      <c r="H79" s="38"/>
      <c r="I79" s="67" t="str">
        <f>IF(OR($B79="",$C79="",$D79="",$E79&lt;an_initial,$E79&gt;an_final,$G79="",$M79=FALSE),"",P_ISI_STR*VLOOKUP(N79,Coef!$E$2:$F$17,2,FALSE))</f>
        <v/>
      </c>
      <c r="J79" s="67" t="str">
        <f>IF(OR($B79="",$C79="",$D79="",$E79&gt;an_final,$G79="",$E79="",M79=FALSE),"",P_ISI_STR*VLOOKUP(N79,Coef!$E$2:$F$17,2,FALSE))</f>
        <v/>
      </c>
      <c r="K79" s="226" t="str">
        <f t="shared" si="4"/>
        <v/>
      </c>
      <c r="L79" s="226" t="str">
        <f t="shared" si="5"/>
        <v/>
      </c>
      <c r="M79" s="333" t="b">
        <f t="shared" si="6"/>
        <v>0</v>
      </c>
      <c r="N79" s="214">
        <f t="shared" si="7"/>
        <v>1</v>
      </c>
      <c r="O79" s="294"/>
    </row>
    <row r="80" spans="1:16" x14ac:dyDescent="0.25">
      <c r="A80" s="216">
        <v>71</v>
      </c>
      <c r="B80" s="39"/>
      <c r="C80" s="39"/>
      <c r="D80" s="39"/>
      <c r="E80" s="38"/>
      <c r="F80" s="38"/>
      <c r="G80" s="38"/>
      <c r="H80" s="38"/>
      <c r="I80" s="67" t="str">
        <f>IF(OR($B80="",$C80="",$D80="",$E80&lt;an_initial,$E80&gt;an_final,$G80="",$M80=FALSE),"",P_ISI_STR*VLOOKUP(N80,Coef!$E$2:$F$17,2,FALSE))</f>
        <v/>
      </c>
      <c r="J80" s="67" t="str">
        <f>IF(OR($B80="",$C80="",$D80="",$E80&gt;an_final,$G80="",$E80="",M80=FALSE),"",P_ISI_STR*VLOOKUP(N80,Coef!$E$2:$F$17,2,FALSE))</f>
        <v/>
      </c>
      <c r="K80" s="226" t="str">
        <f t="shared" si="4"/>
        <v/>
      </c>
      <c r="L80" s="226" t="str">
        <f t="shared" si="5"/>
        <v/>
      </c>
      <c r="M80" s="333" t="b">
        <f t="shared" si="6"/>
        <v>0</v>
      </c>
      <c r="N80" s="214">
        <f t="shared" si="7"/>
        <v>1</v>
      </c>
      <c r="O80" s="294"/>
      <c r="P80" s="322"/>
    </row>
    <row r="81" spans="1:16" x14ac:dyDescent="0.25">
      <c r="A81" s="216">
        <v>72</v>
      </c>
      <c r="B81" s="39"/>
      <c r="C81" s="39"/>
      <c r="D81" s="39"/>
      <c r="E81" s="38"/>
      <c r="F81" s="38"/>
      <c r="G81" s="38"/>
      <c r="H81" s="38"/>
      <c r="I81" s="67" t="str">
        <f>IF(OR($B81="",$C81="",$D81="",$E81&lt;an_initial,$E81&gt;an_final,$G81="",$M81=FALSE),"",P_ISI_STR*VLOOKUP(N81,Coef!$E$2:$F$17,2,FALSE))</f>
        <v/>
      </c>
      <c r="J81" s="67" t="str">
        <f>IF(OR($B81="",$C81="",$D81="",$E81&gt;an_final,$G81="",$E81="",M81=FALSE),"",P_ISI_STR*VLOOKUP(N81,Coef!$E$2:$F$17,2,FALSE))</f>
        <v/>
      </c>
      <c r="K81" s="226" t="str">
        <f t="shared" si="4"/>
        <v/>
      </c>
      <c r="L81" s="226" t="str">
        <f t="shared" si="5"/>
        <v/>
      </c>
      <c r="M81" s="333" t="b">
        <f t="shared" si="6"/>
        <v>0</v>
      </c>
      <c r="N81" s="214">
        <f t="shared" si="7"/>
        <v>1</v>
      </c>
      <c r="O81" s="294"/>
      <c r="P81" s="322"/>
    </row>
    <row r="82" spans="1:16" x14ac:dyDescent="0.25">
      <c r="A82" s="216">
        <v>73</v>
      </c>
      <c r="B82" s="39"/>
      <c r="C82" s="39"/>
      <c r="D82" s="39"/>
      <c r="E82" s="38"/>
      <c r="F82" s="38"/>
      <c r="G82" s="38"/>
      <c r="H82" s="38"/>
      <c r="I82" s="67" t="str">
        <f>IF(OR($B82="",$C82="",$D82="",$E82&lt;an_initial,$E82&gt;an_final,$G82="",$M82=FALSE),"",P_ISI_STR*VLOOKUP(N82,Coef!$E$2:$F$17,2,FALSE))</f>
        <v/>
      </c>
      <c r="J82" s="67" t="str">
        <f>IF(OR($B82="",$C82="",$D82="",$E82&gt;an_final,$G82="",$E82="",M82=FALSE),"",P_ISI_STR*VLOOKUP(N82,Coef!$E$2:$F$17,2,FALSE))</f>
        <v/>
      </c>
      <c r="K82" s="226" t="str">
        <f t="shared" si="4"/>
        <v/>
      </c>
      <c r="L82" s="226" t="str">
        <f t="shared" si="5"/>
        <v/>
      </c>
      <c r="M82" s="333" t="b">
        <f t="shared" si="6"/>
        <v>0</v>
      </c>
      <c r="N82" s="214">
        <f t="shared" si="7"/>
        <v>1</v>
      </c>
      <c r="O82" s="294"/>
      <c r="P82" s="322"/>
    </row>
    <row r="83" spans="1:16" x14ac:dyDescent="0.25">
      <c r="A83" s="216">
        <v>74</v>
      </c>
      <c r="B83" s="39"/>
      <c r="C83" s="39"/>
      <c r="D83" s="39"/>
      <c r="E83" s="38"/>
      <c r="F83" s="38"/>
      <c r="G83" s="38"/>
      <c r="H83" s="38"/>
      <c r="I83" s="67" t="str">
        <f>IF(OR($B83="",$C83="",$D83="",$E83&lt;an_initial,$E83&gt;an_final,$G83="",$M83=FALSE),"",P_ISI_STR*VLOOKUP(N83,Coef!$E$2:$F$17,2,FALSE))</f>
        <v/>
      </c>
      <c r="J83" s="67" t="str">
        <f>IF(OR($B83="",$C83="",$D83="",$E83&gt;an_final,$G83="",$E83="",M83=FALSE),"",P_ISI_STR*VLOOKUP(N83,Coef!$E$2:$F$17,2,FALSE))</f>
        <v/>
      </c>
      <c r="K83" s="226" t="str">
        <f t="shared" si="4"/>
        <v/>
      </c>
      <c r="L83" s="226" t="str">
        <f t="shared" si="5"/>
        <v/>
      </c>
      <c r="M83" s="333" t="b">
        <f t="shared" si="6"/>
        <v>0</v>
      </c>
      <c r="N83" s="214">
        <f t="shared" si="7"/>
        <v>1</v>
      </c>
      <c r="O83" s="294"/>
      <c r="P83" s="322"/>
    </row>
    <row r="84" spans="1:16" x14ac:dyDescent="0.25">
      <c r="A84" s="216">
        <v>75</v>
      </c>
      <c r="B84" s="39"/>
      <c r="C84" s="39"/>
      <c r="D84" s="39"/>
      <c r="E84" s="38"/>
      <c r="F84" s="38"/>
      <c r="G84" s="38"/>
      <c r="H84" s="38"/>
      <c r="I84" s="67" t="str">
        <f>IF(OR($B84="",$C84="",$D84="",$E84&lt;an_initial,$E84&gt;an_final,$G84="",$M84=FALSE),"",P_ISI_STR*VLOOKUP(N84,Coef!$E$2:$F$17,2,FALSE))</f>
        <v/>
      </c>
      <c r="J84" s="67" t="str">
        <f>IF(OR($B84="",$C84="",$D84="",$E84&gt;an_final,$G84="",$E84="",M84=FALSE),"",P_ISI_STR*VLOOKUP(N84,Coef!$E$2:$F$17,2,FALSE))</f>
        <v/>
      </c>
      <c r="K84" s="226" t="str">
        <f t="shared" si="4"/>
        <v/>
      </c>
      <c r="L84" s="226" t="str">
        <f t="shared" si="5"/>
        <v/>
      </c>
      <c r="M84" s="333" t="b">
        <f t="shared" si="6"/>
        <v>0</v>
      </c>
      <c r="N84" s="214">
        <f t="shared" si="7"/>
        <v>1</v>
      </c>
      <c r="O84" s="294"/>
      <c r="P84" s="322"/>
    </row>
    <row r="85" spans="1:16" x14ac:dyDescent="0.25">
      <c r="A85" s="216">
        <v>76</v>
      </c>
      <c r="B85" s="39"/>
      <c r="C85" s="39"/>
      <c r="D85" s="39"/>
      <c r="E85" s="38"/>
      <c r="F85" s="38"/>
      <c r="G85" s="38"/>
      <c r="H85" s="38"/>
      <c r="I85" s="67" t="str">
        <f>IF(OR($B85="",$C85="",$D85="",$E85&lt;an_initial,$E85&gt;an_final,$G85="",$M85=FALSE),"",P_ISI_STR*VLOOKUP(N85,Coef!$E$2:$F$17,2,FALSE))</f>
        <v/>
      </c>
      <c r="J85" s="67" t="str">
        <f>IF(OR($B85="",$C85="",$D85="",$E85&gt;an_final,$G85="",$E85="",M85=FALSE),"",P_ISI_STR*VLOOKUP(N85,Coef!$E$2:$F$17,2,FALSE))</f>
        <v/>
      </c>
      <c r="K85" s="226" t="str">
        <f t="shared" si="4"/>
        <v/>
      </c>
      <c r="L85" s="226" t="str">
        <f t="shared" si="5"/>
        <v/>
      </c>
      <c r="M85" s="333" t="b">
        <f t="shared" si="6"/>
        <v>0</v>
      </c>
      <c r="N85" s="214">
        <f t="shared" si="7"/>
        <v>1</v>
      </c>
      <c r="O85" s="294"/>
      <c r="P85" s="322"/>
    </row>
    <row r="86" spans="1:16" x14ac:dyDescent="0.25">
      <c r="A86" s="216">
        <v>77</v>
      </c>
      <c r="B86" s="39"/>
      <c r="C86" s="39"/>
      <c r="D86" s="39"/>
      <c r="E86" s="38"/>
      <c r="F86" s="38"/>
      <c r="G86" s="38"/>
      <c r="H86" s="38"/>
      <c r="I86" s="67" t="str">
        <f>IF(OR($B86="",$C86="",$D86="",$E86&lt;an_initial,$E86&gt;an_final,$G86="",$M86=FALSE),"",P_ISI_STR*VLOOKUP(N86,Coef!$E$2:$F$17,2,FALSE))</f>
        <v/>
      </c>
      <c r="J86" s="67" t="str">
        <f>IF(OR($B86="",$C86="",$D86="",$E86&gt;an_final,$G86="",$E86="",M86=FALSE),"",P_ISI_STR*VLOOKUP(N86,Coef!$E$2:$F$17,2,FALSE))</f>
        <v/>
      </c>
      <c r="K86" s="226" t="str">
        <f t="shared" si="4"/>
        <v/>
      </c>
      <c r="L86" s="226" t="str">
        <f t="shared" si="5"/>
        <v/>
      </c>
      <c r="M86" s="333" t="b">
        <f t="shared" si="6"/>
        <v>0</v>
      </c>
      <c r="N86" s="214">
        <f t="shared" si="7"/>
        <v>1</v>
      </c>
      <c r="O86" s="294"/>
      <c r="P86" s="322"/>
    </row>
    <row r="87" spans="1:16" x14ac:dyDescent="0.25">
      <c r="A87" s="216">
        <v>78</v>
      </c>
      <c r="B87" s="39"/>
      <c r="C87" s="39"/>
      <c r="D87" s="39"/>
      <c r="E87" s="38"/>
      <c r="F87" s="38"/>
      <c r="G87" s="38"/>
      <c r="H87" s="38"/>
      <c r="I87" s="67" t="str">
        <f>IF(OR($B87="",$C87="",$D87="",$E87&lt;an_initial,$E87&gt;an_final,$G87="",$M87=FALSE),"",P_ISI_STR*VLOOKUP(N87,Coef!$E$2:$F$17,2,FALSE))</f>
        <v/>
      </c>
      <c r="J87" s="67" t="str">
        <f>IF(OR($B87="",$C87="",$D87="",$E87&gt;an_final,$G87="",$E87="",M87=FALSE),"",P_ISI_STR*VLOOKUP(N87,Coef!$E$2:$F$17,2,FALSE))</f>
        <v/>
      </c>
      <c r="K87" s="226" t="str">
        <f t="shared" si="4"/>
        <v/>
      </c>
      <c r="L87" s="226" t="str">
        <f t="shared" si="5"/>
        <v/>
      </c>
      <c r="M87" s="333" t="b">
        <f t="shared" si="6"/>
        <v>0</v>
      </c>
      <c r="N87" s="214">
        <f t="shared" si="7"/>
        <v>1</v>
      </c>
      <c r="O87" s="294"/>
      <c r="P87" s="322"/>
    </row>
    <row r="88" spans="1:16" x14ac:dyDescent="0.25">
      <c r="A88" s="216">
        <v>79</v>
      </c>
      <c r="B88" s="39"/>
      <c r="C88" s="39"/>
      <c r="D88" s="39"/>
      <c r="E88" s="38"/>
      <c r="F88" s="38"/>
      <c r="G88" s="38"/>
      <c r="H88" s="38"/>
      <c r="I88" s="67" t="str">
        <f>IF(OR($B88="",$C88="",$D88="",$E88&lt;an_initial,$E88&gt;an_final,$G88="",$M88=FALSE),"",P_ISI_STR*VLOOKUP(N88,Coef!$E$2:$F$17,2,FALSE))</f>
        <v/>
      </c>
      <c r="J88" s="67" t="str">
        <f>IF(OR($B88="",$C88="",$D88="",$E88&gt;an_final,$G88="",$E88="",M88=FALSE),"",P_ISI_STR*VLOOKUP(N88,Coef!$E$2:$F$17,2,FALSE))</f>
        <v/>
      </c>
      <c r="K88" s="226" t="str">
        <f t="shared" si="4"/>
        <v/>
      </c>
      <c r="L88" s="226" t="str">
        <f t="shared" si="5"/>
        <v/>
      </c>
      <c r="M88" s="333" t="b">
        <f t="shared" si="6"/>
        <v>0</v>
      </c>
      <c r="N88" s="214">
        <f t="shared" si="7"/>
        <v>1</v>
      </c>
      <c r="O88" s="294"/>
      <c r="P88" s="322"/>
    </row>
    <row r="89" spans="1:16" x14ac:dyDescent="0.25">
      <c r="A89" s="216">
        <v>80</v>
      </c>
      <c r="B89" s="39"/>
      <c r="C89" s="39"/>
      <c r="D89" s="39"/>
      <c r="E89" s="38"/>
      <c r="F89" s="38"/>
      <c r="G89" s="38"/>
      <c r="H89" s="38"/>
      <c r="I89" s="67" t="str">
        <f>IF(OR($B89="",$C89="",$D89="",$E89&lt;an_initial,$E89&gt;an_final,$G89="",$M89=FALSE),"",P_ISI_STR*VLOOKUP(N89,Coef!$E$2:$F$17,2,FALSE))</f>
        <v/>
      </c>
      <c r="J89" s="67" t="str">
        <f>IF(OR($B89="",$C89="",$D89="",$E89&gt;an_final,$G89="",$E89="",M89=FALSE),"",P_ISI_STR*VLOOKUP(N89,Coef!$E$2:$F$17,2,FALSE))</f>
        <v/>
      </c>
      <c r="K89" s="226" t="str">
        <f t="shared" si="4"/>
        <v/>
      </c>
      <c r="L89" s="226" t="str">
        <f t="shared" si="5"/>
        <v/>
      </c>
      <c r="M89" s="333" t="b">
        <f t="shared" si="6"/>
        <v>0</v>
      </c>
      <c r="N89" s="214">
        <f t="shared" si="7"/>
        <v>1</v>
      </c>
      <c r="O89" s="294"/>
      <c r="P89" s="322"/>
    </row>
    <row r="90" spans="1:16" x14ac:dyDescent="0.25">
      <c r="A90" s="216">
        <v>81</v>
      </c>
      <c r="B90" s="39"/>
      <c r="C90" s="39"/>
      <c r="D90" s="39"/>
      <c r="E90" s="38"/>
      <c r="F90" s="38"/>
      <c r="G90" s="38"/>
      <c r="H90" s="38"/>
      <c r="I90" s="67" t="str">
        <f>IF(OR($B90="",$C90="",$D90="",$E90&lt;an_initial,$E90&gt;an_final,$G90="",$M90=FALSE),"",P_ISI_STR*VLOOKUP(N90,Coef!$E$2:$F$17,2,FALSE))</f>
        <v/>
      </c>
      <c r="J90" s="67" t="str">
        <f>IF(OR($B90="",$C90="",$D90="",$E90&gt;an_final,$G90="",$E90="",M90=FALSE),"",P_ISI_STR*VLOOKUP(N90,Coef!$E$2:$F$17,2,FALSE))</f>
        <v/>
      </c>
      <c r="K90" s="226" t="str">
        <f t="shared" si="4"/>
        <v/>
      </c>
      <c r="L90" s="226" t="str">
        <f t="shared" si="5"/>
        <v/>
      </c>
      <c r="M90" s="333" t="b">
        <f t="shared" si="6"/>
        <v>0</v>
      </c>
      <c r="N90" s="214">
        <f t="shared" si="7"/>
        <v>1</v>
      </c>
      <c r="O90" s="294"/>
      <c r="P90" s="322"/>
    </row>
    <row r="91" spans="1:16" x14ac:dyDescent="0.25">
      <c r="A91" s="216">
        <v>82</v>
      </c>
      <c r="B91" s="39"/>
      <c r="C91" s="39"/>
      <c r="D91" s="39"/>
      <c r="E91" s="38"/>
      <c r="F91" s="38"/>
      <c r="G91" s="38"/>
      <c r="H91" s="38"/>
      <c r="I91" s="67" t="str">
        <f>IF(OR($B91="",$C91="",$D91="",$E91&lt;an_initial,$E91&gt;an_final,$G91="",$M91=FALSE),"",P_ISI_STR*VLOOKUP(N91,Coef!$E$2:$F$17,2,FALSE))</f>
        <v/>
      </c>
      <c r="J91" s="67" t="str">
        <f>IF(OR($B91="",$C91="",$D91="",$E91&gt;an_final,$G91="",$E91="",M91=FALSE),"",P_ISI_STR*VLOOKUP(N91,Coef!$E$2:$F$17,2,FALSE))</f>
        <v/>
      </c>
      <c r="K91" s="226" t="str">
        <f t="shared" si="4"/>
        <v/>
      </c>
      <c r="L91" s="226" t="str">
        <f t="shared" si="5"/>
        <v/>
      </c>
      <c r="M91" s="333" t="b">
        <f t="shared" si="6"/>
        <v>0</v>
      </c>
      <c r="N91" s="214">
        <f t="shared" si="7"/>
        <v>1</v>
      </c>
      <c r="O91" s="294"/>
      <c r="P91" s="322"/>
    </row>
    <row r="92" spans="1:16" x14ac:dyDescent="0.25">
      <c r="A92" s="216">
        <v>83</v>
      </c>
      <c r="B92" s="39"/>
      <c r="C92" s="39"/>
      <c r="D92" s="39"/>
      <c r="E92" s="38"/>
      <c r="F92" s="38"/>
      <c r="G92" s="38"/>
      <c r="H92" s="38"/>
      <c r="I92" s="67" t="str">
        <f>IF(OR($B92="",$C92="",$D92="",$E92&lt;an_initial,$E92&gt;an_final,$G92="",$M92=FALSE),"",P_ISI_STR*VLOOKUP(N92,Coef!$E$2:$F$17,2,FALSE))</f>
        <v/>
      </c>
      <c r="J92" s="67" t="str">
        <f>IF(OR($B92="",$C92="",$D92="",$E92&gt;an_final,$G92="",$E92="",M92=FALSE),"",P_ISI_STR*VLOOKUP(N92,Coef!$E$2:$F$17,2,FALSE))</f>
        <v/>
      </c>
      <c r="K92" s="226" t="str">
        <f t="shared" si="4"/>
        <v/>
      </c>
      <c r="L92" s="226" t="str">
        <f t="shared" si="5"/>
        <v/>
      </c>
      <c r="M92" s="333" t="b">
        <f t="shared" si="6"/>
        <v>0</v>
      </c>
      <c r="N92" s="214">
        <f t="shared" si="7"/>
        <v>1</v>
      </c>
      <c r="O92" s="294"/>
      <c r="P92" s="322"/>
    </row>
    <row r="93" spans="1:16" x14ac:dyDescent="0.25">
      <c r="A93" s="216">
        <v>84</v>
      </c>
      <c r="B93" s="39"/>
      <c r="C93" s="39"/>
      <c r="D93" s="39"/>
      <c r="E93" s="38"/>
      <c r="F93" s="38"/>
      <c r="G93" s="38"/>
      <c r="H93" s="38"/>
      <c r="I93" s="67" t="str">
        <f>IF(OR($B93="",$C93="",$D93="",$E93&lt;an_initial,$E93&gt;an_final,$G93="",$M93=FALSE),"",P_ISI_STR*VLOOKUP(N93,Coef!$E$2:$F$17,2,FALSE))</f>
        <v/>
      </c>
      <c r="J93" s="67" t="str">
        <f>IF(OR($B93="",$C93="",$D93="",$E93&gt;an_final,$G93="",$E93="",M93=FALSE),"",P_ISI_STR*VLOOKUP(N93,Coef!$E$2:$F$17,2,FALSE))</f>
        <v/>
      </c>
      <c r="K93" s="226" t="str">
        <f t="shared" si="4"/>
        <v/>
      </c>
      <c r="L93" s="226" t="str">
        <f t="shared" si="5"/>
        <v/>
      </c>
      <c r="M93" s="333" t="b">
        <f t="shared" si="6"/>
        <v>0</v>
      </c>
      <c r="N93" s="214">
        <f t="shared" si="7"/>
        <v>1</v>
      </c>
      <c r="O93" s="294"/>
      <c r="P93" s="322"/>
    </row>
    <row r="94" spans="1:16" x14ac:dyDescent="0.25">
      <c r="A94" s="216">
        <v>85</v>
      </c>
      <c r="B94" s="39"/>
      <c r="C94" s="39"/>
      <c r="D94" s="39"/>
      <c r="E94" s="38"/>
      <c r="F94" s="38"/>
      <c r="G94" s="38"/>
      <c r="H94" s="38"/>
      <c r="I94" s="67" t="str">
        <f>IF(OR($B94="",$C94="",$D94="",$E94&lt;an_initial,$E94&gt;an_final,$G94="",$M94=FALSE),"",P_ISI_STR*VLOOKUP(N94,Coef!$E$2:$F$17,2,FALSE))</f>
        <v/>
      </c>
      <c r="J94" s="67" t="str">
        <f>IF(OR($B94="",$C94="",$D94="",$E94&gt;an_final,$G94="",$E94="",M94=FALSE),"",P_ISI_STR*VLOOKUP(N94,Coef!$E$2:$F$17,2,FALSE))</f>
        <v/>
      </c>
      <c r="K94" s="226" t="str">
        <f t="shared" si="4"/>
        <v/>
      </c>
      <c r="L94" s="226" t="str">
        <f t="shared" si="5"/>
        <v/>
      </c>
      <c r="M94" s="333" t="b">
        <f t="shared" si="6"/>
        <v>0</v>
      </c>
      <c r="N94" s="214">
        <f t="shared" si="7"/>
        <v>1</v>
      </c>
      <c r="O94" s="294"/>
      <c r="P94" s="322"/>
    </row>
    <row r="95" spans="1:16" x14ac:dyDescent="0.25">
      <c r="A95" s="216">
        <v>86</v>
      </c>
      <c r="B95" s="39"/>
      <c r="C95" s="39"/>
      <c r="D95" s="39"/>
      <c r="E95" s="38"/>
      <c r="F95" s="38"/>
      <c r="G95" s="38"/>
      <c r="H95" s="38"/>
      <c r="I95" s="67" t="str">
        <f>IF(OR($B95="",$C95="",$D95="",$E95&lt;an_initial,$E95&gt;an_final,$G95="",$M95=FALSE),"",P_ISI_STR*VLOOKUP(N95,Coef!$E$2:$F$17,2,FALSE))</f>
        <v/>
      </c>
      <c r="J95" s="67" t="str">
        <f>IF(OR($B95="",$C95="",$D95="",$E95&gt;an_final,$G95="",$E95="",M95=FALSE),"",P_ISI_STR*VLOOKUP(N95,Coef!$E$2:$F$17,2,FALSE))</f>
        <v/>
      </c>
      <c r="K95" s="226" t="str">
        <f t="shared" si="4"/>
        <v/>
      </c>
      <c r="L95" s="226" t="str">
        <f t="shared" si="5"/>
        <v/>
      </c>
      <c r="M95" s="333" t="b">
        <f t="shared" si="6"/>
        <v>0</v>
      </c>
      <c r="N95" s="214">
        <f t="shared" si="7"/>
        <v>1</v>
      </c>
      <c r="O95" s="294"/>
      <c r="P95" s="322"/>
    </row>
    <row r="96" spans="1:16" x14ac:dyDescent="0.25">
      <c r="A96" s="216">
        <v>87</v>
      </c>
      <c r="B96" s="39"/>
      <c r="C96" s="39"/>
      <c r="D96" s="39"/>
      <c r="E96" s="38"/>
      <c r="F96" s="38"/>
      <c r="G96" s="38"/>
      <c r="H96" s="38"/>
      <c r="I96" s="67" t="str">
        <f>IF(OR($B96="",$C96="",$D96="",$E96&lt;an_initial,$E96&gt;an_final,$G96="",$M96=FALSE),"",P_ISI_STR*VLOOKUP(N96,Coef!$E$2:$F$17,2,FALSE))</f>
        <v/>
      </c>
      <c r="J96" s="67" t="str">
        <f>IF(OR($B96="",$C96="",$D96="",$E96&gt;an_final,$G96="",$E96="",M96=FALSE),"",P_ISI_STR*VLOOKUP(N96,Coef!$E$2:$F$17,2,FALSE))</f>
        <v/>
      </c>
      <c r="K96" s="226" t="str">
        <f t="shared" si="4"/>
        <v/>
      </c>
      <c r="L96" s="226" t="str">
        <f t="shared" si="5"/>
        <v/>
      </c>
      <c r="M96" s="333" t="b">
        <f t="shared" si="6"/>
        <v>0</v>
      </c>
      <c r="N96" s="214">
        <f t="shared" si="7"/>
        <v>1</v>
      </c>
      <c r="O96" s="294"/>
      <c r="P96" s="322"/>
    </row>
    <row r="97" spans="1:16" x14ac:dyDescent="0.25">
      <c r="A97" s="216">
        <v>88</v>
      </c>
      <c r="B97" s="39"/>
      <c r="C97" s="39"/>
      <c r="D97" s="39"/>
      <c r="E97" s="38"/>
      <c r="F97" s="38"/>
      <c r="G97" s="38"/>
      <c r="H97" s="38"/>
      <c r="I97" s="67" t="str">
        <f>IF(OR($B97="",$C97="",$D97="",$E97&lt;an_initial,$E97&gt;an_final,$G97="",$M97=FALSE),"",P_ISI_STR*VLOOKUP(N97,Coef!$E$2:$F$17,2,FALSE))</f>
        <v/>
      </c>
      <c r="J97" s="67" t="str">
        <f>IF(OR($B97="",$C97="",$D97="",$E97&gt;an_final,$G97="",$E97="",M97=FALSE),"",P_ISI_STR*VLOOKUP(N97,Coef!$E$2:$F$17,2,FALSE))</f>
        <v/>
      </c>
      <c r="K97" s="226" t="str">
        <f t="shared" si="4"/>
        <v/>
      </c>
      <c r="L97" s="226" t="str">
        <f t="shared" si="5"/>
        <v/>
      </c>
      <c r="M97" s="333" t="b">
        <f t="shared" si="6"/>
        <v>0</v>
      </c>
      <c r="N97" s="214">
        <f t="shared" si="7"/>
        <v>1</v>
      </c>
      <c r="O97" s="294"/>
      <c r="P97" s="322"/>
    </row>
    <row r="98" spans="1:16" x14ac:dyDescent="0.25">
      <c r="A98" s="216">
        <v>89</v>
      </c>
      <c r="B98" s="39"/>
      <c r="C98" s="39"/>
      <c r="D98" s="39"/>
      <c r="E98" s="38"/>
      <c r="F98" s="38"/>
      <c r="G98" s="38"/>
      <c r="H98" s="38"/>
      <c r="I98" s="67" t="str">
        <f>IF(OR($B98="",$C98="",$D98="",$E98&lt;an_initial,$E98&gt;an_final,$G98="",$M98=FALSE),"",P_ISI_STR*VLOOKUP(N98,Coef!$E$2:$F$17,2,FALSE))</f>
        <v/>
      </c>
      <c r="J98" s="67" t="str">
        <f>IF(OR($B98="",$C98="",$D98="",$E98&gt;an_final,$G98="",$E98="",M98=FALSE),"",P_ISI_STR*VLOOKUP(N98,Coef!$E$2:$F$17,2,FALSE))</f>
        <v/>
      </c>
      <c r="K98" s="226" t="str">
        <f t="shared" si="4"/>
        <v/>
      </c>
      <c r="L98" s="226" t="str">
        <f t="shared" si="5"/>
        <v/>
      </c>
      <c r="M98" s="333" t="b">
        <f t="shared" si="6"/>
        <v>0</v>
      </c>
      <c r="N98" s="214">
        <f t="shared" si="7"/>
        <v>1</v>
      </c>
      <c r="O98" s="294"/>
      <c r="P98" s="322"/>
    </row>
    <row r="99" spans="1:16" x14ac:dyDescent="0.25">
      <c r="A99" s="216">
        <v>90</v>
      </c>
      <c r="B99" s="39"/>
      <c r="C99" s="39"/>
      <c r="D99" s="39"/>
      <c r="E99" s="38"/>
      <c r="F99" s="38"/>
      <c r="G99" s="38"/>
      <c r="H99" s="38"/>
      <c r="I99" s="67" t="str">
        <f>IF(OR($B99="",$C99="",$D99="",$E99&lt;an_initial,$E99&gt;an_final,$G99="",$M99=FALSE),"",P_ISI_STR*VLOOKUP(N99,Coef!$E$2:$F$17,2,FALSE))</f>
        <v/>
      </c>
      <c r="J99" s="67" t="str">
        <f>IF(OR($B99="",$C99="",$D99="",$E99&gt;an_final,$G99="",$E99="",M99=FALSE),"",P_ISI_STR*VLOOKUP(N99,Coef!$E$2:$F$17,2,FALSE))</f>
        <v/>
      </c>
      <c r="K99" s="226" t="str">
        <f t="shared" si="4"/>
        <v/>
      </c>
      <c r="L99" s="226" t="str">
        <f t="shared" si="5"/>
        <v/>
      </c>
      <c r="M99" s="333" t="b">
        <f t="shared" si="6"/>
        <v>0</v>
      </c>
      <c r="N99" s="214">
        <f t="shared" si="7"/>
        <v>1</v>
      </c>
      <c r="O99" s="294"/>
      <c r="P99" s="322"/>
    </row>
    <row r="100" spans="1:16" x14ac:dyDescent="0.25">
      <c r="A100" s="216">
        <v>91</v>
      </c>
      <c r="B100" s="39"/>
      <c r="C100" s="39"/>
      <c r="D100" s="39"/>
      <c r="E100" s="38"/>
      <c r="F100" s="38"/>
      <c r="G100" s="38"/>
      <c r="H100" s="38"/>
      <c r="I100" s="67" t="str">
        <f>IF(OR($B100="",$C100="",$D100="",$E100&lt;an_initial,$E100&gt;an_final,$G100="",$M100=FALSE),"",P_ISI_STR*VLOOKUP(N100,Coef!$E$2:$F$17,2,FALSE))</f>
        <v/>
      </c>
      <c r="J100" s="67" t="str">
        <f>IF(OR($B100="",$C100="",$D100="",$E100&gt;an_final,$G100="",$E100="",M100=FALSE),"",P_ISI_STR*VLOOKUP(N100,Coef!$E$2:$F$17,2,FALSE))</f>
        <v/>
      </c>
      <c r="K100" s="226" t="str">
        <f t="shared" si="4"/>
        <v/>
      </c>
      <c r="L100" s="226" t="str">
        <f t="shared" si="5"/>
        <v/>
      </c>
      <c r="M100" s="333" t="b">
        <f t="shared" si="6"/>
        <v>0</v>
      </c>
      <c r="N100" s="214">
        <f t="shared" si="7"/>
        <v>1</v>
      </c>
      <c r="O100" s="294"/>
      <c r="P100" s="322"/>
    </row>
    <row r="101" spans="1:16" x14ac:dyDescent="0.25">
      <c r="A101" s="216">
        <v>92</v>
      </c>
      <c r="B101" s="39"/>
      <c r="C101" s="39"/>
      <c r="D101" s="39"/>
      <c r="E101" s="38"/>
      <c r="F101" s="38"/>
      <c r="G101" s="38"/>
      <c r="H101" s="38"/>
      <c r="I101" s="67" t="str">
        <f>IF(OR($B101="",$C101="",$D101="",$E101&lt;an_initial,$E101&gt;an_final,$G101="",$M101=FALSE),"",P_ISI_STR*VLOOKUP(N101,Coef!$E$2:$F$17,2,FALSE))</f>
        <v/>
      </c>
      <c r="J101" s="67" t="str">
        <f>IF(OR($B101="",$C101="",$D101="",$E101&gt;an_final,$G101="",$E101="",M101=FALSE),"",P_ISI_STR*VLOOKUP(N101,Coef!$E$2:$F$17,2,FALSE))</f>
        <v/>
      </c>
      <c r="K101" s="226" t="str">
        <f t="shared" si="4"/>
        <v/>
      </c>
      <c r="L101" s="226" t="str">
        <f t="shared" si="5"/>
        <v/>
      </c>
      <c r="M101" s="333" t="b">
        <f t="shared" si="6"/>
        <v>0</v>
      </c>
      <c r="N101" s="214">
        <f t="shared" si="7"/>
        <v>1</v>
      </c>
      <c r="O101" s="294"/>
      <c r="P101" s="322"/>
    </row>
    <row r="102" spans="1:16" x14ac:dyDescent="0.25">
      <c r="A102" s="216">
        <v>93</v>
      </c>
      <c r="B102" s="39"/>
      <c r="C102" s="39"/>
      <c r="D102" s="39"/>
      <c r="E102" s="38"/>
      <c r="F102" s="38"/>
      <c r="G102" s="38"/>
      <c r="H102" s="38"/>
      <c r="I102" s="67" t="str">
        <f>IF(OR($B102="",$C102="",$D102="",$E102&lt;an_initial,$E102&gt;an_final,$G102="",$M102=FALSE),"",P_ISI_STR*VLOOKUP(N102,Coef!$E$2:$F$17,2,FALSE))</f>
        <v/>
      </c>
      <c r="J102" s="67" t="str">
        <f>IF(OR($B102="",$C102="",$D102="",$E102&gt;an_final,$G102="",$E102="",M102=FALSE),"",P_ISI_STR*VLOOKUP(N102,Coef!$E$2:$F$17,2,FALSE))</f>
        <v/>
      </c>
      <c r="K102" s="226" t="str">
        <f t="shared" si="4"/>
        <v/>
      </c>
      <c r="L102" s="226" t="str">
        <f t="shared" si="5"/>
        <v/>
      </c>
      <c r="M102" s="333" t="b">
        <f t="shared" si="6"/>
        <v>0</v>
      </c>
      <c r="N102" s="214">
        <f t="shared" si="7"/>
        <v>1</v>
      </c>
      <c r="O102" s="294"/>
      <c r="P102" s="322"/>
    </row>
    <row r="103" spans="1:16" x14ac:dyDescent="0.25">
      <c r="A103" s="216">
        <v>94</v>
      </c>
      <c r="B103" s="39"/>
      <c r="C103" s="39"/>
      <c r="D103" s="39"/>
      <c r="E103" s="38"/>
      <c r="F103" s="38"/>
      <c r="G103" s="38"/>
      <c r="H103" s="38"/>
      <c r="I103" s="67" t="str">
        <f>IF(OR($B103="",$C103="",$D103="",$E103&lt;an_initial,$E103&gt;an_final,$G103="",$M103=FALSE),"",P_ISI_STR*VLOOKUP(N103,Coef!$E$2:$F$17,2,FALSE))</f>
        <v/>
      </c>
      <c r="J103" s="67" t="str">
        <f>IF(OR($B103="",$C103="",$D103="",$E103&gt;an_final,$G103="",$E103="",M103=FALSE),"",P_ISI_STR*VLOOKUP(N103,Coef!$E$2:$F$17,2,FALSE))</f>
        <v/>
      </c>
      <c r="K103" s="226" t="str">
        <f t="shared" si="4"/>
        <v/>
      </c>
      <c r="L103" s="226" t="str">
        <f t="shared" si="5"/>
        <v/>
      </c>
      <c r="M103" s="333" t="b">
        <f t="shared" si="6"/>
        <v>0</v>
      </c>
      <c r="N103" s="214">
        <f t="shared" si="7"/>
        <v>1</v>
      </c>
      <c r="O103" s="294"/>
      <c r="P103" s="322"/>
    </row>
    <row r="104" spans="1:16" x14ac:dyDescent="0.25">
      <c r="A104" s="216">
        <v>95</v>
      </c>
      <c r="B104" s="39"/>
      <c r="C104" s="39"/>
      <c r="D104" s="39"/>
      <c r="E104" s="38"/>
      <c r="F104" s="38"/>
      <c r="G104" s="38"/>
      <c r="H104" s="38"/>
      <c r="I104" s="67" t="str">
        <f>IF(OR($B104="",$C104="",$D104="",$E104&lt;an_initial,$E104&gt;an_final,$G104="",$M104=FALSE),"",P_ISI_STR*VLOOKUP(N104,Coef!$E$2:$F$17,2,FALSE))</f>
        <v/>
      </c>
      <c r="J104" s="67" t="str">
        <f>IF(OR($B104="",$C104="",$D104="",$E104&gt;an_final,$G104="",$E104="",M104=FALSE),"",P_ISI_STR*VLOOKUP(N104,Coef!$E$2:$F$17,2,FALSE))</f>
        <v/>
      </c>
      <c r="K104" s="226" t="str">
        <f t="shared" si="4"/>
        <v/>
      </c>
      <c r="L104" s="226" t="str">
        <f t="shared" si="5"/>
        <v/>
      </c>
      <c r="M104" s="333" t="b">
        <f t="shared" si="6"/>
        <v>0</v>
      </c>
      <c r="N104" s="214">
        <f t="shared" si="7"/>
        <v>1</v>
      </c>
      <c r="O104" s="294"/>
      <c r="P104" s="322"/>
    </row>
    <row r="105" spans="1:16" x14ac:dyDescent="0.25">
      <c r="A105" s="216">
        <v>96</v>
      </c>
      <c r="B105" s="39"/>
      <c r="C105" s="39"/>
      <c r="D105" s="39"/>
      <c r="E105" s="38"/>
      <c r="F105" s="38"/>
      <c r="G105" s="38"/>
      <c r="H105" s="38"/>
      <c r="I105" s="67" t="str">
        <f>IF(OR($B105="",$C105="",$D105="",$E105&lt;an_initial,$E105&gt;an_final,$G105="",$M105=FALSE),"",P_ISI_STR*VLOOKUP(N105,Coef!$E$2:$F$17,2,FALSE))</f>
        <v/>
      </c>
      <c r="J105" s="67" t="str">
        <f>IF(OR($B105="",$C105="",$D105="",$E105&gt;an_final,$G105="",$E105="",M105=FALSE),"",P_ISI_STR*VLOOKUP(N105,Coef!$E$2:$F$17,2,FALSE))</f>
        <v/>
      </c>
      <c r="K105" s="226" t="str">
        <f t="shared" si="4"/>
        <v/>
      </c>
      <c r="L105" s="226" t="str">
        <f t="shared" si="5"/>
        <v/>
      </c>
      <c r="M105" s="333" t="b">
        <f t="shared" si="6"/>
        <v>0</v>
      </c>
      <c r="N105" s="214">
        <f t="shared" si="7"/>
        <v>1</v>
      </c>
      <c r="O105" s="294"/>
      <c r="P105" s="322"/>
    </row>
    <row r="106" spans="1:16" x14ac:dyDescent="0.25">
      <c r="A106" s="216">
        <v>97</v>
      </c>
      <c r="B106" s="39"/>
      <c r="C106" s="39"/>
      <c r="D106" s="39"/>
      <c r="E106" s="38"/>
      <c r="F106" s="38"/>
      <c r="G106" s="38"/>
      <c r="H106" s="38"/>
      <c r="I106" s="67" t="str">
        <f>IF(OR($B106="",$C106="",$D106="",$E106&lt;an_initial,$E106&gt;an_final,$G106="",$M106=FALSE),"",P_ISI_STR*VLOOKUP(N106,Coef!$E$2:$F$17,2,FALSE))</f>
        <v/>
      </c>
      <c r="J106" s="67" t="str">
        <f>IF(OR($B106="",$C106="",$D106="",$E106&gt;an_final,$G106="",$E106="",M106=FALSE),"",P_ISI_STR*VLOOKUP(N106,Coef!$E$2:$F$17,2,FALSE))</f>
        <v/>
      </c>
      <c r="K106" s="226" t="str">
        <f t="shared" si="4"/>
        <v/>
      </c>
      <c r="L106" s="226" t="str">
        <f t="shared" si="5"/>
        <v/>
      </c>
      <c r="M106" s="333" t="b">
        <f t="shared" si="6"/>
        <v>0</v>
      </c>
      <c r="N106" s="214">
        <f t="shared" si="7"/>
        <v>1</v>
      </c>
      <c r="O106" s="294"/>
      <c r="P106" s="322"/>
    </row>
    <row r="107" spans="1:16" x14ac:dyDescent="0.25">
      <c r="A107" s="216">
        <v>98</v>
      </c>
      <c r="B107" s="39"/>
      <c r="C107" s="39"/>
      <c r="D107" s="39"/>
      <c r="E107" s="38"/>
      <c r="F107" s="38"/>
      <c r="G107" s="38"/>
      <c r="H107" s="38"/>
      <c r="I107" s="67" t="str">
        <f>IF(OR($B107="",$C107="",$D107="",$E107&lt;an_initial,$E107&gt;an_final,$G107="",$M107=FALSE),"",P_ISI_STR*VLOOKUP(N107,Coef!$E$2:$F$17,2,FALSE))</f>
        <v/>
      </c>
      <c r="J107" s="67" t="str">
        <f>IF(OR($B107="",$C107="",$D107="",$E107&gt;an_final,$G107="",$E107="",M107=FALSE),"",P_ISI_STR*VLOOKUP(N107,Coef!$E$2:$F$17,2,FALSE))</f>
        <v/>
      </c>
      <c r="K107" s="226" t="str">
        <f t="shared" si="4"/>
        <v/>
      </c>
      <c r="L107" s="226" t="str">
        <f t="shared" si="5"/>
        <v/>
      </c>
      <c r="M107" s="333" t="b">
        <f t="shared" si="6"/>
        <v>0</v>
      </c>
      <c r="N107" s="214">
        <f t="shared" si="7"/>
        <v>1</v>
      </c>
      <c r="O107" s="294"/>
      <c r="P107" s="322"/>
    </row>
    <row r="108" spans="1:16" x14ac:dyDescent="0.25">
      <c r="A108" s="216">
        <v>99</v>
      </c>
      <c r="B108" s="39"/>
      <c r="C108" s="39"/>
      <c r="D108" s="39"/>
      <c r="E108" s="38"/>
      <c r="F108" s="38"/>
      <c r="G108" s="38"/>
      <c r="H108" s="38"/>
      <c r="I108" s="67" t="str">
        <f>IF(OR($B108="",$C108="",$D108="",$E108&lt;an_initial,$E108&gt;an_final,$G108="",$M108=FALSE),"",P_ISI_STR*VLOOKUP(N108,Coef!$E$2:$F$17,2,FALSE))</f>
        <v/>
      </c>
      <c r="J108" s="67" t="str">
        <f>IF(OR($B108="",$C108="",$D108="",$E108&gt;an_final,$G108="",$E108="",M108=FALSE),"",P_ISI_STR*VLOOKUP(N108,Coef!$E$2:$F$17,2,FALSE))</f>
        <v/>
      </c>
      <c r="K108" s="226" t="str">
        <f t="shared" si="4"/>
        <v/>
      </c>
      <c r="L108" s="226" t="str">
        <f t="shared" si="5"/>
        <v/>
      </c>
      <c r="M108" s="333" t="b">
        <f t="shared" si="6"/>
        <v>0</v>
      </c>
      <c r="N108" s="214">
        <f t="shared" si="7"/>
        <v>1</v>
      </c>
      <c r="O108" s="294"/>
      <c r="P108" s="322"/>
    </row>
    <row r="109" spans="1:16" x14ac:dyDescent="0.25">
      <c r="A109" s="216">
        <v>100</v>
      </c>
      <c r="B109" s="39"/>
      <c r="C109" s="39"/>
      <c r="D109" s="39"/>
      <c r="E109" s="38"/>
      <c r="F109" s="38"/>
      <c r="G109" s="38"/>
      <c r="H109" s="38"/>
      <c r="I109" s="67" t="str">
        <f>IF(OR($B109="",$C109="",$D109="",$E109&lt;an_initial,$E109&gt;an_final,$G109="",$M109=FALSE),"",P_ISI_STR*VLOOKUP(N109,Coef!$E$2:$F$17,2,FALSE))</f>
        <v/>
      </c>
      <c r="J109" s="67" t="str">
        <f>IF(OR($B109="",$C109="",$D109="",$E109&gt;an_final,$G109="",$E109="",M109=FALSE),"",P_ISI_STR*VLOOKUP(N109,Coef!$E$2:$F$17,2,FALSE))</f>
        <v/>
      </c>
      <c r="K109" s="226" t="str">
        <f t="shared" si="4"/>
        <v/>
      </c>
      <c r="L109" s="226" t="str">
        <f t="shared" si="5"/>
        <v/>
      </c>
      <c r="M109" s="333" t="b">
        <f t="shared" si="6"/>
        <v>0</v>
      </c>
      <c r="N109" s="214">
        <f t="shared" si="7"/>
        <v>1</v>
      </c>
      <c r="O109" s="294"/>
      <c r="P109" s="322"/>
    </row>
    <row r="110" spans="1:16" x14ac:dyDescent="0.25">
      <c r="A110" s="216">
        <v>101</v>
      </c>
      <c r="B110" s="39"/>
      <c r="C110" s="39"/>
      <c r="D110" s="39"/>
      <c r="E110" s="38"/>
      <c r="F110" s="38"/>
      <c r="G110" s="38"/>
      <c r="H110" s="38"/>
      <c r="I110" s="67" t="str">
        <f>IF(OR($B110="",$C110="",$D110="",$E110&lt;an_initial,$E110&gt;an_final,$G110="",$M110=FALSE),"",P_ISI_STR*VLOOKUP(N110,Coef!$E$2:$F$17,2,FALSE))</f>
        <v/>
      </c>
      <c r="J110" s="67" t="str">
        <f>IF(OR($B110="",$C110="",$D110="",$E110&gt;an_final,$G110="",$E110="",M110=FALSE),"",P_ISI_STR*VLOOKUP(N110,Coef!$E$2:$F$17,2,FALSE))</f>
        <v/>
      </c>
      <c r="K110" s="226" t="str">
        <f t="shared" si="4"/>
        <v/>
      </c>
      <c r="L110" s="226" t="str">
        <f t="shared" si="5"/>
        <v/>
      </c>
      <c r="M110" s="333" t="b">
        <f t="shared" si="6"/>
        <v>0</v>
      </c>
      <c r="N110" s="214">
        <f t="shared" si="7"/>
        <v>1</v>
      </c>
      <c r="O110" s="294"/>
      <c r="P110" s="322"/>
    </row>
    <row r="111" spans="1:16" x14ac:dyDescent="0.25">
      <c r="A111" s="216">
        <v>102</v>
      </c>
      <c r="B111" s="39"/>
      <c r="C111" s="39"/>
      <c r="D111" s="39"/>
      <c r="E111" s="38"/>
      <c r="F111" s="38"/>
      <c r="G111" s="38"/>
      <c r="H111" s="38"/>
      <c r="I111" s="67" t="str">
        <f>IF(OR($B111="",$C111="",$D111="",$E111&lt;an_initial,$E111&gt;an_final,$G111="",$M111=FALSE),"",P_ISI_STR*VLOOKUP(N111,Coef!$E$2:$F$17,2,FALSE))</f>
        <v/>
      </c>
      <c r="J111" s="67" t="str">
        <f>IF(OR($B111="",$C111="",$D111="",$E111&gt;an_final,$G111="",$E111="",M111=FALSE),"",P_ISI_STR*VLOOKUP(N111,Coef!$E$2:$F$17,2,FALSE))</f>
        <v/>
      </c>
      <c r="K111" s="226" t="str">
        <f t="shared" si="4"/>
        <v/>
      </c>
      <c r="L111" s="226" t="str">
        <f t="shared" si="5"/>
        <v/>
      </c>
      <c r="M111" s="333" t="b">
        <f t="shared" si="6"/>
        <v>0</v>
      </c>
      <c r="N111" s="214">
        <f t="shared" si="7"/>
        <v>1</v>
      </c>
      <c r="O111" s="294"/>
      <c r="P111" s="322"/>
    </row>
    <row r="112" spans="1:16" x14ac:dyDescent="0.25">
      <c r="A112" s="216">
        <v>103</v>
      </c>
      <c r="B112" s="39"/>
      <c r="C112" s="39"/>
      <c r="D112" s="39"/>
      <c r="E112" s="38"/>
      <c r="F112" s="38"/>
      <c r="G112" s="38"/>
      <c r="H112" s="38"/>
      <c r="I112" s="67" t="str">
        <f>IF(OR($B112="",$C112="",$D112="",$E112&lt;an_initial,$E112&gt;an_final,$G112="",$M112=FALSE),"",P_ISI_STR*VLOOKUP(N112,Coef!$E$2:$F$17,2,FALSE))</f>
        <v/>
      </c>
      <c r="J112" s="67" t="str">
        <f>IF(OR($B112="",$C112="",$D112="",$E112&gt;an_final,$G112="",$E112="",M112=FALSE),"",P_ISI_STR*VLOOKUP(N112,Coef!$E$2:$F$17,2,FALSE))</f>
        <v/>
      </c>
      <c r="K112" s="226" t="str">
        <f t="shared" si="4"/>
        <v/>
      </c>
      <c r="L112" s="226" t="str">
        <f t="shared" si="5"/>
        <v/>
      </c>
      <c r="M112" s="333" t="b">
        <f t="shared" si="6"/>
        <v>0</v>
      </c>
      <c r="N112" s="214">
        <f t="shared" si="7"/>
        <v>1</v>
      </c>
      <c r="O112" s="294"/>
      <c r="P112" s="322"/>
    </row>
    <row r="113" spans="1:16" x14ac:dyDescent="0.25">
      <c r="A113" s="216">
        <v>104</v>
      </c>
      <c r="B113" s="39"/>
      <c r="C113" s="39"/>
      <c r="D113" s="39"/>
      <c r="E113" s="38"/>
      <c r="F113" s="38"/>
      <c r="G113" s="38"/>
      <c r="H113" s="38"/>
      <c r="I113" s="67" t="str">
        <f>IF(OR($B113="",$C113="",$D113="",$E113&lt;an_initial,$E113&gt;an_final,$G113="",$M113=FALSE),"",P_ISI_STR*VLOOKUP(N113,Coef!$E$2:$F$17,2,FALSE))</f>
        <v/>
      </c>
      <c r="J113" s="67" t="str">
        <f>IF(OR($B113="",$C113="",$D113="",$E113&gt;an_final,$G113="",$E113="",M113=FALSE),"",P_ISI_STR*VLOOKUP(N113,Coef!$E$2:$F$17,2,FALSE))</f>
        <v/>
      </c>
      <c r="K113" s="226" t="str">
        <f t="shared" si="4"/>
        <v/>
      </c>
      <c r="L113" s="226" t="str">
        <f t="shared" si="5"/>
        <v/>
      </c>
      <c r="M113" s="333" t="b">
        <f t="shared" si="6"/>
        <v>0</v>
      </c>
      <c r="N113" s="214">
        <f t="shared" si="7"/>
        <v>1</v>
      </c>
      <c r="O113" s="294"/>
      <c r="P113" s="322"/>
    </row>
    <row r="114" spans="1:16" x14ac:dyDescent="0.25">
      <c r="A114" s="216">
        <v>105</v>
      </c>
      <c r="B114" s="39"/>
      <c r="C114" s="39"/>
      <c r="D114" s="39"/>
      <c r="E114" s="38"/>
      <c r="F114" s="38"/>
      <c r="G114" s="38"/>
      <c r="H114" s="38"/>
      <c r="I114" s="67" t="str">
        <f>IF(OR($B114="",$C114="",$D114="",$E114&lt;an_initial,$E114&gt;an_final,$G114="",$M114=FALSE),"",P_ISI_STR*VLOOKUP(N114,Coef!$E$2:$F$17,2,FALSE))</f>
        <v/>
      </c>
      <c r="J114" s="67" t="str">
        <f>IF(OR($B114="",$C114="",$D114="",$E114&gt;an_final,$G114="",$E114="",M114=FALSE),"",P_ISI_STR*VLOOKUP(N114,Coef!$E$2:$F$17,2,FALSE))</f>
        <v/>
      </c>
      <c r="K114" s="226" t="str">
        <f t="shared" si="4"/>
        <v/>
      </c>
      <c r="L114" s="226" t="str">
        <f t="shared" si="5"/>
        <v/>
      </c>
      <c r="M114" s="333" t="b">
        <f t="shared" si="6"/>
        <v>0</v>
      </c>
      <c r="N114" s="214">
        <f t="shared" si="7"/>
        <v>1</v>
      </c>
      <c r="O114" s="294"/>
      <c r="P114" s="322"/>
    </row>
    <row r="115" spans="1:16" x14ac:dyDescent="0.25">
      <c r="A115" s="216">
        <v>106</v>
      </c>
      <c r="B115" s="39"/>
      <c r="C115" s="39"/>
      <c r="D115" s="39"/>
      <c r="E115" s="38"/>
      <c r="F115" s="38"/>
      <c r="G115" s="38"/>
      <c r="H115" s="38"/>
      <c r="I115" s="67" t="str">
        <f>IF(OR($B115="",$C115="",$D115="",$E115&lt;an_initial,$E115&gt;an_final,$G115="",$M115=FALSE),"",P_ISI_STR*VLOOKUP(N115,Coef!$E$2:$F$17,2,FALSE))</f>
        <v/>
      </c>
      <c r="J115" s="67" t="str">
        <f>IF(OR($B115="",$C115="",$D115="",$E115&gt;an_final,$G115="",$E115="",M115=FALSE),"",P_ISI_STR*VLOOKUP(N115,Coef!$E$2:$F$17,2,FALSE))</f>
        <v/>
      </c>
      <c r="K115" s="226" t="str">
        <f t="shared" si="4"/>
        <v/>
      </c>
      <c r="L115" s="226" t="str">
        <f t="shared" si="5"/>
        <v/>
      </c>
      <c r="M115" s="333" t="b">
        <f t="shared" si="6"/>
        <v>0</v>
      </c>
      <c r="N115" s="214">
        <f t="shared" si="7"/>
        <v>1</v>
      </c>
      <c r="O115" s="294"/>
      <c r="P115" s="322"/>
    </row>
    <row r="116" spans="1:16" x14ac:dyDescent="0.25">
      <c r="A116" s="216">
        <v>107</v>
      </c>
      <c r="B116" s="39"/>
      <c r="C116" s="39"/>
      <c r="D116" s="39"/>
      <c r="E116" s="38"/>
      <c r="F116" s="38"/>
      <c r="G116" s="38"/>
      <c r="H116" s="38"/>
      <c r="I116" s="67" t="str">
        <f>IF(OR($B116="",$C116="",$D116="",$E116&lt;an_initial,$E116&gt;an_final,$G116="",$M116=FALSE),"",P_ISI_STR*VLOOKUP(N116,Coef!$E$2:$F$17,2,FALSE))</f>
        <v/>
      </c>
      <c r="J116" s="67" t="str">
        <f>IF(OR($B116="",$C116="",$D116="",$E116&gt;an_final,$G116="",$E116="",M116=FALSE),"",P_ISI_STR*VLOOKUP(N116,Coef!$E$2:$F$17,2,FALSE))</f>
        <v/>
      </c>
      <c r="K116" s="226" t="str">
        <f t="shared" si="4"/>
        <v/>
      </c>
      <c r="L116" s="226" t="str">
        <f t="shared" si="5"/>
        <v/>
      </c>
      <c r="M116" s="333" t="b">
        <f t="shared" si="6"/>
        <v>0</v>
      </c>
      <c r="N116" s="214">
        <f t="shared" si="7"/>
        <v>1</v>
      </c>
      <c r="O116" s="294"/>
      <c r="P116" s="322"/>
    </row>
    <row r="117" spans="1:16" x14ac:dyDescent="0.25">
      <c r="A117" s="216">
        <v>108</v>
      </c>
      <c r="B117" s="39"/>
      <c r="C117" s="39"/>
      <c r="D117" s="39"/>
      <c r="E117" s="38"/>
      <c r="F117" s="38"/>
      <c r="G117" s="38"/>
      <c r="H117" s="38"/>
      <c r="I117" s="67" t="str">
        <f>IF(OR($B117="",$C117="",$D117="",$E117&lt;an_initial,$E117&gt;an_final,$G117="",$M117=FALSE),"",P_ISI_STR*VLOOKUP(N117,Coef!$E$2:$F$17,2,FALSE))</f>
        <v/>
      </c>
      <c r="J117" s="67" t="str">
        <f>IF(OR($B117="",$C117="",$D117="",$E117&gt;an_final,$G117="",$E117="",M117=FALSE),"",P_ISI_STR*VLOOKUP(N117,Coef!$E$2:$F$17,2,FALSE))</f>
        <v/>
      </c>
      <c r="K117" s="226" t="str">
        <f t="shared" si="4"/>
        <v/>
      </c>
      <c r="L117" s="226" t="str">
        <f t="shared" si="5"/>
        <v/>
      </c>
      <c r="M117" s="333" t="b">
        <f t="shared" si="6"/>
        <v>0</v>
      </c>
      <c r="N117" s="214">
        <f t="shared" si="7"/>
        <v>1</v>
      </c>
      <c r="O117" s="294"/>
      <c r="P117" s="322"/>
    </row>
    <row r="118" spans="1:16" x14ac:dyDescent="0.25">
      <c r="A118" s="216">
        <v>109</v>
      </c>
      <c r="B118" s="39"/>
      <c r="C118" s="39"/>
      <c r="D118" s="39"/>
      <c r="E118" s="38"/>
      <c r="F118" s="38"/>
      <c r="G118" s="38"/>
      <c r="H118" s="38"/>
      <c r="I118" s="67" t="str">
        <f>IF(OR($B118="",$C118="",$D118="",$E118&lt;an_initial,$E118&gt;an_final,$G118="",$M118=FALSE),"",P_ISI_STR*VLOOKUP(N118,Coef!$E$2:$F$17,2,FALSE))</f>
        <v/>
      </c>
      <c r="J118" s="67" t="str">
        <f>IF(OR($B118="",$C118="",$D118="",$E118&gt;an_final,$G118="",$E118="",M118=FALSE),"",P_ISI_STR*VLOOKUP(N118,Coef!$E$2:$F$17,2,FALSE))</f>
        <v/>
      </c>
      <c r="K118" s="226" t="str">
        <f t="shared" si="4"/>
        <v/>
      </c>
      <c r="L118" s="226" t="str">
        <f t="shared" si="5"/>
        <v/>
      </c>
      <c r="M118" s="333" t="b">
        <f t="shared" si="6"/>
        <v>0</v>
      </c>
      <c r="N118" s="214">
        <f t="shared" si="7"/>
        <v>1</v>
      </c>
      <c r="O118" s="294"/>
      <c r="P118" s="322"/>
    </row>
    <row r="119" spans="1:16" x14ac:dyDescent="0.25">
      <c r="A119" s="216">
        <v>110</v>
      </c>
      <c r="B119" s="39"/>
      <c r="C119" s="39"/>
      <c r="D119" s="39"/>
      <c r="E119" s="38"/>
      <c r="F119" s="38"/>
      <c r="G119" s="38"/>
      <c r="H119" s="38"/>
      <c r="I119" s="67" t="str">
        <f>IF(OR($B119="",$C119="",$D119="",$E119&lt;an_initial,$E119&gt;an_final,$G119="",$M119=FALSE),"",P_ISI_STR*VLOOKUP(N119,Coef!$E$2:$F$17,2,FALSE))</f>
        <v/>
      </c>
      <c r="J119" s="67" t="str">
        <f>IF(OR($B119="",$C119="",$D119="",$E119&gt;an_final,$G119="",$E119="",M119=FALSE),"",P_ISI_STR*VLOOKUP(N119,Coef!$E$2:$F$17,2,FALSE))</f>
        <v/>
      </c>
      <c r="K119" s="226" t="str">
        <f t="shared" si="4"/>
        <v/>
      </c>
      <c r="L119" s="226" t="str">
        <f t="shared" si="5"/>
        <v/>
      </c>
      <c r="M119" s="333" t="b">
        <f t="shared" si="6"/>
        <v>0</v>
      </c>
      <c r="N119" s="214">
        <f t="shared" si="7"/>
        <v>1</v>
      </c>
      <c r="O119" s="294"/>
      <c r="P119" s="322"/>
    </row>
    <row r="120" spans="1:16" x14ac:dyDescent="0.25">
      <c r="A120" s="216">
        <v>111</v>
      </c>
      <c r="B120" s="39"/>
      <c r="C120" s="39"/>
      <c r="D120" s="39"/>
      <c r="E120" s="38"/>
      <c r="F120" s="38"/>
      <c r="G120" s="38"/>
      <c r="H120" s="38"/>
      <c r="I120" s="67" t="str">
        <f>IF(OR($B120="",$C120="",$D120="",$E120&lt;an_initial,$E120&gt;an_final,$G120="",$M120=FALSE),"",P_ISI_STR*VLOOKUP(N120,Coef!$E$2:$F$17,2,FALSE))</f>
        <v/>
      </c>
      <c r="J120" s="67" t="str">
        <f>IF(OR($B120="",$C120="",$D120="",$E120&gt;an_final,$G120="",$E120="",M120=FALSE),"",P_ISI_STR*VLOOKUP(N120,Coef!$E$2:$F$17,2,FALSE))</f>
        <v/>
      </c>
      <c r="K120" s="226" t="str">
        <f t="shared" si="4"/>
        <v/>
      </c>
      <c r="L120" s="226" t="str">
        <f t="shared" si="5"/>
        <v/>
      </c>
      <c r="M120" s="333" t="b">
        <f t="shared" si="6"/>
        <v>0</v>
      </c>
      <c r="N120" s="214">
        <f t="shared" si="7"/>
        <v>1</v>
      </c>
      <c r="O120" s="294"/>
      <c r="P120" s="322"/>
    </row>
    <row r="121" spans="1:16" x14ac:dyDescent="0.25">
      <c r="A121" s="216">
        <v>112</v>
      </c>
      <c r="B121" s="39"/>
      <c r="C121" s="39"/>
      <c r="D121" s="39"/>
      <c r="E121" s="38"/>
      <c r="F121" s="38"/>
      <c r="G121" s="38"/>
      <c r="H121" s="38"/>
      <c r="I121" s="67" t="str">
        <f>IF(OR($B121="",$C121="",$D121="",$E121&lt;an_initial,$E121&gt;an_final,$G121="",$M121=FALSE),"",P_ISI_STR*VLOOKUP(N121,Coef!$E$2:$F$17,2,FALSE))</f>
        <v/>
      </c>
      <c r="J121" s="67" t="str">
        <f>IF(OR($B121="",$C121="",$D121="",$E121&gt;an_final,$G121="",$E121="",M121=FALSE),"",P_ISI_STR*VLOOKUP(N121,Coef!$E$2:$F$17,2,FALSE))</f>
        <v/>
      </c>
      <c r="K121" s="226" t="str">
        <f t="shared" si="4"/>
        <v/>
      </c>
      <c r="L121" s="226" t="str">
        <f t="shared" si="5"/>
        <v/>
      </c>
      <c r="M121" s="333" t="b">
        <f t="shared" si="6"/>
        <v>0</v>
      </c>
      <c r="N121" s="214">
        <f t="shared" si="7"/>
        <v>1</v>
      </c>
      <c r="O121" s="294"/>
      <c r="P121" s="322"/>
    </row>
    <row r="122" spans="1:16" x14ac:dyDescent="0.25">
      <c r="A122" s="216">
        <v>113</v>
      </c>
      <c r="B122" s="39"/>
      <c r="C122" s="39"/>
      <c r="D122" s="39"/>
      <c r="E122" s="38"/>
      <c r="F122" s="38"/>
      <c r="G122" s="38"/>
      <c r="H122" s="38"/>
      <c r="I122" s="67" t="str">
        <f>IF(OR($B122="",$C122="",$D122="",$E122&lt;an_initial,$E122&gt;an_final,$G122="",$M122=FALSE),"",P_ISI_STR*VLOOKUP(N122,Coef!$E$2:$F$17,2,FALSE))</f>
        <v/>
      </c>
      <c r="J122" s="67" t="str">
        <f>IF(OR($B122="",$C122="",$D122="",$E122&gt;an_final,$G122="",$E122="",M122=FALSE),"",P_ISI_STR*VLOOKUP(N122,Coef!$E$2:$F$17,2,FALSE))</f>
        <v/>
      </c>
      <c r="K122" s="226" t="str">
        <f t="shared" si="4"/>
        <v/>
      </c>
      <c r="L122" s="226" t="str">
        <f t="shared" si="5"/>
        <v/>
      </c>
      <c r="M122" s="333" t="b">
        <f t="shared" si="6"/>
        <v>0</v>
      </c>
      <c r="N122" s="214">
        <f t="shared" si="7"/>
        <v>1</v>
      </c>
      <c r="O122" s="294"/>
      <c r="P122" s="322"/>
    </row>
    <row r="123" spans="1:16" x14ac:dyDescent="0.25">
      <c r="A123" s="216">
        <v>114</v>
      </c>
      <c r="B123" s="39"/>
      <c r="C123" s="39"/>
      <c r="D123" s="39"/>
      <c r="E123" s="38"/>
      <c r="F123" s="38"/>
      <c r="G123" s="38"/>
      <c r="H123" s="38"/>
      <c r="I123" s="67" t="str">
        <f>IF(OR($B123="",$C123="",$D123="",$E123&lt;an_initial,$E123&gt;an_final,$G123="",$M123=FALSE),"",P_ISI_STR*VLOOKUP(N123,Coef!$E$2:$F$17,2,FALSE))</f>
        <v/>
      </c>
      <c r="J123" s="67" t="str">
        <f>IF(OR($B123="",$C123="",$D123="",$E123&gt;an_final,$G123="",$E123="",M123=FALSE),"",P_ISI_STR*VLOOKUP(N123,Coef!$E$2:$F$17,2,FALSE))</f>
        <v/>
      </c>
      <c r="K123" s="226" t="str">
        <f t="shared" si="4"/>
        <v/>
      </c>
      <c r="L123" s="226" t="str">
        <f t="shared" si="5"/>
        <v/>
      </c>
      <c r="M123" s="333" t="b">
        <f t="shared" si="6"/>
        <v>0</v>
      </c>
      <c r="N123" s="214">
        <f t="shared" si="7"/>
        <v>1</v>
      </c>
      <c r="O123" s="294"/>
      <c r="P123" s="322"/>
    </row>
    <row r="124" spans="1:16" x14ac:dyDescent="0.25">
      <c r="A124" s="216">
        <v>115</v>
      </c>
      <c r="B124" s="39"/>
      <c r="C124" s="39"/>
      <c r="D124" s="39"/>
      <c r="E124" s="38"/>
      <c r="F124" s="38"/>
      <c r="G124" s="38"/>
      <c r="H124" s="38"/>
      <c r="I124" s="67" t="str">
        <f>IF(OR($B124="",$C124="",$D124="",$E124&lt;an_initial,$E124&gt;an_final,$G124="",$M124=FALSE),"",P_ISI_STR*VLOOKUP(N124,Coef!$E$2:$F$17,2,FALSE))</f>
        <v/>
      </c>
      <c r="J124" s="67" t="str">
        <f>IF(OR($B124="",$C124="",$D124="",$E124&gt;an_final,$G124="",$E124="",M124=FALSE),"",P_ISI_STR*VLOOKUP(N124,Coef!$E$2:$F$17,2,FALSE))</f>
        <v/>
      </c>
      <c r="K124" s="226" t="str">
        <f t="shared" si="4"/>
        <v/>
      </c>
      <c r="L124" s="226" t="str">
        <f t="shared" si="5"/>
        <v/>
      </c>
      <c r="M124" s="333" t="b">
        <f t="shared" si="6"/>
        <v>0</v>
      </c>
      <c r="N124" s="214">
        <f t="shared" si="7"/>
        <v>1</v>
      </c>
      <c r="O124" s="294"/>
      <c r="P124" s="322"/>
    </row>
    <row r="125" spans="1:16" x14ac:dyDescent="0.25">
      <c r="A125" s="216">
        <v>116</v>
      </c>
      <c r="B125" s="39"/>
      <c r="C125" s="39"/>
      <c r="D125" s="39"/>
      <c r="E125" s="38"/>
      <c r="F125" s="38"/>
      <c r="G125" s="38"/>
      <c r="H125" s="38"/>
      <c r="I125" s="67" t="str">
        <f>IF(OR($B125="",$C125="",$D125="",$E125&lt;an_initial,$E125&gt;an_final,$G125="",$M125=FALSE),"",P_ISI_STR*VLOOKUP(N125,Coef!$E$2:$F$17,2,FALSE))</f>
        <v/>
      </c>
      <c r="J125" s="67" t="str">
        <f>IF(OR($B125="",$C125="",$D125="",$E125&gt;an_final,$G125="",$E125="",M125=FALSE),"",P_ISI_STR*VLOOKUP(N125,Coef!$E$2:$F$17,2,FALSE))</f>
        <v/>
      </c>
      <c r="K125" s="226" t="str">
        <f t="shared" si="4"/>
        <v/>
      </c>
      <c r="L125" s="226" t="str">
        <f t="shared" si="5"/>
        <v/>
      </c>
      <c r="M125" s="333" t="b">
        <f t="shared" si="6"/>
        <v>0</v>
      </c>
      <c r="N125" s="214">
        <f t="shared" si="7"/>
        <v>1</v>
      </c>
      <c r="O125" s="294"/>
      <c r="P125" s="322"/>
    </row>
    <row r="126" spans="1:16" x14ac:dyDescent="0.25">
      <c r="A126" s="216">
        <v>117</v>
      </c>
      <c r="B126" s="39"/>
      <c r="C126" s="39"/>
      <c r="D126" s="39"/>
      <c r="E126" s="38"/>
      <c r="F126" s="38"/>
      <c r="G126" s="38"/>
      <c r="H126" s="38"/>
      <c r="I126" s="67" t="str">
        <f>IF(OR($B126="",$C126="",$D126="",$E126&lt;an_initial,$E126&gt;an_final,$G126="",$M126=FALSE),"",P_ISI_STR*VLOOKUP(N126,Coef!$E$2:$F$17,2,FALSE))</f>
        <v/>
      </c>
      <c r="J126" s="67" t="str">
        <f>IF(OR($B126="",$C126="",$D126="",$E126&gt;an_final,$G126="",$E126="",M126=FALSE),"",P_ISI_STR*VLOOKUP(N126,Coef!$E$2:$F$17,2,FALSE))</f>
        <v/>
      </c>
      <c r="K126" s="226" t="str">
        <f t="shared" si="4"/>
        <v/>
      </c>
      <c r="L126" s="226" t="str">
        <f t="shared" si="5"/>
        <v/>
      </c>
      <c r="M126" s="333" t="b">
        <f t="shared" si="6"/>
        <v>0</v>
      </c>
      <c r="N126" s="214">
        <f t="shared" si="7"/>
        <v>1</v>
      </c>
      <c r="O126" s="294"/>
      <c r="P126" s="322"/>
    </row>
    <row r="127" spans="1:16" x14ac:dyDescent="0.25">
      <c r="A127" s="216">
        <v>118</v>
      </c>
      <c r="B127" s="39"/>
      <c r="C127" s="39"/>
      <c r="D127" s="39"/>
      <c r="E127" s="38"/>
      <c r="F127" s="38"/>
      <c r="G127" s="38"/>
      <c r="H127" s="38"/>
      <c r="I127" s="67" t="str">
        <f>IF(OR($B127="",$C127="",$D127="",$E127&lt;an_initial,$E127&gt;an_final,$G127="",$M127=FALSE),"",P_ISI_STR*VLOOKUP(N127,Coef!$E$2:$F$17,2,FALSE))</f>
        <v/>
      </c>
      <c r="J127" s="67" t="str">
        <f>IF(OR($B127="",$C127="",$D127="",$E127&gt;an_final,$G127="",$E127="",M127=FALSE),"",P_ISI_STR*VLOOKUP(N127,Coef!$E$2:$F$17,2,FALSE))</f>
        <v/>
      </c>
      <c r="K127" s="226" t="str">
        <f t="shared" si="4"/>
        <v/>
      </c>
      <c r="L127" s="226" t="str">
        <f t="shared" si="5"/>
        <v/>
      </c>
      <c r="M127" s="333" t="b">
        <f t="shared" si="6"/>
        <v>0</v>
      </c>
      <c r="N127" s="214">
        <f t="shared" si="7"/>
        <v>1</v>
      </c>
      <c r="O127" s="294"/>
      <c r="P127" s="322"/>
    </row>
    <row r="128" spans="1:16" x14ac:dyDescent="0.25">
      <c r="A128" s="216">
        <v>119</v>
      </c>
      <c r="B128" s="39"/>
      <c r="C128" s="39"/>
      <c r="D128" s="39"/>
      <c r="E128" s="38"/>
      <c r="F128" s="38"/>
      <c r="G128" s="38"/>
      <c r="H128" s="38"/>
      <c r="I128" s="67" t="str">
        <f>IF(OR($B128="",$C128="",$D128="",$E128&lt;an_initial,$E128&gt;an_final,$G128="",$M128=FALSE),"",P_ISI_STR*VLOOKUP(N128,Coef!$E$2:$F$17,2,FALSE))</f>
        <v/>
      </c>
      <c r="J128" s="67" t="str">
        <f>IF(OR($B128="",$C128="",$D128="",$E128&gt;an_final,$G128="",$E128="",M128=FALSE),"",P_ISI_STR*VLOOKUP(N128,Coef!$E$2:$F$17,2,FALSE))</f>
        <v/>
      </c>
      <c r="K128" s="226" t="str">
        <f t="shared" si="4"/>
        <v/>
      </c>
      <c r="L128" s="226" t="str">
        <f t="shared" si="5"/>
        <v/>
      </c>
      <c r="M128" s="333" t="b">
        <f t="shared" si="6"/>
        <v>0</v>
      </c>
      <c r="N128" s="214">
        <f t="shared" si="7"/>
        <v>1</v>
      </c>
      <c r="O128" s="294"/>
      <c r="P128" s="322"/>
    </row>
    <row r="129" spans="1:16" x14ac:dyDescent="0.25">
      <c r="A129" s="216">
        <v>120</v>
      </c>
      <c r="B129" s="39"/>
      <c r="C129" s="39"/>
      <c r="D129" s="39"/>
      <c r="E129" s="38"/>
      <c r="F129" s="38"/>
      <c r="G129" s="38"/>
      <c r="H129" s="38"/>
      <c r="I129" s="67" t="str">
        <f>IF(OR($B129="",$C129="",$D129="",$E129&lt;an_initial,$E129&gt;an_final,$G129="",$M129=FALSE),"",P_ISI_STR*VLOOKUP(N129,Coef!$E$2:$F$17,2,FALSE))</f>
        <v/>
      </c>
      <c r="J129" s="67" t="str">
        <f>IF(OR($B129="",$C129="",$D129="",$E129&gt;an_final,$G129="",$E129="",M129=FALSE),"",P_ISI_STR*VLOOKUP(N129,Coef!$E$2:$F$17,2,FALSE))</f>
        <v/>
      </c>
      <c r="K129" s="226" t="str">
        <f t="shared" si="4"/>
        <v/>
      </c>
      <c r="L129" s="226" t="str">
        <f t="shared" si="5"/>
        <v/>
      </c>
      <c r="M129" s="333" t="b">
        <f t="shared" si="6"/>
        <v>0</v>
      </c>
      <c r="N129" s="214">
        <f t="shared" si="7"/>
        <v>1</v>
      </c>
      <c r="O129" s="294"/>
      <c r="P129" s="322"/>
    </row>
    <row r="130" spans="1:16" x14ac:dyDescent="0.25">
      <c r="A130" s="216">
        <v>121</v>
      </c>
      <c r="B130" s="39"/>
      <c r="C130" s="39"/>
      <c r="D130" s="39"/>
      <c r="E130" s="38"/>
      <c r="F130" s="38"/>
      <c r="G130" s="38"/>
      <c r="H130" s="38"/>
      <c r="I130" s="67" t="str">
        <f>IF(OR($B130="",$C130="",$D130="",$E130&lt;an_initial,$E130&gt;an_final,$G130="",$M130=FALSE),"",P_ISI_STR*VLOOKUP(N130,Coef!$E$2:$F$17,2,FALSE))</f>
        <v/>
      </c>
      <c r="J130" s="67" t="str">
        <f>IF(OR($B130="",$C130="",$D130="",$E130&gt;an_final,$G130="",$E130="",M130=FALSE),"",P_ISI_STR*VLOOKUP(N130,Coef!$E$2:$F$17,2,FALSE))</f>
        <v/>
      </c>
      <c r="K130" s="226" t="str">
        <f t="shared" si="4"/>
        <v/>
      </c>
      <c r="L130" s="226" t="str">
        <f t="shared" si="5"/>
        <v/>
      </c>
      <c r="M130" s="333" t="b">
        <f t="shared" si="6"/>
        <v>0</v>
      </c>
      <c r="N130" s="214">
        <f t="shared" si="7"/>
        <v>1</v>
      </c>
      <c r="O130" s="294"/>
      <c r="P130" s="322"/>
    </row>
    <row r="131" spans="1:16" x14ac:dyDescent="0.25">
      <c r="A131" s="216">
        <v>122</v>
      </c>
      <c r="B131" s="39"/>
      <c r="C131" s="39"/>
      <c r="D131" s="39"/>
      <c r="E131" s="38"/>
      <c r="F131" s="38"/>
      <c r="G131" s="38"/>
      <c r="H131" s="38"/>
      <c r="I131" s="67" t="str">
        <f>IF(OR($B131="",$C131="",$D131="",$E131&lt;an_initial,$E131&gt;an_final,$G131="",$M131=FALSE),"",P_ISI_STR*VLOOKUP(N131,Coef!$E$2:$F$17,2,FALSE))</f>
        <v/>
      </c>
      <c r="J131" s="67" t="str">
        <f>IF(OR($B131="",$C131="",$D131="",$E131&gt;an_final,$G131="",$E131="",M131=FALSE),"",P_ISI_STR*VLOOKUP(N131,Coef!$E$2:$F$17,2,FALSE))</f>
        <v/>
      </c>
      <c r="K131" s="226" t="str">
        <f t="shared" si="4"/>
        <v/>
      </c>
      <c r="L131" s="226" t="str">
        <f t="shared" si="5"/>
        <v/>
      </c>
      <c r="M131" s="333" t="b">
        <f t="shared" si="6"/>
        <v>0</v>
      </c>
      <c r="N131" s="214">
        <f t="shared" si="7"/>
        <v>1</v>
      </c>
      <c r="O131" s="294"/>
      <c r="P131" s="322"/>
    </row>
    <row r="132" spans="1:16" x14ac:dyDescent="0.25">
      <c r="A132" s="216">
        <v>123</v>
      </c>
      <c r="B132" s="39"/>
      <c r="C132" s="39"/>
      <c r="D132" s="39"/>
      <c r="E132" s="38"/>
      <c r="F132" s="38"/>
      <c r="G132" s="38"/>
      <c r="H132" s="38"/>
      <c r="I132" s="67" t="str">
        <f>IF(OR($B132="",$C132="",$D132="",$E132&lt;an_initial,$E132&gt;an_final,$G132="",$M132=FALSE),"",P_ISI_STR*VLOOKUP(N132,Coef!$E$2:$F$17,2,FALSE))</f>
        <v/>
      </c>
      <c r="J132" s="67" t="str">
        <f>IF(OR($B132="",$C132="",$D132="",$E132&gt;an_final,$G132="",$E132="",M132=FALSE),"",P_ISI_STR*VLOOKUP(N132,Coef!$E$2:$F$17,2,FALSE))</f>
        <v/>
      </c>
      <c r="K132" s="226" t="str">
        <f t="shared" si="4"/>
        <v/>
      </c>
      <c r="L132" s="226" t="str">
        <f t="shared" si="5"/>
        <v/>
      </c>
      <c r="M132" s="333" t="b">
        <f t="shared" si="6"/>
        <v>0</v>
      </c>
      <c r="N132" s="214">
        <f t="shared" si="7"/>
        <v>1</v>
      </c>
      <c r="O132" s="294"/>
      <c r="P132" s="322"/>
    </row>
    <row r="133" spans="1:16" x14ac:dyDescent="0.25">
      <c r="A133" s="216">
        <v>124</v>
      </c>
      <c r="B133" s="39"/>
      <c r="C133" s="39"/>
      <c r="D133" s="39"/>
      <c r="E133" s="38"/>
      <c r="F133" s="38"/>
      <c r="G133" s="38"/>
      <c r="H133" s="38"/>
      <c r="I133" s="67" t="str">
        <f>IF(OR($B133="",$C133="",$D133="",$E133&lt;an_initial,$E133&gt;an_final,$G133="",$M133=FALSE),"",P_ISI_STR*VLOOKUP(N133,Coef!$E$2:$F$17,2,FALSE))</f>
        <v/>
      </c>
      <c r="J133" s="67" t="str">
        <f>IF(OR($B133="",$C133="",$D133="",$E133&gt;an_final,$G133="",$E133="",M133=FALSE),"",P_ISI_STR*VLOOKUP(N133,Coef!$E$2:$F$17,2,FALSE))</f>
        <v/>
      </c>
      <c r="K133" s="226" t="str">
        <f t="shared" si="4"/>
        <v/>
      </c>
      <c r="L133" s="226" t="str">
        <f t="shared" si="5"/>
        <v/>
      </c>
      <c r="M133" s="333" t="b">
        <f t="shared" si="6"/>
        <v>0</v>
      </c>
      <c r="N133" s="214">
        <f t="shared" si="7"/>
        <v>1</v>
      </c>
      <c r="O133" s="294"/>
      <c r="P133" s="322"/>
    </row>
    <row r="134" spans="1:16" x14ac:dyDescent="0.25">
      <c r="A134" s="216">
        <v>125</v>
      </c>
      <c r="B134" s="39"/>
      <c r="C134" s="39"/>
      <c r="D134" s="39"/>
      <c r="E134" s="38"/>
      <c r="F134" s="38"/>
      <c r="G134" s="38"/>
      <c r="H134" s="38"/>
      <c r="I134" s="67" t="str">
        <f>IF(OR($B134="",$C134="",$D134="",$E134&lt;an_initial,$E134&gt;an_final,$G134="",$M134=FALSE),"",P_ISI_STR*VLOOKUP(N134,Coef!$E$2:$F$17,2,FALSE))</f>
        <v/>
      </c>
      <c r="J134" s="67" t="str">
        <f>IF(OR($B134="",$C134="",$D134="",$E134&gt;an_final,$G134="",$E134="",M134=FALSE),"",P_ISI_STR*VLOOKUP(N134,Coef!$E$2:$F$17,2,FALSE))</f>
        <v/>
      </c>
      <c r="K134" s="226" t="str">
        <f t="shared" si="4"/>
        <v/>
      </c>
      <c r="L134" s="226" t="str">
        <f t="shared" si="5"/>
        <v/>
      </c>
      <c r="M134" s="333" t="b">
        <f t="shared" si="6"/>
        <v>0</v>
      </c>
      <c r="N134" s="214">
        <f t="shared" si="7"/>
        <v>1</v>
      </c>
      <c r="O134" s="294"/>
      <c r="P134" s="322"/>
    </row>
    <row r="135" spans="1:16" x14ac:dyDescent="0.25">
      <c r="A135" s="216">
        <v>126</v>
      </c>
      <c r="B135" s="39"/>
      <c r="C135" s="39"/>
      <c r="D135" s="39"/>
      <c r="E135" s="38"/>
      <c r="F135" s="38"/>
      <c r="G135" s="38"/>
      <c r="H135" s="38"/>
      <c r="I135" s="67" t="str">
        <f>IF(OR($B135="",$C135="",$D135="",$E135&lt;an_initial,$E135&gt;an_final,$G135="",$M135=FALSE),"",P_ISI_STR*VLOOKUP(N135,Coef!$E$2:$F$17,2,FALSE))</f>
        <v/>
      </c>
      <c r="J135" s="67" t="str">
        <f>IF(OR($B135="",$C135="",$D135="",$E135&gt;an_final,$G135="",$E135="",M135=FALSE),"",P_ISI_STR*VLOOKUP(N135,Coef!$E$2:$F$17,2,FALSE))</f>
        <v/>
      </c>
      <c r="K135" s="226" t="str">
        <f t="shared" si="4"/>
        <v/>
      </c>
      <c r="L135" s="226" t="str">
        <f t="shared" si="5"/>
        <v/>
      </c>
      <c r="M135" s="333" t="b">
        <f t="shared" si="6"/>
        <v>0</v>
      </c>
      <c r="N135" s="214">
        <f t="shared" si="7"/>
        <v>1</v>
      </c>
      <c r="O135" s="294"/>
      <c r="P135" s="322"/>
    </row>
    <row r="136" spans="1:16" x14ac:dyDescent="0.25">
      <c r="A136" s="216">
        <v>127</v>
      </c>
      <c r="B136" s="39"/>
      <c r="C136" s="39"/>
      <c r="D136" s="39"/>
      <c r="E136" s="38"/>
      <c r="F136" s="38"/>
      <c r="G136" s="38"/>
      <c r="H136" s="38"/>
      <c r="I136" s="67" t="str">
        <f>IF(OR($B136="",$C136="",$D136="",$E136&lt;an_initial,$E136&gt;an_final,$G136="",$M136=FALSE),"",P_ISI_STR*VLOOKUP(N136,Coef!$E$2:$F$17,2,FALSE))</f>
        <v/>
      </c>
      <c r="J136" s="67" t="str">
        <f>IF(OR($B136="",$C136="",$D136="",$E136&gt;an_final,$G136="",$E136="",M136=FALSE),"",P_ISI_STR*VLOOKUP(N136,Coef!$E$2:$F$17,2,FALSE))</f>
        <v/>
      </c>
      <c r="K136" s="226" t="str">
        <f t="shared" si="4"/>
        <v/>
      </c>
      <c r="L136" s="226" t="str">
        <f t="shared" si="5"/>
        <v/>
      </c>
      <c r="M136" s="333" t="b">
        <f t="shared" si="6"/>
        <v>0</v>
      </c>
      <c r="N136" s="214">
        <f t="shared" si="7"/>
        <v>1</v>
      </c>
      <c r="O136" s="294"/>
      <c r="P136" s="322"/>
    </row>
    <row r="137" spans="1:16" x14ac:dyDescent="0.25">
      <c r="A137" s="216">
        <v>128</v>
      </c>
      <c r="B137" s="39"/>
      <c r="C137" s="39"/>
      <c r="D137" s="39"/>
      <c r="E137" s="38"/>
      <c r="F137" s="38"/>
      <c r="G137" s="38"/>
      <c r="H137" s="38"/>
      <c r="I137" s="67" t="str">
        <f>IF(OR($B137="",$C137="",$D137="",$E137&lt;an_initial,$E137&gt;an_final,$G137="",$M137=FALSE),"",P_ISI_STR*VLOOKUP(N137,Coef!$E$2:$F$17,2,FALSE))</f>
        <v/>
      </c>
      <c r="J137" s="67" t="str">
        <f>IF(OR($B137="",$C137="",$D137="",$E137&gt;an_final,$G137="",$E137="",M137=FALSE),"",P_ISI_STR*VLOOKUP(N137,Coef!$E$2:$F$17,2,FALSE))</f>
        <v/>
      </c>
      <c r="K137" s="226" t="str">
        <f t="shared" si="4"/>
        <v/>
      </c>
      <c r="L137" s="226" t="str">
        <f t="shared" si="5"/>
        <v/>
      </c>
      <c r="M137" s="333" t="b">
        <f t="shared" si="6"/>
        <v>0</v>
      </c>
      <c r="N137" s="214">
        <f t="shared" si="7"/>
        <v>1</v>
      </c>
      <c r="O137" s="294"/>
      <c r="P137" s="322"/>
    </row>
    <row r="138" spans="1:16" x14ac:dyDescent="0.25">
      <c r="A138" s="216">
        <v>129</v>
      </c>
      <c r="B138" s="39"/>
      <c r="C138" s="39"/>
      <c r="D138" s="39"/>
      <c r="E138" s="38"/>
      <c r="F138" s="38"/>
      <c r="G138" s="38"/>
      <c r="H138" s="38"/>
      <c r="I138" s="67" t="str">
        <f>IF(OR($B138="",$C138="",$D138="",$E138&lt;an_initial,$E138&gt;an_final,$G138="",$M138=FALSE),"",P_ISI_STR*VLOOKUP(N138,Coef!$E$2:$F$17,2,FALSE))</f>
        <v/>
      </c>
      <c r="J138" s="67" t="str">
        <f>IF(OR($B138="",$C138="",$D138="",$E138&gt;an_final,$G138="",$E138="",M138=FALSE),"",P_ISI_STR*VLOOKUP(N138,Coef!$E$2:$F$17,2,FALSE))</f>
        <v/>
      </c>
      <c r="K138" s="226" t="str">
        <f t="shared" ref="K138:K201" si="8">IF(OR($B138="",$C138="",$D138="",$E138&gt;an_final,$G138=""),"",IF($E138&gt;=an_initial,1,""))</f>
        <v/>
      </c>
      <c r="L138" s="226" t="str">
        <f t="shared" ref="L138:L201" si="9">IF(OR($B138="",$C138="",$D138="",$E138="",$E138&gt;an_final,$G138=""),"",1)</f>
        <v/>
      </c>
      <c r="M138" s="333" t="b">
        <f t="shared" ref="M138:M201" si="10">IF(nume_candidat="",FALSE,ISNUMBER(SEARCH(nume_candidat,$B138)))</f>
        <v>0</v>
      </c>
      <c r="N138" s="214">
        <f t="shared" si="7"/>
        <v>1</v>
      </c>
      <c r="O138" s="294"/>
      <c r="P138" s="322"/>
    </row>
    <row r="139" spans="1:16" x14ac:dyDescent="0.25">
      <c r="A139" s="216">
        <v>130</v>
      </c>
      <c r="B139" s="39"/>
      <c r="C139" s="39"/>
      <c r="D139" s="39"/>
      <c r="E139" s="38"/>
      <c r="F139" s="38"/>
      <c r="G139" s="38"/>
      <c r="H139" s="38"/>
      <c r="I139" s="67" t="str">
        <f>IF(OR($B139="",$C139="",$D139="",$E139&lt;an_initial,$E139&gt;an_final,$G139="",$M139=FALSE),"",P_ISI_STR*VLOOKUP(N139,Coef!$E$2:$F$17,2,FALSE))</f>
        <v/>
      </c>
      <c r="J139" s="67" t="str">
        <f>IF(OR($B139="",$C139="",$D139="",$E139&gt;an_final,$G139="",$E139="",M139=FALSE),"",P_ISI_STR*VLOOKUP(N139,Coef!$E$2:$F$17,2,FALSE))</f>
        <v/>
      </c>
      <c r="K139" s="226" t="str">
        <f t="shared" si="8"/>
        <v/>
      </c>
      <c r="L139" s="226" t="str">
        <f t="shared" si="9"/>
        <v/>
      </c>
      <c r="M139" s="333" t="b">
        <f t="shared" si="10"/>
        <v>0</v>
      </c>
      <c r="N139" s="214">
        <f t="shared" ref="N139:N202" si="11">LEN(B139)-LEN(SUBSTITUTE(B139,",",""))+1</f>
        <v>1</v>
      </c>
      <c r="O139" s="294"/>
      <c r="P139" s="322"/>
    </row>
    <row r="140" spans="1:16" x14ac:dyDescent="0.25">
      <c r="A140" s="216">
        <v>131</v>
      </c>
      <c r="B140" s="39"/>
      <c r="C140" s="39"/>
      <c r="D140" s="39"/>
      <c r="E140" s="38"/>
      <c r="F140" s="38"/>
      <c r="G140" s="38"/>
      <c r="H140" s="38"/>
      <c r="I140" s="67" t="str">
        <f>IF(OR($B140="",$C140="",$D140="",$E140&lt;an_initial,$E140&gt;an_final,$G140="",$M140=FALSE),"",P_ISI_STR*VLOOKUP(N140,Coef!$E$2:$F$17,2,FALSE))</f>
        <v/>
      </c>
      <c r="J140" s="67" t="str">
        <f>IF(OR($B140="",$C140="",$D140="",$E140&gt;an_final,$G140="",$E140="",M140=FALSE),"",P_ISI_STR*VLOOKUP(N140,Coef!$E$2:$F$17,2,FALSE))</f>
        <v/>
      </c>
      <c r="K140" s="226" t="str">
        <f t="shared" si="8"/>
        <v/>
      </c>
      <c r="L140" s="226" t="str">
        <f t="shared" si="9"/>
        <v/>
      </c>
      <c r="M140" s="333" t="b">
        <f t="shared" si="10"/>
        <v>0</v>
      </c>
      <c r="N140" s="214">
        <f t="shared" si="11"/>
        <v>1</v>
      </c>
      <c r="O140" s="294"/>
      <c r="P140" s="322"/>
    </row>
    <row r="141" spans="1:16" x14ac:dyDescent="0.25">
      <c r="A141" s="216">
        <v>132</v>
      </c>
      <c r="B141" s="39"/>
      <c r="C141" s="39"/>
      <c r="D141" s="39"/>
      <c r="E141" s="38"/>
      <c r="F141" s="38"/>
      <c r="G141" s="38"/>
      <c r="H141" s="38"/>
      <c r="I141" s="67" t="str">
        <f>IF(OR($B141="",$C141="",$D141="",$E141&lt;an_initial,$E141&gt;an_final,$G141="",$M141=FALSE),"",P_ISI_STR*VLOOKUP(N141,Coef!$E$2:$F$17,2,FALSE))</f>
        <v/>
      </c>
      <c r="J141" s="67" t="str">
        <f>IF(OR($B141="",$C141="",$D141="",$E141&gt;an_final,$G141="",$E141="",M141=FALSE),"",P_ISI_STR*VLOOKUP(N141,Coef!$E$2:$F$17,2,FALSE))</f>
        <v/>
      </c>
      <c r="K141" s="226" t="str">
        <f t="shared" si="8"/>
        <v/>
      </c>
      <c r="L141" s="226" t="str">
        <f t="shared" si="9"/>
        <v/>
      </c>
      <c r="M141" s="333" t="b">
        <f t="shared" si="10"/>
        <v>0</v>
      </c>
      <c r="N141" s="214">
        <f t="shared" si="11"/>
        <v>1</v>
      </c>
      <c r="O141" s="294"/>
      <c r="P141" s="322"/>
    </row>
    <row r="142" spans="1:16" x14ac:dyDescent="0.25">
      <c r="A142" s="216">
        <v>133</v>
      </c>
      <c r="B142" s="39"/>
      <c r="C142" s="39"/>
      <c r="D142" s="39"/>
      <c r="E142" s="38"/>
      <c r="F142" s="38"/>
      <c r="G142" s="38"/>
      <c r="H142" s="38"/>
      <c r="I142" s="67" t="str">
        <f>IF(OR($B142="",$C142="",$D142="",$E142&lt;an_initial,$E142&gt;an_final,$G142="",$M142=FALSE),"",P_ISI_STR*VLOOKUP(N142,Coef!$E$2:$F$17,2,FALSE))</f>
        <v/>
      </c>
      <c r="J142" s="67" t="str">
        <f>IF(OR($B142="",$C142="",$D142="",$E142&gt;an_final,$G142="",$E142="",M142=FALSE),"",P_ISI_STR*VLOOKUP(N142,Coef!$E$2:$F$17,2,FALSE))</f>
        <v/>
      </c>
      <c r="K142" s="226" t="str">
        <f t="shared" si="8"/>
        <v/>
      </c>
      <c r="L142" s="226" t="str">
        <f t="shared" si="9"/>
        <v/>
      </c>
      <c r="M142" s="333" t="b">
        <f t="shared" si="10"/>
        <v>0</v>
      </c>
      <c r="N142" s="214">
        <f t="shared" si="11"/>
        <v>1</v>
      </c>
      <c r="O142" s="294"/>
      <c r="P142" s="322"/>
    </row>
    <row r="143" spans="1:16" x14ac:dyDescent="0.25">
      <c r="A143" s="216">
        <v>134</v>
      </c>
      <c r="B143" s="39"/>
      <c r="C143" s="39"/>
      <c r="D143" s="39"/>
      <c r="E143" s="38"/>
      <c r="F143" s="38"/>
      <c r="G143" s="38"/>
      <c r="H143" s="38"/>
      <c r="I143" s="67" t="str">
        <f>IF(OR($B143="",$C143="",$D143="",$E143&lt;an_initial,$E143&gt;an_final,$G143="",$M143=FALSE),"",P_ISI_STR*VLOOKUP(N143,Coef!$E$2:$F$17,2,FALSE))</f>
        <v/>
      </c>
      <c r="J143" s="67" t="str">
        <f>IF(OR($B143="",$C143="",$D143="",$E143&gt;an_final,$G143="",$E143="",M143=FALSE),"",P_ISI_STR*VLOOKUP(N143,Coef!$E$2:$F$17,2,FALSE))</f>
        <v/>
      </c>
      <c r="K143" s="226" t="str">
        <f t="shared" si="8"/>
        <v/>
      </c>
      <c r="L143" s="226" t="str">
        <f t="shared" si="9"/>
        <v/>
      </c>
      <c r="M143" s="333" t="b">
        <f t="shared" si="10"/>
        <v>0</v>
      </c>
      <c r="N143" s="214">
        <f t="shared" si="11"/>
        <v>1</v>
      </c>
      <c r="O143" s="294"/>
      <c r="P143" s="322"/>
    </row>
    <row r="144" spans="1:16" x14ac:dyDescent="0.25">
      <c r="A144" s="216">
        <v>135</v>
      </c>
      <c r="B144" s="39"/>
      <c r="C144" s="39"/>
      <c r="D144" s="39"/>
      <c r="E144" s="38"/>
      <c r="F144" s="38"/>
      <c r="G144" s="38"/>
      <c r="H144" s="38"/>
      <c r="I144" s="67" t="str">
        <f>IF(OR($B144="",$C144="",$D144="",$E144&lt;an_initial,$E144&gt;an_final,$G144="",$M144=FALSE),"",P_ISI_STR*VLOOKUP(N144,Coef!$E$2:$F$17,2,FALSE))</f>
        <v/>
      </c>
      <c r="J144" s="67" t="str">
        <f>IF(OR($B144="",$C144="",$D144="",$E144&gt;an_final,$G144="",$E144="",M144=FALSE),"",P_ISI_STR*VLOOKUP(N144,Coef!$E$2:$F$17,2,FALSE))</f>
        <v/>
      </c>
      <c r="K144" s="226" t="str">
        <f t="shared" si="8"/>
        <v/>
      </c>
      <c r="L144" s="226" t="str">
        <f t="shared" si="9"/>
        <v/>
      </c>
      <c r="M144" s="333" t="b">
        <f t="shared" si="10"/>
        <v>0</v>
      </c>
      <c r="N144" s="214">
        <f t="shared" si="11"/>
        <v>1</v>
      </c>
      <c r="O144" s="294"/>
      <c r="P144" s="322"/>
    </row>
    <row r="145" spans="1:16" x14ac:dyDescent="0.25">
      <c r="A145" s="216">
        <v>136</v>
      </c>
      <c r="B145" s="39"/>
      <c r="C145" s="39"/>
      <c r="D145" s="39"/>
      <c r="E145" s="38"/>
      <c r="F145" s="38"/>
      <c r="G145" s="38"/>
      <c r="H145" s="38"/>
      <c r="I145" s="67" t="str">
        <f>IF(OR($B145="",$C145="",$D145="",$E145&lt;an_initial,$E145&gt;an_final,$G145="",$M145=FALSE),"",P_ISI_STR*VLOOKUP(N145,Coef!$E$2:$F$17,2,FALSE))</f>
        <v/>
      </c>
      <c r="J145" s="67" t="str">
        <f>IF(OR($B145="",$C145="",$D145="",$E145&gt;an_final,$G145="",$E145="",M145=FALSE),"",P_ISI_STR*VLOOKUP(N145,Coef!$E$2:$F$17,2,FALSE))</f>
        <v/>
      </c>
      <c r="K145" s="226" t="str">
        <f t="shared" si="8"/>
        <v/>
      </c>
      <c r="L145" s="226" t="str">
        <f t="shared" si="9"/>
        <v/>
      </c>
      <c r="M145" s="333" t="b">
        <f t="shared" si="10"/>
        <v>0</v>
      </c>
      <c r="N145" s="214">
        <f t="shared" si="11"/>
        <v>1</v>
      </c>
      <c r="O145" s="294"/>
      <c r="P145" s="322"/>
    </row>
    <row r="146" spans="1:16" x14ac:dyDescent="0.25">
      <c r="A146" s="216">
        <v>137</v>
      </c>
      <c r="B146" s="39"/>
      <c r="C146" s="39"/>
      <c r="D146" s="39"/>
      <c r="E146" s="38"/>
      <c r="F146" s="38"/>
      <c r="G146" s="38"/>
      <c r="H146" s="38"/>
      <c r="I146" s="67" t="str">
        <f>IF(OR($B146="",$C146="",$D146="",$E146&lt;an_initial,$E146&gt;an_final,$G146="",$M146=FALSE),"",P_ISI_STR*VLOOKUP(N146,Coef!$E$2:$F$17,2,FALSE))</f>
        <v/>
      </c>
      <c r="J146" s="67" t="str">
        <f>IF(OR($B146="",$C146="",$D146="",$E146&gt;an_final,$G146="",$E146="",M146=FALSE),"",P_ISI_STR*VLOOKUP(N146,Coef!$E$2:$F$17,2,FALSE))</f>
        <v/>
      </c>
      <c r="K146" s="226" t="str">
        <f t="shared" si="8"/>
        <v/>
      </c>
      <c r="L146" s="226" t="str">
        <f t="shared" si="9"/>
        <v/>
      </c>
      <c r="M146" s="333" t="b">
        <f t="shared" si="10"/>
        <v>0</v>
      </c>
      <c r="N146" s="214">
        <f t="shared" si="11"/>
        <v>1</v>
      </c>
      <c r="O146" s="294"/>
      <c r="P146" s="322"/>
    </row>
    <row r="147" spans="1:16" x14ac:dyDescent="0.25">
      <c r="A147" s="216">
        <v>138</v>
      </c>
      <c r="B147" s="39"/>
      <c r="C147" s="39"/>
      <c r="D147" s="39"/>
      <c r="E147" s="38"/>
      <c r="F147" s="38"/>
      <c r="G147" s="38"/>
      <c r="H147" s="38"/>
      <c r="I147" s="67" t="str">
        <f>IF(OR($B147="",$C147="",$D147="",$E147&lt;an_initial,$E147&gt;an_final,$G147="",$M147=FALSE),"",P_ISI_STR*VLOOKUP(N147,Coef!$E$2:$F$17,2,FALSE))</f>
        <v/>
      </c>
      <c r="J147" s="67" t="str">
        <f>IF(OR($B147="",$C147="",$D147="",$E147&gt;an_final,$G147="",$E147="",M147=FALSE),"",P_ISI_STR*VLOOKUP(N147,Coef!$E$2:$F$17,2,FALSE))</f>
        <v/>
      </c>
      <c r="K147" s="226" t="str">
        <f t="shared" si="8"/>
        <v/>
      </c>
      <c r="L147" s="226" t="str">
        <f t="shared" si="9"/>
        <v/>
      </c>
      <c r="M147" s="333" t="b">
        <f t="shared" si="10"/>
        <v>0</v>
      </c>
      <c r="N147" s="214">
        <f t="shared" si="11"/>
        <v>1</v>
      </c>
      <c r="O147" s="294"/>
      <c r="P147" s="322"/>
    </row>
    <row r="148" spans="1:16" x14ac:dyDescent="0.25">
      <c r="A148" s="216">
        <v>139</v>
      </c>
      <c r="B148" s="39"/>
      <c r="C148" s="39"/>
      <c r="D148" s="39"/>
      <c r="E148" s="38"/>
      <c r="F148" s="38"/>
      <c r="G148" s="38"/>
      <c r="H148" s="38"/>
      <c r="I148" s="67" t="str">
        <f>IF(OR($B148="",$C148="",$D148="",$E148&lt;an_initial,$E148&gt;an_final,$G148="",$M148=FALSE),"",P_ISI_STR*VLOOKUP(N148,Coef!$E$2:$F$17,2,FALSE))</f>
        <v/>
      </c>
      <c r="J148" s="67" t="str">
        <f>IF(OR($B148="",$C148="",$D148="",$E148&gt;an_final,$G148="",$E148="",M148=FALSE),"",P_ISI_STR*VLOOKUP(N148,Coef!$E$2:$F$17,2,FALSE))</f>
        <v/>
      </c>
      <c r="K148" s="226" t="str">
        <f t="shared" si="8"/>
        <v/>
      </c>
      <c r="L148" s="226" t="str">
        <f t="shared" si="9"/>
        <v/>
      </c>
      <c r="M148" s="333" t="b">
        <f t="shared" si="10"/>
        <v>0</v>
      </c>
      <c r="N148" s="214">
        <f t="shared" si="11"/>
        <v>1</v>
      </c>
      <c r="O148" s="294"/>
      <c r="P148" s="322"/>
    </row>
    <row r="149" spans="1:16" x14ac:dyDescent="0.25">
      <c r="A149" s="216">
        <v>140</v>
      </c>
      <c r="B149" s="39"/>
      <c r="C149" s="39"/>
      <c r="D149" s="39"/>
      <c r="E149" s="38"/>
      <c r="F149" s="38"/>
      <c r="G149" s="38"/>
      <c r="H149" s="38"/>
      <c r="I149" s="67" t="str">
        <f>IF(OR($B149="",$C149="",$D149="",$E149&lt;an_initial,$E149&gt;an_final,$G149="",$M149=FALSE),"",P_ISI_STR*VLOOKUP(N149,Coef!$E$2:$F$17,2,FALSE))</f>
        <v/>
      </c>
      <c r="J149" s="67" t="str">
        <f>IF(OR($B149="",$C149="",$D149="",$E149&gt;an_final,$G149="",$E149="",M149=FALSE),"",P_ISI_STR*VLOOKUP(N149,Coef!$E$2:$F$17,2,FALSE))</f>
        <v/>
      </c>
      <c r="K149" s="226" t="str">
        <f t="shared" si="8"/>
        <v/>
      </c>
      <c r="L149" s="226" t="str">
        <f t="shared" si="9"/>
        <v/>
      </c>
      <c r="M149" s="333" t="b">
        <f t="shared" si="10"/>
        <v>0</v>
      </c>
      <c r="N149" s="214">
        <f t="shared" si="11"/>
        <v>1</v>
      </c>
      <c r="O149" s="294"/>
      <c r="P149" s="322"/>
    </row>
    <row r="150" spans="1:16" x14ac:dyDescent="0.25">
      <c r="A150" s="216">
        <v>141</v>
      </c>
      <c r="B150" s="39"/>
      <c r="C150" s="39"/>
      <c r="D150" s="39"/>
      <c r="E150" s="38"/>
      <c r="F150" s="38"/>
      <c r="G150" s="38"/>
      <c r="H150" s="38"/>
      <c r="I150" s="67" t="str">
        <f>IF(OR($B150="",$C150="",$D150="",$E150&lt;an_initial,$E150&gt;an_final,$G150="",$M150=FALSE),"",P_ISI_STR*VLOOKUP(N150,Coef!$E$2:$F$17,2,FALSE))</f>
        <v/>
      </c>
      <c r="J150" s="67" t="str">
        <f>IF(OR($B150="",$C150="",$D150="",$E150&gt;an_final,$G150="",$E150="",M150=FALSE),"",P_ISI_STR*VLOOKUP(N150,Coef!$E$2:$F$17,2,FALSE))</f>
        <v/>
      </c>
      <c r="K150" s="226" t="str">
        <f t="shared" si="8"/>
        <v/>
      </c>
      <c r="L150" s="226" t="str">
        <f t="shared" si="9"/>
        <v/>
      </c>
      <c r="M150" s="333" t="b">
        <f t="shared" si="10"/>
        <v>0</v>
      </c>
      <c r="N150" s="214">
        <f t="shared" si="11"/>
        <v>1</v>
      </c>
      <c r="O150" s="294"/>
      <c r="P150" s="322"/>
    </row>
    <row r="151" spans="1:16" x14ac:dyDescent="0.25">
      <c r="A151" s="216">
        <v>142</v>
      </c>
      <c r="B151" s="39"/>
      <c r="C151" s="39"/>
      <c r="D151" s="39"/>
      <c r="E151" s="38"/>
      <c r="F151" s="38"/>
      <c r="G151" s="38"/>
      <c r="H151" s="38"/>
      <c r="I151" s="67" t="str">
        <f>IF(OR($B151="",$C151="",$D151="",$E151&lt;an_initial,$E151&gt;an_final,$G151="",$M151=FALSE),"",P_ISI_STR*VLOOKUP(N151,Coef!$E$2:$F$17,2,FALSE))</f>
        <v/>
      </c>
      <c r="J151" s="67" t="str">
        <f>IF(OR($B151="",$C151="",$D151="",$E151&gt;an_final,$G151="",$E151="",M151=FALSE),"",P_ISI_STR*VLOOKUP(N151,Coef!$E$2:$F$17,2,FALSE))</f>
        <v/>
      </c>
      <c r="K151" s="226" t="str">
        <f t="shared" si="8"/>
        <v/>
      </c>
      <c r="L151" s="226" t="str">
        <f t="shared" si="9"/>
        <v/>
      </c>
      <c r="M151" s="333" t="b">
        <f t="shared" si="10"/>
        <v>0</v>
      </c>
      <c r="N151" s="214">
        <f t="shared" si="11"/>
        <v>1</v>
      </c>
      <c r="O151" s="294"/>
      <c r="P151" s="322"/>
    </row>
    <row r="152" spans="1:16" x14ac:dyDescent="0.25">
      <c r="A152" s="216">
        <v>143</v>
      </c>
      <c r="B152" s="39"/>
      <c r="C152" s="39"/>
      <c r="D152" s="39"/>
      <c r="E152" s="38"/>
      <c r="F152" s="38"/>
      <c r="G152" s="38"/>
      <c r="H152" s="38"/>
      <c r="I152" s="67" t="str">
        <f>IF(OR($B152="",$C152="",$D152="",$E152&lt;an_initial,$E152&gt;an_final,$G152="",$M152=FALSE),"",P_ISI_STR*VLOOKUP(N152,Coef!$E$2:$F$17,2,FALSE))</f>
        <v/>
      </c>
      <c r="J152" s="67" t="str">
        <f>IF(OR($B152="",$C152="",$D152="",$E152&gt;an_final,$G152="",$E152="",M152=FALSE),"",P_ISI_STR*VLOOKUP(N152,Coef!$E$2:$F$17,2,FALSE))</f>
        <v/>
      </c>
      <c r="K152" s="226" t="str">
        <f t="shared" si="8"/>
        <v/>
      </c>
      <c r="L152" s="226" t="str">
        <f t="shared" si="9"/>
        <v/>
      </c>
      <c r="M152" s="333" t="b">
        <f t="shared" si="10"/>
        <v>0</v>
      </c>
      <c r="N152" s="214">
        <f t="shared" si="11"/>
        <v>1</v>
      </c>
      <c r="O152" s="294"/>
      <c r="P152" s="322"/>
    </row>
    <row r="153" spans="1:16" x14ac:dyDescent="0.25">
      <c r="A153" s="216">
        <v>144</v>
      </c>
      <c r="B153" s="39"/>
      <c r="C153" s="39"/>
      <c r="D153" s="39"/>
      <c r="E153" s="38"/>
      <c r="F153" s="38"/>
      <c r="G153" s="38"/>
      <c r="H153" s="38"/>
      <c r="I153" s="67" t="str">
        <f>IF(OR($B153="",$C153="",$D153="",$E153&lt;an_initial,$E153&gt;an_final,$G153="",$M153=FALSE),"",P_ISI_STR*VLOOKUP(N153,Coef!$E$2:$F$17,2,FALSE))</f>
        <v/>
      </c>
      <c r="J153" s="67" t="str">
        <f>IF(OR($B153="",$C153="",$D153="",$E153&gt;an_final,$G153="",$E153="",M153=FALSE),"",P_ISI_STR*VLOOKUP(N153,Coef!$E$2:$F$17,2,FALSE))</f>
        <v/>
      </c>
      <c r="K153" s="226" t="str">
        <f t="shared" si="8"/>
        <v/>
      </c>
      <c r="L153" s="226" t="str">
        <f t="shared" si="9"/>
        <v/>
      </c>
      <c r="M153" s="333" t="b">
        <f t="shared" si="10"/>
        <v>0</v>
      </c>
      <c r="N153" s="214">
        <f t="shared" si="11"/>
        <v>1</v>
      </c>
      <c r="O153" s="294"/>
      <c r="P153" s="322"/>
    </row>
    <row r="154" spans="1:16" x14ac:dyDescent="0.25">
      <c r="A154" s="216">
        <v>145</v>
      </c>
      <c r="B154" s="39"/>
      <c r="C154" s="39"/>
      <c r="D154" s="39"/>
      <c r="E154" s="38"/>
      <c r="F154" s="38"/>
      <c r="G154" s="38"/>
      <c r="H154" s="38"/>
      <c r="I154" s="67" t="str">
        <f>IF(OR($B154="",$C154="",$D154="",$E154&lt;an_initial,$E154&gt;an_final,$G154="",$M154=FALSE),"",P_ISI_STR*VLOOKUP(N154,Coef!$E$2:$F$17,2,FALSE))</f>
        <v/>
      </c>
      <c r="J154" s="67" t="str">
        <f>IF(OR($B154="",$C154="",$D154="",$E154&gt;an_final,$G154="",$E154="",M154=FALSE),"",P_ISI_STR*VLOOKUP(N154,Coef!$E$2:$F$17,2,FALSE))</f>
        <v/>
      </c>
      <c r="K154" s="226" t="str">
        <f t="shared" si="8"/>
        <v/>
      </c>
      <c r="L154" s="226" t="str">
        <f t="shared" si="9"/>
        <v/>
      </c>
      <c r="M154" s="333" t="b">
        <f t="shared" si="10"/>
        <v>0</v>
      </c>
      <c r="N154" s="214">
        <f t="shared" si="11"/>
        <v>1</v>
      </c>
      <c r="O154" s="294"/>
      <c r="P154" s="322"/>
    </row>
    <row r="155" spans="1:16" x14ac:dyDescent="0.25">
      <c r="A155" s="216">
        <v>146</v>
      </c>
      <c r="B155" s="39"/>
      <c r="C155" s="39"/>
      <c r="D155" s="39"/>
      <c r="E155" s="38"/>
      <c r="F155" s="38"/>
      <c r="G155" s="38"/>
      <c r="H155" s="38"/>
      <c r="I155" s="67" t="str">
        <f>IF(OR($B155="",$C155="",$D155="",$E155&lt;an_initial,$E155&gt;an_final,$G155="",$M155=FALSE),"",P_ISI_STR*VLOOKUP(N155,Coef!$E$2:$F$17,2,FALSE))</f>
        <v/>
      </c>
      <c r="J155" s="67" t="str">
        <f>IF(OR($B155="",$C155="",$D155="",$E155&gt;an_final,$G155="",$E155="",M155=FALSE),"",P_ISI_STR*VLOOKUP(N155,Coef!$E$2:$F$17,2,FALSE))</f>
        <v/>
      </c>
      <c r="K155" s="226" t="str">
        <f t="shared" si="8"/>
        <v/>
      </c>
      <c r="L155" s="226" t="str">
        <f t="shared" si="9"/>
        <v/>
      </c>
      <c r="M155" s="333" t="b">
        <f t="shared" si="10"/>
        <v>0</v>
      </c>
      <c r="N155" s="214">
        <f t="shared" si="11"/>
        <v>1</v>
      </c>
      <c r="O155" s="294"/>
      <c r="P155" s="322"/>
    </row>
    <row r="156" spans="1:16" x14ac:dyDescent="0.25">
      <c r="A156" s="216">
        <v>147</v>
      </c>
      <c r="B156" s="39"/>
      <c r="C156" s="39"/>
      <c r="D156" s="39"/>
      <c r="E156" s="38"/>
      <c r="F156" s="38"/>
      <c r="G156" s="38"/>
      <c r="H156" s="38"/>
      <c r="I156" s="67" t="str">
        <f>IF(OR($B156="",$C156="",$D156="",$E156&lt;an_initial,$E156&gt;an_final,$G156="",$M156=FALSE),"",P_ISI_STR*VLOOKUP(N156,Coef!$E$2:$F$17,2,FALSE))</f>
        <v/>
      </c>
      <c r="J156" s="67" t="str">
        <f>IF(OR($B156="",$C156="",$D156="",$E156&gt;an_final,$G156="",$E156="",M156=FALSE),"",P_ISI_STR*VLOOKUP(N156,Coef!$E$2:$F$17,2,FALSE))</f>
        <v/>
      </c>
      <c r="K156" s="226" t="str">
        <f t="shared" si="8"/>
        <v/>
      </c>
      <c r="L156" s="226" t="str">
        <f t="shared" si="9"/>
        <v/>
      </c>
      <c r="M156" s="333" t="b">
        <f t="shared" si="10"/>
        <v>0</v>
      </c>
      <c r="N156" s="214">
        <f t="shared" si="11"/>
        <v>1</v>
      </c>
      <c r="O156" s="294"/>
      <c r="P156" s="322"/>
    </row>
    <row r="157" spans="1:16" x14ac:dyDescent="0.25">
      <c r="A157" s="216">
        <v>148</v>
      </c>
      <c r="B157" s="39"/>
      <c r="C157" s="39"/>
      <c r="D157" s="39"/>
      <c r="E157" s="38"/>
      <c r="F157" s="38"/>
      <c r="G157" s="38"/>
      <c r="H157" s="38"/>
      <c r="I157" s="67" t="str">
        <f>IF(OR($B157="",$C157="",$D157="",$E157&lt;an_initial,$E157&gt;an_final,$G157="",$M157=FALSE),"",P_ISI_STR*VLOOKUP(N157,Coef!$E$2:$F$17,2,FALSE))</f>
        <v/>
      </c>
      <c r="J157" s="67" t="str">
        <f>IF(OR($B157="",$C157="",$D157="",$E157&gt;an_final,$G157="",$E157="",M157=FALSE),"",P_ISI_STR*VLOOKUP(N157,Coef!$E$2:$F$17,2,FALSE))</f>
        <v/>
      </c>
      <c r="K157" s="226" t="str">
        <f t="shared" si="8"/>
        <v/>
      </c>
      <c r="L157" s="226" t="str">
        <f t="shared" si="9"/>
        <v/>
      </c>
      <c r="M157" s="333" t="b">
        <f t="shared" si="10"/>
        <v>0</v>
      </c>
      <c r="N157" s="214">
        <f t="shared" si="11"/>
        <v>1</v>
      </c>
      <c r="O157" s="294"/>
      <c r="P157" s="322"/>
    </row>
    <row r="158" spans="1:16" x14ac:dyDescent="0.25">
      <c r="A158" s="216">
        <v>149</v>
      </c>
      <c r="B158" s="39"/>
      <c r="C158" s="39"/>
      <c r="D158" s="39"/>
      <c r="E158" s="38"/>
      <c r="F158" s="38"/>
      <c r="G158" s="38"/>
      <c r="H158" s="38"/>
      <c r="I158" s="67" t="str">
        <f>IF(OR($B158="",$C158="",$D158="",$E158&lt;an_initial,$E158&gt;an_final,$G158="",$M158=FALSE),"",P_ISI_STR*VLOOKUP(N158,Coef!$E$2:$F$17,2,FALSE))</f>
        <v/>
      </c>
      <c r="J158" s="67" t="str">
        <f>IF(OR($B158="",$C158="",$D158="",$E158&gt;an_final,$G158="",$E158="",M158=FALSE),"",P_ISI_STR*VLOOKUP(N158,Coef!$E$2:$F$17,2,FALSE))</f>
        <v/>
      </c>
      <c r="K158" s="226" t="str">
        <f t="shared" si="8"/>
        <v/>
      </c>
      <c r="L158" s="226" t="str">
        <f t="shared" si="9"/>
        <v/>
      </c>
      <c r="M158" s="333" t="b">
        <f t="shared" si="10"/>
        <v>0</v>
      </c>
      <c r="N158" s="214">
        <f t="shared" si="11"/>
        <v>1</v>
      </c>
      <c r="O158" s="294"/>
      <c r="P158" s="322"/>
    </row>
    <row r="159" spans="1:16" x14ac:dyDescent="0.25">
      <c r="A159" s="216">
        <v>150</v>
      </c>
      <c r="B159" s="39"/>
      <c r="C159" s="39"/>
      <c r="D159" s="39"/>
      <c r="E159" s="38"/>
      <c r="F159" s="38"/>
      <c r="G159" s="38"/>
      <c r="H159" s="38"/>
      <c r="I159" s="67" t="str">
        <f>IF(OR($B159="",$C159="",$D159="",$E159&lt;an_initial,$E159&gt;an_final,$G159="",$M159=FALSE),"",P_ISI_STR*VLOOKUP(N159,Coef!$E$2:$F$17,2,FALSE))</f>
        <v/>
      </c>
      <c r="J159" s="67" t="str">
        <f>IF(OR($B159="",$C159="",$D159="",$E159&gt;an_final,$G159="",$E159="",M159=FALSE),"",P_ISI_STR*VLOOKUP(N159,Coef!$E$2:$F$17,2,FALSE))</f>
        <v/>
      </c>
      <c r="K159" s="226" t="str">
        <f t="shared" si="8"/>
        <v/>
      </c>
      <c r="L159" s="226" t="str">
        <f t="shared" si="9"/>
        <v/>
      </c>
      <c r="M159" s="333" t="b">
        <f t="shared" si="10"/>
        <v>0</v>
      </c>
      <c r="N159" s="214">
        <f t="shared" si="11"/>
        <v>1</v>
      </c>
      <c r="O159" s="294"/>
      <c r="P159" s="322"/>
    </row>
    <row r="160" spans="1:16" x14ac:dyDescent="0.25">
      <c r="A160" s="216">
        <v>151</v>
      </c>
      <c r="B160" s="39"/>
      <c r="C160" s="39"/>
      <c r="D160" s="39"/>
      <c r="E160" s="38"/>
      <c r="F160" s="38"/>
      <c r="G160" s="38"/>
      <c r="H160" s="38"/>
      <c r="I160" s="67" t="str">
        <f>IF(OR($B160="",$C160="",$D160="",$E160&lt;an_initial,$E160&gt;an_final,$G160="",$M160=FALSE),"",P_ISI_STR*VLOOKUP(N160,Coef!$E$2:$F$17,2,FALSE))</f>
        <v/>
      </c>
      <c r="J160" s="67" t="str">
        <f>IF(OR($B160="",$C160="",$D160="",$E160&gt;an_final,$G160="",$E160="",M160=FALSE),"",P_ISI_STR*VLOOKUP(N160,Coef!$E$2:$F$17,2,FALSE))</f>
        <v/>
      </c>
      <c r="K160" s="226" t="str">
        <f t="shared" si="8"/>
        <v/>
      </c>
      <c r="L160" s="226" t="str">
        <f t="shared" si="9"/>
        <v/>
      </c>
      <c r="M160" s="333" t="b">
        <f t="shared" si="10"/>
        <v>0</v>
      </c>
      <c r="N160" s="214">
        <f t="shared" si="11"/>
        <v>1</v>
      </c>
      <c r="O160" s="294"/>
      <c r="P160" s="322"/>
    </row>
    <row r="161" spans="1:16" x14ac:dyDescent="0.25">
      <c r="A161" s="216">
        <v>152</v>
      </c>
      <c r="B161" s="39"/>
      <c r="C161" s="39"/>
      <c r="D161" s="39"/>
      <c r="E161" s="38"/>
      <c r="F161" s="38"/>
      <c r="G161" s="38"/>
      <c r="H161" s="38"/>
      <c r="I161" s="67" t="str">
        <f>IF(OR($B161="",$C161="",$D161="",$E161&lt;an_initial,$E161&gt;an_final,$G161="",$M161=FALSE),"",P_ISI_STR*VLOOKUP(N161,Coef!$E$2:$F$17,2,FALSE))</f>
        <v/>
      </c>
      <c r="J161" s="67" t="str">
        <f>IF(OR($B161="",$C161="",$D161="",$E161&gt;an_final,$G161="",$E161="",M161=FALSE),"",P_ISI_STR*VLOOKUP(N161,Coef!$E$2:$F$17,2,FALSE))</f>
        <v/>
      </c>
      <c r="K161" s="226" t="str">
        <f t="shared" si="8"/>
        <v/>
      </c>
      <c r="L161" s="226" t="str">
        <f t="shared" si="9"/>
        <v/>
      </c>
      <c r="M161" s="333" t="b">
        <f t="shared" si="10"/>
        <v>0</v>
      </c>
      <c r="N161" s="214">
        <f t="shared" si="11"/>
        <v>1</v>
      </c>
      <c r="O161" s="294"/>
      <c r="P161" s="322"/>
    </row>
    <row r="162" spans="1:16" x14ac:dyDescent="0.25">
      <c r="A162" s="216">
        <v>153</v>
      </c>
      <c r="B162" s="39"/>
      <c r="C162" s="39"/>
      <c r="D162" s="39"/>
      <c r="E162" s="38"/>
      <c r="F162" s="38"/>
      <c r="G162" s="38"/>
      <c r="H162" s="38"/>
      <c r="I162" s="67" t="str">
        <f>IF(OR($B162="",$C162="",$D162="",$E162&lt;an_initial,$E162&gt;an_final,$G162="",$M162=FALSE),"",P_ISI_STR*VLOOKUP(N162,Coef!$E$2:$F$17,2,FALSE))</f>
        <v/>
      </c>
      <c r="J162" s="67" t="str">
        <f>IF(OR($B162="",$C162="",$D162="",$E162&gt;an_final,$G162="",$E162="",M162=FALSE),"",P_ISI_STR*VLOOKUP(N162,Coef!$E$2:$F$17,2,FALSE))</f>
        <v/>
      </c>
      <c r="K162" s="226" t="str">
        <f t="shared" si="8"/>
        <v/>
      </c>
      <c r="L162" s="226" t="str">
        <f t="shared" si="9"/>
        <v/>
      </c>
      <c r="M162" s="333" t="b">
        <f t="shared" si="10"/>
        <v>0</v>
      </c>
      <c r="N162" s="214">
        <f t="shared" si="11"/>
        <v>1</v>
      </c>
      <c r="O162" s="294"/>
      <c r="P162" s="322"/>
    </row>
    <row r="163" spans="1:16" x14ac:dyDescent="0.25">
      <c r="A163" s="216">
        <v>154</v>
      </c>
      <c r="B163" s="39"/>
      <c r="C163" s="39"/>
      <c r="D163" s="39"/>
      <c r="E163" s="38"/>
      <c r="F163" s="38"/>
      <c r="G163" s="38"/>
      <c r="H163" s="38"/>
      <c r="I163" s="67" t="str">
        <f>IF(OR($B163="",$C163="",$D163="",$E163&lt;an_initial,$E163&gt;an_final,$G163="",$M163=FALSE),"",P_ISI_STR*VLOOKUP(N163,Coef!$E$2:$F$17,2,FALSE))</f>
        <v/>
      </c>
      <c r="J163" s="67" t="str">
        <f>IF(OR($B163="",$C163="",$D163="",$E163&gt;an_final,$G163="",$E163="",M163=FALSE),"",P_ISI_STR*VLOOKUP(N163,Coef!$E$2:$F$17,2,FALSE))</f>
        <v/>
      </c>
      <c r="K163" s="226" t="str">
        <f t="shared" si="8"/>
        <v/>
      </c>
      <c r="L163" s="226" t="str">
        <f t="shared" si="9"/>
        <v/>
      </c>
      <c r="M163" s="333" t="b">
        <f t="shared" si="10"/>
        <v>0</v>
      </c>
      <c r="N163" s="214">
        <f t="shared" si="11"/>
        <v>1</v>
      </c>
      <c r="O163" s="294"/>
      <c r="P163" s="322"/>
    </row>
    <row r="164" spans="1:16" x14ac:dyDescent="0.25">
      <c r="A164" s="216">
        <v>155</v>
      </c>
      <c r="B164" s="39"/>
      <c r="C164" s="39"/>
      <c r="D164" s="39"/>
      <c r="E164" s="38"/>
      <c r="F164" s="38"/>
      <c r="G164" s="38"/>
      <c r="H164" s="38"/>
      <c r="I164" s="67" t="str">
        <f>IF(OR($B164="",$C164="",$D164="",$E164&lt;an_initial,$E164&gt;an_final,$G164="",$M164=FALSE),"",P_ISI_STR*VLOOKUP(N164,Coef!$E$2:$F$17,2,FALSE))</f>
        <v/>
      </c>
      <c r="J164" s="67" t="str">
        <f>IF(OR($B164="",$C164="",$D164="",$E164&gt;an_final,$G164="",$E164="",M164=FALSE),"",P_ISI_STR*VLOOKUP(N164,Coef!$E$2:$F$17,2,FALSE))</f>
        <v/>
      </c>
      <c r="K164" s="226" t="str">
        <f t="shared" si="8"/>
        <v/>
      </c>
      <c r="L164" s="226" t="str">
        <f t="shared" si="9"/>
        <v/>
      </c>
      <c r="M164" s="333" t="b">
        <f t="shared" si="10"/>
        <v>0</v>
      </c>
      <c r="N164" s="214">
        <f t="shared" si="11"/>
        <v>1</v>
      </c>
      <c r="O164" s="294"/>
      <c r="P164" s="322"/>
    </row>
    <row r="165" spans="1:16" x14ac:dyDescent="0.25">
      <c r="A165" s="216">
        <v>156</v>
      </c>
      <c r="B165" s="39"/>
      <c r="C165" s="39"/>
      <c r="D165" s="39"/>
      <c r="E165" s="38"/>
      <c r="F165" s="38"/>
      <c r="G165" s="38"/>
      <c r="H165" s="38"/>
      <c r="I165" s="67" t="str">
        <f>IF(OR($B165="",$C165="",$D165="",$E165&lt;an_initial,$E165&gt;an_final,$G165="",$M165=FALSE),"",P_ISI_STR*VLOOKUP(N165,Coef!$E$2:$F$17,2,FALSE))</f>
        <v/>
      </c>
      <c r="J165" s="67" t="str">
        <f>IF(OR($B165="",$C165="",$D165="",$E165&gt;an_final,$G165="",$E165="",M165=FALSE),"",P_ISI_STR*VLOOKUP(N165,Coef!$E$2:$F$17,2,FALSE))</f>
        <v/>
      </c>
      <c r="K165" s="226" t="str">
        <f t="shared" si="8"/>
        <v/>
      </c>
      <c r="L165" s="226" t="str">
        <f t="shared" si="9"/>
        <v/>
      </c>
      <c r="M165" s="333" t="b">
        <f t="shared" si="10"/>
        <v>0</v>
      </c>
      <c r="N165" s="214">
        <f t="shared" si="11"/>
        <v>1</v>
      </c>
      <c r="O165" s="294"/>
      <c r="P165" s="322"/>
    </row>
    <row r="166" spans="1:16" x14ac:dyDescent="0.25">
      <c r="A166" s="216">
        <v>157</v>
      </c>
      <c r="B166" s="39"/>
      <c r="C166" s="39"/>
      <c r="D166" s="39"/>
      <c r="E166" s="38"/>
      <c r="F166" s="38"/>
      <c r="G166" s="38"/>
      <c r="H166" s="38"/>
      <c r="I166" s="67" t="str">
        <f>IF(OR($B166="",$C166="",$D166="",$E166&lt;an_initial,$E166&gt;an_final,$G166="",$M166=FALSE),"",P_ISI_STR*VLOOKUP(N166,Coef!$E$2:$F$17,2,FALSE))</f>
        <v/>
      </c>
      <c r="J166" s="67" t="str">
        <f>IF(OR($B166="",$C166="",$D166="",$E166&gt;an_final,$G166="",$E166="",M166=FALSE),"",P_ISI_STR*VLOOKUP(N166,Coef!$E$2:$F$17,2,FALSE))</f>
        <v/>
      </c>
      <c r="K166" s="226" t="str">
        <f t="shared" si="8"/>
        <v/>
      </c>
      <c r="L166" s="226" t="str">
        <f t="shared" si="9"/>
        <v/>
      </c>
      <c r="M166" s="333" t="b">
        <f t="shared" si="10"/>
        <v>0</v>
      </c>
      <c r="N166" s="214">
        <f t="shared" si="11"/>
        <v>1</v>
      </c>
      <c r="O166" s="294"/>
      <c r="P166" s="322"/>
    </row>
    <row r="167" spans="1:16" x14ac:dyDescent="0.25">
      <c r="A167" s="216">
        <v>158</v>
      </c>
      <c r="B167" s="39"/>
      <c r="C167" s="39"/>
      <c r="D167" s="39"/>
      <c r="E167" s="38"/>
      <c r="F167" s="38"/>
      <c r="G167" s="38"/>
      <c r="H167" s="38"/>
      <c r="I167" s="67" t="str">
        <f>IF(OR($B167="",$C167="",$D167="",$E167&lt;an_initial,$E167&gt;an_final,$G167="",$M167=FALSE),"",P_ISI_STR*VLOOKUP(N167,Coef!$E$2:$F$17,2,FALSE))</f>
        <v/>
      </c>
      <c r="J167" s="67" t="str">
        <f>IF(OR($B167="",$C167="",$D167="",$E167&gt;an_final,$G167="",$E167="",M167=FALSE),"",P_ISI_STR*VLOOKUP(N167,Coef!$E$2:$F$17,2,FALSE))</f>
        <v/>
      </c>
      <c r="K167" s="226" t="str">
        <f t="shared" si="8"/>
        <v/>
      </c>
      <c r="L167" s="226" t="str">
        <f t="shared" si="9"/>
        <v/>
      </c>
      <c r="M167" s="333" t="b">
        <f t="shared" si="10"/>
        <v>0</v>
      </c>
      <c r="N167" s="214">
        <f t="shared" si="11"/>
        <v>1</v>
      </c>
      <c r="O167" s="294"/>
      <c r="P167" s="322"/>
    </row>
    <row r="168" spans="1:16" x14ac:dyDescent="0.25">
      <c r="A168" s="216">
        <v>159</v>
      </c>
      <c r="B168" s="39"/>
      <c r="C168" s="39"/>
      <c r="D168" s="39"/>
      <c r="E168" s="38"/>
      <c r="F168" s="38"/>
      <c r="G168" s="38"/>
      <c r="H168" s="38"/>
      <c r="I168" s="67" t="str">
        <f>IF(OR($B168="",$C168="",$D168="",$E168&lt;an_initial,$E168&gt;an_final,$G168="",$M168=FALSE),"",P_ISI_STR*VLOOKUP(N168,Coef!$E$2:$F$17,2,FALSE))</f>
        <v/>
      </c>
      <c r="J168" s="67" t="str">
        <f>IF(OR($B168="",$C168="",$D168="",$E168&gt;an_final,$G168="",$E168="",M168=FALSE),"",P_ISI_STR*VLOOKUP(N168,Coef!$E$2:$F$17,2,FALSE))</f>
        <v/>
      </c>
      <c r="K168" s="226" t="str">
        <f t="shared" si="8"/>
        <v/>
      </c>
      <c r="L168" s="226" t="str">
        <f t="shared" si="9"/>
        <v/>
      </c>
      <c r="M168" s="333" t="b">
        <f t="shared" si="10"/>
        <v>0</v>
      </c>
      <c r="N168" s="214">
        <f t="shared" si="11"/>
        <v>1</v>
      </c>
      <c r="O168" s="294"/>
      <c r="P168" s="322"/>
    </row>
    <row r="169" spans="1:16" x14ac:dyDescent="0.25">
      <c r="A169" s="216">
        <v>160</v>
      </c>
      <c r="B169" s="39"/>
      <c r="C169" s="39"/>
      <c r="D169" s="39"/>
      <c r="E169" s="38"/>
      <c r="F169" s="38"/>
      <c r="G169" s="38"/>
      <c r="H169" s="38"/>
      <c r="I169" s="67" t="str">
        <f>IF(OR($B169="",$C169="",$D169="",$E169&lt;an_initial,$E169&gt;an_final,$G169="",$M169=FALSE),"",P_ISI_STR*VLOOKUP(N169,Coef!$E$2:$F$17,2,FALSE))</f>
        <v/>
      </c>
      <c r="J169" s="67" t="str">
        <f>IF(OR($B169="",$C169="",$D169="",$E169&gt;an_final,$G169="",$E169="",M169=FALSE),"",P_ISI_STR*VLOOKUP(N169,Coef!$E$2:$F$17,2,FALSE))</f>
        <v/>
      </c>
      <c r="K169" s="226" t="str">
        <f t="shared" si="8"/>
        <v/>
      </c>
      <c r="L169" s="226" t="str">
        <f t="shared" si="9"/>
        <v/>
      </c>
      <c r="M169" s="333" t="b">
        <f t="shared" si="10"/>
        <v>0</v>
      </c>
      <c r="N169" s="214">
        <f t="shared" si="11"/>
        <v>1</v>
      </c>
      <c r="O169" s="294"/>
      <c r="P169" s="322"/>
    </row>
    <row r="170" spans="1:16" x14ac:dyDescent="0.25">
      <c r="A170" s="216">
        <v>161</v>
      </c>
      <c r="B170" s="39"/>
      <c r="C170" s="39"/>
      <c r="D170" s="39"/>
      <c r="E170" s="38"/>
      <c r="F170" s="38"/>
      <c r="G170" s="38"/>
      <c r="H170" s="38"/>
      <c r="I170" s="67" t="str">
        <f>IF(OR($B170="",$C170="",$D170="",$E170&lt;an_initial,$E170&gt;an_final,$G170="",$M170=FALSE),"",P_ISI_STR*VLOOKUP(N170,Coef!$E$2:$F$17,2,FALSE))</f>
        <v/>
      </c>
      <c r="J170" s="67" t="str">
        <f>IF(OR($B170="",$C170="",$D170="",$E170&gt;an_final,$G170="",$E170="",M170=FALSE),"",P_ISI_STR*VLOOKUP(N170,Coef!$E$2:$F$17,2,FALSE))</f>
        <v/>
      </c>
      <c r="K170" s="226" t="str">
        <f t="shared" si="8"/>
        <v/>
      </c>
      <c r="L170" s="226" t="str">
        <f t="shared" si="9"/>
        <v/>
      </c>
      <c r="M170" s="333" t="b">
        <f t="shared" si="10"/>
        <v>0</v>
      </c>
      <c r="N170" s="214">
        <f t="shared" si="11"/>
        <v>1</v>
      </c>
      <c r="O170" s="294"/>
      <c r="P170" s="322"/>
    </row>
    <row r="171" spans="1:16" x14ac:dyDescent="0.25">
      <c r="A171" s="216">
        <v>162</v>
      </c>
      <c r="B171" s="39"/>
      <c r="C171" s="39"/>
      <c r="D171" s="39"/>
      <c r="E171" s="38"/>
      <c r="F171" s="38"/>
      <c r="G171" s="38"/>
      <c r="H171" s="38"/>
      <c r="I171" s="67" t="str">
        <f>IF(OR($B171="",$C171="",$D171="",$E171&lt;an_initial,$E171&gt;an_final,$G171="",$M171=FALSE),"",P_ISI_STR*VLOOKUP(N171,Coef!$E$2:$F$17,2,FALSE))</f>
        <v/>
      </c>
      <c r="J171" s="67" t="str">
        <f>IF(OR($B171="",$C171="",$D171="",$E171&gt;an_final,$G171="",$E171="",M171=FALSE),"",P_ISI_STR*VLOOKUP(N171,Coef!$E$2:$F$17,2,FALSE))</f>
        <v/>
      </c>
      <c r="K171" s="226" t="str">
        <f t="shared" si="8"/>
        <v/>
      </c>
      <c r="L171" s="226" t="str">
        <f t="shared" si="9"/>
        <v/>
      </c>
      <c r="M171" s="333" t="b">
        <f t="shared" si="10"/>
        <v>0</v>
      </c>
      <c r="N171" s="214">
        <f t="shared" si="11"/>
        <v>1</v>
      </c>
      <c r="O171" s="294"/>
      <c r="P171" s="322"/>
    </row>
    <row r="172" spans="1:16" x14ac:dyDescent="0.25">
      <c r="A172" s="216">
        <v>163</v>
      </c>
      <c r="B172" s="39"/>
      <c r="C172" s="39"/>
      <c r="D172" s="39"/>
      <c r="E172" s="38"/>
      <c r="F172" s="38"/>
      <c r="G172" s="38"/>
      <c r="H172" s="38"/>
      <c r="I172" s="67" t="str">
        <f>IF(OR($B172="",$C172="",$D172="",$E172&lt;an_initial,$E172&gt;an_final,$G172="",$M172=FALSE),"",P_ISI_STR*VLOOKUP(N172,Coef!$E$2:$F$17,2,FALSE))</f>
        <v/>
      </c>
      <c r="J172" s="67" t="str">
        <f>IF(OR($B172="",$C172="",$D172="",$E172&gt;an_final,$G172="",$E172="",M172=FALSE),"",P_ISI_STR*VLOOKUP(N172,Coef!$E$2:$F$17,2,FALSE))</f>
        <v/>
      </c>
      <c r="K172" s="226" t="str">
        <f t="shared" si="8"/>
        <v/>
      </c>
      <c r="L172" s="226" t="str">
        <f t="shared" si="9"/>
        <v/>
      </c>
      <c r="M172" s="333" t="b">
        <f t="shared" si="10"/>
        <v>0</v>
      </c>
      <c r="N172" s="214">
        <f t="shared" si="11"/>
        <v>1</v>
      </c>
      <c r="O172" s="294"/>
      <c r="P172" s="322"/>
    </row>
    <row r="173" spans="1:16" x14ac:dyDescent="0.25">
      <c r="A173" s="216">
        <v>164</v>
      </c>
      <c r="B173" s="39"/>
      <c r="C173" s="39"/>
      <c r="D173" s="39"/>
      <c r="E173" s="38"/>
      <c r="F173" s="38"/>
      <c r="G173" s="38"/>
      <c r="H173" s="38"/>
      <c r="I173" s="67" t="str">
        <f>IF(OR($B173="",$C173="",$D173="",$E173&lt;an_initial,$E173&gt;an_final,$G173="",$M173=FALSE),"",P_ISI_STR*VLOOKUP(N173,Coef!$E$2:$F$17,2,FALSE))</f>
        <v/>
      </c>
      <c r="J173" s="67" t="str">
        <f>IF(OR($B173="",$C173="",$D173="",$E173&gt;an_final,$G173="",$E173="",M173=FALSE),"",P_ISI_STR*VLOOKUP(N173,Coef!$E$2:$F$17,2,FALSE))</f>
        <v/>
      </c>
      <c r="K173" s="226" t="str">
        <f t="shared" si="8"/>
        <v/>
      </c>
      <c r="L173" s="226" t="str">
        <f t="shared" si="9"/>
        <v/>
      </c>
      <c r="M173" s="333" t="b">
        <f t="shared" si="10"/>
        <v>0</v>
      </c>
      <c r="N173" s="214">
        <f t="shared" si="11"/>
        <v>1</v>
      </c>
      <c r="O173" s="294"/>
      <c r="P173" s="322"/>
    </row>
    <row r="174" spans="1:16" x14ac:dyDescent="0.25">
      <c r="A174" s="216">
        <v>165</v>
      </c>
      <c r="B174" s="39"/>
      <c r="C174" s="39"/>
      <c r="D174" s="39"/>
      <c r="E174" s="38"/>
      <c r="F174" s="38"/>
      <c r="G174" s="38"/>
      <c r="H174" s="38"/>
      <c r="I174" s="67" t="str">
        <f>IF(OR($B174="",$C174="",$D174="",$E174&lt;an_initial,$E174&gt;an_final,$G174="",$M174=FALSE),"",P_ISI_STR*VLOOKUP(N174,Coef!$E$2:$F$17,2,FALSE))</f>
        <v/>
      </c>
      <c r="J174" s="67" t="str">
        <f>IF(OR($B174="",$C174="",$D174="",$E174&gt;an_final,$G174="",$E174="",M174=FALSE),"",P_ISI_STR*VLOOKUP(N174,Coef!$E$2:$F$17,2,FALSE))</f>
        <v/>
      </c>
      <c r="K174" s="226" t="str">
        <f t="shared" si="8"/>
        <v/>
      </c>
      <c r="L174" s="226" t="str">
        <f t="shared" si="9"/>
        <v/>
      </c>
      <c r="M174" s="333" t="b">
        <f t="shared" si="10"/>
        <v>0</v>
      </c>
      <c r="N174" s="214">
        <f t="shared" si="11"/>
        <v>1</v>
      </c>
      <c r="O174" s="294"/>
      <c r="P174" s="322"/>
    </row>
    <row r="175" spans="1:16" x14ac:dyDescent="0.25">
      <c r="A175" s="216">
        <v>166</v>
      </c>
      <c r="B175" s="39"/>
      <c r="C175" s="39"/>
      <c r="D175" s="39"/>
      <c r="E175" s="38"/>
      <c r="F175" s="38"/>
      <c r="G175" s="38"/>
      <c r="H175" s="38"/>
      <c r="I175" s="67" t="str">
        <f>IF(OR($B175="",$C175="",$D175="",$E175&lt;an_initial,$E175&gt;an_final,$G175="",$M175=FALSE),"",P_ISI_STR*VLOOKUP(N175,Coef!$E$2:$F$17,2,FALSE))</f>
        <v/>
      </c>
      <c r="J175" s="67" t="str">
        <f>IF(OR($B175="",$C175="",$D175="",$E175&gt;an_final,$G175="",$E175="",M175=FALSE),"",P_ISI_STR*VLOOKUP(N175,Coef!$E$2:$F$17,2,FALSE))</f>
        <v/>
      </c>
      <c r="K175" s="226" t="str">
        <f t="shared" si="8"/>
        <v/>
      </c>
      <c r="L175" s="226" t="str">
        <f t="shared" si="9"/>
        <v/>
      </c>
      <c r="M175" s="333" t="b">
        <f t="shared" si="10"/>
        <v>0</v>
      </c>
      <c r="N175" s="214">
        <f t="shared" si="11"/>
        <v>1</v>
      </c>
      <c r="O175" s="294"/>
      <c r="P175" s="322"/>
    </row>
    <row r="176" spans="1:16" x14ac:dyDescent="0.25">
      <c r="A176" s="216">
        <v>167</v>
      </c>
      <c r="B176" s="39"/>
      <c r="C176" s="39"/>
      <c r="D176" s="39"/>
      <c r="E176" s="38"/>
      <c r="F176" s="38"/>
      <c r="G176" s="38"/>
      <c r="H176" s="38"/>
      <c r="I176" s="67" t="str">
        <f>IF(OR($B176="",$C176="",$D176="",$E176&lt;an_initial,$E176&gt;an_final,$G176="",$M176=FALSE),"",P_ISI_STR*VLOOKUP(N176,Coef!$E$2:$F$17,2,FALSE))</f>
        <v/>
      </c>
      <c r="J176" s="67" t="str">
        <f>IF(OR($B176="",$C176="",$D176="",$E176&gt;an_final,$G176="",$E176="",M176=FALSE),"",P_ISI_STR*VLOOKUP(N176,Coef!$E$2:$F$17,2,FALSE))</f>
        <v/>
      </c>
      <c r="K176" s="226" t="str">
        <f t="shared" si="8"/>
        <v/>
      </c>
      <c r="L176" s="226" t="str">
        <f t="shared" si="9"/>
        <v/>
      </c>
      <c r="M176" s="333" t="b">
        <f t="shared" si="10"/>
        <v>0</v>
      </c>
      <c r="N176" s="214">
        <f t="shared" si="11"/>
        <v>1</v>
      </c>
      <c r="O176" s="294"/>
      <c r="P176" s="322"/>
    </row>
    <row r="177" spans="1:16" x14ac:dyDescent="0.25">
      <c r="A177" s="216">
        <v>168</v>
      </c>
      <c r="B177" s="39"/>
      <c r="C177" s="39"/>
      <c r="D177" s="39"/>
      <c r="E177" s="38"/>
      <c r="F177" s="38"/>
      <c r="G177" s="38"/>
      <c r="H177" s="38"/>
      <c r="I177" s="67" t="str">
        <f>IF(OR($B177="",$C177="",$D177="",$E177&lt;an_initial,$E177&gt;an_final,$G177="",$M177=FALSE),"",P_ISI_STR*VLOOKUP(N177,Coef!$E$2:$F$17,2,FALSE))</f>
        <v/>
      </c>
      <c r="J177" s="67" t="str">
        <f>IF(OR($B177="",$C177="",$D177="",$E177&gt;an_final,$G177="",$E177="",M177=FALSE),"",P_ISI_STR*VLOOKUP(N177,Coef!$E$2:$F$17,2,FALSE))</f>
        <v/>
      </c>
      <c r="K177" s="226" t="str">
        <f t="shared" si="8"/>
        <v/>
      </c>
      <c r="L177" s="226" t="str">
        <f t="shared" si="9"/>
        <v/>
      </c>
      <c r="M177" s="333" t="b">
        <f t="shared" si="10"/>
        <v>0</v>
      </c>
      <c r="N177" s="214">
        <f t="shared" si="11"/>
        <v>1</v>
      </c>
      <c r="O177" s="294"/>
      <c r="P177" s="322"/>
    </row>
    <row r="178" spans="1:16" x14ac:dyDescent="0.25">
      <c r="A178" s="216">
        <v>169</v>
      </c>
      <c r="B178" s="39"/>
      <c r="C178" s="39"/>
      <c r="D178" s="39"/>
      <c r="E178" s="38"/>
      <c r="F178" s="38"/>
      <c r="G178" s="38"/>
      <c r="H178" s="38"/>
      <c r="I178" s="67" t="str">
        <f>IF(OR($B178="",$C178="",$D178="",$E178&lt;an_initial,$E178&gt;an_final,$G178="",$M178=FALSE),"",P_ISI_STR*VLOOKUP(N178,Coef!$E$2:$F$17,2,FALSE))</f>
        <v/>
      </c>
      <c r="J178" s="67" t="str">
        <f>IF(OR($B178="",$C178="",$D178="",$E178&gt;an_final,$G178="",$E178="",M178=FALSE),"",P_ISI_STR*VLOOKUP(N178,Coef!$E$2:$F$17,2,FALSE))</f>
        <v/>
      </c>
      <c r="K178" s="226" t="str">
        <f t="shared" si="8"/>
        <v/>
      </c>
      <c r="L178" s="226" t="str">
        <f t="shared" si="9"/>
        <v/>
      </c>
      <c r="M178" s="333" t="b">
        <f t="shared" si="10"/>
        <v>0</v>
      </c>
      <c r="N178" s="214">
        <f t="shared" si="11"/>
        <v>1</v>
      </c>
      <c r="O178" s="294"/>
      <c r="P178" s="322"/>
    </row>
    <row r="179" spans="1:16" x14ac:dyDescent="0.25">
      <c r="A179" s="216">
        <v>170</v>
      </c>
      <c r="B179" s="39"/>
      <c r="C179" s="39"/>
      <c r="D179" s="39"/>
      <c r="E179" s="38"/>
      <c r="F179" s="38"/>
      <c r="G179" s="38"/>
      <c r="H179" s="38"/>
      <c r="I179" s="67" t="str">
        <f>IF(OR($B179="",$C179="",$D179="",$E179&lt;an_initial,$E179&gt;an_final,$G179="",$M179=FALSE),"",P_ISI_STR*VLOOKUP(N179,Coef!$E$2:$F$17,2,FALSE))</f>
        <v/>
      </c>
      <c r="J179" s="67" t="str">
        <f>IF(OR($B179="",$C179="",$D179="",$E179&gt;an_final,$G179="",$E179="",M179=FALSE),"",P_ISI_STR*VLOOKUP(N179,Coef!$E$2:$F$17,2,FALSE))</f>
        <v/>
      </c>
      <c r="K179" s="226" t="str">
        <f t="shared" si="8"/>
        <v/>
      </c>
      <c r="L179" s="226" t="str">
        <f t="shared" si="9"/>
        <v/>
      </c>
      <c r="M179" s="333" t="b">
        <f t="shared" si="10"/>
        <v>0</v>
      </c>
      <c r="N179" s="214">
        <f t="shared" si="11"/>
        <v>1</v>
      </c>
      <c r="O179" s="294"/>
      <c r="P179" s="322"/>
    </row>
    <row r="180" spans="1:16" x14ac:dyDescent="0.25">
      <c r="A180" s="216">
        <v>171</v>
      </c>
      <c r="B180" s="39"/>
      <c r="C180" s="39"/>
      <c r="D180" s="39"/>
      <c r="E180" s="38"/>
      <c r="F180" s="38"/>
      <c r="G180" s="38"/>
      <c r="H180" s="38"/>
      <c r="I180" s="67" t="str">
        <f>IF(OR($B180="",$C180="",$D180="",$E180&lt;an_initial,$E180&gt;an_final,$G180="",$M180=FALSE),"",P_ISI_STR*VLOOKUP(N180,Coef!$E$2:$F$17,2,FALSE))</f>
        <v/>
      </c>
      <c r="J180" s="67" t="str">
        <f>IF(OR($B180="",$C180="",$D180="",$E180&gt;an_final,$G180="",$E180="",M180=FALSE),"",P_ISI_STR*VLOOKUP(N180,Coef!$E$2:$F$17,2,FALSE))</f>
        <v/>
      </c>
      <c r="K180" s="226" t="str">
        <f t="shared" si="8"/>
        <v/>
      </c>
      <c r="L180" s="226" t="str">
        <f t="shared" si="9"/>
        <v/>
      </c>
      <c r="M180" s="333" t="b">
        <f t="shared" si="10"/>
        <v>0</v>
      </c>
      <c r="N180" s="214">
        <f t="shared" si="11"/>
        <v>1</v>
      </c>
      <c r="O180" s="294"/>
      <c r="P180" s="322"/>
    </row>
    <row r="181" spans="1:16" x14ac:dyDescent="0.25">
      <c r="A181" s="216">
        <v>172</v>
      </c>
      <c r="B181" s="39"/>
      <c r="C181" s="39"/>
      <c r="D181" s="39"/>
      <c r="E181" s="38"/>
      <c r="F181" s="38"/>
      <c r="G181" s="38"/>
      <c r="H181" s="38"/>
      <c r="I181" s="67" t="str">
        <f>IF(OR($B181="",$C181="",$D181="",$E181&lt;an_initial,$E181&gt;an_final,$G181="",$M181=FALSE),"",P_ISI_STR*VLOOKUP(N181,Coef!$E$2:$F$17,2,FALSE))</f>
        <v/>
      </c>
      <c r="J181" s="67" t="str">
        <f>IF(OR($B181="",$C181="",$D181="",$E181&gt;an_final,$G181="",$E181="",M181=FALSE),"",P_ISI_STR*VLOOKUP(N181,Coef!$E$2:$F$17,2,FALSE))</f>
        <v/>
      </c>
      <c r="K181" s="226" t="str">
        <f t="shared" si="8"/>
        <v/>
      </c>
      <c r="L181" s="226" t="str">
        <f t="shared" si="9"/>
        <v/>
      </c>
      <c r="M181" s="333" t="b">
        <f t="shared" si="10"/>
        <v>0</v>
      </c>
      <c r="N181" s="214">
        <f t="shared" si="11"/>
        <v>1</v>
      </c>
      <c r="O181" s="294"/>
      <c r="P181" s="322"/>
    </row>
    <row r="182" spans="1:16" x14ac:dyDescent="0.25">
      <c r="A182" s="216">
        <v>173</v>
      </c>
      <c r="B182" s="39"/>
      <c r="C182" s="39"/>
      <c r="D182" s="39"/>
      <c r="E182" s="38"/>
      <c r="F182" s="38"/>
      <c r="G182" s="38"/>
      <c r="H182" s="38"/>
      <c r="I182" s="67" t="str">
        <f>IF(OR($B182="",$C182="",$D182="",$E182&lt;an_initial,$E182&gt;an_final,$G182="",$M182=FALSE),"",P_ISI_STR*VLOOKUP(N182,Coef!$E$2:$F$17,2,FALSE))</f>
        <v/>
      </c>
      <c r="J182" s="67" t="str">
        <f>IF(OR($B182="",$C182="",$D182="",$E182&gt;an_final,$G182="",$E182="",M182=FALSE),"",P_ISI_STR*VLOOKUP(N182,Coef!$E$2:$F$17,2,FALSE))</f>
        <v/>
      </c>
      <c r="K182" s="226" t="str">
        <f t="shared" si="8"/>
        <v/>
      </c>
      <c r="L182" s="226" t="str">
        <f t="shared" si="9"/>
        <v/>
      </c>
      <c r="M182" s="333" t="b">
        <f t="shared" si="10"/>
        <v>0</v>
      </c>
      <c r="N182" s="214">
        <f t="shared" si="11"/>
        <v>1</v>
      </c>
      <c r="O182" s="294"/>
      <c r="P182" s="322"/>
    </row>
    <row r="183" spans="1:16" x14ac:dyDescent="0.25">
      <c r="A183" s="216">
        <v>174</v>
      </c>
      <c r="B183" s="39"/>
      <c r="C183" s="39"/>
      <c r="D183" s="39"/>
      <c r="E183" s="38"/>
      <c r="F183" s="38"/>
      <c r="G183" s="38"/>
      <c r="H183" s="38"/>
      <c r="I183" s="67" t="str">
        <f>IF(OR($B183="",$C183="",$D183="",$E183&lt;an_initial,$E183&gt;an_final,$G183="",$M183=FALSE),"",P_ISI_STR*VLOOKUP(N183,Coef!$E$2:$F$17,2,FALSE))</f>
        <v/>
      </c>
      <c r="J183" s="67" t="str">
        <f>IF(OR($B183="",$C183="",$D183="",$E183&gt;an_final,$G183="",$E183="",M183=FALSE),"",P_ISI_STR*VLOOKUP(N183,Coef!$E$2:$F$17,2,FALSE))</f>
        <v/>
      </c>
      <c r="K183" s="226" t="str">
        <f t="shared" si="8"/>
        <v/>
      </c>
      <c r="L183" s="226" t="str">
        <f t="shared" si="9"/>
        <v/>
      </c>
      <c r="M183" s="333" t="b">
        <f t="shared" si="10"/>
        <v>0</v>
      </c>
      <c r="N183" s="214">
        <f t="shared" si="11"/>
        <v>1</v>
      </c>
      <c r="O183" s="294"/>
      <c r="P183" s="322"/>
    </row>
    <row r="184" spans="1:16" x14ac:dyDescent="0.25">
      <c r="A184" s="216">
        <v>175</v>
      </c>
      <c r="B184" s="39"/>
      <c r="C184" s="39"/>
      <c r="D184" s="39"/>
      <c r="E184" s="38"/>
      <c r="F184" s="38"/>
      <c r="G184" s="38"/>
      <c r="H184" s="38"/>
      <c r="I184" s="67" t="str">
        <f>IF(OR($B184="",$C184="",$D184="",$E184&lt;an_initial,$E184&gt;an_final,$G184="",$M184=FALSE),"",P_ISI_STR*VLOOKUP(N184,Coef!$E$2:$F$17,2,FALSE))</f>
        <v/>
      </c>
      <c r="J184" s="67" t="str">
        <f>IF(OR($B184="",$C184="",$D184="",$E184&gt;an_final,$G184="",$E184="",M184=FALSE),"",P_ISI_STR*VLOOKUP(N184,Coef!$E$2:$F$17,2,FALSE))</f>
        <v/>
      </c>
      <c r="K184" s="226" t="str">
        <f t="shared" si="8"/>
        <v/>
      </c>
      <c r="L184" s="226" t="str">
        <f t="shared" si="9"/>
        <v/>
      </c>
      <c r="M184" s="333" t="b">
        <f t="shared" si="10"/>
        <v>0</v>
      </c>
      <c r="N184" s="214">
        <f t="shared" si="11"/>
        <v>1</v>
      </c>
      <c r="O184" s="294"/>
      <c r="P184" s="322"/>
    </row>
    <row r="185" spans="1:16" x14ac:dyDescent="0.25">
      <c r="A185" s="216">
        <v>176</v>
      </c>
      <c r="B185" s="39"/>
      <c r="C185" s="39"/>
      <c r="D185" s="39"/>
      <c r="E185" s="38"/>
      <c r="F185" s="38"/>
      <c r="G185" s="38"/>
      <c r="H185" s="38"/>
      <c r="I185" s="67" t="str">
        <f>IF(OR($B185="",$C185="",$D185="",$E185&lt;an_initial,$E185&gt;an_final,$G185="",$M185=FALSE),"",P_ISI_STR*VLOOKUP(N185,Coef!$E$2:$F$17,2,FALSE))</f>
        <v/>
      </c>
      <c r="J185" s="67" t="str">
        <f>IF(OR($B185="",$C185="",$D185="",$E185&gt;an_final,$G185="",$E185="",M185=FALSE),"",P_ISI_STR*VLOOKUP(N185,Coef!$E$2:$F$17,2,FALSE))</f>
        <v/>
      </c>
      <c r="K185" s="226" t="str">
        <f t="shared" si="8"/>
        <v/>
      </c>
      <c r="L185" s="226" t="str">
        <f t="shared" si="9"/>
        <v/>
      </c>
      <c r="M185" s="333" t="b">
        <f t="shared" si="10"/>
        <v>0</v>
      </c>
      <c r="N185" s="214">
        <f t="shared" si="11"/>
        <v>1</v>
      </c>
      <c r="O185" s="294"/>
      <c r="P185" s="322"/>
    </row>
    <row r="186" spans="1:16" x14ac:dyDescent="0.25">
      <c r="A186" s="216">
        <v>177</v>
      </c>
      <c r="B186" s="39"/>
      <c r="C186" s="39"/>
      <c r="D186" s="39"/>
      <c r="E186" s="38"/>
      <c r="F186" s="38"/>
      <c r="G186" s="38"/>
      <c r="H186" s="38"/>
      <c r="I186" s="67" t="str">
        <f>IF(OR($B186="",$C186="",$D186="",$E186&lt;an_initial,$E186&gt;an_final,$G186="",$M186=FALSE),"",P_ISI_STR*VLOOKUP(N186,Coef!$E$2:$F$17,2,FALSE))</f>
        <v/>
      </c>
      <c r="J186" s="67" t="str">
        <f>IF(OR($B186="",$C186="",$D186="",$E186&gt;an_final,$G186="",$E186="",M186=FALSE),"",P_ISI_STR*VLOOKUP(N186,Coef!$E$2:$F$17,2,FALSE))</f>
        <v/>
      </c>
      <c r="K186" s="226" t="str">
        <f t="shared" si="8"/>
        <v/>
      </c>
      <c r="L186" s="226" t="str">
        <f t="shared" si="9"/>
        <v/>
      </c>
      <c r="M186" s="333" t="b">
        <f t="shared" si="10"/>
        <v>0</v>
      </c>
      <c r="N186" s="214">
        <f t="shared" si="11"/>
        <v>1</v>
      </c>
      <c r="O186" s="294"/>
      <c r="P186" s="322"/>
    </row>
    <row r="187" spans="1:16" x14ac:dyDescent="0.25">
      <c r="A187" s="216">
        <v>178</v>
      </c>
      <c r="B187" s="39"/>
      <c r="C187" s="39"/>
      <c r="D187" s="39"/>
      <c r="E187" s="38"/>
      <c r="F187" s="38"/>
      <c r="G187" s="38"/>
      <c r="H187" s="38"/>
      <c r="I187" s="67" t="str">
        <f>IF(OR($B187="",$C187="",$D187="",$E187&lt;an_initial,$E187&gt;an_final,$G187="",$M187=FALSE),"",P_ISI_STR*VLOOKUP(N187,Coef!$E$2:$F$17,2,FALSE))</f>
        <v/>
      </c>
      <c r="J187" s="67" t="str">
        <f>IF(OR($B187="",$C187="",$D187="",$E187&gt;an_final,$G187="",$E187="",M187=FALSE),"",P_ISI_STR*VLOOKUP(N187,Coef!$E$2:$F$17,2,FALSE))</f>
        <v/>
      </c>
      <c r="K187" s="226" t="str">
        <f t="shared" si="8"/>
        <v/>
      </c>
      <c r="L187" s="226" t="str">
        <f t="shared" si="9"/>
        <v/>
      </c>
      <c r="M187" s="333" t="b">
        <f t="shared" si="10"/>
        <v>0</v>
      </c>
      <c r="N187" s="214">
        <f t="shared" si="11"/>
        <v>1</v>
      </c>
      <c r="O187" s="294"/>
      <c r="P187" s="322"/>
    </row>
    <row r="188" spans="1:16" x14ac:dyDescent="0.25">
      <c r="A188" s="216">
        <v>179</v>
      </c>
      <c r="B188" s="39"/>
      <c r="C188" s="39"/>
      <c r="D188" s="39"/>
      <c r="E188" s="38"/>
      <c r="F188" s="38"/>
      <c r="G188" s="38"/>
      <c r="H188" s="38"/>
      <c r="I188" s="67" t="str">
        <f>IF(OR($B188="",$C188="",$D188="",$E188&lt;an_initial,$E188&gt;an_final,$G188="",$M188=FALSE),"",P_ISI_STR*VLOOKUP(N188,Coef!$E$2:$F$17,2,FALSE))</f>
        <v/>
      </c>
      <c r="J188" s="67" t="str">
        <f>IF(OR($B188="",$C188="",$D188="",$E188&gt;an_final,$G188="",$E188="",M188=FALSE),"",P_ISI_STR*VLOOKUP(N188,Coef!$E$2:$F$17,2,FALSE))</f>
        <v/>
      </c>
      <c r="K188" s="226" t="str">
        <f t="shared" si="8"/>
        <v/>
      </c>
      <c r="L188" s="226" t="str">
        <f t="shared" si="9"/>
        <v/>
      </c>
      <c r="M188" s="333" t="b">
        <f t="shared" si="10"/>
        <v>0</v>
      </c>
      <c r="N188" s="214">
        <f t="shared" si="11"/>
        <v>1</v>
      </c>
      <c r="O188" s="294"/>
      <c r="P188" s="322"/>
    </row>
    <row r="189" spans="1:16" x14ac:dyDescent="0.25">
      <c r="A189" s="216">
        <v>180</v>
      </c>
      <c r="B189" s="39"/>
      <c r="C189" s="39"/>
      <c r="D189" s="39"/>
      <c r="E189" s="38"/>
      <c r="F189" s="38"/>
      <c r="G189" s="38"/>
      <c r="H189" s="38"/>
      <c r="I189" s="67" t="str">
        <f>IF(OR($B189="",$C189="",$D189="",$E189&lt;an_initial,$E189&gt;an_final,$G189="",$M189=FALSE),"",P_ISI_STR*VLOOKUP(N189,Coef!$E$2:$F$17,2,FALSE))</f>
        <v/>
      </c>
      <c r="J189" s="67" t="str">
        <f>IF(OR($B189="",$C189="",$D189="",$E189&gt;an_final,$G189="",$E189="",M189=FALSE),"",P_ISI_STR*VLOOKUP(N189,Coef!$E$2:$F$17,2,FALSE))</f>
        <v/>
      </c>
      <c r="K189" s="226" t="str">
        <f t="shared" si="8"/>
        <v/>
      </c>
      <c r="L189" s="226" t="str">
        <f t="shared" si="9"/>
        <v/>
      </c>
      <c r="M189" s="333" t="b">
        <f t="shared" si="10"/>
        <v>0</v>
      </c>
      <c r="N189" s="214">
        <f t="shared" si="11"/>
        <v>1</v>
      </c>
      <c r="O189" s="294"/>
      <c r="P189" s="322"/>
    </row>
    <row r="190" spans="1:16" x14ac:dyDescent="0.25">
      <c r="A190" s="216">
        <v>181</v>
      </c>
      <c r="B190" s="39"/>
      <c r="C190" s="39"/>
      <c r="D190" s="39"/>
      <c r="E190" s="38"/>
      <c r="F190" s="38"/>
      <c r="G190" s="38"/>
      <c r="H190" s="38"/>
      <c r="I190" s="67" t="str">
        <f>IF(OR($B190="",$C190="",$D190="",$E190&lt;an_initial,$E190&gt;an_final,$G190="",$M190=FALSE),"",P_ISI_STR*VLOOKUP(N190,Coef!$E$2:$F$17,2,FALSE))</f>
        <v/>
      </c>
      <c r="J190" s="67" t="str">
        <f>IF(OR($B190="",$C190="",$D190="",$E190&gt;an_final,$G190="",$E190="",M190=FALSE),"",P_ISI_STR*VLOOKUP(N190,Coef!$E$2:$F$17,2,FALSE))</f>
        <v/>
      </c>
      <c r="K190" s="226" t="str">
        <f t="shared" si="8"/>
        <v/>
      </c>
      <c r="L190" s="226" t="str">
        <f t="shared" si="9"/>
        <v/>
      </c>
      <c r="M190" s="333" t="b">
        <f t="shared" si="10"/>
        <v>0</v>
      </c>
      <c r="N190" s="214">
        <f t="shared" si="11"/>
        <v>1</v>
      </c>
      <c r="O190" s="294"/>
      <c r="P190" s="322"/>
    </row>
    <row r="191" spans="1:16" x14ac:dyDescent="0.25">
      <c r="A191" s="216">
        <v>182</v>
      </c>
      <c r="B191" s="39"/>
      <c r="C191" s="39"/>
      <c r="D191" s="39"/>
      <c r="E191" s="38"/>
      <c r="F191" s="38"/>
      <c r="G191" s="38"/>
      <c r="H191" s="38"/>
      <c r="I191" s="67" t="str">
        <f>IF(OR($B191="",$C191="",$D191="",$E191&lt;an_initial,$E191&gt;an_final,$G191="",$M191=FALSE),"",P_ISI_STR*VLOOKUP(N191,Coef!$E$2:$F$17,2,FALSE))</f>
        <v/>
      </c>
      <c r="J191" s="67" t="str">
        <f>IF(OR($B191="",$C191="",$D191="",$E191&gt;an_final,$G191="",$E191="",M191=FALSE),"",P_ISI_STR*VLOOKUP(N191,Coef!$E$2:$F$17,2,FALSE))</f>
        <v/>
      </c>
      <c r="K191" s="226" t="str">
        <f t="shared" si="8"/>
        <v/>
      </c>
      <c r="L191" s="226" t="str">
        <f t="shared" si="9"/>
        <v/>
      </c>
      <c r="M191" s="333" t="b">
        <f t="shared" si="10"/>
        <v>0</v>
      </c>
      <c r="N191" s="214">
        <f t="shared" si="11"/>
        <v>1</v>
      </c>
      <c r="O191" s="294"/>
      <c r="P191" s="322"/>
    </row>
    <row r="192" spans="1:16" x14ac:dyDescent="0.25">
      <c r="A192" s="216">
        <v>183</v>
      </c>
      <c r="B192" s="39"/>
      <c r="C192" s="39"/>
      <c r="D192" s="39"/>
      <c r="E192" s="38"/>
      <c r="F192" s="38"/>
      <c r="G192" s="38"/>
      <c r="H192" s="38"/>
      <c r="I192" s="67" t="str">
        <f>IF(OR($B192="",$C192="",$D192="",$E192&lt;an_initial,$E192&gt;an_final,$G192="",$M192=FALSE),"",P_ISI_STR*VLOOKUP(N192,Coef!$E$2:$F$17,2,FALSE))</f>
        <v/>
      </c>
      <c r="J192" s="67" t="str">
        <f>IF(OR($B192="",$C192="",$D192="",$E192&gt;an_final,$G192="",$E192="",M192=FALSE),"",P_ISI_STR*VLOOKUP(N192,Coef!$E$2:$F$17,2,FALSE))</f>
        <v/>
      </c>
      <c r="K192" s="226" t="str">
        <f t="shared" si="8"/>
        <v/>
      </c>
      <c r="L192" s="226" t="str">
        <f t="shared" si="9"/>
        <v/>
      </c>
      <c r="M192" s="333" t="b">
        <f t="shared" si="10"/>
        <v>0</v>
      </c>
      <c r="N192" s="214">
        <f t="shared" si="11"/>
        <v>1</v>
      </c>
      <c r="O192" s="294"/>
      <c r="P192" s="322"/>
    </row>
    <row r="193" spans="1:16" x14ac:dyDescent="0.25">
      <c r="A193" s="216">
        <v>184</v>
      </c>
      <c r="B193" s="39"/>
      <c r="C193" s="39"/>
      <c r="D193" s="39"/>
      <c r="E193" s="38"/>
      <c r="F193" s="38"/>
      <c r="G193" s="38"/>
      <c r="H193" s="38"/>
      <c r="I193" s="67" t="str">
        <f>IF(OR($B193="",$C193="",$D193="",$E193&lt;an_initial,$E193&gt;an_final,$G193="",$M193=FALSE),"",P_ISI_STR*VLOOKUP(N193,Coef!$E$2:$F$17,2,FALSE))</f>
        <v/>
      </c>
      <c r="J193" s="67" t="str">
        <f>IF(OR($B193="",$C193="",$D193="",$E193&gt;an_final,$G193="",$E193="",M193=FALSE),"",P_ISI_STR*VLOOKUP(N193,Coef!$E$2:$F$17,2,FALSE))</f>
        <v/>
      </c>
      <c r="K193" s="226" t="str">
        <f t="shared" si="8"/>
        <v/>
      </c>
      <c r="L193" s="226" t="str">
        <f t="shared" si="9"/>
        <v/>
      </c>
      <c r="M193" s="333" t="b">
        <f t="shared" si="10"/>
        <v>0</v>
      </c>
      <c r="N193" s="214">
        <f t="shared" si="11"/>
        <v>1</v>
      </c>
      <c r="O193" s="294"/>
      <c r="P193" s="322"/>
    </row>
    <row r="194" spans="1:16" x14ac:dyDescent="0.25">
      <c r="A194" s="216">
        <v>185</v>
      </c>
      <c r="B194" s="39"/>
      <c r="C194" s="39"/>
      <c r="D194" s="39"/>
      <c r="E194" s="38"/>
      <c r="F194" s="38"/>
      <c r="G194" s="38"/>
      <c r="H194" s="38"/>
      <c r="I194" s="67" t="str">
        <f>IF(OR($B194="",$C194="",$D194="",$E194&lt;an_initial,$E194&gt;an_final,$G194="",$M194=FALSE),"",P_ISI_STR*VLOOKUP(N194,Coef!$E$2:$F$17,2,FALSE))</f>
        <v/>
      </c>
      <c r="J194" s="67" t="str">
        <f>IF(OR($B194="",$C194="",$D194="",$E194&gt;an_final,$G194="",$E194="",M194=FALSE),"",P_ISI_STR*VLOOKUP(N194,Coef!$E$2:$F$17,2,FALSE))</f>
        <v/>
      </c>
      <c r="K194" s="226" t="str">
        <f t="shared" si="8"/>
        <v/>
      </c>
      <c r="L194" s="226" t="str">
        <f t="shared" si="9"/>
        <v/>
      </c>
      <c r="M194" s="333" t="b">
        <f t="shared" si="10"/>
        <v>0</v>
      </c>
      <c r="N194" s="214">
        <f t="shared" si="11"/>
        <v>1</v>
      </c>
      <c r="O194" s="294"/>
      <c r="P194" s="322"/>
    </row>
    <row r="195" spans="1:16" x14ac:dyDescent="0.25">
      <c r="A195" s="216">
        <v>186</v>
      </c>
      <c r="B195" s="39"/>
      <c r="C195" s="39"/>
      <c r="D195" s="39"/>
      <c r="E195" s="38"/>
      <c r="F195" s="38"/>
      <c r="G195" s="38"/>
      <c r="H195" s="38"/>
      <c r="I195" s="67" t="str">
        <f>IF(OR($B195="",$C195="",$D195="",$E195&lt;an_initial,$E195&gt;an_final,$G195="",$M195=FALSE),"",P_ISI_STR*VLOOKUP(N195,Coef!$E$2:$F$17,2,FALSE))</f>
        <v/>
      </c>
      <c r="J195" s="67" t="str">
        <f>IF(OR($B195="",$C195="",$D195="",$E195&gt;an_final,$G195="",$E195="",M195=FALSE),"",P_ISI_STR*VLOOKUP(N195,Coef!$E$2:$F$17,2,FALSE))</f>
        <v/>
      </c>
      <c r="K195" s="226" t="str">
        <f t="shared" si="8"/>
        <v/>
      </c>
      <c r="L195" s="226" t="str">
        <f t="shared" si="9"/>
        <v/>
      </c>
      <c r="M195" s="333" t="b">
        <f t="shared" si="10"/>
        <v>0</v>
      </c>
      <c r="N195" s="214">
        <f t="shared" si="11"/>
        <v>1</v>
      </c>
      <c r="O195" s="294"/>
      <c r="P195" s="322"/>
    </row>
    <row r="196" spans="1:16" x14ac:dyDescent="0.25">
      <c r="A196" s="216">
        <v>187</v>
      </c>
      <c r="B196" s="39"/>
      <c r="C196" s="39"/>
      <c r="D196" s="39"/>
      <c r="E196" s="38"/>
      <c r="F196" s="38"/>
      <c r="G196" s="38"/>
      <c r="H196" s="38"/>
      <c r="I196" s="67" t="str">
        <f>IF(OR($B196="",$C196="",$D196="",$E196&lt;an_initial,$E196&gt;an_final,$G196="",$M196=FALSE),"",P_ISI_STR*VLOOKUP(N196,Coef!$E$2:$F$17,2,FALSE))</f>
        <v/>
      </c>
      <c r="J196" s="67" t="str">
        <f>IF(OR($B196="",$C196="",$D196="",$E196&gt;an_final,$G196="",$E196="",M196=FALSE),"",P_ISI_STR*VLOOKUP(N196,Coef!$E$2:$F$17,2,FALSE))</f>
        <v/>
      </c>
      <c r="K196" s="226" t="str">
        <f t="shared" si="8"/>
        <v/>
      </c>
      <c r="L196" s="226" t="str">
        <f t="shared" si="9"/>
        <v/>
      </c>
      <c r="M196" s="333" t="b">
        <f t="shared" si="10"/>
        <v>0</v>
      </c>
      <c r="N196" s="214">
        <f t="shared" si="11"/>
        <v>1</v>
      </c>
      <c r="O196" s="294"/>
      <c r="P196" s="322"/>
    </row>
    <row r="197" spans="1:16" x14ac:dyDescent="0.25">
      <c r="A197" s="216">
        <v>188</v>
      </c>
      <c r="B197" s="39"/>
      <c r="C197" s="39"/>
      <c r="D197" s="39"/>
      <c r="E197" s="38"/>
      <c r="F197" s="38"/>
      <c r="G197" s="38"/>
      <c r="H197" s="38"/>
      <c r="I197" s="67" t="str">
        <f>IF(OR($B197="",$C197="",$D197="",$E197&lt;an_initial,$E197&gt;an_final,$G197="",$M197=FALSE),"",P_ISI_STR*VLOOKUP(N197,Coef!$E$2:$F$17,2,FALSE))</f>
        <v/>
      </c>
      <c r="J197" s="67" t="str">
        <f>IF(OR($B197="",$C197="",$D197="",$E197&gt;an_final,$G197="",$E197="",M197=FALSE),"",P_ISI_STR*VLOOKUP(N197,Coef!$E$2:$F$17,2,FALSE))</f>
        <v/>
      </c>
      <c r="K197" s="226" t="str">
        <f t="shared" si="8"/>
        <v/>
      </c>
      <c r="L197" s="226" t="str">
        <f t="shared" si="9"/>
        <v/>
      </c>
      <c r="M197" s="333" t="b">
        <f t="shared" si="10"/>
        <v>0</v>
      </c>
      <c r="N197" s="214">
        <f t="shared" si="11"/>
        <v>1</v>
      </c>
      <c r="O197" s="294"/>
      <c r="P197" s="322"/>
    </row>
    <row r="198" spans="1:16" x14ac:dyDescent="0.25">
      <c r="A198" s="216">
        <v>189</v>
      </c>
      <c r="B198" s="39"/>
      <c r="C198" s="39"/>
      <c r="D198" s="39"/>
      <c r="E198" s="38"/>
      <c r="F198" s="38"/>
      <c r="G198" s="38"/>
      <c r="H198" s="38"/>
      <c r="I198" s="67" t="str">
        <f>IF(OR($B198="",$C198="",$D198="",$E198&lt;an_initial,$E198&gt;an_final,$G198="",$M198=FALSE),"",P_ISI_STR*VLOOKUP(N198,Coef!$E$2:$F$17,2,FALSE))</f>
        <v/>
      </c>
      <c r="J198" s="67" t="str">
        <f>IF(OR($B198="",$C198="",$D198="",$E198&gt;an_final,$G198="",$E198="",M198=FALSE),"",P_ISI_STR*VLOOKUP(N198,Coef!$E$2:$F$17,2,FALSE))</f>
        <v/>
      </c>
      <c r="K198" s="226" t="str">
        <f t="shared" si="8"/>
        <v/>
      </c>
      <c r="L198" s="226" t="str">
        <f t="shared" si="9"/>
        <v/>
      </c>
      <c r="M198" s="333" t="b">
        <f t="shared" si="10"/>
        <v>0</v>
      </c>
      <c r="N198" s="214">
        <f t="shared" si="11"/>
        <v>1</v>
      </c>
      <c r="O198" s="294"/>
      <c r="P198" s="322"/>
    </row>
    <row r="199" spans="1:16" x14ac:dyDescent="0.25">
      <c r="A199" s="216">
        <v>190</v>
      </c>
      <c r="B199" s="39"/>
      <c r="C199" s="39"/>
      <c r="D199" s="39"/>
      <c r="E199" s="38"/>
      <c r="F199" s="38"/>
      <c r="G199" s="38"/>
      <c r="H199" s="38"/>
      <c r="I199" s="67" t="str">
        <f>IF(OR($B199="",$C199="",$D199="",$E199&lt;an_initial,$E199&gt;an_final,$G199="",$M199=FALSE),"",P_ISI_STR*VLOOKUP(N199,Coef!$E$2:$F$17,2,FALSE))</f>
        <v/>
      </c>
      <c r="J199" s="67" t="str">
        <f>IF(OR($B199="",$C199="",$D199="",$E199&gt;an_final,$G199="",$E199="",M199=FALSE),"",P_ISI_STR*VLOOKUP(N199,Coef!$E$2:$F$17,2,FALSE))</f>
        <v/>
      </c>
      <c r="K199" s="226" t="str">
        <f t="shared" si="8"/>
        <v/>
      </c>
      <c r="L199" s="226" t="str">
        <f t="shared" si="9"/>
        <v/>
      </c>
      <c r="M199" s="333" t="b">
        <f t="shared" si="10"/>
        <v>0</v>
      </c>
      <c r="N199" s="214">
        <f t="shared" si="11"/>
        <v>1</v>
      </c>
      <c r="O199" s="294"/>
      <c r="P199" s="322"/>
    </row>
    <row r="200" spans="1:16" x14ac:dyDescent="0.25">
      <c r="A200" s="216">
        <v>191</v>
      </c>
      <c r="B200" s="39"/>
      <c r="C200" s="39"/>
      <c r="D200" s="39"/>
      <c r="E200" s="38"/>
      <c r="F200" s="38"/>
      <c r="G200" s="38"/>
      <c r="H200" s="38"/>
      <c r="I200" s="67" t="str">
        <f>IF(OR($B200="",$C200="",$D200="",$E200&lt;an_initial,$E200&gt;an_final,$G200="",$M200=FALSE),"",P_ISI_STR*VLOOKUP(N200,Coef!$E$2:$F$17,2,FALSE))</f>
        <v/>
      </c>
      <c r="J200" s="67" t="str">
        <f>IF(OR($B200="",$C200="",$D200="",$E200&gt;an_final,$G200="",$E200="",M200=FALSE),"",P_ISI_STR*VLOOKUP(N200,Coef!$E$2:$F$17,2,FALSE))</f>
        <v/>
      </c>
      <c r="K200" s="226" t="str">
        <f t="shared" si="8"/>
        <v/>
      </c>
      <c r="L200" s="226" t="str">
        <f t="shared" si="9"/>
        <v/>
      </c>
      <c r="M200" s="333" t="b">
        <f t="shared" si="10"/>
        <v>0</v>
      </c>
      <c r="N200" s="214">
        <f t="shared" si="11"/>
        <v>1</v>
      </c>
      <c r="O200" s="294"/>
      <c r="P200" s="322"/>
    </row>
    <row r="201" spans="1:16" x14ac:dyDescent="0.25">
      <c r="A201" s="216">
        <v>192</v>
      </c>
      <c r="B201" s="39"/>
      <c r="C201" s="39"/>
      <c r="D201" s="39"/>
      <c r="E201" s="38"/>
      <c r="F201" s="38"/>
      <c r="G201" s="38"/>
      <c r="H201" s="38"/>
      <c r="I201" s="67" t="str">
        <f>IF(OR($B201="",$C201="",$D201="",$E201&lt;an_initial,$E201&gt;an_final,$G201="",$M201=FALSE),"",P_ISI_STR*VLOOKUP(N201,Coef!$E$2:$F$17,2,FALSE))</f>
        <v/>
      </c>
      <c r="J201" s="67" t="str">
        <f>IF(OR($B201="",$C201="",$D201="",$E201&gt;an_final,$G201="",$E201="",M201=FALSE),"",P_ISI_STR*VLOOKUP(N201,Coef!$E$2:$F$17,2,FALSE))</f>
        <v/>
      </c>
      <c r="K201" s="226" t="str">
        <f t="shared" si="8"/>
        <v/>
      </c>
      <c r="L201" s="226" t="str">
        <f t="shared" si="9"/>
        <v/>
      </c>
      <c r="M201" s="333" t="b">
        <f t="shared" si="10"/>
        <v>0</v>
      </c>
      <c r="N201" s="214">
        <f t="shared" si="11"/>
        <v>1</v>
      </c>
      <c r="O201" s="294"/>
      <c r="P201" s="322"/>
    </row>
    <row r="202" spans="1:16" x14ac:dyDescent="0.25">
      <c r="A202" s="216">
        <v>193</v>
      </c>
      <c r="B202" s="39"/>
      <c r="C202" s="39"/>
      <c r="D202" s="39"/>
      <c r="E202" s="38"/>
      <c r="F202" s="38"/>
      <c r="G202" s="38"/>
      <c r="H202" s="38"/>
      <c r="I202" s="67" t="str">
        <f>IF(OR($B202="",$C202="",$D202="",$E202&lt;an_initial,$E202&gt;an_final,$G202="",$M202=FALSE),"",P_ISI_STR*VLOOKUP(N202,Coef!$E$2:$F$17,2,FALSE))</f>
        <v/>
      </c>
      <c r="J202" s="67" t="str">
        <f>IF(OR($B202="",$C202="",$D202="",$E202&gt;an_final,$G202="",$E202="",M202=FALSE),"",P_ISI_STR*VLOOKUP(N202,Coef!$E$2:$F$17,2,FALSE))</f>
        <v/>
      </c>
      <c r="K202" s="226" t="str">
        <f t="shared" ref="K202:K259" si="12">IF(OR($B202="",$C202="",$D202="",$E202&gt;an_final,$G202=""),"",IF($E202&gt;=an_initial,1,""))</f>
        <v/>
      </c>
      <c r="L202" s="226" t="str">
        <f t="shared" ref="L202:L259" si="13">IF(OR($B202="",$C202="",$D202="",$E202="",$E202&gt;an_final,$G202=""),"",1)</f>
        <v/>
      </c>
      <c r="M202" s="333" t="b">
        <f t="shared" ref="M202:M259" si="14">IF(nume_candidat="",FALSE,ISNUMBER(SEARCH(nume_candidat,$B202)))</f>
        <v>0</v>
      </c>
      <c r="N202" s="214">
        <f t="shared" si="11"/>
        <v>1</v>
      </c>
      <c r="O202" s="294"/>
      <c r="P202" s="322"/>
    </row>
    <row r="203" spans="1:16" x14ac:dyDescent="0.25">
      <c r="A203" s="216">
        <v>194</v>
      </c>
      <c r="B203" s="39"/>
      <c r="C203" s="39"/>
      <c r="D203" s="39"/>
      <c r="E203" s="38"/>
      <c r="F203" s="38"/>
      <c r="G203" s="38"/>
      <c r="H203" s="38"/>
      <c r="I203" s="67" t="str">
        <f>IF(OR($B203="",$C203="",$D203="",$E203&lt;an_initial,$E203&gt;an_final,$G203="",$M203=FALSE),"",P_ISI_STR*VLOOKUP(N203,Coef!$E$2:$F$17,2,FALSE))</f>
        <v/>
      </c>
      <c r="J203" s="67" t="str">
        <f>IF(OR($B203="",$C203="",$D203="",$E203&gt;an_final,$G203="",$E203="",M203=FALSE),"",P_ISI_STR*VLOOKUP(N203,Coef!$E$2:$F$17,2,FALSE))</f>
        <v/>
      </c>
      <c r="K203" s="226" t="str">
        <f t="shared" si="12"/>
        <v/>
      </c>
      <c r="L203" s="226" t="str">
        <f t="shared" si="13"/>
        <v/>
      </c>
      <c r="M203" s="333" t="b">
        <f t="shared" si="14"/>
        <v>0</v>
      </c>
      <c r="N203" s="214">
        <f t="shared" ref="N203:N259" si="15">LEN(B203)-LEN(SUBSTITUTE(B203,",",""))+1</f>
        <v>1</v>
      </c>
      <c r="O203" s="294"/>
      <c r="P203" s="322"/>
    </row>
    <row r="204" spans="1:16" x14ac:dyDescent="0.25">
      <c r="A204" s="216">
        <v>195</v>
      </c>
      <c r="B204" s="39"/>
      <c r="C204" s="39"/>
      <c r="D204" s="39"/>
      <c r="E204" s="38"/>
      <c r="F204" s="38"/>
      <c r="G204" s="38"/>
      <c r="H204" s="38"/>
      <c r="I204" s="67" t="str">
        <f>IF(OR($B204="",$C204="",$D204="",$E204&lt;an_initial,$E204&gt;an_final,$G204="",$M204=FALSE),"",P_ISI_STR*VLOOKUP(N204,Coef!$E$2:$F$17,2,FALSE))</f>
        <v/>
      </c>
      <c r="J204" s="67" t="str">
        <f>IF(OR($B204="",$C204="",$D204="",$E204&gt;an_final,$G204="",$E204="",M204=FALSE),"",P_ISI_STR*VLOOKUP(N204,Coef!$E$2:$F$17,2,FALSE))</f>
        <v/>
      </c>
      <c r="K204" s="226" t="str">
        <f t="shared" si="12"/>
        <v/>
      </c>
      <c r="L204" s="226" t="str">
        <f t="shared" si="13"/>
        <v/>
      </c>
      <c r="M204" s="333" t="b">
        <f t="shared" si="14"/>
        <v>0</v>
      </c>
      <c r="N204" s="214">
        <f t="shared" si="15"/>
        <v>1</v>
      </c>
      <c r="O204" s="294"/>
      <c r="P204" s="322"/>
    </row>
    <row r="205" spans="1:16" x14ac:dyDescent="0.25">
      <c r="A205" s="216">
        <v>196</v>
      </c>
      <c r="B205" s="39"/>
      <c r="C205" s="39"/>
      <c r="D205" s="39"/>
      <c r="E205" s="38"/>
      <c r="F205" s="38"/>
      <c r="G205" s="38"/>
      <c r="H205" s="38"/>
      <c r="I205" s="67" t="str">
        <f>IF(OR($B205="",$C205="",$D205="",$E205&lt;an_initial,$E205&gt;an_final,$G205="",$M205=FALSE),"",P_ISI_STR*VLOOKUP(N205,Coef!$E$2:$F$17,2,FALSE))</f>
        <v/>
      </c>
      <c r="J205" s="67" t="str">
        <f>IF(OR($B205="",$C205="",$D205="",$E205&gt;an_final,$G205="",$E205="",M205=FALSE),"",P_ISI_STR*VLOOKUP(N205,Coef!$E$2:$F$17,2,FALSE))</f>
        <v/>
      </c>
      <c r="K205" s="226" t="str">
        <f t="shared" si="12"/>
        <v/>
      </c>
      <c r="L205" s="226" t="str">
        <f t="shared" si="13"/>
        <v/>
      </c>
      <c r="M205" s="333" t="b">
        <f t="shared" si="14"/>
        <v>0</v>
      </c>
      <c r="N205" s="214">
        <f t="shared" si="15"/>
        <v>1</v>
      </c>
      <c r="O205" s="294"/>
      <c r="P205" s="322"/>
    </row>
    <row r="206" spans="1:16" x14ac:dyDescent="0.25">
      <c r="A206" s="216">
        <v>197</v>
      </c>
      <c r="B206" s="39"/>
      <c r="C206" s="39"/>
      <c r="D206" s="39"/>
      <c r="E206" s="38"/>
      <c r="F206" s="38"/>
      <c r="G206" s="38"/>
      <c r="H206" s="38"/>
      <c r="I206" s="67" t="str">
        <f>IF(OR($B206="",$C206="",$D206="",$E206&lt;an_initial,$E206&gt;an_final,$G206="",$M206=FALSE),"",P_ISI_STR*VLOOKUP(N206,Coef!$E$2:$F$17,2,FALSE))</f>
        <v/>
      </c>
      <c r="J206" s="67" t="str">
        <f>IF(OR($B206="",$C206="",$D206="",$E206&gt;an_final,$G206="",$E206="",M206=FALSE),"",P_ISI_STR*VLOOKUP(N206,Coef!$E$2:$F$17,2,FALSE))</f>
        <v/>
      </c>
      <c r="K206" s="226" t="str">
        <f t="shared" si="12"/>
        <v/>
      </c>
      <c r="L206" s="226" t="str">
        <f t="shared" si="13"/>
        <v/>
      </c>
      <c r="M206" s="333" t="b">
        <f t="shared" si="14"/>
        <v>0</v>
      </c>
      <c r="N206" s="214">
        <f t="shared" si="15"/>
        <v>1</v>
      </c>
      <c r="O206" s="294"/>
      <c r="P206" s="322"/>
    </row>
    <row r="207" spans="1:16" x14ac:dyDescent="0.25">
      <c r="A207" s="216">
        <v>198</v>
      </c>
      <c r="B207" s="39"/>
      <c r="C207" s="39"/>
      <c r="D207" s="39"/>
      <c r="E207" s="38"/>
      <c r="F207" s="38"/>
      <c r="G207" s="38"/>
      <c r="H207" s="38"/>
      <c r="I207" s="67" t="str">
        <f>IF(OR($B207="",$C207="",$D207="",$E207&lt;an_initial,$E207&gt;an_final,$G207="",$M207=FALSE),"",P_ISI_STR*VLOOKUP(N207,Coef!$E$2:$F$17,2,FALSE))</f>
        <v/>
      </c>
      <c r="J207" s="67" t="str">
        <f>IF(OR($B207="",$C207="",$D207="",$E207&gt;an_final,$G207="",$E207="",M207=FALSE),"",P_ISI_STR*VLOOKUP(N207,Coef!$E$2:$F$17,2,FALSE))</f>
        <v/>
      </c>
      <c r="K207" s="226" t="str">
        <f t="shared" si="12"/>
        <v/>
      </c>
      <c r="L207" s="226" t="str">
        <f t="shared" si="13"/>
        <v/>
      </c>
      <c r="M207" s="333" t="b">
        <f t="shared" si="14"/>
        <v>0</v>
      </c>
      <c r="N207" s="214">
        <f t="shared" si="15"/>
        <v>1</v>
      </c>
      <c r="O207" s="294"/>
      <c r="P207" s="322"/>
    </row>
    <row r="208" spans="1:16" x14ac:dyDescent="0.25">
      <c r="A208" s="216">
        <v>199</v>
      </c>
      <c r="B208" s="39"/>
      <c r="C208" s="39"/>
      <c r="D208" s="39"/>
      <c r="E208" s="38"/>
      <c r="F208" s="38"/>
      <c r="G208" s="38"/>
      <c r="H208" s="38"/>
      <c r="I208" s="67" t="str">
        <f>IF(OR($B208="",$C208="",$D208="",$E208&lt;an_initial,$E208&gt;an_final,$G208="",$M208=FALSE),"",P_ISI_STR*VLOOKUP(N208,Coef!$E$2:$F$17,2,FALSE))</f>
        <v/>
      </c>
      <c r="J208" s="67" t="str">
        <f>IF(OR($B208="",$C208="",$D208="",$E208&gt;an_final,$G208="",$E208="",M208=FALSE),"",P_ISI_STR*VLOOKUP(N208,Coef!$E$2:$F$17,2,FALSE))</f>
        <v/>
      </c>
      <c r="K208" s="226" t="str">
        <f t="shared" si="12"/>
        <v/>
      </c>
      <c r="L208" s="226" t="str">
        <f t="shared" si="13"/>
        <v/>
      </c>
      <c r="M208" s="333" t="b">
        <f t="shared" si="14"/>
        <v>0</v>
      </c>
      <c r="N208" s="214">
        <f t="shared" si="15"/>
        <v>1</v>
      </c>
      <c r="O208" s="294"/>
      <c r="P208" s="322"/>
    </row>
    <row r="209" spans="1:16" x14ac:dyDescent="0.25">
      <c r="A209" s="216">
        <v>200</v>
      </c>
      <c r="B209" s="39"/>
      <c r="C209" s="39"/>
      <c r="D209" s="39"/>
      <c r="E209" s="38"/>
      <c r="F209" s="38"/>
      <c r="G209" s="38"/>
      <c r="H209" s="38"/>
      <c r="I209" s="67" t="str">
        <f>IF(OR($B209="",$C209="",$D209="",$E209&lt;an_initial,$E209&gt;an_final,$G209="",$M209=FALSE),"",P_ISI_STR*VLOOKUP(N209,Coef!$E$2:$F$17,2,FALSE))</f>
        <v/>
      </c>
      <c r="J209" s="67" t="str">
        <f>IF(OR($B209="",$C209="",$D209="",$E209&gt;an_final,$G209="",$E209="",M209=FALSE),"",P_ISI_STR*VLOOKUP(N209,Coef!$E$2:$F$17,2,FALSE))</f>
        <v/>
      </c>
      <c r="K209" s="226" t="str">
        <f t="shared" si="12"/>
        <v/>
      </c>
      <c r="L209" s="226" t="str">
        <f t="shared" si="13"/>
        <v/>
      </c>
      <c r="M209" s="333" t="b">
        <f t="shared" si="14"/>
        <v>0</v>
      </c>
      <c r="N209" s="214">
        <f t="shared" si="15"/>
        <v>1</v>
      </c>
      <c r="O209" s="294"/>
      <c r="P209" s="322"/>
    </row>
    <row r="210" spans="1:16" x14ac:dyDescent="0.25">
      <c r="A210" s="216">
        <v>201</v>
      </c>
      <c r="B210" s="39"/>
      <c r="C210" s="39"/>
      <c r="D210" s="39"/>
      <c r="E210" s="38"/>
      <c r="F210" s="38"/>
      <c r="G210" s="38"/>
      <c r="H210" s="38"/>
      <c r="I210" s="67" t="str">
        <f>IF(OR($B210="",$C210="",$D210="",$E210&lt;an_initial,$E210&gt;an_final,$G210="",$M210=FALSE),"",P_ISI_STR*VLOOKUP(N210,Coef!$E$2:$F$17,2,FALSE))</f>
        <v/>
      </c>
      <c r="J210" s="67" t="str">
        <f>IF(OR($B210="",$C210="",$D210="",$E210&gt;an_final,$G210="",$E210="",M210=FALSE),"",P_ISI_STR*VLOOKUP(N210,Coef!$E$2:$F$17,2,FALSE))</f>
        <v/>
      </c>
      <c r="K210" s="226" t="str">
        <f t="shared" si="12"/>
        <v/>
      </c>
      <c r="L210" s="226" t="str">
        <f t="shared" si="13"/>
        <v/>
      </c>
      <c r="M210" s="333" t="b">
        <f t="shared" si="14"/>
        <v>0</v>
      </c>
      <c r="N210" s="214">
        <f t="shared" si="15"/>
        <v>1</v>
      </c>
      <c r="O210" s="294"/>
      <c r="P210" s="322"/>
    </row>
    <row r="211" spans="1:16" x14ac:dyDescent="0.25">
      <c r="A211" s="216">
        <v>202</v>
      </c>
      <c r="B211" s="39"/>
      <c r="C211" s="39"/>
      <c r="D211" s="39"/>
      <c r="E211" s="38"/>
      <c r="F211" s="38"/>
      <c r="G211" s="38"/>
      <c r="H211" s="38"/>
      <c r="I211" s="67" t="str">
        <f>IF(OR($B211="",$C211="",$D211="",$E211&lt;an_initial,$E211&gt;an_final,$G211="",$M211=FALSE),"",P_ISI_STR*VLOOKUP(N211,Coef!$E$2:$F$17,2,FALSE))</f>
        <v/>
      </c>
      <c r="J211" s="67" t="str">
        <f>IF(OR($B211="",$C211="",$D211="",$E211&gt;an_final,$G211="",$E211="",M211=FALSE),"",P_ISI_STR*VLOOKUP(N211,Coef!$E$2:$F$17,2,FALSE))</f>
        <v/>
      </c>
      <c r="K211" s="226" t="str">
        <f t="shared" si="12"/>
        <v/>
      </c>
      <c r="L211" s="226" t="str">
        <f t="shared" si="13"/>
        <v/>
      </c>
      <c r="M211" s="333" t="b">
        <f t="shared" si="14"/>
        <v>0</v>
      </c>
      <c r="N211" s="214">
        <f t="shared" si="15"/>
        <v>1</v>
      </c>
      <c r="O211" s="294"/>
      <c r="P211" s="322"/>
    </row>
    <row r="212" spans="1:16" x14ac:dyDescent="0.25">
      <c r="A212" s="216">
        <v>203</v>
      </c>
      <c r="B212" s="39"/>
      <c r="C212" s="39"/>
      <c r="D212" s="39"/>
      <c r="E212" s="38"/>
      <c r="F212" s="38"/>
      <c r="G212" s="38"/>
      <c r="H212" s="38"/>
      <c r="I212" s="67" t="str">
        <f>IF(OR($B212="",$C212="",$D212="",$E212&lt;an_initial,$E212&gt;an_final,$G212="",$M212=FALSE),"",P_ISI_STR*VLOOKUP(N212,Coef!$E$2:$F$17,2,FALSE))</f>
        <v/>
      </c>
      <c r="J212" s="67" t="str">
        <f>IF(OR($B212="",$C212="",$D212="",$E212&gt;an_final,$G212="",$E212="",M212=FALSE),"",P_ISI_STR*VLOOKUP(N212,Coef!$E$2:$F$17,2,FALSE))</f>
        <v/>
      </c>
      <c r="K212" s="226" t="str">
        <f t="shared" si="12"/>
        <v/>
      </c>
      <c r="L212" s="226" t="str">
        <f t="shared" si="13"/>
        <v/>
      </c>
      <c r="M212" s="333" t="b">
        <f t="shared" si="14"/>
        <v>0</v>
      </c>
      <c r="N212" s="214">
        <f t="shared" si="15"/>
        <v>1</v>
      </c>
      <c r="O212" s="294"/>
      <c r="P212" s="322"/>
    </row>
    <row r="213" spans="1:16" x14ac:dyDescent="0.25">
      <c r="A213" s="216">
        <v>204</v>
      </c>
      <c r="B213" s="39"/>
      <c r="C213" s="39"/>
      <c r="D213" s="39"/>
      <c r="E213" s="38"/>
      <c r="F213" s="38"/>
      <c r="G213" s="38"/>
      <c r="H213" s="38"/>
      <c r="I213" s="67" t="str">
        <f>IF(OR($B213="",$C213="",$D213="",$E213&lt;an_initial,$E213&gt;an_final,$G213="",$M213=FALSE),"",P_ISI_STR*VLOOKUP(N213,Coef!$E$2:$F$17,2,FALSE))</f>
        <v/>
      </c>
      <c r="J213" s="67" t="str">
        <f>IF(OR($B213="",$C213="",$D213="",$E213&gt;an_final,$G213="",$E213="",M213=FALSE),"",P_ISI_STR*VLOOKUP(N213,Coef!$E$2:$F$17,2,FALSE))</f>
        <v/>
      </c>
      <c r="K213" s="226" t="str">
        <f t="shared" si="12"/>
        <v/>
      </c>
      <c r="L213" s="226" t="str">
        <f t="shared" si="13"/>
        <v/>
      </c>
      <c r="M213" s="333" t="b">
        <f t="shared" si="14"/>
        <v>0</v>
      </c>
      <c r="N213" s="214">
        <f t="shared" si="15"/>
        <v>1</v>
      </c>
      <c r="O213" s="294"/>
      <c r="P213" s="322"/>
    </row>
    <row r="214" spans="1:16" x14ac:dyDescent="0.25">
      <c r="A214" s="216">
        <v>205</v>
      </c>
      <c r="B214" s="39"/>
      <c r="C214" s="39"/>
      <c r="D214" s="39"/>
      <c r="E214" s="38"/>
      <c r="F214" s="38"/>
      <c r="G214" s="38"/>
      <c r="H214" s="38"/>
      <c r="I214" s="67" t="str">
        <f>IF(OR($B214="",$C214="",$D214="",$E214&lt;an_initial,$E214&gt;an_final,$G214="",$M214=FALSE),"",P_ISI_STR*VLOOKUP(N214,Coef!$E$2:$F$17,2,FALSE))</f>
        <v/>
      </c>
      <c r="J214" s="67" t="str">
        <f>IF(OR($B214="",$C214="",$D214="",$E214&gt;an_final,$G214="",$E214="",M214=FALSE),"",P_ISI_STR*VLOOKUP(N214,Coef!$E$2:$F$17,2,FALSE))</f>
        <v/>
      </c>
      <c r="K214" s="226" t="str">
        <f t="shared" si="12"/>
        <v/>
      </c>
      <c r="L214" s="226" t="str">
        <f t="shared" si="13"/>
        <v/>
      </c>
      <c r="M214" s="333" t="b">
        <f t="shared" si="14"/>
        <v>0</v>
      </c>
      <c r="N214" s="214">
        <f t="shared" si="15"/>
        <v>1</v>
      </c>
      <c r="O214" s="294"/>
      <c r="P214" s="322"/>
    </row>
    <row r="215" spans="1:16" x14ac:dyDescent="0.25">
      <c r="A215" s="216">
        <v>206</v>
      </c>
      <c r="B215" s="39"/>
      <c r="C215" s="39"/>
      <c r="D215" s="39"/>
      <c r="E215" s="38"/>
      <c r="F215" s="38"/>
      <c r="G215" s="38"/>
      <c r="H215" s="38"/>
      <c r="I215" s="67" t="str">
        <f>IF(OR($B215="",$C215="",$D215="",$E215&lt;an_initial,$E215&gt;an_final,$G215="",$M215=FALSE),"",P_ISI_STR*VLOOKUP(N215,Coef!$E$2:$F$17,2,FALSE))</f>
        <v/>
      </c>
      <c r="J215" s="67" t="str">
        <f>IF(OR($B215="",$C215="",$D215="",$E215&gt;an_final,$G215="",$E215="",M215=FALSE),"",P_ISI_STR*VLOOKUP(N215,Coef!$E$2:$F$17,2,FALSE))</f>
        <v/>
      </c>
      <c r="K215" s="226" t="str">
        <f t="shared" si="12"/>
        <v/>
      </c>
      <c r="L215" s="226" t="str">
        <f t="shared" si="13"/>
        <v/>
      </c>
      <c r="M215" s="333" t="b">
        <f t="shared" si="14"/>
        <v>0</v>
      </c>
      <c r="N215" s="214">
        <f t="shared" si="15"/>
        <v>1</v>
      </c>
      <c r="O215" s="294"/>
      <c r="P215" s="322"/>
    </row>
    <row r="216" spans="1:16" x14ac:dyDescent="0.25">
      <c r="A216" s="216">
        <v>207</v>
      </c>
      <c r="B216" s="39"/>
      <c r="C216" s="39"/>
      <c r="D216" s="39"/>
      <c r="E216" s="38"/>
      <c r="F216" s="38"/>
      <c r="G216" s="38"/>
      <c r="H216" s="38"/>
      <c r="I216" s="67" t="str">
        <f>IF(OR($B216="",$C216="",$D216="",$E216&lt;an_initial,$E216&gt;an_final,$G216="",$M216=FALSE),"",P_ISI_STR*VLOOKUP(N216,Coef!$E$2:$F$17,2,FALSE))</f>
        <v/>
      </c>
      <c r="J216" s="67" t="str">
        <f>IF(OR($B216="",$C216="",$D216="",$E216&gt;an_final,$G216="",$E216="",M216=FALSE),"",P_ISI_STR*VLOOKUP(N216,Coef!$E$2:$F$17,2,FALSE))</f>
        <v/>
      </c>
      <c r="K216" s="226" t="str">
        <f t="shared" si="12"/>
        <v/>
      </c>
      <c r="L216" s="226" t="str">
        <f t="shared" si="13"/>
        <v/>
      </c>
      <c r="M216" s="333" t="b">
        <f t="shared" si="14"/>
        <v>0</v>
      </c>
      <c r="N216" s="214">
        <f t="shared" si="15"/>
        <v>1</v>
      </c>
      <c r="O216" s="294"/>
      <c r="P216" s="322"/>
    </row>
    <row r="217" spans="1:16" x14ac:dyDescent="0.25">
      <c r="A217" s="216">
        <v>208</v>
      </c>
      <c r="B217" s="39"/>
      <c r="C217" s="39"/>
      <c r="D217" s="39"/>
      <c r="E217" s="38"/>
      <c r="F217" s="38"/>
      <c r="G217" s="38"/>
      <c r="H217" s="38"/>
      <c r="I217" s="67" t="str">
        <f>IF(OR($B217="",$C217="",$D217="",$E217&lt;an_initial,$E217&gt;an_final,$G217="",$M217=FALSE),"",P_ISI_STR*VLOOKUP(N217,Coef!$E$2:$F$17,2,FALSE))</f>
        <v/>
      </c>
      <c r="J217" s="67" t="str">
        <f>IF(OR($B217="",$C217="",$D217="",$E217&gt;an_final,$G217="",$E217="",M217=FALSE),"",P_ISI_STR*VLOOKUP(N217,Coef!$E$2:$F$17,2,FALSE))</f>
        <v/>
      </c>
      <c r="K217" s="226" t="str">
        <f t="shared" si="12"/>
        <v/>
      </c>
      <c r="L217" s="226" t="str">
        <f t="shared" si="13"/>
        <v/>
      </c>
      <c r="M217" s="333" t="b">
        <f t="shared" si="14"/>
        <v>0</v>
      </c>
      <c r="N217" s="214">
        <f t="shared" si="15"/>
        <v>1</v>
      </c>
      <c r="O217" s="294"/>
      <c r="P217" s="322"/>
    </row>
    <row r="218" spans="1:16" x14ac:dyDescent="0.25">
      <c r="A218" s="216">
        <v>209</v>
      </c>
      <c r="B218" s="39"/>
      <c r="C218" s="39"/>
      <c r="D218" s="39"/>
      <c r="E218" s="38"/>
      <c r="F218" s="38"/>
      <c r="G218" s="38"/>
      <c r="H218" s="38"/>
      <c r="I218" s="67" t="str">
        <f>IF(OR($B218="",$C218="",$D218="",$E218&lt;an_initial,$E218&gt;an_final,$G218="",$M218=FALSE),"",P_ISI_STR*VLOOKUP(N218,Coef!$E$2:$F$17,2,FALSE))</f>
        <v/>
      </c>
      <c r="J218" s="67" t="str">
        <f>IF(OR($B218="",$C218="",$D218="",$E218&gt;an_final,$G218="",$E218="",M218=FALSE),"",P_ISI_STR*VLOOKUP(N218,Coef!$E$2:$F$17,2,FALSE))</f>
        <v/>
      </c>
      <c r="K218" s="226" t="str">
        <f t="shared" si="12"/>
        <v/>
      </c>
      <c r="L218" s="226" t="str">
        <f t="shared" si="13"/>
        <v/>
      </c>
      <c r="M218" s="333" t="b">
        <f t="shared" si="14"/>
        <v>0</v>
      </c>
      <c r="N218" s="214">
        <f t="shared" si="15"/>
        <v>1</v>
      </c>
      <c r="O218" s="294"/>
      <c r="P218" s="322"/>
    </row>
    <row r="219" spans="1:16" x14ac:dyDescent="0.25">
      <c r="A219" s="216">
        <v>210</v>
      </c>
      <c r="B219" s="39"/>
      <c r="C219" s="39"/>
      <c r="D219" s="39"/>
      <c r="E219" s="38"/>
      <c r="F219" s="38"/>
      <c r="G219" s="38"/>
      <c r="H219" s="38"/>
      <c r="I219" s="67" t="str">
        <f>IF(OR($B219="",$C219="",$D219="",$E219&lt;an_initial,$E219&gt;an_final,$G219="",$M219=FALSE),"",P_ISI_STR*VLOOKUP(N219,Coef!$E$2:$F$17,2,FALSE))</f>
        <v/>
      </c>
      <c r="J219" s="67" t="str">
        <f>IF(OR($B219="",$C219="",$D219="",$E219&gt;an_final,$G219="",$E219="",M219=FALSE),"",P_ISI_STR*VLOOKUP(N219,Coef!$E$2:$F$17,2,FALSE))</f>
        <v/>
      </c>
      <c r="K219" s="226" t="str">
        <f t="shared" si="12"/>
        <v/>
      </c>
      <c r="L219" s="226" t="str">
        <f t="shared" si="13"/>
        <v/>
      </c>
      <c r="M219" s="333" t="b">
        <f t="shared" si="14"/>
        <v>0</v>
      </c>
      <c r="N219" s="214">
        <f t="shared" si="15"/>
        <v>1</v>
      </c>
      <c r="O219" s="294"/>
      <c r="P219" s="322"/>
    </row>
    <row r="220" spans="1:16" x14ac:dyDescent="0.25">
      <c r="A220" s="216">
        <v>211</v>
      </c>
      <c r="B220" s="39"/>
      <c r="C220" s="39"/>
      <c r="D220" s="39"/>
      <c r="E220" s="38"/>
      <c r="F220" s="38"/>
      <c r="G220" s="38"/>
      <c r="H220" s="38"/>
      <c r="I220" s="67" t="str">
        <f>IF(OR($B220="",$C220="",$D220="",$E220&lt;an_initial,$E220&gt;an_final,$G220="",$M220=FALSE),"",P_ISI_STR*VLOOKUP(N220,Coef!$E$2:$F$17,2,FALSE))</f>
        <v/>
      </c>
      <c r="J220" s="67" t="str">
        <f>IF(OR($B220="",$C220="",$D220="",$E220&gt;an_final,$G220="",$E220="",M220=FALSE),"",P_ISI_STR*VLOOKUP(N220,Coef!$E$2:$F$17,2,FALSE))</f>
        <v/>
      </c>
      <c r="K220" s="226" t="str">
        <f t="shared" si="12"/>
        <v/>
      </c>
      <c r="L220" s="226" t="str">
        <f t="shared" si="13"/>
        <v/>
      </c>
      <c r="M220" s="333" t="b">
        <f t="shared" si="14"/>
        <v>0</v>
      </c>
      <c r="N220" s="214">
        <f t="shared" si="15"/>
        <v>1</v>
      </c>
      <c r="O220" s="294"/>
      <c r="P220" s="322"/>
    </row>
    <row r="221" spans="1:16" x14ac:dyDescent="0.25">
      <c r="A221" s="216">
        <v>212</v>
      </c>
      <c r="B221" s="39"/>
      <c r="C221" s="39"/>
      <c r="D221" s="39"/>
      <c r="E221" s="38"/>
      <c r="F221" s="38"/>
      <c r="G221" s="38"/>
      <c r="H221" s="38"/>
      <c r="I221" s="67" t="str">
        <f>IF(OR($B221="",$C221="",$D221="",$E221&lt;an_initial,$E221&gt;an_final,$G221="",$M221=FALSE),"",P_ISI_STR*VLOOKUP(N221,Coef!$E$2:$F$17,2,FALSE))</f>
        <v/>
      </c>
      <c r="J221" s="67" t="str">
        <f>IF(OR($B221="",$C221="",$D221="",$E221&gt;an_final,$G221="",$E221="",M221=FALSE),"",P_ISI_STR*VLOOKUP(N221,Coef!$E$2:$F$17,2,FALSE))</f>
        <v/>
      </c>
      <c r="K221" s="226" t="str">
        <f t="shared" si="12"/>
        <v/>
      </c>
      <c r="L221" s="226" t="str">
        <f t="shared" si="13"/>
        <v/>
      </c>
      <c r="M221" s="333" t="b">
        <f t="shared" si="14"/>
        <v>0</v>
      </c>
      <c r="N221" s="214">
        <f t="shared" si="15"/>
        <v>1</v>
      </c>
      <c r="O221" s="294"/>
      <c r="P221" s="322"/>
    </row>
    <row r="222" spans="1:16" x14ac:dyDescent="0.25">
      <c r="A222" s="216">
        <v>213</v>
      </c>
      <c r="B222" s="39"/>
      <c r="C222" s="39"/>
      <c r="D222" s="39"/>
      <c r="E222" s="38"/>
      <c r="F222" s="38"/>
      <c r="G222" s="38"/>
      <c r="H222" s="38"/>
      <c r="I222" s="67" t="str">
        <f>IF(OR($B222="",$C222="",$D222="",$E222&lt;an_initial,$E222&gt;an_final,$G222="",$M222=FALSE),"",P_ISI_STR*VLOOKUP(N222,Coef!$E$2:$F$17,2,FALSE))</f>
        <v/>
      </c>
      <c r="J222" s="67" t="str">
        <f>IF(OR($B222="",$C222="",$D222="",$E222&gt;an_final,$G222="",$E222="",M222=FALSE),"",P_ISI_STR*VLOOKUP(N222,Coef!$E$2:$F$17,2,FALSE))</f>
        <v/>
      </c>
      <c r="K222" s="226" t="str">
        <f t="shared" si="12"/>
        <v/>
      </c>
      <c r="L222" s="226" t="str">
        <f t="shared" si="13"/>
        <v/>
      </c>
      <c r="M222" s="333" t="b">
        <f t="shared" si="14"/>
        <v>0</v>
      </c>
      <c r="N222" s="214">
        <f t="shared" si="15"/>
        <v>1</v>
      </c>
      <c r="O222" s="294"/>
      <c r="P222" s="322"/>
    </row>
    <row r="223" spans="1:16" x14ac:dyDescent="0.25">
      <c r="A223" s="216">
        <v>214</v>
      </c>
      <c r="B223" s="39"/>
      <c r="C223" s="39"/>
      <c r="D223" s="39"/>
      <c r="E223" s="38"/>
      <c r="F223" s="38"/>
      <c r="G223" s="38"/>
      <c r="H223" s="38"/>
      <c r="I223" s="67" t="str">
        <f>IF(OR($B223="",$C223="",$D223="",$E223&lt;an_initial,$E223&gt;an_final,$G223="",$M223=FALSE),"",P_ISI_STR*VLOOKUP(N223,Coef!$E$2:$F$17,2,FALSE))</f>
        <v/>
      </c>
      <c r="J223" s="67" t="str">
        <f>IF(OR($B223="",$C223="",$D223="",$E223&gt;an_final,$G223="",$E223="",M223=FALSE),"",P_ISI_STR*VLOOKUP(N223,Coef!$E$2:$F$17,2,FALSE))</f>
        <v/>
      </c>
      <c r="K223" s="226" t="str">
        <f t="shared" si="12"/>
        <v/>
      </c>
      <c r="L223" s="226" t="str">
        <f t="shared" si="13"/>
        <v/>
      </c>
      <c r="M223" s="333" t="b">
        <f t="shared" si="14"/>
        <v>0</v>
      </c>
      <c r="N223" s="214">
        <f t="shared" si="15"/>
        <v>1</v>
      </c>
      <c r="O223" s="294"/>
      <c r="P223" s="322"/>
    </row>
    <row r="224" spans="1:16" x14ac:dyDescent="0.25">
      <c r="A224" s="216">
        <v>215</v>
      </c>
      <c r="B224" s="39"/>
      <c r="C224" s="39"/>
      <c r="D224" s="39"/>
      <c r="E224" s="38"/>
      <c r="F224" s="38"/>
      <c r="G224" s="38"/>
      <c r="H224" s="38"/>
      <c r="I224" s="67" t="str">
        <f>IF(OR($B224="",$C224="",$D224="",$E224&lt;an_initial,$E224&gt;an_final,$G224="",$M224=FALSE),"",P_ISI_STR*VLOOKUP(N224,Coef!$E$2:$F$17,2,FALSE))</f>
        <v/>
      </c>
      <c r="J224" s="67" t="str">
        <f>IF(OR($B224="",$C224="",$D224="",$E224&gt;an_final,$G224="",$E224="",M224=FALSE),"",P_ISI_STR*VLOOKUP(N224,Coef!$E$2:$F$17,2,FALSE))</f>
        <v/>
      </c>
      <c r="K224" s="226" t="str">
        <f t="shared" si="12"/>
        <v/>
      </c>
      <c r="L224" s="226" t="str">
        <f t="shared" si="13"/>
        <v/>
      </c>
      <c r="M224" s="333" t="b">
        <f t="shared" si="14"/>
        <v>0</v>
      </c>
      <c r="N224" s="214">
        <f t="shared" si="15"/>
        <v>1</v>
      </c>
      <c r="O224" s="294"/>
      <c r="P224" s="322"/>
    </row>
    <row r="225" spans="1:16" x14ac:dyDescent="0.25">
      <c r="A225" s="216">
        <v>216</v>
      </c>
      <c r="B225" s="39"/>
      <c r="C225" s="39"/>
      <c r="D225" s="39"/>
      <c r="E225" s="38"/>
      <c r="F225" s="38"/>
      <c r="G225" s="38"/>
      <c r="H225" s="38"/>
      <c r="I225" s="67" t="str">
        <f>IF(OR($B225="",$C225="",$D225="",$E225&lt;an_initial,$E225&gt;an_final,$G225="",$M225=FALSE),"",P_ISI_STR*VLOOKUP(N225,Coef!$E$2:$F$17,2,FALSE))</f>
        <v/>
      </c>
      <c r="J225" s="67" t="str">
        <f>IF(OR($B225="",$C225="",$D225="",$E225&gt;an_final,$G225="",$E225="",M225=FALSE),"",P_ISI_STR*VLOOKUP(N225,Coef!$E$2:$F$17,2,FALSE))</f>
        <v/>
      </c>
      <c r="K225" s="226" t="str">
        <f t="shared" si="12"/>
        <v/>
      </c>
      <c r="L225" s="226" t="str">
        <f t="shared" si="13"/>
        <v/>
      </c>
      <c r="M225" s="333" t="b">
        <f t="shared" si="14"/>
        <v>0</v>
      </c>
      <c r="N225" s="214">
        <f t="shared" si="15"/>
        <v>1</v>
      </c>
      <c r="O225" s="294"/>
      <c r="P225" s="322"/>
    </row>
    <row r="226" spans="1:16" x14ac:dyDescent="0.25">
      <c r="A226" s="216">
        <v>217</v>
      </c>
      <c r="B226" s="39"/>
      <c r="C226" s="39"/>
      <c r="D226" s="39"/>
      <c r="E226" s="38"/>
      <c r="F226" s="38"/>
      <c r="G226" s="38"/>
      <c r="H226" s="38"/>
      <c r="I226" s="67" t="str">
        <f>IF(OR($B226="",$C226="",$D226="",$E226&lt;an_initial,$E226&gt;an_final,$G226="",$M226=FALSE),"",P_ISI_STR*VLOOKUP(N226,Coef!$E$2:$F$17,2,FALSE))</f>
        <v/>
      </c>
      <c r="J226" s="67" t="str">
        <f>IF(OR($B226="",$C226="",$D226="",$E226&gt;an_final,$G226="",$E226="",M226=FALSE),"",P_ISI_STR*VLOOKUP(N226,Coef!$E$2:$F$17,2,FALSE))</f>
        <v/>
      </c>
      <c r="K226" s="226" t="str">
        <f t="shared" si="12"/>
        <v/>
      </c>
      <c r="L226" s="226" t="str">
        <f t="shared" si="13"/>
        <v/>
      </c>
      <c r="M226" s="333" t="b">
        <f t="shared" si="14"/>
        <v>0</v>
      </c>
      <c r="N226" s="214">
        <f t="shared" si="15"/>
        <v>1</v>
      </c>
      <c r="O226" s="294"/>
      <c r="P226" s="322"/>
    </row>
    <row r="227" spans="1:16" x14ac:dyDescent="0.25">
      <c r="A227" s="216">
        <v>218</v>
      </c>
      <c r="B227" s="39"/>
      <c r="C227" s="39"/>
      <c r="D227" s="39"/>
      <c r="E227" s="38"/>
      <c r="F227" s="38"/>
      <c r="G227" s="38"/>
      <c r="H227" s="38"/>
      <c r="I227" s="67" t="str">
        <f>IF(OR($B227="",$C227="",$D227="",$E227&lt;an_initial,$E227&gt;an_final,$G227="",$M227=FALSE),"",P_ISI_STR*VLOOKUP(N227,Coef!$E$2:$F$17,2,FALSE))</f>
        <v/>
      </c>
      <c r="J227" s="67" t="str">
        <f>IF(OR($B227="",$C227="",$D227="",$E227&gt;an_final,$G227="",$E227="",M227=FALSE),"",P_ISI_STR*VLOOKUP(N227,Coef!$E$2:$F$17,2,FALSE))</f>
        <v/>
      </c>
      <c r="K227" s="226" t="str">
        <f t="shared" si="12"/>
        <v/>
      </c>
      <c r="L227" s="226" t="str">
        <f t="shared" si="13"/>
        <v/>
      </c>
      <c r="M227" s="333" t="b">
        <f t="shared" si="14"/>
        <v>0</v>
      </c>
      <c r="N227" s="214">
        <f t="shared" si="15"/>
        <v>1</v>
      </c>
      <c r="O227" s="294"/>
      <c r="P227" s="322"/>
    </row>
    <row r="228" spans="1:16" x14ac:dyDescent="0.25">
      <c r="A228" s="216">
        <v>219</v>
      </c>
      <c r="B228" s="39"/>
      <c r="C228" s="39"/>
      <c r="D228" s="39"/>
      <c r="E228" s="38"/>
      <c r="F228" s="38"/>
      <c r="G228" s="38"/>
      <c r="H228" s="38"/>
      <c r="I228" s="67" t="str">
        <f>IF(OR($B228="",$C228="",$D228="",$E228&lt;an_initial,$E228&gt;an_final,$G228="",$M228=FALSE),"",P_ISI_STR*VLOOKUP(N228,Coef!$E$2:$F$17,2,FALSE))</f>
        <v/>
      </c>
      <c r="J228" s="67" t="str">
        <f>IF(OR($B228="",$C228="",$D228="",$E228&gt;an_final,$G228="",$E228="",M228=FALSE),"",P_ISI_STR*VLOOKUP(N228,Coef!$E$2:$F$17,2,FALSE))</f>
        <v/>
      </c>
      <c r="K228" s="226" t="str">
        <f t="shared" si="12"/>
        <v/>
      </c>
      <c r="L228" s="226" t="str">
        <f t="shared" si="13"/>
        <v/>
      </c>
      <c r="M228" s="333" t="b">
        <f t="shared" si="14"/>
        <v>0</v>
      </c>
      <c r="N228" s="214">
        <f t="shared" si="15"/>
        <v>1</v>
      </c>
      <c r="O228" s="294"/>
      <c r="P228" s="322"/>
    </row>
    <row r="229" spans="1:16" x14ac:dyDescent="0.25">
      <c r="A229" s="216">
        <v>220</v>
      </c>
      <c r="B229" s="39"/>
      <c r="C229" s="39"/>
      <c r="D229" s="39"/>
      <c r="E229" s="38"/>
      <c r="F229" s="38"/>
      <c r="G229" s="38"/>
      <c r="H229" s="38"/>
      <c r="I229" s="67" t="str">
        <f>IF(OR($B229="",$C229="",$D229="",$E229&lt;an_initial,$E229&gt;an_final,$G229="",$M229=FALSE),"",P_ISI_STR*VLOOKUP(N229,Coef!$E$2:$F$17,2,FALSE))</f>
        <v/>
      </c>
      <c r="J229" s="67" t="str">
        <f>IF(OR($B229="",$C229="",$D229="",$E229&gt;an_final,$G229="",$E229="",M229=FALSE),"",P_ISI_STR*VLOOKUP(N229,Coef!$E$2:$F$17,2,FALSE))</f>
        <v/>
      </c>
      <c r="K229" s="226" t="str">
        <f t="shared" si="12"/>
        <v/>
      </c>
      <c r="L229" s="226" t="str">
        <f t="shared" si="13"/>
        <v/>
      </c>
      <c r="M229" s="333" t="b">
        <f t="shared" si="14"/>
        <v>0</v>
      </c>
      <c r="N229" s="214">
        <f t="shared" si="15"/>
        <v>1</v>
      </c>
      <c r="O229" s="294"/>
      <c r="P229" s="322"/>
    </row>
    <row r="230" spans="1:16" x14ac:dyDescent="0.25">
      <c r="A230" s="216">
        <v>221</v>
      </c>
      <c r="B230" s="39"/>
      <c r="C230" s="39"/>
      <c r="D230" s="39"/>
      <c r="E230" s="38"/>
      <c r="F230" s="38"/>
      <c r="G230" s="38"/>
      <c r="H230" s="38"/>
      <c r="I230" s="67" t="str">
        <f>IF(OR($B230="",$C230="",$D230="",$E230&lt;an_initial,$E230&gt;an_final,$G230="",$M230=FALSE),"",P_ISI_STR*VLOOKUP(N230,Coef!$E$2:$F$17,2,FALSE))</f>
        <v/>
      </c>
      <c r="J230" s="67" t="str">
        <f>IF(OR($B230="",$C230="",$D230="",$E230&gt;an_final,$G230="",$E230="",M230=FALSE),"",P_ISI_STR*VLOOKUP(N230,Coef!$E$2:$F$17,2,FALSE))</f>
        <v/>
      </c>
      <c r="K230" s="226" t="str">
        <f t="shared" si="12"/>
        <v/>
      </c>
      <c r="L230" s="226" t="str">
        <f t="shared" si="13"/>
        <v/>
      </c>
      <c r="M230" s="333" t="b">
        <f t="shared" si="14"/>
        <v>0</v>
      </c>
      <c r="N230" s="214">
        <f t="shared" si="15"/>
        <v>1</v>
      </c>
      <c r="O230" s="294"/>
      <c r="P230" s="322"/>
    </row>
    <row r="231" spans="1:16" x14ac:dyDescent="0.25">
      <c r="A231" s="216">
        <v>222</v>
      </c>
      <c r="B231" s="39"/>
      <c r="C231" s="39"/>
      <c r="D231" s="39"/>
      <c r="E231" s="38"/>
      <c r="F231" s="38"/>
      <c r="G231" s="38"/>
      <c r="H231" s="38"/>
      <c r="I231" s="67" t="str">
        <f>IF(OR($B231="",$C231="",$D231="",$E231&lt;an_initial,$E231&gt;an_final,$G231="",$M231=FALSE),"",P_ISI_STR*VLOOKUP(N231,Coef!$E$2:$F$17,2,FALSE))</f>
        <v/>
      </c>
      <c r="J231" s="67" t="str">
        <f>IF(OR($B231="",$C231="",$D231="",$E231&gt;an_final,$G231="",$E231="",M231=FALSE),"",P_ISI_STR*VLOOKUP(N231,Coef!$E$2:$F$17,2,FALSE))</f>
        <v/>
      </c>
      <c r="K231" s="226" t="str">
        <f t="shared" si="12"/>
        <v/>
      </c>
      <c r="L231" s="226" t="str">
        <f t="shared" si="13"/>
        <v/>
      </c>
      <c r="M231" s="333" t="b">
        <f t="shared" si="14"/>
        <v>0</v>
      </c>
      <c r="N231" s="214">
        <f t="shared" si="15"/>
        <v>1</v>
      </c>
      <c r="O231" s="294"/>
      <c r="P231" s="322"/>
    </row>
    <row r="232" spans="1:16" x14ac:dyDescent="0.25">
      <c r="A232" s="216">
        <v>223</v>
      </c>
      <c r="B232" s="39"/>
      <c r="C232" s="39"/>
      <c r="D232" s="39"/>
      <c r="E232" s="38"/>
      <c r="F232" s="38"/>
      <c r="G232" s="38"/>
      <c r="H232" s="38"/>
      <c r="I232" s="67" t="str">
        <f>IF(OR($B232="",$C232="",$D232="",$E232&lt;an_initial,$E232&gt;an_final,$G232="",$M232=FALSE),"",P_ISI_STR*VLOOKUP(N232,Coef!$E$2:$F$17,2,FALSE))</f>
        <v/>
      </c>
      <c r="J232" s="67" t="str">
        <f>IF(OR($B232="",$C232="",$D232="",$E232&gt;an_final,$G232="",$E232="",M232=FALSE),"",P_ISI_STR*VLOOKUP(N232,Coef!$E$2:$F$17,2,FALSE))</f>
        <v/>
      </c>
      <c r="K232" s="226" t="str">
        <f t="shared" si="12"/>
        <v/>
      </c>
      <c r="L232" s="226" t="str">
        <f t="shared" si="13"/>
        <v/>
      </c>
      <c r="M232" s="333" t="b">
        <f t="shared" si="14"/>
        <v>0</v>
      </c>
      <c r="N232" s="214">
        <f t="shared" si="15"/>
        <v>1</v>
      </c>
      <c r="O232" s="294"/>
      <c r="P232" s="322"/>
    </row>
    <row r="233" spans="1:16" x14ac:dyDescent="0.25">
      <c r="A233" s="216">
        <v>224</v>
      </c>
      <c r="B233" s="39"/>
      <c r="C233" s="39"/>
      <c r="D233" s="39"/>
      <c r="E233" s="38"/>
      <c r="F233" s="38"/>
      <c r="G233" s="38"/>
      <c r="H233" s="38"/>
      <c r="I233" s="67" t="str">
        <f>IF(OR($B233="",$C233="",$D233="",$E233&lt;an_initial,$E233&gt;an_final,$G233="",$M233=FALSE),"",P_ISI_STR*VLOOKUP(N233,Coef!$E$2:$F$17,2,FALSE))</f>
        <v/>
      </c>
      <c r="J233" s="67" t="str">
        <f>IF(OR($B233="",$C233="",$D233="",$E233&gt;an_final,$G233="",$E233="",M233=FALSE),"",P_ISI_STR*VLOOKUP(N233,Coef!$E$2:$F$17,2,FALSE))</f>
        <v/>
      </c>
      <c r="K233" s="226" t="str">
        <f t="shared" si="12"/>
        <v/>
      </c>
      <c r="L233" s="226" t="str">
        <f t="shared" si="13"/>
        <v/>
      </c>
      <c r="M233" s="333" t="b">
        <f t="shared" si="14"/>
        <v>0</v>
      </c>
      <c r="N233" s="214">
        <f t="shared" si="15"/>
        <v>1</v>
      </c>
      <c r="O233" s="294"/>
      <c r="P233" s="322"/>
    </row>
    <row r="234" spans="1:16" x14ac:dyDescent="0.25">
      <c r="A234" s="216">
        <v>225</v>
      </c>
      <c r="B234" s="39"/>
      <c r="C234" s="39"/>
      <c r="D234" s="39"/>
      <c r="E234" s="38"/>
      <c r="F234" s="38"/>
      <c r="G234" s="38"/>
      <c r="H234" s="38"/>
      <c r="I234" s="67" t="str">
        <f>IF(OR($B234="",$C234="",$D234="",$E234&lt;an_initial,$E234&gt;an_final,$G234="",$M234=FALSE),"",P_ISI_STR*VLOOKUP(N234,Coef!$E$2:$F$17,2,FALSE))</f>
        <v/>
      </c>
      <c r="J234" s="67" t="str">
        <f>IF(OR($B234="",$C234="",$D234="",$E234&gt;an_final,$G234="",$E234="",M234=FALSE),"",P_ISI_STR*VLOOKUP(N234,Coef!$E$2:$F$17,2,FALSE))</f>
        <v/>
      </c>
      <c r="K234" s="226" t="str">
        <f t="shared" si="12"/>
        <v/>
      </c>
      <c r="L234" s="226" t="str">
        <f t="shared" si="13"/>
        <v/>
      </c>
      <c r="M234" s="333" t="b">
        <f t="shared" si="14"/>
        <v>0</v>
      </c>
      <c r="N234" s="214">
        <f t="shared" si="15"/>
        <v>1</v>
      </c>
      <c r="O234" s="294"/>
      <c r="P234" s="322"/>
    </row>
    <row r="235" spans="1:16" x14ac:dyDescent="0.25">
      <c r="A235" s="216">
        <v>226</v>
      </c>
      <c r="B235" s="39"/>
      <c r="C235" s="39"/>
      <c r="D235" s="39"/>
      <c r="E235" s="38"/>
      <c r="F235" s="38"/>
      <c r="G235" s="38"/>
      <c r="H235" s="38"/>
      <c r="I235" s="67" t="str">
        <f>IF(OR($B235="",$C235="",$D235="",$E235&lt;an_initial,$E235&gt;an_final,$G235="",$M235=FALSE),"",P_ISI_STR*VLOOKUP(N235,Coef!$E$2:$F$17,2,FALSE))</f>
        <v/>
      </c>
      <c r="J235" s="67" t="str">
        <f>IF(OR($B235="",$C235="",$D235="",$E235&gt;an_final,$G235="",$E235="",M235=FALSE),"",P_ISI_STR*VLOOKUP(N235,Coef!$E$2:$F$17,2,FALSE))</f>
        <v/>
      </c>
      <c r="K235" s="226" t="str">
        <f t="shared" si="12"/>
        <v/>
      </c>
      <c r="L235" s="226" t="str">
        <f t="shared" si="13"/>
        <v/>
      </c>
      <c r="M235" s="333" t="b">
        <f t="shared" si="14"/>
        <v>0</v>
      </c>
      <c r="N235" s="214">
        <f t="shared" si="15"/>
        <v>1</v>
      </c>
      <c r="O235" s="294"/>
      <c r="P235" s="322"/>
    </row>
    <row r="236" spans="1:16" x14ac:dyDescent="0.25">
      <c r="A236" s="216">
        <v>227</v>
      </c>
      <c r="B236" s="39"/>
      <c r="C236" s="39"/>
      <c r="D236" s="39"/>
      <c r="E236" s="38"/>
      <c r="F236" s="38"/>
      <c r="G236" s="38"/>
      <c r="H236" s="38"/>
      <c r="I236" s="67" t="str">
        <f>IF(OR($B236="",$C236="",$D236="",$E236&lt;an_initial,$E236&gt;an_final,$G236="",$M236=FALSE),"",P_ISI_STR*VLOOKUP(N236,Coef!$E$2:$F$17,2,FALSE))</f>
        <v/>
      </c>
      <c r="J236" s="67" t="str">
        <f>IF(OR($B236="",$C236="",$D236="",$E236&gt;an_final,$G236="",$E236="",M236=FALSE),"",P_ISI_STR*VLOOKUP(N236,Coef!$E$2:$F$17,2,FALSE))</f>
        <v/>
      </c>
      <c r="K236" s="226" t="str">
        <f t="shared" si="12"/>
        <v/>
      </c>
      <c r="L236" s="226" t="str">
        <f t="shared" si="13"/>
        <v/>
      </c>
      <c r="M236" s="333" t="b">
        <f t="shared" si="14"/>
        <v>0</v>
      </c>
      <c r="N236" s="214">
        <f t="shared" si="15"/>
        <v>1</v>
      </c>
      <c r="O236" s="294"/>
      <c r="P236" s="322"/>
    </row>
    <row r="237" spans="1:16" x14ac:dyDescent="0.25">
      <c r="A237" s="216">
        <v>228</v>
      </c>
      <c r="B237" s="39"/>
      <c r="C237" s="39"/>
      <c r="D237" s="39"/>
      <c r="E237" s="38"/>
      <c r="F237" s="38"/>
      <c r="G237" s="38"/>
      <c r="H237" s="38"/>
      <c r="I237" s="67" t="str">
        <f>IF(OR($B237="",$C237="",$D237="",$E237&lt;an_initial,$E237&gt;an_final,$G237="",$M237=FALSE),"",P_ISI_STR*VLOOKUP(N237,Coef!$E$2:$F$17,2,FALSE))</f>
        <v/>
      </c>
      <c r="J237" s="67" t="str">
        <f>IF(OR($B237="",$C237="",$D237="",$E237&gt;an_final,$G237="",$E237="",M237=FALSE),"",P_ISI_STR*VLOOKUP(N237,Coef!$E$2:$F$17,2,FALSE))</f>
        <v/>
      </c>
      <c r="K237" s="226" t="str">
        <f t="shared" si="12"/>
        <v/>
      </c>
      <c r="L237" s="226" t="str">
        <f t="shared" si="13"/>
        <v/>
      </c>
      <c r="M237" s="333" t="b">
        <f t="shared" si="14"/>
        <v>0</v>
      </c>
      <c r="N237" s="214">
        <f t="shared" si="15"/>
        <v>1</v>
      </c>
      <c r="O237" s="294"/>
      <c r="P237" s="322"/>
    </row>
    <row r="238" spans="1:16" x14ac:dyDescent="0.25">
      <c r="A238" s="216">
        <v>229</v>
      </c>
      <c r="B238" s="39"/>
      <c r="C238" s="39"/>
      <c r="D238" s="39"/>
      <c r="E238" s="38"/>
      <c r="F238" s="38"/>
      <c r="G238" s="38"/>
      <c r="H238" s="38"/>
      <c r="I238" s="67" t="str">
        <f>IF(OR($B238="",$C238="",$D238="",$E238&lt;an_initial,$E238&gt;an_final,$G238="",$M238=FALSE),"",P_ISI_STR*VLOOKUP(N238,Coef!$E$2:$F$17,2,FALSE))</f>
        <v/>
      </c>
      <c r="J238" s="67" t="str">
        <f>IF(OR($B238="",$C238="",$D238="",$E238&gt;an_final,$G238="",$E238="",M238=FALSE),"",P_ISI_STR*VLOOKUP(N238,Coef!$E$2:$F$17,2,FALSE))</f>
        <v/>
      </c>
      <c r="K238" s="226" t="str">
        <f t="shared" si="12"/>
        <v/>
      </c>
      <c r="L238" s="226" t="str">
        <f t="shared" si="13"/>
        <v/>
      </c>
      <c r="M238" s="333" t="b">
        <f t="shared" si="14"/>
        <v>0</v>
      </c>
      <c r="N238" s="214">
        <f t="shared" si="15"/>
        <v>1</v>
      </c>
      <c r="O238" s="294"/>
      <c r="P238" s="322"/>
    </row>
    <row r="239" spans="1:16" x14ac:dyDescent="0.25">
      <c r="A239" s="216">
        <v>230</v>
      </c>
      <c r="B239" s="39"/>
      <c r="C239" s="39"/>
      <c r="D239" s="39"/>
      <c r="E239" s="38"/>
      <c r="F239" s="38"/>
      <c r="G239" s="38"/>
      <c r="H239" s="38"/>
      <c r="I239" s="67" t="str">
        <f>IF(OR($B239="",$C239="",$D239="",$E239&lt;an_initial,$E239&gt;an_final,$G239="",$M239=FALSE),"",P_ISI_STR*VLOOKUP(N239,Coef!$E$2:$F$17,2,FALSE))</f>
        <v/>
      </c>
      <c r="J239" s="67" t="str">
        <f>IF(OR($B239="",$C239="",$D239="",$E239&gt;an_final,$G239="",$E239="",M239=FALSE),"",P_ISI_STR*VLOOKUP(N239,Coef!$E$2:$F$17,2,FALSE))</f>
        <v/>
      </c>
      <c r="K239" s="226" t="str">
        <f t="shared" si="12"/>
        <v/>
      </c>
      <c r="L239" s="226" t="str">
        <f t="shared" si="13"/>
        <v/>
      </c>
      <c r="M239" s="333" t="b">
        <f t="shared" si="14"/>
        <v>0</v>
      </c>
      <c r="N239" s="214">
        <f t="shared" si="15"/>
        <v>1</v>
      </c>
      <c r="O239" s="294"/>
      <c r="P239" s="322"/>
    </row>
    <row r="240" spans="1:16" x14ac:dyDescent="0.25">
      <c r="A240" s="216">
        <v>231</v>
      </c>
      <c r="B240" s="39"/>
      <c r="C240" s="39"/>
      <c r="D240" s="39"/>
      <c r="E240" s="38"/>
      <c r="F240" s="38"/>
      <c r="G240" s="38"/>
      <c r="H240" s="38"/>
      <c r="I240" s="67" t="str">
        <f>IF(OR($B240="",$C240="",$D240="",$E240&lt;an_initial,$E240&gt;an_final,$G240="",$M240=FALSE),"",P_ISI_STR*VLOOKUP(N240,Coef!$E$2:$F$17,2,FALSE))</f>
        <v/>
      </c>
      <c r="J240" s="67" t="str">
        <f>IF(OR($B240="",$C240="",$D240="",$E240&gt;an_final,$G240="",$E240="",M240=FALSE),"",P_ISI_STR*VLOOKUP(N240,Coef!$E$2:$F$17,2,FALSE))</f>
        <v/>
      </c>
      <c r="K240" s="226" t="str">
        <f t="shared" si="12"/>
        <v/>
      </c>
      <c r="L240" s="226" t="str">
        <f t="shared" si="13"/>
        <v/>
      </c>
      <c r="M240" s="333" t="b">
        <f t="shared" si="14"/>
        <v>0</v>
      </c>
      <c r="N240" s="214">
        <f t="shared" si="15"/>
        <v>1</v>
      </c>
      <c r="O240" s="294"/>
      <c r="P240" s="322"/>
    </row>
    <row r="241" spans="1:16" x14ac:dyDescent="0.25">
      <c r="A241" s="216">
        <v>232</v>
      </c>
      <c r="B241" s="39"/>
      <c r="C241" s="39"/>
      <c r="D241" s="39"/>
      <c r="E241" s="38"/>
      <c r="F241" s="38"/>
      <c r="G241" s="38"/>
      <c r="H241" s="38"/>
      <c r="I241" s="67" t="str">
        <f>IF(OR($B241="",$C241="",$D241="",$E241&lt;an_initial,$E241&gt;an_final,$G241="",$M241=FALSE),"",P_ISI_STR*VLOOKUP(N241,Coef!$E$2:$F$17,2,FALSE))</f>
        <v/>
      </c>
      <c r="J241" s="67" t="str">
        <f>IF(OR($B241="",$C241="",$D241="",$E241&gt;an_final,$G241="",$E241="",M241=FALSE),"",P_ISI_STR*VLOOKUP(N241,Coef!$E$2:$F$17,2,FALSE))</f>
        <v/>
      </c>
      <c r="K241" s="226" t="str">
        <f t="shared" si="12"/>
        <v/>
      </c>
      <c r="L241" s="226" t="str">
        <f t="shared" si="13"/>
        <v/>
      </c>
      <c r="M241" s="333" t="b">
        <f t="shared" si="14"/>
        <v>0</v>
      </c>
      <c r="N241" s="214">
        <f t="shared" si="15"/>
        <v>1</v>
      </c>
      <c r="O241" s="294"/>
      <c r="P241" s="322"/>
    </row>
    <row r="242" spans="1:16" x14ac:dyDescent="0.25">
      <c r="A242" s="216">
        <v>233</v>
      </c>
      <c r="B242" s="39"/>
      <c r="C242" s="39"/>
      <c r="D242" s="39"/>
      <c r="E242" s="38"/>
      <c r="F242" s="38"/>
      <c r="G242" s="38"/>
      <c r="H242" s="38"/>
      <c r="I242" s="67" t="str">
        <f>IF(OR($B242="",$C242="",$D242="",$E242&lt;an_initial,$E242&gt;an_final,$G242="",$M242=FALSE),"",P_ISI_STR*VLOOKUP(N242,Coef!$E$2:$F$17,2,FALSE))</f>
        <v/>
      </c>
      <c r="J242" s="67" t="str">
        <f>IF(OR($B242="",$C242="",$D242="",$E242&gt;an_final,$G242="",$E242="",M242=FALSE),"",P_ISI_STR*VLOOKUP(N242,Coef!$E$2:$F$17,2,FALSE))</f>
        <v/>
      </c>
      <c r="K242" s="226" t="str">
        <f t="shared" si="12"/>
        <v/>
      </c>
      <c r="L242" s="226" t="str">
        <f t="shared" si="13"/>
        <v/>
      </c>
      <c r="M242" s="333" t="b">
        <f t="shared" si="14"/>
        <v>0</v>
      </c>
      <c r="N242" s="214">
        <f t="shared" si="15"/>
        <v>1</v>
      </c>
      <c r="O242" s="294"/>
      <c r="P242" s="322"/>
    </row>
    <row r="243" spans="1:16" x14ac:dyDescent="0.25">
      <c r="A243" s="216">
        <v>234</v>
      </c>
      <c r="B243" s="39"/>
      <c r="C243" s="39"/>
      <c r="D243" s="39"/>
      <c r="E243" s="38"/>
      <c r="F243" s="38"/>
      <c r="G243" s="38"/>
      <c r="H243" s="38"/>
      <c r="I243" s="67" t="str">
        <f>IF(OR($B243="",$C243="",$D243="",$E243&lt;an_initial,$E243&gt;an_final,$G243="",$M243=FALSE),"",P_ISI_STR*VLOOKUP(N243,Coef!$E$2:$F$17,2,FALSE))</f>
        <v/>
      </c>
      <c r="J243" s="67" t="str">
        <f>IF(OR($B243="",$C243="",$D243="",$E243&gt;an_final,$G243="",$E243="",M243=FALSE),"",P_ISI_STR*VLOOKUP(N243,Coef!$E$2:$F$17,2,FALSE))</f>
        <v/>
      </c>
      <c r="K243" s="226" t="str">
        <f t="shared" si="12"/>
        <v/>
      </c>
      <c r="L243" s="226" t="str">
        <f t="shared" si="13"/>
        <v/>
      </c>
      <c r="M243" s="333" t="b">
        <f t="shared" si="14"/>
        <v>0</v>
      </c>
      <c r="N243" s="214">
        <f t="shared" si="15"/>
        <v>1</v>
      </c>
      <c r="O243" s="294"/>
      <c r="P243" s="322"/>
    </row>
    <row r="244" spans="1:16" x14ac:dyDescent="0.25">
      <c r="A244" s="216">
        <v>235</v>
      </c>
      <c r="B244" s="39"/>
      <c r="C244" s="39"/>
      <c r="D244" s="39"/>
      <c r="E244" s="38"/>
      <c r="F244" s="38"/>
      <c r="G244" s="38"/>
      <c r="H244" s="38"/>
      <c r="I244" s="67" t="str">
        <f>IF(OR($B244="",$C244="",$D244="",$E244&lt;an_initial,$E244&gt;an_final,$G244="",$M244=FALSE),"",P_ISI_STR*VLOOKUP(N244,Coef!$E$2:$F$17,2,FALSE))</f>
        <v/>
      </c>
      <c r="J244" s="67" t="str">
        <f>IF(OR($B244="",$C244="",$D244="",$E244&gt;an_final,$G244="",$E244="",M244=FALSE),"",P_ISI_STR*VLOOKUP(N244,Coef!$E$2:$F$17,2,FALSE))</f>
        <v/>
      </c>
      <c r="K244" s="226" t="str">
        <f t="shared" si="12"/>
        <v/>
      </c>
      <c r="L244" s="226" t="str">
        <f t="shared" si="13"/>
        <v/>
      </c>
      <c r="M244" s="333" t="b">
        <f t="shared" si="14"/>
        <v>0</v>
      </c>
      <c r="N244" s="214">
        <f t="shared" si="15"/>
        <v>1</v>
      </c>
      <c r="O244" s="294"/>
      <c r="P244" s="322"/>
    </row>
    <row r="245" spans="1:16" x14ac:dyDescent="0.25">
      <c r="A245" s="216">
        <v>236</v>
      </c>
      <c r="B245" s="39"/>
      <c r="C245" s="39"/>
      <c r="D245" s="39"/>
      <c r="E245" s="38"/>
      <c r="F245" s="38"/>
      <c r="G245" s="38"/>
      <c r="H245" s="38"/>
      <c r="I245" s="67" t="str">
        <f>IF(OR($B245="",$C245="",$D245="",$E245&lt;an_initial,$E245&gt;an_final,$G245="",$M245=FALSE),"",P_ISI_STR*VLOOKUP(N245,Coef!$E$2:$F$17,2,FALSE))</f>
        <v/>
      </c>
      <c r="J245" s="67" t="str">
        <f>IF(OR($B245="",$C245="",$D245="",$E245&gt;an_final,$G245="",$E245="",M245=FALSE),"",P_ISI_STR*VLOOKUP(N245,Coef!$E$2:$F$17,2,FALSE))</f>
        <v/>
      </c>
      <c r="K245" s="226" t="str">
        <f t="shared" si="12"/>
        <v/>
      </c>
      <c r="L245" s="226" t="str">
        <f t="shared" si="13"/>
        <v/>
      </c>
      <c r="M245" s="333" t="b">
        <f t="shared" si="14"/>
        <v>0</v>
      </c>
      <c r="N245" s="214">
        <f t="shared" si="15"/>
        <v>1</v>
      </c>
      <c r="O245" s="294"/>
      <c r="P245" s="322"/>
    </row>
    <row r="246" spans="1:16" x14ac:dyDescent="0.25">
      <c r="A246" s="216">
        <v>237</v>
      </c>
      <c r="B246" s="39"/>
      <c r="C246" s="39"/>
      <c r="D246" s="39"/>
      <c r="E246" s="38"/>
      <c r="F246" s="38"/>
      <c r="G246" s="38"/>
      <c r="H246" s="38"/>
      <c r="I246" s="67" t="str">
        <f>IF(OR($B246="",$C246="",$D246="",$E246&lt;an_initial,$E246&gt;an_final,$G246="",$M246=FALSE),"",P_ISI_STR*VLOOKUP(N246,Coef!$E$2:$F$17,2,FALSE))</f>
        <v/>
      </c>
      <c r="J246" s="67" t="str">
        <f>IF(OR($B246="",$C246="",$D246="",$E246&gt;an_final,$G246="",$E246="",M246=FALSE),"",P_ISI_STR*VLOOKUP(N246,Coef!$E$2:$F$17,2,FALSE))</f>
        <v/>
      </c>
      <c r="K246" s="226" t="str">
        <f t="shared" si="12"/>
        <v/>
      </c>
      <c r="L246" s="226" t="str">
        <f t="shared" si="13"/>
        <v/>
      </c>
      <c r="M246" s="333" t="b">
        <f t="shared" si="14"/>
        <v>0</v>
      </c>
      <c r="N246" s="214">
        <f t="shared" si="15"/>
        <v>1</v>
      </c>
      <c r="O246" s="294"/>
      <c r="P246" s="322"/>
    </row>
    <row r="247" spans="1:16" x14ac:dyDescent="0.25">
      <c r="A247" s="216">
        <v>238</v>
      </c>
      <c r="B247" s="39"/>
      <c r="C247" s="39"/>
      <c r="D247" s="39"/>
      <c r="E247" s="38"/>
      <c r="F247" s="38"/>
      <c r="G247" s="38"/>
      <c r="H247" s="38"/>
      <c r="I247" s="67" t="str">
        <f>IF(OR($B247="",$C247="",$D247="",$E247&lt;an_initial,$E247&gt;an_final,$G247="",$M247=FALSE),"",P_ISI_STR*VLOOKUP(N247,Coef!$E$2:$F$17,2,FALSE))</f>
        <v/>
      </c>
      <c r="J247" s="67" t="str">
        <f>IF(OR($B247="",$C247="",$D247="",$E247&gt;an_final,$G247="",$E247="",M247=FALSE),"",P_ISI_STR*VLOOKUP(N247,Coef!$E$2:$F$17,2,FALSE))</f>
        <v/>
      </c>
      <c r="K247" s="226" t="str">
        <f t="shared" si="12"/>
        <v/>
      </c>
      <c r="L247" s="226" t="str">
        <f t="shared" si="13"/>
        <v/>
      </c>
      <c r="M247" s="333" t="b">
        <f t="shared" si="14"/>
        <v>0</v>
      </c>
      <c r="N247" s="214">
        <f t="shared" si="15"/>
        <v>1</v>
      </c>
      <c r="O247" s="294"/>
      <c r="P247" s="322"/>
    </row>
    <row r="248" spans="1:16" x14ac:dyDescent="0.25">
      <c r="A248" s="216">
        <v>239</v>
      </c>
      <c r="B248" s="39"/>
      <c r="C248" s="39"/>
      <c r="D248" s="39"/>
      <c r="E248" s="38"/>
      <c r="F248" s="38"/>
      <c r="G248" s="38"/>
      <c r="H248" s="38"/>
      <c r="I248" s="67" t="str">
        <f>IF(OR($B248="",$C248="",$D248="",$E248&lt;an_initial,$E248&gt;an_final,$G248="",$M248=FALSE),"",P_ISI_STR*VLOOKUP(N248,Coef!$E$2:$F$17,2,FALSE))</f>
        <v/>
      </c>
      <c r="J248" s="67" t="str">
        <f>IF(OR($B248="",$C248="",$D248="",$E248&gt;an_final,$G248="",$E248="",M248=FALSE),"",P_ISI_STR*VLOOKUP(N248,Coef!$E$2:$F$17,2,FALSE))</f>
        <v/>
      </c>
      <c r="K248" s="226" t="str">
        <f t="shared" si="12"/>
        <v/>
      </c>
      <c r="L248" s="226" t="str">
        <f t="shared" si="13"/>
        <v/>
      </c>
      <c r="M248" s="333" t="b">
        <f t="shared" si="14"/>
        <v>0</v>
      </c>
      <c r="N248" s="214">
        <f t="shared" si="15"/>
        <v>1</v>
      </c>
      <c r="O248" s="294"/>
      <c r="P248" s="322"/>
    </row>
    <row r="249" spans="1:16" x14ac:dyDescent="0.25">
      <c r="A249" s="216">
        <v>240</v>
      </c>
      <c r="B249" s="39"/>
      <c r="C249" s="39"/>
      <c r="D249" s="39"/>
      <c r="E249" s="38"/>
      <c r="F249" s="38"/>
      <c r="G249" s="38"/>
      <c r="H249" s="38"/>
      <c r="I249" s="67" t="str">
        <f>IF(OR($B249="",$C249="",$D249="",$E249&lt;an_initial,$E249&gt;an_final,$G249="",$M249=FALSE),"",P_ISI_STR*VLOOKUP(N249,Coef!$E$2:$F$17,2,FALSE))</f>
        <v/>
      </c>
      <c r="J249" s="67" t="str">
        <f>IF(OR($B249="",$C249="",$D249="",$E249&gt;an_final,$G249="",$E249="",M249=FALSE),"",P_ISI_STR*VLOOKUP(N249,Coef!$E$2:$F$17,2,FALSE))</f>
        <v/>
      </c>
      <c r="K249" s="226" t="str">
        <f t="shared" si="12"/>
        <v/>
      </c>
      <c r="L249" s="226" t="str">
        <f t="shared" si="13"/>
        <v/>
      </c>
      <c r="M249" s="333" t="b">
        <f t="shared" si="14"/>
        <v>0</v>
      </c>
      <c r="N249" s="214">
        <f t="shared" si="15"/>
        <v>1</v>
      </c>
      <c r="O249" s="294"/>
      <c r="P249" s="322"/>
    </row>
    <row r="250" spans="1:16" x14ac:dyDescent="0.25">
      <c r="A250" s="216">
        <v>241</v>
      </c>
      <c r="B250" s="39"/>
      <c r="C250" s="39"/>
      <c r="D250" s="39"/>
      <c r="E250" s="38"/>
      <c r="F250" s="38"/>
      <c r="G250" s="38"/>
      <c r="H250" s="38"/>
      <c r="I250" s="67" t="str">
        <f>IF(OR($B250="",$C250="",$D250="",$E250&lt;an_initial,$E250&gt;an_final,$G250="",$M250=FALSE),"",P_ISI_STR*VLOOKUP(N250,Coef!$E$2:$F$17,2,FALSE))</f>
        <v/>
      </c>
      <c r="J250" s="67" t="str">
        <f>IF(OR($B250="",$C250="",$D250="",$E250&gt;an_final,$G250="",$E250="",M250=FALSE),"",P_ISI_STR*VLOOKUP(N250,Coef!$E$2:$F$17,2,FALSE))</f>
        <v/>
      </c>
      <c r="K250" s="226" t="str">
        <f t="shared" si="12"/>
        <v/>
      </c>
      <c r="L250" s="226" t="str">
        <f t="shared" si="13"/>
        <v/>
      </c>
      <c r="M250" s="333" t="b">
        <f t="shared" si="14"/>
        <v>0</v>
      </c>
      <c r="N250" s="214">
        <f t="shared" si="15"/>
        <v>1</v>
      </c>
      <c r="O250" s="294"/>
      <c r="P250" s="322"/>
    </row>
    <row r="251" spans="1:16" x14ac:dyDescent="0.25">
      <c r="A251" s="216">
        <v>242</v>
      </c>
      <c r="B251" s="39"/>
      <c r="C251" s="39"/>
      <c r="D251" s="39"/>
      <c r="E251" s="38"/>
      <c r="F251" s="38"/>
      <c r="G251" s="38"/>
      <c r="H251" s="38"/>
      <c r="I251" s="67" t="str">
        <f>IF(OR($B251="",$C251="",$D251="",$E251&lt;an_initial,$E251&gt;an_final,$G251="",$M251=FALSE),"",P_ISI_STR*VLOOKUP(N251,Coef!$E$2:$F$17,2,FALSE))</f>
        <v/>
      </c>
      <c r="J251" s="67" t="str">
        <f>IF(OR($B251="",$C251="",$D251="",$E251&gt;an_final,$G251="",$E251="",M251=FALSE),"",P_ISI_STR*VLOOKUP(N251,Coef!$E$2:$F$17,2,FALSE))</f>
        <v/>
      </c>
      <c r="K251" s="226" t="str">
        <f t="shared" si="12"/>
        <v/>
      </c>
      <c r="L251" s="226" t="str">
        <f t="shared" si="13"/>
        <v/>
      </c>
      <c r="M251" s="333" t="b">
        <f t="shared" si="14"/>
        <v>0</v>
      </c>
      <c r="N251" s="214">
        <f t="shared" si="15"/>
        <v>1</v>
      </c>
      <c r="O251" s="294"/>
      <c r="P251" s="322"/>
    </row>
    <row r="252" spans="1:16" x14ac:dyDescent="0.25">
      <c r="A252" s="216">
        <v>243</v>
      </c>
      <c r="B252" s="39"/>
      <c r="C252" s="39"/>
      <c r="D252" s="39"/>
      <c r="E252" s="38"/>
      <c r="F252" s="38"/>
      <c r="G252" s="38"/>
      <c r="H252" s="38"/>
      <c r="I252" s="67" t="str">
        <f>IF(OR($B252="",$C252="",$D252="",$E252&lt;an_initial,$E252&gt;an_final,$G252="",$M252=FALSE),"",P_ISI_STR*VLOOKUP(N252,Coef!$E$2:$F$17,2,FALSE))</f>
        <v/>
      </c>
      <c r="J252" s="67" t="str">
        <f>IF(OR($B252="",$C252="",$D252="",$E252&gt;an_final,$G252="",$E252="",M252=FALSE),"",P_ISI_STR*VLOOKUP(N252,Coef!$E$2:$F$17,2,FALSE))</f>
        <v/>
      </c>
      <c r="K252" s="226" t="str">
        <f t="shared" si="12"/>
        <v/>
      </c>
      <c r="L252" s="226" t="str">
        <f t="shared" si="13"/>
        <v/>
      </c>
      <c r="M252" s="333" t="b">
        <f t="shared" si="14"/>
        <v>0</v>
      </c>
      <c r="N252" s="214">
        <f t="shared" si="15"/>
        <v>1</v>
      </c>
      <c r="O252" s="294"/>
      <c r="P252" s="322"/>
    </row>
    <row r="253" spans="1:16" x14ac:dyDescent="0.25">
      <c r="A253" s="216">
        <v>244</v>
      </c>
      <c r="B253" s="39"/>
      <c r="C253" s="39"/>
      <c r="D253" s="39"/>
      <c r="E253" s="38"/>
      <c r="F253" s="38"/>
      <c r="G253" s="38"/>
      <c r="H253" s="38"/>
      <c r="I253" s="67" t="str">
        <f>IF(OR($B253="",$C253="",$D253="",$E253&lt;an_initial,$E253&gt;an_final,$G253="",$M253=FALSE),"",P_ISI_STR*VLOOKUP(N253,Coef!$E$2:$F$17,2,FALSE))</f>
        <v/>
      </c>
      <c r="J253" s="67" t="str">
        <f>IF(OR($B253="",$C253="",$D253="",$E253&gt;an_final,$G253="",$E253="",M253=FALSE),"",P_ISI_STR*VLOOKUP(N253,Coef!$E$2:$F$17,2,FALSE))</f>
        <v/>
      </c>
      <c r="K253" s="226" t="str">
        <f t="shared" si="12"/>
        <v/>
      </c>
      <c r="L253" s="226" t="str">
        <f t="shared" si="13"/>
        <v/>
      </c>
      <c r="M253" s="333" t="b">
        <f t="shared" si="14"/>
        <v>0</v>
      </c>
      <c r="N253" s="214">
        <f t="shared" si="15"/>
        <v>1</v>
      </c>
      <c r="O253" s="294"/>
      <c r="P253" s="322"/>
    </row>
    <row r="254" spans="1:16" x14ac:dyDescent="0.25">
      <c r="A254" s="216">
        <v>245</v>
      </c>
      <c r="B254" s="39"/>
      <c r="C254" s="39"/>
      <c r="D254" s="39"/>
      <c r="E254" s="38"/>
      <c r="F254" s="38"/>
      <c r="G254" s="38"/>
      <c r="H254" s="38"/>
      <c r="I254" s="67" t="str">
        <f>IF(OR($B254="",$C254="",$D254="",$E254&lt;an_initial,$E254&gt;an_final,$G254="",$M254=FALSE),"",P_ISI_STR*VLOOKUP(N254,Coef!$E$2:$F$17,2,FALSE))</f>
        <v/>
      </c>
      <c r="J254" s="67" t="str">
        <f>IF(OR($B254="",$C254="",$D254="",$E254&gt;an_final,$G254="",$E254="",M254=FALSE),"",P_ISI_STR*VLOOKUP(N254,Coef!$E$2:$F$17,2,FALSE))</f>
        <v/>
      </c>
      <c r="K254" s="226" t="str">
        <f t="shared" si="12"/>
        <v/>
      </c>
      <c r="L254" s="226" t="str">
        <f t="shared" si="13"/>
        <v/>
      </c>
      <c r="M254" s="333" t="b">
        <f t="shared" si="14"/>
        <v>0</v>
      </c>
      <c r="N254" s="214">
        <f t="shared" si="15"/>
        <v>1</v>
      </c>
      <c r="O254" s="294"/>
      <c r="P254" s="322"/>
    </row>
    <row r="255" spans="1:16" x14ac:dyDescent="0.25">
      <c r="A255" s="216">
        <v>246</v>
      </c>
      <c r="B255" s="39"/>
      <c r="C255" s="39"/>
      <c r="D255" s="39"/>
      <c r="E255" s="38"/>
      <c r="F255" s="38"/>
      <c r="G255" s="38"/>
      <c r="H255" s="38"/>
      <c r="I255" s="67" t="str">
        <f>IF(OR($B255="",$C255="",$D255="",$E255&lt;an_initial,$E255&gt;an_final,$G255="",$M255=FALSE),"",P_ISI_STR*VLOOKUP(N255,Coef!$E$2:$F$17,2,FALSE))</f>
        <v/>
      </c>
      <c r="J255" s="67" t="str">
        <f>IF(OR($B255="",$C255="",$D255="",$E255&gt;an_final,$G255="",$E255="",M255=FALSE),"",P_ISI_STR*VLOOKUP(N255,Coef!$E$2:$F$17,2,FALSE))</f>
        <v/>
      </c>
      <c r="K255" s="226" t="str">
        <f t="shared" si="12"/>
        <v/>
      </c>
      <c r="L255" s="226" t="str">
        <f t="shared" si="13"/>
        <v/>
      </c>
      <c r="M255" s="333" t="b">
        <f t="shared" si="14"/>
        <v>0</v>
      </c>
      <c r="N255" s="214">
        <f t="shared" si="15"/>
        <v>1</v>
      </c>
      <c r="O255" s="294"/>
      <c r="P255" s="322"/>
    </row>
    <row r="256" spans="1:16" x14ac:dyDescent="0.25">
      <c r="A256" s="216">
        <v>247</v>
      </c>
      <c r="B256" s="39"/>
      <c r="C256" s="39"/>
      <c r="D256" s="39"/>
      <c r="E256" s="38"/>
      <c r="F256" s="38"/>
      <c r="G256" s="38"/>
      <c r="H256" s="38"/>
      <c r="I256" s="67" t="str">
        <f>IF(OR($B256="",$C256="",$D256="",$E256&lt;an_initial,$E256&gt;an_final,$G256="",$M256=FALSE),"",P_ISI_STR*VLOOKUP(N256,Coef!$E$2:$F$17,2,FALSE))</f>
        <v/>
      </c>
      <c r="J256" s="67" t="str">
        <f>IF(OR($B256="",$C256="",$D256="",$E256&gt;an_final,$G256="",$E256="",M256=FALSE),"",P_ISI_STR*VLOOKUP(N256,Coef!$E$2:$F$17,2,FALSE))</f>
        <v/>
      </c>
      <c r="K256" s="226" t="str">
        <f t="shared" si="12"/>
        <v/>
      </c>
      <c r="L256" s="226" t="str">
        <f t="shared" si="13"/>
        <v/>
      </c>
      <c r="M256" s="333" t="b">
        <f t="shared" si="14"/>
        <v>0</v>
      </c>
      <c r="N256" s="214">
        <f t="shared" si="15"/>
        <v>1</v>
      </c>
      <c r="O256" s="294"/>
      <c r="P256" s="322"/>
    </row>
    <row r="257" spans="1:16" x14ac:dyDescent="0.25">
      <c r="A257" s="216">
        <v>248</v>
      </c>
      <c r="B257" s="39"/>
      <c r="C257" s="39"/>
      <c r="D257" s="39"/>
      <c r="E257" s="38"/>
      <c r="F257" s="38"/>
      <c r="G257" s="38"/>
      <c r="H257" s="38"/>
      <c r="I257" s="67" t="str">
        <f>IF(OR($B257="",$C257="",$D257="",$E257&lt;an_initial,$E257&gt;an_final,$G257="",$M257=FALSE),"",P_ISI_STR*VLOOKUP(N257,Coef!$E$2:$F$17,2,FALSE))</f>
        <v/>
      </c>
      <c r="J257" s="67" t="str">
        <f>IF(OR($B257="",$C257="",$D257="",$E257&gt;an_final,$G257="",$E257="",M257=FALSE),"",P_ISI_STR*VLOOKUP(N257,Coef!$E$2:$F$17,2,FALSE))</f>
        <v/>
      </c>
      <c r="K257" s="226" t="str">
        <f t="shared" si="12"/>
        <v/>
      </c>
      <c r="L257" s="226" t="str">
        <f t="shared" si="13"/>
        <v/>
      </c>
      <c r="M257" s="333" t="b">
        <f t="shared" si="14"/>
        <v>0</v>
      </c>
      <c r="N257" s="214">
        <f t="shared" si="15"/>
        <v>1</v>
      </c>
      <c r="O257" s="294"/>
      <c r="P257" s="322"/>
    </row>
    <row r="258" spans="1:16" x14ac:dyDescent="0.25">
      <c r="A258" s="216">
        <v>249</v>
      </c>
      <c r="B258" s="39"/>
      <c r="C258" s="39"/>
      <c r="D258" s="39"/>
      <c r="E258" s="38"/>
      <c r="F258" s="38"/>
      <c r="G258" s="38"/>
      <c r="H258" s="38"/>
      <c r="I258" s="67" t="str">
        <f>IF(OR($B258="",$C258="",$D258="",$E258&lt;an_initial,$E258&gt;an_final,$G258="",$M258=FALSE),"",P_ISI_STR*VLOOKUP(N258,Coef!$E$2:$F$17,2,FALSE))</f>
        <v/>
      </c>
      <c r="J258" s="67" t="str">
        <f>IF(OR($B258="",$C258="",$D258="",$E258&gt;an_final,$G258="",$E258="",M258=FALSE),"",P_ISI_STR*VLOOKUP(N258,Coef!$E$2:$F$17,2,FALSE))</f>
        <v/>
      </c>
      <c r="K258" s="226" t="str">
        <f t="shared" si="12"/>
        <v/>
      </c>
      <c r="L258" s="226" t="str">
        <f t="shared" si="13"/>
        <v/>
      </c>
      <c r="M258" s="333" t="b">
        <f t="shared" si="14"/>
        <v>0</v>
      </c>
      <c r="N258" s="214">
        <f t="shared" si="15"/>
        <v>1</v>
      </c>
      <c r="O258" s="294"/>
      <c r="P258" s="322"/>
    </row>
    <row r="259" spans="1:16" x14ac:dyDescent="0.25">
      <c r="A259" s="216">
        <v>250</v>
      </c>
      <c r="B259" s="39"/>
      <c r="C259" s="39"/>
      <c r="D259" s="39"/>
      <c r="E259" s="38"/>
      <c r="F259" s="38"/>
      <c r="G259" s="38"/>
      <c r="H259" s="38"/>
      <c r="I259" s="67" t="str">
        <f>IF(OR($B259="",$C259="",$D259="",$E259&lt;an_initial,$E259&gt;an_final,$G259="",$M259=FALSE),"",P_ISI_STR*VLOOKUP(N259,Coef!$E$2:$F$17,2,FALSE))</f>
        <v/>
      </c>
      <c r="J259" s="67" t="str">
        <f>IF(OR($B259="",$C259="",$D259="",$E259&gt;an_final,$G259="",$E259="",M259=FALSE),"",P_ISI_STR*VLOOKUP(N259,Coef!$E$2:$F$17,2,FALSE))</f>
        <v/>
      </c>
      <c r="K259" s="226" t="str">
        <f t="shared" si="12"/>
        <v/>
      </c>
      <c r="L259" s="226" t="str">
        <f t="shared" si="13"/>
        <v/>
      </c>
      <c r="M259" s="333" t="b">
        <f t="shared" si="14"/>
        <v>0</v>
      </c>
      <c r="N259" s="214">
        <f t="shared" si="15"/>
        <v>1</v>
      </c>
      <c r="O259" s="294"/>
      <c r="P259" s="322"/>
    </row>
  </sheetData>
  <sheetProtection password="CA41" sheet="1" objects="1" scenarios="1" formatCells="0" formatColumns="0" formatRows="0"/>
  <mergeCells count="13">
    <mergeCell ref="N7:N8"/>
    <mergeCell ref="K7:L7"/>
    <mergeCell ref="M7:M8"/>
    <mergeCell ref="G7:G8"/>
    <mergeCell ref="A4:J4"/>
    <mergeCell ref="A5:J5"/>
    <mergeCell ref="H7:H8"/>
    <mergeCell ref="F7:F8"/>
    <mergeCell ref="A7:A8"/>
    <mergeCell ref="B7:B8"/>
    <mergeCell ref="C7:C8"/>
    <mergeCell ref="D7:D8"/>
    <mergeCell ref="E7:E8"/>
  </mergeCells>
  <phoneticPr fontId="29" type="noConversion"/>
  <pageMargins left="0.59055118110236227" right="0.59055118110236227" top="0.78740157480314965" bottom="1.1811023622047245" header="0" footer="0.31496062992125984"/>
  <pageSetup paperSize="9" scale="78"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Q259"/>
  <sheetViews>
    <sheetView zoomScaleNormal="100" workbookViewId="0">
      <selection activeCell="I8" sqref="I8"/>
    </sheetView>
  </sheetViews>
  <sheetFormatPr defaultRowHeight="15.75" x14ac:dyDescent="0.25"/>
  <cols>
    <col min="1" max="1" width="5.7109375" style="318" customWidth="1"/>
    <col min="2" max="2" width="34.5703125" style="318" customWidth="1"/>
    <col min="3" max="3" width="35.85546875" style="318" customWidth="1"/>
    <col min="4" max="4" width="28.7109375" style="318" customWidth="1"/>
    <col min="5" max="5" width="9" style="318" customWidth="1"/>
    <col min="6" max="6" width="10.7109375" style="318" customWidth="1"/>
    <col min="7" max="7" width="18.7109375" style="318" customWidth="1"/>
    <col min="8" max="8" width="9.7109375" style="318" customWidth="1"/>
    <col min="9" max="9" width="13" style="287" customWidth="1"/>
    <col min="10" max="10" width="12.28515625" style="287" hidden="1" customWidth="1"/>
    <col min="11" max="11" width="9.7109375" style="291" hidden="1" customWidth="1"/>
    <col min="12" max="12" width="10.7109375" style="291" hidden="1" customWidth="1"/>
    <col min="13" max="13" width="10.7109375" style="332" hidden="1" customWidth="1"/>
    <col min="14" max="14" width="2.140625" style="287" hidden="1" customWidth="1"/>
    <col min="15" max="15" width="9.140625" style="287" customWidth="1"/>
    <col min="16" max="29" width="9.140625" style="318" customWidth="1"/>
    <col min="30" max="16384" width="9.140625" style="318"/>
  </cols>
  <sheetData>
    <row r="1" spans="1:15" x14ac:dyDescent="0.2">
      <c r="A1" s="611" t="s">
        <v>650</v>
      </c>
      <c r="E1" s="319"/>
      <c r="F1" s="319"/>
      <c r="H1" s="320"/>
      <c r="I1" s="321"/>
      <c r="J1" s="318"/>
      <c r="K1" s="320"/>
      <c r="L1" s="287"/>
      <c r="M1" s="291"/>
      <c r="N1" s="318"/>
      <c r="O1" s="318"/>
    </row>
    <row r="2" spans="1:15" x14ac:dyDescent="0.2">
      <c r="A2" s="611" t="str">
        <f>IF(ISBLANK(facultate), IF(ISBLANK(departament),"","Departament " &amp; departament), "Facultatea " &amp; facultate)</f>
        <v/>
      </c>
      <c r="E2" s="319"/>
      <c r="F2" s="319"/>
      <c r="H2" s="320"/>
      <c r="I2" s="321"/>
      <c r="J2" s="318"/>
      <c r="K2" s="320"/>
      <c r="L2" s="287"/>
      <c r="M2" s="291"/>
      <c r="N2" s="318"/>
      <c r="O2" s="318"/>
    </row>
    <row r="3" spans="1:15" x14ac:dyDescent="0.2">
      <c r="A3" s="611" t="str">
        <f>IF(ISBLANK(departament),"","Departamentul " &amp; departament)</f>
        <v/>
      </c>
      <c r="E3" s="319"/>
      <c r="F3" s="319"/>
      <c r="H3" s="320"/>
      <c r="I3" s="321"/>
      <c r="J3" s="318"/>
      <c r="K3" s="320"/>
      <c r="L3" s="287"/>
      <c r="M3" s="291"/>
      <c r="N3" s="318"/>
      <c r="O3" s="318"/>
    </row>
    <row r="4" spans="1:15" s="294" customFormat="1" x14ac:dyDescent="0.25">
      <c r="A4" s="882" t="s">
        <v>714</v>
      </c>
      <c r="B4" s="882"/>
      <c r="C4" s="882"/>
      <c r="D4" s="882"/>
      <c r="E4" s="882"/>
      <c r="F4" s="882"/>
      <c r="G4" s="882"/>
      <c r="H4" s="882"/>
      <c r="I4" s="882"/>
      <c r="J4" s="882"/>
      <c r="K4" s="292"/>
      <c r="L4" s="292"/>
      <c r="M4" s="293"/>
    </row>
    <row r="5" spans="1:15" s="294" customFormat="1" x14ac:dyDescent="0.25">
      <c r="A5" s="882" t="s">
        <v>802</v>
      </c>
      <c r="B5" s="882"/>
      <c r="C5" s="882"/>
      <c r="D5" s="882"/>
      <c r="E5" s="882"/>
      <c r="F5" s="882"/>
      <c r="G5" s="882"/>
      <c r="H5" s="882"/>
      <c r="I5" s="882"/>
      <c r="J5" s="882"/>
      <c r="K5" s="292"/>
      <c r="L5" s="292"/>
      <c r="M5" s="295"/>
    </row>
    <row r="6" spans="1:15" s="287" customFormat="1" ht="13.5" customHeight="1" x14ac:dyDescent="0.25">
      <c r="I6" s="294" t="str">
        <f>J6</f>
        <v xml:space="preserve"> </v>
      </c>
      <c r="J6" s="296" t="str">
        <f>CONCATENATE(functie," ",nume_candidat)</f>
        <v xml:space="preserve"> </v>
      </c>
      <c r="K6" s="291"/>
      <c r="L6" s="291"/>
      <c r="M6" s="295"/>
    </row>
    <row r="7" spans="1:15" s="294" customFormat="1" ht="33.75" customHeight="1" x14ac:dyDescent="0.25">
      <c r="A7" s="883" t="s">
        <v>470</v>
      </c>
      <c r="B7" s="883" t="s">
        <v>0</v>
      </c>
      <c r="C7" s="883" t="s">
        <v>1</v>
      </c>
      <c r="D7" s="883" t="s">
        <v>801</v>
      </c>
      <c r="E7" s="883" t="s">
        <v>3</v>
      </c>
      <c r="F7" s="880" t="s">
        <v>28</v>
      </c>
      <c r="G7" s="883" t="s">
        <v>467</v>
      </c>
      <c r="H7" s="883" t="s">
        <v>5</v>
      </c>
      <c r="I7" s="298" t="s">
        <v>886</v>
      </c>
      <c r="J7" s="298"/>
      <c r="K7" s="883" t="s">
        <v>7</v>
      </c>
      <c r="L7" s="883"/>
      <c r="M7" s="890" t="s">
        <v>708</v>
      </c>
      <c r="N7" s="893" t="s">
        <v>822</v>
      </c>
    </row>
    <row r="8" spans="1:15" s="294" customFormat="1" ht="38.25" customHeight="1" x14ac:dyDescent="0.25">
      <c r="A8" s="883"/>
      <c r="B8" s="883"/>
      <c r="C8" s="883"/>
      <c r="D8" s="883"/>
      <c r="E8" s="883"/>
      <c r="F8" s="881"/>
      <c r="G8" s="883"/>
      <c r="H8" s="883"/>
      <c r="I8" s="298" t="str">
        <f>CONCATENATE("ultimii ",durata_evaluare," ani")</f>
        <v>ultimii 5 ani</v>
      </c>
      <c r="J8" s="299" t="s">
        <v>6</v>
      </c>
      <c r="K8" s="298" t="str">
        <f>CONCATENATE("ultimii                                  ",durata_evaluare," ani")</f>
        <v>ultimii                                  5 ani</v>
      </c>
      <c r="L8" s="299" t="s">
        <v>6</v>
      </c>
      <c r="M8" s="890"/>
      <c r="N8" s="893"/>
    </row>
    <row r="9" spans="1:15" s="294" customFormat="1" x14ac:dyDescent="0.25">
      <c r="A9" s="301"/>
      <c r="B9" s="302"/>
      <c r="C9" s="302"/>
      <c r="D9" s="302"/>
      <c r="E9" s="354"/>
      <c r="F9" s="354"/>
      <c r="G9" s="303"/>
      <c r="H9" s="352"/>
      <c r="I9" s="572">
        <f>SUMIF(I10:I259,"&gt;0")</f>
        <v>0</v>
      </c>
      <c r="J9" s="572">
        <f>SUMIF(J10:J259,"&gt;0")</f>
        <v>0</v>
      </c>
      <c r="K9" s="327">
        <f>SUMIF(K10:K259,"&gt;0")</f>
        <v>0</v>
      </c>
      <c r="L9" s="327">
        <f>SUMIF(L10:L259,"&gt;0")</f>
        <v>0</v>
      </c>
      <c r="M9" s="328"/>
      <c r="N9" s="327"/>
    </row>
    <row r="10" spans="1:15" s="322" customFormat="1" x14ac:dyDescent="0.25">
      <c r="A10" s="216">
        <v>1</v>
      </c>
      <c r="B10" s="43"/>
      <c r="C10" s="43"/>
      <c r="D10" s="54"/>
      <c r="E10" s="34"/>
      <c r="F10" s="34"/>
      <c r="G10" s="34"/>
      <c r="H10" s="34"/>
      <c r="I10" s="67" t="str">
        <f>IF(OR($B10="",$C10="",$D10="",$E10&lt;an_initial,$E10&gt;an_final,$G10="",$M10=FALSE),"",P_ISI_ROM*VLOOKUP(N10,Coef!$E$2:$F$17,2,FALSE))</f>
        <v/>
      </c>
      <c r="J10" s="67" t="str">
        <f>IF(OR($B10="",$C10="",$D10="",$E10="",$E10&gt;an_final,$G10="",$M10=FALSE),"",P_ISI_ROM*VLOOKUP(N10,Coef!$E$2:$F$17,2,FALSE))</f>
        <v/>
      </c>
      <c r="K10" s="226" t="str">
        <f t="shared" ref="K10:K73" si="0">IF(OR($B10="",$C10="",$D10="",$E10&gt;an_final,$G10="",$M10=FALSE),"",IF($E10&gt;=an_initial,1,""))</f>
        <v/>
      </c>
      <c r="L10" s="226" t="str">
        <f t="shared" ref="L10:L73" si="1">IF(OR($B10="",$C10="",$D10="",$E10="",$E10&gt;an_final,$G10="",$M10=FALSE),"",1)</f>
        <v/>
      </c>
      <c r="M10" s="333" t="b">
        <f t="shared" ref="M10:M73" si="2">IF(nume_candidat="",FALSE,ISNUMBER(SEARCH(nume_candidat,$B10)))</f>
        <v>0</v>
      </c>
      <c r="N10" s="214">
        <f t="shared" ref="N10:N41" si="3">LEN(B10)-LEN(SUBSTITUTE(B10,",",""))+1</f>
        <v>1</v>
      </c>
      <c r="O10" s="294"/>
    </row>
    <row r="11" spans="1:15" s="322" customFormat="1" x14ac:dyDescent="0.25">
      <c r="A11" s="216">
        <v>2</v>
      </c>
      <c r="B11" s="43"/>
      <c r="C11" s="43"/>
      <c r="D11" s="43"/>
      <c r="E11" s="34"/>
      <c r="F11" s="34"/>
      <c r="G11" s="33"/>
      <c r="H11" s="33"/>
      <c r="I11" s="67" t="str">
        <f>IF(OR($B11="",$C11="",$D11="",$E11&lt;an_initial,$E11&gt;an_final,$G11="",$M11=FALSE),"",P_ISI_ROM*VLOOKUP(N11,Coef!$E$2:$F$17,2,FALSE))</f>
        <v/>
      </c>
      <c r="J11" s="67" t="str">
        <f>IF(OR($B11="",$C11="",$D11="",$E11="",$E11&gt;an_final,$G11="",$M11=FALSE),"",P_ISI_ROM*VLOOKUP(N11,Coef!$E$2:$F$17,2,FALSE))</f>
        <v/>
      </c>
      <c r="K11" s="226" t="str">
        <f t="shared" si="0"/>
        <v/>
      </c>
      <c r="L11" s="226" t="str">
        <f t="shared" si="1"/>
        <v/>
      </c>
      <c r="M11" s="333" t="b">
        <f t="shared" si="2"/>
        <v>0</v>
      </c>
      <c r="N11" s="214">
        <f t="shared" si="3"/>
        <v>1</v>
      </c>
      <c r="O11" s="294"/>
    </row>
    <row r="12" spans="1:15" s="322" customFormat="1" x14ac:dyDescent="0.25">
      <c r="A12" s="216">
        <v>3</v>
      </c>
      <c r="B12" s="39"/>
      <c r="C12" s="43"/>
      <c r="D12" s="39"/>
      <c r="E12" s="34"/>
      <c r="F12" s="34"/>
      <c r="G12" s="33"/>
      <c r="H12" s="216"/>
      <c r="I12" s="67" t="str">
        <f>IF(OR($B12="",$C12="",$D12="",$E12&lt;an_initial,$E12&gt;an_final,$G12="",$M12=FALSE),"",P_ISI_ROM*VLOOKUP(N12,Coef!$E$2:$F$17,2,FALSE))</f>
        <v/>
      </c>
      <c r="J12" s="67" t="str">
        <f>IF(OR($B12="",$C12="",$D12="",$E12="",$E12&gt;an_final,$G12="",$M12=FALSE),"",P_ISI_ROM*VLOOKUP(N12,Coef!$E$2:$F$17,2,FALSE))</f>
        <v/>
      </c>
      <c r="K12" s="226" t="str">
        <f t="shared" si="0"/>
        <v/>
      </c>
      <c r="L12" s="226" t="str">
        <f t="shared" si="1"/>
        <v/>
      </c>
      <c r="M12" s="333" t="b">
        <f t="shared" si="2"/>
        <v>0</v>
      </c>
      <c r="N12" s="214">
        <f t="shared" si="3"/>
        <v>1</v>
      </c>
      <c r="O12" s="294"/>
    </row>
    <row r="13" spans="1:15" s="322" customFormat="1" x14ac:dyDescent="0.25">
      <c r="A13" s="216">
        <v>4</v>
      </c>
      <c r="B13" s="39"/>
      <c r="C13" s="39"/>
      <c r="D13" s="39"/>
      <c r="E13" s="38"/>
      <c r="F13" s="38"/>
      <c r="G13" s="38"/>
      <c r="H13" s="38"/>
      <c r="I13" s="67" t="str">
        <f>IF(OR($B13="",$C13="",$D13="",$E13&lt;an_initial,$E13&gt;an_final,$G13="",$M13=FALSE),"",P_ISI_ROM*VLOOKUP(N13,Coef!$E$2:$F$17,2,FALSE))</f>
        <v/>
      </c>
      <c r="J13" s="67" t="str">
        <f>IF(OR($B13="",$C13="",$D13="",$E13="",$E13&gt;an_final,$G13="",$M13=FALSE),"",P_ISI_ROM*VLOOKUP(N13,Coef!$E$2:$F$17,2,FALSE))</f>
        <v/>
      </c>
      <c r="K13" s="226" t="str">
        <f t="shared" si="0"/>
        <v/>
      </c>
      <c r="L13" s="226" t="str">
        <f t="shared" si="1"/>
        <v/>
      </c>
      <c r="M13" s="333" t="b">
        <f t="shared" si="2"/>
        <v>0</v>
      </c>
      <c r="N13" s="214">
        <f t="shared" si="3"/>
        <v>1</v>
      </c>
      <c r="O13" s="294"/>
    </row>
    <row r="14" spans="1:15" s="322" customFormat="1" x14ac:dyDescent="0.25">
      <c r="A14" s="216">
        <v>5</v>
      </c>
      <c r="B14" s="39"/>
      <c r="C14" s="39"/>
      <c r="D14" s="39"/>
      <c r="E14" s="38"/>
      <c r="F14" s="38"/>
      <c r="G14" s="38"/>
      <c r="H14" s="38"/>
      <c r="I14" s="67" t="str">
        <f>IF(OR($B14="",$C14="",$D14="",$E14&lt;an_initial,$E14&gt;an_final,$G14="",$M14=FALSE),"",P_ISI_ROM*VLOOKUP(N14,Coef!$E$2:$F$17,2,FALSE))</f>
        <v/>
      </c>
      <c r="J14" s="67" t="str">
        <f>IF(OR($B14="",$C14="",$D14="",$E14="",$E14&gt;an_final,$G14="",$M14=FALSE),"",P_ISI_ROM*VLOOKUP(N14,Coef!$E$2:$F$17,2,FALSE))</f>
        <v/>
      </c>
      <c r="K14" s="226" t="str">
        <f t="shared" si="0"/>
        <v/>
      </c>
      <c r="L14" s="226" t="str">
        <f t="shared" si="1"/>
        <v/>
      </c>
      <c r="M14" s="333" t="b">
        <f t="shared" si="2"/>
        <v>0</v>
      </c>
      <c r="N14" s="214">
        <f t="shared" si="3"/>
        <v>1</v>
      </c>
      <c r="O14" s="294"/>
    </row>
    <row r="15" spans="1:15" s="322" customFormat="1" x14ac:dyDescent="0.25">
      <c r="A15" s="216">
        <v>6</v>
      </c>
      <c r="B15" s="39"/>
      <c r="C15" s="39"/>
      <c r="D15" s="39"/>
      <c r="E15" s="38"/>
      <c r="F15" s="38"/>
      <c r="G15" s="38"/>
      <c r="H15" s="38"/>
      <c r="I15" s="67" t="str">
        <f>IF(OR($B15="",$C15="",$D15="",$E15&lt;an_initial,$E15&gt;an_final,$G15="",$M15=FALSE),"",P_ISI_ROM*VLOOKUP(N15,Coef!$E$2:$F$17,2,FALSE))</f>
        <v/>
      </c>
      <c r="J15" s="67" t="str">
        <f>IF(OR($B15="",$C15="",$D15="",$E15="",$E15&gt;an_final,$G15="",$M15=FALSE),"",P_ISI_ROM*VLOOKUP(N15,Coef!$E$2:$F$17,2,FALSE))</f>
        <v/>
      </c>
      <c r="K15" s="226" t="str">
        <f t="shared" si="0"/>
        <v/>
      </c>
      <c r="L15" s="226" t="str">
        <f t="shared" si="1"/>
        <v/>
      </c>
      <c r="M15" s="333" t="b">
        <f t="shared" si="2"/>
        <v>0</v>
      </c>
      <c r="N15" s="214">
        <f t="shared" si="3"/>
        <v>1</v>
      </c>
      <c r="O15" s="294"/>
    </row>
    <row r="16" spans="1:15" s="322" customFormat="1" x14ac:dyDescent="0.25">
      <c r="A16" s="216">
        <v>7</v>
      </c>
      <c r="B16" s="39"/>
      <c r="C16" s="39"/>
      <c r="D16" s="39"/>
      <c r="E16" s="38"/>
      <c r="F16" s="38"/>
      <c r="G16" s="38"/>
      <c r="H16" s="38"/>
      <c r="I16" s="67" t="str">
        <f>IF(OR($B16="",$C16="",$D16="",$E16&lt;an_initial,$E16&gt;an_final,$G16="",$M16=FALSE),"",P_ISI_ROM*VLOOKUP(N16,Coef!$E$2:$F$17,2,FALSE))</f>
        <v/>
      </c>
      <c r="J16" s="67" t="str">
        <f>IF(OR($B16="",$C16="",$D16="",$E16="",$E16&gt;an_final,$G16="",$M16=FALSE),"",P_ISI_ROM*VLOOKUP(N16,Coef!$E$2:$F$17,2,FALSE))</f>
        <v/>
      </c>
      <c r="K16" s="226" t="str">
        <f t="shared" si="0"/>
        <v/>
      </c>
      <c r="L16" s="226" t="str">
        <f t="shared" si="1"/>
        <v/>
      </c>
      <c r="M16" s="333" t="b">
        <f t="shared" si="2"/>
        <v>0</v>
      </c>
      <c r="N16" s="214">
        <f t="shared" si="3"/>
        <v>1</v>
      </c>
      <c r="O16" s="294"/>
    </row>
    <row r="17" spans="1:15" s="322" customFormat="1" x14ac:dyDescent="0.25">
      <c r="A17" s="216">
        <v>8</v>
      </c>
      <c r="B17" s="39"/>
      <c r="C17" s="39"/>
      <c r="D17" s="39"/>
      <c r="E17" s="38"/>
      <c r="F17" s="38"/>
      <c r="G17" s="38"/>
      <c r="H17" s="38"/>
      <c r="I17" s="67" t="str">
        <f>IF(OR($B17="",$C17="",$D17="",$E17&lt;an_initial,$E17&gt;an_final,$G17="",$M17=FALSE),"",P_ISI_ROM*VLOOKUP(N17,Coef!$E$2:$F$17,2,FALSE))</f>
        <v/>
      </c>
      <c r="J17" s="67" t="str">
        <f>IF(OR($B17="",$C17="",$D17="",$E17="",$E17&gt;an_final,$G17="",$M17=FALSE),"",P_ISI_ROM*VLOOKUP(N17,Coef!$E$2:$F$17,2,FALSE))</f>
        <v/>
      </c>
      <c r="K17" s="226" t="str">
        <f t="shared" si="0"/>
        <v/>
      </c>
      <c r="L17" s="226" t="str">
        <f t="shared" si="1"/>
        <v/>
      </c>
      <c r="M17" s="333" t="b">
        <f t="shared" si="2"/>
        <v>0</v>
      </c>
      <c r="N17" s="214">
        <f t="shared" si="3"/>
        <v>1</v>
      </c>
      <c r="O17" s="294"/>
    </row>
    <row r="18" spans="1:15" s="322" customFormat="1" x14ac:dyDescent="0.25">
      <c r="A18" s="216">
        <v>9</v>
      </c>
      <c r="B18" s="39"/>
      <c r="C18" s="39"/>
      <c r="D18" s="39"/>
      <c r="E18" s="38"/>
      <c r="F18" s="38"/>
      <c r="G18" s="38"/>
      <c r="H18" s="38"/>
      <c r="I18" s="67" t="str">
        <f>IF(OR($B18="",$C18="",$D18="",$E18&lt;an_initial,$E18&gt;an_final,$G18="",$M18=FALSE),"",P_ISI_ROM*VLOOKUP(N18,Coef!$E$2:$F$17,2,FALSE))</f>
        <v/>
      </c>
      <c r="J18" s="67" t="str">
        <f>IF(OR($B18="",$C18="",$D18="",$E18="",$E18&gt;an_final,$G18="",$M18=FALSE),"",P_ISI_ROM*VLOOKUP(N18,Coef!$E$2:$F$17,2,FALSE))</f>
        <v/>
      </c>
      <c r="K18" s="226" t="str">
        <f t="shared" si="0"/>
        <v/>
      </c>
      <c r="L18" s="226" t="str">
        <f t="shared" si="1"/>
        <v/>
      </c>
      <c r="M18" s="333" t="b">
        <f t="shared" si="2"/>
        <v>0</v>
      </c>
      <c r="N18" s="214">
        <f t="shared" si="3"/>
        <v>1</v>
      </c>
      <c r="O18" s="294"/>
    </row>
    <row r="19" spans="1:15" s="322" customFormat="1" x14ac:dyDescent="0.25">
      <c r="A19" s="216">
        <v>10</v>
      </c>
      <c r="B19" s="39"/>
      <c r="C19" s="39"/>
      <c r="D19" s="39"/>
      <c r="E19" s="38"/>
      <c r="F19" s="38"/>
      <c r="G19" s="38"/>
      <c r="H19" s="38"/>
      <c r="I19" s="67" t="str">
        <f>IF(OR($B19="",$C19="",$D19="",$E19&lt;an_initial,$E19&gt;an_final,$G19="",$M19=FALSE),"",P_ISI_ROM*VLOOKUP(N19,Coef!$E$2:$F$17,2,FALSE))</f>
        <v/>
      </c>
      <c r="J19" s="67" t="str">
        <f>IF(OR($B19="",$C19="",$D19="",$E19="",$E19&gt;an_final,$G19="",$M19=FALSE),"",P_ISI_ROM*VLOOKUP(N19,Coef!$E$2:$F$17,2,FALSE))</f>
        <v/>
      </c>
      <c r="K19" s="226" t="str">
        <f t="shared" si="0"/>
        <v/>
      </c>
      <c r="L19" s="226" t="str">
        <f t="shared" si="1"/>
        <v/>
      </c>
      <c r="M19" s="333" t="b">
        <f t="shared" si="2"/>
        <v>0</v>
      </c>
      <c r="N19" s="214">
        <f t="shared" si="3"/>
        <v>1</v>
      </c>
      <c r="O19" s="294"/>
    </row>
    <row r="20" spans="1:15" s="322" customFormat="1" x14ac:dyDescent="0.25">
      <c r="A20" s="216">
        <v>11</v>
      </c>
      <c r="B20" s="39"/>
      <c r="C20" s="39"/>
      <c r="D20" s="39"/>
      <c r="E20" s="38"/>
      <c r="F20" s="38"/>
      <c r="G20" s="38"/>
      <c r="H20" s="38"/>
      <c r="I20" s="67" t="str">
        <f>IF(OR($B20="",$C20="",$D20="",$E20&lt;an_initial,$E20&gt;an_final,$G20="",$M20=FALSE),"",P_ISI_ROM*VLOOKUP(N20,Coef!$E$2:$F$17,2,FALSE))</f>
        <v/>
      </c>
      <c r="J20" s="67" t="str">
        <f>IF(OR($B20="",$C20="",$D20="",$E20="",$E20&gt;an_final,$G20="",$M20=FALSE),"",P_ISI_ROM*VLOOKUP(N20,Coef!$E$2:$F$17,2,FALSE))</f>
        <v/>
      </c>
      <c r="K20" s="226" t="str">
        <f t="shared" si="0"/>
        <v/>
      </c>
      <c r="L20" s="226" t="str">
        <f t="shared" si="1"/>
        <v/>
      </c>
      <c r="M20" s="333" t="b">
        <f t="shared" si="2"/>
        <v>0</v>
      </c>
      <c r="N20" s="214">
        <f t="shared" si="3"/>
        <v>1</v>
      </c>
      <c r="O20" s="294"/>
    </row>
    <row r="21" spans="1:15" s="322" customFormat="1" x14ac:dyDescent="0.25">
      <c r="A21" s="216">
        <v>12</v>
      </c>
      <c r="B21" s="39"/>
      <c r="C21" s="39"/>
      <c r="D21" s="39"/>
      <c r="E21" s="38"/>
      <c r="F21" s="38"/>
      <c r="G21" s="38"/>
      <c r="H21" s="38"/>
      <c r="I21" s="67" t="str">
        <f>IF(OR($B21="",$C21="",$D21="",$E21&lt;an_initial,$E21&gt;an_final,$G21="",$M21=FALSE),"",P_ISI_ROM*VLOOKUP(N21,Coef!$E$2:$F$17,2,FALSE))</f>
        <v/>
      </c>
      <c r="J21" s="67" t="str">
        <f>IF(OR($B21="",$C21="",$D21="",$E21="",$E21&gt;an_final,$G21="",$M21=FALSE),"",P_ISI_ROM*VLOOKUP(N21,Coef!$E$2:$F$17,2,FALSE))</f>
        <v/>
      </c>
      <c r="K21" s="226" t="str">
        <f t="shared" si="0"/>
        <v/>
      </c>
      <c r="L21" s="226" t="str">
        <f t="shared" si="1"/>
        <v/>
      </c>
      <c r="M21" s="333" t="b">
        <f t="shared" si="2"/>
        <v>0</v>
      </c>
      <c r="N21" s="214">
        <f t="shared" si="3"/>
        <v>1</v>
      </c>
      <c r="O21" s="294"/>
    </row>
    <row r="22" spans="1:15" s="322" customFormat="1" x14ac:dyDescent="0.25">
      <c r="A22" s="216">
        <v>13</v>
      </c>
      <c r="B22" s="39"/>
      <c r="C22" s="39"/>
      <c r="D22" s="39"/>
      <c r="E22" s="38"/>
      <c r="F22" s="38"/>
      <c r="G22" s="38"/>
      <c r="H22" s="38"/>
      <c r="I22" s="67" t="str">
        <f>IF(OR($B22="",$C22="",$D22="",$E22&lt;an_initial,$E22&gt;an_final,$G22="",$M22=FALSE),"",P_ISI_ROM*VLOOKUP(N22,Coef!$E$2:$F$17,2,FALSE))</f>
        <v/>
      </c>
      <c r="J22" s="67" t="str">
        <f>IF(OR($B22="",$C22="",$D22="",$E22="",$E22&gt;an_final,$G22="",$M22=FALSE),"",P_ISI_ROM*VLOOKUP(N22,Coef!$E$2:$F$17,2,FALSE))</f>
        <v/>
      </c>
      <c r="K22" s="226" t="str">
        <f t="shared" si="0"/>
        <v/>
      </c>
      <c r="L22" s="226" t="str">
        <f t="shared" si="1"/>
        <v/>
      </c>
      <c r="M22" s="333" t="b">
        <f t="shared" si="2"/>
        <v>0</v>
      </c>
      <c r="N22" s="214">
        <f t="shared" si="3"/>
        <v>1</v>
      </c>
      <c r="O22" s="294"/>
    </row>
    <row r="23" spans="1:15" s="322" customFormat="1" x14ac:dyDescent="0.25">
      <c r="A23" s="216">
        <v>14</v>
      </c>
      <c r="B23" s="39"/>
      <c r="C23" s="39"/>
      <c r="D23" s="39"/>
      <c r="E23" s="38"/>
      <c r="F23" s="38"/>
      <c r="G23" s="38"/>
      <c r="H23" s="38"/>
      <c r="I23" s="67" t="str">
        <f>IF(OR($B23="",$C23="",$D23="",$E23&lt;an_initial,$E23&gt;an_final,$G23="",$M23=FALSE),"",P_ISI_ROM*VLOOKUP(N23,Coef!$E$2:$F$17,2,FALSE))</f>
        <v/>
      </c>
      <c r="J23" s="67" t="str">
        <f>IF(OR($B23="",$C23="",$D23="",$E23="",$E23&gt;an_final,$G23="",$M23=FALSE),"",P_ISI_ROM*VLOOKUP(N23,Coef!$E$2:$F$17,2,FALSE))</f>
        <v/>
      </c>
      <c r="K23" s="226" t="str">
        <f t="shared" si="0"/>
        <v/>
      </c>
      <c r="L23" s="226" t="str">
        <f t="shared" si="1"/>
        <v/>
      </c>
      <c r="M23" s="333" t="b">
        <f t="shared" si="2"/>
        <v>0</v>
      </c>
      <c r="N23" s="214">
        <f t="shared" si="3"/>
        <v>1</v>
      </c>
      <c r="O23" s="294"/>
    </row>
    <row r="24" spans="1:15" s="322" customFormat="1" x14ac:dyDescent="0.25">
      <c r="A24" s="216">
        <v>15</v>
      </c>
      <c r="B24" s="39"/>
      <c r="C24" s="39"/>
      <c r="D24" s="39"/>
      <c r="E24" s="38"/>
      <c r="F24" s="38"/>
      <c r="G24" s="38"/>
      <c r="H24" s="38"/>
      <c r="I24" s="67" t="str">
        <f>IF(OR($B24="",$C24="",$D24="",$E24&lt;an_initial,$E24&gt;an_final,$G24="",$M24=FALSE),"",P_ISI_ROM*VLOOKUP(N24,Coef!$E$2:$F$17,2,FALSE))</f>
        <v/>
      </c>
      <c r="J24" s="67" t="str">
        <f>IF(OR($B24="",$C24="",$D24="",$E24="",$E24&gt;an_final,$G24="",$M24=FALSE),"",P_ISI_ROM*VLOOKUP(N24,Coef!$E$2:$F$17,2,FALSE))</f>
        <v/>
      </c>
      <c r="K24" s="226" t="str">
        <f t="shared" si="0"/>
        <v/>
      </c>
      <c r="L24" s="226" t="str">
        <f t="shared" si="1"/>
        <v/>
      </c>
      <c r="M24" s="333" t="b">
        <f t="shared" si="2"/>
        <v>0</v>
      </c>
      <c r="N24" s="214">
        <f t="shared" si="3"/>
        <v>1</v>
      </c>
      <c r="O24" s="294"/>
    </row>
    <row r="25" spans="1:15" s="322" customFormat="1" x14ac:dyDescent="0.25">
      <c r="A25" s="216">
        <v>16</v>
      </c>
      <c r="B25" s="39"/>
      <c r="C25" s="39"/>
      <c r="D25" s="39"/>
      <c r="E25" s="38"/>
      <c r="F25" s="38"/>
      <c r="G25" s="38"/>
      <c r="H25" s="38"/>
      <c r="I25" s="67" t="str">
        <f>IF(OR($B25="",$C25="",$D25="",$E25&lt;an_initial,$E25&gt;an_final,$G25="",$M25=FALSE),"",P_ISI_ROM*VLOOKUP(N25,Coef!$E$2:$F$17,2,FALSE))</f>
        <v/>
      </c>
      <c r="J25" s="67" t="str">
        <f>IF(OR($B25="",$C25="",$D25="",$E25="",$E25&gt;an_final,$G25="",$M25=FALSE),"",P_ISI_ROM*VLOOKUP(N25,Coef!$E$2:$F$17,2,FALSE))</f>
        <v/>
      </c>
      <c r="K25" s="226" t="str">
        <f t="shared" si="0"/>
        <v/>
      </c>
      <c r="L25" s="226" t="str">
        <f t="shared" si="1"/>
        <v/>
      </c>
      <c r="M25" s="333" t="b">
        <f t="shared" si="2"/>
        <v>0</v>
      </c>
      <c r="N25" s="214">
        <f t="shared" si="3"/>
        <v>1</v>
      </c>
      <c r="O25" s="294"/>
    </row>
    <row r="26" spans="1:15" s="322" customFormat="1" x14ac:dyDescent="0.25">
      <c r="A26" s="216">
        <v>17</v>
      </c>
      <c r="B26" s="39"/>
      <c r="C26" s="39"/>
      <c r="D26" s="39"/>
      <c r="E26" s="38"/>
      <c r="F26" s="38"/>
      <c r="G26" s="38"/>
      <c r="H26" s="38"/>
      <c r="I26" s="67" t="str">
        <f>IF(OR($B26="",$C26="",$D26="",$E26&lt;an_initial,$E26&gt;an_final,$G26="",$M26=FALSE),"",P_ISI_ROM*VLOOKUP(N26,Coef!$E$2:$F$17,2,FALSE))</f>
        <v/>
      </c>
      <c r="J26" s="67" t="str">
        <f>IF(OR($B26="",$C26="",$D26="",$E26="",$E26&gt;an_final,$G26="",$M26=FALSE),"",P_ISI_ROM*VLOOKUP(N26,Coef!$E$2:$F$17,2,FALSE))</f>
        <v/>
      </c>
      <c r="K26" s="226" t="str">
        <f t="shared" si="0"/>
        <v/>
      </c>
      <c r="L26" s="226" t="str">
        <f t="shared" si="1"/>
        <v/>
      </c>
      <c r="M26" s="333" t="b">
        <f t="shared" si="2"/>
        <v>0</v>
      </c>
      <c r="N26" s="214">
        <f t="shared" si="3"/>
        <v>1</v>
      </c>
      <c r="O26" s="294"/>
    </row>
    <row r="27" spans="1:15" s="322" customFormat="1" x14ac:dyDescent="0.25">
      <c r="A27" s="216">
        <v>18</v>
      </c>
      <c r="B27" s="39"/>
      <c r="C27" s="39"/>
      <c r="D27" s="39"/>
      <c r="E27" s="38"/>
      <c r="F27" s="38"/>
      <c r="G27" s="38"/>
      <c r="H27" s="38"/>
      <c r="I27" s="67" t="str">
        <f>IF(OR($B27="",$C27="",$D27="",$E27&lt;an_initial,$E27&gt;an_final,$G27="",$M27=FALSE),"",P_ISI_ROM*VLOOKUP(N27,Coef!$E$2:$F$17,2,FALSE))</f>
        <v/>
      </c>
      <c r="J27" s="67" t="str">
        <f>IF(OR($B27="",$C27="",$D27="",$E27="",$E27&gt;an_final,$G27="",$M27=FALSE),"",P_ISI_ROM*VLOOKUP(N27,Coef!$E$2:$F$17,2,FALSE))</f>
        <v/>
      </c>
      <c r="K27" s="226" t="str">
        <f t="shared" si="0"/>
        <v/>
      </c>
      <c r="L27" s="226" t="str">
        <f t="shared" si="1"/>
        <v/>
      </c>
      <c r="M27" s="333" t="b">
        <f t="shared" si="2"/>
        <v>0</v>
      </c>
      <c r="N27" s="214">
        <f t="shared" si="3"/>
        <v>1</v>
      </c>
      <c r="O27" s="294"/>
    </row>
    <row r="28" spans="1:15" s="322" customFormat="1" x14ac:dyDescent="0.25">
      <c r="A28" s="216">
        <v>19</v>
      </c>
      <c r="B28" s="39"/>
      <c r="C28" s="39"/>
      <c r="D28" s="39"/>
      <c r="E28" s="38"/>
      <c r="F28" s="38"/>
      <c r="G28" s="38"/>
      <c r="H28" s="38"/>
      <c r="I28" s="67" t="str">
        <f>IF(OR($B28="",$C28="",$D28="",$E28&lt;an_initial,$E28&gt;an_final,$G28="",$M28=FALSE),"",P_ISI_ROM*VLOOKUP(N28,Coef!$E$2:$F$17,2,FALSE))</f>
        <v/>
      </c>
      <c r="J28" s="67" t="str">
        <f>IF(OR($B28="",$C28="",$D28="",$E28="",$E28&gt;an_final,$G28="",$M28=FALSE),"",P_ISI_ROM*VLOOKUP(N28,Coef!$E$2:$F$17,2,FALSE))</f>
        <v/>
      </c>
      <c r="K28" s="226" t="str">
        <f t="shared" si="0"/>
        <v/>
      </c>
      <c r="L28" s="226" t="str">
        <f t="shared" si="1"/>
        <v/>
      </c>
      <c r="M28" s="333" t="b">
        <f t="shared" si="2"/>
        <v>0</v>
      </c>
      <c r="N28" s="214">
        <f t="shared" si="3"/>
        <v>1</v>
      </c>
      <c r="O28" s="294"/>
    </row>
    <row r="29" spans="1:15" s="322" customFormat="1" x14ac:dyDescent="0.25">
      <c r="A29" s="216">
        <v>20</v>
      </c>
      <c r="B29" s="39"/>
      <c r="C29" s="39"/>
      <c r="D29" s="39"/>
      <c r="E29" s="38"/>
      <c r="F29" s="38"/>
      <c r="G29" s="38"/>
      <c r="H29" s="38"/>
      <c r="I29" s="67" t="str">
        <f>IF(OR($B29="",$C29="",$D29="",$E29&lt;an_initial,$E29&gt;an_final,$G29="",$M29=FALSE),"",P_ISI_ROM*VLOOKUP(N29,Coef!$E$2:$F$17,2,FALSE))</f>
        <v/>
      </c>
      <c r="J29" s="67" t="str">
        <f>IF(OR($B29="",$C29="",$D29="",$E29="",$E29&gt;an_final,$G29="",$M29=FALSE),"",P_ISI_ROM*VLOOKUP(N29,Coef!$E$2:$F$17,2,FALSE))</f>
        <v/>
      </c>
      <c r="K29" s="226" t="str">
        <f t="shared" si="0"/>
        <v/>
      </c>
      <c r="L29" s="226" t="str">
        <f t="shared" si="1"/>
        <v/>
      </c>
      <c r="M29" s="333" t="b">
        <f t="shared" si="2"/>
        <v>0</v>
      </c>
      <c r="N29" s="214">
        <f t="shared" si="3"/>
        <v>1</v>
      </c>
      <c r="O29" s="294"/>
    </row>
    <row r="30" spans="1:15" s="322" customFormat="1" x14ac:dyDescent="0.25">
      <c r="A30" s="216">
        <v>21</v>
      </c>
      <c r="B30" s="39"/>
      <c r="C30" s="39"/>
      <c r="D30" s="39"/>
      <c r="E30" s="38"/>
      <c r="F30" s="38"/>
      <c r="G30" s="38"/>
      <c r="H30" s="38"/>
      <c r="I30" s="67" t="str">
        <f>IF(OR($B30="",$C30="",$D30="",$E30&lt;an_initial,$E30&gt;an_final,$G30="",$M30=FALSE),"",P_ISI_ROM*VLOOKUP(N30,Coef!$E$2:$F$17,2,FALSE))</f>
        <v/>
      </c>
      <c r="J30" s="67" t="str">
        <f>IF(OR($B30="",$C30="",$D30="",$E30="",$E30&gt;an_final,$G30="",$M30=FALSE),"",P_ISI_ROM*VLOOKUP(N30,Coef!$E$2:$F$17,2,FALSE))</f>
        <v/>
      </c>
      <c r="K30" s="226" t="str">
        <f t="shared" si="0"/>
        <v/>
      </c>
      <c r="L30" s="226" t="str">
        <f t="shared" si="1"/>
        <v/>
      </c>
      <c r="M30" s="333" t="b">
        <f t="shared" si="2"/>
        <v>0</v>
      </c>
      <c r="N30" s="214">
        <f t="shared" si="3"/>
        <v>1</v>
      </c>
      <c r="O30" s="294"/>
    </row>
    <row r="31" spans="1:15" s="322" customFormat="1" x14ac:dyDescent="0.25">
      <c r="A31" s="216">
        <v>22</v>
      </c>
      <c r="B31" s="39"/>
      <c r="C31" s="39"/>
      <c r="D31" s="39"/>
      <c r="E31" s="38"/>
      <c r="F31" s="38"/>
      <c r="G31" s="38"/>
      <c r="H31" s="38"/>
      <c r="I31" s="67" t="str">
        <f>IF(OR($B31="",$C31="",$D31="",$E31&lt;an_initial,$E31&gt;an_final,$G31="",$M31=FALSE),"",P_ISI_ROM*VLOOKUP(N31,Coef!$E$2:$F$17,2,FALSE))</f>
        <v/>
      </c>
      <c r="J31" s="67" t="str">
        <f>IF(OR($B31="",$C31="",$D31="",$E31="",$E31&gt;an_final,$G31="",$M31=FALSE),"",P_ISI_ROM*VLOOKUP(N31,Coef!$E$2:$F$17,2,FALSE))</f>
        <v/>
      </c>
      <c r="K31" s="226" t="str">
        <f t="shared" si="0"/>
        <v/>
      </c>
      <c r="L31" s="226" t="str">
        <f t="shared" si="1"/>
        <v/>
      </c>
      <c r="M31" s="333" t="b">
        <f t="shared" si="2"/>
        <v>0</v>
      </c>
      <c r="N31" s="214">
        <f t="shared" si="3"/>
        <v>1</v>
      </c>
      <c r="O31" s="294"/>
    </row>
    <row r="32" spans="1:15" s="322" customFormat="1" x14ac:dyDescent="0.25">
      <c r="A32" s="216">
        <v>23</v>
      </c>
      <c r="B32" s="39"/>
      <c r="C32" s="39"/>
      <c r="D32" s="39"/>
      <c r="E32" s="38"/>
      <c r="F32" s="38"/>
      <c r="G32" s="38"/>
      <c r="H32" s="38"/>
      <c r="I32" s="67" t="str">
        <f>IF(OR($B32="",$C32="",$D32="",$E32&lt;an_initial,$E32&gt;an_final,$G32="",$M32=FALSE),"",P_ISI_ROM*VLOOKUP(N32,Coef!$E$2:$F$17,2,FALSE))</f>
        <v/>
      </c>
      <c r="J32" s="67" t="str">
        <f>IF(OR($B32="",$C32="",$D32="",$E32="",$E32&gt;an_final,$G32="",$M32=FALSE),"",P_ISI_ROM*VLOOKUP(N32,Coef!$E$2:$F$17,2,FALSE))</f>
        <v/>
      </c>
      <c r="K32" s="226" t="str">
        <f t="shared" si="0"/>
        <v/>
      </c>
      <c r="L32" s="226" t="str">
        <f t="shared" si="1"/>
        <v/>
      </c>
      <c r="M32" s="333" t="b">
        <f t="shared" si="2"/>
        <v>0</v>
      </c>
      <c r="N32" s="214">
        <f t="shared" si="3"/>
        <v>1</v>
      </c>
      <c r="O32" s="294"/>
    </row>
    <row r="33" spans="1:15" s="322" customFormat="1" x14ac:dyDescent="0.25">
      <c r="A33" s="216">
        <v>24</v>
      </c>
      <c r="B33" s="39"/>
      <c r="C33" s="39"/>
      <c r="D33" s="39"/>
      <c r="E33" s="38"/>
      <c r="F33" s="38"/>
      <c r="G33" s="38"/>
      <c r="H33" s="38"/>
      <c r="I33" s="67" t="str">
        <f>IF(OR($B33="",$C33="",$D33="",$E33&lt;an_initial,$E33&gt;an_final,$G33="",$M33=FALSE),"",P_ISI_ROM*VLOOKUP(N33,Coef!$E$2:$F$17,2,FALSE))</f>
        <v/>
      </c>
      <c r="J33" s="67" t="str">
        <f>IF(OR($B33="",$C33="",$D33="",$E33="",$E33&gt;an_final,$G33="",$M33=FALSE),"",P_ISI_ROM*VLOOKUP(N33,Coef!$E$2:$F$17,2,FALSE))</f>
        <v/>
      </c>
      <c r="K33" s="226" t="str">
        <f t="shared" si="0"/>
        <v/>
      </c>
      <c r="L33" s="226" t="str">
        <f t="shared" si="1"/>
        <v/>
      </c>
      <c r="M33" s="333" t="b">
        <f t="shared" si="2"/>
        <v>0</v>
      </c>
      <c r="N33" s="214">
        <f t="shared" si="3"/>
        <v>1</v>
      </c>
      <c r="O33" s="294"/>
    </row>
    <row r="34" spans="1:15" s="322" customFormat="1" x14ac:dyDescent="0.25">
      <c r="A34" s="216">
        <v>25</v>
      </c>
      <c r="B34" s="39"/>
      <c r="C34" s="39"/>
      <c r="D34" s="39"/>
      <c r="E34" s="38"/>
      <c r="F34" s="38"/>
      <c r="G34" s="38"/>
      <c r="H34" s="38"/>
      <c r="I34" s="67" t="str">
        <f>IF(OR($B34="",$C34="",$D34="",$E34&lt;an_initial,$E34&gt;an_final,$G34="",$M34=FALSE),"",P_ISI_ROM*VLOOKUP(N34,Coef!$E$2:$F$17,2,FALSE))</f>
        <v/>
      </c>
      <c r="J34" s="67" t="str">
        <f>IF(OR($B34="",$C34="",$D34="",$E34="",$E34&gt;an_final,$G34="",$M34=FALSE),"",P_ISI_ROM*VLOOKUP(N34,Coef!$E$2:$F$17,2,FALSE))</f>
        <v/>
      </c>
      <c r="K34" s="226" t="str">
        <f t="shared" si="0"/>
        <v/>
      </c>
      <c r="L34" s="226" t="str">
        <f t="shared" si="1"/>
        <v/>
      </c>
      <c r="M34" s="333" t="b">
        <f t="shared" si="2"/>
        <v>0</v>
      </c>
      <c r="N34" s="214">
        <f t="shared" si="3"/>
        <v>1</v>
      </c>
      <c r="O34" s="294"/>
    </row>
    <row r="35" spans="1:15" s="322" customFormat="1" x14ac:dyDescent="0.25">
      <c r="A35" s="216">
        <v>26</v>
      </c>
      <c r="B35" s="39"/>
      <c r="C35" s="39"/>
      <c r="D35" s="39"/>
      <c r="E35" s="38"/>
      <c r="F35" s="38"/>
      <c r="G35" s="38"/>
      <c r="H35" s="38"/>
      <c r="I35" s="67" t="str">
        <f>IF(OR($B35="",$C35="",$D35="",$E35&lt;an_initial,$E35&gt;an_final,$G35="",$M35=FALSE),"",P_ISI_ROM*VLOOKUP(N35,Coef!$E$2:$F$17,2,FALSE))</f>
        <v/>
      </c>
      <c r="J35" s="67" t="str">
        <f>IF(OR($B35="",$C35="",$D35="",$E35="",$E35&gt;an_final,$G35="",$M35=FALSE),"",P_ISI_ROM*VLOOKUP(N35,Coef!$E$2:$F$17,2,FALSE))</f>
        <v/>
      </c>
      <c r="K35" s="226" t="str">
        <f t="shared" si="0"/>
        <v/>
      </c>
      <c r="L35" s="226" t="str">
        <f t="shared" si="1"/>
        <v/>
      </c>
      <c r="M35" s="333" t="b">
        <f t="shared" si="2"/>
        <v>0</v>
      </c>
      <c r="N35" s="214">
        <f t="shared" si="3"/>
        <v>1</v>
      </c>
      <c r="O35" s="294"/>
    </row>
    <row r="36" spans="1:15" s="322" customFormat="1" x14ac:dyDescent="0.25">
      <c r="A36" s="216">
        <v>27</v>
      </c>
      <c r="B36" s="39"/>
      <c r="C36" s="39"/>
      <c r="D36" s="39"/>
      <c r="E36" s="38"/>
      <c r="F36" s="38"/>
      <c r="G36" s="38"/>
      <c r="H36" s="38"/>
      <c r="I36" s="67" t="str">
        <f>IF(OR($B36="",$C36="",$D36="",$E36&lt;an_initial,$E36&gt;an_final,$G36="",$M36=FALSE),"",P_ISI_ROM*VLOOKUP(N36,Coef!$E$2:$F$17,2,FALSE))</f>
        <v/>
      </c>
      <c r="J36" s="67" t="str">
        <f>IF(OR($B36="",$C36="",$D36="",$E36="",$E36&gt;an_final,$G36="",$M36=FALSE),"",P_ISI_ROM*VLOOKUP(N36,Coef!$E$2:$F$17,2,FALSE))</f>
        <v/>
      </c>
      <c r="K36" s="226" t="str">
        <f t="shared" si="0"/>
        <v/>
      </c>
      <c r="L36" s="226" t="str">
        <f t="shared" si="1"/>
        <v/>
      </c>
      <c r="M36" s="333" t="b">
        <f t="shared" si="2"/>
        <v>0</v>
      </c>
      <c r="N36" s="214">
        <f t="shared" si="3"/>
        <v>1</v>
      </c>
      <c r="O36" s="294"/>
    </row>
    <row r="37" spans="1:15" s="322" customFormat="1" x14ac:dyDescent="0.25">
      <c r="A37" s="216">
        <v>28</v>
      </c>
      <c r="B37" s="39"/>
      <c r="C37" s="39"/>
      <c r="D37" s="39"/>
      <c r="E37" s="38"/>
      <c r="F37" s="38"/>
      <c r="G37" s="38"/>
      <c r="H37" s="38"/>
      <c r="I37" s="67" t="str">
        <f>IF(OR($B37="",$C37="",$D37="",$E37&lt;an_initial,$E37&gt;an_final,$G37="",$M37=FALSE),"",P_ISI_ROM*VLOOKUP(N37,Coef!$E$2:$F$17,2,FALSE))</f>
        <v/>
      </c>
      <c r="J37" s="67" t="str">
        <f>IF(OR($B37="",$C37="",$D37="",$E37="",$E37&gt;an_final,$G37="",$M37=FALSE),"",P_ISI_ROM*VLOOKUP(N37,Coef!$E$2:$F$17,2,FALSE))</f>
        <v/>
      </c>
      <c r="K37" s="226" t="str">
        <f t="shared" si="0"/>
        <v/>
      </c>
      <c r="L37" s="226" t="str">
        <f t="shared" si="1"/>
        <v/>
      </c>
      <c r="M37" s="333" t="b">
        <f t="shared" si="2"/>
        <v>0</v>
      </c>
      <c r="N37" s="214">
        <f t="shared" si="3"/>
        <v>1</v>
      </c>
      <c r="O37" s="294"/>
    </row>
    <row r="38" spans="1:15" s="322" customFormat="1" x14ac:dyDescent="0.25">
      <c r="A38" s="216">
        <v>29</v>
      </c>
      <c r="B38" s="39"/>
      <c r="C38" s="39"/>
      <c r="D38" s="39"/>
      <c r="E38" s="38"/>
      <c r="F38" s="38"/>
      <c r="G38" s="38"/>
      <c r="H38" s="38"/>
      <c r="I38" s="67" t="str">
        <f>IF(OR($B38="",$C38="",$D38="",$E38&lt;an_initial,$E38&gt;an_final,$G38="",$M38=FALSE),"",P_ISI_ROM*VLOOKUP(N38,Coef!$E$2:$F$17,2,FALSE))</f>
        <v/>
      </c>
      <c r="J38" s="67" t="str">
        <f>IF(OR($B38="",$C38="",$D38="",$E38="",$E38&gt;an_final,$G38="",$M38=FALSE),"",P_ISI_ROM*VLOOKUP(N38,Coef!$E$2:$F$17,2,FALSE))</f>
        <v/>
      </c>
      <c r="K38" s="226" t="str">
        <f t="shared" si="0"/>
        <v/>
      </c>
      <c r="L38" s="226" t="str">
        <f t="shared" si="1"/>
        <v/>
      </c>
      <c r="M38" s="333" t="b">
        <f t="shared" si="2"/>
        <v>0</v>
      </c>
      <c r="N38" s="214">
        <f t="shared" si="3"/>
        <v>1</v>
      </c>
      <c r="O38" s="294"/>
    </row>
    <row r="39" spans="1:15" s="322" customFormat="1" x14ac:dyDescent="0.25">
      <c r="A39" s="216">
        <v>30</v>
      </c>
      <c r="B39" s="39"/>
      <c r="C39" s="39"/>
      <c r="D39" s="39"/>
      <c r="E39" s="38"/>
      <c r="F39" s="38"/>
      <c r="G39" s="38"/>
      <c r="H39" s="38"/>
      <c r="I39" s="67" t="str">
        <f>IF(OR($B39="",$C39="",$D39="",$E39&lt;an_initial,$E39&gt;an_final,$G39="",$M39=FALSE),"",P_ISI_ROM*VLOOKUP(N39,Coef!$E$2:$F$17,2,FALSE))</f>
        <v/>
      </c>
      <c r="J39" s="67" t="str">
        <f>IF(OR($B39="",$C39="",$D39="",$E39="",$E39&gt;an_final,$G39="",$M39=FALSE),"",P_ISI_ROM*VLOOKUP(N39,Coef!$E$2:$F$17,2,FALSE))</f>
        <v/>
      </c>
      <c r="K39" s="226" t="str">
        <f t="shared" si="0"/>
        <v/>
      </c>
      <c r="L39" s="226" t="str">
        <f t="shared" si="1"/>
        <v/>
      </c>
      <c r="M39" s="333" t="b">
        <f t="shared" si="2"/>
        <v>0</v>
      </c>
      <c r="N39" s="214">
        <f t="shared" si="3"/>
        <v>1</v>
      </c>
      <c r="O39" s="294"/>
    </row>
    <row r="40" spans="1:15" s="322" customFormat="1" x14ac:dyDescent="0.25">
      <c r="A40" s="216">
        <v>31</v>
      </c>
      <c r="B40" s="39"/>
      <c r="C40" s="39"/>
      <c r="D40" s="39"/>
      <c r="E40" s="38"/>
      <c r="F40" s="38"/>
      <c r="G40" s="38"/>
      <c r="H40" s="38"/>
      <c r="I40" s="67" t="str">
        <f>IF(OR($B40="",$C40="",$D40="",$E40&lt;an_initial,$E40&gt;an_final,$G40="",$M40=FALSE),"",P_ISI_ROM*VLOOKUP(N40,Coef!$E$2:$F$17,2,FALSE))</f>
        <v/>
      </c>
      <c r="J40" s="67" t="str">
        <f>IF(OR($B40="",$C40="",$D40="",$E40="",$E40&gt;an_final,$G40="",$M40=FALSE),"",P_ISI_ROM*VLOOKUP(N40,Coef!$E$2:$F$17,2,FALSE))</f>
        <v/>
      </c>
      <c r="K40" s="226" t="str">
        <f t="shared" si="0"/>
        <v/>
      </c>
      <c r="L40" s="226" t="str">
        <f t="shared" si="1"/>
        <v/>
      </c>
      <c r="M40" s="333" t="b">
        <f t="shared" si="2"/>
        <v>0</v>
      </c>
      <c r="N40" s="214">
        <f t="shared" si="3"/>
        <v>1</v>
      </c>
      <c r="O40" s="294"/>
    </row>
    <row r="41" spans="1:15" s="322" customFormat="1" x14ac:dyDescent="0.25">
      <c r="A41" s="216">
        <v>32</v>
      </c>
      <c r="B41" s="39"/>
      <c r="C41" s="39"/>
      <c r="D41" s="39"/>
      <c r="E41" s="38"/>
      <c r="F41" s="38"/>
      <c r="G41" s="38"/>
      <c r="H41" s="38"/>
      <c r="I41" s="67" t="str">
        <f>IF(OR($B41="",$C41="",$D41="",$E41&lt;an_initial,$E41&gt;an_final,$G41="",$M41=FALSE),"",P_ISI_ROM*VLOOKUP(N41,Coef!$E$2:$F$17,2,FALSE))</f>
        <v/>
      </c>
      <c r="J41" s="67" t="str">
        <f>IF(OR($B41="",$C41="",$D41="",$E41="",$E41&gt;an_final,$G41="",$M41=FALSE),"",P_ISI_ROM*VLOOKUP(N41,Coef!$E$2:$F$17,2,FALSE))</f>
        <v/>
      </c>
      <c r="K41" s="226" t="str">
        <f t="shared" si="0"/>
        <v/>
      </c>
      <c r="L41" s="226" t="str">
        <f t="shared" si="1"/>
        <v/>
      </c>
      <c r="M41" s="333" t="b">
        <f t="shared" si="2"/>
        <v>0</v>
      </c>
      <c r="N41" s="214">
        <f t="shared" si="3"/>
        <v>1</v>
      </c>
      <c r="O41" s="294"/>
    </row>
    <row r="42" spans="1:15" s="322" customFormat="1" x14ac:dyDescent="0.25">
      <c r="A42" s="216">
        <v>33</v>
      </c>
      <c r="B42" s="39"/>
      <c r="C42" s="39"/>
      <c r="D42" s="39"/>
      <c r="E42" s="38"/>
      <c r="F42" s="38"/>
      <c r="G42" s="38"/>
      <c r="H42" s="38"/>
      <c r="I42" s="67" t="str">
        <f>IF(OR($B42="",$C42="",$D42="",$E42&lt;an_initial,$E42&gt;an_final,$G42="",$M42=FALSE),"",P_ISI_ROM*VLOOKUP(N42,Coef!$E$2:$F$17,2,FALSE))</f>
        <v/>
      </c>
      <c r="J42" s="67" t="str">
        <f>IF(OR($B42="",$C42="",$D42="",$E42="",$E42&gt;an_final,$G42="",$M42=FALSE),"",P_ISI_ROM*VLOOKUP(N42,Coef!$E$2:$F$17,2,FALSE))</f>
        <v/>
      </c>
      <c r="K42" s="226" t="str">
        <f t="shared" si="0"/>
        <v/>
      </c>
      <c r="L42" s="226" t="str">
        <f t="shared" si="1"/>
        <v/>
      </c>
      <c r="M42" s="333" t="b">
        <f t="shared" si="2"/>
        <v>0</v>
      </c>
      <c r="N42" s="214">
        <f t="shared" ref="N42:N73" si="4">LEN(B42)-LEN(SUBSTITUTE(B42,",",""))+1</f>
        <v>1</v>
      </c>
      <c r="O42" s="294"/>
    </row>
    <row r="43" spans="1:15" s="322" customFormat="1" x14ac:dyDescent="0.25">
      <c r="A43" s="216">
        <v>34</v>
      </c>
      <c r="B43" s="39"/>
      <c r="C43" s="39"/>
      <c r="D43" s="39"/>
      <c r="E43" s="38"/>
      <c r="F43" s="38"/>
      <c r="G43" s="38"/>
      <c r="H43" s="38"/>
      <c r="I43" s="67" t="str">
        <f>IF(OR($B43="",$C43="",$D43="",$E43&lt;an_initial,$E43&gt;an_final,$G43="",$M43=FALSE),"",P_ISI_ROM*VLOOKUP(N43,Coef!$E$2:$F$17,2,FALSE))</f>
        <v/>
      </c>
      <c r="J43" s="67" t="str">
        <f>IF(OR($B43="",$C43="",$D43="",$E43="",$E43&gt;an_final,$G43="",$M43=FALSE),"",P_ISI_ROM*VLOOKUP(N43,Coef!$E$2:$F$17,2,FALSE))</f>
        <v/>
      </c>
      <c r="K43" s="226" t="str">
        <f t="shared" si="0"/>
        <v/>
      </c>
      <c r="L43" s="226" t="str">
        <f t="shared" si="1"/>
        <v/>
      </c>
      <c r="M43" s="333" t="b">
        <f t="shared" si="2"/>
        <v>0</v>
      </c>
      <c r="N43" s="214">
        <f t="shared" si="4"/>
        <v>1</v>
      </c>
      <c r="O43" s="294"/>
    </row>
    <row r="44" spans="1:15" s="322" customFormat="1" x14ac:dyDescent="0.25">
      <c r="A44" s="216">
        <v>35</v>
      </c>
      <c r="B44" s="39"/>
      <c r="C44" s="39"/>
      <c r="D44" s="39"/>
      <c r="E44" s="38"/>
      <c r="F44" s="38"/>
      <c r="G44" s="38"/>
      <c r="H44" s="38"/>
      <c r="I44" s="67" t="str">
        <f>IF(OR($B44="",$C44="",$D44="",$E44&lt;an_initial,$E44&gt;an_final,$G44="",$M44=FALSE),"",P_ISI_ROM*VLOOKUP(N44,Coef!$E$2:$F$17,2,FALSE))</f>
        <v/>
      </c>
      <c r="J44" s="67" t="str">
        <f>IF(OR($B44="",$C44="",$D44="",$E44="",$E44&gt;an_final,$G44="",$M44=FALSE),"",P_ISI_ROM*VLOOKUP(N44,Coef!$E$2:$F$17,2,FALSE))</f>
        <v/>
      </c>
      <c r="K44" s="226" t="str">
        <f t="shared" si="0"/>
        <v/>
      </c>
      <c r="L44" s="226" t="str">
        <f t="shared" si="1"/>
        <v/>
      </c>
      <c r="M44" s="333" t="b">
        <f t="shared" si="2"/>
        <v>0</v>
      </c>
      <c r="N44" s="214">
        <f t="shared" si="4"/>
        <v>1</v>
      </c>
      <c r="O44" s="294"/>
    </row>
    <row r="45" spans="1:15" s="322" customFormat="1" x14ac:dyDescent="0.25">
      <c r="A45" s="216">
        <v>36</v>
      </c>
      <c r="B45" s="39"/>
      <c r="C45" s="39"/>
      <c r="D45" s="39"/>
      <c r="E45" s="38"/>
      <c r="F45" s="38"/>
      <c r="G45" s="38"/>
      <c r="H45" s="38"/>
      <c r="I45" s="67" t="str">
        <f>IF(OR($B45="",$C45="",$D45="",$E45&lt;an_initial,$E45&gt;an_final,$G45="",$M45=FALSE),"",P_ISI_ROM*VLOOKUP(N45,Coef!$E$2:$F$17,2,FALSE))</f>
        <v/>
      </c>
      <c r="J45" s="67" t="str">
        <f>IF(OR($B45="",$C45="",$D45="",$E45="",$E45&gt;an_final,$G45="",$M45=FALSE),"",P_ISI_ROM*VLOOKUP(N45,Coef!$E$2:$F$17,2,FALSE))</f>
        <v/>
      </c>
      <c r="K45" s="226" t="str">
        <f t="shared" si="0"/>
        <v/>
      </c>
      <c r="L45" s="226" t="str">
        <f t="shared" si="1"/>
        <v/>
      </c>
      <c r="M45" s="333" t="b">
        <f t="shared" si="2"/>
        <v>0</v>
      </c>
      <c r="N45" s="214">
        <f t="shared" si="4"/>
        <v>1</v>
      </c>
      <c r="O45" s="294"/>
    </row>
    <row r="46" spans="1:15" s="322" customFormat="1" x14ac:dyDescent="0.25">
      <c r="A46" s="216">
        <v>37</v>
      </c>
      <c r="B46" s="39"/>
      <c r="C46" s="39"/>
      <c r="D46" s="39"/>
      <c r="E46" s="38"/>
      <c r="F46" s="38"/>
      <c r="G46" s="38"/>
      <c r="H46" s="38"/>
      <c r="I46" s="67" t="str">
        <f>IF(OR($B46="",$C46="",$D46="",$E46&lt;an_initial,$E46&gt;an_final,$G46="",$M46=FALSE),"",P_ISI_ROM*VLOOKUP(N46,Coef!$E$2:$F$17,2,FALSE))</f>
        <v/>
      </c>
      <c r="J46" s="67" t="str">
        <f>IF(OR($B46="",$C46="",$D46="",$E46="",$E46&gt;an_final,$G46="",$M46=FALSE),"",P_ISI_ROM*VLOOKUP(N46,Coef!$E$2:$F$17,2,FALSE))</f>
        <v/>
      </c>
      <c r="K46" s="226" t="str">
        <f t="shared" si="0"/>
        <v/>
      </c>
      <c r="L46" s="226" t="str">
        <f t="shared" si="1"/>
        <v/>
      </c>
      <c r="M46" s="333" t="b">
        <f t="shared" si="2"/>
        <v>0</v>
      </c>
      <c r="N46" s="214">
        <f t="shared" si="4"/>
        <v>1</v>
      </c>
      <c r="O46" s="294"/>
    </row>
    <row r="47" spans="1:15" s="322" customFormat="1" x14ac:dyDescent="0.25">
      <c r="A47" s="216">
        <v>38</v>
      </c>
      <c r="B47" s="39"/>
      <c r="C47" s="39"/>
      <c r="D47" s="39"/>
      <c r="E47" s="38"/>
      <c r="F47" s="38"/>
      <c r="G47" s="38"/>
      <c r="H47" s="38"/>
      <c r="I47" s="67" t="str">
        <f>IF(OR($B47="",$C47="",$D47="",$E47&lt;an_initial,$E47&gt;an_final,$G47="",$M47=FALSE),"",P_ISI_ROM*VLOOKUP(N47,Coef!$E$2:$F$17,2,FALSE))</f>
        <v/>
      </c>
      <c r="J47" s="67" t="str">
        <f>IF(OR($B47="",$C47="",$D47="",$E47="",$E47&gt;an_final,$G47="",$M47=FALSE),"",P_ISI_ROM*VLOOKUP(N47,Coef!$E$2:$F$17,2,FALSE))</f>
        <v/>
      </c>
      <c r="K47" s="226" t="str">
        <f t="shared" si="0"/>
        <v/>
      </c>
      <c r="L47" s="226" t="str">
        <f t="shared" si="1"/>
        <v/>
      </c>
      <c r="M47" s="333" t="b">
        <f t="shared" si="2"/>
        <v>0</v>
      </c>
      <c r="N47" s="214">
        <f t="shared" si="4"/>
        <v>1</v>
      </c>
      <c r="O47" s="294"/>
    </row>
    <row r="48" spans="1:15" s="322" customFormat="1" x14ac:dyDescent="0.25">
      <c r="A48" s="216">
        <v>39</v>
      </c>
      <c r="B48" s="39"/>
      <c r="C48" s="39"/>
      <c r="D48" s="39"/>
      <c r="E48" s="38"/>
      <c r="F48" s="38"/>
      <c r="G48" s="38"/>
      <c r="H48" s="38"/>
      <c r="I48" s="67" t="str">
        <f>IF(OR($B48="",$C48="",$D48="",$E48&lt;an_initial,$E48&gt;an_final,$G48="",$M48=FALSE),"",P_ISI_ROM*VLOOKUP(N48,Coef!$E$2:$F$17,2,FALSE))</f>
        <v/>
      </c>
      <c r="J48" s="67" t="str">
        <f>IF(OR($B48="",$C48="",$D48="",$E48="",$E48&gt;an_final,$G48="",$M48=FALSE),"",P_ISI_ROM*VLOOKUP(N48,Coef!$E$2:$F$17,2,FALSE))</f>
        <v/>
      </c>
      <c r="K48" s="226" t="str">
        <f t="shared" si="0"/>
        <v/>
      </c>
      <c r="L48" s="226" t="str">
        <f t="shared" si="1"/>
        <v/>
      </c>
      <c r="M48" s="333" t="b">
        <f t="shared" si="2"/>
        <v>0</v>
      </c>
      <c r="N48" s="214">
        <f t="shared" si="4"/>
        <v>1</v>
      </c>
      <c r="O48" s="294"/>
    </row>
    <row r="49" spans="1:15" s="322" customFormat="1" x14ac:dyDescent="0.25">
      <c r="A49" s="216">
        <v>40</v>
      </c>
      <c r="B49" s="39"/>
      <c r="C49" s="39"/>
      <c r="D49" s="39"/>
      <c r="E49" s="38"/>
      <c r="F49" s="38"/>
      <c r="G49" s="38"/>
      <c r="H49" s="38"/>
      <c r="I49" s="67" t="str">
        <f>IF(OR($B49="",$C49="",$D49="",$E49&lt;an_initial,$E49&gt;an_final,$G49="",$M49=FALSE),"",P_ISI_ROM*VLOOKUP(N49,Coef!$E$2:$F$17,2,FALSE))</f>
        <v/>
      </c>
      <c r="J49" s="67" t="str">
        <f>IF(OR($B49="",$C49="",$D49="",$E49="",$E49&gt;an_final,$G49="",$M49=FALSE),"",P_ISI_ROM*VLOOKUP(N49,Coef!$E$2:$F$17,2,FALSE))</f>
        <v/>
      </c>
      <c r="K49" s="226" t="str">
        <f t="shared" si="0"/>
        <v/>
      </c>
      <c r="L49" s="226" t="str">
        <f t="shared" si="1"/>
        <v/>
      </c>
      <c r="M49" s="333" t="b">
        <f t="shared" si="2"/>
        <v>0</v>
      </c>
      <c r="N49" s="214">
        <f t="shared" si="4"/>
        <v>1</v>
      </c>
      <c r="O49" s="294"/>
    </row>
    <row r="50" spans="1:15" s="322" customFormat="1" x14ac:dyDescent="0.25">
      <c r="A50" s="216">
        <v>41</v>
      </c>
      <c r="B50" s="39"/>
      <c r="C50" s="39"/>
      <c r="D50" s="39"/>
      <c r="E50" s="38"/>
      <c r="F50" s="38"/>
      <c r="G50" s="38"/>
      <c r="H50" s="38"/>
      <c r="I50" s="67" t="str">
        <f>IF(OR($B50="",$C50="",$D50="",$E50&lt;an_initial,$E50&gt;an_final,$G50="",$M50=FALSE),"",P_ISI_ROM*VLOOKUP(N50,Coef!$E$2:$F$17,2,FALSE))</f>
        <v/>
      </c>
      <c r="J50" s="67" t="str">
        <f>IF(OR($B50="",$C50="",$D50="",$E50="",$E50&gt;an_final,$G50="",$M50=FALSE),"",P_ISI_ROM*VLOOKUP(N50,Coef!$E$2:$F$17,2,FALSE))</f>
        <v/>
      </c>
      <c r="K50" s="226" t="str">
        <f t="shared" si="0"/>
        <v/>
      </c>
      <c r="L50" s="226" t="str">
        <f t="shared" si="1"/>
        <v/>
      </c>
      <c r="M50" s="333" t="b">
        <f t="shared" si="2"/>
        <v>0</v>
      </c>
      <c r="N50" s="214">
        <f t="shared" si="4"/>
        <v>1</v>
      </c>
      <c r="O50" s="294"/>
    </row>
    <row r="51" spans="1:15" s="322" customFormat="1" x14ac:dyDescent="0.25">
      <c r="A51" s="216">
        <v>42</v>
      </c>
      <c r="B51" s="39"/>
      <c r="C51" s="39"/>
      <c r="D51" s="39"/>
      <c r="E51" s="38"/>
      <c r="F51" s="38"/>
      <c r="G51" s="38"/>
      <c r="H51" s="38"/>
      <c r="I51" s="67" t="str">
        <f>IF(OR($B51="",$C51="",$D51="",$E51&lt;an_initial,$E51&gt;an_final,$G51="",$M51=FALSE),"",P_ISI_ROM*VLOOKUP(N51,Coef!$E$2:$F$17,2,FALSE))</f>
        <v/>
      </c>
      <c r="J51" s="67" t="str">
        <f>IF(OR($B51="",$C51="",$D51="",$E51="",$E51&gt;an_final,$G51="",$M51=FALSE),"",P_ISI_ROM*VLOOKUP(N51,Coef!$E$2:$F$17,2,FALSE))</f>
        <v/>
      </c>
      <c r="K51" s="226" t="str">
        <f t="shared" si="0"/>
        <v/>
      </c>
      <c r="L51" s="226" t="str">
        <f t="shared" si="1"/>
        <v/>
      </c>
      <c r="M51" s="333" t="b">
        <f t="shared" si="2"/>
        <v>0</v>
      </c>
      <c r="N51" s="214">
        <f t="shared" si="4"/>
        <v>1</v>
      </c>
      <c r="O51" s="294"/>
    </row>
    <row r="52" spans="1:15" s="322" customFormat="1" x14ac:dyDescent="0.25">
      <c r="A52" s="216">
        <v>43</v>
      </c>
      <c r="B52" s="39"/>
      <c r="C52" s="39"/>
      <c r="D52" s="39"/>
      <c r="E52" s="38"/>
      <c r="F52" s="38"/>
      <c r="G52" s="38"/>
      <c r="H52" s="38"/>
      <c r="I52" s="67" t="str">
        <f>IF(OR($B52="",$C52="",$D52="",$E52&lt;an_initial,$E52&gt;an_final,$G52="",$M52=FALSE),"",P_ISI_ROM*VLOOKUP(N52,Coef!$E$2:$F$17,2,FALSE))</f>
        <v/>
      </c>
      <c r="J52" s="67" t="str">
        <f>IF(OR($B52="",$C52="",$D52="",$E52="",$E52&gt;an_final,$G52="",$M52=FALSE),"",P_ISI_ROM*VLOOKUP(N52,Coef!$E$2:$F$17,2,FALSE))</f>
        <v/>
      </c>
      <c r="K52" s="226" t="str">
        <f t="shared" si="0"/>
        <v/>
      </c>
      <c r="L52" s="226" t="str">
        <f t="shared" si="1"/>
        <v/>
      </c>
      <c r="M52" s="333" t="b">
        <f t="shared" si="2"/>
        <v>0</v>
      </c>
      <c r="N52" s="214">
        <f t="shared" si="4"/>
        <v>1</v>
      </c>
      <c r="O52" s="294"/>
    </row>
    <row r="53" spans="1:15" s="322" customFormat="1" x14ac:dyDescent="0.25">
      <c r="A53" s="216">
        <v>44</v>
      </c>
      <c r="B53" s="39"/>
      <c r="C53" s="39"/>
      <c r="D53" s="39"/>
      <c r="E53" s="38"/>
      <c r="F53" s="38"/>
      <c r="G53" s="38"/>
      <c r="H53" s="38"/>
      <c r="I53" s="67" t="str">
        <f>IF(OR($B53="",$C53="",$D53="",$E53&lt;an_initial,$E53&gt;an_final,$G53="",$M53=FALSE),"",P_ISI_ROM*VLOOKUP(N53,Coef!$E$2:$F$17,2,FALSE))</f>
        <v/>
      </c>
      <c r="J53" s="67" t="str">
        <f>IF(OR($B53="",$C53="",$D53="",$E53="",$E53&gt;an_final,$G53="",$M53=FALSE),"",P_ISI_ROM*VLOOKUP(N53,Coef!$E$2:$F$17,2,FALSE))</f>
        <v/>
      </c>
      <c r="K53" s="226" t="str">
        <f t="shared" si="0"/>
        <v/>
      </c>
      <c r="L53" s="226" t="str">
        <f t="shared" si="1"/>
        <v/>
      </c>
      <c r="M53" s="333" t="b">
        <f t="shared" si="2"/>
        <v>0</v>
      </c>
      <c r="N53" s="214">
        <f t="shared" si="4"/>
        <v>1</v>
      </c>
      <c r="O53" s="294"/>
    </row>
    <row r="54" spans="1:15" s="322" customFormat="1" x14ac:dyDescent="0.25">
      <c r="A54" s="216">
        <v>45</v>
      </c>
      <c r="B54" s="39"/>
      <c r="C54" s="39"/>
      <c r="D54" s="39"/>
      <c r="E54" s="38"/>
      <c r="F54" s="38"/>
      <c r="G54" s="38"/>
      <c r="H54" s="38"/>
      <c r="I54" s="67" t="str">
        <f>IF(OR($B54="",$C54="",$D54="",$E54&lt;an_initial,$E54&gt;an_final,$G54="",$M54=FALSE),"",P_ISI_ROM*VLOOKUP(N54,Coef!$E$2:$F$17,2,FALSE))</f>
        <v/>
      </c>
      <c r="J54" s="67" t="str">
        <f>IF(OR($B54="",$C54="",$D54="",$E54="",$E54&gt;an_final,$G54="",$M54=FALSE),"",P_ISI_ROM*VLOOKUP(N54,Coef!$E$2:$F$17,2,FALSE))</f>
        <v/>
      </c>
      <c r="K54" s="226" t="str">
        <f t="shared" si="0"/>
        <v/>
      </c>
      <c r="L54" s="226" t="str">
        <f t="shared" si="1"/>
        <v/>
      </c>
      <c r="M54" s="333" t="b">
        <f t="shared" si="2"/>
        <v>0</v>
      </c>
      <c r="N54" s="214">
        <f t="shared" si="4"/>
        <v>1</v>
      </c>
      <c r="O54" s="294"/>
    </row>
    <row r="55" spans="1:15" s="322" customFormat="1" x14ac:dyDescent="0.25">
      <c r="A55" s="216">
        <v>46</v>
      </c>
      <c r="B55" s="39"/>
      <c r="C55" s="39"/>
      <c r="D55" s="39"/>
      <c r="E55" s="38"/>
      <c r="F55" s="38"/>
      <c r="G55" s="38"/>
      <c r="H55" s="38"/>
      <c r="I55" s="67" t="str">
        <f>IF(OR($B55="",$C55="",$D55="",$E55&lt;an_initial,$E55&gt;an_final,$G55="",$M55=FALSE),"",P_ISI_ROM*VLOOKUP(N55,Coef!$E$2:$F$17,2,FALSE))</f>
        <v/>
      </c>
      <c r="J55" s="67" t="str">
        <f>IF(OR($B55="",$C55="",$D55="",$E55="",$E55&gt;an_final,$G55="",$M55=FALSE),"",P_ISI_ROM*VLOOKUP(N55,Coef!$E$2:$F$17,2,FALSE))</f>
        <v/>
      </c>
      <c r="K55" s="226" t="str">
        <f t="shared" si="0"/>
        <v/>
      </c>
      <c r="L55" s="226" t="str">
        <f t="shared" si="1"/>
        <v/>
      </c>
      <c r="M55" s="333" t="b">
        <f t="shared" si="2"/>
        <v>0</v>
      </c>
      <c r="N55" s="214">
        <f t="shared" si="4"/>
        <v>1</v>
      </c>
      <c r="O55" s="294"/>
    </row>
    <row r="56" spans="1:15" s="322" customFormat="1" x14ac:dyDescent="0.25">
      <c r="A56" s="216">
        <v>47</v>
      </c>
      <c r="B56" s="39"/>
      <c r="C56" s="39"/>
      <c r="D56" s="39"/>
      <c r="E56" s="38"/>
      <c r="F56" s="38"/>
      <c r="G56" s="38"/>
      <c r="H56" s="38"/>
      <c r="I56" s="67" t="str">
        <f>IF(OR($B56="",$C56="",$D56="",$E56&lt;an_initial,$E56&gt;an_final,$G56="",$M56=FALSE),"",P_ISI_ROM*VLOOKUP(N56,Coef!$E$2:$F$17,2,FALSE))</f>
        <v/>
      </c>
      <c r="J56" s="67" t="str">
        <f>IF(OR($B56="",$C56="",$D56="",$E56="",$E56&gt;an_final,$G56="",$M56=FALSE),"",P_ISI_ROM*VLOOKUP(N56,Coef!$E$2:$F$17,2,FALSE))</f>
        <v/>
      </c>
      <c r="K56" s="226" t="str">
        <f t="shared" si="0"/>
        <v/>
      </c>
      <c r="L56" s="226" t="str">
        <f t="shared" si="1"/>
        <v/>
      </c>
      <c r="M56" s="333" t="b">
        <f t="shared" si="2"/>
        <v>0</v>
      </c>
      <c r="N56" s="214">
        <f t="shared" si="4"/>
        <v>1</v>
      </c>
      <c r="O56" s="294"/>
    </row>
    <row r="57" spans="1:15" s="322" customFormat="1" x14ac:dyDescent="0.25">
      <c r="A57" s="216">
        <v>48</v>
      </c>
      <c r="B57" s="39"/>
      <c r="C57" s="39"/>
      <c r="D57" s="39"/>
      <c r="E57" s="38"/>
      <c r="F57" s="38"/>
      <c r="G57" s="38"/>
      <c r="H57" s="38"/>
      <c r="I57" s="67" t="str">
        <f>IF(OR($B57="",$C57="",$D57="",$E57&lt;an_initial,$E57&gt;an_final,$G57="",$M57=FALSE),"",P_ISI_ROM*VLOOKUP(N57,Coef!$E$2:$F$17,2,FALSE))</f>
        <v/>
      </c>
      <c r="J57" s="67" t="str">
        <f>IF(OR($B57="",$C57="",$D57="",$E57="",$E57&gt;an_final,$G57="",$M57=FALSE),"",P_ISI_ROM*VLOOKUP(N57,Coef!$E$2:$F$17,2,FALSE))</f>
        <v/>
      </c>
      <c r="K57" s="226" t="str">
        <f t="shared" si="0"/>
        <v/>
      </c>
      <c r="L57" s="226" t="str">
        <f t="shared" si="1"/>
        <v/>
      </c>
      <c r="M57" s="333" t="b">
        <f t="shared" si="2"/>
        <v>0</v>
      </c>
      <c r="N57" s="214">
        <f t="shared" si="4"/>
        <v>1</v>
      </c>
      <c r="O57" s="294"/>
    </row>
    <row r="58" spans="1:15" s="322" customFormat="1" x14ac:dyDescent="0.25">
      <c r="A58" s="216">
        <v>49</v>
      </c>
      <c r="B58" s="39"/>
      <c r="C58" s="39"/>
      <c r="D58" s="39"/>
      <c r="E58" s="38"/>
      <c r="F58" s="38"/>
      <c r="G58" s="38"/>
      <c r="H58" s="38"/>
      <c r="I58" s="67" t="str">
        <f>IF(OR($B58="",$C58="",$D58="",$E58&lt;an_initial,$E58&gt;an_final,$G58="",$M58=FALSE),"",P_ISI_ROM*VLOOKUP(N58,Coef!$E$2:$F$17,2,FALSE))</f>
        <v/>
      </c>
      <c r="J58" s="67" t="str">
        <f>IF(OR($B58="",$C58="",$D58="",$E58="",$E58&gt;an_final,$G58="",$M58=FALSE),"",P_ISI_ROM*VLOOKUP(N58,Coef!$E$2:$F$17,2,FALSE))</f>
        <v/>
      </c>
      <c r="K58" s="226" t="str">
        <f t="shared" si="0"/>
        <v/>
      </c>
      <c r="L58" s="226" t="str">
        <f t="shared" si="1"/>
        <v/>
      </c>
      <c r="M58" s="333" t="b">
        <f t="shared" si="2"/>
        <v>0</v>
      </c>
      <c r="N58" s="214">
        <f t="shared" si="4"/>
        <v>1</v>
      </c>
      <c r="O58" s="294"/>
    </row>
    <row r="59" spans="1:15" s="322" customFormat="1" x14ac:dyDescent="0.25">
      <c r="A59" s="216">
        <v>50</v>
      </c>
      <c r="B59" s="39"/>
      <c r="C59" s="39"/>
      <c r="D59" s="39"/>
      <c r="E59" s="38"/>
      <c r="F59" s="38"/>
      <c r="G59" s="38"/>
      <c r="H59" s="38"/>
      <c r="I59" s="67" t="str">
        <f>IF(OR($B59="",$C59="",$D59="",$E59&lt;an_initial,$E59&gt;an_final,$G59="",$M59=FALSE),"",P_ISI_ROM*VLOOKUP(N59,Coef!$E$2:$F$17,2,FALSE))</f>
        <v/>
      </c>
      <c r="J59" s="67" t="str">
        <f>IF(OR($B59="",$C59="",$D59="",$E59="",$E59&gt;an_final,$G59="",$M59=FALSE),"",P_ISI_ROM*VLOOKUP(N59,Coef!$E$2:$F$17,2,FALSE))</f>
        <v/>
      </c>
      <c r="K59" s="226" t="str">
        <f t="shared" si="0"/>
        <v/>
      </c>
      <c r="L59" s="226" t="str">
        <f t="shared" si="1"/>
        <v/>
      </c>
      <c r="M59" s="333" t="b">
        <f t="shared" si="2"/>
        <v>0</v>
      </c>
      <c r="N59" s="214">
        <f t="shared" si="4"/>
        <v>1</v>
      </c>
      <c r="O59" s="294"/>
    </row>
    <row r="60" spans="1:15" s="322" customFormat="1" x14ac:dyDescent="0.25">
      <c r="A60" s="216">
        <v>51</v>
      </c>
      <c r="B60" s="39"/>
      <c r="C60" s="39"/>
      <c r="D60" s="39"/>
      <c r="E60" s="38"/>
      <c r="F60" s="38"/>
      <c r="G60" s="38"/>
      <c r="H60" s="38"/>
      <c r="I60" s="67" t="str">
        <f>IF(OR($B60="",$C60="",$D60="",$E60&lt;an_initial,$E60&gt;an_final,$G60="",$M60=FALSE),"",P_ISI_ROM*VLOOKUP(N60,Coef!$E$2:$F$17,2,FALSE))</f>
        <v/>
      </c>
      <c r="J60" s="67" t="str">
        <f>IF(OR($B60="",$C60="",$D60="",$E60="",$E60&gt;an_final,$G60="",$M60=FALSE),"",P_ISI_ROM*VLOOKUP(N60,Coef!$E$2:$F$17,2,FALSE))</f>
        <v/>
      </c>
      <c r="K60" s="226" t="str">
        <f t="shared" si="0"/>
        <v/>
      </c>
      <c r="L60" s="226" t="str">
        <f t="shared" si="1"/>
        <v/>
      </c>
      <c r="M60" s="333" t="b">
        <f t="shared" si="2"/>
        <v>0</v>
      </c>
      <c r="N60" s="214">
        <f t="shared" si="4"/>
        <v>1</v>
      </c>
      <c r="O60" s="294"/>
    </row>
    <row r="61" spans="1:15" s="322" customFormat="1" x14ac:dyDescent="0.25">
      <c r="A61" s="216">
        <v>52</v>
      </c>
      <c r="B61" s="39"/>
      <c r="C61" s="39"/>
      <c r="D61" s="39"/>
      <c r="E61" s="38"/>
      <c r="F61" s="38"/>
      <c r="G61" s="38"/>
      <c r="H61" s="38"/>
      <c r="I61" s="67" t="str">
        <f>IF(OR($B61="",$C61="",$D61="",$E61&lt;an_initial,$E61&gt;an_final,$G61="",$M61=FALSE),"",P_ISI_ROM*VLOOKUP(N61,Coef!$E$2:$F$17,2,FALSE))</f>
        <v/>
      </c>
      <c r="J61" s="67" t="str">
        <f>IF(OR($B61="",$C61="",$D61="",$E61="",$E61&gt;an_final,$G61="",$M61=FALSE),"",P_ISI_ROM*VLOOKUP(N61,Coef!$E$2:$F$17,2,FALSE))</f>
        <v/>
      </c>
      <c r="K61" s="226" t="str">
        <f t="shared" si="0"/>
        <v/>
      </c>
      <c r="L61" s="226" t="str">
        <f t="shared" si="1"/>
        <v/>
      </c>
      <c r="M61" s="333" t="b">
        <f t="shared" si="2"/>
        <v>0</v>
      </c>
      <c r="N61" s="214">
        <f t="shared" si="4"/>
        <v>1</v>
      </c>
      <c r="O61" s="294"/>
    </row>
    <row r="62" spans="1:15" s="322" customFormat="1" x14ac:dyDescent="0.25">
      <c r="A62" s="216">
        <v>53</v>
      </c>
      <c r="B62" s="39"/>
      <c r="C62" s="39"/>
      <c r="D62" s="39"/>
      <c r="E62" s="38"/>
      <c r="F62" s="38"/>
      <c r="G62" s="38"/>
      <c r="H62" s="38"/>
      <c r="I62" s="67" t="str">
        <f>IF(OR($B62="",$C62="",$D62="",$E62&lt;an_initial,$E62&gt;an_final,$G62="",$M62=FALSE),"",P_ISI_ROM*VLOOKUP(N62,Coef!$E$2:$F$17,2,FALSE))</f>
        <v/>
      </c>
      <c r="J62" s="67" t="str">
        <f>IF(OR($B62="",$C62="",$D62="",$E62="",$E62&gt;an_final,$G62="",$M62=FALSE),"",P_ISI_ROM*VLOOKUP(N62,Coef!$E$2:$F$17,2,FALSE))</f>
        <v/>
      </c>
      <c r="K62" s="226" t="str">
        <f t="shared" si="0"/>
        <v/>
      </c>
      <c r="L62" s="226" t="str">
        <f t="shared" si="1"/>
        <v/>
      </c>
      <c r="M62" s="333" t="b">
        <f t="shared" si="2"/>
        <v>0</v>
      </c>
      <c r="N62" s="214">
        <f t="shared" si="4"/>
        <v>1</v>
      </c>
      <c r="O62" s="294"/>
    </row>
    <row r="63" spans="1:15" s="322" customFormat="1" x14ac:dyDescent="0.25">
      <c r="A63" s="216">
        <v>54</v>
      </c>
      <c r="B63" s="39"/>
      <c r="C63" s="39"/>
      <c r="D63" s="39"/>
      <c r="E63" s="38"/>
      <c r="F63" s="38"/>
      <c r="G63" s="38"/>
      <c r="H63" s="38"/>
      <c r="I63" s="67" t="str">
        <f>IF(OR($B63="",$C63="",$D63="",$E63&lt;an_initial,$E63&gt;an_final,$G63="",$M63=FALSE),"",P_ISI_ROM*VLOOKUP(N63,Coef!$E$2:$F$17,2,FALSE))</f>
        <v/>
      </c>
      <c r="J63" s="67" t="str">
        <f>IF(OR($B63="",$C63="",$D63="",$E63="",$E63&gt;an_final,$G63="",$M63=FALSE),"",P_ISI_ROM*VLOOKUP(N63,Coef!$E$2:$F$17,2,FALSE))</f>
        <v/>
      </c>
      <c r="K63" s="226" t="str">
        <f t="shared" si="0"/>
        <v/>
      </c>
      <c r="L63" s="226" t="str">
        <f t="shared" si="1"/>
        <v/>
      </c>
      <c r="M63" s="333" t="b">
        <f t="shared" si="2"/>
        <v>0</v>
      </c>
      <c r="N63" s="214">
        <f t="shared" si="4"/>
        <v>1</v>
      </c>
      <c r="O63" s="294"/>
    </row>
    <row r="64" spans="1:15" s="322" customFormat="1" x14ac:dyDescent="0.25">
      <c r="A64" s="216">
        <v>55</v>
      </c>
      <c r="B64" s="39"/>
      <c r="C64" s="39"/>
      <c r="D64" s="39"/>
      <c r="E64" s="38"/>
      <c r="F64" s="38"/>
      <c r="G64" s="38"/>
      <c r="H64" s="38"/>
      <c r="I64" s="67" t="str">
        <f>IF(OR($B64="",$C64="",$D64="",$E64&lt;an_initial,$E64&gt;an_final,$G64="",$M64=FALSE),"",P_ISI_ROM*VLOOKUP(N64,Coef!$E$2:$F$17,2,FALSE))</f>
        <v/>
      </c>
      <c r="J64" s="67" t="str">
        <f>IF(OR($B64="",$C64="",$D64="",$E64="",$E64&gt;an_final,$G64="",$M64=FALSE),"",P_ISI_ROM*VLOOKUP(N64,Coef!$E$2:$F$17,2,FALSE))</f>
        <v/>
      </c>
      <c r="K64" s="226" t="str">
        <f t="shared" si="0"/>
        <v/>
      </c>
      <c r="L64" s="226" t="str">
        <f t="shared" si="1"/>
        <v/>
      </c>
      <c r="M64" s="333" t="b">
        <f t="shared" si="2"/>
        <v>0</v>
      </c>
      <c r="N64" s="214">
        <f t="shared" si="4"/>
        <v>1</v>
      </c>
      <c r="O64" s="294"/>
    </row>
    <row r="65" spans="1:17" s="322" customFormat="1" x14ac:dyDescent="0.25">
      <c r="A65" s="216">
        <v>56</v>
      </c>
      <c r="B65" s="39"/>
      <c r="C65" s="39"/>
      <c r="D65" s="39"/>
      <c r="E65" s="38"/>
      <c r="F65" s="38"/>
      <c r="G65" s="38"/>
      <c r="H65" s="38"/>
      <c r="I65" s="67" t="str">
        <f>IF(OR($B65="",$C65="",$D65="",$E65&lt;an_initial,$E65&gt;an_final,$G65="",$M65=FALSE),"",P_ISI_ROM*VLOOKUP(N65,Coef!$E$2:$F$17,2,FALSE))</f>
        <v/>
      </c>
      <c r="J65" s="67" t="str">
        <f>IF(OR($B65="",$C65="",$D65="",$E65="",$E65&gt;an_final,$G65="",$M65=FALSE),"",P_ISI_ROM*VLOOKUP(N65,Coef!$E$2:$F$17,2,FALSE))</f>
        <v/>
      </c>
      <c r="K65" s="226" t="str">
        <f t="shared" si="0"/>
        <v/>
      </c>
      <c r="L65" s="226" t="str">
        <f t="shared" si="1"/>
        <v/>
      </c>
      <c r="M65" s="333" t="b">
        <f t="shared" si="2"/>
        <v>0</v>
      </c>
      <c r="N65" s="214">
        <f t="shared" si="4"/>
        <v>1</v>
      </c>
      <c r="O65" s="294"/>
    </row>
    <row r="66" spans="1:17" s="322" customFormat="1" x14ac:dyDescent="0.25">
      <c r="A66" s="216">
        <v>57</v>
      </c>
      <c r="B66" s="39"/>
      <c r="C66" s="39"/>
      <c r="D66" s="39"/>
      <c r="E66" s="38"/>
      <c r="F66" s="38"/>
      <c r="G66" s="38"/>
      <c r="H66" s="38"/>
      <c r="I66" s="67" t="str">
        <f>IF(OR($B66="",$C66="",$D66="",$E66&lt;an_initial,$E66&gt;an_final,$G66="",$M66=FALSE),"",P_ISI_ROM*VLOOKUP(N66,Coef!$E$2:$F$17,2,FALSE))</f>
        <v/>
      </c>
      <c r="J66" s="67" t="str">
        <f>IF(OR($B66="",$C66="",$D66="",$E66="",$E66&gt;an_final,$G66="",$M66=FALSE),"",P_ISI_ROM*VLOOKUP(N66,Coef!$E$2:$F$17,2,FALSE))</f>
        <v/>
      </c>
      <c r="K66" s="226" t="str">
        <f t="shared" si="0"/>
        <v/>
      </c>
      <c r="L66" s="226" t="str">
        <f t="shared" si="1"/>
        <v/>
      </c>
      <c r="M66" s="333" t="b">
        <f t="shared" si="2"/>
        <v>0</v>
      </c>
      <c r="N66" s="214">
        <f t="shared" si="4"/>
        <v>1</v>
      </c>
      <c r="O66" s="294"/>
    </row>
    <row r="67" spans="1:17" s="322" customFormat="1" x14ac:dyDescent="0.25">
      <c r="A67" s="216">
        <v>58</v>
      </c>
      <c r="B67" s="39"/>
      <c r="C67" s="39"/>
      <c r="D67" s="39"/>
      <c r="E67" s="38"/>
      <c r="F67" s="38"/>
      <c r="G67" s="38"/>
      <c r="H67" s="38"/>
      <c r="I67" s="67" t="str">
        <f>IF(OR($B67="",$C67="",$D67="",$E67&lt;an_initial,$E67&gt;an_final,$G67="",$M67=FALSE),"",P_ISI_ROM*VLOOKUP(N67,Coef!$E$2:$F$17,2,FALSE))</f>
        <v/>
      </c>
      <c r="J67" s="67" t="str">
        <f>IF(OR($B67="",$C67="",$D67="",$E67="",$E67&gt;an_final,$G67="",$M67=FALSE),"",P_ISI_ROM*VLOOKUP(N67,Coef!$E$2:$F$17,2,FALSE))</f>
        <v/>
      </c>
      <c r="K67" s="226" t="str">
        <f t="shared" si="0"/>
        <v/>
      </c>
      <c r="L67" s="226" t="str">
        <f t="shared" si="1"/>
        <v/>
      </c>
      <c r="M67" s="333" t="b">
        <f t="shared" si="2"/>
        <v>0</v>
      </c>
      <c r="N67" s="214">
        <f t="shared" si="4"/>
        <v>1</v>
      </c>
      <c r="O67" s="294"/>
    </row>
    <row r="68" spans="1:17" s="322" customFormat="1" x14ac:dyDescent="0.25">
      <c r="A68" s="216">
        <v>59</v>
      </c>
      <c r="B68" s="39"/>
      <c r="C68" s="39"/>
      <c r="D68" s="39"/>
      <c r="E68" s="38"/>
      <c r="F68" s="38"/>
      <c r="G68" s="38"/>
      <c r="H68" s="38"/>
      <c r="I68" s="67" t="str">
        <f>IF(OR($B68="",$C68="",$D68="",$E68&lt;an_initial,$E68&gt;an_final,$G68="",$M68=FALSE),"",P_ISI_ROM*VLOOKUP(N68,Coef!$E$2:$F$17,2,FALSE))</f>
        <v/>
      </c>
      <c r="J68" s="67" t="str">
        <f>IF(OR($B68="",$C68="",$D68="",$E68="",$E68&gt;an_final,$G68="",$M68=FALSE),"",P_ISI_ROM*VLOOKUP(N68,Coef!$E$2:$F$17,2,FALSE))</f>
        <v/>
      </c>
      <c r="K68" s="226" t="str">
        <f t="shared" si="0"/>
        <v/>
      </c>
      <c r="L68" s="226" t="str">
        <f t="shared" si="1"/>
        <v/>
      </c>
      <c r="M68" s="333" t="b">
        <f t="shared" si="2"/>
        <v>0</v>
      </c>
      <c r="N68" s="214">
        <f t="shared" si="4"/>
        <v>1</v>
      </c>
      <c r="O68" s="294"/>
    </row>
    <row r="69" spans="1:17" s="322" customFormat="1" x14ac:dyDescent="0.25">
      <c r="A69" s="216">
        <v>60</v>
      </c>
      <c r="B69" s="39"/>
      <c r="C69" s="39"/>
      <c r="D69" s="39"/>
      <c r="E69" s="38"/>
      <c r="F69" s="38"/>
      <c r="G69" s="38"/>
      <c r="H69" s="38"/>
      <c r="I69" s="67" t="str">
        <f>IF(OR($B69="",$C69="",$D69="",$E69&lt;an_initial,$E69&gt;an_final,$G69="",$M69=FALSE),"",P_ISI_ROM*VLOOKUP(N69,Coef!$E$2:$F$17,2,FALSE))</f>
        <v/>
      </c>
      <c r="J69" s="67" t="str">
        <f>IF(OR($B69="",$C69="",$D69="",$E69="",$E69&gt;an_final,$G69="",$M69=FALSE),"",P_ISI_ROM*VLOOKUP(N69,Coef!$E$2:$F$17,2,FALSE))</f>
        <v/>
      </c>
      <c r="K69" s="226" t="str">
        <f t="shared" si="0"/>
        <v/>
      </c>
      <c r="L69" s="226" t="str">
        <f t="shared" si="1"/>
        <v/>
      </c>
      <c r="M69" s="333" t="b">
        <f t="shared" si="2"/>
        <v>0</v>
      </c>
      <c r="N69" s="214">
        <f t="shared" si="4"/>
        <v>1</v>
      </c>
      <c r="O69" s="294"/>
    </row>
    <row r="70" spans="1:17" s="322" customFormat="1" x14ac:dyDescent="0.25">
      <c r="A70" s="216">
        <v>61</v>
      </c>
      <c r="B70" s="39"/>
      <c r="C70" s="39"/>
      <c r="D70" s="39"/>
      <c r="E70" s="38"/>
      <c r="F70" s="38"/>
      <c r="G70" s="38"/>
      <c r="H70" s="38"/>
      <c r="I70" s="67" t="str">
        <f>IF(OR($B70="",$C70="",$D70="",$E70&lt;an_initial,$E70&gt;an_final,$G70="",$M70=FALSE),"",P_ISI_ROM*VLOOKUP(N70,Coef!$E$2:$F$17,2,FALSE))</f>
        <v/>
      </c>
      <c r="J70" s="67" t="str">
        <f>IF(OR($B70="",$C70="",$D70="",$E70="",$E70&gt;an_final,$G70="",$M70=FALSE),"",P_ISI_ROM*VLOOKUP(N70,Coef!$E$2:$F$17,2,FALSE))</f>
        <v/>
      </c>
      <c r="K70" s="226" t="str">
        <f t="shared" si="0"/>
        <v/>
      </c>
      <c r="L70" s="226" t="str">
        <f t="shared" si="1"/>
        <v/>
      </c>
      <c r="M70" s="333" t="b">
        <f t="shared" si="2"/>
        <v>0</v>
      </c>
      <c r="N70" s="214">
        <f t="shared" si="4"/>
        <v>1</v>
      </c>
      <c r="O70" s="294"/>
    </row>
    <row r="71" spans="1:17" s="322" customFormat="1" x14ac:dyDescent="0.25">
      <c r="A71" s="216">
        <v>62</v>
      </c>
      <c r="B71" s="39"/>
      <c r="C71" s="39"/>
      <c r="D71" s="39"/>
      <c r="E71" s="38"/>
      <c r="F71" s="38"/>
      <c r="G71" s="38"/>
      <c r="H71" s="38"/>
      <c r="I71" s="67" t="str">
        <f>IF(OR($B71="",$C71="",$D71="",$E71&lt;an_initial,$E71&gt;an_final,$G71="",$M71=FALSE),"",P_ISI_ROM*VLOOKUP(N71,Coef!$E$2:$F$17,2,FALSE))</f>
        <v/>
      </c>
      <c r="J71" s="67" t="str">
        <f>IF(OR($B71="",$C71="",$D71="",$E71="",$E71&gt;an_final,$G71="",$M71=FALSE),"",P_ISI_ROM*VLOOKUP(N71,Coef!$E$2:$F$17,2,FALSE))</f>
        <v/>
      </c>
      <c r="K71" s="226" t="str">
        <f t="shared" si="0"/>
        <v/>
      </c>
      <c r="L71" s="226" t="str">
        <f t="shared" si="1"/>
        <v/>
      </c>
      <c r="M71" s="333" t="b">
        <f t="shared" si="2"/>
        <v>0</v>
      </c>
      <c r="N71" s="214">
        <f t="shared" si="4"/>
        <v>1</v>
      </c>
      <c r="O71" s="294"/>
    </row>
    <row r="72" spans="1:17" s="322" customFormat="1" x14ac:dyDescent="0.25">
      <c r="A72" s="216">
        <v>63</v>
      </c>
      <c r="B72" s="39"/>
      <c r="C72" s="39"/>
      <c r="D72" s="39"/>
      <c r="E72" s="38"/>
      <c r="F72" s="38"/>
      <c r="G72" s="38"/>
      <c r="H72" s="38"/>
      <c r="I72" s="67" t="str">
        <f>IF(OR($B72="",$C72="",$D72="",$E72&lt;an_initial,$E72&gt;an_final,$G72="",$M72=FALSE),"",P_ISI_ROM*VLOOKUP(N72,Coef!$E$2:$F$17,2,FALSE))</f>
        <v/>
      </c>
      <c r="J72" s="67" t="str">
        <f>IF(OR($B72="",$C72="",$D72="",$E72="",$E72&gt;an_final,$G72="",$M72=FALSE),"",P_ISI_ROM*VLOOKUP(N72,Coef!$E$2:$F$17,2,FALSE))</f>
        <v/>
      </c>
      <c r="K72" s="226" t="str">
        <f t="shared" si="0"/>
        <v/>
      </c>
      <c r="L72" s="226" t="str">
        <f t="shared" si="1"/>
        <v/>
      </c>
      <c r="M72" s="333" t="b">
        <f t="shared" si="2"/>
        <v>0</v>
      </c>
      <c r="N72" s="214">
        <f t="shared" si="4"/>
        <v>1</v>
      </c>
      <c r="O72" s="294"/>
    </row>
    <row r="73" spans="1:17" s="322" customFormat="1" x14ac:dyDescent="0.25">
      <c r="A73" s="216">
        <v>64</v>
      </c>
      <c r="B73" s="39"/>
      <c r="C73" s="39"/>
      <c r="D73" s="39"/>
      <c r="E73" s="38"/>
      <c r="F73" s="38"/>
      <c r="G73" s="38"/>
      <c r="H73" s="38"/>
      <c r="I73" s="67" t="str">
        <f>IF(OR($B73="",$C73="",$D73="",$E73&lt;an_initial,$E73&gt;an_final,$G73="",$M73=FALSE),"",P_ISI_ROM*VLOOKUP(N73,Coef!$E$2:$F$17,2,FALSE))</f>
        <v/>
      </c>
      <c r="J73" s="67" t="str">
        <f>IF(OR($B73="",$C73="",$D73="",$E73="",$E73&gt;an_final,$G73="",$M73=FALSE),"",P_ISI_ROM*VLOOKUP(N73,Coef!$E$2:$F$17,2,FALSE))</f>
        <v/>
      </c>
      <c r="K73" s="226" t="str">
        <f t="shared" si="0"/>
        <v/>
      </c>
      <c r="L73" s="226" t="str">
        <f t="shared" si="1"/>
        <v/>
      </c>
      <c r="M73" s="333" t="b">
        <f t="shared" si="2"/>
        <v>0</v>
      </c>
      <c r="N73" s="214">
        <f t="shared" si="4"/>
        <v>1</v>
      </c>
      <c r="O73" s="294"/>
    </row>
    <row r="74" spans="1:17" s="322" customFormat="1" x14ac:dyDescent="0.25">
      <c r="A74" s="216">
        <v>65</v>
      </c>
      <c r="B74" s="39"/>
      <c r="C74" s="39"/>
      <c r="D74" s="39"/>
      <c r="E74" s="38"/>
      <c r="F74" s="38"/>
      <c r="G74" s="38"/>
      <c r="H74" s="38"/>
      <c r="I74" s="67" t="str">
        <f>IF(OR($B74="",$C74="",$D74="",$E74&lt;an_initial,$E74&gt;an_final,$G74="",$M74=FALSE),"",P_ISI_ROM*VLOOKUP(N74,Coef!$E$2:$F$17,2,FALSE))</f>
        <v/>
      </c>
      <c r="J74" s="67" t="str">
        <f>IF(OR($B74="",$C74="",$D74="",$E74="",$E74&gt;an_final,$G74="",$M74=FALSE),"",P_ISI_ROM*VLOOKUP(N74,Coef!$E$2:$F$17,2,FALSE))</f>
        <v/>
      </c>
      <c r="K74" s="226" t="str">
        <f t="shared" ref="K74:K137" si="5">IF(OR($B74="",$C74="",$D74="",$E74&gt;an_final,$G74="",$M74=FALSE),"",IF($E74&gt;=an_initial,1,""))</f>
        <v/>
      </c>
      <c r="L74" s="226" t="str">
        <f t="shared" ref="L74:L137" si="6">IF(OR($B74="",$C74="",$D74="",$E74="",$E74&gt;an_final,$G74="",$M74=FALSE),"",1)</f>
        <v/>
      </c>
      <c r="M74" s="333" t="b">
        <f t="shared" ref="M74:M137" si="7">IF(nume_candidat="",FALSE,ISNUMBER(SEARCH(nume_candidat,$B74)))</f>
        <v>0</v>
      </c>
      <c r="N74" s="214">
        <f t="shared" ref="N74:N105" si="8">LEN(B74)-LEN(SUBSTITUTE(B74,",",""))+1</f>
        <v>1</v>
      </c>
      <c r="O74" s="294"/>
    </row>
    <row r="75" spans="1:17" s="322" customFormat="1" x14ac:dyDescent="0.25">
      <c r="A75" s="216">
        <v>66</v>
      </c>
      <c r="B75" s="39"/>
      <c r="C75" s="39"/>
      <c r="D75" s="39"/>
      <c r="E75" s="38"/>
      <c r="F75" s="38"/>
      <c r="G75" s="38"/>
      <c r="H75" s="38"/>
      <c r="I75" s="67" t="str">
        <f>IF(OR($B75="",$C75="",$D75="",$E75&lt;an_initial,$E75&gt;an_final,$G75="",$M75=FALSE),"",P_ISI_ROM*VLOOKUP(N75,Coef!$E$2:$F$17,2,FALSE))</f>
        <v/>
      </c>
      <c r="J75" s="67" t="str">
        <f>IF(OR($B75="",$C75="",$D75="",$E75="",$E75&gt;an_final,$G75="",$M75=FALSE),"",P_ISI_ROM*VLOOKUP(N75,Coef!$E$2:$F$17,2,FALSE))</f>
        <v/>
      </c>
      <c r="K75" s="226" t="str">
        <f t="shared" si="5"/>
        <v/>
      </c>
      <c r="L75" s="226" t="str">
        <f t="shared" si="6"/>
        <v/>
      </c>
      <c r="M75" s="333" t="b">
        <f t="shared" si="7"/>
        <v>0</v>
      </c>
      <c r="N75" s="214">
        <f t="shared" si="8"/>
        <v>1</v>
      </c>
      <c r="O75" s="294"/>
    </row>
    <row r="76" spans="1:17" s="322" customFormat="1" x14ac:dyDescent="0.25">
      <c r="A76" s="216">
        <v>67</v>
      </c>
      <c r="B76" s="39"/>
      <c r="C76" s="39"/>
      <c r="D76" s="39"/>
      <c r="E76" s="38"/>
      <c r="F76" s="38"/>
      <c r="G76" s="38"/>
      <c r="H76" s="38"/>
      <c r="I76" s="67" t="str">
        <f>IF(OR($B76="",$C76="",$D76="",$E76&lt;an_initial,$E76&gt;an_final,$G76="",$M76=FALSE),"",P_ISI_ROM*VLOOKUP(N76,Coef!$E$2:$F$17,2,FALSE))</f>
        <v/>
      </c>
      <c r="J76" s="67" t="str">
        <f>IF(OR($B76="",$C76="",$D76="",$E76="",$E76&gt;an_final,$G76="",$M76=FALSE),"",P_ISI_ROM*VLOOKUP(N76,Coef!$E$2:$F$17,2,FALSE))</f>
        <v/>
      </c>
      <c r="K76" s="226" t="str">
        <f t="shared" si="5"/>
        <v/>
      </c>
      <c r="L76" s="226" t="str">
        <f t="shared" si="6"/>
        <v/>
      </c>
      <c r="M76" s="333" t="b">
        <f t="shared" si="7"/>
        <v>0</v>
      </c>
      <c r="N76" s="214">
        <f t="shared" si="8"/>
        <v>1</v>
      </c>
      <c r="O76" s="294"/>
    </row>
    <row r="77" spans="1:17" s="322" customFormat="1" x14ac:dyDescent="0.25">
      <c r="A77" s="216">
        <v>68</v>
      </c>
      <c r="B77" s="39"/>
      <c r="C77" s="39"/>
      <c r="D77" s="39"/>
      <c r="E77" s="38"/>
      <c r="F77" s="38"/>
      <c r="G77" s="38"/>
      <c r="H77" s="38"/>
      <c r="I77" s="67" t="str">
        <f>IF(OR($B77="",$C77="",$D77="",$E77&lt;an_initial,$E77&gt;an_final,$G77="",$M77=FALSE),"",P_ISI_ROM*VLOOKUP(N77,Coef!$E$2:$F$17,2,FALSE))</f>
        <v/>
      </c>
      <c r="J77" s="67" t="str">
        <f>IF(OR($B77="",$C77="",$D77="",$E77="",$E77&gt;an_final,$G77="",$M77=FALSE),"",P_ISI_ROM*VLOOKUP(N77,Coef!$E$2:$F$17,2,FALSE))</f>
        <v/>
      </c>
      <c r="K77" s="226" t="str">
        <f t="shared" si="5"/>
        <v/>
      </c>
      <c r="L77" s="226" t="str">
        <f t="shared" si="6"/>
        <v/>
      </c>
      <c r="M77" s="333" t="b">
        <f t="shared" si="7"/>
        <v>0</v>
      </c>
      <c r="N77" s="214">
        <f t="shared" si="8"/>
        <v>1</v>
      </c>
      <c r="O77" s="294"/>
    </row>
    <row r="78" spans="1:17" s="322" customFormat="1" x14ac:dyDescent="0.25">
      <c r="A78" s="216">
        <v>69</v>
      </c>
      <c r="B78" s="39"/>
      <c r="C78" s="39"/>
      <c r="D78" s="39"/>
      <c r="E78" s="38"/>
      <c r="F78" s="38"/>
      <c r="G78" s="38"/>
      <c r="H78" s="38"/>
      <c r="I78" s="67" t="str">
        <f>IF(OR($B78="",$C78="",$D78="",$E78&lt;an_initial,$E78&gt;an_final,$G78="",$M78=FALSE),"",P_ISI_ROM*VLOOKUP(N78,Coef!$E$2:$F$17,2,FALSE))</f>
        <v/>
      </c>
      <c r="J78" s="67" t="str">
        <f>IF(OR($B78="",$C78="",$D78="",$E78="",$E78&gt;an_final,$G78="",$M78=FALSE),"",P_ISI_ROM*VLOOKUP(N78,Coef!$E$2:$F$17,2,FALSE))</f>
        <v/>
      </c>
      <c r="K78" s="226" t="str">
        <f t="shared" si="5"/>
        <v/>
      </c>
      <c r="L78" s="226" t="str">
        <f t="shared" si="6"/>
        <v/>
      </c>
      <c r="M78" s="333" t="b">
        <f t="shared" si="7"/>
        <v>0</v>
      </c>
      <c r="N78" s="214">
        <f t="shared" si="8"/>
        <v>1</v>
      </c>
      <c r="O78" s="294"/>
    </row>
    <row r="79" spans="1:17" s="322" customFormat="1" x14ac:dyDescent="0.25">
      <c r="A79" s="216">
        <v>70</v>
      </c>
      <c r="B79" s="39"/>
      <c r="C79" s="39"/>
      <c r="D79" s="39"/>
      <c r="E79" s="38"/>
      <c r="F79" s="38"/>
      <c r="G79" s="38"/>
      <c r="H79" s="38"/>
      <c r="I79" s="67" t="str">
        <f>IF(OR($B79="",$C79="",$D79="",$E79&lt;an_initial,$E79&gt;an_final,$G79="",$M79=FALSE),"",P_ISI_ROM*VLOOKUP(N79,Coef!$E$2:$F$17,2,FALSE))</f>
        <v/>
      </c>
      <c r="J79" s="67" t="str">
        <f>IF(OR($B79="",$C79="",$D79="",$E79="",$E79&gt;an_final,$G79="",$M79=FALSE),"",P_ISI_ROM*VLOOKUP(N79,Coef!$E$2:$F$17,2,FALSE))</f>
        <v/>
      </c>
      <c r="K79" s="226" t="str">
        <f t="shared" si="5"/>
        <v/>
      </c>
      <c r="L79" s="226" t="str">
        <f t="shared" si="6"/>
        <v/>
      </c>
      <c r="M79" s="333" t="b">
        <f t="shared" si="7"/>
        <v>0</v>
      </c>
      <c r="N79" s="214">
        <f t="shared" si="8"/>
        <v>1</v>
      </c>
      <c r="O79" s="294"/>
    </row>
    <row r="80" spans="1:17" x14ac:dyDescent="0.25">
      <c r="A80" s="216">
        <v>71</v>
      </c>
      <c r="B80" s="39"/>
      <c r="C80" s="39"/>
      <c r="D80" s="39"/>
      <c r="E80" s="38"/>
      <c r="F80" s="38"/>
      <c r="G80" s="38"/>
      <c r="H80" s="38"/>
      <c r="I80" s="67" t="str">
        <f>IF(OR($B80="",$C80="",$D80="",$E80&lt;an_initial,$E80&gt;an_final,$G80="",$M80=FALSE),"",P_ISI_ROM*VLOOKUP(N80,Coef!$E$2:$F$17,2,FALSE))</f>
        <v/>
      </c>
      <c r="J80" s="67" t="str">
        <f>IF(OR($B80="",$C80="",$D80="",$E80="",$E80&gt;an_final,$G80="",$M80=FALSE),"",P_ISI_ROM*VLOOKUP(N80,Coef!$E$2:$F$17,2,FALSE))</f>
        <v/>
      </c>
      <c r="K80" s="226" t="str">
        <f t="shared" si="5"/>
        <v/>
      </c>
      <c r="L80" s="226" t="str">
        <f t="shared" si="6"/>
        <v/>
      </c>
      <c r="M80" s="333" t="b">
        <f t="shared" si="7"/>
        <v>0</v>
      </c>
      <c r="N80" s="214">
        <f t="shared" si="8"/>
        <v>1</v>
      </c>
      <c r="O80" s="294"/>
      <c r="P80" s="322"/>
      <c r="Q80" s="322"/>
    </row>
    <row r="81" spans="1:17" x14ac:dyDescent="0.25">
      <c r="A81" s="216">
        <v>72</v>
      </c>
      <c r="B81" s="39"/>
      <c r="C81" s="39"/>
      <c r="D81" s="39"/>
      <c r="E81" s="38"/>
      <c r="F81" s="38"/>
      <c r="G81" s="38"/>
      <c r="H81" s="38"/>
      <c r="I81" s="67" t="str">
        <f>IF(OR($B81="",$C81="",$D81="",$E81&lt;an_initial,$E81&gt;an_final,$G81="",$M81=FALSE),"",P_ISI_ROM*VLOOKUP(N81,Coef!$E$2:$F$17,2,FALSE))</f>
        <v/>
      </c>
      <c r="J81" s="67" t="str">
        <f>IF(OR($B81="",$C81="",$D81="",$E81="",$E81&gt;an_final,$G81="",$M81=FALSE),"",P_ISI_ROM*VLOOKUP(N81,Coef!$E$2:$F$17,2,FALSE))</f>
        <v/>
      </c>
      <c r="K81" s="226" t="str">
        <f t="shared" si="5"/>
        <v/>
      </c>
      <c r="L81" s="226" t="str">
        <f t="shared" si="6"/>
        <v/>
      </c>
      <c r="M81" s="333" t="b">
        <f t="shared" si="7"/>
        <v>0</v>
      </c>
      <c r="N81" s="214">
        <f t="shared" si="8"/>
        <v>1</v>
      </c>
      <c r="O81" s="294"/>
      <c r="P81" s="322"/>
      <c r="Q81" s="322"/>
    </row>
    <row r="82" spans="1:17" x14ac:dyDescent="0.25">
      <c r="A82" s="216">
        <v>73</v>
      </c>
      <c r="B82" s="39"/>
      <c r="C82" s="39"/>
      <c r="D82" s="39"/>
      <c r="E82" s="38"/>
      <c r="F82" s="38"/>
      <c r="G82" s="38"/>
      <c r="H82" s="38"/>
      <c r="I82" s="67" t="str">
        <f>IF(OR($B82="",$C82="",$D82="",$E82&lt;an_initial,$E82&gt;an_final,$G82="",$M82=FALSE),"",P_ISI_ROM*VLOOKUP(N82,Coef!$E$2:$F$17,2,FALSE))</f>
        <v/>
      </c>
      <c r="J82" s="67" t="str">
        <f>IF(OR($B82="",$C82="",$D82="",$E82="",$E82&gt;an_final,$G82="",$M82=FALSE),"",P_ISI_ROM*VLOOKUP(N82,Coef!$E$2:$F$17,2,FALSE))</f>
        <v/>
      </c>
      <c r="K82" s="226" t="str">
        <f t="shared" si="5"/>
        <v/>
      </c>
      <c r="L82" s="226" t="str">
        <f t="shared" si="6"/>
        <v/>
      </c>
      <c r="M82" s="333" t="b">
        <f t="shared" si="7"/>
        <v>0</v>
      </c>
      <c r="N82" s="214">
        <f t="shared" si="8"/>
        <v>1</v>
      </c>
      <c r="O82" s="294"/>
      <c r="P82" s="322"/>
      <c r="Q82" s="322"/>
    </row>
    <row r="83" spans="1:17" x14ac:dyDescent="0.25">
      <c r="A83" s="216">
        <v>74</v>
      </c>
      <c r="B83" s="39"/>
      <c r="C83" s="39"/>
      <c r="D83" s="39"/>
      <c r="E83" s="38"/>
      <c r="F83" s="38"/>
      <c r="G83" s="38"/>
      <c r="H83" s="38"/>
      <c r="I83" s="67" t="str">
        <f>IF(OR($B83="",$C83="",$D83="",$E83&lt;an_initial,$E83&gt;an_final,$G83="",$M83=FALSE),"",P_ISI_ROM*VLOOKUP(N83,Coef!$E$2:$F$17,2,FALSE))</f>
        <v/>
      </c>
      <c r="J83" s="67" t="str">
        <f>IF(OR($B83="",$C83="",$D83="",$E83="",$E83&gt;an_final,$G83="",$M83=FALSE),"",P_ISI_ROM*VLOOKUP(N83,Coef!$E$2:$F$17,2,FALSE))</f>
        <v/>
      </c>
      <c r="K83" s="226" t="str">
        <f t="shared" si="5"/>
        <v/>
      </c>
      <c r="L83" s="226" t="str">
        <f t="shared" si="6"/>
        <v/>
      </c>
      <c r="M83" s="333" t="b">
        <f t="shared" si="7"/>
        <v>0</v>
      </c>
      <c r="N83" s="214">
        <f t="shared" si="8"/>
        <v>1</v>
      </c>
      <c r="O83" s="294"/>
      <c r="P83" s="322"/>
      <c r="Q83" s="322"/>
    </row>
    <row r="84" spans="1:17" x14ac:dyDescent="0.25">
      <c r="A84" s="216">
        <v>75</v>
      </c>
      <c r="B84" s="39"/>
      <c r="C84" s="39"/>
      <c r="D84" s="39"/>
      <c r="E84" s="38"/>
      <c r="F84" s="38"/>
      <c r="G84" s="38"/>
      <c r="H84" s="38"/>
      <c r="I84" s="67" t="str">
        <f>IF(OR($B84="",$C84="",$D84="",$E84&lt;an_initial,$E84&gt;an_final,$G84="",$M84=FALSE),"",P_ISI_ROM*VLOOKUP(N84,Coef!$E$2:$F$17,2,FALSE))</f>
        <v/>
      </c>
      <c r="J84" s="67" t="str">
        <f>IF(OR($B84="",$C84="",$D84="",$E84="",$E84&gt;an_final,$G84="",$M84=FALSE),"",P_ISI_ROM*VLOOKUP(N84,Coef!$E$2:$F$17,2,FALSE))</f>
        <v/>
      </c>
      <c r="K84" s="226" t="str">
        <f t="shared" si="5"/>
        <v/>
      </c>
      <c r="L84" s="226" t="str">
        <f t="shared" si="6"/>
        <v/>
      </c>
      <c r="M84" s="333" t="b">
        <f t="shared" si="7"/>
        <v>0</v>
      </c>
      <c r="N84" s="214">
        <f t="shared" si="8"/>
        <v>1</v>
      </c>
      <c r="O84" s="294"/>
      <c r="P84" s="322"/>
      <c r="Q84" s="322"/>
    </row>
    <row r="85" spans="1:17" x14ac:dyDescent="0.25">
      <c r="A85" s="216">
        <v>76</v>
      </c>
      <c r="B85" s="39"/>
      <c r="C85" s="39"/>
      <c r="D85" s="39"/>
      <c r="E85" s="38"/>
      <c r="F85" s="38"/>
      <c r="G85" s="38"/>
      <c r="H85" s="38"/>
      <c r="I85" s="67" t="str">
        <f>IF(OR($B85="",$C85="",$D85="",$E85&lt;an_initial,$E85&gt;an_final,$G85="",$M85=FALSE),"",P_ISI_ROM*VLOOKUP(N85,Coef!$E$2:$F$17,2,FALSE))</f>
        <v/>
      </c>
      <c r="J85" s="67" t="str">
        <f>IF(OR($B85="",$C85="",$D85="",$E85="",$E85&gt;an_final,$G85="",$M85=FALSE),"",P_ISI_ROM*VLOOKUP(N85,Coef!$E$2:$F$17,2,FALSE))</f>
        <v/>
      </c>
      <c r="K85" s="226" t="str">
        <f t="shared" si="5"/>
        <v/>
      </c>
      <c r="L85" s="226" t="str">
        <f t="shared" si="6"/>
        <v/>
      </c>
      <c r="M85" s="333" t="b">
        <f t="shared" si="7"/>
        <v>0</v>
      </c>
      <c r="N85" s="214">
        <f t="shared" si="8"/>
        <v>1</v>
      </c>
      <c r="O85" s="294"/>
      <c r="P85" s="322"/>
      <c r="Q85" s="322"/>
    </row>
    <row r="86" spans="1:17" x14ac:dyDescent="0.25">
      <c r="A86" s="216">
        <v>77</v>
      </c>
      <c r="B86" s="39"/>
      <c r="C86" s="39"/>
      <c r="D86" s="39"/>
      <c r="E86" s="38"/>
      <c r="F86" s="38"/>
      <c r="G86" s="38"/>
      <c r="H86" s="38"/>
      <c r="I86" s="67" t="str">
        <f>IF(OR($B86="",$C86="",$D86="",$E86&lt;an_initial,$E86&gt;an_final,$G86="",$M86=FALSE),"",P_ISI_ROM*VLOOKUP(N86,Coef!$E$2:$F$17,2,FALSE))</f>
        <v/>
      </c>
      <c r="J86" s="67" t="str">
        <f>IF(OR($B86="",$C86="",$D86="",$E86="",$E86&gt;an_final,$G86="",$M86=FALSE),"",P_ISI_ROM*VLOOKUP(N86,Coef!$E$2:$F$17,2,FALSE))</f>
        <v/>
      </c>
      <c r="K86" s="226" t="str">
        <f t="shared" si="5"/>
        <v/>
      </c>
      <c r="L86" s="226" t="str">
        <f t="shared" si="6"/>
        <v/>
      </c>
      <c r="M86" s="333" t="b">
        <f t="shared" si="7"/>
        <v>0</v>
      </c>
      <c r="N86" s="214">
        <f t="shared" si="8"/>
        <v>1</v>
      </c>
      <c r="O86" s="294"/>
      <c r="P86" s="322"/>
      <c r="Q86" s="322"/>
    </row>
    <row r="87" spans="1:17" x14ac:dyDescent="0.25">
      <c r="A87" s="216">
        <v>78</v>
      </c>
      <c r="B87" s="39"/>
      <c r="C87" s="39"/>
      <c r="D87" s="39"/>
      <c r="E87" s="38"/>
      <c r="F87" s="38"/>
      <c r="G87" s="38"/>
      <c r="H87" s="38"/>
      <c r="I87" s="67" t="str">
        <f>IF(OR($B87="",$C87="",$D87="",$E87&lt;an_initial,$E87&gt;an_final,$G87="",$M87=FALSE),"",P_ISI_ROM*VLOOKUP(N87,Coef!$E$2:$F$17,2,FALSE))</f>
        <v/>
      </c>
      <c r="J87" s="67" t="str">
        <f>IF(OR($B87="",$C87="",$D87="",$E87="",$E87&gt;an_final,$G87="",$M87=FALSE),"",P_ISI_ROM*VLOOKUP(N87,Coef!$E$2:$F$17,2,FALSE))</f>
        <v/>
      </c>
      <c r="K87" s="226" t="str">
        <f t="shared" si="5"/>
        <v/>
      </c>
      <c r="L87" s="226" t="str">
        <f t="shared" si="6"/>
        <v/>
      </c>
      <c r="M87" s="333" t="b">
        <f t="shared" si="7"/>
        <v>0</v>
      </c>
      <c r="N87" s="214">
        <f t="shared" si="8"/>
        <v>1</v>
      </c>
      <c r="O87" s="294"/>
      <c r="P87" s="322"/>
      <c r="Q87" s="322"/>
    </row>
    <row r="88" spans="1:17" x14ac:dyDescent="0.25">
      <c r="A88" s="216">
        <v>79</v>
      </c>
      <c r="B88" s="39"/>
      <c r="C88" s="39"/>
      <c r="D88" s="39"/>
      <c r="E88" s="38"/>
      <c r="F88" s="38"/>
      <c r="G88" s="38"/>
      <c r="H88" s="38"/>
      <c r="I88" s="67" t="str">
        <f>IF(OR($B88="",$C88="",$D88="",$E88&lt;an_initial,$E88&gt;an_final,$G88="",$M88=FALSE),"",P_ISI_ROM*VLOOKUP(N88,Coef!$E$2:$F$17,2,FALSE))</f>
        <v/>
      </c>
      <c r="J88" s="67" t="str">
        <f>IF(OR($B88="",$C88="",$D88="",$E88="",$E88&gt;an_final,$G88="",$M88=FALSE),"",P_ISI_ROM*VLOOKUP(N88,Coef!$E$2:$F$17,2,FALSE))</f>
        <v/>
      </c>
      <c r="K88" s="226" t="str">
        <f t="shared" si="5"/>
        <v/>
      </c>
      <c r="L88" s="226" t="str">
        <f t="shared" si="6"/>
        <v/>
      </c>
      <c r="M88" s="333" t="b">
        <f t="shared" si="7"/>
        <v>0</v>
      </c>
      <c r="N88" s="214">
        <f t="shared" si="8"/>
        <v>1</v>
      </c>
      <c r="O88" s="294"/>
      <c r="P88" s="322"/>
      <c r="Q88" s="322"/>
    </row>
    <row r="89" spans="1:17" x14ac:dyDescent="0.25">
      <c r="A89" s="216">
        <v>80</v>
      </c>
      <c r="B89" s="39"/>
      <c r="C89" s="39"/>
      <c r="D89" s="39"/>
      <c r="E89" s="38"/>
      <c r="F89" s="38"/>
      <c r="G89" s="38"/>
      <c r="H89" s="38"/>
      <c r="I89" s="67" t="str">
        <f>IF(OR($B89="",$C89="",$D89="",$E89&lt;an_initial,$E89&gt;an_final,$G89="",$M89=FALSE),"",P_ISI_ROM*VLOOKUP(N89,Coef!$E$2:$F$17,2,FALSE))</f>
        <v/>
      </c>
      <c r="J89" s="67" t="str">
        <f>IF(OR($B89="",$C89="",$D89="",$E89="",$E89&gt;an_final,$G89="",$M89=FALSE),"",P_ISI_ROM*VLOOKUP(N89,Coef!$E$2:$F$17,2,FALSE))</f>
        <v/>
      </c>
      <c r="K89" s="226" t="str">
        <f t="shared" si="5"/>
        <v/>
      </c>
      <c r="L89" s="226" t="str">
        <f t="shared" si="6"/>
        <v/>
      </c>
      <c r="M89" s="333" t="b">
        <f t="shared" si="7"/>
        <v>0</v>
      </c>
      <c r="N89" s="214">
        <f t="shared" si="8"/>
        <v>1</v>
      </c>
      <c r="O89" s="294"/>
      <c r="P89" s="322"/>
      <c r="Q89" s="322"/>
    </row>
    <row r="90" spans="1:17" x14ac:dyDescent="0.25">
      <c r="A90" s="216">
        <v>81</v>
      </c>
      <c r="B90" s="39"/>
      <c r="C90" s="39"/>
      <c r="D90" s="39"/>
      <c r="E90" s="38"/>
      <c r="F90" s="38"/>
      <c r="G90" s="38"/>
      <c r="H90" s="38"/>
      <c r="I90" s="67" t="str">
        <f>IF(OR($B90="",$C90="",$D90="",$E90&lt;an_initial,$E90&gt;an_final,$G90="",$M90=FALSE),"",P_ISI_ROM*VLOOKUP(N90,Coef!$E$2:$F$17,2,FALSE))</f>
        <v/>
      </c>
      <c r="J90" s="67" t="str">
        <f>IF(OR($B90="",$C90="",$D90="",$E90="",$E90&gt;an_final,$G90="",$M90=FALSE),"",P_ISI_ROM*VLOOKUP(N90,Coef!$E$2:$F$17,2,FALSE))</f>
        <v/>
      </c>
      <c r="K90" s="226" t="str">
        <f t="shared" si="5"/>
        <v/>
      </c>
      <c r="L90" s="226" t="str">
        <f t="shared" si="6"/>
        <v/>
      </c>
      <c r="M90" s="333" t="b">
        <f t="shared" si="7"/>
        <v>0</v>
      </c>
      <c r="N90" s="214">
        <f t="shared" si="8"/>
        <v>1</v>
      </c>
      <c r="O90" s="294"/>
      <c r="P90" s="322"/>
      <c r="Q90" s="322"/>
    </row>
    <row r="91" spans="1:17" x14ac:dyDescent="0.25">
      <c r="A91" s="216">
        <v>82</v>
      </c>
      <c r="B91" s="39"/>
      <c r="C91" s="39"/>
      <c r="D91" s="39"/>
      <c r="E91" s="38"/>
      <c r="F91" s="38"/>
      <c r="G91" s="38"/>
      <c r="H91" s="38"/>
      <c r="I91" s="67" t="str">
        <f>IF(OR($B91="",$C91="",$D91="",$E91&lt;an_initial,$E91&gt;an_final,$G91="",$M91=FALSE),"",P_ISI_ROM*VLOOKUP(N91,Coef!$E$2:$F$17,2,FALSE))</f>
        <v/>
      </c>
      <c r="J91" s="67" t="str">
        <f>IF(OR($B91="",$C91="",$D91="",$E91="",$E91&gt;an_final,$G91="",$M91=FALSE),"",P_ISI_ROM*VLOOKUP(N91,Coef!$E$2:$F$17,2,FALSE))</f>
        <v/>
      </c>
      <c r="K91" s="226" t="str">
        <f t="shared" si="5"/>
        <v/>
      </c>
      <c r="L91" s="226" t="str">
        <f t="shared" si="6"/>
        <v/>
      </c>
      <c r="M91" s="333" t="b">
        <f t="shared" si="7"/>
        <v>0</v>
      </c>
      <c r="N91" s="214">
        <f t="shared" si="8"/>
        <v>1</v>
      </c>
      <c r="O91" s="294"/>
      <c r="P91" s="322"/>
      <c r="Q91" s="322"/>
    </row>
    <row r="92" spans="1:17" x14ac:dyDescent="0.25">
      <c r="A92" s="216">
        <v>83</v>
      </c>
      <c r="B92" s="39"/>
      <c r="C92" s="39"/>
      <c r="D92" s="39"/>
      <c r="E92" s="38"/>
      <c r="F92" s="38"/>
      <c r="G92" s="38"/>
      <c r="H92" s="38"/>
      <c r="I92" s="67" t="str">
        <f>IF(OR($B92="",$C92="",$D92="",$E92&lt;an_initial,$E92&gt;an_final,$G92="",$M92=FALSE),"",P_ISI_ROM*VLOOKUP(N92,Coef!$E$2:$F$17,2,FALSE))</f>
        <v/>
      </c>
      <c r="J92" s="67" t="str">
        <f>IF(OR($B92="",$C92="",$D92="",$E92="",$E92&gt;an_final,$G92="",$M92=FALSE),"",P_ISI_ROM*VLOOKUP(N92,Coef!$E$2:$F$17,2,FALSE))</f>
        <v/>
      </c>
      <c r="K92" s="226" t="str">
        <f t="shared" si="5"/>
        <v/>
      </c>
      <c r="L92" s="226" t="str">
        <f t="shared" si="6"/>
        <v/>
      </c>
      <c r="M92" s="333" t="b">
        <f t="shared" si="7"/>
        <v>0</v>
      </c>
      <c r="N92" s="214">
        <f t="shared" si="8"/>
        <v>1</v>
      </c>
      <c r="O92" s="294"/>
      <c r="P92" s="322"/>
      <c r="Q92" s="322"/>
    </row>
    <row r="93" spans="1:17" x14ac:dyDescent="0.25">
      <c r="A93" s="216">
        <v>84</v>
      </c>
      <c r="B93" s="39"/>
      <c r="C93" s="39"/>
      <c r="D93" s="39"/>
      <c r="E93" s="38"/>
      <c r="F93" s="38"/>
      <c r="G93" s="38"/>
      <c r="H93" s="38"/>
      <c r="I93" s="67" t="str">
        <f>IF(OR($B93="",$C93="",$D93="",$E93&lt;an_initial,$E93&gt;an_final,$G93="",$M93=FALSE),"",P_ISI_ROM*VLOOKUP(N93,Coef!$E$2:$F$17,2,FALSE))</f>
        <v/>
      </c>
      <c r="J93" s="67" t="str">
        <f>IF(OR($B93="",$C93="",$D93="",$E93="",$E93&gt;an_final,$G93="",$M93=FALSE),"",P_ISI_ROM*VLOOKUP(N93,Coef!$E$2:$F$17,2,FALSE))</f>
        <v/>
      </c>
      <c r="K93" s="226" t="str">
        <f t="shared" si="5"/>
        <v/>
      </c>
      <c r="L93" s="226" t="str">
        <f t="shared" si="6"/>
        <v/>
      </c>
      <c r="M93" s="333" t="b">
        <f t="shared" si="7"/>
        <v>0</v>
      </c>
      <c r="N93" s="214">
        <f t="shared" si="8"/>
        <v>1</v>
      </c>
      <c r="O93" s="294"/>
      <c r="P93" s="322"/>
      <c r="Q93" s="322"/>
    </row>
    <row r="94" spans="1:17" x14ac:dyDescent="0.25">
      <c r="A94" s="216">
        <v>85</v>
      </c>
      <c r="B94" s="39"/>
      <c r="C94" s="39"/>
      <c r="D94" s="39"/>
      <c r="E94" s="38"/>
      <c r="F94" s="38"/>
      <c r="G94" s="38"/>
      <c r="H94" s="38"/>
      <c r="I94" s="67" t="str">
        <f>IF(OR($B94="",$C94="",$D94="",$E94&lt;an_initial,$E94&gt;an_final,$G94="",$M94=FALSE),"",P_ISI_ROM*VLOOKUP(N94,Coef!$E$2:$F$17,2,FALSE))</f>
        <v/>
      </c>
      <c r="J94" s="67" t="str">
        <f>IF(OR($B94="",$C94="",$D94="",$E94="",$E94&gt;an_final,$G94="",$M94=FALSE),"",P_ISI_ROM*VLOOKUP(N94,Coef!$E$2:$F$17,2,FALSE))</f>
        <v/>
      </c>
      <c r="K94" s="226" t="str">
        <f t="shared" si="5"/>
        <v/>
      </c>
      <c r="L94" s="226" t="str">
        <f t="shared" si="6"/>
        <v/>
      </c>
      <c r="M94" s="333" t="b">
        <f t="shared" si="7"/>
        <v>0</v>
      </c>
      <c r="N94" s="214">
        <f t="shared" si="8"/>
        <v>1</v>
      </c>
      <c r="O94" s="294"/>
      <c r="P94" s="322"/>
      <c r="Q94" s="322"/>
    </row>
    <row r="95" spans="1:17" x14ac:dyDescent="0.25">
      <c r="A95" s="216">
        <v>86</v>
      </c>
      <c r="B95" s="39"/>
      <c r="C95" s="39"/>
      <c r="D95" s="39"/>
      <c r="E95" s="38"/>
      <c r="F95" s="38"/>
      <c r="G95" s="38"/>
      <c r="H95" s="38"/>
      <c r="I95" s="67" t="str">
        <f>IF(OR($B95="",$C95="",$D95="",$E95&lt;an_initial,$E95&gt;an_final,$G95="",$M95=FALSE),"",P_ISI_ROM*VLOOKUP(N95,Coef!$E$2:$F$17,2,FALSE))</f>
        <v/>
      </c>
      <c r="J95" s="67" t="str">
        <f>IF(OR($B95="",$C95="",$D95="",$E95="",$E95&gt;an_final,$G95="",$M95=FALSE),"",P_ISI_ROM*VLOOKUP(N95,Coef!$E$2:$F$17,2,FALSE))</f>
        <v/>
      </c>
      <c r="K95" s="226" t="str">
        <f t="shared" si="5"/>
        <v/>
      </c>
      <c r="L95" s="226" t="str">
        <f t="shared" si="6"/>
        <v/>
      </c>
      <c r="M95" s="333" t="b">
        <f t="shared" si="7"/>
        <v>0</v>
      </c>
      <c r="N95" s="214">
        <f t="shared" si="8"/>
        <v>1</v>
      </c>
      <c r="O95" s="294"/>
      <c r="P95" s="322"/>
      <c r="Q95" s="322"/>
    </row>
    <row r="96" spans="1:17" x14ac:dyDescent="0.25">
      <c r="A96" s="216">
        <v>87</v>
      </c>
      <c r="B96" s="39"/>
      <c r="C96" s="39"/>
      <c r="D96" s="39"/>
      <c r="E96" s="38"/>
      <c r="F96" s="38"/>
      <c r="G96" s="38"/>
      <c r="H96" s="38"/>
      <c r="I96" s="67" t="str">
        <f>IF(OR($B96="",$C96="",$D96="",$E96&lt;an_initial,$E96&gt;an_final,$G96="",$M96=FALSE),"",P_ISI_ROM*VLOOKUP(N96,Coef!$E$2:$F$17,2,FALSE))</f>
        <v/>
      </c>
      <c r="J96" s="67" t="str">
        <f>IF(OR($B96="",$C96="",$D96="",$E96="",$E96&gt;an_final,$G96="",$M96=FALSE),"",P_ISI_ROM*VLOOKUP(N96,Coef!$E$2:$F$17,2,FALSE))</f>
        <v/>
      </c>
      <c r="K96" s="226" t="str">
        <f t="shared" si="5"/>
        <v/>
      </c>
      <c r="L96" s="226" t="str">
        <f t="shared" si="6"/>
        <v/>
      </c>
      <c r="M96" s="333" t="b">
        <f t="shared" si="7"/>
        <v>0</v>
      </c>
      <c r="N96" s="214">
        <f t="shared" si="8"/>
        <v>1</v>
      </c>
      <c r="O96" s="294"/>
      <c r="P96" s="322"/>
      <c r="Q96" s="322"/>
    </row>
    <row r="97" spans="1:17" x14ac:dyDescent="0.25">
      <c r="A97" s="216">
        <v>88</v>
      </c>
      <c r="B97" s="39"/>
      <c r="C97" s="39"/>
      <c r="D97" s="39"/>
      <c r="E97" s="38"/>
      <c r="F97" s="38"/>
      <c r="G97" s="38"/>
      <c r="H97" s="38"/>
      <c r="I97" s="67" t="str">
        <f>IF(OR($B97="",$C97="",$D97="",$E97&lt;an_initial,$E97&gt;an_final,$G97="",$M97=FALSE),"",P_ISI_ROM*VLOOKUP(N97,Coef!$E$2:$F$17,2,FALSE))</f>
        <v/>
      </c>
      <c r="J97" s="67" t="str">
        <f>IF(OR($B97="",$C97="",$D97="",$E97="",$E97&gt;an_final,$G97="",$M97=FALSE),"",P_ISI_ROM*VLOOKUP(N97,Coef!$E$2:$F$17,2,FALSE))</f>
        <v/>
      </c>
      <c r="K97" s="226" t="str">
        <f t="shared" si="5"/>
        <v/>
      </c>
      <c r="L97" s="226" t="str">
        <f t="shared" si="6"/>
        <v/>
      </c>
      <c r="M97" s="333" t="b">
        <f t="shared" si="7"/>
        <v>0</v>
      </c>
      <c r="N97" s="214">
        <f t="shared" si="8"/>
        <v>1</v>
      </c>
      <c r="O97" s="294"/>
      <c r="P97" s="322"/>
      <c r="Q97" s="322"/>
    </row>
    <row r="98" spans="1:17" x14ac:dyDescent="0.25">
      <c r="A98" s="216">
        <v>89</v>
      </c>
      <c r="B98" s="39"/>
      <c r="C98" s="39"/>
      <c r="D98" s="39"/>
      <c r="E98" s="38"/>
      <c r="F98" s="38"/>
      <c r="G98" s="38"/>
      <c r="H98" s="38"/>
      <c r="I98" s="67" t="str">
        <f>IF(OR($B98="",$C98="",$D98="",$E98&lt;an_initial,$E98&gt;an_final,$G98="",$M98=FALSE),"",P_ISI_ROM*VLOOKUP(N98,Coef!$E$2:$F$17,2,FALSE))</f>
        <v/>
      </c>
      <c r="J98" s="67" t="str">
        <f>IF(OR($B98="",$C98="",$D98="",$E98="",$E98&gt;an_final,$G98="",$M98=FALSE),"",P_ISI_ROM*VLOOKUP(N98,Coef!$E$2:$F$17,2,FALSE))</f>
        <v/>
      </c>
      <c r="K98" s="226" t="str">
        <f t="shared" si="5"/>
        <v/>
      </c>
      <c r="L98" s="226" t="str">
        <f t="shared" si="6"/>
        <v/>
      </c>
      <c r="M98" s="333" t="b">
        <f t="shared" si="7"/>
        <v>0</v>
      </c>
      <c r="N98" s="214">
        <f t="shared" si="8"/>
        <v>1</v>
      </c>
      <c r="O98" s="294"/>
      <c r="P98" s="322"/>
      <c r="Q98" s="322"/>
    </row>
    <row r="99" spans="1:17" x14ac:dyDescent="0.25">
      <c r="A99" s="216">
        <v>90</v>
      </c>
      <c r="B99" s="39"/>
      <c r="C99" s="39"/>
      <c r="D99" s="39"/>
      <c r="E99" s="38"/>
      <c r="F99" s="38"/>
      <c r="G99" s="38"/>
      <c r="H99" s="38"/>
      <c r="I99" s="67" t="str">
        <f>IF(OR($B99="",$C99="",$D99="",$E99&lt;an_initial,$E99&gt;an_final,$G99="",$M99=FALSE),"",P_ISI_ROM*VLOOKUP(N99,Coef!$E$2:$F$17,2,FALSE))</f>
        <v/>
      </c>
      <c r="J99" s="67" t="str">
        <f>IF(OR($B99="",$C99="",$D99="",$E99="",$E99&gt;an_final,$G99="",$M99=FALSE),"",P_ISI_ROM*VLOOKUP(N99,Coef!$E$2:$F$17,2,FALSE))</f>
        <v/>
      </c>
      <c r="K99" s="226" t="str">
        <f t="shared" si="5"/>
        <v/>
      </c>
      <c r="L99" s="226" t="str">
        <f t="shared" si="6"/>
        <v/>
      </c>
      <c r="M99" s="333" t="b">
        <f t="shared" si="7"/>
        <v>0</v>
      </c>
      <c r="N99" s="214">
        <f t="shared" si="8"/>
        <v>1</v>
      </c>
      <c r="O99" s="294"/>
      <c r="P99" s="322"/>
      <c r="Q99" s="322"/>
    </row>
    <row r="100" spans="1:17" x14ac:dyDescent="0.25">
      <c r="A100" s="216">
        <v>91</v>
      </c>
      <c r="B100" s="39"/>
      <c r="C100" s="39"/>
      <c r="D100" s="39"/>
      <c r="E100" s="38"/>
      <c r="F100" s="38"/>
      <c r="G100" s="38"/>
      <c r="H100" s="38"/>
      <c r="I100" s="67" t="str">
        <f>IF(OR($B100="",$C100="",$D100="",$E100&lt;an_initial,$E100&gt;an_final,$G100="",$M100=FALSE),"",P_ISI_ROM*VLOOKUP(N100,Coef!$E$2:$F$17,2,FALSE))</f>
        <v/>
      </c>
      <c r="J100" s="67" t="str">
        <f>IF(OR($B100="",$C100="",$D100="",$E100="",$E100&gt;an_final,$G100="",$M100=FALSE),"",P_ISI_ROM*VLOOKUP(N100,Coef!$E$2:$F$17,2,FALSE))</f>
        <v/>
      </c>
      <c r="K100" s="226" t="str">
        <f t="shared" si="5"/>
        <v/>
      </c>
      <c r="L100" s="226" t="str">
        <f t="shared" si="6"/>
        <v/>
      </c>
      <c r="M100" s="333" t="b">
        <f t="shared" si="7"/>
        <v>0</v>
      </c>
      <c r="N100" s="214">
        <f t="shared" si="8"/>
        <v>1</v>
      </c>
      <c r="O100" s="294"/>
      <c r="P100" s="322"/>
      <c r="Q100" s="322"/>
    </row>
    <row r="101" spans="1:17" x14ac:dyDescent="0.25">
      <c r="A101" s="216">
        <v>92</v>
      </c>
      <c r="B101" s="39"/>
      <c r="C101" s="39"/>
      <c r="D101" s="39"/>
      <c r="E101" s="38"/>
      <c r="F101" s="38"/>
      <c r="G101" s="38"/>
      <c r="H101" s="38"/>
      <c r="I101" s="67" t="str">
        <f>IF(OR($B101="",$C101="",$D101="",$E101&lt;an_initial,$E101&gt;an_final,$G101="",$M101=FALSE),"",P_ISI_ROM*VLOOKUP(N101,Coef!$E$2:$F$17,2,FALSE))</f>
        <v/>
      </c>
      <c r="J101" s="67" t="str">
        <f>IF(OR($B101="",$C101="",$D101="",$E101="",$E101&gt;an_final,$G101="",$M101=FALSE),"",P_ISI_ROM*VLOOKUP(N101,Coef!$E$2:$F$17,2,FALSE))</f>
        <v/>
      </c>
      <c r="K101" s="226" t="str">
        <f t="shared" si="5"/>
        <v/>
      </c>
      <c r="L101" s="226" t="str">
        <f t="shared" si="6"/>
        <v/>
      </c>
      <c r="M101" s="333" t="b">
        <f t="shared" si="7"/>
        <v>0</v>
      </c>
      <c r="N101" s="214">
        <f t="shared" si="8"/>
        <v>1</v>
      </c>
      <c r="O101" s="294"/>
      <c r="P101" s="322"/>
      <c r="Q101" s="322"/>
    </row>
    <row r="102" spans="1:17" x14ac:dyDescent="0.25">
      <c r="A102" s="216">
        <v>93</v>
      </c>
      <c r="B102" s="39"/>
      <c r="C102" s="39"/>
      <c r="D102" s="39"/>
      <c r="E102" s="38"/>
      <c r="F102" s="38"/>
      <c r="G102" s="38"/>
      <c r="H102" s="38"/>
      <c r="I102" s="67" t="str">
        <f>IF(OR($B102="",$C102="",$D102="",$E102&lt;an_initial,$E102&gt;an_final,$G102="",$M102=FALSE),"",P_ISI_ROM*VLOOKUP(N102,Coef!$E$2:$F$17,2,FALSE))</f>
        <v/>
      </c>
      <c r="J102" s="67" t="str">
        <f>IF(OR($B102="",$C102="",$D102="",$E102="",$E102&gt;an_final,$G102="",$M102=FALSE),"",P_ISI_ROM*VLOOKUP(N102,Coef!$E$2:$F$17,2,FALSE))</f>
        <v/>
      </c>
      <c r="K102" s="226" t="str">
        <f t="shared" si="5"/>
        <v/>
      </c>
      <c r="L102" s="226" t="str">
        <f t="shared" si="6"/>
        <v/>
      </c>
      <c r="M102" s="333" t="b">
        <f t="shared" si="7"/>
        <v>0</v>
      </c>
      <c r="N102" s="214">
        <f t="shared" si="8"/>
        <v>1</v>
      </c>
      <c r="O102" s="294"/>
      <c r="P102" s="322"/>
      <c r="Q102" s="322"/>
    </row>
    <row r="103" spans="1:17" x14ac:dyDescent="0.25">
      <c r="A103" s="216">
        <v>94</v>
      </c>
      <c r="B103" s="39"/>
      <c r="C103" s="39"/>
      <c r="D103" s="39"/>
      <c r="E103" s="38"/>
      <c r="F103" s="38"/>
      <c r="G103" s="38"/>
      <c r="H103" s="38"/>
      <c r="I103" s="67" t="str">
        <f>IF(OR($B103="",$C103="",$D103="",$E103&lt;an_initial,$E103&gt;an_final,$G103="",$M103=FALSE),"",P_ISI_ROM*VLOOKUP(N103,Coef!$E$2:$F$17,2,FALSE))</f>
        <v/>
      </c>
      <c r="J103" s="67" t="str">
        <f>IF(OR($B103="",$C103="",$D103="",$E103="",$E103&gt;an_final,$G103="",$M103=FALSE),"",P_ISI_ROM*VLOOKUP(N103,Coef!$E$2:$F$17,2,FALSE))</f>
        <v/>
      </c>
      <c r="K103" s="226" t="str">
        <f t="shared" si="5"/>
        <v/>
      </c>
      <c r="L103" s="226" t="str">
        <f t="shared" si="6"/>
        <v/>
      </c>
      <c r="M103" s="333" t="b">
        <f t="shared" si="7"/>
        <v>0</v>
      </c>
      <c r="N103" s="214">
        <f t="shared" si="8"/>
        <v>1</v>
      </c>
      <c r="O103" s="294"/>
      <c r="P103" s="322"/>
      <c r="Q103" s="322"/>
    </row>
    <row r="104" spans="1:17" x14ac:dyDescent="0.25">
      <c r="A104" s="216">
        <v>95</v>
      </c>
      <c r="B104" s="39"/>
      <c r="C104" s="39"/>
      <c r="D104" s="39"/>
      <c r="E104" s="38"/>
      <c r="F104" s="38"/>
      <c r="G104" s="38"/>
      <c r="H104" s="38"/>
      <c r="I104" s="67" t="str">
        <f>IF(OR($B104="",$C104="",$D104="",$E104&lt;an_initial,$E104&gt;an_final,$G104="",$M104=FALSE),"",P_ISI_ROM*VLOOKUP(N104,Coef!$E$2:$F$17,2,FALSE))</f>
        <v/>
      </c>
      <c r="J104" s="67" t="str">
        <f>IF(OR($B104="",$C104="",$D104="",$E104="",$E104&gt;an_final,$G104="",$M104=FALSE),"",P_ISI_ROM*VLOOKUP(N104,Coef!$E$2:$F$17,2,FALSE))</f>
        <v/>
      </c>
      <c r="K104" s="226" t="str">
        <f t="shared" si="5"/>
        <v/>
      </c>
      <c r="L104" s="226" t="str">
        <f t="shared" si="6"/>
        <v/>
      </c>
      <c r="M104" s="333" t="b">
        <f t="shared" si="7"/>
        <v>0</v>
      </c>
      <c r="N104" s="214">
        <f t="shared" si="8"/>
        <v>1</v>
      </c>
      <c r="O104" s="294"/>
      <c r="P104" s="322"/>
      <c r="Q104" s="322"/>
    </row>
    <row r="105" spans="1:17" x14ac:dyDescent="0.25">
      <c r="A105" s="216">
        <v>96</v>
      </c>
      <c r="B105" s="39"/>
      <c r="C105" s="39"/>
      <c r="D105" s="39"/>
      <c r="E105" s="38"/>
      <c r="F105" s="38"/>
      <c r="G105" s="38"/>
      <c r="H105" s="38"/>
      <c r="I105" s="67" t="str">
        <f>IF(OR($B105="",$C105="",$D105="",$E105&lt;an_initial,$E105&gt;an_final,$G105="",$M105=FALSE),"",P_ISI_ROM*VLOOKUP(N105,Coef!$E$2:$F$17,2,FALSE))</f>
        <v/>
      </c>
      <c r="J105" s="67" t="str">
        <f>IF(OR($B105="",$C105="",$D105="",$E105="",$E105&gt;an_final,$G105="",$M105=FALSE),"",P_ISI_ROM*VLOOKUP(N105,Coef!$E$2:$F$17,2,FALSE))</f>
        <v/>
      </c>
      <c r="K105" s="226" t="str">
        <f t="shared" si="5"/>
        <v/>
      </c>
      <c r="L105" s="226" t="str">
        <f t="shared" si="6"/>
        <v/>
      </c>
      <c r="M105" s="333" t="b">
        <f t="shared" si="7"/>
        <v>0</v>
      </c>
      <c r="N105" s="214">
        <f t="shared" si="8"/>
        <v>1</v>
      </c>
      <c r="O105" s="294"/>
      <c r="P105" s="322"/>
      <c r="Q105" s="322"/>
    </row>
    <row r="106" spans="1:17" x14ac:dyDescent="0.25">
      <c r="A106" s="216">
        <v>97</v>
      </c>
      <c r="B106" s="39"/>
      <c r="C106" s="39"/>
      <c r="D106" s="39"/>
      <c r="E106" s="38"/>
      <c r="F106" s="38"/>
      <c r="G106" s="38"/>
      <c r="H106" s="38"/>
      <c r="I106" s="67" t="str">
        <f>IF(OR($B106="",$C106="",$D106="",$E106&lt;an_initial,$E106&gt;an_final,$G106="",$M106=FALSE),"",P_ISI_ROM*VLOOKUP(N106,Coef!$E$2:$F$17,2,FALSE))</f>
        <v/>
      </c>
      <c r="J106" s="67" t="str">
        <f>IF(OR($B106="",$C106="",$D106="",$E106="",$E106&gt;an_final,$G106="",$M106=FALSE),"",P_ISI_ROM*VLOOKUP(N106,Coef!$E$2:$F$17,2,FALSE))</f>
        <v/>
      </c>
      <c r="K106" s="226" t="str">
        <f t="shared" si="5"/>
        <v/>
      </c>
      <c r="L106" s="226" t="str">
        <f t="shared" si="6"/>
        <v/>
      </c>
      <c r="M106" s="333" t="b">
        <f t="shared" si="7"/>
        <v>0</v>
      </c>
      <c r="N106" s="214">
        <f t="shared" ref="N106:N137" si="9">LEN(B106)-LEN(SUBSTITUTE(B106,",",""))+1</f>
        <v>1</v>
      </c>
      <c r="O106" s="294"/>
      <c r="P106" s="322"/>
      <c r="Q106" s="322"/>
    </row>
    <row r="107" spans="1:17" x14ac:dyDescent="0.25">
      <c r="A107" s="216">
        <v>98</v>
      </c>
      <c r="B107" s="39"/>
      <c r="C107" s="39"/>
      <c r="D107" s="39"/>
      <c r="E107" s="38"/>
      <c r="F107" s="38"/>
      <c r="G107" s="38"/>
      <c r="H107" s="38"/>
      <c r="I107" s="67" t="str">
        <f>IF(OR($B107="",$C107="",$D107="",$E107&lt;an_initial,$E107&gt;an_final,$G107="",$M107=FALSE),"",P_ISI_ROM*VLOOKUP(N107,Coef!$E$2:$F$17,2,FALSE))</f>
        <v/>
      </c>
      <c r="J107" s="67" t="str">
        <f>IF(OR($B107="",$C107="",$D107="",$E107="",$E107&gt;an_final,$G107="",$M107=FALSE),"",P_ISI_ROM*VLOOKUP(N107,Coef!$E$2:$F$17,2,FALSE))</f>
        <v/>
      </c>
      <c r="K107" s="226" t="str">
        <f t="shared" si="5"/>
        <v/>
      </c>
      <c r="L107" s="226" t="str">
        <f t="shared" si="6"/>
        <v/>
      </c>
      <c r="M107" s="333" t="b">
        <f t="shared" si="7"/>
        <v>0</v>
      </c>
      <c r="N107" s="214">
        <f t="shared" si="9"/>
        <v>1</v>
      </c>
      <c r="O107" s="294"/>
      <c r="P107" s="322"/>
      <c r="Q107" s="322"/>
    </row>
    <row r="108" spans="1:17" x14ac:dyDescent="0.25">
      <c r="A108" s="216">
        <v>99</v>
      </c>
      <c r="B108" s="39"/>
      <c r="C108" s="39"/>
      <c r="D108" s="39"/>
      <c r="E108" s="38"/>
      <c r="F108" s="38"/>
      <c r="G108" s="38"/>
      <c r="H108" s="38"/>
      <c r="I108" s="67" t="str">
        <f>IF(OR($B108="",$C108="",$D108="",$E108&lt;an_initial,$E108&gt;an_final,$G108="",$M108=FALSE),"",P_ISI_ROM*VLOOKUP(N108,Coef!$E$2:$F$17,2,FALSE))</f>
        <v/>
      </c>
      <c r="J108" s="67" t="str">
        <f>IF(OR($B108="",$C108="",$D108="",$E108="",$E108&gt;an_final,$G108="",$M108=FALSE),"",P_ISI_ROM*VLOOKUP(N108,Coef!$E$2:$F$17,2,FALSE))</f>
        <v/>
      </c>
      <c r="K108" s="226" t="str">
        <f t="shared" si="5"/>
        <v/>
      </c>
      <c r="L108" s="226" t="str">
        <f t="shared" si="6"/>
        <v/>
      </c>
      <c r="M108" s="333" t="b">
        <f t="shared" si="7"/>
        <v>0</v>
      </c>
      <c r="N108" s="214">
        <f t="shared" si="9"/>
        <v>1</v>
      </c>
      <c r="O108" s="294"/>
      <c r="P108" s="322"/>
      <c r="Q108" s="322"/>
    </row>
    <row r="109" spans="1:17" x14ac:dyDescent="0.25">
      <c r="A109" s="216">
        <v>100</v>
      </c>
      <c r="B109" s="39"/>
      <c r="C109" s="39"/>
      <c r="D109" s="39"/>
      <c r="E109" s="38"/>
      <c r="F109" s="38"/>
      <c r="G109" s="38"/>
      <c r="H109" s="38"/>
      <c r="I109" s="67" t="str">
        <f>IF(OR($B109="",$C109="",$D109="",$E109&lt;an_initial,$E109&gt;an_final,$G109="",$M109=FALSE),"",P_ISI_ROM*VLOOKUP(N109,Coef!$E$2:$F$17,2,FALSE))</f>
        <v/>
      </c>
      <c r="J109" s="67" t="str">
        <f>IF(OR($B109="",$C109="",$D109="",$E109="",$E109&gt;an_final,$G109="",$M109=FALSE),"",P_ISI_ROM*VLOOKUP(N109,Coef!$E$2:$F$17,2,FALSE))</f>
        <v/>
      </c>
      <c r="K109" s="226" t="str">
        <f t="shared" si="5"/>
        <v/>
      </c>
      <c r="L109" s="226" t="str">
        <f t="shared" si="6"/>
        <v/>
      </c>
      <c r="M109" s="333" t="b">
        <f t="shared" si="7"/>
        <v>0</v>
      </c>
      <c r="N109" s="214">
        <f t="shared" si="9"/>
        <v>1</v>
      </c>
      <c r="O109" s="294"/>
      <c r="P109" s="322"/>
      <c r="Q109" s="322"/>
    </row>
    <row r="110" spans="1:17" x14ac:dyDescent="0.25">
      <c r="A110" s="216">
        <v>101</v>
      </c>
      <c r="B110" s="39"/>
      <c r="C110" s="39"/>
      <c r="D110" s="39"/>
      <c r="E110" s="38"/>
      <c r="F110" s="38"/>
      <c r="G110" s="38"/>
      <c r="H110" s="38"/>
      <c r="I110" s="67" t="str">
        <f>IF(OR($B110="",$C110="",$D110="",$E110&lt;an_initial,$E110&gt;an_final,$G110="",$M110=FALSE),"",P_ISI_ROM*VLOOKUP(N110,Coef!$E$2:$F$17,2,FALSE))</f>
        <v/>
      </c>
      <c r="J110" s="67" t="str">
        <f>IF(OR($B110="",$C110="",$D110="",$E110="",$E110&gt;an_final,$G110="",$M110=FALSE),"",P_ISI_ROM*VLOOKUP(N110,Coef!$E$2:$F$17,2,FALSE))</f>
        <v/>
      </c>
      <c r="K110" s="226" t="str">
        <f t="shared" si="5"/>
        <v/>
      </c>
      <c r="L110" s="226" t="str">
        <f t="shared" si="6"/>
        <v/>
      </c>
      <c r="M110" s="333" t="b">
        <f t="shared" si="7"/>
        <v>0</v>
      </c>
      <c r="N110" s="214">
        <f t="shared" si="9"/>
        <v>1</v>
      </c>
      <c r="O110" s="294"/>
      <c r="P110" s="322"/>
      <c r="Q110" s="322"/>
    </row>
    <row r="111" spans="1:17" x14ac:dyDescent="0.25">
      <c r="A111" s="216">
        <v>102</v>
      </c>
      <c r="B111" s="39"/>
      <c r="C111" s="39"/>
      <c r="D111" s="39"/>
      <c r="E111" s="38"/>
      <c r="F111" s="38"/>
      <c r="G111" s="38"/>
      <c r="H111" s="38"/>
      <c r="I111" s="67" t="str">
        <f>IF(OR($B111="",$C111="",$D111="",$E111&lt;an_initial,$E111&gt;an_final,$G111="",$M111=FALSE),"",P_ISI_ROM*VLOOKUP(N111,Coef!$E$2:$F$17,2,FALSE))</f>
        <v/>
      </c>
      <c r="J111" s="67" t="str">
        <f>IF(OR($B111="",$C111="",$D111="",$E111="",$E111&gt;an_final,$G111="",$M111=FALSE),"",P_ISI_ROM*VLOOKUP(N111,Coef!$E$2:$F$17,2,FALSE))</f>
        <v/>
      </c>
      <c r="K111" s="226" t="str">
        <f t="shared" si="5"/>
        <v/>
      </c>
      <c r="L111" s="226" t="str">
        <f t="shared" si="6"/>
        <v/>
      </c>
      <c r="M111" s="333" t="b">
        <f t="shared" si="7"/>
        <v>0</v>
      </c>
      <c r="N111" s="214">
        <f t="shared" si="9"/>
        <v>1</v>
      </c>
      <c r="O111" s="294"/>
      <c r="P111" s="322"/>
      <c r="Q111" s="322"/>
    </row>
    <row r="112" spans="1:17" x14ac:dyDescent="0.25">
      <c r="A112" s="216">
        <v>103</v>
      </c>
      <c r="B112" s="39"/>
      <c r="C112" s="39"/>
      <c r="D112" s="39"/>
      <c r="E112" s="38"/>
      <c r="F112" s="38"/>
      <c r="G112" s="38"/>
      <c r="H112" s="38"/>
      <c r="I112" s="67" t="str">
        <f>IF(OR($B112="",$C112="",$D112="",$E112&lt;an_initial,$E112&gt;an_final,$G112="",$M112=FALSE),"",P_ISI_ROM*VLOOKUP(N112,Coef!$E$2:$F$17,2,FALSE))</f>
        <v/>
      </c>
      <c r="J112" s="67" t="str">
        <f>IF(OR($B112="",$C112="",$D112="",$E112="",$E112&gt;an_final,$G112="",$M112=FALSE),"",P_ISI_ROM*VLOOKUP(N112,Coef!$E$2:$F$17,2,FALSE))</f>
        <v/>
      </c>
      <c r="K112" s="226" t="str">
        <f t="shared" si="5"/>
        <v/>
      </c>
      <c r="L112" s="226" t="str">
        <f t="shared" si="6"/>
        <v/>
      </c>
      <c r="M112" s="333" t="b">
        <f t="shared" si="7"/>
        <v>0</v>
      </c>
      <c r="N112" s="214">
        <f t="shared" si="9"/>
        <v>1</v>
      </c>
      <c r="O112" s="294"/>
      <c r="P112" s="322"/>
      <c r="Q112" s="322"/>
    </row>
    <row r="113" spans="1:17" x14ac:dyDescent="0.25">
      <c r="A113" s="216">
        <v>104</v>
      </c>
      <c r="B113" s="39"/>
      <c r="C113" s="39"/>
      <c r="D113" s="39"/>
      <c r="E113" s="38"/>
      <c r="F113" s="38"/>
      <c r="G113" s="38"/>
      <c r="H113" s="38"/>
      <c r="I113" s="67" t="str">
        <f>IF(OR($B113="",$C113="",$D113="",$E113&lt;an_initial,$E113&gt;an_final,$G113="",$M113=FALSE),"",P_ISI_ROM*VLOOKUP(N113,Coef!$E$2:$F$17,2,FALSE))</f>
        <v/>
      </c>
      <c r="J113" s="67" t="str">
        <f>IF(OR($B113="",$C113="",$D113="",$E113="",$E113&gt;an_final,$G113="",$M113=FALSE),"",P_ISI_ROM*VLOOKUP(N113,Coef!$E$2:$F$17,2,FALSE))</f>
        <v/>
      </c>
      <c r="K113" s="226" t="str">
        <f t="shared" si="5"/>
        <v/>
      </c>
      <c r="L113" s="226" t="str">
        <f t="shared" si="6"/>
        <v/>
      </c>
      <c r="M113" s="333" t="b">
        <f t="shared" si="7"/>
        <v>0</v>
      </c>
      <c r="N113" s="214">
        <f t="shared" si="9"/>
        <v>1</v>
      </c>
      <c r="O113" s="294"/>
      <c r="P113" s="322"/>
      <c r="Q113" s="322"/>
    </row>
    <row r="114" spans="1:17" x14ac:dyDescent="0.25">
      <c r="A114" s="216">
        <v>105</v>
      </c>
      <c r="B114" s="39"/>
      <c r="C114" s="39"/>
      <c r="D114" s="39"/>
      <c r="E114" s="38"/>
      <c r="F114" s="38"/>
      <c r="G114" s="38"/>
      <c r="H114" s="38"/>
      <c r="I114" s="67" t="str">
        <f>IF(OR($B114="",$C114="",$D114="",$E114&lt;an_initial,$E114&gt;an_final,$G114="",$M114=FALSE),"",P_ISI_ROM*VLOOKUP(N114,Coef!$E$2:$F$17,2,FALSE))</f>
        <v/>
      </c>
      <c r="J114" s="67" t="str">
        <f>IF(OR($B114="",$C114="",$D114="",$E114="",$E114&gt;an_final,$G114="",$M114=FALSE),"",P_ISI_ROM*VLOOKUP(N114,Coef!$E$2:$F$17,2,FALSE))</f>
        <v/>
      </c>
      <c r="K114" s="226" t="str">
        <f t="shared" si="5"/>
        <v/>
      </c>
      <c r="L114" s="226" t="str">
        <f t="shared" si="6"/>
        <v/>
      </c>
      <c r="M114" s="333" t="b">
        <f t="shared" si="7"/>
        <v>0</v>
      </c>
      <c r="N114" s="214">
        <f t="shared" si="9"/>
        <v>1</v>
      </c>
      <c r="O114" s="294"/>
      <c r="P114" s="322"/>
      <c r="Q114" s="322"/>
    </row>
    <row r="115" spans="1:17" x14ac:dyDescent="0.25">
      <c r="A115" s="216">
        <v>106</v>
      </c>
      <c r="B115" s="39"/>
      <c r="C115" s="39"/>
      <c r="D115" s="39"/>
      <c r="E115" s="38"/>
      <c r="F115" s="38"/>
      <c r="G115" s="38"/>
      <c r="H115" s="38"/>
      <c r="I115" s="67" t="str">
        <f>IF(OR($B115="",$C115="",$D115="",$E115&lt;an_initial,$E115&gt;an_final,$G115="",$M115=FALSE),"",P_ISI_ROM*VLOOKUP(N115,Coef!$E$2:$F$17,2,FALSE))</f>
        <v/>
      </c>
      <c r="J115" s="67" t="str">
        <f>IF(OR($B115="",$C115="",$D115="",$E115="",$E115&gt;an_final,$G115="",$M115=FALSE),"",P_ISI_ROM*VLOOKUP(N115,Coef!$E$2:$F$17,2,FALSE))</f>
        <v/>
      </c>
      <c r="K115" s="226" t="str">
        <f t="shared" si="5"/>
        <v/>
      </c>
      <c r="L115" s="226" t="str">
        <f t="shared" si="6"/>
        <v/>
      </c>
      <c r="M115" s="333" t="b">
        <f t="shared" si="7"/>
        <v>0</v>
      </c>
      <c r="N115" s="214">
        <f t="shared" si="9"/>
        <v>1</v>
      </c>
      <c r="O115" s="294"/>
      <c r="P115" s="322"/>
      <c r="Q115" s="322"/>
    </row>
    <row r="116" spans="1:17" x14ac:dyDescent="0.25">
      <c r="A116" s="216">
        <v>107</v>
      </c>
      <c r="B116" s="39"/>
      <c r="C116" s="39"/>
      <c r="D116" s="39"/>
      <c r="E116" s="38"/>
      <c r="F116" s="38"/>
      <c r="G116" s="38"/>
      <c r="H116" s="38"/>
      <c r="I116" s="67" t="str">
        <f>IF(OR($B116="",$C116="",$D116="",$E116&lt;an_initial,$E116&gt;an_final,$G116="",$M116=FALSE),"",P_ISI_ROM*VLOOKUP(N116,Coef!$E$2:$F$17,2,FALSE))</f>
        <v/>
      </c>
      <c r="J116" s="67" t="str">
        <f>IF(OR($B116="",$C116="",$D116="",$E116="",$E116&gt;an_final,$G116="",$M116=FALSE),"",P_ISI_ROM*VLOOKUP(N116,Coef!$E$2:$F$17,2,FALSE))</f>
        <v/>
      </c>
      <c r="K116" s="226" t="str">
        <f t="shared" si="5"/>
        <v/>
      </c>
      <c r="L116" s="226" t="str">
        <f t="shared" si="6"/>
        <v/>
      </c>
      <c r="M116" s="333" t="b">
        <f t="shared" si="7"/>
        <v>0</v>
      </c>
      <c r="N116" s="214">
        <f t="shared" si="9"/>
        <v>1</v>
      </c>
      <c r="O116" s="294"/>
      <c r="P116" s="322"/>
      <c r="Q116" s="322"/>
    </row>
    <row r="117" spans="1:17" x14ac:dyDescent="0.25">
      <c r="A117" s="216">
        <v>108</v>
      </c>
      <c r="B117" s="39"/>
      <c r="C117" s="39"/>
      <c r="D117" s="39"/>
      <c r="E117" s="38"/>
      <c r="F117" s="38"/>
      <c r="G117" s="38"/>
      <c r="H117" s="38"/>
      <c r="I117" s="67" t="str">
        <f>IF(OR($B117="",$C117="",$D117="",$E117&lt;an_initial,$E117&gt;an_final,$G117="",$M117=FALSE),"",P_ISI_ROM*VLOOKUP(N117,Coef!$E$2:$F$17,2,FALSE))</f>
        <v/>
      </c>
      <c r="J117" s="67" t="str">
        <f>IF(OR($B117="",$C117="",$D117="",$E117="",$E117&gt;an_final,$G117="",$M117=FALSE),"",P_ISI_ROM*VLOOKUP(N117,Coef!$E$2:$F$17,2,FALSE))</f>
        <v/>
      </c>
      <c r="K117" s="226" t="str">
        <f t="shared" si="5"/>
        <v/>
      </c>
      <c r="L117" s="226" t="str">
        <f t="shared" si="6"/>
        <v/>
      </c>
      <c r="M117" s="333" t="b">
        <f t="shared" si="7"/>
        <v>0</v>
      </c>
      <c r="N117" s="214">
        <f t="shared" si="9"/>
        <v>1</v>
      </c>
      <c r="O117" s="294"/>
      <c r="P117" s="322"/>
      <c r="Q117" s="322"/>
    </row>
    <row r="118" spans="1:17" x14ac:dyDescent="0.25">
      <c r="A118" s="216">
        <v>109</v>
      </c>
      <c r="B118" s="39"/>
      <c r="C118" s="39"/>
      <c r="D118" s="39"/>
      <c r="E118" s="38"/>
      <c r="F118" s="38"/>
      <c r="G118" s="38"/>
      <c r="H118" s="38"/>
      <c r="I118" s="67" t="str">
        <f>IF(OR($B118="",$C118="",$D118="",$E118&lt;an_initial,$E118&gt;an_final,$G118="",$M118=FALSE),"",P_ISI_ROM*VLOOKUP(N118,Coef!$E$2:$F$17,2,FALSE))</f>
        <v/>
      </c>
      <c r="J118" s="67" t="str">
        <f>IF(OR($B118="",$C118="",$D118="",$E118="",$E118&gt;an_final,$G118="",$M118=FALSE),"",P_ISI_ROM*VLOOKUP(N118,Coef!$E$2:$F$17,2,FALSE))</f>
        <v/>
      </c>
      <c r="K118" s="226" t="str">
        <f t="shared" si="5"/>
        <v/>
      </c>
      <c r="L118" s="226" t="str">
        <f t="shared" si="6"/>
        <v/>
      </c>
      <c r="M118" s="333" t="b">
        <f t="shared" si="7"/>
        <v>0</v>
      </c>
      <c r="N118" s="214">
        <f t="shared" si="9"/>
        <v>1</v>
      </c>
      <c r="O118" s="294"/>
      <c r="P118" s="322"/>
      <c r="Q118" s="322"/>
    </row>
    <row r="119" spans="1:17" x14ac:dyDescent="0.25">
      <c r="A119" s="216">
        <v>110</v>
      </c>
      <c r="B119" s="39"/>
      <c r="C119" s="39"/>
      <c r="D119" s="39"/>
      <c r="E119" s="38"/>
      <c r="F119" s="38"/>
      <c r="G119" s="38"/>
      <c r="H119" s="38"/>
      <c r="I119" s="67" t="str">
        <f>IF(OR($B119="",$C119="",$D119="",$E119&lt;an_initial,$E119&gt;an_final,$G119="",$M119=FALSE),"",P_ISI_ROM*VLOOKUP(N119,Coef!$E$2:$F$17,2,FALSE))</f>
        <v/>
      </c>
      <c r="J119" s="67" t="str">
        <f>IF(OR($B119="",$C119="",$D119="",$E119="",$E119&gt;an_final,$G119="",$M119=FALSE),"",P_ISI_ROM*VLOOKUP(N119,Coef!$E$2:$F$17,2,FALSE))</f>
        <v/>
      </c>
      <c r="K119" s="226" t="str">
        <f t="shared" si="5"/>
        <v/>
      </c>
      <c r="L119" s="226" t="str">
        <f t="shared" si="6"/>
        <v/>
      </c>
      <c r="M119" s="333" t="b">
        <f t="shared" si="7"/>
        <v>0</v>
      </c>
      <c r="N119" s="214">
        <f t="shared" si="9"/>
        <v>1</v>
      </c>
      <c r="O119" s="294"/>
      <c r="P119" s="322"/>
      <c r="Q119" s="322"/>
    </row>
    <row r="120" spans="1:17" x14ac:dyDescent="0.25">
      <c r="A120" s="216">
        <v>111</v>
      </c>
      <c r="B120" s="39"/>
      <c r="C120" s="39"/>
      <c r="D120" s="39"/>
      <c r="E120" s="38"/>
      <c r="F120" s="38"/>
      <c r="G120" s="38"/>
      <c r="H120" s="38"/>
      <c r="I120" s="67" t="str">
        <f>IF(OR($B120="",$C120="",$D120="",$E120&lt;an_initial,$E120&gt;an_final,$G120="",$M120=FALSE),"",P_ISI_ROM*VLOOKUP(N120,Coef!$E$2:$F$17,2,FALSE))</f>
        <v/>
      </c>
      <c r="J120" s="67" t="str">
        <f>IF(OR($B120="",$C120="",$D120="",$E120="",$E120&gt;an_final,$G120="",$M120=FALSE),"",P_ISI_ROM*VLOOKUP(N120,Coef!$E$2:$F$17,2,FALSE))</f>
        <v/>
      </c>
      <c r="K120" s="226" t="str">
        <f t="shared" si="5"/>
        <v/>
      </c>
      <c r="L120" s="226" t="str">
        <f t="shared" si="6"/>
        <v/>
      </c>
      <c r="M120" s="333" t="b">
        <f t="shared" si="7"/>
        <v>0</v>
      </c>
      <c r="N120" s="214">
        <f t="shared" si="9"/>
        <v>1</v>
      </c>
      <c r="O120" s="294"/>
      <c r="P120" s="322"/>
      <c r="Q120" s="322"/>
    </row>
    <row r="121" spans="1:17" x14ac:dyDescent="0.25">
      <c r="A121" s="216">
        <v>112</v>
      </c>
      <c r="B121" s="39"/>
      <c r="C121" s="39"/>
      <c r="D121" s="39"/>
      <c r="E121" s="38"/>
      <c r="F121" s="38"/>
      <c r="G121" s="38"/>
      <c r="H121" s="38"/>
      <c r="I121" s="67" t="str">
        <f>IF(OR($B121="",$C121="",$D121="",$E121&lt;an_initial,$E121&gt;an_final,$G121="",$M121=FALSE),"",P_ISI_ROM*VLOOKUP(N121,Coef!$E$2:$F$17,2,FALSE))</f>
        <v/>
      </c>
      <c r="J121" s="67" t="str">
        <f>IF(OR($B121="",$C121="",$D121="",$E121="",$E121&gt;an_final,$G121="",$M121=FALSE),"",P_ISI_ROM*VLOOKUP(N121,Coef!$E$2:$F$17,2,FALSE))</f>
        <v/>
      </c>
      <c r="K121" s="226" t="str">
        <f t="shared" si="5"/>
        <v/>
      </c>
      <c r="L121" s="226" t="str">
        <f t="shared" si="6"/>
        <v/>
      </c>
      <c r="M121" s="333" t="b">
        <f t="shared" si="7"/>
        <v>0</v>
      </c>
      <c r="N121" s="214">
        <f t="shared" si="9"/>
        <v>1</v>
      </c>
      <c r="O121" s="294"/>
      <c r="P121" s="322"/>
      <c r="Q121" s="322"/>
    </row>
    <row r="122" spans="1:17" x14ac:dyDescent="0.25">
      <c r="A122" s="216">
        <v>113</v>
      </c>
      <c r="B122" s="39"/>
      <c r="C122" s="39"/>
      <c r="D122" s="39"/>
      <c r="E122" s="38"/>
      <c r="F122" s="38"/>
      <c r="G122" s="38"/>
      <c r="H122" s="38"/>
      <c r="I122" s="67" t="str">
        <f>IF(OR($B122="",$C122="",$D122="",$E122&lt;an_initial,$E122&gt;an_final,$G122="",$M122=FALSE),"",P_ISI_ROM*VLOOKUP(N122,Coef!$E$2:$F$17,2,FALSE))</f>
        <v/>
      </c>
      <c r="J122" s="67" t="str">
        <f>IF(OR($B122="",$C122="",$D122="",$E122="",$E122&gt;an_final,$G122="",$M122=FALSE),"",P_ISI_ROM*VLOOKUP(N122,Coef!$E$2:$F$17,2,FALSE))</f>
        <v/>
      </c>
      <c r="K122" s="226" t="str">
        <f t="shared" si="5"/>
        <v/>
      </c>
      <c r="L122" s="226" t="str">
        <f t="shared" si="6"/>
        <v/>
      </c>
      <c r="M122" s="333" t="b">
        <f t="shared" si="7"/>
        <v>0</v>
      </c>
      <c r="N122" s="214">
        <f t="shared" si="9"/>
        <v>1</v>
      </c>
      <c r="O122" s="294"/>
      <c r="P122" s="322"/>
      <c r="Q122" s="322"/>
    </row>
    <row r="123" spans="1:17" x14ac:dyDescent="0.25">
      <c r="A123" s="216">
        <v>114</v>
      </c>
      <c r="B123" s="39"/>
      <c r="C123" s="39"/>
      <c r="D123" s="39"/>
      <c r="E123" s="38"/>
      <c r="F123" s="38"/>
      <c r="G123" s="38"/>
      <c r="H123" s="38"/>
      <c r="I123" s="67" t="str">
        <f>IF(OR($B123="",$C123="",$D123="",$E123&lt;an_initial,$E123&gt;an_final,$G123="",$M123=FALSE),"",P_ISI_ROM*VLOOKUP(N123,Coef!$E$2:$F$17,2,FALSE))</f>
        <v/>
      </c>
      <c r="J123" s="67" t="str">
        <f>IF(OR($B123="",$C123="",$D123="",$E123="",$E123&gt;an_final,$G123="",$M123=FALSE),"",P_ISI_ROM*VLOOKUP(N123,Coef!$E$2:$F$17,2,FALSE))</f>
        <v/>
      </c>
      <c r="K123" s="226" t="str">
        <f t="shared" si="5"/>
        <v/>
      </c>
      <c r="L123" s="226" t="str">
        <f t="shared" si="6"/>
        <v/>
      </c>
      <c r="M123" s="333" t="b">
        <f t="shared" si="7"/>
        <v>0</v>
      </c>
      <c r="N123" s="214">
        <f t="shared" si="9"/>
        <v>1</v>
      </c>
      <c r="O123" s="294"/>
      <c r="P123" s="322"/>
      <c r="Q123" s="322"/>
    </row>
    <row r="124" spans="1:17" x14ac:dyDescent="0.25">
      <c r="A124" s="216">
        <v>115</v>
      </c>
      <c r="B124" s="39"/>
      <c r="C124" s="39"/>
      <c r="D124" s="39"/>
      <c r="E124" s="38"/>
      <c r="F124" s="38"/>
      <c r="G124" s="38"/>
      <c r="H124" s="38"/>
      <c r="I124" s="67" t="str">
        <f>IF(OR($B124="",$C124="",$D124="",$E124&lt;an_initial,$E124&gt;an_final,$G124="",$M124=FALSE),"",P_ISI_ROM*VLOOKUP(N124,Coef!$E$2:$F$17,2,FALSE))</f>
        <v/>
      </c>
      <c r="J124" s="67" t="str">
        <f>IF(OR($B124="",$C124="",$D124="",$E124="",$E124&gt;an_final,$G124="",$M124=FALSE),"",P_ISI_ROM*VLOOKUP(N124,Coef!$E$2:$F$17,2,FALSE))</f>
        <v/>
      </c>
      <c r="K124" s="226" t="str">
        <f t="shared" si="5"/>
        <v/>
      </c>
      <c r="L124" s="226" t="str">
        <f t="shared" si="6"/>
        <v/>
      </c>
      <c r="M124" s="333" t="b">
        <f t="shared" si="7"/>
        <v>0</v>
      </c>
      <c r="N124" s="214">
        <f t="shared" si="9"/>
        <v>1</v>
      </c>
      <c r="O124" s="294"/>
      <c r="P124" s="322"/>
      <c r="Q124" s="322"/>
    </row>
    <row r="125" spans="1:17" x14ac:dyDescent="0.25">
      <c r="A125" s="216">
        <v>116</v>
      </c>
      <c r="B125" s="39"/>
      <c r="C125" s="39"/>
      <c r="D125" s="39"/>
      <c r="E125" s="38"/>
      <c r="F125" s="38"/>
      <c r="G125" s="38"/>
      <c r="H125" s="38"/>
      <c r="I125" s="67" t="str">
        <f>IF(OR($B125="",$C125="",$D125="",$E125&lt;an_initial,$E125&gt;an_final,$G125="",$M125=FALSE),"",P_ISI_ROM*VLOOKUP(N125,Coef!$E$2:$F$17,2,FALSE))</f>
        <v/>
      </c>
      <c r="J125" s="67" t="str">
        <f>IF(OR($B125="",$C125="",$D125="",$E125="",$E125&gt;an_final,$G125="",$M125=FALSE),"",P_ISI_ROM*VLOOKUP(N125,Coef!$E$2:$F$17,2,FALSE))</f>
        <v/>
      </c>
      <c r="K125" s="226" t="str">
        <f t="shared" si="5"/>
        <v/>
      </c>
      <c r="L125" s="226" t="str">
        <f t="shared" si="6"/>
        <v/>
      </c>
      <c r="M125" s="333" t="b">
        <f t="shared" si="7"/>
        <v>0</v>
      </c>
      <c r="N125" s="214">
        <f t="shared" si="9"/>
        <v>1</v>
      </c>
      <c r="O125" s="294"/>
      <c r="P125" s="322"/>
      <c r="Q125" s="322"/>
    </row>
    <row r="126" spans="1:17" x14ac:dyDescent="0.25">
      <c r="A126" s="216">
        <v>117</v>
      </c>
      <c r="B126" s="39"/>
      <c r="C126" s="39"/>
      <c r="D126" s="39"/>
      <c r="E126" s="38"/>
      <c r="F126" s="38"/>
      <c r="G126" s="38"/>
      <c r="H126" s="38"/>
      <c r="I126" s="67" t="str">
        <f>IF(OR($B126="",$C126="",$D126="",$E126&lt;an_initial,$E126&gt;an_final,$G126="",$M126=FALSE),"",P_ISI_ROM*VLOOKUP(N126,Coef!$E$2:$F$17,2,FALSE))</f>
        <v/>
      </c>
      <c r="J126" s="67" t="str">
        <f>IF(OR($B126="",$C126="",$D126="",$E126="",$E126&gt;an_final,$G126="",$M126=FALSE),"",P_ISI_ROM*VLOOKUP(N126,Coef!$E$2:$F$17,2,FALSE))</f>
        <v/>
      </c>
      <c r="K126" s="226" t="str">
        <f t="shared" si="5"/>
        <v/>
      </c>
      <c r="L126" s="226" t="str">
        <f t="shared" si="6"/>
        <v/>
      </c>
      <c r="M126" s="333" t="b">
        <f t="shared" si="7"/>
        <v>0</v>
      </c>
      <c r="N126" s="214">
        <f t="shared" si="9"/>
        <v>1</v>
      </c>
      <c r="O126" s="294"/>
      <c r="P126" s="322"/>
      <c r="Q126" s="322"/>
    </row>
    <row r="127" spans="1:17" x14ac:dyDescent="0.25">
      <c r="A127" s="216">
        <v>118</v>
      </c>
      <c r="B127" s="39"/>
      <c r="C127" s="39"/>
      <c r="D127" s="39"/>
      <c r="E127" s="38"/>
      <c r="F127" s="38"/>
      <c r="G127" s="38"/>
      <c r="H127" s="38"/>
      <c r="I127" s="67" t="str">
        <f>IF(OR($B127="",$C127="",$D127="",$E127&lt;an_initial,$E127&gt;an_final,$G127="",$M127=FALSE),"",P_ISI_ROM*VLOOKUP(N127,Coef!$E$2:$F$17,2,FALSE))</f>
        <v/>
      </c>
      <c r="J127" s="67" t="str">
        <f>IF(OR($B127="",$C127="",$D127="",$E127="",$E127&gt;an_final,$G127="",$M127=FALSE),"",P_ISI_ROM*VLOOKUP(N127,Coef!$E$2:$F$17,2,FALSE))</f>
        <v/>
      </c>
      <c r="K127" s="226" t="str">
        <f t="shared" si="5"/>
        <v/>
      </c>
      <c r="L127" s="226" t="str">
        <f t="shared" si="6"/>
        <v/>
      </c>
      <c r="M127" s="333" t="b">
        <f t="shared" si="7"/>
        <v>0</v>
      </c>
      <c r="N127" s="214">
        <f t="shared" si="9"/>
        <v>1</v>
      </c>
      <c r="O127" s="294"/>
      <c r="P127" s="322"/>
      <c r="Q127" s="322"/>
    </row>
    <row r="128" spans="1:17" x14ac:dyDescent="0.25">
      <c r="A128" s="216">
        <v>119</v>
      </c>
      <c r="B128" s="39"/>
      <c r="C128" s="39"/>
      <c r="D128" s="39"/>
      <c r="E128" s="38"/>
      <c r="F128" s="38"/>
      <c r="G128" s="38"/>
      <c r="H128" s="38"/>
      <c r="I128" s="67" t="str">
        <f>IF(OR($B128="",$C128="",$D128="",$E128&lt;an_initial,$E128&gt;an_final,$G128="",$M128=FALSE),"",P_ISI_ROM*VLOOKUP(N128,Coef!$E$2:$F$17,2,FALSE))</f>
        <v/>
      </c>
      <c r="J128" s="67" t="str">
        <f>IF(OR($B128="",$C128="",$D128="",$E128="",$E128&gt;an_final,$G128="",$M128=FALSE),"",P_ISI_ROM*VLOOKUP(N128,Coef!$E$2:$F$17,2,FALSE))</f>
        <v/>
      </c>
      <c r="K128" s="226" t="str">
        <f t="shared" si="5"/>
        <v/>
      </c>
      <c r="L128" s="226" t="str">
        <f t="shared" si="6"/>
        <v/>
      </c>
      <c r="M128" s="333" t="b">
        <f t="shared" si="7"/>
        <v>0</v>
      </c>
      <c r="N128" s="214">
        <f t="shared" si="9"/>
        <v>1</v>
      </c>
      <c r="O128" s="294"/>
      <c r="P128" s="322"/>
      <c r="Q128" s="322"/>
    </row>
    <row r="129" spans="1:17" x14ac:dyDescent="0.25">
      <c r="A129" s="216">
        <v>120</v>
      </c>
      <c r="B129" s="39"/>
      <c r="C129" s="39"/>
      <c r="D129" s="39"/>
      <c r="E129" s="38"/>
      <c r="F129" s="38"/>
      <c r="G129" s="38"/>
      <c r="H129" s="38"/>
      <c r="I129" s="67" t="str">
        <f>IF(OR($B129="",$C129="",$D129="",$E129&lt;an_initial,$E129&gt;an_final,$G129="",$M129=FALSE),"",P_ISI_ROM*VLOOKUP(N129,Coef!$E$2:$F$17,2,FALSE))</f>
        <v/>
      </c>
      <c r="J129" s="67" t="str">
        <f>IF(OR($B129="",$C129="",$D129="",$E129="",$E129&gt;an_final,$G129="",$M129=FALSE),"",P_ISI_ROM*VLOOKUP(N129,Coef!$E$2:$F$17,2,FALSE))</f>
        <v/>
      </c>
      <c r="K129" s="226" t="str">
        <f t="shared" si="5"/>
        <v/>
      </c>
      <c r="L129" s="226" t="str">
        <f t="shared" si="6"/>
        <v/>
      </c>
      <c r="M129" s="333" t="b">
        <f t="shared" si="7"/>
        <v>0</v>
      </c>
      <c r="N129" s="214">
        <f t="shared" si="9"/>
        <v>1</v>
      </c>
      <c r="O129" s="294"/>
      <c r="P129" s="322"/>
      <c r="Q129" s="322"/>
    </row>
    <row r="130" spans="1:17" x14ac:dyDescent="0.25">
      <c r="A130" s="216">
        <v>121</v>
      </c>
      <c r="B130" s="39"/>
      <c r="C130" s="39"/>
      <c r="D130" s="39"/>
      <c r="E130" s="38"/>
      <c r="F130" s="38"/>
      <c r="G130" s="38"/>
      <c r="H130" s="38"/>
      <c r="I130" s="67" t="str">
        <f>IF(OR($B130="",$C130="",$D130="",$E130&lt;an_initial,$E130&gt;an_final,$G130="",$M130=FALSE),"",P_ISI_ROM*VLOOKUP(N130,Coef!$E$2:$F$17,2,FALSE))</f>
        <v/>
      </c>
      <c r="J130" s="67" t="str">
        <f>IF(OR($B130="",$C130="",$D130="",$E130="",$E130&gt;an_final,$G130="",$M130=FALSE),"",P_ISI_ROM*VLOOKUP(N130,Coef!$E$2:$F$17,2,FALSE))</f>
        <v/>
      </c>
      <c r="K130" s="226" t="str">
        <f t="shared" si="5"/>
        <v/>
      </c>
      <c r="L130" s="226" t="str">
        <f t="shared" si="6"/>
        <v/>
      </c>
      <c r="M130" s="333" t="b">
        <f t="shared" si="7"/>
        <v>0</v>
      </c>
      <c r="N130" s="214">
        <f t="shared" si="9"/>
        <v>1</v>
      </c>
      <c r="O130" s="294"/>
      <c r="P130" s="322"/>
      <c r="Q130" s="322"/>
    </row>
    <row r="131" spans="1:17" x14ac:dyDescent="0.25">
      <c r="A131" s="216">
        <v>122</v>
      </c>
      <c r="B131" s="39"/>
      <c r="C131" s="39"/>
      <c r="D131" s="39"/>
      <c r="E131" s="38"/>
      <c r="F131" s="38"/>
      <c r="G131" s="38"/>
      <c r="H131" s="38"/>
      <c r="I131" s="67" t="str">
        <f>IF(OR($B131="",$C131="",$D131="",$E131&lt;an_initial,$E131&gt;an_final,$G131="",$M131=FALSE),"",P_ISI_ROM*VLOOKUP(N131,Coef!$E$2:$F$17,2,FALSE))</f>
        <v/>
      </c>
      <c r="J131" s="67" t="str">
        <f>IF(OR($B131="",$C131="",$D131="",$E131="",$E131&gt;an_final,$G131="",$M131=FALSE),"",P_ISI_ROM*VLOOKUP(N131,Coef!$E$2:$F$17,2,FALSE))</f>
        <v/>
      </c>
      <c r="K131" s="226" t="str">
        <f t="shared" si="5"/>
        <v/>
      </c>
      <c r="L131" s="226" t="str">
        <f t="shared" si="6"/>
        <v/>
      </c>
      <c r="M131" s="333" t="b">
        <f t="shared" si="7"/>
        <v>0</v>
      </c>
      <c r="N131" s="214">
        <f t="shared" si="9"/>
        <v>1</v>
      </c>
      <c r="O131" s="294"/>
      <c r="P131" s="322"/>
      <c r="Q131" s="322"/>
    </row>
    <row r="132" spans="1:17" x14ac:dyDescent="0.25">
      <c r="A132" s="216">
        <v>123</v>
      </c>
      <c r="B132" s="39"/>
      <c r="C132" s="39"/>
      <c r="D132" s="39"/>
      <c r="E132" s="38"/>
      <c r="F132" s="38"/>
      <c r="G132" s="38"/>
      <c r="H132" s="38"/>
      <c r="I132" s="67" t="str">
        <f>IF(OR($B132="",$C132="",$D132="",$E132&lt;an_initial,$E132&gt;an_final,$G132="",$M132=FALSE),"",P_ISI_ROM*VLOOKUP(N132,Coef!$E$2:$F$17,2,FALSE))</f>
        <v/>
      </c>
      <c r="J132" s="67" t="str">
        <f>IF(OR($B132="",$C132="",$D132="",$E132="",$E132&gt;an_final,$G132="",$M132=FALSE),"",P_ISI_ROM*VLOOKUP(N132,Coef!$E$2:$F$17,2,FALSE))</f>
        <v/>
      </c>
      <c r="K132" s="226" t="str">
        <f t="shared" si="5"/>
        <v/>
      </c>
      <c r="L132" s="226" t="str">
        <f t="shared" si="6"/>
        <v/>
      </c>
      <c r="M132" s="333" t="b">
        <f t="shared" si="7"/>
        <v>0</v>
      </c>
      <c r="N132" s="214">
        <f t="shared" si="9"/>
        <v>1</v>
      </c>
      <c r="O132" s="294"/>
      <c r="P132" s="322"/>
      <c r="Q132" s="322"/>
    </row>
    <row r="133" spans="1:17" x14ac:dyDescent="0.25">
      <c r="A133" s="216">
        <v>124</v>
      </c>
      <c r="B133" s="39"/>
      <c r="C133" s="39"/>
      <c r="D133" s="39"/>
      <c r="E133" s="38"/>
      <c r="F133" s="38"/>
      <c r="G133" s="38"/>
      <c r="H133" s="38"/>
      <c r="I133" s="67" t="str">
        <f>IF(OR($B133="",$C133="",$D133="",$E133&lt;an_initial,$E133&gt;an_final,$G133="",$M133=FALSE),"",P_ISI_ROM*VLOOKUP(N133,Coef!$E$2:$F$17,2,FALSE))</f>
        <v/>
      </c>
      <c r="J133" s="67" t="str">
        <f>IF(OR($B133="",$C133="",$D133="",$E133="",$E133&gt;an_final,$G133="",$M133=FALSE),"",P_ISI_ROM*VLOOKUP(N133,Coef!$E$2:$F$17,2,FALSE))</f>
        <v/>
      </c>
      <c r="K133" s="226" t="str">
        <f t="shared" si="5"/>
        <v/>
      </c>
      <c r="L133" s="226" t="str">
        <f t="shared" si="6"/>
        <v/>
      </c>
      <c r="M133" s="333" t="b">
        <f t="shared" si="7"/>
        <v>0</v>
      </c>
      <c r="N133" s="214">
        <f t="shared" si="9"/>
        <v>1</v>
      </c>
      <c r="O133" s="294"/>
      <c r="P133" s="322"/>
      <c r="Q133" s="322"/>
    </row>
    <row r="134" spans="1:17" x14ac:dyDescent="0.25">
      <c r="A134" s="216">
        <v>125</v>
      </c>
      <c r="B134" s="39"/>
      <c r="C134" s="39"/>
      <c r="D134" s="39"/>
      <c r="E134" s="38"/>
      <c r="F134" s="38"/>
      <c r="G134" s="38"/>
      <c r="H134" s="38"/>
      <c r="I134" s="67" t="str">
        <f>IF(OR($B134="",$C134="",$D134="",$E134&lt;an_initial,$E134&gt;an_final,$G134="",$M134=FALSE),"",P_ISI_ROM*VLOOKUP(N134,Coef!$E$2:$F$17,2,FALSE))</f>
        <v/>
      </c>
      <c r="J134" s="67" t="str">
        <f>IF(OR($B134="",$C134="",$D134="",$E134="",$E134&gt;an_final,$G134="",$M134=FALSE),"",P_ISI_ROM*VLOOKUP(N134,Coef!$E$2:$F$17,2,FALSE))</f>
        <v/>
      </c>
      <c r="K134" s="226" t="str">
        <f t="shared" si="5"/>
        <v/>
      </c>
      <c r="L134" s="226" t="str">
        <f t="shared" si="6"/>
        <v/>
      </c>
      <c r="M134" s="333" t="b">
        <f t="shared" si="7"/>
        <v>0</v>
      </c>
      <c r="N134" s="214">
        <f t="shared" si="9"/>
        <v>1</v>
      </c>
      <c r="O134" s="294"/>
      <c r="P134" s="322"/>
      <c r="Q134" s="322"/>
    </row>
    <row r="135" spans="1:17" x14ac:dyDescent="0.25">
      <c r="A135" s="216">
        <v>126</v>
      </c>
      <c r="B135" s="39"/>
      <c r="C135" s="39"/>
      <c r="D135" s="39"/>
      <c r="E135" s="38"/>
      <c r="F135" s="38"/>
      <c r="G135" s="38"/>
      <c r="H135" s="38"/>
      <c r="I135" s="67" t="str">
        <f>IF(OR($B135="",$C135="",$D135="",$E135&lt;an_initial,$E135&gt;an_final,$G135="",$M135=FALSE),"",P_ISI_ROM*VLOOKUP(N135,Coef!$E$2:$F$17,2,FALSE))</f>
        <v/>
      </c>
      <c r="J135" s="67" t="str">
        <f>IF(OR($B135="",$C135="",$D135="",$E135="",$E135&gt;an_final,$G135="",$M135=FALSE),"",P_ISI_ROM*VLOOKUP(N135,Coef!$E$2:$F$17,2,FALSE))</f>
        <v/>
      </c>
      <c r="K135" s="226" t="str">
        <f t="shared" si="5"/>
        <v/>
      </c>
      <c r="L135" s="226" t="str">
        <f t="shared" si="6"/>
        <v/>
      </c>
      <c r="M135" s="333" t="b">
        <f t="shared" si="7"/>
        <v>0</v>
      </c>
      <c r="N135" s="214">
        <f t="shared" si="9"/>
        <v>1</v>
      </c>
      <c r="O135" s="294"/>
      <c r="P135" s="322"/>
      <c r="Q135" s="322"/>
    </row>
    <row r="136" spans="1:17" x14ac:dyDescent="0.25">
      <c r="A136" s="216">
        <v>127</v>
      </c>
      <c r="B136" s="39"/>
      <c r="C136" s="39"/>
      <c r="D136" s="39"/>
      <c r="E136" s="38"/>
      <c r="F136" s="38"/>
      <c r="G136" s="38"/>
      <c r="H136" s="38"/>
      <c r="I136" s="67" t="str">
        <f>IF(OR($B136="",$C136="",$D136="",$E136&lt;an_initial,$E136&gt;an_final,$G136="",$M136=FALSE),"",P_ISI_ROM*VLOOKUP(N136,Coef!$E$2:$F$17,2,FALSE))</f>
        <v/>
      </c>
      <c r="J136" s="67" t="str">
        <f>IF(OR($B136="",$C136="",$D136="",$E136="",$E136&gt;an_final,$G136="",$M136=FALSE),"",P_ISI_ROM*VLOOKUP(N136,Coef!$E$2:$F$17,2,FALSE))</f>
        <v/>
      </c>
      <c r="K136" s="226" t="str">
        <f t="shared" si="5"/>
        <v/>
      </c>
      <c r="L136" s="226" t="str">
        <f t="shared" si="6"/>
        <v/>
      </c>
      <c r="M136" s="333" t="b">
        <f t="shared" si="7"/>
        <v>0</v>
      </c>
      <c r="N136" s="214">
        <f t="shared" si="9"/>
        <v>1</v>
      </c>
      <c r="O136" s="294"/>
      <c r="P136" s="322"/>
      <c r="Q136" s="322"/>
    </row>
    <row r="137" spans="1:17" x14ac:dyDescent="0.25">
      <c r="A137" s="216">
        <v>128</v>
      </c>
      <c r="B137" s="39"/>
      <c r="C137" s="39"/>
      <c r="D137" s="39"/>
      <c r="E137" s="38"/>
      <c r="F137" s="38"/>
      <c r="G137" s="38"/>
      <c r="H137" s="38"/>
      <c r="I137" s="67" t="str">
        <f>IF(OR($B137="",$C137="",$D137="",$E137&lt;an_initial,$E137&gt;an_final,$G137="",$M137=FALSE),"",P_ISI_ROM*VLOOKUP(N137,Coef!$E$2:$F$17,2,FALSE))</f>
        <v/>
      </c>
      <c r="J137" s="67" t="str">
        <f>IF(OR($B137="",$C137="",$D137="",$E137="",$E137&gt;an_final,$G137="",$M137=FALSE),"",P_ISI_ROM*VLOOKUP(N137,Coef!$E$2:$F$17,2,FALSE))</f>
        <v/>
      </c>
      <c r="K137" s="226" t="str">
        <f t="shared" si="5"/>
        <v/>
      </c>
      <c r="L137" s="226" t="str">
        <f t="shared" si="6"/>
        <v/>
      </c>
      <c r="M137" s="333" t="b">
        <f t="shared" si="7"/>
        <v>0</v>
      </c>
      <c r="N137" s="214">
        <f t="shared" si="9"/>
        <v>1</v>
      </c>
      <c r="O137" s="294"/>
      <c r="P137" s="322"/>
      <c r="Q137" s="322"/>
    </row>
    <row r="138" spans="1:17" x14ac:dyDescent="0.25">
      <c r="A138" s="216">
        <v>129</v>
      </c>
      <c r="B138" s="39"/>
      <c r="C138" s="39"/>
      <c r="D138" s="39"/>
      <c r="E138" s="38"/>
      <c r="F138" s="38"/>
      <c r="G138" s="38"/>
      <c r="H138" s="38"/>
      <c r="I138" s="67" t="str">
        <f>IF(OR($B138="",$C138="",$D138="",$E138&lt;an_initial,$E138&gt;an_final,$G138="",$M138=FALSE),"",P_ISI_ROM*VLOOKUP(N138,Coef!$E$2:$F$17,2,FALSE))</f>
        <v/>
      </c>
      <c r="J138" s="67" t="str">
        <f>IF(OR($B138="",$C138="",$D138="",$E138="",$E138&gt;an_final,$G138="",$M138=FALSE),"",P_ISI_ROM*VLOOKUP(N138,Coef!$E$2:$F$17,2,FALSE))</f>
        <v/>
      </c>
      <c r="K138" s="226" t="str">
        <f t="shared" ref="K138:K201" si="10">IF(OR($B138="",$C138="",$D138="",$E138&gt;an_final,$G138="",$M138=FALSE),"",IF($E138&gt;=an_initial,1,""))</f>
        <v/>
      </c>
      <c r="L138" s="226" t="str">
        <f t="shared" ref="L138:L201" si="11">IF(OR($B138="",$C138="",$D138="",$E138="",$E138&gt;an_final,$G138="",$M138=FALSE),"",1)</f>
        <v/>
      </c>
      <c r="M138" s="333" t="b">
        <f t="shared" ref="M138:M201" si="12">IF(nume_candidat="",FALSE,ISNUMBER(SEARCH(nume_candidat,$B138)))</f>
        <v>0</v>
      </c>
      <c r="N138" s="214">
        <f t="shared" ref="N138:N169" si="13">LEN(B138)-LEN(SUBSTITUTE(B138,",",""))+1</f>
        <v>1</v>
      </c>
      <c r="O138" s="294"/>
      <c r="P138" s="322"/>
      <c r="Q138" s="322"/>
    </row>
    <row r="139" spans="1:17" x14ac:dyDescent="0.25">
      <c r="A139" s="216">
        <v>130</v>
      </c>
      <c r="B139" s="39"/>
      <c r="C139" s="39"/>
      <c r="D139" s="39"/>
      <c r="E139" s="38"/>
      <c r="F139" s="38"/>
      <c r="G139" s="38"/>
      <c r="H139" s="38"/>
      <c r="I139" s="67" t="str">
        <f>IF(OR($B139="",$C139="",$D139="",$E139&lt;an_initial,$E139&gt;an_final,$G139="",$M139=FALSE),"",P_ISI_ROM*VLOOKUP(N139,Coef!$E$2:$F$17,2,FALSE))</f>
        <v/>
      </c>
      <c r="J139" s="67" t="str">
        <f>IF(OR($B139="",$C139="",$D139="",$E139="",$E139&gt;an_final,$G139="",$M139=FALSE),"",P_ISI_ROM*VLOOKUP(N139,Coef!$E$2:$F$17,2,FALSE))</f>
        <v/>
      </c>
      <c r="K139" s="226" t="str">
        <f t="shared" si="10"/>
        <v/>
      </c>
      <c r="L139" s="226" t="str">
        <f t="shared" si="11"/>
        <v/>
      </c>
      <c r="M139" s="333" t="b">
        <f t="shared" si="12"/>
        <v>0</v>
      </c>
      <c r="N139" s="214">
        <f t="shared" si="13"/>
        <v>1</v>
      </c>
      <c r="O139" s="294"/>
      <c r="P139" s="322"/>
      <c r="Q139" s="322"/>
    </row>
    <row r="140" spans="1:17" x14ac:dyDescent="0.25">
      <c r="A140" s="216">
        <v>131</v>
      </c>
      <c r="B140" s="39"/>
      <c r="C140" s="39"/>
      <c r="D140" s="39"/>
      <c r="E140" s="38"/>
      <c r="F140" s="38"/>
      <c r="G140" s="38"/>
      <c r="H140" s="38"/>
      <c r="I140" s="67" t="str">
        <f>IF(OR($B140="",$C140="",$D140="",$E140&lt;an_initial,$E140&gt;an_final,$G140="",$M140=FALSE),"",P_ISI_ROM*VLOOKUP(N140,Coef!$E$2:$F$17,2,FALSE))</f>
        <v/>
      </c>
      <c r="J140" s="67" t="str">
        <f>IF(OR($B140="",$C140="",$D140="",$E140="",$E140&gt;an_final,$G140="",$M140=FALSE),"",P_ISI_ROM*VLOOKUP(N140,Coef!$E$2:$F$17,2,FALSE))</f>
        <v/>
      </c>
      <c r="K140" s="226" t="str">
        <f t="shared" si="10"/>
        <v/>
      </c>
      <c r="L140" s="226" t="str">
        <f t="shared" si="11"/>
        <v/>
      </c>
      <c r="M140" s="333" t="b">
        <f t="shared" si="12"/>
        <v>0</v>
      </c>
      <c r="N140" s="214">
        <f t="shared" si="13"/>
        <v>1</v>
      </c>
      <c r="O140" s="294"/>
      <c r="P140" s="322"/>
      <c r="Q140" s="322"/>
    </row>
    <row r="141" spans="1:17" x14ac:dyDescent="0.25">
      <c r="A141" s="216">
        <v>132</v>
      </c>
      <c r="B141" s="39"/>
      <c r="C141" s="39"/>
      <c r="D141" s="39"/>
      <c r="E141" s="38"/>
      <c r="F141" s="38"/>
      <c r="G141" s="38"/>
      <c r="H141" s="38"/>
      <c r="I141" s="67" t="str">
        <f>IF(OR($B141="",$C141="",$D141="",$E141&lt;an_initial,$E141&gt;an_final,$G141="",$M141=FALSE),"",P_ISI_ROM*VLOOKUP(N141,Coef!$E$2:$F$17,2,FALSE))</f>
        <v/>
      </c>
      <c r="J141" s="67" t="str">
        <f>IF(OR($B141="",$C141="",$D141="",$E141="",$E141&gt;an_final,$G141="",$M141=FALSE),"",P_ISI_ROM*VLOOKUP(N141,Coef!$E$2:$F$17,2,FALSE))</f>
        <v/>
      </c>
      <c r="K141" s="226" t="str">
        <f t="shared" si="10"/>
        <v/>
      </c>
      <c r="L141" s="226" t="str">
        <f t="shared" si="11"/>
        <v/>
      </c>
      <c r="M141" s="333" t="b">
        <f t="shared" si="12"/>
        <v>0</v>
      </c>
      <c r="N141" s="214">
        <f t="shared" si="13"/>
        <v>1</v>
      </c>
      <c r="O141" s="294"/>
      <c r="P141" s="322"/>
      <c r="Q141" s="322"/>
    </row>
    <row r="142" spans="1:17" x14ac:dyDescent="0.25">
      <c r="A142" s="216">
        <v>133</v>
      </c>
      <c r="B142" s="39"/>
      <c r="C142" s="39"/>
      <c r="D142" s="39"/>
      <c r="E142" s="38"/>
      <c r="F142" s="38"/>
      <c r="G142" s="38"/>
      <c r="H142" s="38"/>
      <c r="I142" s="67" t="str">
        <f>IF(OR($B142="",$C142="",$D142="",$E142&lt;an_initial,$E142&gt;an_final,$G142="",$M142=FALSE),"",P_ISI_ROM*VLOOKUP(N142,Coef!$E$2:$F$17,2,FALSE))</f>
        <v/>
      </c>
      <c r="J142" s="67" t="str">
        <f>IF(OR($B142="",$C142="",$D142="",$E142="",$E142&gt;an_final,$G142="",$M142=FALSE),"",P_ISI_ROM*VLOOKUP(N142,Coef!$E$2:$F$17,2,FALSE))</f>
        <v/>
      </c>
      <c r="K142" s="226" t="str">
        <f t="shared" si="10"/>
        <v/>
      </c>
      <c r="L142" s="226" t="str">
        <f t="shared" si="11"/>
        <v/>
      </c>
      <c r="M142" s="333" t="b">
        <f t="shared" si="12"/>
        <v>0</v>
      </c>
      <c r="N142" s="214">
        <f t="shared" si="13"/>
        <v>1</v>
      </c>
      <c r="O142" s="294"/>
      <c r="P142" s="322"/>
      <c r="Q142" s="322"/>
    </row>
    <row r="143" spans="1:17" x14ac:dyDescent="0.25">
      <c r="A143" s="216">
        <v>134</v>
      </c>
      <c r="B143" s="39"/>
      <c r="C143" s="39"/>
      <c r="D143" s="39"/>
      <c r="E143" s="38"/>
      <c r="F143" s="38"/>
      <c r="G143" s="38"/>
      <c r="H143" s="38"/>
      <c r="I143" s="67" t="str">
        <f>IF(OR($B143="",$C143="",$D143="",$E143&lt;an_initial,$E143&gt;an_final,$G143="",$M143=FALSE),"",P_ISI_ROM*VLOOKUP(N143,Coef!$E$2:$F$17,2,FALSE))</f>
        <v/>
      </c>
      <c r="J143" s="67" t="str">
        <f>IF(OR($B143="",$C143="",$D143="",$E143="",$E143&gt;an_final,$G143="",$M143=FALSE),"",P_ISI_ROM*VLOOKUP(N143,Coef!$E$2:$F$17,2,FALSE))</f>
        <v/>
      </c>
      <c r="K143" s="226" t="str">
        <f t="shared" si="10"/>
        <v/>
      </c>
      <c r="L143" s="226" t="str">
        <f t="shared" si="11"/>
        <v/>
      </c>
      <c r="M143" s="333" t="b">
        <f t="shared" si="12"/>
        <v>0</v>
      </c>
      <c r="N143" s="214">
        <f t="shared" si="13"/>
        <v>1</v>
      </c>
      <c r="O143" s="294"/>
      <c r="P143" s="322"/>
      <c r="Q143" s="322"/>
    </row>
    <row r="144" spans="1:17" x14ac:dyDescent="0.25">
      <c r="A144" s="216">
        <v>135</v>
      </c>
      <c r="B144" s="39"/>
      <c r="C144" s="39"/>
      <c r="D144" s="39"/>
      <c r="E144" s="38"/>
      <c r="F144" s="38"/>
      <c r="G144" s="38"/>
      <c r="H144" s="38"/>
      <c r="I144" s="67" t="str">
        <f>IF(OR($B144="",$C144="",$D144="",$E144&lt;an_initial,$E144&gt;an_final,$G144="",$M144=FALSE),"",P_ISI_ROM*VLOOKUP(N144,Coef!$E$2:$F$17,2,FALSE))</f>
        <v/>
      </c>
      <c r="J144" s="67" t="str">
        <f>IF(OR($B144="",$C144="",$D144="",$E144="",$E144&gt;an_final,$G144="",$M144=FALSE),"",P_ISI_ROM*VLOOKUP(N144,Coef!$E$2:$F$17,2,FALSE))</f>
        <v/>
      </c>
      <c r="K144" s="226" t="str">
        <f t="shared" si="10"/>
        <v/>
      </c>
      <c r="L144" s="226" t="str">
        <f t="shared" si="11"/>
        <v/>
      </c>
      <c r="M144" s="333" t="b">
        <f t="shared" si="12"/>
        <v>0</v>
      </c>
      <c r="N144" s="214">
        <f t="shared" si="13"/>
        <v>1</v>
      </c>
      <c r="O144" s="294"/>
      <c r="P144" s="322"/>
      <c r="Q144" s="322"/>
    </row>
    <row r="145" spans="1:17" x14ac:dyDescent="0.25">
      <c r="A145" s="216">
        <v>136</v>
      </c>
      <c r="B145" s="39"/>
      <c r="C145" s="39"/>
      <c r="D145" s="39"/>
      <c r="E145" s="38"/>
      <c r="F145" s="38"/>
      <c r="G145" s="38"/>
      <c r="H145" s="38"/>
      <c r="I145" s="67" t="str">
        <f>IF(OR($B145="",$C145="",$D145="",$E145&lt;an_initial,$E145&gt;an_final,$G145="",$M145=FALSE),"",P_ISI_ROM*VLOOKUP(N145,Coef!$E$2:$F$17,2,FALSE))</f>
        <v/>
      </c>
      <c r="J145" s="67" t="str">
        <f>IF(OR($B145="",$C145="",$D145="",$E145="",$E145&gt;an_final,$G145="",$M145=FALSE),"",P_ISI_ROM*VLOOKUP(N145,Coef!$E$2:$F$17,2,FALSE))</f>
        <v/>
      </c>
      <c r="K145" s="226" t="str">
        <f t="shared" si="10"/>
        <v/>
      </c>
      <c r="L145" s="226" t="str">
        <f t="shared" si="11"/>
        <v/>
      </c>
      <c r="M145" s="333" t="b">
        <f t="shared" si="12"/>
        <v>0</v>
      </c>
      <c r="N145" s="214">
        <f t="shared" si="13"/>
        <v>1</v>
      </c>
      <c r="O145" s="294"/>
      <c r="P145" s="322"/>
      <c r="Q145" s="322"/>
    </row>
    <row r="146" spans="1:17" x14ac:dyDescent="0.25">
      <c r="A146" s="216">
        <v>137</v>
      </c>
      <c r="B146" s="39"/>
      <c r="C146" s="39"/>
      <c r="D146" s="39"/>
      <c r="E146" s="38"/>
      <c r="F146" s="38"/>
      <c r="G146" s="38"/>
      <c r="H146" s="38"/>
      <c r="I146" s="67" t="str">
        <f>IF(OR($B146="",$C146="",$D146="",$E146&lt;an_initial,$E146&gt;an_final,$G146="",$M146=FALSE),"",P_ISI_ROM*VLOOKUP(N146,Coef!$E$2:$F$17,2,FALSE))</f>
        <v/>
      </c>
      <c r="J146" s="67" t="str">
        <f>IF(OR($B146="",$C146="",$D146="",$E146="",$E146&gt;an_final,$G146="",$M146=FALSE),"",P_ISI_ROM*VLOOKUP(N146,Coef!$E$2:$F$17,2,FALSE))</f>
        <v/>
      </c>
      <c r="K146" s="226" t="str">
        <f t="shared" si="10"/>
        <v/>
      </c>
      <c r="L146" s="226" t="str">
        <f t="shared" si="11"/>
        <v/>
      </c>
      <c r="M146" s="333" t="b">
        <f t="shared" si="12"/>
        <v>0</v>
      </c>
      <c r="N146" s="214">
        <f t="shared" si="13"/>
        <v>1</v>
      </c>
      <c r="O146" s="294"/>
      <c r="P146" s="322"/>
      <c r="Q146" s="322"/>
    </row>
    <row r="147" spans="1:17" x14ac:dyDescent="0.25">
      <c r="A147" s="216">
        <v>138</v>
      </c>
      <c r="B147" s="39"/>
      <c r="C147" s="39"/>
      <c r="D147" s="39"/>
      <c r="E147" s="38"/>
      <c r="F147" s="38"/>
      <c r="G147" s="38"/>
      <c r="H147" s="38"/>
      <c r="I147" s="67" t="str">
        <f>IF(OR($B147="",$C147="",$D147="",$E147&lt;an_initial,$E147&gt;an_final,$G147="",$M147=FALSE),"",P_ISI_ROM*VLOOKUP(N147,Coef!$E$2:$F$17,2,FALSE))</f>
        <v/>
      </c>
      <c r="J147" s="67" t="str">
        <f>IF(OR($B147="",$C147="",$D147="",$E147="",$E147&gt;an_final,$G147="",$M147=FALSE),"",P_ISI_ROM*VLOOKUP(N147,Coef!$E$2:$F$17,2,FALSE))</f>
        <v/>
      </c>
      <c r="K147" s="226" t="str">
        <f t="shared" si="10"/>
        <v/>
      </c>
      <c r="L147" s="226" t="str">
        <f t="shared" si="11"/>
        <v/>
      </c>
      <c r="M147" s="333" t="b">
        <f t="shared" si="12"/>
        <v>0</v>
      </c>
      <c r="N147" s="214">
        <f t="shared" si="13"/>
        <v>1</v>
      </c>
      <c r="O147" s="294"/>
      <c r="P147" s="322"/>
      <c r="Q147" s="322"/>
    </row>
    <row r="148" spans="1:17" x14ac:dyDescent="0.25">
      <c r="A148" s="216">
        <v>139</v>
      </c>
      <c r="B148" s="39"/>
      <c r="C148" s="39"/>
      <c r="D148" s="39"/>
      <c r="E148" s="38"/>
      <c r="F148" s="38"/>
      <c r="G148" s="38"/>
      <c r="H148" s="38"/>
      <c r="I148" s="67" t="str">
        <f>IF(OR($B148="",$C148="",$D148="",$E148&lt;an_initial,$E148&gt;an_final,$G148="",$M148=FALSE),"",P_ISI_ROM*VLOOKUP(N148,Coef!$E$2:$F$17,2,FALSE))</f>
        <v/>
      </c>
      <c r="J148" s="67" t="str">
        <f>IF(OR($B148="",$C148="",$D148="",$E148="",$E148&gt;an_final,$G148="",$M148=FALSE),"",P_ISI_ROM*VLOOKUP(N148,Coef!$E$2:$F$17,2,FALSE))</f>
        <v/>
      </c>
      <c r="K148" s="226" t="str">
        <f t="shared" si="10"/>
        <v/>
      </c>
      <c r="L148" s="226" t="str">
        <f t="shared" si="11"/>
        <v/>
      </c>
      <c r="M148" s="333" t="b">
        <f t="shared" si="12"/>
        <v>0</v>
      </c>
      <c r="N148" s="214">
        <f t="shared" si="13"/>
        <v>1</v>
      </c>
      <c r="O148" s="294"/>
      <c r="P148" s="322"/>
      <c r="Q148" s="322"/>
    </row>
    <row r="149" spans="1:17" x14ac:dyDescent="0.25">
      <c r="A149" s="216">
        <v>140</v>
      </c>
      <c r="B149" s="39"/>
      <c r="C149" s="39"/>
      <c r="D149" s="39"/>
      <c r="E149" s="38"/>
      <c r="F149" s="38"/>
      <c r="G149" s="38"/>
      <c r="H149" s="38"/>
      <c r="I149" s="67" t="str">
        <f>IF(OR($B149="",$C149="",$D149="",$E149&lt;an_initial,$E149&gt;an_final,$G149="",$M149=FALSE),"",P_ISI_ROM*VLOOKUP(N149,Coef!$E$2:$F$17,2,FALSE))</f>
        <v/>
      </c>
      <c r="J149" s="67" t="str">
        <f>IF(OR($B149="",$C149="",$D149="",$E149="",$E149&gt;an_final,$G149="",$M149=FALSE),"",P_ISI_ROM*VLOOKUP(N149,Coef!$E$2:$F$17,2,FALSE))</f>
        <v/>
      </c>
      <c r="K149" s="226" t="str">
        <f t="shared" si="10"/>
        <v/>
      </c>
      <c r="L149" s="226" t="str">
        <f t="shared" si="11"/>
        <v/>
      </c>
      <c r="M149" s="333" t="b">
        <f t="shared" si="12"/>
        <v>0</v>
      </c>
      <c r="N149" s="214">
        <f t="shared" si="13"/>
        <v>1</v>
      </c>
      <c r="O149" s="294"/>
      <c r="P149" s="322"/>
      <c r="Q149" s="322"/>
    </row>
    <row r="150" spans="1:17" x14ac:dyDescent="0.25">
      <c r="A150" s="216">
        <v>141</v>
      </c>
      <c r="B150" s="39"/>
      <c r="C150" s="39"/>
      <c r="D150" s="39"/>
      <c r="E150" s="38"/>
      <c r="F150" s="38"/>
      <c r="G150" s="38"/>
      <c r="H150" s="38"/>
      <c r="I150" s="67" t="str">
        <f>IF(OR($B150="",$C150="",$D150="",$E150&lt;an_initial,$E150&gt;an_final,$G150="",$M150=FALSE),"",P_ISI_ROM*VLOOKUP(N150,Coef!$E$2:$F$17,2,FALSE))</f>
        <v/>
      </c>
      <c r="J150" s="67" t="str">
        <f>IF(OR($B150="",$C150="",$D150="",$E150="",$E150&gt;an_final,$G150="",$M150=FALSE),"",P_ISI_ROM*VLOOKUP(N150,Coef!$E$2:$F$17,2,FALSE))</f>
        <v/>
      </c>
      <c r="K150" s="226" t="str">
        <f t="shared" si="10"/>
        <v/>
      </c>
      <c r="L150" s="226" t="str">
        <f t="shared" si="11"/>
        <v/>
      </c>
      <c r="M150" s="333" t="b">
        <f t="shared" si="12"/>
        <v>0</v>
      </c>
      <c r="N150" s="214">
        <f t="shared" si="13"/>
        <v>1</v>
      </c>
      <c r="O150" s="294"/>
      <c r="P150" s="322"/>
      <c r="Q150" s="322"/>
    </row>
    <row r="151" spans="1:17" x14ac:dyDescent="0.25">
      <c r="A151" s="216">
        <v>142</v>
      </c>
      <c r="B151" s="39"/>
      <c r="C151" s="39"/>
      <c r="D151" s="39"/>
      <c r="E151" s="38"/>
      <c r="F151" s="38"/>
      <c r="G151" s="38"/>
      <c r="H151" s="38"/>
      <c r="I151" s="67" t="str">
        <f>IF(OR($B151="",$C151="",$D151="",$E151&lt;an_initial,$E151&gt;an_final,$G151="",$M151=FALSE),"",P_ISI_ROM*VLOOKUP(N151,Coef!$E$2:$F$17,2,FALSE))</f>
        <v/>
      </c>
      <c r="J151" s="67" t="str">
        <f>IF(OR($B151="",$C151="",$D151="",$E151="",$E151&gt;an_final,$G151="",$M151=FALSE),"",P_ISI_ROM*VLOOKUP(N151,Coef!$E$2:$F$17,2,FALSE))</f>
        <v/>
      </c>
      <c r="K151" s="226" t="str">
        <f t="shared" si="10"/>
        <v/>
      </c>
      <c r="L151" s="226" t="str">
        <f t="shared" si="11"/>
        <v/>
      </c>
      <c r="M151" s="333" t="b">
        <f t="shared" si="12"/>
        <v>0</v>
      </c>
      <c r="N151" s="214">
        <f t="shared" si="13"/>
        <v>1</v>
      </c>
      <c r="O151" s="294"/>
      <c r="P151" s="322"/>
      <c r="Q151" s="322"/>
    </row>
    <row r="152" spans="1:17" x14ac:dyDescent="0.25">
      <c r="A152" s="216">
        <v>143</v>
      </c>
      <c r="B152" s="39"/>
      <c r="C152" s="39"/>
      <c r="D152" s="39"/>
      <c r="E152" s="38"/>
      <c r="F152" s="38"/>
      <c r="G152" s="38"/>
      <c r="H152" s="38"/>
      <c r="I152" s="67" t="str">
        <f>IF(OR($B152="",$C152="",$D152="",$E152&lt;an_initial,$E152&gt;an_final,$G152="",$M152=FALSE),"",P_ISI_ROM*VLOOKUP(N152,Coef!$E$2:$F$17,2,FALSE))</f>
        <v/>
      </c>
      <c r="J152" s="67" t="str">
        <f>IF(OR($B152="",$C152="",$D152="",$E152="",$E152&gt;an_final,$G152="",$M152=FALSE),"",P_ISI_ROM*VLOOKUP(N152,Coef!$E$2:$F$17,2,FALSE))</f>
        <v/>
      </c>
      <c r="K152" s="226" t="str">
        <f t="shared" si="10"/>
        <v/>
      </c>
      <c r="L152" s="226" t="str">
        <f t="shared" si="11"/>
        <v/>
      </c>
      <c r="M152" s="333" t="b">
        <f t="shared" si="12"/>
        <v>0</v>
      </c>
      <c r="N152" s="214">
        <f t="shared" si="13"/>
        <v>1</v>
      </c>
      <c r="O152" s="294"/>
      <c r="P152" s="322"/>
      <c r="Q152" s="322"/>
    </row>
    <row r="153" spans="1:17" x14ac:dyDescent="0.25">
      <c r="A153" s="216">
        <v>144</v>
      </c>
      <c r="B153" s="39"/>
      <c r="C153" s="39"/>
      <c r="D153" s="39"/>
      <c r="E153" s="38"/>
      <c r="F153" s="38"/>
      <c r="G153" s="38"/>
      <c r="H153" s="38"/>
      <c r="I153" s="67" t="str">
        <f>IF(OR($B153="",$C153="",$D153="",$E153&lt;an_initial,$E153&gt;an_final,$G153="",$M153=FALSE),"",P_ISI_ROM*VLOOKUP(N153,Coef!$E$2:$F$17,2,FALSE))</f>
        <v/>
      </c>
      <c r="J153" s="67" t="str">
        <f>IF(OR($B153="",$C153="",$D153="",$E153="",$E153&gt;an_final,$G153="",$M153=FALSE),"",P_ISI_ROM*VLOOKUP(N153,Coef!$E$2:$F$17,2,FALSE))</f>
        <v/>
      </c>
      <c r="K153" s="226" t="str">
        <f t="shared" si="10"/>
        <v/>
      </c>
      <c r="L153" s="226" t="str">
        <f t="shared" si="11"/>
        <v/>
      </c>
      <c r="M153" s="333" t="b">
        <f t="shared" si="12"/>
        <v>0</v>
      </c>
      <c r="N153" s="214">
        <f t="shared" si="13"/>
        <v>1</v>
      </c>
      <c r="O153" s="294"/>
      <c r="P153" s="322"/>
      <c r="Q153" s="322"/>
    </row>
    <row r="154" spans="1:17" x14ac:dyDescent="0.25">
      <c r="A154" s="216">
        <v>145</v>
      </c>
      <c r="B154" s="39"/>
      <c r="C154" s="39"/>
      <c r="D154" s="39"/>
      <c r="E154" s="38"/>
      <c r="F154" s="38"/>
      <c r="G154" s="38"/>
      <c r="H154" s="38"/>
      <c r="I154" s="67" t="str">
        <f>IF(OR($B154="",$C154="",$D154="",$E154&lt;an_initial,$E154&gt;an_final,$G154="",$M154=FALSE),"",P_ISI_ROM*VLOOKUP(N154,Coef!$E$2:$F$17,2,FALSE))</f>
        <v/>
      </c>
      <c r="J154" s="67" t="str">
        <f>IF(OR($B154="",$C154="",$D154="",$E154="",$E154&gt;an_final,$G154="",$M154=FALSE),"",P_ISI_ROM*VLOOKUP(N154,Coef!$E$2:$F$17,2,FALSE))</f>
        <v/>
      </c>
      <c r="K154" s="226" t="str">
        <f t="shared" si="10"/>
        <v/>
      </c>
      <c r="L154" s="226" t="str">
        <f t="shared" si="11"/>
        <v/>
      </c>
      <c r="M154" s="333" t="b">
        <f t="shared" si="12"/>
        <v>0</v>
      </c>
      <c r="N154" s="214">
        <f t="shared" si="13"/>
        <v>1</v>
      </c>
      <c r="O154" s="294"/>
      <c r="P154" s="322"/>
      <c r="Q154" s="322"/>
    </row>
    <row r="155" spans="1:17" x14ac:dyDescent="0.25">
      <c r="A155" s="216">
        <v>146</v>
      </c>
      <c r="B155" s="39"/>
      <c r="C155" s="39"/>
      <c r="D155" s="39"/>
      <c r="E155" s="38"/>
      <c r="F155" s="38"/>
      <c r="G155" s="38"/>
      <c r="H155" s="38"/>
      <c r="I155" s="67" t="str">
        <f>IF(OR($B155="",$C155="",$D155="",$E155&lt;an_initial,$E155&gt;an_final,$G155="",$M155=FALSE),"",P_ISI_ROM*VLOOKUP(N155,Coef!$E$2:$F$17,2,FALSE))</f>
        <v/>
      </c>
      <c r="J155" s="67" t="str">
        <f>IF(OR($B155="",$C155="",$D155="",$E155="",$E155&gt;an_final,$G155="",$M155=FALSE),"",P_ISI_ROM*VLOOKUP(N155,Coef!$E$2:$F$17,2,FALSE))</f>
        <v/>
      </c>
      <c r="K155" s="226" t="str">
        <f t="shared" si="10"/>
        <v/>
      </c>
      <c r="L155" s="226" t="str">
        <f t="shared" si="11"/>
        <v/>
      </c>
      <c r="M155" s="333" t="b">
        <f t="shared" si="12"/>
        <v>0</v>
      </c>
      <c r="N155" s="214">
        <f t="shared" si="13"/>
        <v>1</v>
      </c>
      <c r="O155" s="294"/>
      <c r="P155" s="322"/>
      <c r="Q155" s="322"/>
    </row>
    <row r="156" spans="1:17" x14ac:dyDescent="0.25">
      <c r="A156" s="216">
        <v>147</v>
      </c>
      <c r="B156" s="39"/>
      <c r="C156" s="39"/>
      <c r="D156" s="39"/>
      <c r="E156" s="38"/>
      <c r="F156" s="38"/>
      <c r="G156" s="38"/>
      <c r="H156" s="38"/>
      <c r="I156" s="67" t="str">
        <f>IF(OR($B156="",$C156="",$D156="",$E156&lt;an_initial,$E156&gt;an_final,$G156="",$M156=FALSE),"",P_ISI_ROM*VLOOKUP(N156,Coef!$E$2:$F$17,2,FALSE))</f>
        <v/>
      </c>
      <c r="J156" s="67" t="str">
        <f>IF(OR($B156="",$C156="",$D156="",$E156="",$E156&gt;an_final,$G156="",$M156=FALSE),"",P_ISI_ROM*VLOOKUP(N156,Coef!$E$2:$F$17,2,FALSE))</f>
        <v/>
      </c>
      <c r="K156" s="226" t="str">
        <f t="shared" si="10"/>
        <v/>
      </c>
      <c r="L156" s="226" t="str">
        <f t="shared" si="11"/>
        <v/>
      </c>
      <c r="M156" s="333" t="b">
        <f t="shared" si="12"/>
        <v>0</v>
      </c>
      <c r="N156" s="214">
        <f t="shared" si="13"/>
        <v>1</v>
      </c>
      <c r="O156" s="294"/>
      <c r="P156" s="322"/>
      <c r="Q156" s="322"/>
    </row>
    <row r="157" spans="1:17" x14ac:dyDescent="0.25">
      <c r="A157" s="216">
        <v>148</v>
      </c>
      <c r="B157" s="39"/>
      <c r="C157" s="39"/>
      <c r="D157" s="39"/>
      <c r="E157" s="38"/>
      <c r="F157" s="38"/>
      <c r="G157" s="38"/>
      <c r="H157" s="38"/>
      <c r="I157" s="67" t="str">
        <f>IF(OR($B157="",$C157="",$D157="",$E157&lt;an_initial,$E157&gt;an_final,$G157="",$M157=FALSE),"",P_ISI_ROM*VLOOKUP(N157,Coef!$E$2:$F$17,2,FALSE))</f>
        <v/>
      </c>
      <c r="J157" s="67" t="str">
        <f>IF(OR($B157="",$C157="",$D157="",$E157="",$E157&gt;an_final,$G157="",$M157=FALSE),"",P_ISI_ROM*VLOOKUP(N157,Coef!$E$2:$F$17,2,FALSE))</f>
        <v/>
      </c>
      <c r="K157" s="226" t="str">
        <f t="shared" si="10"/>
        <v/>
      </c>
      <c r="L157" s="226" t="str">
        <f t="shared" si="11"/>
        <v/>
      </c>
      <c r="M157" s="333" t="b">
        <f t="shared" si="12"/>
        <v>0</v>
      </c>
      <c r="N157" s="214">
        <f t="shared" si="13"/>
        <v>1</v>
      </c>
      <c r="O157" s="294"/>
      <c r="P157" s="322"/>
      <c r="Q157" s="322"/>
    </row>
    <row r="158" spans="1:17" x14ac:dyDescent="0.25">
      <c r="A158" s="216">
        <v>149</v>
      </c>
      <c r="B158" s="39"/>
      <c r="C158" s="39"/>
      <c r="D158" s="39"/>
      <c r="E158" s="38"/>
      <c r="F158" s="38"/>
      <c r="G158" s="38"/>
      <c r="H158" s="38"/>
      <c r="I158" s="67" t="str">
        <f>IF(OR($B158="",$C158="",$D158="",$E158&lt;an_initial,$E158&gt;an_final,$G158="",$M158=FALSE),"",P_ISI_ROM*VLOOKUP(N158,Coef!$E$2:$F$17,2,FALSE))</f>
        <v/>
      </c>
      <c r="J158" s="67" t="str">
        <f>IF(OR($B158="",$C158="",$D158="",$E158="",$E158&gt;an_final,$G158="",$M158=FALSE),"",P_ISI_ROM*VLOOKUP(N158,Coef!$E$2:$F$17,2,FALSE))</f>
        <v/>
      </c>
      <c r="K158" s="226" t="str">
        <f t="shared" si="10"/>
        <v/>
      </c>
      <c r="L158" s="226" t="str">
        <f t="shared" si="11"/>
        <v/>
      </c>
      <c r="M158" s="333" t="b">
        <f t="shared" si="12"/>
        <v>0</v>
      </c>
      <c r="N158" s="214">
        <f t="shared" si="13"/>
        <v>1</v>
      </c>
      <c r="O158" s="294"/>
      <c r="P158" s="322"/>
      <c r="Q158" s="322"/>
    </row>
    <row r="159" spans="1:17" x14ac:dyDescent="0.25">
      <c r="A159" s="216">
        <v>150</v>
      </c>
      <c r="B159" s="39"/>
      <c r="C159" s="39"/>
      <c r="D159" s="39"/>
      <c r="E159" s="38"/>
      <c r="F159" s="38"/>
      <c r="G159" s="38"/>
      <c r="H159" s="38"/>
      <c r="I159" s="67" t="str">
        <f>IF(OR($B159="",$C159="",$D159="",$E159&lt;an_initial,$E159&gt;an_final,$G159="",$M159=FALSE),"",P_ISI_ROM*VLOOKUP(N159,Coef!$E$2:$F$17,2,FALSE))</f>
        <v/>
      </c>
      <c r="J159" s="67" t="str">
        <f>IF(OR($B159="",$C159="",$D159="",$E159="",$E159&gt;an_final,$G159="",$M159=FALSE),"",P_ISI_ROM*VLOOKUP(N159,Coef!$E$2:$F$17,2,FALSE))</f>
        <v/>
      </c>
      <c r="K159" s="226" t="str">
        <f t="shared" si="10"/>
        <v/>
      </c>
      <c r="L159" s="226" t="str">
        <f t="shared" si="11"/>
        <v/>
      </c>
      <c r="M159" s="333" t="b">
        <f t="shared" si="12"/>
        <v>0</v>
      </c>
      <c r="N159" s="214">
        <f t="shared" si="13"/>
        <v>1</v>
      </c>
      <c r="O159" s="294"/>
      <c r="P159" s="322"/>
      <c r="Q159" s="322"/>
    </row>
    <row r="160" spans="1:17" x14ac:dyDescent="0.25">
      <c r="A160" s="216">
        <v>151</v>
      </c>
      <c r="B160" s="39"/>
      <c r="C160" s="39"/>
      <c r="D160" s="39"/>
      <c r="E160" s="38"/>
      <c r="F160" s="38"/>
      <c r="G160" s="38"/>
      <c r="H160" s="38"/>
      <c r="I160" s="67" t="str">
        <f>IF(OR($B160="",$C160="",$D160="",$E160&lt;an_initial,$E160&gt;an_final,$G160="",$M160=FALSE),"",P_ISI_ROM*VLOOKUP(N160,Coef!$E$2:$F$17,2,FALSE))</f>
        <v/>
      </c>
      <c r="J160" s="67" t="str">
        <f>IF(OR($B160="",$C160="",$D160="",$E160="",$E160&gt;an_final,$G160="",$M160=FALSE),"",P_ISI_ROM*VLOOKUP(N160,Coef!$E$2:$F$17,2,FALSE))</f>
        <v/>
      </c>
      <c r="K160" s="226" t="str">
        <f t="shared" si="10"/>
        <v/>
      </c>
      <c r="L160" s="226" t="str">
        <f t="shared" si="11"/>
        <v/>
      </c>
      <c r="M160" s="333" t="b">
        <f t="shared" si="12"/>
        <v>0</v>
      </c>
      <c r="N160" s="214">
        <f t="shared" si="13"/>
        <v>1</v>
      </c>
      <c r="O160" s="294"/>
      <c r="P160" s="322"/>
      <c r="Q160" s="322"/>
    </row>
    <row r="161" spans="1:17" x14ac:dyDescent="0.25">
      <c r="A161" s="216">
        <v>152</v>
      </c>
      <c r="B161" s="39"/>
      <c r="C161" s="39"/>
      <c r="D161" s="39"/>
      <c r="E161" s="38"/>
      <c r="F161" s="38"/>
      <c r="G161" s="38"/>
      <c r="H161" s="38"/>
      <c r="I161" s="67" t="str">
        <f>IF(OR($B161="",$C161="",$D161="",$E161&lt;an_initial,$E161&gt;an_final,$G161="",$M161=FALSE),"",P_ISI_ROM*VLOOKUP(N161,Coef!$E$2:$F$17,2,FALSE))</f>
        <v/>
      </c>
      <c r="J161" s="67" t="str">
        <f>IF(OR($B161="",$C161="",$D161="",$E161="",$E161&gt;an_final,$G161="",$M161=FALSE),"",P_ISI_ROM*VLOOKUP(N161,Coef!$E$2:$F$17,2,FALSE))</f>
        <v/>
      </c>
      <c r="K161" s="226" t="str">
        <f t="shared" si="10"/>
        <v/>
      </c>
      <c r="L161" s="226" t="str">
        <f t="shared" si="11"/>
        <v/>
      </c>
      <c r="M161" s="333" t="b">
        <f t="shared" si="12"/>
        <v>0</v>
      </c>
      <c r="N161" s="214">
        <f t="shared" si="13"/>
        <v>1</v>
      </c>
      <c r="O161" s="294"/>
      <c r="P161" s="322"/>
      <c r="Q161" s="322"/>
    </row>
    <row r="162" spans="1:17" x14ac:dyDescent="0.25">
      <c r="A162" s="216">
        <v>153</v>
      </c>
      <c r="B162" s="39"/>
      <c r="C162" s="39"/>
      <c r="D162" s="39"/>
      <c r="E162" s="38"/>
      <c r="F162" s="38"/>
      <c r="G162" s="38"/>
      <c r="H162" s="38"/>
      <c r="I162" s="67" t="str">
        <f>IF(OR($B162="",$C162="",$D162="",$E162&lt;an_initial,$E162&gt;an_final,$G162="",$M162=FALSE),"",P_ISI_ROM*VLOOKUP(N162,Coef!$E$2:$F$17,2,FALSE))</f>
        <v/>
      </c>
      <c r="J162" s="67" t="str">
        <f>IF(OR($B162="",$C162="",$D162="",$E162="",$E162&gt;an_final,$G162="",$M162=FALSE),"",P_ISI_ROM*VLOOKUP(N162,Coef!$E$2:$F$17,2,FALSE))</f>
        <v/>
      </c>
      <c r="K162" s="226" t="str">
        <f t="shared" si="10"/>
        <v/>
      </c>
      <c r="L162" s="226" t="str">
        <f t="shared" si="11"/>
        <v/>
      </c>
      <c r="M162" s="333" t="b">
        <f t="shared" si="12"/>
        <v>0</v>
      </c>
      <c r="N162" s="214">
        <f t="shared" si="13"/>
        <v>1</v>
      </c>
      <c r="O162" s="294"/>
      <c r="P162" s="322"/>
      <c r="Q162" s="322"/>
    </row>
    <row r="163" spans="1:17" x14ac:dyDescent="0.25">
      <c r="A163" s="216">
        <v>154</v>
      </c>
      <c r="B163" s="39"/>
      <c r="C163" s="39"/>
      <c r="D163" s="39"/>
      <c r="E163" s="38"/>
      <c r="F163" s="38"/>
      <c r="G163" s="38"/>
      <c r="H163" s="38"/>
      <c r="I163" s="67" t="str">
        <f>IF(OR($B163="",$C163="",$D163="",$E163&lt;an_initial,$E163&gt;an_final,$G163="",$M163=FALSE),"",P_ISI_ROM*VLOOKUP(N163,Coef!$E$2:$F$17,2,FALSE))</f>
        <v/>
      </c>
      <c r="J163" s="67" t="str">
        <f>IF(OR($B163="",$C163="",$D163="",$E163="",$E163&gt;an_final,$G163="",$M163=FALSE),"",P_ISI_ROM*VLOOKUP(N163,Coef!$E$2:$F$17,2,FALSE))</f>
        <v/>
      </c>
      <c r="K163" s="226" t="str">
        <f t="shared" si="10"/>
        <v/>
      </c>
      <c r="L163" s="226" t="str">
        <f t="shared" si="11"/>
        <v/>
      </c>
      <c r="M163" s="333" t="b">
        <f t="shared" si="12"/>
        <v>0</v>
      </c>
      <c r="N163" s="214">
        <f t="shared" si="13"/>
        <v>1</v>
      </c>
      <c r="O163" s="294"/>
      <c r="P163" s="322"/>
      <c r="Q163" s="322"/>
    </row>
    <row r="164" spans="1:17" x14ac:dyDescent="0.25">
      <c r="A164" s="216">
        <v>155</v>
      </c>
      <c r="B164" s="39"/>
      <c r="C164" s="39"/>
      <c r="D164" s="39"/>
      <c r="E164" s="38"/>
      <c r="F164" s="38"/>
      <c r="G164" s="38"/>
      <c r="H164" s="38"/>
      <c r="I164" s="67" t="str">
        <f>IF(OR($B164="",$C164="",$D164="",$E164&lt;an_initial,$E164&gt;an_final,$G164="",$M164=FALSE),"",P_ISI_ROM*VLOOKUP(N164,Coef!$E$2:$F$17,2,FALSE))</f>
        <v/>
      </c>
      <c r="J164" s="67" t="str">
        <f>IF(OR($B164="",$C164="",$D164="",$E164="",$E164&gt;an_final,$G164="",$M164=FALSE),"",P_ISI_ROM*VLOOKUP(N164,Coef!$E$2:$F$17,2,FALSE))</f>
        <v/>
      </c>
      <c r="K164" s="226" t="str">
        <f t="shared" si="10"/>
        <v/>
      </c>
      <c r="L164" s="226" t="str">
        <f t="shared" si="11"/>
        <v/>
      </c>
      <c r="M164" s="333" t="b">
        <f t="shared" si="12"/>
        <v>0</v>
      </c>
      <c r="N164" s="214">
        <f t="shared" si="13"/>
        <v>1</v>
      </c>
      <c r="O164" s="294"/>
      <c r="P164" s="322"/>
      <c r="Q164" s="322"/>
    </row>
    <row r="165" spans="1:17" x14ac:dyDescent="0.25">
      <c r="A165" s="216">
        <v>156</v>
      </c>
      <c r="B165" s="39"/>
      <c r="C165" s="39"/>
      <c r="D165" s="39"/>
      <c r="E165" s="38"/>
      <c r="F165" s="38"/>
      <c r="G165" s="38"/>
      <c r="H165" s="38"/>
      <c r="I165" s="67" t="str">
        <f>IF(OR($B165="",$C165="",$D165="",$E165&lt;an_initial,$E165&gt;an_final,$G165="",$M165=FALSE),"",P_ISI_ROM*VLOOKUP(N165,Coef!$E$2:$F$17,2,FALSE))</f>
        <v/>
      </c>
      <c r="J165" s="67" t="str">
        <f>IF(OR($B165="",$C165="",$D165="",$E165="",$E165&gt;an_final,$G165="",$M165=FALSE),"",P_ISI_ROM*VLOOKUP(N165,Coef!$E$2:$F$17,2,FALSE))</f>
        <v/>
      </c>
      <c r="K165" s="226" t="str">
        <f t="shared" si="10"/>
        <v/>
      </c>
      <c r="L165" s="226" t="str">
        <f t="shared" si="11"/>
        <v/>
      </c>
      <c r="M165" s="333" t="b">
        <f t="shared" si="12"/>
        <v>0</v>
      </c>
      <c r="N165" s="214">
        <f t="shared" si="13"/>
        <v>1</v>
      </c>
      <c r="O165" s="294"/>
      <c r="P165" s="322"/>
      <c r="Q165" s="322"/>
    </row>
    <row r="166" spans="1:17" x14ac:dyDescent="0.25">
      <c r="A166" s="216">
        <v>157</v>
      </c>
      <c r="B166" s="39"/>
      <c r="C166" s="39"/>
      <c r="D166" s="39"/>
      <c r="E166" s="38"/>
      <c r="F166" s="38"/>
      <c r="G166" s="38"/>
      <c r="H166" s="38"/>
      <c r="I166" s="67" t="str">
        <f>IF(OR($B166="",$C166="",$D166="",$E166&lt;an_initial,$E166&gt;an_final,$G166="",$M166=FALSE),"",P_ISI_ROM*VLOOKUP(N166,Coef!$E$2:$F$17,2,FALSE))</f>
        <v/>
      </c>
      <c r="J166" s="67" t="str">
        <f>IF(OR($B166="",$C166="",$D166="",$E166="",$E166&gt;an_final,$G166="",$M166=FALSE),"",P_ISI_ROM*VLOOKUP(N166,Coef!$E$2:$F$17,2,FALSE))</f>
        <v/>
      </c>
      <c r="K166" s="226" t="str">
        <f t="shared" si="10"/>
        <v/>
      </c>
      <c r="L166" s="226" t="str">
        <f t="shared" si="11"/>
        <v/>
      </c>
      <c r="M166" s="333" t="b">
        <f t="shared" si="12"/>
        <v>0</v>
      </c>
      <c r="N166" s="214">
        <f t="shared" si="13"/>
        <v>1</v>
      </c>
      <c r="O166" s="294"/>
      <c r="P166" s="322"/>
      <c r="Q166" s="322"/>
    </row>
    <row r="167" spans="1:17" x14ac:dyDescent="0.25">
      <c r="A167" s="216">
        <v>158</v>
      </c>
      <c r="B167" s="39"/>
      <c r="C167" s="39"/>
      <c r="D167" s="39"/>
      <c r="E167" s="38"/>
      <c r="F167" s="38"/>
      <c r="G167" s="38"/>
      <c r="H167" s="38"/>
      <c r="I167" s="67" t="str">
        <f>IF(OR($B167="",$C167="",$D167="",$E167&lt;an_initial,$E167&gt;an_final,$G167="",$M167=FALSE),"",P_ISI_ROM*VLOOKUP(N167,Coef!$E$2:$F$17,2,FALSE))</f>
        <v/>
      </c>
      <c r="J167" s="67" t="str">
        <f>IF(OR($B167="",$C167="",$D167="",$E167="",$E167&gt;an_final,$G167="",$M167=FALSE),"",P_ISI_ROM*VLOOKUP(N167,Coef!$E$2:$F$17,2,FALSE))</f>
        <v/>
      </c>
      <c r="K167" s="226" t="str">
        <f t="shared" si="10"/>
        <v/>
      </c>
      <c r="L167" s="226" t="str">
        <f t="shared" si="11"/>
        <v/>
      </c>
      <c r="M167" s="333" t="b">
        <f t="shared" si="12"/>
        <v>0</v>
      </c>
      <c r="N167" s="214">
        <f t="shared" si="13"/>
        <v>1</v>
      </c>
      <c r="O167" s="294"/>
      <c r="P167" s="322"/>
      <c r="Q167" s="322"/>
    </row>
    <row r="168" spans="1:17" x14ac:dyDescent="0.25">
      <c r="A168" s="216">
        <v>159</v>
      </c>
      <c r="B168" s="39"/>
      <c r="C168" s="39"/>
      <c r="D168" s="39"/>
      <c r="E168" s="38"/>
      <c r="F168" s="38"/>
      <c r="G168" s="38"/>
      <c r="H168" s="38"/>
      <c r="I168" s="67" t="str">
        <f>IF(OR($B168="",$C168="",$D168="",$E168&lt;an_initial,$E168&gt;an_final,$G168="",$M168=FALSE),"",P_ISI_ROM*VLOOKUP(N168,Coef!$E$2:$F$17,2,FALSE))</f>
        <v/>
      </c>
      <c r="J168" s="67" t="str">
        <f>IF(OR($B168="",$C168="",$D168="",$E168="",$E168&gt;an_final,$G168="",$M168=FALSE),"",P_ISI_ROM*VLOOKUP(N168,Coef!$E$2:$F$17,2,FALSE))</f>
        <v/>
      </c>
      <c r="K168" s="226" t="str">
        <f t="shared" si="10"/>
        <v/>
      </c>
      <c r="L168" s="226" t="str">
        <f t="shared" si="11"/>
        <v/>
      </c>
      <c r="M168" s="333" t="b">
        <f t="shared" si="12"/>
        <v>0</v>
      </c>
      <c r="N168" s="214">
        <f t="shared" si="13"/>
        <v>1</v>
      </c>
      <c r="O168" s="294"/>
      <c r="P168" s="322"/>
      <c r="Q168" s="322"/>
    </row>
    <row r="169" spans="1:17" x14ac:dyDescent="0.25">
      <c r="A169" s="216">
        <v>160</v>
      </c>
      <c r="B169" s="39"/>
      <c r="C169" s="39"/>
      <c r="D169" s="39"/>
      <c r="E169" s="38"/>
      <c r="F169" s="38"/>
      <c r="G169" s="38"/>
      <c r="H169" s="38"/>
      <c r="I169" s="67" t="str">
        <f>IF(OR($B169="",$C169="",$D169="",$E169&lt;an_initial,$E169&gt;an_final,$G169="",$M169=FALSE),"",P_ISI_ROM*VLOOKUP(N169,Coef!$E$2:$F$17,2,FALSE))</f>
        <v/>
      </c>
      <c r="J169" s="67" t="str">
        <f>IF(OR($B169="",$C169="",$D169="",$E169="",$E169&gt;an_final,$G169="",$M169=FALSE),"",P_ISI_ROM*VLOOKUP(N169,Coef!$E$2:$F$17,2,FALSE))</f>
        <v/>
      </c>
      <c r="K169" s="226" t="str">
        <f t="shared" si="10"/>
        <v/>
      </c>
      <c r="L169" s="226" t="str">
        <f t="shared" si="11"/>
        <v/>
      </c>
      <c r="M169" s="333" t="b">
        <f t="shared" si="12"/>
        <v>0</v>
      </c>
      <c r="N169" s="214">
        <f t="shared" si="13"/>
        <v>1</v>
      </c>
      <c r="O169" s="294"/>
      <c r="P169" s="322"/>
      <c r="Q169" s="322"/>
    </row>
    <row r="170" spans="1:17" x14ac:dyDescent="0.25">
      <c r="A170" s="216">
        <v>161</v>
      </c>
      <c r="B170" s="39"/>
      <c r="C170" s="39"/>
      <c r="D170" s="39"/>
      <c r="E170" s="38"/>
      <c r="F170" s="38"/>
      <c r="G170" s="38"/>
      <c r="H170" s="38"/>
      <c r="I170" s="67" t="str">
        <f>IF(OR($B170="",$C170="",$D170="",$E170&lt;an_initial,$E170&gt;an_final,$G170="",$M170=FALSE),"",P_ISI_ROM*VLOOKUP(N170,Coef!$E$2:$F$17,2,FALSE))</f>
        <v/>
      </c>
      <c r="J170" s="67" t="str">
        <f>IF(OR($B170="",$C170="",$D170="",$E170="",$E170&gt;an_final,$G170="",$M170=FALSE),"",P_ISI_ROM*VLOOKUP(N170,Coef!$E$2:$F$17,2,FALSE))</f>
        <v/>
      </c>
      <c r="K170" s="226" t="str">
        <f t="shared" si="10"/>
        <v/>
      </c>
      <c r="L170" s="226" t="str">
        <f t="shared" si="11"/>
        <v/>
      </c>
      <c r="M170" s="333" t="b">
        <f t="shared" si="12"/>
        <v>0</v>
      </c>
      <c r="N170" s="214">
        <f t="shared" ref="N170:N202" si="14">LEN(B170)-LEN(SUBSTITUTE(B170,",",""))+1</f>
        <v>1</v>
      </c>
      <c r="O170" s="294"/>
      <c r="P170" s="322"/>
      <c r="Q170" s="322"/>
    </row>
    <row r="171" spans="1:17" x14ac:dyDescent="0.25">
      <c r="A171" s="216">
        <v>162</v>
      </c>
      <c r="B171" s="39"/>
      <c r="C171" s="39"/>
      <c r="D171" s="39"/>
      <c r="E171" s="38"/>
      <c r="F171" s="38"/>
      <c r="G171" s="38"/>
      <c r="H171" s="38"/>
      <c r="I171" s="67" t="str">
        <f>IF(OR($B171="",$C171="",$D171="",$E171&lt;an_initial,$E171&gt;an_final,$G171="",$M171=FALSE),"",P_ISI_ROM*VLOOKUP(N171,Coef!$E$2:$F$17,2,FALSE))</f>
        <v/>
      </c>
      <c r="J171" s="67" t="str">
        <f>IF(OR($B171="",$C171="",$D171="",$E171="",$E171&gt;an_final,$G171="",$M171=FALSE),"",P_ISI_ROM*VLOOKUP(N171,Coef!$E$2:$F$17,2,FALSE))</f>
        <v/>
      </c>
      <c r="K171" s="226" t="str">
        <f t="shared" si="10"/>
        <v/>
      </c>
      <c r="L171" s="226" t="str">
        <f t="shared" si="11"/>
        <v/>
      </c>
      <c r="M171" s="333" t="b">
        <f t="shared" si="12"/>
        <v>0</v>
      </c>
      <c r="N171" s="214">
        <f t="shared" si="14"/>
        <v>1</v>
      </c>
      <c r="O171" s="294"/>
      <c r="P171" s="322"/>
      <c r="Q171" s="322"/>
    </row>
    <row r="172" spans="1:17" x14ac:dyDescent="0.25">
      <c r="A172" s="216">
        <v>163</v>
      </c>
      <c r="B172" s="39"/>
      <c r="C172" s="39"/>
      <c r="D172" s="39"/>
      <c r="E172" s="38"/>
      <c r="F172" s="38"/>
      <c r="G172" s="38"/>
      <c r="H172" s="38"/>
      <c r="I172" s="67" t="str">
        <f>IF(OR($B172="",$C172="",$D172="",$E172&lt;an_initial,$E172&gt;an_final,$G172="",$M172=FALSE),"",P_ISI_ROM*VLOOKUP(N172,Coef!$E$2:$F$17,2,FALSE))</f>
        <v/>
      </c>
      <c r="J172" s="67" t="str">
        <f>IF(OR($B172="",$C172="",$D172="",$E172="",$E172&gt;an_final,$G172="",$M172=FALSE),"",P_ISI_ROM*VLOOKUP(N172,Coef!$E$2:$F$17,2,FALSE))</f>
        <v/>
      </c>
      <c r="K172" s="226" t="str">
        <f t="shared" si="10"/>
        <v/>
      </c>
      <c r="L172" s="226" t="str">
        <f t="shared" si="11"/>
        <v/>
      </c>
      <c r="M172" s="333" t="b">
        <f t="shared" si="12"/>
        <v>0</v>
      </c>
      <c r="N172" s="214">
        <f t="shared" si="14"/>
        <v>1</v>
      </c>
      <c r="O172" s="294"/>
      <c r="P172" s="322"/>
      <c r="Q172" s="322"/>
    </row>
    <row r="173" spans="1:17" x14ac:dyDescent="0.25">
      <c r="A173" s="216">
        <v>164</v>
      </c>
      <c r="B173" s="39"/>
      <c r="C173" s="39"/>
      <c r="D173" s="39"/>
      <c r="E173" s="38"/>
      <c r="F173" s="38"/>
      <c r="G173" s="38"/>
      <c r="H173" s="38"/>
      <c r="I173" s="67" t="str">
        <f>IF(OR($B173="",$C173="",$D173="",$E173&lt;an_initial,$E173&gt;an_final,$G173="",$M173=FALSE),"",P_ISI_ROM*VLOOKUP(N173,Coef!$E$2:$F$17,2,FALSE))</f>
        <v/>
      </c>
      <c r="J173" s="67" t="str">
        <f>IF(OR($B173="",$C173="",$D173="",$E173="",$E173&gt;an_final,$G173="",$M173=FALSE),"",P_ISI_ROM*VLOOKUP(N173,Coef!$E$2:$F$17,2,FALSE))</f>
        <v/>
      </c>
      <c r="K173" s="226" t="str">
        <f t="shared" si="10"/>
        <v/>
      </c>
      <c r="L173" s="226" t="str">
        <f t="shared" si="11"/>
        <v/>
      </c>
      <c r="M173" s="333" t="b">
        <f t="shared" si="12"/>
        <v>0</v>
      </c>
      <c r="N173" s="214">
        <f t="shared" si="14"/>
        <v>1</v>
      </c>
      <c r="O173" s="294"/>
      <c r="P173" s="322"/>
      <c r="Q173" s="322"/>
    </row>
    <row r="174" spans="1:17" x14ac:dyDescent="0.25">
      <c r="A174" s="216">
        <v>165</v>
      </c>
      <c r="B174" s="39"/>
      <c r="C174" s="39"/>
      <c r="D174" s="39"/>
      <c r="E174" s="38"/>
      <c r="F174" s="38"/>
      <c r="G174" s="38"/>
      <c r="H174" s="38"/>
      <c r="I174" s="67" t="str">
        <f>IF(OR($B174="",$C174="",$D174="",$E174&lt;an_initial,$E174&gt;an_final,$G174="",$M174=FALSE),"",P_ISI_ROM*VLOOKUP(N174,Coef!$E$2:$F$17,2,FALSE))</f>
        <v/>
      </c>
      <c r="J174" s="67" t="str">
        <f>IF(OR($B174="",$C174="",$D174="",$E174="",$E174&gt;an_final,$G174="",$M174=FALSE),"",P_ISI_ROM*VLOOKUP(N174,Coef!$E$2:$F$17,2,FALSE))</f>
        <v/>
      </c>
      <c r="K174" s="226" t="str">
        <f t="shared" si="10"/>
        <v/>
      </c>
      <c r="L174" s="226" t="str">
        <f t="shared" si="11"/>
        <v/>
      </c>
      <c r="M174" s="333" t="b">
        <f t="shared" si="12"/>
        <v>0</v>
      </c>
      <c r="N174" s="214">
        <f t="shared" si="14"/>
        <v>1</v>
      </c>
      <c r="O174" s="294"/>
      <c r="P174" s="322"/>
      <c r="Q174" s="322"/>
    </row>
    <row r="175" spans="1:17" x14ac:dyDescent="0.25">
      <c r="A175" s="216">
        <v>166</v>
      </c>
      <c r="B175" s="39"/>
      <c r="C175" s="39"/>
      <c r="D175" s="39"/>
      <c r="E175" s="38"/>
      <c r="F175" s="38"/>
      <c r="G175" s="38"/>
      <c r="H175" s="38"/>
      <c r="I175" s="67" t="str">
        <f>IF(OR($B175="",$C175="",$D175="",$E175&lt;an_initial,$E175&gt;an_final,$G175="",$M175=FALSE),"",P_ISI_ROM*VLOOKUP(N175,Coef!$E$2:$F$17,2,FALSE))</f>
        <v/>
      </c>
      <c r="J175" s="67" t="str">
        <f>IF(OR($B175="",$C175="",$D175="",$E175="",$E175&gt;an_final,$G175="",$M175=FALSE),"",P_ISI_ROM*VLOOKUP(N175,Coef!$E$2:$F$17,2,FALSE))</f>
        <v/>
      </c>
      <c r="K175" s="226" t="str">
        <f t="shared" si="10"/>
        <v/>
      </c>
      <c r="L175" s="226" t="str">
        <f t="shared" si="11"/>
        <v/>
      </c>
      <c r="M175" s="333" t="b">
        <f t="shared" si="12"/>
        <v>0</v>
      </c>
      <c r="N175" s="214">
        <f t="shared" si="14"/>
        <v>1</v>
      </c>
      <c r="O175" s="294"/>
      <c r="P175" s="322"/>
      <c r="Q175" s="322"/>
    </row>
    <row r="176" spans="1:17" x14ac:dyDescent="0.25">
      <c r="A176" s="216">
        <v>167</v>
      </c>
      <c r="B176" s="39"/>
      <c r="C176" s="39"/>
      <c r="D176" s="39"/>
      <c r="E176" s="38"/>
      <c r="F176" s="38"/>
      <c r="G176" s="38"/>
      <c r="H176" s="38"/>
      <c r="I176" s="67" t="str">
        <f>IF(OR($B176="",$C176="",$D176="",$E176&lt;an_initial,$E176&gt;an_final,$G176="",$M176=FALSE),"",P_ISI_ROM*VLOOKUP(N176,Coef!$E$2:$F$17,2,FALSE))</f>
        <v/>
      </c>
      <c r="J176" s="67" t="str">
        <f>IF(OR($B176="",$C176="",$D176="",$E176="",$E176&gt;an_final,$G176="",$M176=FALSE),"",P_ISI_ROM*VLOOKUP(N176,Coef!$E$2:$F$17,2,FALSE))</f>
        <v/>
      </c>
      <c r="K176" s="226" t="str">
        <f t="shared" si="10"/>
        <v/>
      </c>
      <c r="L176" s="226" t="str">
        <f t="shared" si="11"/>
        <v/>
      </c>
      <c r="M176" s="333" t="b">
        <f t="shared" si="12"/>
        <v>0</v>
      </c>
      <c r="N176" s="214">
        <f t="shared" si="14"/>
        <v>1</v>
      </c>
      <c r="O176" s="294"/>
      <c r="P176" s="322"/>
      <c r="Q176" s="322"/>
    </row>
    <row r="177" spans="1:17" x14ac:dyDescent="0.25">
      <c r="A177" s="216">
        <v>168</v>
      </c>
      <c r="B177" s="39"/>
      <c r="C177" s="39"/>
      <c r="D177" s="39"/>
      <c r="E177" s="38"/>
      <c r="F177" s="38"/>
      <c r="G177" s="38"/>
      <c r="H177" s="38"/>
      <c r="I177" s="67" t="str">
        <f>IF(OR($B177="",$C177="",$D177="",$E177&lt;an_initial,$E177&gt;an_final,$G177="",$M177=FALSE),"",P_ISI_ROM*VLOOKUP(N177,Coef!$E$2:$F$17,2,FALSE))</f>
        <v/>
      </c>
      <c r="J177" s="67" t="str">
        <f>IF(OR($B177="",$C177="",$D177="",$E177="",$E177&gt;an_final,$G177="",$M177=FALSE),"",P_ISI_ROM*VLOOKUP(N177,Coef!$E$2:$F$17,2,FALSE))</f>
        <v/>
      </c>
      <c r="K177" s="226" t="str">
        <f t="shared" si="10"/>
        <v/>
      </c>
      <c r="L177" s="226" t="str">
        <f t="shared" si="11"/>
        <v/>
      </c>
      <c r="M177" s="333" t="b">
        <f t="shared" si="12"/>
        <v>0</v>
      </c>
      <c r="N177" s="214">
        <f t="shared" si="14"/>
        <v>1</v>
      </c>
      <c r="O177" s="294"/>
      <c r="P177" s="322"/>
      <c r="Q177" s="322"/>
    </row>
    <row r="178" spans="1:17" x14ac:dyDescent="0.25">
      <c r="A178" s="216">
        <v>169</v>
      </c>
      <c r="B178" s="39"/>
      <c r="C178" s="39"/>
      <c r="D178" s="39"/>
      <c r="E178" s="38"/>
      <c r="F178" s="38"/>
      <c r="G178" s="38"/>
      <c r="H178" s="38"/>
      <c r="I178" s="67" t="str">
        <f>IF(OR($B178="",$C178="",$D178="",$E178&lt;an_initial,$E178&gt;an_final,$G178="",$M178=FALSE),"",P_ISI_ROM*VLOOKUP(N178,Coef!$E$2:$F$17,2,FALSE))</f>
        <v/>
      </c>
      <c r="J178" s="67" t="str">
        <f>IF(OR($B178="",$C178="",$D178="",$E178="",$E178&gt;an_final,$G178="",$M178=FALSE),"",P_ISI_ROM*VLOOKUP(N178,Coef!$E$2:$F$17,2,FALSE))</f>
        <v/>
      </c>
      <c r="K178" s="226" t="str">
        <f t="shared" si="10"/>
        <v/>
      </c>
      <c r="L178" s="226" t="str">
        <f t="shared" si="11"/>
        <v/>
      </c>
      <c r="M178" s="333" t="b">
        <f t="shared" si="12"/>
        <v>0</v>
      </c>
      <c r="N178" s="214">
        <f t="shared" si="14"/>
        <v>1</v>
      </c>
      <c r="O178" s="294"/>
      <c r="P178" s="322"/>
      <c r="Q178" s="322"/>
    </row>
    <row r="179" spans="1:17" x14ac:dyDescent="0.25">
      <c r="A179" s="216">
        <v>170</v>
      </c>
      <c r="B179" s="39"/>
      <c r="C179" s="39"/>
      <c r="D179" s="39"/>
      <c r="E179" s="38"/>
      <c r="F179" s="38"/>
      <c r="G179" s="38"/>
      <c r="H179" s="38"/>
      <c r="I179" s="67" t="str">
        <f>IF(OR($B179="",$C179="",$D179="",$E179&lt;an_initial,$E179&gt;an_final,$G179="",$M179=FALSE),"",P_ISI_ROM*VLOOKUP(N179,Coef!$E$2:$F$17,2,FALSE))</f>
        <v/>
      </c>
      <c r="J179" s="67" t="str">
        <f>IF(OR($B179="",$C179="",$D179="",$E179="",$E179&gt;an_final,$G179="",$M179=FALSE),"",P_ISI_ROM*VLOOKUP(N179,Coef!$E$2:$F$17,2,FALSE))</f>
        <v/>
      </c>
      <c r="K179" s="226" t="str">
        <f t="shared" si="10"/>
        <v/>
      </c>
      <c r="L179" s="226" t="str">
        <f t="shared" si="11"/>
        <v/>
      </c>
      <c r="M179" s="333" t="b">
        <f t="shared" si="12"/>
        <v>0</v>
      </c>
      <c r="N179" s="214">
        <f t="shared" si="14"/>
        <v>1</v>
      </c>
      <c r="O179" s="294"/>
      <c r="P179" s="322"/>
      <c r="Q179" s="322"/>
    </row>
    <row r="180" spans="1:17" x14ac:dyDescent="0.25">
      <c r="A180" s="216">
        <v>171</v>
      </c>
      <c r="B180" s="39"/>
      <c r="C180" s="39"/>
      <c r="D180" s="39"/>
      <c r="E180" s="38"/>
      <c r="F180" s="38"/>
      <c r="G180" s="38"/>
      <c r="H180" s="38"/>
      <c r="I180" s="67" t="str">
        <f>IF(OR($B180="",$C180="",$D180="",$E180&lt;an_initial,$E180&gt;an_final,$G180="",$M180=FALSE),"",P_ISI_ROM*VLOOKUP(N180,Coef!$E$2:$F$17,2,FALSE))</f>
        <v/>
      </c>
      <c r="J180" s="67" t="str">
        <f>IF(OR($B180="",$C180="",$D180="",$E180="",$E180&gt;an_final,$G180="",$M180=FALSE),"",P_ISI_ROM*VLOOKUP(N180,Coef!$E$2:$F$17,2,FALSE))</f>
        <v/>
      </c>
      <c r="K180" s="226" t="str">
        <f t="shared" si="10"/>
        <v/>
      </c>
      <c r="L180" s="226" t="str">
        <f t="shared" si="11"/>
        <v/>
      </c>
      <c r="M180" s="333" t="b">
        <f t="shared" si="12"/>
        <v>0</v>
      </c>
      <c r="N180" s="214">
        <f t="shared" si="14"/>
        <v>1</v>
      </c>
      <c r="O180" s="294"/>
      <c r="P180" s="322"/>
      <c r="Q180" s="322"/>
    </row>
    <row r="181" spans="1:17" x14ac:dyDescent="0.25">
      <c r="A181" s="216">
        <v>172</v>
      </c>
      <c r="B181" s="39"/>
      <c r="C181" s="39"/>
      <c r="D181" s="39"/>
      <c r="E181" s="38"/>
      <c r="F181" s="38"/>
      <c r="G181" s="38"/>
      <c r="H181" s="38"/>
      <c r="I181" s="67" t="str">
        <f>IF(OR($B181="",$C181="",$D181="",$E181&lt;an_initial,$E181&gt;an_final,$G181="",$M181=FALSE),"",P_ISI_ROM*VLOOKUP(N181,Coef!$E$2:$F$17,2,FALSE))</f>
        <v/>
      </c>
      <c r="J181" s="67" t="str">
        <f>IF(OR($B181="",$C181="",$D181="",$E181="",$E181&gt;an_final,$G181="",$M181=FALSE),"",P_ISI_ROM*VLOOKUP(N181,Coef!$E$2:$F$17,2,FALSE))</f>
        <v/>
      </c>
      <c r="K181" s="226" t="str">
        <f t="shared" si="10"/>
        <v/>
      </c>
      <c r="L181" s="226" t="str">
        <f t="shared" si="11"/>
        <v/>
      </c>
      <c r="M181" s="333" t="b">
        <f t="shared" si="12"/>
        <v>0</v>
      </c>
      <c r="N181" s="214">
        <f t="shared" si="14"/>
        <v>1</v>
      </c>
      <c r="O181" s="294"/>
      <c r="P181" s="322"/>
      <c r="Q181" s="322"/>
    </row>
    <row r="182" spans="1:17" x14ac:dyDescent="0.25">
      <c r="A182" s="216">
        <v>173</v>
      </c>
      <c r="B182" s="39"/>
      <c r="C182" s="39"/>
      <c r="D182" s="39"/>
      <c r="E182" s="38"/>
      <c r="F182" s="38"/>
      <c r="G182" s="38"/>
      <c r="H182" s="38"/>
      <c r="I182" s="67" t="str">
        <f>IF(OR($B182="",$C182="",$D182="",$E182&lt;an_initial,$E182&gt;an_final,$G182="",$M182=FALSE),"",P_ISI_ROM*VLOOKUP(N182,Coef!$E$2:$F$17,2,FALSE))</f>
        <v/>
      </c>
      <c r="J182" s="67" t="str">
        <f>IF(OR($B182="",$C182="",$D182="",$E182="",$E182&gt;an_final,$G182="",$M182=FALSE),"",P_ISI_ROM*VLOOKUP(N182,Coef!$E$2:$F$17,2,FALSE))</f>
        <v/>
      </c>
      <c r="K182" s="226" t="str">
        <f t="shared" si="10"/>
        <v/>
      </c>
      <c r="L182" s="226" t="str">
        <f t="shared" si="11"/>
        <v/>
      </c>
      <c r="M182" s="333" t="b">
        <f t="shared" si="12"/>
        <v>0</v>
      </c>
      <c r="N182" s="214">
        <f t="shared" si="14"/>
        <v>1</v>
      </c>
      <c r="O182" s="294"/>
      <c r="P182" s="322"/>
      <c r="Q182" s="322"/>
    </row>
    <row r="183" spans="1:17" x14ac:dyDescent="0.25">
      <c r="A183" s="216">
        <v>174</v>
      </c>
      <c r="B183" s="39"/>
      <c r="C183" s="39"/>
      <c r="D183" s="39"/>
      <c r="E183" s="38"/>
      <c r="F183" s="38"/>
      <c r="G183" s="38"/>
      <c r="H183" s="38"/>
      <c r="I183" s="67" t="str">
        <f>IF(OR($B183="",$C183="",$D183="",$E183&lt;an_initial,$E183&gt;an_final,$G183="",$M183=FALSE),"",P_ISI_ROM*VLOOKUP(N183,Coef!$E$2:$F$17,2,FALSE))</f>
        <v/>
      </c>
      <c r="J183" s="67" t="str">
        <f>IF(OR($B183="",$C183="",$D183="",$E183="",$E183&gt;an_final,$G183="",$M183=FALSE),"",P_ISI_ROM*VLOOKUP(N183,Coef!$E$2:$F$17,2,FALSE))</f>
        <v/>
      </c>
      <c r="K183" s="226" t="str">
        <f t="shared" si="10"/>
        <v/>
      </c>
      <c r="L183" s="226" t="str">
        <f t="shared" si="11"/>
        <v/>
      </c>
      <c r="M183" s="333" t="b">
        <f t="shared" si="12"/>
        <v>0</v>
      </c>
      <c r="N183" s="214">
        <f t="shared" si="14"/>
        <v>1</v>
      </c>
      <c r="O183" s="294"/>
      <c r="P183" s="322"/>
      <c r="Q183" s="322"/>
    </row>
    <row r="184" spans="1:17" x14ac:dyDescent="0.25">
      <c r="A184" s="216">
        <v>175</v>
      </c>
      <c r="B184" s="39"/>
      <c r="C184" s="39"/>
      <c r="D184" s="39"/>
      <c r="E184" s="38"/>
      <c r="F184" s="38"/>
      <c r="G184" s="38"/>
      <c r="H184" s="38"/>
      <c r="I184" s="67" t="str">
        <f>IF(OR($B184="",$C184="",$D184="",$E184&lt;an_initial,$E184&gt;an_final,$G184="",$M184=FALSE),"",P_ISI_ROM*VLOOKUP(N184,Coef!$E$2:$F$17,2,FALSE))</f>
        <v/>
      </c>
      <c r="J184" s="67" t="str">
        <f>IF(OR($B184="",$C184="",$D184="",$E184="",$E184&gt;an_final,$G184="",$M184=FALSE),"",P_ISI_ROM*VLOOKUP(N184,Coef!$E$2:$F$17,2,FALSE))</f>
        <v/>
      </c>
      <c r="K184" s="226" t="str">
        <f t="shared" si="10"/>
        <v/>
      </c>
      <c r="L184" s="226" t="str">
        <f t="shared" si="11"/>
        <v/>
      </c>
      <c r="M184" s="333" t="b">
        <f t="shared" si="12"/>
        <v>0</v>
      </c>
      <c r="N184" s="214">
        <f t="shared" si="14"/>
        <v>1</v>
      </c>
      <c r="O184" s="294"/>
      <c r="P184" s="322"/>
      <c r="Q184" s="322"/>
    </row>
    <row r="185" spans="1:17" x14ac:dyDescent="0.25">
      <c r="A185" s="216">
        <v>176</v>
      </c>
      <c r="B185" s="39"/>
      <c r="C185" s="39"/>
      <c r="D185" s="39"/>
      <c r="E185" s="38"/>
      <c r="F185" s="38"/>
      <c r="G185" s="38"/>
      <c r="H185" s="38"/>
      <c r="I185" s="67" t="str">
        <f>IF(OR($B185="",$C185="",$D185="",$E185&lt;an_initial,$E185&gt;an_final,$G185="",$M185=FALSE),"",P_ISI_ROM*VLOOKUP(N185,Coef!$E$2:$F$17,2,FALSE))</f>
        <v/>
      </c>
      <c r="J185" s="67" t="str">
        <f>IF(OR($B185="",$C185="",$D185="",$E185="",$E185&gt;an_final,$G185="",$M185=FALSE),"",P_ISI_ROM*VLOOKUP(N185,Coef!$E$2:$F$17,2,FALSE))</f>
        <v/>
      </c>
      <c r="K185" s="226" t="str">
        <f t="shared" si="10"/>
        <v/>
      </c>
      <c r="L185" s="226" t="str">
        <f t="shared" si="11"/>
        <v/>
      </c>
      <c r="M185" s="333" t="b">
        <f t="shared" si="12"/>
        <v>0</v>
      </c>
      <c r="N185" s="214">
        <f t="shared" si="14"/>
        <v>1</v>
      </c>
      <c r="O185" s="294"/>
      <c r="P185" s="322"/>
      <c r="Q185" s="322"/>
    </row>
    <row r="186" spans="1:17" x14ac:dyDescent="0.25">
      <c r="A186" s="216">
        <v>177</v>
      </c>
      <c r="B186" s="39"/>
      <c r="C186" s="39"/>
      <c r="D186" s="39"/>
      <c r="E186" s="38"/>
      <c r="F186" s="38"/>
      <c r="G186" s="38"/>
      <c r="H186" s="38"/>
      <c r="I186" s="67" t="str">
        <f>IF(OR($B186="",$C186="",$D186="",$E186&lt;an_initial,$E186&gt;an_final,$G186="",$M186=FALSE),"",P_ISI_ROM*VLOOKUP(N186,Coef!$E$2:$F$17,2,FALSE))</f>
        <v/>
      </c>
      <c r="J186" s="67" t="str">
        <f>IF(OR($B186="",$C186="",$D186="",$E186="",$E186&gt;an_final,$G186="",$M186=FALSE),"",P_ISI_ROM*VLOOKUP(N186,Coef!$E$2:$F$17,2,FALSE))</f>
        <v/>
      </c>
      <c r="K186" s="226" t="str">
        <f t="shared" si="10"/>
        <v/>
      </c>
      <c r="L186" s="226" t="str">
        <f t="shared" si="11"/>
        <v/>
      </c>
      <c r="M186" s="333" t="b">
        <f t="shared" si="12"/>
        <v>0</v>
      </c>
      <c r="N186" s="214">
        <f t="shared" si="14"/>
        <v>1</v>
      </c>
      <c r="O186" s="294"/>
      <c r="P186" s="322"/>
      <c r="Q186" s="322"/>
    </row>
    <row r="187" spans="1:17" x14ac:dyDescent="0.25">
      <c r="A187" s="216">
        <v>178</v>
      </c>
      <c r="B187" s="39"/>
      <c r="C187" s="39"/>
      <c r="D187" s="39"/>
      <c r="E187" s="38"/>
      <c r="F187" s="38"/>
      <c r="G187" s="38"/>
      <c r="H187" s="38"/>
      <c r="I187" s="67" t="str">
        <f>IF(OR($B187="",$C187="",$D187="",$E187&lt;an_initial,$E187&gt;an_final,$G187="",$M187=FALSE),"",P_ISI_ROM*VLOOKUP(N187,Coef!$E$2:$F$17,2,FALSE))</f>
        <v/>
      </c>
      <c r="J187" s="67" t="str">
        <f>IF(OR($B187="",$C187="",$D187="",$E187="",$E187&gt;an_final,$G187="",$M187=FALSE),"",P_ISI_ROM*VLOOKUP(N187,Coef!$E$2:$F$17,2,FALSE))</f>
        <v/>
      </c>
      <c r="K187" s="226" t="str">
        <f t="shared" si="10"/>
        <v/>
      </c>
      <c r="L187" s="226" t="str">
        <f t="shared" si="11"/>
        <v/>
      </c>
      <c r="M187" s="333" t="b">
        <f t="shared" si="12"/>
        <v>0</v>
      </c>
      <c r="N187" s="214">
        <f t="shared" si="14"/>
        <v>1</v>
      </c>
      <c r="O187" s="294"/>
      <c r="P187" s="322"/>
      <c r="Q187" s="322"/>
    </row>
    <row r="188" spans="1:17" x14ac:dyDescent="0.25">
      <c r="A188" s="216">
        <v>179</v>
      </c>
      <c r="B188" s="39"/>
      <c r="C188" s="39"/>
      <c r="D188" s="39"/>
      <c r="E188" s="38"/>
      <c r="F188" s="38"/>
      <c r="G188" s="38"/>
      <c r="H188" s="38"/>
      <c r="I188" s="67" t="str">
        <f>IF(OR($B188="",$C188="",$D188="",$E188&lt;an_initial,$E188&gt;an_final,$G188="",$M188=FALSE),"",P_ISI_ROM*VLOOKUP(N188,Coef!$E$2:$F$17,2,FALSE))</f>
        <v/>
      </c>
      <c r="J188" s="67" t="str">
        <f>IF(OR($B188="",$C188="",$D188="",$E188="",$E188&gt;an_final,$G188="",$M188=FALSE),"",P_ISI_ROM*VLOOKUP(N188,Coef!$E$2:$F$17,2,FALSE))</f>
        <v/>
      </c>
      <c r="K188" s="226" t="str">
        <f t="shared" si="10"/>
        <v/>
      </c>
      <c r="L188" s="226" t="str">
        <f t="shared" si="11"/>
        <v/>
      </c>
      <c r="M188" s="333" t="b">
        <f t="shared" si="12"/>
        <v>0</v>
      </c>
      <c r="N188" s="214">
        <f t="shared" si="14"/>
        <v>1</v>
      </c>
      <c r="O188" s="294"/>
      <c r="P188" s="322"/>
      <c r="Q188" s="322"/>
    </row>
    <row r="189" spans="1:17" x14ac:dyDescent="0.25">
      <c r="A189" s="216">
        <v>180</v>
      </c>
      <c r="B189" s="39"/>
      <c r="C189" s="39"/>
      <c r="D189" s="39"/>
      <c r="E189" s="38"/>
      <c r="F189" s="38"/>
      <c r="G189" s="38"/>
      <c r="H189" s="38"/>
      <c r="I189" s="67" t="str">
        <f>IF(OR($B189="",$C189="",$D189="",$E189&lt;an_initial,$E189&gt;an_final,$G189="",$M189=FALSE),"",P_ISI_ROM*VLOOKUP(N189,Coef!$E$2:$F$17,2,FALSE))</f>
        <v/>
      </c>
      <c r="J189" s="67" t="str">
        <f>IF(OR($B189="",$C189="",$D189="",$E189="",$E189&gt;an_final,$G189="",$M189=FALSE),"",P_ISI_ROM*VLOOKUP(N189,Coef!$E$2:$F$17,2,FALSE))</f>
        <v/>
      </c>
      <c r="K189" s="226" t="str">
        <f t="shared" si="10"/>
        <v/>
      </c>
      <c r="L189" s="226" t="str">
        <f t="shared" si="11"/>
        <v/>
      </c>
      <c r="M189" s="333" t="b">
        <f t="shared" si="12"/>
        <v>0</v>
      </c>
      <c r="N189" s="214">
        <f t="shared" si="14"/>
        <v>1</v>
      </c>
      <c r="O189" s="294"/>
      <c r="P189" s="322"/>
      <c r="Q189" s="322"/>
    </row>
    <row r="190" spans="1:17" x14ac:dyDescent="0.25">
      <c r="A190" s="216">
        <v>181</v>
      </c>
      <c r="B190" s="39"/>
      <c r="C190" s="39"/>
      <c r="D190" s="39"/>
      <c r="E190" s="38"/>
      <c r="F190" s="38"/>
      <c r="G190" s="38"/>
      <c r="H190" s="38"/>
      <c r="I190" s="67" t="str">
        <f>IF(OR($B190="",$C190="",$D190="",$E190&lt;an_initial,$E190&gt;an_final,$G190="",$M190=FALSE),"",P_ISI_ROM*VLOOKUP(N190,Coef!$E$2:$F$17,2,FALSE))</f>
        <v/>
      </c>
      <c r="J190" s="67" t="str">
        <f>IF(OR($B190="",$C190="",$D190="",$E190="",$E190&gt;an_final,$G190="",$M190=FALSE),"",P_ISI_ROM*VLOOKUP(N190,Coef!$E$2:$F$17,2,FALSE))</f>
        <v/>
      </c>
      <c r="K190" s="226" t="str">
        <f t="shared" si="10"/>
        <v/>
      </c>
      <c r="L190" s="226" t="str">
        <f t="shared" si="11"/>
        <v/>
      </c>
      <c r="M190" s="333" t="b">
        <f t="shared" si="12"/>
        <v>0</v>
      </c>
      <c r="N190" s="214">
        <f t="shared" si="14"/>
        <v>1</v>
      </c>
      <c r="O190" s="294"/>
      <c r="P190" s="322"/>
      <c r="Q190" s="322"/>
    </row>
    <row r="191" spans="1:17" x14ac:dyDescent="0.25">
      <c r="A191" s="216">
        <v>182</v>
      </c>
      <c r="B191" s="39"/>
      <c r="C191" s="39"/>
      <c r="D191" s="39"/>
      <c r="E191" s="38"/>
      <c r="F191" s="38"/>
      <c r="G191" s="38"/>
      <c r="H191" s="38"/>
      <c r="I191" s="67" t="str">
        <f>IF(OR($B191="",$C191="",$D191="",$E191&lt;an_initial,$E191&gt;an_final,$G191="",$M191=FALSE),"",P_ISI_ROM*VLOOKUP(N191,Coef!$E$2:$F$17,2,FALSE))</f>
        <v/>
      </c>
      <c r="J191" s="67" t="str">
        <f>IF(OR($B191="",$C191="",$D191="",$E191="",$E191&gt;an_final,$G191="",$M191=FALSE),"",P_ISI_ROM*VLOOKUP(N191,Coef!$E$2:$F$17,2,FALSE))</f>
        <v/>
      </c>
      <c r="K191" s="226" t="str">
        <f t="shared" si="10"/>
        <v/>
      </c>
      <c r="L191" s="226" t="str">
        <f t="shared" si="11"/>
        <v/>
      </c>
      <c r="M191" s="333" t="b">
        <f t="shared" si="12"/>
        <v>0</v>
      </c>
      <c r="N191" s="214">
        <f t="shared" si="14"/>
        <v>1</v>
      </c>
      <c r="O191" s="294"/>
      <c r="P191" s="322"/>
      <c r="Q191" s="322"/>
    </row>
    <row r="192" spans="1:17" x14ac:dyDescent="0.25">
      <c r="A192" s="216">
        <v>183</v>
      </c>
      <c r="B192" s="39"/>
      <c r="C192" s="39"/>
      <c r="D192" s="39"/>
      <c r="E192" s="38"/>
      <c r="F192" s="38"/>
      <c r="G192" s="38"/>
      <c r="H192" s="38"/>
      <c r="I192" s="67" t="str">
        <f>IF(OR($B192="",$C192="",$D192="",$E192&lt;an_initial,$E192&gt;an_final,$G192="",$M192=FALSE),"",P_ISI_ROM*VLOOKUP(N192,Coef!$E$2:$F$17,2,FALSE))</f>
        <v/>
      </c>
      <c r="J192" s="67" t="str">
        <f>IF(OR($B192="",$C192="",$D192="",$E192="",$E192&gt;an_final,$G192="",$M192=FALSE),"",P_ISI_ROM*VLOOKUP(N192,Coef!$E$2:$F$17,2,FALSE))</f>
        <v/>
      </c>
      <c r="K192" s="226" t="str">
        <f t="shared" si="10"/>
        <v/>
      </c>
      <c r="L192" s="226" t="str">
        <f t="shared" si="11"/>
        <v/>
      </c>
      <c r="M192" s="333" t="b">
        <f t="shared" si="12"/>
        <v>0</v>
      </c>
      <c r="N192" s="214">
        <f t="shared" si="14"/>
        <v>1</v>
      </c>
      <c r="O192" s="294"/>
      <c r="P192" s="322"/>
      <c r="Q192" s="322"/>
    </row>
    <row r="193" spans="1:17" x14ac:dyDescent="0.25">
      <c r="A193" s="216">
        <v>184</v>
      </c>
      <c r="B193" s="39"/>
      <c r="C193" s="39"/>
      <c r="D193" s="39"/>
      <c r="E193" s="38"/>
      <c r="F193" s="38"/>
      <c r="G193" s="38"/>
      <c r="H193" s="38"/>
      <c r="I193" s="67" t="str">
        <f>IF(OR($B193="",$C193="",$D193="",$E193&lt;an_initial,$E193&gt;an_final,$G193="",$M193=FALSE),"",P_ISI_ROM*VLOOKUP(N193,Coef!$E$2:$F$17,2,FALSE))</f>
        <v/>
      </c>
      <c r="J193" s="67" t="str">
        <f>IF(OR($B193="",$C193="",$D193="",$E193="",$E193&gt;an_final,$G193="",$M193=FALSE),"",P_ISI_ROM*VLOOKUP(N193,Coef!$E$2:$F$17,2,FALSE))</f>
        <v/>
      </c>
      <c r="K193" s="226" t="str">
        <f t="shared" si="10"/>
        <v/>
      </c>
      <c r="L193" s="226" t="str">
        <f t="shared" si="11"/>
        <v/>
      </c>
      <c r="M193" s="333" t="b">
        <f t="shared" si="12"/>
        <v>0</v>
      </c>
      <c r="N193" s="214">
        <f t="shared" si="14"/>
        <v>1</v>
      </c>
      <c r="O193" s="294"/>
      <c r="P193" s="322"/>
      <c r="Q193" s="322"/>
    </row>
    <row r="194" spans="1:17" x14ac:dyDescent="0.25">
      <c r="A194" s="216">
        <v>185</v>
      </c>
      <c r="B194" s="39"/>
      <c r="C194" s="39"/>
      <c r="D194" s="39"/>
      <c r="E194" s="38"/>
      <c r="F194" s="38"/>
      <c r="G194" s="38"/>
      <c r="H194" s="38"/>
      <c r="I194" s="67" t="str">
        <f>IF(OR($B194="",$C194="",$D194="",$E194&lt;an_initial,$E194&gt;an_final,$G194="",$M194=FALSE),"",P_ISI_ROM*VLOOKUP(N194,Coef!$E$2:$F$17,2,FALSE))</f>
        <v/>
      </c>
      <c r="J194" s="67" t="str">
        <f>IF(OR($B194="",$C194="",$D194="",$E194="",$E194&gt;an_final,$G194="",$M194=FALSE),"",P_ISI_ROM*VLOOKUP(N194,Coef!$E$2:$F$17,2,FALSE))</f>
        <v/>
      </c>
      <c r="K194" s="226" t="str">
        <f t="shared" si="10"/>
        <v/>
      </c>
      <c r="L194" s="226" t="str">
        <f t="shared" si="11"/>
        <v/>
      </c>
      <c r="M194" s="333" t="b">
        <f t="shared" si="12"/>
        <v>0</v>
      </c>
      <c r="N194" s="214">
        <f t="shared" si="14"/>
        <v>1</v>
      </c>
      <c r="O194" s="294"/>
      <c r="P194" s="322"/>
      <c r="Q194" s="322"/>
    </row>
    <row r="195" spans="1:17" x14ac:dyDescent="0.25">
      <c r="A195" s="216">
        <v>186</v>
      </c>
      <c r="B195" s="39"/>
      <c r="C195" s="39"/>
      <c r="D195" s="39"/>
      <c r="E195" s="38"/>
      <c r="F195" s="38"/>
      <c r="G195" s="38"/>
      <c r="H195" s="38"/>
      <c r="I195" s="67" t="str">
        <f>IF(OR($B195="",$C195="",$D195="",$E195&lt;an_initial,$E195&gt;an_final,$G195="",$M195=FALSE),"",P_ISI_ROM*VLOOKUP(N195,Coef!$E$2:$F$17,2,FALSE))</f>
        <v/>
      </c>
      <c r="J195" s="67" t="str">
        <f>IF(OR($B195="",$C195="",$D195="",$E195="",$E195&gt;an_final,$G195="",$M195=FALSE),"",P_ISI_ROM*VLOOKUP(N195,Coef!$E$2:$F$17,2,FALSE))</f>
        <v/>
      </c>
      <c r="K195" s="226" t="str">
        <f t="shared" si="10"/>
        <v/>
      </c>
      <c r="L195" s="226" t="str">
        <f t="shared" si="11"/>
        <v/>
      </c>
      <c r="M195" s="333" t="b">
        <f t="shared" si="12"/>
        <v>0</v>
      </c>
      <c r="N195" s="214">
        <f t="shared" si="14"/>
        <v>1</v>
      </c>
      <c r="O195" s="294"/>
      <c r="P195" s="322"/>
      <c r="Q195" s="322"/>
    </row>
    <row r="196" spans="1:17" x14ac:dyDescent="0.25">
      <c r="A196" s="216">
        <v>187</v>
      </c>
      <c r="B196" s="39"/>
      <c r="C196" s="39"/>
      <c r="D196" s="39"/>
      <c r="E196" s="38"/>
      <c r="F196" s="38"/>
      <c r="G196" s="38"/>
      <c r="H196" s="38"/>
      <c r="I196" s="67" t="str">
        <f>IF(OR($B196="",$C196="",$D196="",$E196&lt;an_initial,$E196&gt;an_final,$G196="",$M196=FALSE),"",P_ISI_ROM*VLOOKUP(N196,Coef!$E$2:$F$17,2,FALSE))</f>
        <v/>
      </c>
      <c r="J196" s="67" t="str">
        <f>IF(OR($B196="",$C196="",$D196="",$E196="",$E196&gt;an_final,$G196="",$M196=FALSE),"",P_ISI_ROM*VLOOKUP(N196,Coef!$E$2:$F$17,2,FALSE))</f>
        <v/>
      </c>
      <c r="K196" s="226" t="str">
        <f t="shared" si="10"/>
        <v/>
      </c>
      <c r="L196" s="226" t="str">
        <f t="shared" si="11"/>
        <v/>
      </c>
      <c r="M196" s="333" t="b">
        <f t="shared" si="12"/>
        <v>0</v>
      </c>
      <c r="N196" s="214">
        <f t="shared" si="14"/>
        <v>1</v>
      </c>
      <c r="O196" s="294"/>
      <c r="P196" s="322"/>
      <c r="Q196" s="322"/>
    </row>
    <row r="197" spans="1:17" x14ac:dyDescent="0.25">
      <c r="A197" s="216">
        <v>188</v>
      </c>
      <c r="B197" s="39"/>
      <c r="C197" s="39"/>
      <c r="D197" s="39"/>
      <c r="E197" s="38"/>
      <c r="F197" s="38"/>
      <c r="G197" s="38"/>
      <c r="H197" s="38"/>
      <c r="I197" s="67" t="str">
        <f>IF(OR($B197="",$C197="",$D197="",$E197&lt;an_initial,$E197&gt;an_final,$G197="",$M197=FALSE),"",P_ISI_ROM*VLOOKUP(N197,Coef!$E$2:$F$17,2,FALSE))</f>
        <v/>
      </c>
      <c r="J197" s="67" t="str">
        <f>IF(OR($B197="",$C197="",$D197="",$E197="",$E197&gt;an_final,$G197="",$M197=FALSE),"",P_ISI_ROM*VLOOKUP(N197,Coef!$E$2:$F$17,2,FALSE))</f>
        <v/>
      </c>
      <c r="K197" s="226" t="str">
        <f t="shared" si="10"/>
        <v/>
      </c>
      <c r="L197" s="226" t="str">
        <f t="shared" si="11"/>
        <v/>
      </c>
      <c r="M197" s="333" t="b">
        <f t="shared" si="12"/>
        <v>0</v>
      </c>
      <c r="N197" s="214">
        <f t="shared" si="14"/>
        <v>1</v>
      </c>
      <c r="O197" s="294"/>
      <c r="P197" s="322"/>
      <c r="Q197" s="322"/>
    </row>
    <row r="198" spans="1:17" x14ac:dyDescent="0.25">
      <c r="A198" s="216">
        <v>189</v>
      </c>
      <c r="B198" s="39"/>
      <c r="C198" s="39"/>
      <c r="D198" s="39"/>
      <c r="E198" s="38"/>
      <c r="F198" s="38"/>
      <c r="G198" s="38"/>
      <c r="H198" s="38"/>
      <c r="I198" s="67" t="str">
        <f>IF(OR($B198="",$C198="",$D198="",$E198&lt;an_initial,$E198&gt;an_final,$G198="",$M198=FALSE),"",P_ISI_ROM*VLOOKUP(N198,Coef!$E$2:$F$17,2,FALSE))</f>
        <v/>
      </c>
      <c r="J198" s="67" t="str">
        <f>IF(OR($B198="",$C198="",$D198="",$E198="",$E198&gt;an_final,$G198="",$M198=FALSE),"",P_ISI_ROM*VLOOKUP(N198,Coef!$E$2:$F$17,2,FALSE))</f>
        <v/>
      </c>
      <c r="K198" s="226" t="str">
        <f t="shared" si="10"/>
        <v/>
      </c>
      <c r="L198" s="226" t="str">
        <f t="shared" si="11"/>
        <v/>
      </c>
      <c r="M198" s="333" t="b">
        <f t="shared" si="12"/>
        <v>0</v>
      </c>
      <c r="N198" s="214">
        <f t="shared" si="14"/>
        <v>1</v>
      </c>
      <c r="O198" s="294"/>
      <c r="P198" s="322"/>
      <c r="Q198" s="322"/>
    </row>
    <row r="199" spans="1:17" x14ac:dyDescent="0.25">
      <c r="A199" s="216">
        <v>190</v>
      </c>
      <c r="B199" s="39"/>
      <c r="C199" s="39"/>
      <c r="D199" s="39"/>
      <c r="E199" s="38"/>
      <c r="F199" s="38"/>
      <c r="G199" s="38"/>
      <c r="H199" s="38"/>
      <c r="I199" s="67" t="str">
        <f>IF(OR($B199="",$C199="",$D199="",$E199&lt;an_initial,$E199&gt;an_final,$G199="",$M199=FALSE),"",P_ISI_ROM*VLOOKUP(N199,Coef!$E$2:$F$17,2,FALSE))</f>
        <v/>
      </c>
      <c r="J199" s="67" t="str">
        <f>IF(OR($B199="",$C199="",$D199="",$E199="",$E199&gt;an_final,$G199="",$M199=FALSE),"",P_ISI_ROM*VLOOKUP(N199,Coef!$E$2:$F$17,2,FALSE))</f>
        <v/>
      </c>
      <c r="K199" s="226" t="str">
        <f t="shared" si="10"/>
        <v/>
      </c>
      <c r="L199" s="226" t="str">
        <f t="shared" si="11"/>
        <v/>
      </c>
      <c r="M199" s="333" t="b">
        <f t="shared" si="12"/>
        <v>0</v>
      </c>
      <c r="N199" s="214">
        <f t="shared" si="14"/>
        <v>1</v>
      </c>
      <c r="O199" s="294"/>
      <c r="P199" s="322"/>
      <c r="Q199" s="322"/>
    </row>
    <row r="200" spans="1:17" x14ac:dyDescent="0.25">
      <c r="A200" s="216">
        <v>191</v>
      </c>
      <c r="B200" s="39"/>
      <c r="C200" s="39"/>
      <c r="D200" s="39"/>
      <c r="E200" s="38"/>
      <c r="F200" s="38"/>
      <c r="G200" s="38"/>
      <c r="H200" s="38"/>
      <c r="I200" s="67" t="str">
        <f>IF(OR($B200="",$C200="",$D200="",$E200&lt;an_initial,$E200&gt;an_final,$G200="",$M200=FALSE),"",P_ISI_ROM*VLOOKUP(N200,Coef!$E$2:$F$17,2,FALSE))</f>
        <v/>
      </c>
      <c r="J200" s="67" t="str">
        <f>IF(OR($B200="",$C200="",$D200="",$E200="",$E200&gt;an_final,$G200="",$M200=FALSE),"",P_ISI_ROM*VLOOKUP(N200,Coef!$E$2:$F$17,2,FALSE))</f>
        <v/>
      </c>
      <c r="K200" s="226" t="str">
        <f t="shared" si="10"/>
        <v/>
      </c>
      <c r="L200" s="226" t="str">
        <f t="shared" si="11"/>
        <v/>
      </c>
      <c r="M200" s="333" t="b">
        <f t="shared" si="12"/>
        <v>0</v>
      </c>
      <c r="N200" s="214">
        <f t="shared" si="14"/>
        <v>1</v>
      </c>
      <c r="O200" s="294"/>
      <c r="P200" s="322"/>
      <c r="Q200" s="322"/>
    </row>
    <row r="201" spans="1:17" x14ac:dyDescent="0.25">
      <c r="A201" s="216">
        <v>192</v>
      </c>
      <c r="B201" s="39"/>
      <c r="C201" s="39"/>
      <c r="D201" s="39"/>
      <c r="E201" s="38"/>
      <c r="F201" s="38"/>
      <c r="G201" s="38"/>
      <c r="H201" s="38"/>
      <c r="I201" s="67" t="str">
        <f>IF(OR($B201="",$C201="",$D201="",$E201&lt;an_initial,$E201&gt;an_final,$G201="",$M201=FALSE),"",P_ISI_ROM*VLOOKUP(N201,Coef!$E$2:$F$17,2,FALSE))</f>
        <v/>
      </c>
      <c r="J201" s="67" t="str">
        <f>IF(OR($B201="",$C201="",$D201="",$E201="",$E201&gt;an_final,$G201="",$M201=FALSE),"",P_ISI_ROM*VLOOKUP(N201,Coef!$E$2:$F$17,2,FALSE))</f>
        <v/>
      </c>
      <c r="K201" s="226" t="str">
        <f t="shared" si="10"/>
        <v/>
      </c>
      <c r="L201" s="226" t="str">
        <f t="shared" si="11"/>
        <v/>
      </c>
      <c r="M201" s="333" t="b">
        <f t="shared" si="12"/>
        <v>0</v>
      </c>
      <c r="N201" s="214">
        <f t="shared" si="14"/>
        <v>1</v>
      </c>
      <c r="O201" s="294"/>
      <c r="P201" s="322"/>
      <c r="Q201" s="322"/>
    </row>
    <row r="202" spans="1:17" x14ac:dyDescent="0.25">
      <c r="A202" s="216">
        <v>193</v>
      </c>
      <c r="B202" s="39"/>
      <c r="C202" s="39"/>
      <c r="D202" s="39"/>
      <c r="E202" s="38"/>
      <c r="F202" s="38"/>
      <c r="G202" s="38"/>
      <c r="H202" s="38"/>
      <c r="I202" s="67" t="str">
        <f>IF(OR($B202="",$C202="",$D202="",$E202&lt;an_initial,$E202&gt;an_final,$G202="",$M202=FALSE),"",P_ISI_ROM*VLOOKUP(N202,Coef!$E$2:$F$17,2,FALSE))</f>
        <v/>
      </c>
      <c r="J202" s="67" t="str">
        <f>IF(OR($B202="",$C202="",$D202="",$E202="",$E202&gt;an_final,$G202="",$M202=FALSE),"",P_ISI_ROM*VLOOKUP(N202,Coef!$E$2:$F$17,2,FALSE))</f>
        <v/>
      </c>
      <c r="K202" s="226" t="str">
        <f t="shared" ref="K202:K259" si="15">IF(OR($B202="",$C202="",$D202="",$E202&gt;an_final,$G202="",$M202=FALSE),"",IF($E202&gt;=an_initial,1,""))</f>
        <v/>
      </c>
      <c r="L202" s="226" t="str">
        <f t="shared" ref="L202:L259" si="16">IF(OR($B202="",$C202="",$D202="",$E202="",$E202&gt;an_final,$G202="",$M202=FALSE),"",1)</f>
        <v/>
      </c>
      <c r="M202" s="333" t="b">
        <f t="shared" ref="M202:M259" si="17">IF(nume_candidat="",FALSE,ISNUMBER(SEARCH(nume_candidat,$B202)))</f>
        <v>0</v>
      </c>
      <c r="N202" s="214">
        <f t="shared" si="14"/>
        <v>1</v>
      </c>
      <c r="O202" s="294"/>
      <c r="P202" s="322"/>
      <c r="Q202" s="322"/>
    </row>
    <row r="203" spans="1:17" x14ac:dyDescent="0.25">
      <c r="A203" s="216">
        <v>194</v>
      </c>
      <c r="B203" s="39"/>
      <c r="C203" s="39"/>
      <c r="D203" s="39"/>
      <c r="E203" s="38"/>
      <c r="F203" s="38"/>
      <c r="G203" s="38"/>
      <c r="H203" s="38"/>
      <c r="I203" s="67" t="str">
        <f>IF(OR($B203="",$C203="",$D203="",$E203&lt;an_initial,$E203&gt;an_final,$G203="",$M203=FALSE),"",P_ISI_ROM*VLOOKUP(N203,Coef!$E$2:$F$17,2,FALSE))</f>
        <v/>
      </c>
      <c r="J203" s="67" t="str">
        <f>IF(OR($B203="",$C203="",$D203="",$E203="",$E203&gt;an_final,$G203="",$M203=FALSE),"",P_ISI_ROM*VLOOKUP(N203,Coef!$E$2:$F$17,2,FALSE))</f>
        <v/>
      </c>
      <c r="K203" s="226" t="str">
        <f t="shared" si="15"/>
        <v/>
      </c>
      <c r="L203" s="226" t="str">
        <f t="shared" si="16"/>
        <v/>
      </c>
      <c r="M203" s="333" t="b">
        <f t="shared" si="17"/>
        <v>0</v>
      </c>
      <c r="N203" s="214">
        <f t="shared" ref="N203:N259" si="18">LEN(B203)-LEN(SUBSTITUTE(B203,",",""))+1</f>
        <v>1</v>
      </c>
      <c r="O203" s="294"/>
      <c r="P203" s="322"/>
      <c r="Q203" s="322"/>
    </row>
    <row r="204" spans="1:17" x14ac:dyDescent="0.25">
      <c r="A204" s="216">
        <v>195</v>
      </c>
      <c r="B204" s="39"/>
      <c r="C204" s="39"/>
      <c r="D204" s="39"/>
      <c r="E204" s="38"/>
      <c r="F204" s="38"/>
      <c r="G204" s="38"/>
      <c r="H204" s="38"/>
      <c r="I204" s="67" t="str">
        <f>IF(OR($B204="",$C204="",$D204="",$E204&lt;an_initial,$E204&gt;an_final,$G204="",$M204=FALSE),"",P_ISI_ROM*VLOOKUP(N204,Coef!$E$2:$F$17,2,FALSE))</f>
        <v/>
      </c>
      <c r="J204" s="67" t="str">
        <f>IF(OR($B204="",$C204="",$D204="",$E204="",$E204&gt;an_final,$G204="",$M204=FALSE),"",P_ISI_ROM*VLOOKUP(N204,Coef!$E$2:$F$17,2,FALSE))</f>
        <v/>
      </c>
      <c r="K204" s="226" t="str">
        <f t="shared" si="15"/>
        <v/>
      </c>
      <c r="L204" s="226" t="str">
        <f t="shared" si="16"/>
        <v/>
      </c>
      <c r="M204" s="333" t="b">
        <f t="shared" si="17"/>
        <v>0</v>
      </c>
      <c r="N204" s="214">
        <f t="shared" si="18"/>
        <v>1</v>
      </c>
      <c r="O204" s="294"/>
      <c r="P204" s="322"/>
      <c r="Q204" s="322"/>
    </row>
    <row r="205" spans="1:17" x14ac:dyDescent="0.25">
      <c r="A205" s="216">
        <v>196</v>
      </c>
      <c r="B205" s="39"/>
      <c r="C205" s="39"/>
      <c r="D205" s="39"/>
      <c r="E205" s="38"/>
      <c r="F205" s="38"/>
      <c r="G205" s="38"/>
      <c r="H205" s="38"/>
      <c r="I205" s="67" t="str">
        <f>IF(OR($B205="",$C205="",$D205="",$E205&lt;an_initial,$E205&gt;an_final,$G205="",$M205=FALSE),"",P_ISI_ROM*VLOOKUP(N205,Coef!$E$2:$F$17,2,FALSE))</f>
        <v/>
      </c>
      <c r="J205" s="67" t="str">
        <f>IF(OR($B205="",$C205="",$D205="",$E205="",$E205&gt;an_final,$G205="",$M205=FALSE),"",P_ISI_ROM*VLOOKUP(N205,Coef!$E$2:$F$17,2,FALSE))</f>
        <v/>
      </c>
      <c r="K205" s="226" t="str">
        <f t="shared" si="15"/>
        <v/>
      </c>
      <c r="L205" s="226" t="str">
        <f t="shared" si="16"/>
        <v/>
      </c>
      <c r="M205" s="333" t="b">
        <f t="shared" si="17"/>
        <v>0</v>
      </c>
      <c r="N205" s="214">
        <f t="shared" si="18"/>
        <v>1</v>
      </c>
      <c r="O205" s="294"/>
      <c r="P205" s="322"/>
      <c r="Q205" s="322"/>
    </row>
    <row r="206" spans="1:17" x14ac:dyDescent="0.25">
      <c r="A206" s="216">
        <v>197</v>
      </c>
      <c r="B206" s="39"/>
      <c r="C206" s="39"/>
      <c r="D206" s="39"/>
      <c r="E206" s="38"/>
      <c r="F206" s="38"/>
      <c r="G206" s="38"/>
      <c r="H206" s="38"/>
      <c r="I206" s="67" t="str">
        <f>IF(OR($B206="",$C206="",$D206="",$E206&lt;an_initial,$E206&gt;an_final,$G206="",$M206=FALSE),"",P_ISI_ROM*VLOOKUP(N206,Coef!$E$2:$F$17,2,FALSE))</f>
        <v/>
      </c>
      <c r="J206" s="67" t="str">
        <f>IF(OR($B206="",$C206="",$D206="",$E206="",$E206&gt;an_final,$G206="",$M206=FALSE),"",P_ISI_ROM*VLOOKUP(N206,Coef!$E$2:$F$17,2,FALSE))</f>
        <v/>
      </c>
      <c r="K206" s="226" t="str">
        <f t="shared" si="15"/>
        <v/>
      </c>
      <c r="L206" s="226" t="str">
        <f t="shared" si="16"/>
        <v/>
      </c>
      <c r="M206" s="333" t="b">
        <f t="shared" si="17"/>
        <v>0</v>
      </c>
      <c r="N206" s="214">
        <f t="shared" si="18"/>
        <v>1</v>
      </c>
      <c r="O206" s="294"/>
      <c r="P206" s="322"/>
      <c r="Q206" s="322"/>
    </row>
    <row r="207" spans="1:17" x14ac:dyDescent="0.25">
      <c r="A207" s="216">
        <v>198</v>
      </c>
      <c r="B207" s="39"/>
      <c r="C207" s="39"/>
      <c r="D207" s="39"/>
      <c r="E207" s="38"/>
      <c r="F207" s="38"/>
      <c r="G207" s="38"/>
      <c r="H207" s="38"/>
      <c r="I207" s="67" t="str">
        <f>IF(OR($B207="",$C207="",$D207="",$E207&lt;an_initial,$E207&gt;an_final,$G207="",$M207=FALSE),"",P_ISI_ROM*VLOOKUP(N207,Coef!$E$2:$F$17,2,FALSE))</f>
        <v/>
      </c>
      <c r="J207" s="67" t="str">
        <f>IF(OR($B207="",$C207="",$D207="",$E207="",$E207&gt;an_final,$G207="",$M207=FALSE),"",P_ISI_ROM*VLOOKUP(N207,Coef!$E$2:$F$17,2,FALSE))</f>
        <v/>
      </c>
      <c r="K207" s="226" t="str">
        <f t="shared" si="15"/>
        <v/>
      </c>
      <c r="L207" s="226" t="str">
        <f t="shared" si="16"/>
        <v/>
      </c>
      <c r="M207" s="333" t="b">
        <f t="shared" si="17"/>
        <v>0</v>
      </c>
      <c r="N207" s="214">
        <f t="shared" si="18"/>
        <v>1</v>
      </c>
      <c r="O207" s="294"/>
      <c r="P207" s="322"/>
      <c r="Q207" s="322"/>
    </row>
    <row r="208" spans="1:17" x14ac:dyDescent="0.25">
      <c r="A208" s="216">
        <v>199</v>
      </c>
      <c r="B208" s="39"/>
      <c r="C208" s="39"/>
      <c r="D208" s="39"/>
      <c r="E208" s="38"/>
      <c r="F208" s="38"/>
      <c r="G208" s="38"/>
      <c r="H208" s="38"/>
      <c r="I208" s="67" t="str">
        <f>IF(OR($B208="",$C208="",$D208="",$E208&lt;an_initial,$E208&gt;an_final,$G208="",$M208=FALSE),"",P_ISI_ROM*VLOOKUP(N208,Coef!$E$2:$F$17,2,FALSE))</f>
        <v/>
      </c>
      <c r="J208" s="67" t="str">
        <f>IF(OR($B208="",$C208="",$D208="",$E208="",$E208&gt;an_final,$G208="",$M208=FALSE),"",P_ISI_ROM*VLOOKUP(N208,Coef!$E$2:$F$17,2,FALSE))</f>
        <v/>
      </c>
      <c r="K208" s="226" t="str">
        <f t="shared" si="15"/>
        <v/>
      </c>
      <c r="L208" s="226" t="str">
        <f t="shared" si="16"/>
        <v/>
      </c>
      <c r="M208" s="333" t="b">
        <f t="shared" si="17"/>
        <v>0</v>
      </c>
      <c r="N208" s="214">
        <f t="shared" si="18"/>
        <v>1</v>
      </c>
      <c r="O208" s="294"/>
      <c r="P208" s="322"/>
      <c r="Q208" s="322"/>
    </row>
    <row r="209" spans="1:17" x14ac:dyDescent="0.25">
      <c r="A209" s="216">
        <v>200</v>
      </c>
      <c r="B209" s="39"/>
      <c r="C209" s="39"/>
      <c r="D209" s="39"/>
      <c r="E209" s="38"/>
      <c r="F209" s="38"/>
      <c r="G209" s="38"/>
      <c r="H209" s="38"/>
      <c r="I209" s="67" t="str">
        <f>IF(OR($B209="",$C209="",$D209="",$E209&lt;an_initial,$E209&gt;an_final,$G209="",$M209=FALSE),"",P_ISI_ROM*VLOOKUP(N209,Coef!$E$2:$F$17,2,FALSE))</f>
        <v/>
      </c>
      <c r="J209" s="67" t="str">
        <f>IF(OR($B209="",$C209="",$D209="",$E209="",$E209&gt;an_final,$G209="",$M209=FALSE),"",P_ISI_ROM*VLOOKUP(N209,Coef!$E$2:$F$17,2,FALSE))</f>
        <v/>
      </c>
      <c r="K209" s="226" t="str">
        <f t="shared" si="15"/>
        <v/>
      </c>
      <c r="L209" s="226" t="str">
        <f t="shared" si="16"/>
        <v/>
      </c>
      <c r="M209" s="333" t="b">
        <f t="shared" si="17"/>
        <v>0</v>
      </c>
      <c r="N209" s="214">
        <f t="shared" si="18"/>
        <v>1</v>
      </c>
      <c r="O209" s="294"/>
      <c r="P209" s="322"/>
      <c r="Q209" s="322"/>
    </row>
    <row r="210" spans="1:17" x14ac:dyDescent="0.25">
      <c r="A210" s="216">
        <v>201</v>
      </c>
      <c r="B210" s="39"/>
      <c r="C210" s="39"/>
      <c r="D210" s="39"/>
      <c r="E210" s="38"/>
      <c r="F210" s="38"/>
      <c r="G210" s="38"/>
      <c r="H210" s="38"/>
      <c r="I210" s="67" t="str">
        <f>IF(OR($B210="",$C210="",$D210="",$E210&lt;an_initial,$E210&gt;an_final,$G210="",$M210=FALSE),"",P_ISI_ROM*VLOOKUP(N210,Coef!$E$2:$F$17,2,FALSE))</f>
        <v/>
      </c>
      <c r="J210" s="67" t="str">
        <f>IF(OR($B210="",$C210="",$D210="",$E210="",$E210&gt;an_final,$G210="",$M210=FALSE),"",P_ISI_ROM*VLOOKUP(N210,Coef!$E$2:$F$17,2,FALSE))</f>
        <v/>
      </c>
      <c r="K210" s="226" t="str">
        <f t="shared" si="15"/>
        <v/>
      </c>
      <c r="L210" s="226" t="str">
        <f t="shared" si="16"/>
        <v/>
      </c>
      <c r="M210" s="333" t="b">
        <f t="shared" si="17"/>
        <v>0</v>
      </c>
      <c r="N210" s="214">
        <f t="shared" si="18"/>
        <v>1</v>
      </c>
      <c r="O210" s="294"/>
      <c r="P210" s="322"/>
      <c r="Q210" s="322"/>
    </row>
    <row r="211" spans="1:17" x14ac:dyDescent="0.25">
      <c r="A211" s="216">
        <v>202</v>
      </c>
      <c r="B211" s="39"/>
      <c r="C211" s="39"/>
      <c r="D211" s="39"/>
      <c r="E211" s="38"/>
      <c r="F211" s="38"/>
      <c r="G211" s="38"/>
      <c r="H211" s="38"/>
      <c r="I211" s="67" t="str">
        <f>IF(OR($B211="",$C211="",$D211="",$E211&lt;an_initial,$E211&gt;an_final,$G211="",$M211=FALSE),"",P_ISI_ROM*VLOOKUP(N211,Coef!$E$2:$F$17,2,FALSE))</f>
        <v/>
      </c>
      <c r="J211" s="67" t="str">
        <f>IF(OR($B211="",$C211="",$D211="",$E211="",$E211&gt;an_final,$G211="",$M211=FALSE),"",P_ISI_ROM*VLOOKUP(N211,Coef!$E$2:$F$17,2,FALSE))</f>
        <v/>
      </c>
      <c r="K211" s="226" t="str">
        <f t="shared" si="15"/>
        <v/>
      </c>
      <c r="L211" s="226" t="str">
        <f t="shared" si="16"/>
        <v/>
      </c>
      <c r="M211" s="333" t="b">
        <f t="shared" si="17"/>
        <v>0</v>
      </c>
      <c r="N211" s="214">
        <f t="shared" si="18"/>
        <v>1</v>
      </c>
      <c r="O211" s="294"/>
      <c r="P211" s="322"/>
      <c r="Q211" s="322"/>
    </row>
    <row r="212" spans="1:17" x14ac:dyDescent="0.25">
      <c r="A212" s="216">
        <v>203</v>
      </c>
      <c r="B212" s="39"/>
      <c r="C212" s="39"/>
      <c r="D212" s="39"/>
      <c r="E212" s="38"/>
      <c r="F212" s="38"/>
      <c r="G212" s="38"/>
      <c r="H212" s="38"/>
      <c r="I212" s="67" t="str">
        <f>IF(OR($B212="",$C212="",$D212="",$E212&lt;an_initial,$E212&gt;an_final,$G212="",$M212=FALSE),"",P_ISI_ROM*VLOOKUP(N212,Coef!$E$2:$F$17,2,FALSE))</f>
        <v/>
      </c>
      <c r="J212" s="67" t="str">
        <f>IF(OR($B212="",$C212="",$D212="",$E212="",$E212&gt;an_final,$G212="",$M212=FALSE),"",P_ISI_ROM*VLOOKUP(N212,Coef!$E$2:$F$17,2,FALSE))</f>
        <v/>
      </c>
      <c r="K212" s="226" t="str">
        <f t="shared" si="15"/>
        <v/>
      </c>
      <c r="L212" s="226" t="str">
        <f t="shared" si="16"/>
        <v/>
      </c>
      <c r="M212" s="333" t="b">
        <f t="shared" si="17"/>
        <v>0</v>
      </c>
      <c r="N212" s="214">
        <f t="shared" si="18"/>
        <v>1</v>
      </c>
      <c r="O212" s="294"/>
      <c r="P212" s="322"/>
      <c r="Q212" s="322"/>
    </row>
    <row r="213" spans="1:17" x14ac:dyDescent="0.25">
      <c r="A213" s="216">
        <v>204</v>
      </c>
      <c r="B213" s="39"/>
      <c r="C213" s="39"/>
      <c r="D213" s="39"/>
      <c r="E213" s="38"/>
      <c r="F213" s="38"/>
      <c r="G213" s="38"/>
      <c r="H213" s="38"/>
      <c r="I213" s="67" t="str">
        <f>IF(OR($B213="",$C213="",$D213="",$E213&lt;an_initial,$E213&gt;an_final,$G213="",$M213=FALSE),"",P_ISI_ROM*VLOOKUP(N213,Coef!$E$2:$F$17,2,FALSE))</f>
        <v/>
      </c>
      <c r="J213" s="67" t="str">
        <f>IF(OR($B213="",$C213="",$D213="",$E213="",$E213&gt;an_final,$G213="",$M213=FALSE),"",P_ISI_ROM*VLOOKUP(N213,Coef!$E$2:$F$17,2,FALSE))</f>
        <v/>
      </c>
      <c r="K213" s="226" t="str">
        <f t="shared" si="15"/>
        <v/>
      </c>
      <c r="L213" s="226" t="str">
        <f t="shared" si="16"/>
        <v/>
      </c>
      <c r="M213" s="333" t="b">
        <f t="shared" si="17"/>
        <v>0</v>
      </c>
      <c r="N213" s="214">
        <f t="shared" si="18"/>
        <v>1</v>
      </c>
      <c r="O213" s="294"/>
      <c r="P213" s="322"/>
      <c r="Q213" s="322"/>
    </row>
    <row r="214" spans="1:17" x14ac:dyDescent="0.25">
      <c r="A214" s="216">
        <v>205</v>
      </c>
      <c r="B214" s="39"/>
      <c r="C214" s="39"/>
      <c r="D214" s="39"/>
      <c r="E214" s="38"/>
      <c r="F214" s="38"/>
      <c r="G214" s="38"/>
      <c r="H214" s="38"/>
      <c r="I214" s="67" t="str">
        <f>IF(OR($B214="",$C214="",$D214="",$E214&lt;an_initial,$E214&gt;an_final,$G214="",$M214=FALSE),"",P_ISI_ROM*VLOOKUP(N214,Coef!$E$2:$F$17,2,FALSE))</f>
        <v/>
      </c>
      <c r="J214" s="67" t="str">
        <f>IF(OR($B214="",$C214="",$D214="",$E214="",$E214&gt;an_final,$G214="",$M214=FALSE),"",P_ISI_ROM*VLOOKUP(N214,Coef!$E$2:$F$17,2,FALSE))</f>
        <v/>
      </c>
      <c r="K214" s="226" t="str">
        <f t="shared" si="15"/>
        <v/>
      </c>
      <c r="L214" s="226" t="str">
        <f t="shared" si="16"/>
        <v/>
      </c>
      <c r="M214" s="333" t="b">
        <f t="shared" si="17"/>
        <v>0</v>
      </c>
      <c r="N214" s="214">
        <f t="shared" si="18"/>
        <v>1</v>
      </c>
      <c r="O214" s="294"/>
      <c r="P214" s="322"/>
      <c r="Q214" s="322"/>
    </row>
    <row r="215" spans="1:17" x14ac:dyDescent="0.25">
      <c r="A215" s="216">
        <v>206</v>
      </c>
      <c r="B215" s="39"/>
      <c r="C215" s="39"/>
      <c r="D215" s="39"/>
      <c r="E215" s="38"/>
      <c r="F215" s="38"/>
      <c r="G215" s="38"/>
      <c r="H215" s="38"/>
      <c r="I215" s="67" t="str">
        <f>IF(OR($B215="",$C215="",$D215="",$E215&lt;an_initial,$E215&gt;an_final,$G215="",$M215=FALSE),"",P_ISI_ROM*VLOOKUP(N215,Coef!$E$2:$F$17,2,FALSE))</f>
        <v/>
      </c>
      <c r="J215" s="67" t="str">
        <f>IF(OR($B215="",$C215="",$D215="",$E215="",$E215&gt;an_final,$G215="",$M215=FALSE),"",P_ISI_ROM*VLOOKUP(N215,Coef!$E$2:$F$17,2,FALSE))</f>
        <v/>
      </c>
      <c r="K215" s="226" t="str">
        <f t="shared" si="15"/>
        <v/>
      </c>
      <c r="L215" s="226" t="str">
        <f t="shared" si="16"/>
        <v/>
      </c>
      <c r="M215" s="333" t="b">
        <f t="shared" si="17"/>
        <v>0</v>
      </c>
      <c r="N215" s="214">
        <f t="shared" si="18"/>
        <v>1</v>
      </c>
      <c r="O215" s="294"/>
      <c r="P215" s="322"/>
      <c r="Q215" s="322"/>
    </row>
    <row r="216" spans="1:17" x14ac:dyDescent="0.25">
      <c r="A216" s="216">
        <v>207</v>
      </c>
      <c r="B216" s="39"/>
      <c r="C216" s="39"/>
      <c r="D216" s="39"/>
      <c r="E216" s="38"/>
      <c r="F216" s="38"/>
      <c r="G216" s="38"/>
      <c r="H216" s="38"/>
      <c r="I216" s="67" t="str">
        <f>IF(OR($B216="",$C216="",$D216="",$E216&lt;an_initial,$E216&gt;an_final,$G216="",$M216=FALSE),"",P_ISI_ROM*VLOOKUP(N216,Coef!$E$2:$F$17,2,FALSE))</f>
        <v/>
      </c>
      <c r="J216" s="67" t="str">
        <f>IF(OR($B216="",$C216="",$D216="",$E216="",$E216&gt;an_final,$G216="",$M216=FALSE),"",P_ISI_ROM*VLOOKUP(N216,Coef!$E$2:$F$17,2,FALSE))</f>
        <v/>
      </c>
      <c r="K216" s="226" t="str">
        <f t="shared" si="15"/>
        <v/>
      </c>
      <c r="L216" s="226" t="str">
        <f t="shared" si="16"/>
        <v/>
      </c>
      <c r="M216" s="333" t="b">
        <f t="shared" si="17"/>
        <v>0</v>
      </c>
      <c r="N216" s="214">
        <f t="shared" si="18"/>
        <v>1</v>
      </c>
      <c r="O216" s="294"/>
      <c r="P216" s="322"/>
      <c r="Q216" s="322"/>
    </row>
    <row r="217" spans="1:17" x14ac:dyDescent="0.25">
      <c r="A217" s="216">
        <v>208</v>
      </c>
      <c r="B217" s="39"/>
      <c r="C217" s="39"/>
      <c r="D217" s="39"/>
      <c r="E217" s="38"/>
      <c r="F217" s="38"/>
      <c r="G217" s="38"/>
      <c r="H217" s="38"/>
      <c r="I217" s="67" t="str">
        <f>IF(OR($B217="",$C217="",$D217="",$E217&lt;an_initial,$E217&gt;an_final,$G217="",$M217=FALSE),"",P_ISI_ROM*VLOOKUP(N217,Coef!$E$2:$F$17,2,FALSE))</f>
        <v/>
      </c>
      <c r="J217" s="67" t="str">
        <f>IF(OR($B217="",$C217="",$D217="",$E217="",$E217&gt;an_final,$G217="",$M217=FALSE),"",P_ISI_ROM*VLOOKUP(N217,Coef!$E$2:$F$17,2,FALSE))</f>
        <v/>
      </c>
      <c r="K217" s="226" t="str">
        <f t="shared" si="15"/>
        <v/>
      </c>
      <c r="L217" s="226" t="str">
        <f t="shared" si="16"/>
        <v/>
      </c>
      <c r="M217" s="333" t="b">
        <f t="shared" si="17"/>
        <v>0</v>
      </c>
      <c r="N217" s="214">
        <f t="shared" si="18"/>
        <v>1</v>
      </c>
      <c r="O217" s="294"/>
      <c r="P217" s="322"/>
      <c r="Q217" s="322"/>
    </row>
    <row r="218" spans="1:17" x14ac:dyDescent="0.25">
      <c r="A218" s="216">
        <v>209</v>
      </c>
      <c r="B218" s="39"/>
      <c r="C218" s="39"/>
      <c r="D218" s="39"/>
      <c r="E218" s="38"/>
      <c r="F218" s="38"/>
      <c r="G218" s="38"/>
      <c r="H218" s="38"/>
      <c r="I218" s="67" t="str">
        <f>IF(OR($B218="",$C218="",$D218="",$E218&lt;an_initial,$E218&gt;an_final,$G218="",$M218=FALSE),"",P_ISI_ROM*VLOOKUP(N218,Coef!$E$2:$F$17,2,FALSE))</f>
        <v/>
      </c>
      <c r="J218" s="67" t="str">
        <f>IF(OR($B218="",$C218="",$D218="",$E218="",$E218&gt;an_final,$G218="",$M218=FALSE),"",P_ISI_ROM*VLOOKUP(N218,Coef!$E$2:$F$17,2,FALSE))</f>
        <v/>
      </c>
      <c r="K218" s="226" t="str">
        <f t="shared" si="15"/>
        <v/>
      </c>
      <c r="L218" s="226" t="str">
        <f t="shared" si="16"/>
        <v/>
      </c>
      <c r="M218" s="333" t="b">
        <f t="shared" si="17"/>
        <v>0</v>
      </c>
      <c r="N218" s="214">
        <f t="shared" si="18"/>
        <v>1</v>
      </c>
      <c r="O218" s="294"/>
      <c r="P218" s="322"/>
      <c r="Q218" s="322"/>
    </row>
    <row r="219" spans="1:17" x14ac:dyDescent="0.25">
      <c r="A219" s="216">
        <v>210</v>
      </c>
      <c r="B219" s="39"/>
      <c r="C219" s="39"/>
      <c r="D219" s="39"/>
      <c r="E219" s="38"/>
      <c r="F219" s="38"/>
      <c r="G219" s="38"/>
      <c r="H219" s="38"/>
      <c r="I219" s="67" t="str">
        <f>IF(OR($B219="",$C219="",$D219="",$E219&lt;an_initial,$E219&gt;an_final,$G219="",$M219=FALSE),"",P_ISI_ROM*VLOOKUP(N219,Coef!$E$2:$F$17,2,FALSE))</f>
        <v/>
      </c>
      <c r="J219" s="67" t="str">
        <f>IF(OR($B219="",$C219="",$D219="",$E219="",$E219&gt;an_final,$G219="",$M219=FALSE),"",P_ISI_ROM*VLOOKUP(N219,Coef!$E$2:$F$17,2,FALSE))</f>
        <v/>
      </c>
      <c r="K219" s="226" t="str">
        <f t="shared" si="15"/>
        <v/>
      </c>
      <c r="L219" s="226" t="str">
        <f t="shared" si="16"/>
        <v/>
      </c>
      <c r="M219" s="333" t="b">
        <f t="shared" si="17"/>
        <v>0</v>
      </c>
      <c r="N219" s="214">
        <f t="shared" si="18"/>
        <v>1</v>
      </c>
      <c r="O219" s="294"/>
      <c r="P219" s="322"/>
      <c r="Q219" s="322"/>
    </row>
    <row r="220" spans="1:17" x14ac:dyDescent="0.25">
      <c r="A220" s="216">
        <v>211</v>
      </c>
      <c r="B220" s="39"/>
      <c r="C220" s="39"/>
      <c r="D220" s="39"/>
      <c r="E220" s="38"/>
      <c r="F220" s="38"/>
      <c r="G220" s="38"/>
      <c r="H220" s="38"/>
      <c r="I220" s="67" t="str">
        <f>IF(OR($B220="",$C220="",$D220="",$E220&lt;an_initial,$E220&gt;an_final,$G220="",$M220=FALSE),"",P_ISI_ROM*VLOOKUP(N220,Coef!$E$2:$F$17,2,FALSE))</f>
        <v/>
      </c>
      <c r="J220" s="67" t="str">
        <f>IF(OR($B220="",$C220="",$D220="",$E220="",$E220&gt;an_final,$G220="",$M220=FALSE),"",P_ISI_ROM*VLOOKUP(N220,Coef!$E$2:$F$17,2,FALSE))</f>
        <v/>
      </c>
      <c r="K220" s="226" t="str">
        <f t="shared" si="15"/>
        <v/>
      </c>
      <c r="L220" s="226" t="str">
        <f t="shared" si="16"/>
        <v/>
      </c>
      <c r="M220" s="333" t="b">
        <f t="shared" si="17"/>
        <v>0</v>
      </c>
      <c r="N220" s="214">
        <f t="shared" si="18"/>
        <v>1</v>
      </c>
      <c r="O220" s="294"/>
      <c r="P220" s="322"/>
      <c r="Q220" s="322"/>
    </row>
    <row r="221" spans="1:17" x14ac:dyDescent="0.25">
      <c r="A221" s="216">
        <v>212</v>
      </c>
      <c r="B221" s="39"/>
      <c r="C221" s="39"/>
      <c r="D221" s="39"/>
      <c r="E221" s="38"/>
      <c r="F221" s="38"/>
      <c r="G221" s="38"/>
      <c r="H221" s="38"/>
      <c r="I221" s="67" t="str">
        <f>IF(OR($B221="",$C221="",$D221="",$E221&lt;an_initial,$E221&gt;an_final,$G221="",$M221=FALSE),"",P_ISI_ROM*VLOOKUP(N221,Coef!$E$2:$F$17,2,FALSE))</f>
        <v/>
      </c>
      <c r="J221" s="67" t="str">
        <f>IF(OR($B221="",$C221="",$D221="",$E221="",$E221&gt;an_final,$G221="",$M221=FALSE),"",P_ISI_ROM*VLOOKUP(N221,Coef!$E$2:$F$17,2,FALSE))</f>
        <v/>
      </c>
      <c r="K221" s="226" t="str">
        <f t="shared" si="15"/>
        <v/>
      </c>
      <c r="L221" s="226" t="str">
        <f t="shared" si="16"/>
        <v/>
      </c>
      <c r="M221" s="333" t="b">
        <f t="shared" si="17"/>
        <v>0</v>
      </c>
      <c r="N221" s="214">
        <f t="shared" si="18"/>
        <v>1</v>
      </c>
      <c r="O221" s="294"/>
      <c r="P221" s="322"/>
      <c r="Q221" s="322"/>
    </row>
    <row r="222" spans="1:17" x14ac:dyDescent="0.25">
      <c r="A222" s="216">
        <v>213</v>
      </c>
      <c r="B222" s="39"/>
      <c r="C222" s="39"/>
      <c r="D222" s="39"/>
      <c r="E222" s="38"/>
      <c r="F222" s="38"/>
      <c r="G222" s="38"/>
      <c r="H222" s="38"/>
      <c r="I222" s="67" t="str">
        <f>IF(OR($B222="",$C222="",$D222="",$E222&lt;an_initial,$E222&gt;an_final,$G222="",$M222=FALSE),"",P_ISI_ROM*VLOOKUP(N222,Coef!$E$2:$F$17,2,FALSE))</f>
        <v/>
      </c>
      <c r="J222" s="67" t="str">
        <f>IF(OR($B222="",$C222="",$D222="",$E222="",$E222&gt;an_final,$G222="",$M222=FALSE),"",P_ISI_ROM*VLOOKUP(N222,Coef!$E$2:$F$17,2,FALSE))</f>
        <v/>
      </c>
      <c r="K222" s="226" t="str">
        <f t="shared" si="15"/>
        <v/>
      </c>
      <c r="L222" s="226" t="str">
        <f t="shared" si="16"/>
        <v/>
      </c>
      <c r="M222" s="333" t="b">
        <f t="shared" si="17"/>
        <v>0</v>
      </c>
      <c r="N222" s="214">
        <f t="shared" si="18"/>
        <v>1</v>
      </c>
      <c r="O222" s="294"/>
      <c r="P222" s="322"/>
      <c r="Q222" s="322"/>
    </row>
    <row r="223" spans="1:17" x14ac:dyDescent="0.25">
      <c r="A223" s="216">
        <v>214</v>
      </c>
      <c r="B223" s="39"/>
      <c r="C223" s="39"/>
      <c r="D223" s="39"/>
      <c r="E223" s="38"/>
      <c r="F223" s="38"/>
      <c r="G223" s="38"/>
      <c r="H223" s="38"/>
      <c r="I223" s="67" t="str">
        <f>IF(OR($B223="",$C223="",$D223="",$E223&lt;an_initial,$E223&gt;an_final,$G223="",$M223=FALSE),"",P_ISI_ROM*VLOOKUP(N223,Coef!$E$2:$F$17,2,FALSE))</f>
        <v/>
      </c>
      <c r="J223" s="67" t="str">
        <f>IF(OR($B223="",$C223="",$D223="",$E223="",$E223&gt;an_final,$G223="",$M223=FALSE),"",P_ISI_ROM*VLOOKUP(N223,Coef!$E$2:$F$17,2,FALSE))</f>
        <v/>
      </c>
      <c r="K223" s="226" t="str">
        <f t="shared" si="15"/>
        <v/>
      </c>
      <c r="L223" s="226" t="str">
        <f t="shared" si="16"/>
        <v/>
      </c>
      <c r="M223" s="333" t="b">
        <f t="shared" si="17"/>
        <v>0</v>
      </c>
      <c r="N223" s="214">
        <f t="shared" si="18"/>
        <v>1</v>
      </c>
      <c r="O223" s="294"/>
      <c r="P223" s="322"/>
      <c r="Q223" s="322"/>
    </row>
    <row r="224" spans="1:17" x14ac:dyDescent="0.25">
      <c r="A224" s="216">
        <v>215</v>
      </c>
      <c r="B224" s="39"/>
      <c r="C224" s="39"/>
      <c r="D224" s="39"/>
      <c r="E224" s="38"/>
      <c r="F224" s="38"/>
      <c r="G224" s="38"/>
      <c r="H224" s="38"/>
      <c r="I224" s="67" t="str">
        <f>IF(OR($B224="",$C224="",$D224="",$E224&lt;an_initial,$E224&gt;an_final,$G224="",$M224=FALSE),"",P_ISI_ROM*VLOOKUP(N224,Coef!$E$2:$F$17,2,FALSE))</f>
        <v/>
      </c>
      <c r="J224" s="67" t="str">
        <f>IF(OR($B224="",$C224="",$D224="",$E224="",$E224&gt;an_final,$G224="",$M224=FALSE),"",P_ISI_ROM*VLOOKUP(N224,Coef!$E$2:$F$17,2,FALSE))</f>
        <v/>
      </c>
      <c r="K224" s="226" t="str">
        <f t="shared" si="15"/>
        <v/>
      </c>
      <c r="L224" s="226" t="str">
        <f t="shared" si="16"/>
        <v/>
      </c>
      <c r="M224" s="333" t="b">
        <f t="shared" si="17"/>
        <v>0</v>
      </c>
      <c r="N224" s="214">
        <f t="shared" si="18"/>
        <v>1</v>
      </c>
      <c r="O224" s="294"/>
      <c r="P224" s="322"/>
      <c r="Q224" s="322"/>
    </row>
    <row r="225" spans="1:17" x14ac:dyDescent="0.25">
      <c r="A225" s="216">
        <v>216</v>
      </c>
      <c r="B225" s="39"/>
      <c r="C225" s="39"/>
      <c r="D225" s="39"/>
      <c r="E225" s="38"/>
      <c r="F225" s="38"/>
      <c r="G225" s="38"/>
      <c r="H225" s="38"/>
      <c r="I225" s="67" t="str">
        <f>IF(OR($B225="",$C225="",$D225="",$E225&lt;an_initial,$E225&gt;an_final,$G225="",$M225=FALSE),"",P_ISI_ROM*VLOOKUP(N225,Coef!$E$2:$F$17,2,FALSE))</f>
        <v/>
      </c>
      <c r="J225" s="67" t="str">
        <f>IF(OR($B225="",$C225="",$D225="",$E225="",$E225&gt;an_final,$G225="",$M225=FALSE),"",P_ISI_ROM*VLOOKUP(N225,Coef!$E$2:$F$17,2,FALSE))</f>
        <v/>
      </c>
      <c r="K225" s="226" t="str">
        <f t="shared" si="15"/>
        <v/>
      </c>
      <c r="L225" s="226" t="str">
        <f t="shared" si="16"/>
        <v/>
      </c>
      <c r="M225" s="333" t="b">
        <f t="shared" si="17"/>
        <v>0</v>
      </c>
      <c r="N225" s="214">
        <f t="shared" si="18"/>
        <v>1</v>
      </c>
      <c r="O225" s="294"/>
      <c r="P225" s="322"/>
      <c r="Q225" s="322"/>
    </row>
    <row r="226" spans="1:17" x14ac:dyDescent="0.25">
      <c r="A226" s="216">
        <v>217</v>
      </c>
      <c r="B226" s="39"/>
      <c r="C226" s="39"/>
      <c r="D226" s="39"/>
      <c r="E226" s="38"/>
      <c r="F226" s="38"/>
      <c r="G226" s="38"/>
      <c r="H226" s="38"/>
      <c r="I226" s="67" t="str">
        <f>IF(OR($B226="",$C226="",$D226="",$E226&lt;an_initial,$E226&gt;an_final,$G226="",$M226=FALSE),"",P_ISI_ROM*VLOOKUP(N226,Coef!$E$2:$F$17,2,FALSE))</f>
        <v/>
      </c>
      <c r="J226" s="67" t="str">
        <f>IF(OR($B226="",$C226="",$D226="",$E226="",$E226&gt;an_final,$G226="",$M226=FALSE),"",P_ISI_ROM*VLOOKUP(N226,Coef!$E$2:$F$17,2,FALSE))</f>
        <v/>
      </c>
      <c r="K226" s="226" t="str">
        <f t="shared" si="15"/>
        <v/>
      </c>
      <c r="L226" s="226" t="str">
        <f t="shared" si="16"/>
        <v/>
      </c>
      <c r="M226" s="333" t="b">
        <f t="shared" si="17"/>
        <v>0</v>
      </c>
      <c r="N226" s="214">
        <f t="shared" si="18"/>
        <v>1</v>
      </c>
      <c r="O226" s="294"/>
      <c r="P226" s="322"/>
      <c r="Q226" s="322"/>
    </row>
    <row r="227" spans="1:17" x14ac:dyDescent="0.25">
      <c r="A227" s="216">
        <v>218</v>
      </c>
      <c r="B227" s="39"/>
      <c r="C227" s="39"/>
      <c r="D227" s="39"/>
      <c r="E227" s="38"/>
      <c r="F227" s="38"/>
      <c r="G227" s="38"/>
      <c r="H227" s="38"/>
      <c r="I227" s="67" t="str">
        <f>IF(OR($B227="",$C227="",$D227="",$E227&lt;an_initial,$E227&gt;an_final,$G227="",$M227=FALSE),"",P_ISI_ROM*VLOOKUP(N227,Coef!$E$2:$F$17,2,FALSE))</f>
        <v/>
      </c>
      <c r="J227" s="67" t="str">
        <f>IF(OR($B227="",$C227="",$D227="",$E227="",$E227&gt;an_final,$G227="",$M227=FALSE),"",P_ISI_ROM*VLOOKUP(N227,Coef!$E$2:$F$17,2,FALSE))</f>
        <v/>
      </c>
      <c r="K227" s="226" t="str">
        <f t="shared" si="15"/>
        <v/>
      </c>
      <c r="L227" s="226" t="str">
        <f t="shared" si="16"/>
        <v/>
      </c>
      <c r="M227" s="333" t="b">
        <f t="shared" si="17"/>
        <v>0</v>
      </c>
      <c r="N227" s="214">
        <f t="shared" si="18"/>
        <v>1</v>
      </c>
      <c r="O227" s="294"/>
      <c r="P227" s="322"/>
      <c r="Q227" s="322"/>
    </row>
    <row r="228" spans="1:17" x14ac:dyDescent="0.25">
      <c r="A228" s="216">
        <v>219</v>
      </c>
      <c r="B228" s="39"/>
      <c r="C228" s="39"/>
      <c r="D228" s="39"/>
      <c r="E228" s="38"/>
      <c r="F228" s="38"/>
      <c r="G228" s="38"/>
      <c r="H228" s="38"/>
      <c r="I228" s="67" t="str">
        <f>IF(OR($B228="",$C228="",$D228="",$E228&lt;an_initial,$E228&gt;an_final,$G228="",$M228=FALSE),"",P_ISI_ROM*VLOOKUP(N228,Coef!$E$2:$F$17,2,FALSE))</f>
        <v/>
      </c>
      <c r="J228" s="67" t="str">
        <f>IF(OR($B228="",$C228="",$D228="",$E228="",$E228&gt;an_final,$G228="",$M228=FALSE),"",P_ISI_ROM*VLOOKUP(N228,Coef!$E$2:$F$17,2,FALSE))</f>
        <v/>
      </c>
      <c r="K228" s="226" t="str">
        <f t="shared" si="15"/>
        <v/>
      </c>
      <c r="L228" s="226" t="str">
        <f t="shared" si="16"/>
        <v/>
      </c>
      <c r="M228" s="333" t="b">
        <f t="shared" si="17"/>
        <v>0</v>
      </c>
      <c r="N228" s="214">
        <f t="shared" si="18"/>
        <v>1</v>
      </c>
      <c r="O228" s="294"/>
      <c r="P228" s="322"/>
      <c r="Q228" s="322"/>
    </row>
    <row r="229" spans="1:17" x14ac:dyDescent="0.25">
      <c r="A229" s="216">
        <v>220</v>
      </c>
      <c r="B229" s="39"/>
      <c r="C229" s="39"/>
      <c r="D229" s="39"/>
      <c r="E229" s="38"/>
      <c r="F229" s="38"/>
      <c r="G229" s="38"/>
      <c r="H229" s="38"/>
      <c r="I229" s="67" t="str">
        <f>IF(OR($B229="",$C229="",$D229="",$E229&lt;an_initial,$E229&gt;an_final,$G229="",$M229=FALSE),"",P_ISI_ROM*VLOOKUP(N229,Coef!$E$2:$F$17,2,FALSE))</f>
        <v/>
      </c>
      <c r="J229" s="67" t="str">
        <f>IF(OR($B229="",$C229="",$D229="",$E229="",$E229&gt;an_final,$G229="",$M229=FALSE),"",P_ISI_ROM*VLOOKUP(N229,Coef!$E$2:$F$17,2,FALSE))</f>
        <v/>
      </c>
      <c r="K229" s="226" t="str">
        <f t="shared" si="15"/>
        <v/>
      </c>
      <c r="L229" s="226" t="str">
        <f t="shared" si="16"/>
        <v/>
      </c>
      <c r="M229" s="333" t="b">
        <f t="shared" si="17"/>
        <v>0</v>
      </c>
      <c r="N229" s="214">
        <f t="shared" si="18"/>
        <v>1</v>
      </c>
      <c r="O229" s="294"/>
      <c r="P229" s="322"/>
      <c r="Q229" s="322"/>
    </row>
    <row r="230" spans="1:17" x14ac:dyDescent="0.25">
      <c r="A230" s="216">
        <v>221</v>
      </c>
      <c r="B230" s="39"/>
      <c r="C230" s="39"/>
      <c r="D230" s="39"/>
      <c r="E230" s="38"/>
      <c r="F230" s="38"/>
      <c r="G230" s="38"/>
      <c r="H230" s="38"/>
      <c r="I230" s="67" t="str">
        <f>IF(OR($B230="",$C230="",$D230="",$E230&lt;an_initial,$E230&gt;an_final,$G230="",$M230=FALSE),"",P_ISI_ROM*VLOOKUP(N230,Coef!$E$2:$F$17,2,FALSE))</f>
        <v/>
      </c>
      <c r="J230" s="67" t="str">
        <f>IF(OR($B230="",$C230="",$D230="",$E230="",$E230&gt;an_final,$G230="",$M230=FALSE),"",P_ISI_ROM*VLOOKUP(N230,Coef!$E$2:$F$17,2,FALSE))</f>
        <v/>
      </c>
      <c r="K230" s="226" t="str">
        <f t="shared" si="15"/>
        <v/>
      </c>
      <c r="L230" s="226" t="str">
        <f t="shared" si="16"/>
        <v/>
      </c>
      <c r="M230" s="333" t="b">
        <f t="shared" si="17"/>
        <v>0</v>
      </c>
      <c r="N230" s="214">
        <f t="shared" si="18"/>
        <v>1</v>
      </c>
      <c r="O230" s="294"/>
      <c r="P230" s="322"/>
      <c r="Q230" s="322"/>
    </row>
    <row r="231" spans="1:17" x14ac:dyDescent="0.25">
      <c r="A231" s="216">
        <v>222</v>
      </c>
      <c r="B231" s="39"/>
      <c r="C231" s="39"/>
      <c r="D231" s="39"/>
      <c r="E231" s="38"/>
      <c r="F231" s="38"/>
      <c r="G231" s="38"/>
      <c r="H231" s="38"/>
      <c r="I231" s="67" t="str">
        <f>IF(OR($B231="",$C231="",$D231="",$E231&lt;an_initial,$E231&gt;an_final,$G231="",$M231=FALSE),"",P_ISI_ROM*VLOOKUP(N231,Coef!$E$2:$F$17,2,FALSE))</f>
        <v/>
      </c>
      <c r="J231" s="67" t="str">
        <f>IF(OR($B231="",$C231="",$D231="",$E231="",$E231&gt;an_final,$G231="",$M231=FALSE),"",P_ISI_ROM*VLOOKUP(N231,Coef!$E$2:$F$17,2,FALSE))</f>
        <v/>
      </c>
      <c r="K231" s="226" t="str">
        <f t="shared" si="15"/>
        <v/>
      </c>
      <c r="L231" s="226" t="str">
        <f t="shared" si="16"/>
        <v/>
      </c>
      <c r="M231" s="333" t="b">
        <f t="shared" si="17"/>
        <v>0</v>
      </c>
      <c r="N231" s="214">
        <f t="shared" si="18"/>
        <v>1</v>
      </c>
      <c r="O231" s="294"/>
      <c r="P231" s="322"/>
      <c r="Q231" s="322"/>
    </row>
    <row r="232" spans="1:17" x14ac:dyDescent="0.25">
      <c r="A232" s="216">
        <v>223</v>
      </c>
      <c r="B232" s="39"/>
      <c r="C232" s="39"/>
      <c r="D232" s="39"/>
      <c r="E232" s="38"/>
      <c r="F232" s="38"/>
      <c r="G232" s="38"/>
      <c r="H232" s="38"/>
      <c r="I232" s="67" t="str">
        <f>IF(OR($B232="",$C232="",$D232="",$E232&lt;an_initial,$E232&gt;an_final,$G232="",$M232=FALSE),"",P_ISI_ROM*VLOOKUP(N232,Coef!$E$2:$F$17,2,FALSE))</f>
        <v/>
      </c>
      <c r="J232" s="67" t="str">
        <f>IF(OR($B232="",$C232="",$D232="",$E232="",$E232&gt;an_final,$G232="",$M232=FALSE),"",P_ISI_ROM*VLOOKUP(N232,Coef!$E$2:$F$17,2,FALSE))</f>
        <v/>
      </c>
      <c r="K232" s="226" t="str">
        <f t="shared" si="15"/>
        <v/>
      </c>
      <c r="L232" s="226" t="str">
        <f t="shared" si="16"/>
        <v/>
      </c>
      <c r="M232" s="333" t="b">
        <f t="shared" si="17"/>
        <v>0</v>
      </c>
      <c r="N232" s="214">
        <f t="shared" si="18"/>
        <v>1</v>
      </c>
      <c r="O232" s="294"/>
      <c r="P232" s="322"/>
      <c r="Q232" s="322"/>
    </row>
    <row r="233" spans="1:17" x14ac:dyDescent="0.25">
      <c r="A233" s="216">
        <v>224</v>
      </c>
      <c r="B233" s="39"/>
      <c r="C233" s="39"/>
      <c r="D233" s="39"/>
      <c r="E233" s="38"/>
      <c r="F233" s="38"/>
      <c r="G233" s="38"/>
      <c r="H233" s="38"/>
      <c r="I233" s="67" t="str">
        <f>IF(OR($B233="",$C233="",$D233="",$E233&lt;an_initial,$E233&gt;an_final,$G233="",$M233=FALSE),"",P_ISI_ROM*VLOOKUP(N233,Coef!$E$2:$F$17,2,FALSE))</f>
        <v/>
      </c>
      <c r="J233" s="67" t="str">
        <f>IF(OR($B233="",$C233="",$D233="",$E233="",$E233&gt;an_final,$G233="",$M233=FALSE),"",P_ISI_ROM*VLOOKUP(N233,Coef!$E$2:$F$17,2,FALSE))</f>
        <v/>
      </c>
      <c r="K233" s="226" t="str">
        <f t="shared" si="15"/>
        <v/>
      </c>
      <c r="L233" s="226" t="str">
        <f t="shared" si="16"/>
        <v/>
      </c>
      <c r="M233" s="333" t="b">
        <f t="shared" si="17"/>
        <v>0</v>
      </c>
      <c r="N233" s="214">
        <f t="shared" si="18"/>
        <v>1</v>
      </c>
      <c r="O233" s="294"/>
      <c r="P233" s="322"/>
      <c r="Q233" s="322"/>
    </row>
    <row r="234" spans="1:17" x14ac:dyDescent="0.25">
      <c r="A234" s="216">
        <v>225</v>
      </c>
      <c r="B234" s="39"/>
      <c r="C234" s="39"/>
      <c r="D234" s="39"/>
      <c r="E234" s="38"/>
      <c r="F234" s="38"/>
      <c r="G234" s="38"/>
      <c r="H234" s="38"/>
      <c r="I234" s="67" t="str">
        <f>IF(OR($B234="",$C234="",$D234="",$E234&lt;an_initial,$E234&gt;an_final,$G234="",$M234=FALSE),"",P_ISI_ROM*VLOOKUP(N234,Coef!$E$2:$F$17,2,FALSE))</f>
        <v/>
      </c>
      <c r="J234" s="67" t="str">
        <f>IF(OR($B234="",$C234="",$D234="",$E234="",$E234&gt;an_final,$G234="",$M234=FALSE),"",P_ISI_ROM*VLOOKUP(N234,Coef!$E$2:$F$17,2,FALSE))</f>
        <v/>
      </c>
      <c r="K234" s="226" t="str">
        <f t="shared" si="15"/>
        <v/>
      </c>
      <c r="L234" s="226" t="str">
        <f t="shared" si="16"/>
        <v/>
      </c>
      <c r="M234" s="333" t="b">
        <f t="shared" si="17"/>
        <v>0</v>
      </c>
      <c r="N234" s="214">
        <f t="shared" si="18"/>
        <v>1</v>
      </c>
      <c r="O234" s="294"/>
      <c r="P234" s="322"/>
      <c r="Q234" s="322"/>
    </row>
    <row r="235" spans="1:17" x14ac:dyDescent="0.25">
      <c r="A235" s="216">
        <v>226</v>
      </c>
      <c r="B235" s="39"/>
      <c r="C235" s="39"/>
      <c r="D235" s="39"/>
      <c r="E235" s="38"/>
      <c r="F235" s="38"/>
      <c r="G235" s="38"/>
      <c r="H235" s="38"/>
      <c r="I235" s="67" t="str">
        <f>IF(OR($B235="",$C235="",$D235="",$E235&lt;an_initial,$E235&gt;an_final,$G235="",$M235=FALSE),"",P_ISI_ROM*VLOOKUP(N235,Coef!$E$2:$F$17,2,FALSE))</f>
        <v/>
      </c>
      <c r="J235" s="67" t="str">
        <f>IF(OR($B235="",$C235="",$D235="",$E235="",$E235&gt;an_final,$G235="",$M235=FALSE),"",P_ISI_ROM*VLOOKUP(N235,Coef!$E$2:$F$17,2,FALSE))</f>
        <v/>
      </c>
      <c r="K235" s="226" t="str">
        <f t="shared" si="15"/>
        <v/>
      </c>
      <c r="L235" s="226" t="str">
        <f t="shared" si="16"/>
        <v/>
      </c>
      <c r="M235" s="333" t="b">
        <f t="shared" si="17"/>
        <v>0</v>
      </c>
      <c r="N235" s="214">
        <f t="shared" si="18"/>
        <v>1</v>
      </c>
      <c r="O235" s="294"/>
      <c r="P235" s="322"/>
      <c r="Q235" s="322"/>
    </row>
    <row r="236" spans="1:17" x14ac:dyDescent="0.25">
      <c r="A236" s="216">
        <v>227</v>
      </c>
      <c r="B236" s="39"/>
      <c r="C236" s="39"/>
      <c r="D236" s="39"/>
      <c r="E236" s="38"/>
      <c r="F236" s="38"/>
      <c r="G236" s="38"/>
      <c r="H236" s="38"/>
      <c r="I236" s="67" t="str">
        <f>IF(OR($B236="",$C236="",$D236="",$E236&lt;an_initial,$E236&gt;an_final,$G236="",$M236=FALSE),"",P_ISI_ROM*VLOOKUP(N236,Coef!$E$2:$F$17,2,FALSE))</f>
        <v/>
      </c>
      <c r="J236" s="67" t="str">
        <f>IF(OR($B236="",$C236="",$D236="",$E236="",$E236&gt;an_final,$G236="",$M236=FALSE),"",P_ISI_ROM*VLOOKUP(N236,Coef!$E$2:$F$17,2,FALSE))</f>
        <v/>
      </c>
      <c r="K236" s="226" t="str">
        <f t="shared" si="15"/>
        <v/>
      </c>
      <c r="L236" s="226" t="str">
        <f t="shared" si="16"/>
        <v/>
      </c>
      <c r="M236" s="333" t="b">
        <f t="shared" si="17"/>
        <v>0</v>
      </c>
      <c r="N236" s="214">
        <f t="shared" si="18"/>
        <v>1</v>
      </c>
      <c r="O236" s="294"/>
      <c r="P236" s="322"/>
      <c r="Q236" s="322"/>
    </row>
    <row r="237" spans="1:17" x14ac:dyDescent="0.25">
      <c r="A237" s="216">
        <v>228</v>
      </c>
      <c r="B237" s="39"/>
      <c r="C237" s="39"/>
      <c r="D237" s="39"/>
      <c r="E237" s="38"/>
      <c r="F237" s="38"/>
      <c r="G237" s="38"/>
      <c r="H237" s="38"/>
      <c r="I237" s="67" t="str">
        <f>IF(OR($B237="",$C237="",$D237="",$E237&lt;an_initial,$E237&gt;an_final,$G237="",$M237=FALSE),"",P_ISI_ROM*VLOOKUP(N237,Coef!$E$2:$F$17,2,FALSE))</f>
        <v/>
      </c>
      <c r="J237" s="67" t="str">
        <f>IF(OR($B237="",$C237="",$D237="",$E237="",$E237&gt;an_final,$G237="",$M237=FALSE),"",P_ISI_ROM*VLOOKUP(N237,Coef!$E$2:$F$17,2,FALSE))</f>
        <v/>
      </c>
      <c r="K237" s="226" t="str">
        <f t="shared" si="15"/>
        <v/>
      </c>
      <c r="L237" s="226" t="str">
        <f t="shared" si="16"/>
        <v/>
      </c>
      <c r="M237" s="333" t="b">
        <f t="shared" si="17"/>
        <v>0</v>
      </c>
      <c r="N237" s="214">
        <f t="shared" si="18"/>
        <v>1</v>
      </c>
      <c r="O237" s="294"/>
      <c r="P237" s="322"/>
      <c r="Q237" s="322"/>
    </row>
    <row r="238" spans="1:17" x14ac:dyDescent="0.25">
      <c r="A238" s="216">
        <v>229</v>
      </c>
      <c r="B238" s="39"/>
      <c r="C238" s="39"/>
      <c r="D238" s="39"/>
      <c r="E238" s="38"/>
      <c r="F238" s="38"/>
      <c r="G238" s="38"/>
      <c r="H238" s="38"/>
      <c r="I238" s="67" t="str">
        <f>IF(OR($B238="",$C238="",$D238="",$E238&lt;an_initial,$E238&gt;an_final,$G238="",$M238=FALSE),"",P_ISI_ROM*VLOOKUP(N238,Coef!$E$2:$F$17,2,FALSE))</f>
        <v/>
      </c>
      <c r="J238" s="67" t="str">
        <f>IF(OR($B238="",$C238="",$D238="",$E238="",$E238&gt;an_final,$G238="",$M238=FALSE),"",P_ISI_ROM*VLOOKUP(N238,Coef!$E$2:$F$17,2,FALSE))</f>
        <v/>
      </c>
      <c r="K238" s="226" t="str">
        <f t="shared" si="15"/>
        <v/>
      </c>
      <c r="L238" s="226" t="str">
        <f t="shared" si="16"/>
        <v/>
      </c>
      <c r="M238" s="333" t="b">
        <f t="shared" si="17"/>
        <v>0</v>
      </c>
      <c r="N238" s="214">
        <f t="shared" si="18"/>
        <v>1</v>
      </c>
      <c r="O238" s="294"/>
      <c r="P238" s="322"/>
      <c r="Q238" s="322"/>
    </row>
    <row r="239" spans="1:17" x14ac:dyDescent="0.25">
      <c r="A239" s="216">
        <v>230</v>
      </c>
      <c r="B239" s="39"/>
      <c r="C239" s="39"/>
      <c r="D239" s="39"/>
      <c r="E239" s="38"/>
      <c r="F239" s="38"/>
      <c r="G239" s="38"/>
      <c r="H239" s="38"/>
      <c r="I239" s="67" t="str">
        <f>IF(OR($B239="",$C239="",$D239="",$E239&lt;an_initial,$E239&gt;an_final,$G239="",$M239=FALSE),"",P_ISI_ROM*VLOOKUP(N239,Coef!$E$2:$F$17,2,FALSE))</f>
        <v/>
      </c>
      <c r="J239" s="67" t="str">
        <f>IF(OR($B239="",$C239="",$D239="",$E239="",$E239&gt;an_final,$G239="",$M239=FALSE),"",P_ISI_ROM*VLOOKUP(N239,Coef!$E$2:$F$17,2,FALSE))</f>
        <v/>
      </c>
      <c r="K239" s="226" t="str">
        <f t="shared" si="15"/>
        <v/>
      </c>
      <c r="L239" s="226" t="str">
        <f t="shared" si="16"/>
        <v/>
      </c>
      <c r="M239" s="333" t="b">
        <f t="shared" si="17"/>
        <v>0</v>
      </c>
      <c r="N239" s="214">
        <f t="shared" si="18"/>
        <v>1</v>
      </c>
      <c r="O239" s="294"/>
      <c r="P239" s="322"/>
      <c r="Q239" s="322"/>
    </row>
    <row r="240" spans="1:17" x14ac:dyDescent="0.25">
      <c r="A240" s="216">
        <v>231</v>
      </c>
      <c r="B240" s="39"/>
      <c r="C240" s="39"/>
      <c r="D240" s="39"/>
      <c r="E240" s="38"/>
      <c r="F240" s="38"/>
      <c r="G240" s="38"/>
      <c r="H240" s="38"/>
      <c r="I240" s="67" t="str">
        <f>IF(OR($B240="",$C240="",$D240="",$E240&lt;an_initial,$E240&gt;an_final,$G240="",$M240=FALSE),"",P_ISI_ROM*VLOOKUP(N240,Coef!$E$2:$F$17,2,FALSE))</f>
        <v/>
      </c>
      <c r="J240" s="67" t="str">
        <f>IF(OR($B240="",$C240="",$D240="",$E240="",$E240&gt;an_final,$G240="",$M240=FALSE),"",P_ISI_ROM*VLOOKUP(N240,Coef!$E$2:$F$17,2,FALSE))</f>
        <v/>
      </c>
      <c r="K240" s="226" t="str">
        <f t="shared" si="15"/>
        <v/>
      </c>
      <c r="L240" s="226" t="str">
        <f t="shared" si="16"/>
        <v/>
      </c>
      <c r="M240" s="333" t="b">
        <f t="shared" si="17"/>
        <v>0</v>
      </c>
      <c r="N240" s="214">
        <f t="shared" si="18"/>
        <v>1</v>
      </c>
      <c r="O240" s="294"/>
      <c r="P240" s="322"/>
      <c r="Q240" s="322"/>
    </row>
    <row r="241" spans="1:17" x14ac:dyDescent="0.25">
      <c r="A241" s="216">
        <v>232</v>
      </c>
      <c r="B241" s="39"/>
      <c r="C241" s="39"/>
      <c r="D241" s="39"/>
      <c r="E241" s="38"/>
      <c r="F241" s="38"/>
      <c r="G241" s="38"/>
      <c r="H241" s="38"/>
      <c r="I241" s="67" t="str">
        <f>IF(OR($B241="",$C241="",$D241="",$E241&lt;an_initial,$E241&gt;an_final,$G241="",$M241=FALSE),"",P_ISI_ROM*VLOOKUP(N241,Coef!$E$2:$F$17,2,FALSE))</f>
        <v/>
      </c>
      <c r="J241" s="67" t="str">
        <f>IF(OR($B241="",$C241="",$D241="",$E241="",$E241&gt;an_final,$G241="",$M241=FALSE),"",P_ISI_ROM*VLOOKUP(N241,Coef!$E$2:$F$17,2,FALSE))</f>
        <v/>
      </c>
      <c r="K241" s="226" t="str">
        <f t="shared" si="15"/>
        <v/>
      </c>
      <c r="L241" s="226" t="str">
        <f t="shared" si="16"/>
        <v/>
      </c>
      <c r="M241" s="333" t="b">
        <f t="shared" si="17"/>
        <v>0</v>
      </c>
      <c r="N241" s="214">
        <f t="shared" si="18"/>
        <v>1</v>
      </c>
      <c r="O241" s="294"/>
      <c r="P241" s="322"/>
      <c r="Q241" s="322"/>
    </row>
    <row r="242" spans="1:17" x14ac:dyDescent="0.25">
      <c r="A242" s="216">
        <v>233</v>
      </c>
      <c r="B242" s="39"/>
      <c r="C242" s="39"/>
      <c r="D242" s="39"/>
      <c r="E242" s="38"/>
      <c r="F242" s="38"/>
      <c r="G242" s="38"/>
      <c r="H242" s="38"/>
      <c r="I242" s="67" t="str">
        <f>IF(OR($B242="",$C242="",$D242="",$E242&lt;an_initial,$E242&gt;an_final,$G242="",$M242=FALSE),"",P_ISI_ROM*VLOOKUP(N242,Coef!$E$2:$F$17,2,FALSE))</f>
        <v/>
      </c>
      <c r="J242" s="67" t="str">
        <f>IF(OR($B242="",$C242="",$D242="",$E242="",$E242&gt;an_final,$G242="",$M242=FALSE),"",P_ISI_ROM*VLOOKUP(N242,Coef!$E$2:$F$17,2,FALSE))</f>
        <v/>
      </c>
      <c r="K242" s="226" t="str">
        <f t="shared" si="15"/>
        <v/>
      </c>
      <c r="L242" s="226" t="str">
        <f t="shared" si="16"/>
        <v/>
      </c>
      <c r="M242" s="333" t="b">
        <f t="shared" si="17"/>
        <v>0</v>
      </c>
      <c r="N242" s="214">
        <f t="shared" si="18"/>
        <v>1</v>
      </c>
      <c r="O242" s="294"/>
      <c r="P242" s="322"/>
      <c r="Q242" s="322"/>
    </row>
    <row r="243" spans="1:17" x14ac:dyDescent="0.25">
      <c r="A243" s="216">
        <v>234</v>
      </c>
      <c r="B243" s="39"/>
      <c r="C243" s="39"/>
      <c r="D243" s="39"/>
      <c r="E243" s="38"/>
      <c r="F243" s="38"/>
      <c r="G243" s="38"/>
      <c r="H243" s="38"/>
      <c r="I243" s="67" t="str">
        <f>IF(OR($B243="",$C243="",$D243="",$E243&lt;an_initial,$E243&gt;an_final,$G243="",$M243=FALSE),"",P_ISI_ROM*VLOOKUP(N243,Coef!$E$2:$F$17,2,FALSE))</f>
        <v/>
      </c>
      <c r="J243" s="67" t="str">
        <f>IF(OR($B243="",$C243="",$D243="",$E243="",$E243&gt;an_final,$G243="",$M243=FALSE),"",P_ISI_ROM*VLOOKUP(N243,Coef!$E$2:$F$17,2,FALSE))</f>
        <v/>
      </c>
      <c r="K243" s="226" t="str">
        <f t="shared" si="15"/>
        <v/>
      </c>
      <c r="L243" s="226" t="str">
        <f t="shared" si="16"/>
        <v/>
      </c>
      <c r="M243" s="333" t="b">
        <f t="shared" si="17"/>
        <v>0</v>
      </c>
      <c r="N243" s="214">
        <f t="shared" si="18"/>
        <v>1</v>
      </c>
      <c r="O243" s="294"/>
      <c r="P243" s="322"/>
      <c r="Q243" s="322"/>
    </row>
    <row r="244" spans="1:17" x14ac:dyDescent="0.25">
      <c r="A244" s="216">
        <v>235</v>
      </c>
      <c r="B244" s="39"/>
      <c r="C244" s="39"/>
      <c r="D244" s="39"/>
      <c r="E244" s="38"/>
      <c r="F244" s="38"/>
      <c r="G244" s="38"/>
      <c r="H244" s="38"/>
      <c r="I244" s="67" t="str">
        <f>IF(OR($B244="",$C244="",$D244="",$E244&lt;an_initial,$E244&gt;an_final,$G244="",$M244=FALSE),"",P_ISI_ROM*VLOOKUP(N244,Coef!$E$2:$F$17,2,FALSE))</f>
        <v/>
      </c>
      <c r="J244" s="67" t="str">
        <f>IF(OR($B244="",$C244="",$D244="",$E244="",$E244&gt;an_final,$G244="",$M244=FALSE),"",P_ISI_ROM*VLOOKUP(N244,Coef!$E$2:$F$17,2,FALSE))</f>
        <v/>
      </c>
      <c r="K244" s="226" t="str">
        <f t="shared" si="15"/>
        <v/>
      </c>
      <c r="L244" s="226" t="str">
        <f t="shared" si="16"/>
        <v/>
      </c>
      <c r="M244" s="333" t="b">
        <f t="shared" si="17"/>
        <v>0</v>
      </c>
      <c r="N244" s="214">
        <f t="shared" si="18"/>
        <v>1</v>
      </c>
      <c r="O244" s="294"/>
      <c r="P244" s="322"/>
      <c r="Q244" s="322"/>
    </row>
    <row r="245" spans="1:17" x14ac:dyDescent="0.25">
      <c r="A245" s="216">
        <v>236</v>
      </c>
      <c r="B245" s="39"/>
      <c r="C245" s="39"/>
      <c r="D245" s="39"/>
      <c r="E245" s="38"/>
      <c r="F245" s="38"/>
      <c r="G245" s="38"/>
      <c r="H245" s="38"/>
      <c r="I245" s="67" t="str">
        <f>IF(OR($B245="",$C245="",$D245="",$E245&lt;an_initial,$E245&gt;an_final,$G245="",$M245=FALSE),"",P_ISI_ROM*VLOOKUP(N245,Coef!$E$2:$F$17,2,FALSE))</f>
        <v/>
      </c>
      <c r="J245" s="67" t="str">
        <f>IF(OR($B245="",$C245="",$D245="",$E245="",$E245&gt;an_final,$G245="",$M245=FALSE),"",P_ISI_ROM*VLOOKUP(N245,Coef!$E$2:$F$17,2,FALSE))</f>
        <v/>
      </c>
      <c r="K245" s="226" t="str">
        <f t="shared" si="15"/>
        <v/>
      </c>
      <c r="L245" s="226" t="str">
        <f t="shared" si="16"/>
        <v/>
      </c>
      <c r="M245" s="333" t="b">
        <f t="shared" si="17"/>
        <v>0</v>
      </c>
      <c r="N245" s="214">
        <f t="shared" si="18"/>
        <v>1</v>
      </c>
      <c r="O245" s="294"/>
      <c r="P245" s="322"/>
      <c r="Q245" s="322"/>
    </row>
    <row r="246" spans="1:17" x14ac:dyDescent="0.25">
      <c r="A246" s="216">
        <v>237</v>
      </c>
      <c r="B246" s="39"/>
      <c r="C246" s="39"/>
      <c r="D246" s="39"/>
      <c r="E246" s="38"/>
      <c r="F246" s="38"/>
      <c r="G246" s="38"/>
      <c r="H246" s="38"/>
      <c r="I246" s="67" t="str">
        <f>IF(OR($B246="",$C246="",$D246="",$E246&lt;an_initial,$E246&gt;an_final,$G246="",$M246=FALSE),"",P_ISI_ROM*VLOOKUP(N246,Coef!$E$2:$F$17,2,FALSE))</f>
        <v/>
      </c>
      <c r="J246" s="67" t="str">
        <f>IF(OR($B246="",$C246="",$D246="",$E246="",$E246&gt;an_final,$G246="",$M246=FALSE),"",P_ISI_ROM*VLOOKUP(N246,Coef!$E$2:$F$17,2,FALSE))</f>
        <v/>
      </c>
      <c r="K246" s="226" t="str">
        <f t="shared" si="15"/>
        <v/>
      </c>
      <c r="L246" s="226" t="str">
        <f t="shared" si="16"/>
        <v/>
      </c>
      <c r="M246" s="333" t="b">
        <f t="shared" si="17"/>
        <v>0</v>
      </c>
      <c r="N246" s="214">
        <f t="shared" si="18"/>
        <v>1</v>
      </c>
      <c r="O246" s="294"/>
      <c r="P246" s="322"/>
      <c r="Q246" s="322"/>
    </row>
    <row r="247" spans="1:17" x14ac:dyDescent="0.25">
      <c r="A247" s="216">
        <v>238</v>
      </c>
      <c r="B247" s="39"/>
      <c r="C247" s="39"/>
      <c r="D247" s="39"/>
      <c r="E247" s="38"/>
      <c r="F247" s="38"/>
      <c r="G247" s="38"/>
      <c r="H247" s="38"/>
      <c r="I247" s="67" t="str">
        <f>IF(OR($B247="",$C247="",$D247="",$E247&lt;an_initial,$E247&gt;an_final,$G247="",$M247=FALSE),"",P_ISI_ROM*VLOOKUP(N247,Coef!$E$2:$F$17,2,FALSE))</f>
        <v/>
      </c>
      <c r="J247" s="67" t="str">
        <f>IF(OR($B247="",$C247="",$D247="",$E247="",$E247&gt;an_final,$G247="",$M247=FALSE),"",P_ISI_ROM*VLOOKUP(N247,Coef!$E$2:$F$17,2,FALSE))</f>
        <v/>
      </c>
      <c r="K247" s="226" t="str">
        <f t="shared" si="15"/>
        <v/>
      </c>
      <c r="L247" s="226" t="str">
        <f t="shared" si="16"/>
        <v/>
      </c>
      <c r="M247" s="333" t="b">
        <f t="shared" si="17"/>
        <v>0</v>
      </c>
      <c r="N247" s="214">
        <f t="shared" si="18"/>
        <v>1</v>
      </c>
      <c r="O247" s="294"/>
      <c r="P247" s="322"/>
      <c r="Q247" s="322"/>
    </row>
    <row r="248" spans="1:17" x14ac:dyDescent="0.25">
      <c r="A248" s="216">
        <v>239</v>
      </c>
      <c r="B248" s="39"/>
      <c r="C248" s="39"/>
      <c r="D248" s="39"/>
      <c r="E248" s="38"/>
      <c r="F248" s="38"/>
      <c r="G248" s="38"/>
      <c r="H248" s="38"/>
      <c r="I248" s="67" t="str">
        <f>IF(OR($B248="",$C248="",$D248="",$E248&lt;an_initial,$E248&gt;an_final,$G248="",$M248=FALSE),"",P_ISI_ROM*VLOOKUP(N248,Coef!$E$2:$F$17,2,FALSE))</f>
        <v/>
      </c>
      <c r="J248" s="67" t="str">
        <f>IF(OR($B248="",$C248="",$D248="",$E248="",$E248&gt;an_final,$G248="",$M248=FALSE),"",P_ISI_ROM*VLOOKUP(N248,Coef!$E$2:$F$17,2,FALSE))</f>
        <v/>
      </c>
      <c r="K248" s="226" t="str">
        <f t="shared" si="15"/>
        <v/>
      </c>
      <c r="L248" s="226" t="str">
        <f t="shared" si="16"/>
        <v/>
      </c>
      <c r="M248" s="333" t="b">
        <f t="shared" si="17"/>
        <v>0</v>
      </c>
      <c r="N248" s="214">
        <f t="shared" si="18"/>
        <v>1</v>
      </c>
      <c r="O248" s="294"/>
      <c r="P248" s="322"/>
      <c r="Q248" s="322"/>
    </row>
    <row r="249" spans="1:17" x14ac:dyDescent="0.25">
      <c r="A249" s="216">
        <v>240</v>
      </c>
      <c r="B249" s="39"/>
      <c r="C249" s="39"/>
      <c r="D249" s="39"/>
      <c r="E249" s="38"/>
      <c r="F249" s="38"/>
      <c r="G249" s="38"/>
      <c r="H249" s="38"/>
      <c r="I249" s="67" t="str">
        <f>IF(OR($B249="",$C249="",$D249="",$E249&lt;an_initial,$E249&gt;an_final,$G249="",$M249=FALSE),"",P_ISI_ROM*VLOOKUP(N249,Coef!$E$2:$F$17,2,FALSE))</f>
        <v/>
      </c>
      <c r="J249" s="67" t="str">
        <f>IF(OR($B249="",$C249="",$D249="",$E249="",$E249&gt;an_final,$G249="",$M249=FALSE),"",P_ISI_ROM*VLOOKUP(N249,Coef!$E$2:$F$17,2,FALSE))</f>
        <v/>
      </c>
      <c r="K249" s="226" t="str">
        <f t="shared" si="15"/>
        <v/>
      </c>
      <c r="L249" s="226" t="str">
        <f t="shared" si="16"/>
        <v/>
      </c>
      <c r="M249" s="333" t="b">
        <f t="shared" si="17"/>
        <v>0</v>
      </c>
      <c r="N249" s="214">
        <f t="shared" si="18"/>
        <v>1</v>
      </c>
      <c r="O249" s="294"/>
      <c r="P249" s="322"/>
      <c r="Q249" s="322"/>
    </row>
    <row r="250" spans="1:17" x14ac:dyDescent="0.25">
      <c r="A250" s="216">
        <v>241</v>
      </c>
      <c r="B250" s="39"/>
      <c r="C250" s="39"/>
      <c r="D250" s="39"/>
      <c r="E250" s="38"/>
      <c r="F250" s="38"/>
      <c r="G250" s="38"/>
      <c r="H250" s="38"/>
      <c r="I250" s="67" t="str">
        <f>IF(OR($B250="",$C250="",$D250="",$E250&lt;an_initial,$E250&gt;an_final,$G250="",$M250=FALSE),"",P_ISI_ROM*VLOOKUP(N250,Coef!$E$2:$F$17,2,FALSE))</f>
        <v/>
      </c>
      <c r="J250" s="67" t="str">
        <f>IF(OR($B250="",$C250="",$D250="",$E250="",$E250&gt;an_final,$G250="",$M250=FALSE),"",P_ISI_ROM*VLOOKUP(N250,Coef!$E$2:$F$17,2,FALSE))</f>
        <v/>
      </c>
      <c r="K250" s="226" t="str">
        <f t="shared" si="15"/>
        <v/>
      </c>
      <c r="L250" s="226" t="str">
        <f t="shared" si="16"/>
        <v/>
      </c>
      <c r="M250" s="333" t="b">
        <f t="shared" si="17"/>
        <v>0</v>
      </c>
      <c r="N250" s="214">
        <f t="shared" si="18"/>
        <v>1</v>
      </c>
      <c r="O250" s="294"/>
      <c r="P250" s="322"/>
      <c r="Q250" s="322"/>
    </row>
    <row r="251" spans="1:17" x14ac:dyDescent="0.25">
      <c r="A251" s="216">
        <v>242</v>
      </c>
      <c r="B251" s="39"/>
      <c r="C251" s="39"/>
      <c r="D251" s="39"/>
      <c r="E251" s="38"/>
      <c r="F251" s="38"/>
      <c r="G251" s="38"/>
      <c r="H251" s="38"/>
      <c r="I251" s="67" t="str">
        <f>IF(OR($B251="",$C251="",$D251="",$E251&lt;an_initial,$E251&gt;an_final,$G251="",$M251=FALSE),"",P_ISI_ROM*VLOOKUP(N251,Coef!$E$2:$F$17,2,FALSE))</f>
        <v/>
      </c>
      <c r="J251" s="67" t="str">
        <f>IF(OR($B251="",$C251="",$D251="",$E251="",$E251&gt;an_final,$G251="",$M251=FALSE),"",P_ISI_ROM*VLOOKUP(N251,Coef!$E$2:$F$17,2,FALSE))</f>
        <v/>
      </c>
      <c r="K251" s="226" t="str">
        <f t="shared" si="15"/>
        <v/>
      </c>
      <c r="L251" s="226" t="str">
        <f t="shared" si="16"/>
        <v/>
      </c>
      <c r="M251" s="333" t="b">
        <f t="shared" si="17"/>
        <v>0</v>
      </c>
      <c r="N251" s="214">
        <f t="shared" si="18"/>
        <v>1</v>
      </c>
      <c r="O251" s="294"/>
      <c r="P251" s="322"/>
      <c r="Q251" s="322"/>
    </row>
    <row r="252" spans="1:17" x14ac:dyDescent="0.25">
      <c r="A252" s="216">
        <v>243</v>
      </c>
      <c r="B252" s="39"/>
      <c r="C252" s="39"/>
      <c r="D252" s="39"/>
      <c r="E252" s="38"/>
      <c r="F252" s="38"/>
      <c r="G252" s="38"/>
      <c r="H252" s="38"/>
      <c r="I252" s="67" t="str">
        <f>IF(OR($B252="",$C252="",$D252="",$E252&lt;an_initial,$E252&gt;an_final,$G252="",$M252=FALSE),"",P_ISI_ROM*VLOOKUP(N252,Coef!$E$2:$F$17,2,FALSE))</f>
        <v/>
      </c>
      <c r="J252" s="67" t="str">
        <f>IF(OR($B252="",$C252="",$D252="",$E252="",$E252&gt;an_final,$G252="",$M252=FALSE),"",P_ISI_ROM*VLOOKUP(N252,Coef!$E$2:$F$17,2,FALSE))</f>
        <v/>
      </c>
      <c r="K252" s="226" t="str">
        <f t="shared" si="15"/>
        <v/>
      </c>
      <c r="L252" s="226" t="str">
        <f t="shared" si="16"/>
        <v/>
      </c>
      <c r="M252" s="333" t="b">
        <f t="shared" si="17"/>
        <v>0</v>
      </c>
      <c r="N252" s="214">
        <f t="shared" si="18"/>
        <v>1</v>
      </c>
      <c r="O252" s="294"/>
      <c r="P252" s="322"/>
      <c r="Q252" s="322"/>
    </row>
    <row r="253" spans="1:17" x14ac:dyDescent="0.25">
      <c r="A253" s="216">
        <v>244</v>
      </c>
      <c r="B253" s="39"/>
      <c r="C253" s="39"/>
      <c r="D253" s="39"/>
      <c r="E253" s="38"/>
      <c r="F253" s="38"/>
      <c r="G253" s="38"/>
      <c r="H253" s="38"/>
      <c r="I253" s="67" t="str">
        <f>IF(OR($B253="",$C253="",$D253="",$E253&lt;an_initial,$E253&gt;an_final,$G253="",$M253=FALSE),"",P_ISI_ROM*VLOOKUP(N253,Coef!$E$2:$F$17,2,FALSE))</f>
        <v/>
      </c>
      <c r="J253" s="67" t="str">
        <f>IF(OR($B253="",$C253="",$D253="",$E253="",$E253&gt;an_final,$G253="",$M253=FALSE),"",P_ISI_ROM*VLOOKUP(N253,Coef!$E$2:$F$17,2,FALSE))</f>
        <v/>
      </c>
      <c r="K253" s="226" t="str">
        <f t="shared" si="15"/>
        <v/>
      </c>
      <c r="L253" s="226" t="str">
        <f t="shared" si="16"/>
        <v/>
      </c>
      <c r="M253" s="333" t="b">
        <f t="shared" si="17"/>
        <v>0</v>
      </c>
      <c r="N253" s="214">
        <f t="shared" si="18"/>
        <v>1</v>
      </c>
      <c r="O253" s="294"/>
      <c r="P253" s="322"/>
      <c r="Q253" s="322"/>
    </row>
    <row r="254" spans="1:17" x14ac:dyDescent="0.25">
      <c r="A254" s="216">
        <v>245</v>
      </c>
      <c r="B254" s="39"/>
      <c r="C254" s="39"/>
      <c r="D254" s="39"/>
      <c r="E254" s="38"/>
      <c r="F254" s="38"/>
      <c r="G254" s="38"/>
      <c r="H254" s="38"/>
      <c r="I254" s="67" t="str">
        <f>IF(OR($B254="",$C254="",$D254="",$E254&lt;an_initial,$E254&gt;an_final,$G254="",$M254=FALSE),"",P_ISI_ROM*VLOOKUP(N254,Coef!$E$2:$F$17,2,FALSE))</f>
        <v/>
      </c>
      <c r="J254" s="67" t="str">
        <f>IF(OR($B254="",$C254="",$D254="",$E254="",$E254&gt;an_final,$G254="",$M254=FALSE),"",P_ISI_ROM*VLOOKUP(N254,Coef!$E$2:$F$17,2,FALSE))</f>
        <v/>
      </c>
      <c r="K254" s="226" t="str">
        <f t="shared" si="15"/>
        <v/>
      </c>
      <c r="L254" s="226" t="str">
        <f t="shared" si="16"/>
        <v/>
      </c>
      <c r="M254" s="333" t="b">
        <f t="shared" si="17"/>
        <v>0</v>
      </c>
      <c r="N254" s="214">
        <f t="shared" si="18"/>
        <v>1</v>
      </c>
      <c r="O254" s="294"/>
      <c r="P254" s="322"/>
      <c r="Q254" s="322"/>
    </row>
    <row r="255" spans="1:17" x14ac:dyDescent="0.25">
      <c r="A255" s="216">
        <v>246</v>
      </c>
      <c r="B255" s="39"/>
      <c r="C255" s="39"/>
      <c r="D255" s="39"/>
      <c r="E255" s="38"/>
      <c r="F255" s="38"/>
      <c r="G255" s="38"/>
      <c r="H255" s="38"/>
      <c r="I255" s="67" t="str">
        <f>IF(OR($B255="",$C255="",$D255="",$E255&lt;an_initial,$E255&gt;an_final,$G255="",$M255=FALSE),"",P_ISI_ROM*VLOOKUP(N255,Coef!$E$2:$F$17,2,FALSE))</f>
        <v/>
      </c>
      <c r="J255" s="67" t="str">
        <f>IF(OR($B255="",$C255="",$D255="",$E255="",$E255&gt;an_final,$G255="",$M255=FALSE),"",P_ISI_ROM*VLOOKUP(N255,Coef!$E$2:$F$17,2,FALSE))</f>
        <v/>
      </c>
      <c r="K255" s="226" t="str">
        <f t="shared" si="15"/>
        <v/>
      </c>
      <c r="L255" s="226" t="str">
        <f t="shared" si="16"/>
        <v/>
      </c>
      <c r="M255" s="333" t="b">
        <f t="shared" si="17"/>
        <v>0</v>
      </c>
      <c r="N255" s="214">
        <f t="shared" si="18"/>
        <v>1</v>
      </c>
      <c r="O255" s="294"/>
      <c r="P255" s="322"/>
      <c r="Q255" s="322"/>
    </row>
    <row r="256" spans="1:17" x14ac:dyDescent="0.25">
      <c r="A256" s="216">
        <v>247</v>
      </c>
      <c r="B256" s="39"/>
      <c r="C256" s="39"/>
      <c r="D256" s="39"/>
      <c r="E256" s="38"/>
      <c r="F256" s="38"/>
      <c r="G256" s="38"/>
      <c r="H256" s="38"/>
      <c r="I256" s="67" t="str">
        <f>IF(OR($B256="",$C256="",$D256="",$E256&lt;an_initial,$E256&gt;an_final,$G256="",$M256=FALSE),"",P_ISI_ROM*VLOOKUP(N256,Coef!$E$2:$F$17,2,FALSE))</f>
        <v/>
      </c>
      <c r="J256" s="67" t="str">
        <f>IF(OR($B256="",$C256="",$D256="",$E256="",$E256&gt;an_final,$G256="",$M256=FALSE),"",P_ISI_ROM*VLOOKUP(N256,Coef!$E$2:$F$17,2,FALSE))</f>
        <v/>
      </c>
      <c r="K256" s="226" t="str">
        <f t="shared" si="15"/>
        <v/>
      </c>
      <c r="L256" s="226" t="str">
        <f t="shared" si="16"/>
        <v/>
      </c>
      <c r="M256" s="333" t="b">
        <f t="shared" si="17"/>
        <v>0</v>
      </c>
      <c r="N256" s="214">
        <f t="shared" si="18"/>
        <v>1</v>
      </c>
      <c r="O256" s="294"/>
      <c r="P256" s="322"/>
      <c r="Q256" s="322"/>
    </row>
    <row r="257" spans="1:17" x14ac:dyDescent="0.25">
      <c r="A257" s="216">
        <v>248</v>
      </c>
      <c r="B257" s="39"/>
      <c r="C257" s="39"/>
      <c r="D257" s="39"/>
      <c r="E257" s="38"/>
      <c r="F257" s="38"/>
      <c r="G257" s="38"/>
      <c r="H257" s="38"/>
      <c r="I257" s="67" t="str">
        <f>IF(OR($B257="",$C257="",$D257="",$E257&lt;an_initial,$E257&gt;an_final,$G257="",$M257=FALSE),"",P_ISI_ROM*VLOOKUP(N257,Coef!$E$2:$F$17,2,FALSE))</f>
        <v/>
      </c>
      <c r="J257" s="67" t="str">
        <f>IF(OR($B257="",$C257="",$D257="",$E257="",$E257&gt;an_final,$G257="",$M257=FALSE),"",P_ISI_ROM*VLOOKUP(N257,Coef!$E$2:$F$17,2,FALSE))</f>
        <v/>
      </c>
      <c r="K257" s="226" t="str">
        <f t="shared" si="15"/>
        <v/>
      </c>
      <c r="L257" s="226" t="str">
        <f t="shared" si="16"/>
        <v/>
      </c>
      <c r="M257" s="333" t="b">
        <f t="shared" si="17"/>
        <v>0</v>
      </c>
      <c r="N257" s="214">
        <f t="shared" si="18"/>
        <v>1</v>
      </c>
      <c r="O257" s="294"/>
      <c r="P257" s="322"/>
      <c r="Q257" s="322"/>
    </row>
    <row r="258" spans="1:17" x14ac:dyDescent="0.25">
      <c r="A258" s="216">
        <v>249</v>
      </c>
      <c r="B258" s="39"/>
      <c r="C258" s="39"/>
      <c r="D258" s="39"/>
      <c r="E258" s="38"/>
      <c r="F258" s="38"/>
      <c r="G258" s="38"/>
      <c r="H258" s="38"/>
      <c r="I258" s="67" t="str">
        <f>IF(OR($B258="",$C258="",$D258="",$E258&lt;an_initial,$E258&gt;an_final,$G258="",$M258=FALSE),"",P_ISI_ROM*VLOOKUP(N258,Coef!$E$2:$F$17,2,FALSE))</f>
        <v/>
      </c>
      <c r="J258" s="67" t="str">
        <f>IF(OR($B258="",$C258="",$D258="",$E258="",$E258&gt;an_final,$G258="",$M258=FALSE),"",P_ISI_ROM*VLOOKUP(N258,Coef!$E$2:$F$17,2,FALSE))</f>
        <v/>
      </c>
      <c r="K258" s="226" t="str">
        <f t="shared" si="15"/>
        <v/>
      </c>
      <c r="L258" s="226" t="str">
        <f t="shared" si="16"/>
        <v/>
      </c>
      <c r="M258" s="333" t="b">
        <f t="shared" si="17"/>
        <v>0</v>
      </c>
      <c r="N258" s="214">
        <f t="shared" si="18"/>
        <v>1</v>
      </c>
      <c r="O258" s="294"/>
      <c r="P258" s="322"/>
      <c r="Q258" s="322"/>
    </row>
    <row r="259" spans="1:17" x14ac:dyDescent="0.25">
      <c r="A259" s="216">
        <v>250</v>
      </c>
      <c r="B259" s="39"/>
      <c r="C259" s="39"/>
      <c r="D259" s="39"/>
      <c r="E259" s="38"/>
      <c r="F259" s="38"/>
      <c r="G259" s="38"/>
      <c r="H259" s="38"/>
      <c r="I259" s="67" t="str">
        <f>IF(OR($B259="",$C259="",$D259="",$E259&lt;an_initial,$E259&gt;an_final,$G259="",$M259=FALSE),"",P_ISI_ROM*VLOOKUP(N259,Coef!$E$2:$F$17,2,FALSE))</f>
        <v/>
      </c>
      <c r="J259" s="67" t="str">
        <f>IF(OR($B259="",$C259="",$D259="",$E259="",$E259&gt;an_final,$G259="",$M259=FALSE),"",P_ISI_ROM*VLOOKUP(N259,Coef!$E$2:$F$17,2,FALSE))</f>
        <v/>
      </c>
      <c r="K259" s="226" t="str">
        <f t="shared" si="15"/>
        <v/>
      </c>
      <c r="L259" s="226" t="str">
        <f t="shared" si="16"/>
        <v/>
      </c>
      <c r="M259" s="333" t="b">
        <f t="shared" si="17"/>
        <v>0</v>
      </c>
      <c r="N259" s="214">
        <f t="shared" si="18"/>
        <v>1</v>
      </c>
      <c r="O259" s="294"/>
      <c r="P259" s="322"/>
      <c r="Q259" s="322"/>
    </row>
  </sheetData>
  <sheetProtection password="CA41" sheet="1" objects="1" scenarios="1" formatCells="0" formatColumns="0" formatRows="0"/>
  <mergeCells count="13">
    <mergeCell ref="A5:J5"/>
    <mergeCell ref="A4:J4"/>
    <mergeCell ref="N7:N8"/>
    <mergeCell ref="F7:F8"/>
    <mergeCell ref="A7:A8"/>
    <mergeCell ref="B7:B8"/>
    <mergeCell ref="C7:C8"/>
    <mergeCell ref="D7:D8"/>
    <mergeCell ref="E7:E8"/>
    <mergeCell ref="M7:M8"/>
    <mergeCell ref="G7:G8"/>
    <mergeCell ref="H7:H8"/>
    <mergeCell ref="K7:L7"/>
  </mergeCells>
  <phoneticPr fontId="29" type="noConversion"/>
  <pageMargins left="0.59055118110236227" right="0.59055118110236227" top="0.78740157480314965" bottom="1.1811023622047245" header="0" footer="0.31496062992125984"/>
  <pageSetup paperSize="9" scale="80" fitToHeight="100" orientation="landscape" r:id="rId1"/>
  <headerFooter>
    <oddFooter xml:space="preserve">&amp;LConfirm existenţa lucrărilor
Director de departament
&amp;RCandidat
</oddFooter>
  </headerFooter>
  <rowBreaks count="1" manualBreakCount="1">
    <brk id="35" max="9"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Q259"/>
  <sheetViews>
    <sheetView zoomScaleNormal="100" workbookViewId="0">
      <selection activeCell="Q13" sqref="Q13"/>
    </sheetView>
  </sheetViews>
  <sheetFormatPr defaultRowHeight="15.75" x14ac:dyDescent="0.25"/>
  <cols>
    <col min="1" max="1" width="5.7109375" style="318" customWidth="1"/>
    <col min="2" max="2" width="33.7109375" style="318" customWidth="1"/>
    <col min="3" max="3" width="35.28515625" style="318" customWidth="1"/>
    <col min="4" max="4" width="33.7109375" style="318" customWidth="1"/>
    <col min="5" max="5" width="24.7109375" style="318" customWidth="1"/>
    <col min="6" max="6" width="9.7109375" style="318" customWidth="1"/>
    <col min="7" max="7" width="10.7109375" style="318" customWidth="1"/>
    <col min="8" max="8" width="9.7109375" style="318" customWidth="1"/>
    <col min="9" max="9" width="12.5703125" style="287" customWidth="1"/>
    <col min="10" max="10" width="10.5703125" style="287" hidden="1" customWidth="1"/>
    <col min="11" max="11" width="9.7109375" style="291" hidden="1" customWidth="1"/>
    <col min="12" max="12" width="10.5703125" style="291" hidden="1" customWidth="1"/>
    <col min="13" max="13" width="10.7109375" style="332" hidden="1" customWidth="1"/>
    <col min="14" max="14" width="9.140625" style="362" hidden="1" customWidth="1"/>
    <col min="15" max="16" width="9.140625" style="287" customWidth="1"/>
    <col min="17" max="28" width="9.140625" style="318" customWidth="1"/>
    <col min="29" max="16384" width="9.140625" style="318"/>
  </cols>
  <sheetData>
    <row r="1" spans="1:16" x14ac:dyDescent="0.2">
      <c r="A1" s="611" t="s">
        <v>650</v>
      </c>
      <c r="E1" s="319"/>
      <c r="F1" s="319"/>
      <c r="H1" s="320"/>
      <c r="I1" s="321"/>
      <c r="J1" s="318"/>
      <c r="K1" s="320"/>
      <c r="L1" s="287"/>
      <c r="M1" s="291"/>
      <c r="N1" s="318"/>
      <c r="O1" s="318"/>
      <c r="P1" s="318"/>
    </row>
    <row r="2" spans="1:16" x14ac:dyDescent="0.2">
      <c r="A2" s="611" t="str">
        <f>IF(ISBLANK(facultate), IF(ISBLANK(departament),"","Departament " &amp; departament), "Facultatea " &amp; facultate)</f>
        <v/>
      </c>
      <c r="E2" s="319"/>
      <c r="F2" s="319"/>
      <c r="H2" s="320"/>
      <c r="I2" s="321"/>
      <c r="J2" s="318"/>
      <c r="K2" s="320"/>
      <c r="L2" s="287"/>
      <c r="M2" s="291"/>
      <c r="N2" s="318"/>
      <c r="O2" s="318"/>
      <c r="P2" s="318"/>
    </row>
    <row r="3" spans="1:16" x14ac:dyDescent="0.2">
      <c r="A3" s="611" t="str">
        <f>IF(ISBLANK(departament),"","Departamentul " &amp; departament)</f>
        <v/>
      </c>
      <c r="E3" s="319"/>
      <c r="F3" s="319"/>
      <c r="H3" s="320"/>
      <c r="I3" s="321"/>
      <c r="J3" s="318"/>
      <c r="K3" s="320"/>
      <c r="L3" s="287"/>
      <c r="M3" s="291"/>
      <c r="N3" s="318"/>
      <c r="O3" s="318"/>
      <c r="P3" s="318"/>
    </row>
    <row r="4" spans="1:16" s="322" customFormat="1" x14ac:dyDescent="0.25">
      <c r="A4" s="882" t="s">
        <v>714</v>
      </c>
      <c r="B4" s="882"/>
      <c r="C4" s="882"/>
      <c r="D4" s="882"/>
      <c r="E4" s="882"/>
      <c r="F4" s="882"/>
      <c r="G4" s="882"/>
      <c r="H4" s="882"/>
      <c r="I4" s="882"/>
      <c r="J4" s="882"/>
      <c r="K4" s="292"/>
      <c r="L4" s="292"/>
      <c r="M4" s="293"/>
      <c r="N4" s="294"/>
      <c r="O4" s="294"/>
      <c r="P4" s="294"/>
    </row>
    <row r="5" spans="1:16" s="322" customFormat="1" x14ac:dyDescent="0.25">
      <c r="A5" s="882" t="s">
        <v>803</v>
      </c>
      <c r="B5" s="882"/>
      <c r="C5" s="882"/>
      <c r="D5" s="882"/>
      <c r="E5" s="882"/>
      <c r="F5" s="882"/>
      <c r="G5" s="882"/>
      <c r="H5" s="882"/>
      <c r="I5" s="882"/>
      <c r="J5" s="882"/>
      <c r="K5" s="292"/>
      <c r="L5" s="292"/>
      <c r="M5" s="295"/>
      <c r="N5" s="294"/>
      <c r="O5" s="294"/>
      <c r="P5" s="294"/>
    </row>
    <row r="6" spans="1:16" ht="13.5" customHeight="1" x14ac:dyDescent="0.25">
      <c r="A6" s="287"/>
      <c r="B6" s="287"/>
      <c r="C6" s="287"/>
      <c r="D6" s="287"/>
      <c r="E6" s="287"/>
      <c r="F6" s="287"/>
      <c r="G6" s="287"/>
      <c r="H6" s="287"/>
      <c r="I6" s="294"/>
      <c r="J6" s="296" t="str">
        <f>CONCATENATE(functie," ",nume_candidat)</f>
        <v xml:space="preserve"> </v>
      </c>
      <c r="M6" s="295"/>
      <c r="N6" s="287"/>
    </row>
    <row r="7" spans="1:16" s="322" customFormat="1" ht="35.25" customHeight="1" x14ac:dyDescent="0.25">
      <c r="A7" s="883" t="s">
        <v>470</v>
      </c>
      <c r="B7" s="883" t="s">
        <v>0</v>
      </c>
      <c r="C7" s="883" t="s">
        <v>1</v>
      </c>
      <c r="D7" s="883" t="s">
        <v>2</v>
      </c>
      <c r="E7" s="880" t="s">
        <v>804</v>
      </c>
      <c r="F7" s="883" t="s">
        <v>3</v>
      </c>
      <c r="G7" s="883" t="s">
        <v>4</v>
      </c>
      <c r="H7" s="883" t="s">
        <v>5</v>
      </c>
      <c r="I7" s="298" t="s">
        <v>886</v>
      </c>
      <c r="J7" s="298"/>
      <c r="K7" s="883" t="s">
        <v>7</v>
      </c>
      <c r="L7" s="883"/>
      <c r="M7" s="890" t="s">
        <v>708</v>
      </c>
      <c r="N7" s="893" t="s">
        <v>822</v>
      </c>
      <c r="O7" s="294"/>
      <c r="P7" s="294"/>
    </row>
    <row r="8" spans="1:16" s="322" customFormat="1" ht="39.75" customHeight="1" x14ac:dyDescent="0.25">
      <c r="A8" s="883"/>
      <c r="B8" s="883"/>
      <c r="C8" s="883"/>
      <c r="D8" s="883"/>
      <c r="E8" s="881"/>
      <c r="F8" s="883"/>
      <c r="G8" s="883"/>
      <c r="H8" s="883"/>
      <c r="I8" s="298" t="str">
        <f>CONCATENATE("ultimii ",durata_evaluare," ani")</f>
        <v>ultimii 5 ani</v>
      </c>
      <c r="J8" s="299" t="s">
        <v>6</v>
      </c>
      <c r="K8" s="298" t="str">
        <f>CONCATENATE("ultimii                                  ",durata_evaluare," ani")</f>
        <v>ultimii                                  5 ani</v>
      </c>
      <c r="L8" s="299" t="s">
        <v>6</v>
      </c>
      <c r="M8" s="890"/>
      <c r="N8" s="893"/>
      <c r="O8" s="294"/>
      <c r="P8" s="294"/>
    </row>
    <row r="9" spans="1:16" s="322" customFormat="1" x14ac:dyDescent="0.25">
      <c r="A9" s="301"/>
      <c r="B9" s="302"/>
      <c r="C9" s="302"/>
      <c r="D9" s="302"/>
      <c r="E9" s="302"/>
      <c r="F9" s="354"/>
      <c r="G9" s="303"/>
      <c r="H9" s="352"/>
      <c r="I9" s="572">
        <f>SUMIF(I10:I259,"&gt;0")</f>
        <v>0</v>
      </c>
      <c r="J9" s="572">
        <f>SUMIF(J10:J259,"&gt;0")</f>
        <v>0</v>
      </c>
      <c r="K9" s="327">
        <f>SUMIF(K10:K259,"&gt;0")</f>
        <v>0</v>
      </c>
      <c r="L9" s="327">
        <f>SUMIF(L10:L259,"&gt;0")</f>
        <v>0</v>
      </c>
      <c r="M9" s="328"/>
      <c r="N9" s="358"/>
      <c r="O9" s="294"/>
      <c r="P9" s="294"/>
    </row>
    <row r="10" spans="1:16" s="322" customFormat="1" x14ac:dyDescent="0.25">
      <c r="A10" s="216">
        <v>1</v>
      </c>
      <c r="B10" s="43"/>
      <c r="C10" s="43"/>
      <c r="D10" s="54"/>
      <c r="E10" s="359"/>
      <c r="F10" s="34"/>
      <c r="G10" s="34"/>
      <c r="H10" s="34"/>
      <c r="I10" s="67" t="str">
        <f>IF(OR($B10="",$C10="",$D10="",$E10="",$F10&lt;an_initial,$F10&gt;an_final,$M10=FALSE),"",R_BDI_STR*VLOOKUP(N10,Coef!$E$2:$F$17,2,FALSE))</f>
        <v/>
      </c>
      <c r="J10" s="67" t="str">
        <f>IF(OR($B10="",$C10="",$D10="",$E10="",$F10="",$F10&gt;an_final,$M10=FALSE),"",R_BDI_STR*VLOOKUP(N10,Coef!$E$2:$F$17,2,FALSE))</f>
        <v/>
      </c>
      <c r="K10" s="226" t="str">
        <f t="shared" ref="K10:K73" si="0">IF(OR($B10="",$C10="",$D10="",$E10="",$F10&gt;an_final,$M10=FALSE),"",IF($F10&gt;=an_initial,1,""))</f>
        <v/>
      </c>
      <c r="L10" s="226" t="str">
        <f t="shared" ref="L10:L73" si="1">IF(OR($B10="",$C10="",$D10="",$E10="",$F10="",$F10&gt;an_final,$M10=FALSE),"",1)</f>
        <v/>
      </c>
      <c r="M10" s="333" t="b">
        <f t="shared" ref="M10:M73" si="2">IF(nume_candidat="",FALSE,ISNUMBER(SEARCH(nume_candidat,$B10)))</f>
        <v>0</v>
      </c>
      <c r="N10" s="217">
        <f t="shared" ref="N10:N41" si="3">LEN(B10)-LEN(SUBSTITUTE(B10,",",""))+1</f>
        <v>1</v>
      </c>
      <c r="O10" s="294"/>
      <c r="P10" s="294"/>
    </row>
    <row r="11" spans="1:16" s="361" customFormat="1" x14ac:dyDescent="0.25">
      <c r="A11" s="216">
        <v>2</v>
      </c>
      <c r="B11" s="43"/>
      <c r="C11" s="43"/>
      <c r="D11" s="43"/>
      <c r="E11" s="359"/>
      <c r="F11" s="34"/>
      <c r="G11" s="33"/>
      <c r="H11" s="33"/>
      <c r="I11" s="67" t="str">
        <f>IF(OR($B11="",$C11="",$D11="",$E11="",$F11&lt;an_initial,$F11&gt;an_final,$M11=FALSE),"",R_BDI_STR*VLOOKUP(N11,Coef!$E$2:$F$17,2,FALSE))</f>
        <v/>
      </c>
      <c r="J11" s="67" t="str">
        <f>IF(OR($B11="",$C11="",$D11="",$E11="",$F11="",$F11&gt;an_final,$M11=FALSE),"",R_BDI_STR*VLOOKUP(N11,Coef!$E$2:$F$17,2,FALSE))</f>
        <v/>
      </c>
      <c r="K11" s="226" t="str">
        <f t="shared" si="0"/>
        <v/>
      </c>
      <c r="L11" s="226" t="str">
        <f t="shared" si="1"/>
        <v/>
      </c>
      <c r="M11" s="333" t="b">
        <f t="shared" si="2"/>
        <v>0</v>
      </c>
      <c r="N11" s="217">
        <f t="shared" si="3"/>
        <v>1</v>
      </c>
      <c r="O11" s="360"/>
      <c r="P11" s="360"/>
    </row>
    <row r="12" spans="1:16" s="322" customFormat="1" x14ac:dyDescent="0.25">
      <c r="A12" s="216">
        <v>3</v>
      </c>
      <c r="B12" s="39"/>
      <c r="C12" s="43"/>
      <c r="D12" s="39"/>
      <c r="E12" s="359"/>
      <c r="F12" s="34"/>
      <c r="G12" s="33"/>
      <c r="H12" s="216"/>
      <c r="I12" s="67" t="str">
        <f>IF(OR($B12="",$C12="",$D12="",$E12="",$F12&lt;an_initial,$F12&gt;an_final,$M12=FALSE),"",R_BDI_STR*VLOOKUP(N12,Coef!$E$2:$F$17,2,FALSE))</f>
        <v/>
      </c>
      <c r="J12" s="67" t="str">
        <f>IF(OR($B12="",$C12="",$D12="",$E12="",$F12="",$F12&gt;an_final,$M12=FALSE),"",R_BDI_STR*VLOOKUP(N12,Coef!$E$2:$F$17,2,FALSE))</f>
        <v/>
      </c>
      <c r="K12" s="226" t="str">
        <f t="shared" si="0"/>
        <v/>
      </c>
      <c r="L12" s="226" t="str">
        <f t="shared" si="1"/>
        <v/>
      </c>
      <c r="M12" s="333" t="b">
        <f t="shared" si="2"/>
        <v>0</v>
      </c>
      <c r="N12" s="217">
        <f t="shared" si="3"/>
        <v>1</v>
      </c>
      <c r="O12" s="294"/>
      <c r="P12" s="294"/>
    </row>
    <row r="13" spans="1:16" s="322" customFormat="1" x14ac:dyDescent="0.25">
      <c r="A13" s="216">
        <v>4</v>
      </c>
      <c r="B13" s="39"/>
      <c r="C13" s="39"/>
      <c r="D13" s="39"/>
      <c r="E13" s="43"/>
      <c r="F13" s="38"/>
      <c r="G13" s="38"/>
      <c r="H13" s="38"/>
      <c r="I13" s="67" t="str">
        <f>IF(OR($B13="",$C13="",$D13="",$E13="",$F13&lt;an_initial,$F13&gt;an_final,$M13=FALSE),"",R_BDI_STR*VLOOKUP(N13,Coef!$E$2:$F$17,2,FALSE))</f>
        <v/>
      </c>
      <c r="J13" s="67" t="str">
        <f>IF(OR($B13="",$C13="",$D13="",$E13="",$F13="",$F13&gt;an_final,$M13=FALSE),"",R_BDI_STR*VLOOKUP(N13,Coef!$E$2:$F$17,2,FALSE))</f>
        <v/>
      </c>
      <c r="K13" s="226" t="str">
        <f t="shared" si="0"/>
        <v/>
      </c>
      <c r="L13" s="226" t="str">
        <f t="shared" si="1"/>
        <v/>
      </c>
      <c r="M13" s="333" t="b">
        <f t="shared" si="2"/>
        <v>0</v>
      </c>
      <c r="N13" s="217">
        <f t="shared" si="3"/>
        <v>1</v>
      </c>
      <c r="O13" s="294"/>
      <c r="P13" s="294"/>
    </row>
    <row r="14" spans="1:16" s="322" customFormat="1" x14ac:dyDescent="0.25">
      <c r="A14" s="216">
        <v>5</v>
      </c>
      <c r="B14" s="39"/>
      <c r="C14" s="39"/>
      <c r="D14" s="39"/>
      <c r="E14" s="43"/>
      <c r="F14" s="38"/>
      <c r="G14" s="38"/>
      <c r="H14" s="38"/>
      <c r="I14" s="67" t="str">
        <f>IF(OR($B14="",$C14="",$D14="",$E14="",$F14&lt;an_initial,$F14&gt;an_final,$M14=FALSE),"",R_BDI_STR*VLOOKUP(N14,Coef!$E$2:$F$17,2,FALSE))</f>
        <v/>
      </c>
      <c r="J14" s="67" t="str">
        <f>IF(OR($B14="",$C14="",$D14="",$E14="",$F14="",$F14&gt;an_final,$M14=FALSE),"",R_BDI_STR*VLOOKUP(N14,Coef!$E$2:$F$17,2,FALSE))</f>
        <v/>
      </c>
      <c r="K14" s="226" t="str">
        <f t="shared" si="0"/>
        <v/>
      </c>
      <c r="L14" s="226" t="str">
        <f t="shared" si="1"/>
        <v/>
      </c>
      <c r="M14" s="333" t="b">
        <f t="shared" si="2"/>
        <v>0</v>
      </c>
      <c r="N14" s="217">
        <f t="shared" si="3"/>
        <v>1</v>
      </c>
      <c r="O14" s="294"/>
      <c r="P14" s="294"/>
    </row>
    <row r="15" spans="1:16" s="322" customFormat="1" x14ac:dyDescent="0.25">
      <c r="A15" s="216">
        <v>6</v>
      </c>
      <c r="B15" s="39"/>
      <c r="C15" s="39"/>
      <c r="D15" s="39"/>
      <c r="E15" s="39"/>
      <c r="F15" s="38"/>
      <c r="G15" s="38"/>
      <c r="H15" s="38"/>
      <c r="I15" s="67" t="str">
        <f>IF(OR($B15="",$C15="",$D15="",$E15="",$F15&lt;an_initial,$F15&gt;an_final,$M15=FALSE),"",R_BDI_STR*VLOOKUP(N15,Coef!$E$2:$F$17,2,FALSE))</f>
        <v/>
      </c>
      <c r="J15" s="67" t="str">
        <f>IF(OR($B15="",$C15="",$D15="",$E15="",$F15="",$F15&gt;an_final,$M15=FALSE),"",R_BDI_STR*VLOOKUP(N15,Coef!$E$2:$F$17,2,FALSE))</f>
        <v/>
      </c>
      <c r="K15" s="226" t="str">
        <f t="shared" si="0"/>
        <v/>
      </c>
      <c r="L15" s="226" t="str">
        <f t="shared" si="1"/>
        <v/>
      </c>
      <c r="M15" s="333" t="b">
        <f t="shared" si="2"/>
        <v>0</v>
      </c>
      <c r="N15" s="217">
        <f t="shared" si="3"/>
        <v>1</v>
      </c>
      <c r="O15" s="294"/>
      <c r="P15" s="294"/>
    </row>
    <row r="16" spans="1:16" s="322" customFormat="1" x14ac:dyDescent="0.25">
      <c r="A16" s="216">
        <v>7</v>
      </c>
      <c r="B16" s="39"/>
      <c r="C16" s="39"/>
      <c r="D16" s="39"/>
      <c r="E16" s="39"/>
      <c r="F16" s="38"/>
      <c r="G16" s="38"/>
      <c r="H16" s="38"/>
      <c r="I16" s="67" t="str">
        <f>IF(OR($B16="",$C16="",$D16="",$E16="",$F16&lt;an_initial,$F16&gt;an_final,$M16=FALSE),"",R_BDI_STR*VLOOKUP(N16,Coef!$E$2:$F$17,2,FALSE))</f>
        <v/>
      </c>
      <c r="J16" s="67" t="str">
        <f>IF(OR($B16="",$C16="",$D16="",$E16="",$F16="",$F16&gt;an_final,$M16=FALSE),"",R_BDI_STR*VLOOKUP(N16,Coef!$E$2:$F$17,2,FALSE))</f>
        <v/>
      </c>
      <c r="K16" s="226" t="str">
        <f t="shared" si="0"/>
        <v/>
      </c>
      <c r="L16" s="226" t="str">
        <f t="shared" si="1"/>
        <v/>
      </c>
      <c r="M16" s="333" t="b">
        <f t="shared" si="2"/>
        <v>0</v>
      </c>
      <c r="N16" s="217">
        <f t="shared" si="3"/>
        <v>1</v>
      </c>
      <c r="O16" s="294"/>
      <c r="P16" s="294"/>
    </row>
    <row r="17" spans="1:16" s="322" customFormat="1" x14ac:dyDescent="0.25">
      <c r="A17" s="216">
        <v>8</v>
      </c>
      <c r="B17" s="39"/>
      <c r="C17" s="39"/>
      <c r="D17" s="39"/>
      <c r="E17" s="39"/>
      <c r="F17" s="38"/>
      <c r="G17" s="38"/>
      <c r="H17" s="38"/>
      <c r="I17" s="67" t="str">
        <f>IF(OR($B17="",$C17="",$D17="",$E17="",$F17&lt;an_initial,$F17&gt;an_final,$M17=FALSE),"",R_BDI_STR*VLOOKUP(N17,Coef!$E$2:$F$17,2,FALSE))</f>
        <v/>
      </c>
      <c r="J17" s="67" t="str">
        <f>IF(OR($B17="",$C17="",$D17="",$E17="",$F17="",$F17&gt;an_final,$M17=FALSE),"",R_BDI_STR*VLOOKUP(N17,Coef!$E$2:$F$17,2,FALSE))</f>
        <v/>
      </c>
      <c r="K17" s="226" t="str">
        <f t="shared" si="0"/>
        <v/>
      </c>
      <c r="L17" s="226" t="str">
        <f t="shared" si="1"/>
        <v/>
      </c>
      <c r="M17" s="333" t="b">
        <f t="shared" si="2"/>
        <v>0</v>
      </c>
      <c r="N17" s="217">
        <f t="shared" si="3"/>
        <v>1</v>
      </c>
      <c r="O17" s="294"/>
      <c r="P17" s="294"/>
    </row>
    <row r="18" spans="1:16" s="322" customFormat="1" x14ac:dyDescent="0.25">
      <c r="A18" s="216">
        <v>9</v>
      </c>
      <c r="B18" s="39"/>
      <c r="C18" s="39"/>
      <c r="D18" s="39"/>
      <c r="E18" s="39"/>
      <c r="F18" s="38"/>
      <c r="G18" s="38"/>
      <c r="H18" s="38"/>
      <c r="I18" s="67" t="str">
        <f>IF(OR($B18="",$C18="",$D18="",$E18="",$F18&lt;an_initial,$F18&gt;an_final,$M18=FALSE),"",R_BDI_STR*VLOOKUP(N18,Coef!$E$2:$F$17,2,FALSE))</f>
        <v/>
      </c>
      <c r="J18" s="67" t="str">
        <f>IF(OR($B18="",$C18="",$D18="",$E18="",$F18="",$F18&gt;an_final,$M18=FALSE),"",R_BDI_STR*VLOOKUP(N18,Coef!$E$2:$F$17,2,FALSE))</f>
        <v/>
      </c>
      <c r="K18" s="226" t="str">
        <f t="shared" si="0"/>
        <v/>
      </c>
      <c r="L18" s="226" t="str">
        <f t="shared" si="1"/>
        <v/>
      </c>
      <c r="M18" s="333" t="b">
        <f t="shared" si="2"/>
        <v>0</v>
      </c>
      <c r="N18" s="217">
        <f t="shared" si="3"/>
        <v>1</v>
      </c>
      <c r="O18" s="294"/>
      <c r="P18" s="294"/>
    </row>
    <row r="19" spans="1:16" s="322" customFormat="1" x14ac:dyDescent="0.25">
      <c r="A19" s="216">
        <v>10</v>
      </c>
      <c r="B19" s="39"/>
      <c r="C19" s="39"/>
      <c r="D19" s="39"/>
      <c r="E19" s="39"/>
      <c r="F19" s="38"/>
      <c r="G19" s="38"/>
      <c r="H19" s="38"/>
      <c r="I19" s="67" t="str">
        <f>IF(OR($B19="",$C19="",$D19="",$E19="",$F19&lt;an_initial,$F19&gt;an_final,$M19=FALSE),"",R_BDI_STR*VLOOKUP(N19,Coef!$E$2:$F$17,2,FALSE))</f>
        <v/>
      </c>
      <c r="J19" s="67" t="str">
        <f>IF(OR($B19="",$C19="",$D19="",$E19="",$F19="",$F19&gt;an_final,$M19=FALSE),"",R_BDI_STR*VLOOKUP(N19,Coef!$E$2:$F$17,2,FALSE))</f>
        <v/>
      </c>
      <c r="K19" s="226" t="str">
        <f t="shared" si="0"/>
        <v/>
      </c>
      <c r="L19" s="226" t="str">
        <f t="shared" si="1"/>
        <v/>
      </c>
      <c r="M19" s="333" t="b">
        <f t="shared" si="2"/>
        <v>0</v>
      </c>
      <c r="N19" s="217">
        <f t="shared" si="3"/>
        <v>1</v>
      </c>
      <c r="O19" s="294"/>
      <c r="P19" s="294"/>
    </row>
    <row r="20" spans="1:16" s="322" customFormat="1" x14ac:dyDescent="0.25">
      <c r="A20" s="216">
        <v>11</v>
      </c>
      <c r="B20" s="39"/>
      <c r="C20" s="39"/>
      <c r="D20" s="39"/>
      <c r="E20" s="39"/>
      <c r="F20" s="38"/>
      <c r="G20" s="38"/>
      <c r="H20" s="38"/>
      <c r="I20" s="67" t="str">
        <f>IF(OR($B20="",$C20="",$D20="",$E20="",$F20&lt;an_initial,$F20&gt;an_final,$M20=FALSE),"",R_BDI_STR*VLOOKUP(N20,Coef!$E$2:$F$17,2,FALSE))</f>
        <v/>
      </c>
      <c r="J20" s="67" t="str">
        <f>IF(OR($B20="",$C20="",$D20="",$E20="",$F20="",$F20&gt;an_final,$M20=FALSE),"",R_BDI_STR*VLOOKUP(N20,Coef!$E$2:$F$17,2,FALSE))</f>
        <v/>
      </c>
      <c r="K20" s="226" t="str">
        <f t="shared" si="0"/>
        <v/>
      </c>
      <c r="L20" s="226" t="str">
        <f t="shared" si="1"/>
        <v/>
      </c>
      <c r="M20" s="333" t="b">
        <f t="shared" si="2"/>
        <v>0</v>
      </c>
      <c r="N20" s="217">
        <f t="shared" si="3"/>
        <v>1</v>
      </c>
      <c r="O20" s="294"/>
      <c r="P20" s="294"/>
    </row>
    <row r="21" spans="1:16" s="322" customFormat="1" x14ac:dyDescent="0.25">
      <c r="A21" s="216">
        <v>12</v>
      </c>
      <c r="B21" s="39"/>
      <c r="C21" s="39"/>
      <c r="D21" s="39"/>
      <c r="E21" s="39"/>
      <c r="F21" s="38"/>
      <c r="G21" s="38"/>
      <c r="H21" s="38"/>
      <c r="I21" s="67" t="str">
        <f>IF(OR($B21="",$C21="",$D21="",$E21="",$F21&lt;an_initial,$F21&gt;an_final,$M21=FALSE),"",R_BDI_STR*VLOOKUP(N21,Coef!$E$2:$F$17,2,FALSE))</f>
        <v/>
      </c>
      <c r="J21" s="67" t="str">
        <f>IF(OR($B21="",$C21="",$D21="",$E21="",$F21="",$F21&gt;an_final,$M21=FALSE),"",R_BDI_STR*VLOOKUP(N21,Coef!$E$2:$F$17,2,FALSE))</f>
        <v/>
      </c>
      <c r="K21" s="226" t="str">
        <f t="shared" si="0"/>
        <v/>
      </c>
      <c r="L21" s="226" t="str">
        <f t="shared" si="1"/>
        <v/>
      </c>
      <c r="M21" s="333" t="b">
        <f t="shared" si="2"/>
        <v>0</v>
      </c>
      <c r="N21" s="217">
        <f t="shared" si="3"/>
        <v>1</v>
      </c>
      <c r="O21" s="294"/>
      <c r="P21" s="294"/>
    </row>
    <row r="22" spans="1:16" s="322" customFormat="1" x14ac:dyDescent="0.25">
      <c r="A22" s="216">
        <v>13</v>
      </c>
      <c r="B22" s="39"/>
      <c r="C22" s="39"/>
      <c r="D22" s="39"/>
      <c r="E22" s="39"/>
      <c r="F22" s="38"/>
      <c r="G22" s="38"/>
      <c r="H22" s="38"/>
      <c r="I22" s="67" t="str">
        <f>IF(OR($B22="",$C22="",$D22="",$E22="",$F22&lt;an_initial,$F22&gt;an_final,$M22=FALSE),"",R_BDI_STR*VLOOKUP(N22,Coef!$E$2:$F$17,2,FALSE))</f>
        <v/>
      </c>
      <c r="J22" s="67" t="str">
        <f>IF(OR($B22="",$C22="",$D22="",$E22="",$F22="",$F22&gt;an_final,$M22=FALSE),"",R_BDI_STR*VLOOKUP(N22,Coef!$E$2:$F$17,2,FALSE))</f>
        <v/>
      </c>
      <c r="K22" s="226" t="str">
        <f t="shared" si="0"/>
        <v/>
      </c>
      <c r="L22" s="226" t="str">
        <f t="shared" si="1"/>
        <v/>
      </c>
      <c r="M22" s="333" t="b">
        <f t="shared" si="2"/>
        <v>0</v>
      </c>
      <c r="N22" s="217">
        <f t="shared" si="3"/>
        <v>1</v>
      </c>
      <c r="O22" s="294"/>
      <c r="P22" s="294"/>
    </row>
    <row r="23" spans="1:16" s="322" customFormat="1" x14ac:dyDescent="0.25">
      <c r="A23" s="216">
        <v>14</v>
      </c>
      <c r="B23" s="39"/>
      <c r="C23" s="39"/>
      <c r="D23" s="39"/>
      <c r="E23" s="39"/>
      <c r="F23" s="38"/>
      <c r="G23" s="38"/>
      <c r="H23" s="38"/>
      <c r="I23" s="67" t="str">
        <f>IF(OR($B23="",$C23="",$D23="",$E23="",$F23&lt;an_initial,$F23&gt;an_final,$M23=FALSE),"",R_BDI_STR*VLOOKUP(N23,Coef!$E$2:$F$17,2,FALSE))</f>
        <v/>
      </c>
      <c r="J23" s="67" t="str">
        <f>IF(OR($B23="",$C23="",$D23="",$E23="",$F23="",$F23&gt;an_final,$M23=FALSE),"",R_BDI_STR*VLOOKUP(N23,Coef!$E$2:$F$17,2,FALSE))</f>
        <v/>
      </c>
      <c r="K23" s="226" t="str">
        <f t="shared" si="0"/>
        <v/>
      </c>
      <c r="L23" s="226" t="str">
        <f t="shared" si="1"/>
        <v/>
      </c>
      <c r="M23" s="333" t="b">
        <f t="shared" si="2"/>
        <v>0</v>
      </c>
      <c r="N23" s="217">
        <f t="shared" si="3"/>
        <v>1</v>
      </c>
      <c r="O23" s="294"/>
      <c r="P23" s="294"/>
    </row>
    <row r="24" spans="1:16" s="322" customFormat="1" x14ac:dyDescent="0.25">
      <c r="A24" s="216">
        <v>15</v>
      </c>
      <c r="B24" s="39"/>
      <c r="C24" s="39"/>
      <c r="D24" s="39"/>
      <c r="E24" s="39"/>
      <c r="F24" s="38"/>
      <c r="G24" s="38"/>
      <c r="H24" s="38"/>
      <c r="I24" s="67" t="str">
        <f>IF(OR($B24="",$C24="",$D24="",$E24="",$F24&lt;an_initial,$F24&gt;an_final,$M24=FALSE),"",R_BDI_STR*VLOOKUP(N24,Coef!$E$2:$F$17,2,FALSE))</f>
        <v/>
      </c>
      <c r="J24" s="67" t="str">
        <f>IF(OR($B24="",$C24="",$D24="",$E24="",$F24="",$F24&gt;an_final,$M24=FALSE),"",R_BDI_STR*VLOOKUP(N24,Coef!$E$2:$F$17,2,FALSE))</f>
        <v/>
      </c>
      <c r="K24" s="226" t="str">
        <f t="shared" si="0"/>
        <v/>
      </c>
      <c r="L24" s="226" t="str">
        <f t="shared" si="1"/>
        <v/>
      </c>
      <c r="M24" s="333" t="b">
        <f t="shared" si="2"/>
        <v>0</v>
      </c>
      <c r="N24" s="217">
        <f t="shared" si="3"/>
        <v>1</v>
      </c>
      <c r="O24" s="294"/>
      <c r="P24" s="294"/>
    </row>
    <row r="25" spans="1:16" s="322" customFormat="1" x14ac:dyDescent="0.25">
      <c r="A25" s="216">
        <v>16</v>
      </c>
      <c r="B25" s="39"/>
      <c r="C25" s="39"/>
      <c r="D25" s="39"/>
      <c r="E25" s="39"/>
      <c r="F25" s="38"/>
      <c r="G25" s="38"/>
      <c r="H25" s="38"/>
      <c r="I25" s="67" t="str">
        <f>IF(OR($B25="",$C25="",$D25="",$E25="",$F25&lt;an_initial,$F25&gt;an_final,$M25=FALSE),"",R_BDI_STR*VLOOKUP(N25,Coef!$E$2:$F$17,2,FALSE))</f>
        <v/>
      </c>
      <c r="J25" s="67" t="str">
        <f>IF(OR($B25="",$C25="",$D25="",$E25="",$F25="",$F25&gt;an_final,$M25=FALSE),"",R_BDI_STR*VLOOKUP(N25,Coef!$E$2:$F$17,2,FALSE))</f>
        <v/>
      </c>
      <c r="K25" s="226" t="str">
        <f t="shared" si="0"/>
        <v/>
      </c>
      <c r="L25" s="226" t="str">
        <f t="shared" si="1"/>
        <v/>
      </c>
      <c r="M25" s="333" t="b">
        <f t="shared" si="2"/>
        <v>0</v>
      </c>
      <c r="N25" s="217">
        <f t="shared" si="3"/>
        <v>1</v>
      </c>
      <c r="O25" s="294"/>
      <c r="P25" s="294"/>
    </row>
    <row r="26" spans="1:16" s="322" customFormat="1" x14ac:dyDescent="0.25">
      <c r="A26" s="216">
        <v>17</v>
      </c>
      <c r="B26" s="39"/>
      <c r="C26" s="39"/>
      <c r="D26" s="39"/>
      <c r="E26" s="39"/>
      <c r="F26" s="38"/>
      <c r="G26" s="38"/>
      <c r="H26" s="38"/>
      <c r="I26" s="67" t="str">
        <f>IF(OR($B26="",$C26="",$D26="",$E26="",$F26&lt;an_initial,$F26&gt;an_final,$M26=FALSE),"",R_BDI_STR*VLOOKUP(N26,Coef!$E$2:$F$17,2,FALSE))</f>
        <v/>
      </c>
      <c r="J26" s="67" t="str">
        <f>IF(OR($B26="",$C26="",$D26="",$E26="",$F26="",$F26&gt;an_final,$M26=FALSE),"",R_BDI_STR*VLOOKUP(N26,Coef!$E$2:$F$17,2,FALSE))</f>
        <v/>
      </c>
      <c r="K26" s="226" t="str">
        <f t="shared" si="0"/>
        <v/>
      </c>
      <c r="L26" s="226" t="str">
        <f t="shared" si="1"/>
        <v/>
      </c>
      <c r="M26" s="333" t="b">
        <f t="shared" si="2"/>
        <v>0</v>
      </c>
      <c r="N26" s="217">
        <f t="shared" si="3"/>
        <v>1</v>
      </c>
      <c r="O26" s="294"/>
      <c r="P26" s="294"/>
    </row>
    <row r="27" spans="1:16" s="322" customFormat="1" x14ac:dyDescent="0.25">
      <c r="A27" s="216">
        <v>18</v>
      </c>
      <c r="B27" s="39"/>
      <c r="C27" s="39"/>
      <c r="D27" s="39"/>
      <c r="E27" s="39"/>
      <c r="F27" s="38"/>
      <c r="G27" s="38"/>
      <c r="H27" s="38"/>
      <c r="I27" s="67" t="str">
        <f>IF(OR($B27="",$C27="",$D27="",$E27="",$F27&lt;an_initial,$F27&gt;an_final,$M27=FALSE),"",R_BDI_STR*VLOOKUP(N27,Coef!$E$2:$F$17,2,FALSE))</f>
        <v/>
      </c>
      <c r="J27" s="67" t="str">
        <f>IF(OR($B27="",$C27="",$D27="",$E27="",$F27="",$F27&gt;an_final,$M27=FALSE),"",R_BDI_STR*VLOOKUP(N27,Coef!$E$2:$F$17,2,FALSE))</f>
        <v/>
      </c>
      <c r="K27" s="226" t="str">
        <f t="shared" si="0"/>
        <v/>
      </c>
      <c r="L27" s="226" t="str">
        <f t="shared" si="1"/>
        <v/>
      </c>
      <c r="M27" s="333" t="b">
        <f t="shared" si="2"/>
        <v>0</v>
      </c>
      <c r="N27" s="217">
        <f t="shared" si="3"/>
        <v>1</v>
      </c>
      <c r="O27" s="294"/>
      <c r="P27" s="294"/>
    </row>
    <row r="28" spans="1:16" s="322" customFormat="1" x14ac:dyDescent="0.25">
      <c r="A28" s="216">
        <v>19</v>
      </c>
      <c r="B28" s="39"/>
      <c r="C28" s="39"/>
      <c r="D28" s="39"/>
      <c r="E28" s="39"/>
      <c r="F28" s="38"/>
      <c r="G28" s="38"/>
      <c r="H28" s="38"/>
      <c r="I28" s="67" t="str">
        <f>IF(OR($B28="",$C28="",$D28="",$E28="",$F28&lt;an_initial,$F28&gt;an_final,$M28=FALSE),"",R_BDI_STR*VLOOKUP(N28,Coef!$E$2:$F$17,2,FALSE))</f>
        <v/>
      </c>
      <c r="J28" s="67" t="str">
        <f>IF(OR($B28="",$C28="",$D28="",$E28="",$F28="",$F28&gt;an_final,$M28=FALSE),"",R_BDI_STR*VLOOKUP(N28,Coef!$E$2:$F$17,2,FALSE))</f>
        <v/>
      </c>
      <c r="K28" s="226" t="str">
        <f t="shared" si="0"/>
        <v/>
      </c>
      <c r="L28" s="226" t="str">
        <f t="shared" si="1"/>
        <v/>
      </c>
      <c r="M28" s="333" t="b">
        <f t="shared" si="2"/>
        <v>0</v>
      </c>
      <c r="N28" s="217">
        <f t="shared" si="3"/>
        <v>1</v>
      </c>
      <c r="O28" s="294"/>
      <c r="P28" s="294"/>
    </row>
    <row r="29" spans="1:16" s="322" customFormat="1" x14ac:dyDescent="0.25">
      <c r="A29" s="216">
        <v>20</v>
      </c>
      <c r="B29" s="39"/>
      <c r="C29" s="39"/>
      <c r="D29" s="39"/>
      <c r="E29" s="39"/>
      <c r="F29" s="38"/>
      <c r="G29" s="38"/>
      <c r="H29" s="38"/>
      <c r="I29" s="67" t="str">
        <f>IF(OR($B29="",$C29="",$D29="",$E29="",$F29&lt;an_initial,$F29&gt;an_final,$M29=FALSE),"",R_BDI_STR*VLOOKUP(N29,Coef!$E$2:$F$17,2,FALSE))</f>
        <v/>
      </c>
      <c r="J29" s="67" t="str">
        <f>IF(OR($B29="",$C29="",$D29="",$E29="",$F29="",$F29&gt;an_final,$M29=FALSE),"",R_BDI_STR*VLOOKUP(N29,Coef!$E$2:$F$17,2,FALSE))</f>
        <v/>
      </c>
      <c r="K29" s="226" t="str">
        <f t="shared" si="0"/>
        <v/>
      </c>
      <c r="L29" s="226" t="str">
        <f t="shared" si="1"/>
        <v/>
      </c>
      <c r="M29" s="333" t="b">
        <f t="shared" si="2"/>
        <v>0</v>
      </c>
      <c r="N29" s="217">
        <f t="shared" si="3"/>
        <v>1</v>
      </c>
      <c r="O29" s="294"/>
      <c r="P29" s="294"/>
    </row>
    <row r="30" spans="1:16" s="322" customFormat="1" x14ac:dyDescent="0.25">
      <c r="A30" s="216">
        <v>21</v>
      </c>
      <c r="B30" s="39"/>
      <c r="C30" s="39"/>
      <c r="D30" s="39"/>
      <c r="E30" s="39"/>
      <c r="F30" s="38"/>
      <c r="G30" s="38"/>
      <c r="H30" s="38"/>
      <c r="I30" s="67" t="str">
        <f>IF(OR($B30="",$C30="",$D30="",$E30="",$F30&lt;an_initial,$F30&gt;an_final,$M30=FALSE),"",R_BDI_STR*VLOOKUP(N30,Coef!$E$2:$F$17,2,FALSE))</f>
        <v/>
      </c>
      <c r="J30" s="67" t="str">
        <f>IF(OR($B30="",$C30="",$D30="",$E30="",$F30="",$F30&gt;an_final,$M30=FALSE),"",R_BDI_STR*VLOOKUP(N30,Coef!$E$2:$F$17,2,FALSE))</f>
        <v/>
      </c>
      <c r="K30" s="226" t="str">
        <f t="shared" si="0"/>
        <v/>
      </c>
      <c r="L30" s="226" t="str">
        <f t="shared" si="1"/>
        <v/>
      </c>
      <c r="M30" s="333" t="b">
        <f t="shared" si="2"/>
        <v>0</v>
      </c>
      <c r="N30" s="217">
        <f t="shared" si="3"/>
        <v>1</v>
      </c>
      <c r="O30" s="294"/>
      <c r="P30" s="294"/>
    </row>
    <row r="31" spans="1:16" s="322" customFormat="1" x14ac:dyDescent="0.25">
      <c r="A31" s="216">
        <v>22</v>
      </c>
      <c r="B31" s="39"/>
      <c r="C31" s="39"/>
      <c r="D31" s="39"/>
      <c r="E31" s="39"/>
      <c r="F31" s="38"/>
      <c r="G31" s="38"/>
      <c r="H31" s="38"/>
      <c r="I31" s="67" t="str">
        <f>IF(OR($B31="",$C31="",$D31="",$E31="",$F31&lt;an_initial,$F31&gt;an_final,$M31=FALSE),"",R_BDI_STR*VLOOKUP(N31,Coef!$E$2:$F$17,2,FALSE))</f>
        <v/>
      </c>
      <c r="J31" s="67" t="str">
        <f>IF(OR($B31="",$C31="",$D31="",$E31="",$F31="",$F31&gt;an_final,$M31=FALSE),"",R_BDI_STR*VLOOKUP(N31,Coef!$E$2:$F$17,2,FALSE))</f>
        <v/>
      </c>
      <c r="K31" s="226" t="str">
        <f t="shared" si="0"/>
        <v/>
      </c>
      <c r="L31" s="226" t="str">
        <f t="shared" si="1"/>
        <v/>
      </c>
      <c r="M31" s="333" t="b">
        <f t="shared" si="2"/>
        <v>0</v>
      </c>
      <c r="N31" s="217">
        <f t="shared" si="3"/>
        <v>1</v>
      </c>
      <c r="O31" s="294"/>
      <c r="P31" s="294"/>
    </row>
    <row r="32" spans="1:16" s="322" customFormat="1" x14ac:dyDescent="0.25">
      <c r="A32" s="216">
        <v>23</v>
      </c>
      <c r="B32" s="39"/>
      <c r="C32" s="39"/>
      <c r="D32" s="39"/>
      <c r="E32" s="39"/>
      <c r="F32" s="38"/>
      <c r="G32" s="38"/>
      <c r="H32" s="38"/>
      <c r="I32" s="67" t="str">
        <f>IF(OR($B32="",$C32="",$D32="",$E32="",$F32&lt;an_initial,$F32&gt;an_final,$M32=FALSE),"",R_BDI_STR*VLOOKUP(N32,Coef!$E$2:$F$17,2,FALSE))</f>
        <v/>
      </c>
      <c r="J32" s="67" t="str">
        <f>IF(OR($B32="",$C32="",$D32="",$E32="",$F32="",$F32&gt;an_final,$M32=FALSE),"",R_BDI_STR*VLOOKUP(N32,Coef!$E$2:$F$17,2,FALSE))</f>
        <v/>
      </c>
      <c r="K32" s="226" t="str">
        <f t="shared" si="0"/>
        <v/>
      </c>
      <c r="L32" s="226" t="str">
        <f t="shared" si="1"/>
        <v/>
      </c>
      <c r="M32" s="333" t="b">
        <f t="shared" si="2"/>
        <v>0</v>
      </c>
      <c r="N32" s="217">
        <f t="shared" si="3"/>
        <v>1</v>
      </c>
      <c r="O32" s="294"/>
      <c r="P32" s="294"/>
    </row>
    <row r="33" spans="1:16" s="322" customFormat="1" x14ac:dyDescent="0.25">
      <c r="A33" s="216">
        <v>24</v>
      </c>
      <c r="B33" s="39"/>
      <c r="C33" s="39"/>
      <c r="D33" s="39"/>
      <c r="E33" s="39"/>
      <c r="F33" s="38"/>
      <c r="G33" s="38"/>
      <c r="H33" s="38"/>
      <c r="I33" s="67" t="str">
        <f>IF(OR($B33="",$C33="",$D33="",$E33="",$F33&lt;an_initial,$F33&gt;an_final,$M33=FALSE),"",R_BDI_STR*VLOOKUP(N33,Coef!$E$2:$F$17,2,FALSE))</f>
        <v/>
      </c>
      <c r="J33" s="67" t="str">
        <f>IF(OR($B33="",$C33="",$D33="",$E33="",$F33="",$F33&gt;an_final,$M33=FALSE),"",R_BDI_STR*VLOOKUP(N33,Coef!$E$2:$F$17,2,FALSE))</f>
        <v/>
      </c>
      <c r="K33" s="226" t="str">
        <f t="shared" si="0"/>
        <v/>
      </c>
      <c r="L33" s="226" t="str">
        <f t="shared" si="1"/>
        <v/>
      </c>
      <c r="M33" s="333" t="b">
        <f t="shared" si="2"/>
        <v>0</v>
      </c>
      <c r="N33" s="217">
        <f t="shared" si="3"/>
        <v>1</v>
      </c>
      <c r="O33" s="294"/>
      <c r="P33" s="294"/>
    </row>
    <row r="34" spans="1:16" s="322" customFormat="1" x14ac:dyDescent="0.25">
      <c r="A34" s="216">
        <v>25</v>
      </c>
      <c r="B34" s="39"/>
      <c r="C34" s="39"/>
      <c r="D34" s="39"/>
      <c r="E34" s="39"/>
      <c r="F34" s="38"/>
      <c r="G34" s="38"/>
      <c r="H34" s="38"/>
      <c r="I34" s="67" t="str">
        <f>IF(OR($B34="",$C34="",$D34="",$E34="",$F34&lt;an_initial,$F34&gt;an_final,$M34=FALSE),"",R_BDI_STR*VLOOKUP(N34,Coef!$E$2:$F$17,2,FALSE))</f>
        <v/>
      </c>
      <c r="J34" s="67" t="str">
        <f>IF(OR($B34="",$C34="",$D34="",$E34="",$F34="",$F34&gt;an_final,$M34=FALSE),"",R_BDI_STR*VLOOKUP(N34,Coef!$E$2:$F$17,2,FALSE))</f>
        <v/>
      </c>
      <c r="K34" s="226" t="str">
        <f t="shared" si="0"/>
        <v/>
      </c>
      <c r="L34" s="226" t="str">
        <f t="shared" si="1"/>
        <v/>
      </c>
      <c r="M34" s="333" t="b">
        <f t="shared" si="2"/>
        <v>0</v>
      </c>
      <c r="N34" s="217">
        <f t="shared" si="3"/>
        <v>1</v>
      </c>
      <c r="O34" s="294"/>
      <c r="P34" s="294"/>
    </row>
    <row r="35" spans="1:16" s="322" customFormat="1" x14ac:dyDescent="0.25">
      <c r="A35" s="216">
        <v>26</v>
      </c>
      <c r="B35" s="39"/>
      <c r="C35" s="39"/>
      <c r="D35" s="39"/>
      <c r="E35" s="39"/>
      <c r="F35" s="38"/>
      <c r="G35" s="38"/>
      <c r="H35" s="38"/>
      <c r="I35" s="67" t="str">
        <f>IF(OR($B35="",$C35="",$D35="",$E35="",$F35&lt;an_initial,$F35&gt;an_final,$M35=FALSE),"",R_BDI_STR*VLOOKUP(N35,Coef!$E$2:$F$17,2,FALSE))</f>
        <v/>
      </c>
      <c r="J35" s="67" t="str">
        <f>IF(OR($B35="",$C35="",$D35="",$E35="",$F35="",$F35&gt;an_final,$M35=FALSE),"",R_BDI_STR*VLOOKUP(N35,Coef!$E$2:$F$17,2,FALSE))</f>
        <v/>
      </c>
      <c r="K35" s="226" t="str">
        <f t="shared" si="0"/>
        <v/>
      </c>
      <c r="L35" s="226" t="str">
        <f t="shared" si="1"/>
        <v/>
      </c>
      <c r="M35" s="333" t="b">
        <f t="shared" si="2"/>
        <v>0</v>
      </c>
      <c r="N35" s="217">
        <f t="shared" si="3"/>
        <v>1</v>
      </c>
      <c r="O35" s="294"/>
      <c r="P35" s="294"/>
    </row>
    <row r="36" spans="1:16" s="322" customFormat="1" x14ac:dyDescent="0.25">
      <c r="A36" s="216">
        <v>27</v>
      </c>
      <c r="B36" s="39"/>
      <c r="C36" s="39"/>
      <c r="D36" s="39"/>
      <c r="E36" s="39"/>
      <c r="F36" s="38"/>
      <c r="G36" s="38"/>
      <c r="H36" s="38"/>
      <c r="I36" s="67" t="str">
        <f>IF(OR($B36="",$C36="",$D36="",$E36="",$F36&lt;an_initial,$F36&gt;an_final,$M36=FALSE),"",R_BDI_STR*VLOOKUP(N36,Coef!$E$2:$F$17,2,FALSE))</f>
        <v/>
      </c>
      <c r="J36" s="67" t="str">
        <f>IF(OR($B36="",$C36="",$D36="",$E36="",$F36="",$F36&gt;an_final,$M36=FALSE),"",R_BDI_STR*VLOOKUP(N36,Coef!$E$2:$F$17,2,FALSE))</f>
        <v/>
      </c>
      <c r="K36" s="226" t="str">
        <f t="shared" si="0"/>
        <v/>
      </c>
      <c r="L36" s="226" t="str">
        <f t="shared" si="1"/>
        <v/>
      </c>
      <c r="M36" s="333" t="b">
        <f t="shared" si="2"/>
        <v>0</v>
      </c>
      <c r="N36" s="217">
        <f t="shared" si="3"/>
        <v>1</v>
      </c>
      <c r="O36" s="294"/>
      <c r="P36" s="294"/>
    </row>
    <row r="37" spans="1:16" s="322" customFormat="1" x14ac:dyDescent="0.25">
      <c r="A37" s="216">
        <v>28</v>
      </c>
      <c r="B37" s="39"/>
      <c r="C37" s="39"/>
      <c r="D37" s="39"/>
      <c r="E37" s="39"/>
      <c r="F37" s="38"/>
      <c r="G37" s="38"/>
      <c r="H37" s="38"/>
      <c r="I37" s="67" t="str">
        <f>IF(OR($B37="",$C37="",$D37="",$E37="",$F37&lt;an_initial,$F37&gt;an_final,$M37=FALSE),"",R_BDI_STR*VLOOKUP(N37,Coef!$E$2:$F$17,2,FALSE))</f>
        <v/>
      </c>
      <c r="J37" s="67" t="str">
        <f>IF(OR($B37="",$C37="",$D37="",$E37="",$F37="",$F37&gt;an_final,$M37=FALSE),"",R_BDI_STR*VLOOKUP(N37,Coef!$E$2:$F$17,2,FALSE))</f>
        <v/>
      </c>
      <c r="K37" s="226" t="str">
        <f t="shared" si="0"/>
        <v/>
      </c>
      <c r="L37" s="226" t="str">
        <f t="shared" si="1"/>
        <v/>
      </c>
      <c r="M37" s="333" t="b">
        <f t="shared" si="2"/>
        <v>0</v>
      </c>
      <c r="N37" s="217">
        <f t="shared" si="3"/>
        <v>1</v>
      </c>
      <c r="O37" s="294"/>
      <c r="P37" s="294"/>
    </row>
    <row r="38" spans="1:16" s="322" customFormat="1" x14ac:dyDescent="0.25">
      <c r="A38" s="216">
        <v>29</v>
      </c>
      <c r="B38" s="39"/>
      <c r="C38" s="39"/>
      <c r="D38" s="39"/>
      <c r="E38" s="39"/>
      <c r="F38" s="38"/>
      <c r="G38" s="38"/>
      <c r="H38" s="38"/>
      <c r="I38" s="67" t="str">
        <f>IF(OR($B38="",$C38="",$D38="",$E38="",$F38&lt;an_initial,$F38&gt;an_final,$M38=FALSE),"",R_BDI_STR*VLOOKUP(N38,Coef!$E$2:$F$17,2,FALSE))</f>
        <v/>
      </c>
      <c r="J38" s="67" t="str">
        <f>IF(OR($B38="",$C38="",$D38="",$E38="",$F38="",$F38&gt;an_final,$M38=FALSE),"",R_BDI_STR*VLOOKUP(N38,Coef!$E$2:$F$17,2,FALSE))</f>
        <v/>
      </c>
      <c r="K38" s="226" t="str">
        <f t="shared" si="0"/>
        <v/>
      </c>
      <c r="L38" s="226" t="str">
        <f t="shared" si="1"/>
        <v/>
      </c>
      <c r="M38" s="333" t="b">
        <f t="shared" si="2"/>
        <v>0</v>
      </c>
      <c r="N38" s="217">
        <f t="shared" si="3"/>
        <v>1</v>
      </c>
      <c r="O38" s="294"/>
      <c r="P38" s="294"/>
    </row>
    <row r="39" spans="1:16" s="322" customFormat="1" x14ac:dyDescent="0.25">
      <c r="A39" s="216">
        <v>30</v>
      </c>
      <c r="B39" s="39"/>
      <c r="C39" s="39"/>
      <c r="D39" s="39"/>
      <c r="E39" s="39"/>
      <c r="F39" s="38"/>
      <c r="G39" s="38"/>
      <c r="H39" s="38"/>
      <c r="I39" s="67" t="str">
        <f>IF(OR($B39="",$C39="",$D39="",$E39="",$F39&lt;an_initial,$F39&gt;an_final,$M39=FALSE),"",R_BDI_STR*VLOOKUP(N39,Coef!$E$2:$F$17,2,FALSE))</f>
        <v/>
      </c>
      <c r="J39" s="67" t="str">
        <f>IF(OR($B39="",$C39="",$D39="",$E39="",$F39="",$F39&gt;an_final,$M39=FALSE),"",R_BDI_STR*VLOOKUP(N39,Coef!$E$2:$F$17,2,FALSE))</f>
        <v/>
      </c>
      <c r="K39" s="226" t="str">
        <f t="shared" si="0"/>
        <v/>
      </c>
      <c r="L39" s="226" t="str">
        <f t="shared" si="1"/>
        <v/>
      </c>
      <c r="M39" s="333" t="b">
        <f t="shared" si="2"/>
        <v>0</v>
      </c>
      <c r="N39" s="217">
        <f t="shared" si="3"/>
        <v>1</v>
      </c>
      <c r="O39" s="294"/>
      <c r="P39" s="294"/>
    </row>
    <row r="40" spans="1:16" s="322" customFormat="1" x14ac:dyDescent="0.25">
      <c r="A40" s="216">
        <v>31</v>
      </c>
      <c r="B40" s="39"/>
      <c r="C40" s="39"/>
      <c r="D40" s="39"/>
      <c r="E40" s="39"/>
      <c r="F40" s="38"/>
      <c r="G40" s="38"/>
      <c r="H40" s="38"/>
      <c r="I40" s="67" t="str">
        <f>IF(OR($B40="",$C40="",$D40="",$E40="",$F40&lt;an_initial,$F40&gt;an_final,$M40=FALSE),"",R_BDI_STR*VLOOKUP(N40,Coef!$E$2:$F$17,2,FALSE))</f>
        <v/>
      </c>
      <c r="J40" s="67" t="str">
        <f>IF(OR($B40="",$C40="",$D40="",$E40="",$F40="",$F40&gt;an_final,$M40=FALSE),"",R_BDI_STR*VLOOKUP(N40,Coef!$E$2:$F$17,2,FALSE))</f>
        <v/>
      </c>
      <c r="K40" s="226" t="str">
        <f t="shared" si="0"/>
        <v/>
      </c>
      <c r="L40" s="226" t="str">
        <f t="shared" si="1"/>
        <v/>
      </c>
      <c r="M40" s="333" t="b">
        <f t="shared" si="2"/>
        <v>0</v>
      </c>
      <c r="N40" s="217">
        <f t="shared" si="3"/>
        <v>1</v>
      </c>
      <c r="O40" s="294"/>
      <c r="P40" s="294"/>
    </row>
    <row r="41" spans="1:16" s="322" customFormat="1" x14ac:dyDescent="0.25">
      <c r="A41" s="216">
        <v>32</v>
      </c>
      <c r="B41" s="39"/>
      <c r="C41" s="39"/>
      <c r="D41" s="39"/>
      <c r="E41" s="39"/>
      <c r="F41" s="38"/>
      <c r="G41" s="38"/>
      <c r="H41" s="38"/>
      <c r="I41" s="67" t="str">
        <f>IF(OR($B41="",$C41="",$D41="",$E41="",$F41&lt;an_initial,$F41&gt;an_final,$M41=FALSE),"",R_BDI_STR*VLOOKUP(N41,Coef!$E$2:$F$17,2,FALSE))</f>
        <v/>
      </c>
      <c r="J41" s="67" t="str">
        <f>IF(OR($B41="",$C41="",$D41="",$E41="",$F41="",$F41&gt;an_final,$M41=FALSE),"",R_BDI_STR*VLOOKUP(N41,Coef!$E$2:$F$17,2,FALSE))</f>
        <v/>
      </c>
      <c r="K41" s="226" t="str">
        <f t="shared" si="0"/>
        <v/>
      </c>
      <c r="L41" s="226" t="str">
        <f t="shared" si="1"/>
        <v/>
      </c>
      <c r="M41" s="333" t="b">
        <f t="shared" si="2"/>
        <v>0</v>
      </c>
      <c r="N41" s="217">
        <f t="shared" si="3"/>
        <v>1</v>
      </c>
      <c r="O41" s="294"/>
      <c r="P41" s="294"/>
    </row>
    <row r="42" spans="1:16" s="322" customFormat="1" x14ac:dyDescent="0.25">
      <c r="A42" s="216">
        <v>33</v>
      </c>
      <c r="B42" s="39"/>
      <c r="C42" s="39"/>
      <c r="D42" s="39"/>
      <c r="E42" s="39"/>
      <c r="F42" s="38"/>
      <c r="G42" s="38"/>
      <c r="H42" s="38"/>
      <c r="I42" s="67" t="str">
        <f>IF(OR($B42="",$C42="",$D42="",$E42="",$F42&lt;an_initial,$F42&gt;an_final,$M42=FALSE),"",R_BDI_STR*VLOOKUP(N42,Coef!$E$2:$F$17,2,FALSE))</f>
        <v/>
      </c>
      <c r="J42" s="67" t="str">
        <f>IF(OR($B42="",$C42="",$D42="",$E42="",$F42="",$F42&gt;an_final,$M42=FALSE),"",R_BDI_STR*VLOOKUP(N42,Coef!$E$2:$F$17,2,FALSE))</f>
        <v/>
      </c>
      <c r="K42" s="226" t="str">
        <f t="shared" si="0"/>
        <v/>
      </c>
      <c r="L42" s="226" t="str">
        <f t="shared" si="1"/>
        <v/>
      </c>
      <c r="M42" s="333" t="b">
        <f t="shared" si="2"/>
        <v>0</v>
      </c>
      <c r="N42" s="217">
        <f t="shared" ref="N42:N73" si="4">LEN(B42)-LEN(SUBSTITUTE(B42,",",""))+1</f>
        <v>1</v>
      </c>
      <c r="O42" s="294"/>
      <c r="P42" s="294"/>
    </row>
    <row r="43" spans="1:16" s="322" customFormat="1" x14ac:dyDescent="0.25">
      <c r="A43" s="216">
        <v>34</v>
      </c>
      <c r="B43" s="39"/>
      <c r="C43" s="39"/>
      <c r="D43" s="39"/>
      <c r="E43" s="39"/>
      <c r="F43" s="38"/>
      <c r="G43" s="38"/>
      <c r="H43" s="38"/>
      <c r="I43" s="67" t="str">
        <f>IF(OR($B43="",$C43="",$D43="",$E43="",$F43&lt;an_initial,$F43&gt;an_final,$M43=FALSE),"",R_BDI_STR*VLOOKUP(N43,Coef!$E$2:$F$17,2,FALSE))</f>
        <v/>
      </c>
      <c r="J43" s="67" t="str">
        <f>IF(OR($B43="",$C43="",$D43="",$E43="",$F43="",$F43&gt;an_final,$M43=FALSE),"",R_BDI_STR*VLOOKUP(N43,Coef!$E$2:$F$17,2,FALSE))</f>
        <v/>
      </c>
      <c r="K43" s="226" t="str">
        <f t="shared" si="0"/>
        <v/>
      </c>
      <c r="L43" s="226" t="str">
        <f t="shared" si="1"/>
        <v/>
      </c>
      <c r="M43" s="333" t="b">
        <f t="shared" si="2"/>
        <v>0</v>
      </c>
      <c r="N43" s="217">
        <f t="shared" si="4"/>
        <v>1</v>
      </c>
      <c r="O43" s="294"/>
      <c r="P43" s="294"/>
    </row>
    <row r="44" spans="1:16" s="322" customFormat="1" x14ac:dyDescent="0.25">
      <c r="A44" s="216">
        <v>35</v>
      </c>
      <c r="B44" s="39"/>
      <c r="C44" s="39"/>
      <c r="D44" s="39"/>
      <c r="E44" s="39"/>
      <c r="F44" s="38"/>
      <c r="G44" s="38"/>
      <c r="H44" s="38"/>
      <c r="I44" s="67" t="str">
        <f>IF(OR($B44="",$C44="",$D44="",$E44="",$F44&lt;an_initial,$F44&gt;an_final,$M44=FALSE),"",R_BDI_STR*VLOOKUP(N44,Coef!$E$2:$F$17,2,FALSE))</f>
        <v/>
      </c>
      <c r="J44" s="67" t="str">
        <f>IF(OR($B44="",$C44="",$D44="",$E44="",$F44="",$F44&gt;an_final,$M44=FALSE),"",R_BDI_STR*VLOOKUP(N44,Coef!$E$2:$F$17,2,FALSE))</f>
        <v/>
      </c>
      <c r="K44" s="226" t="str">
        <f t="shared" si="0"/>
        <v/>
      </c>
      <c r="L44" s="226" t="str">
        <f t="shared" si="1"/>
        <v/>
      </c>
      <c r="M44" s="333" t="b">
        <f t="shared" si="2"/>
        <v>0</v>
      </c>
      <c r="N44" s="217">
        <f t="shared" si="4"/>
        <v>1</v>
      </c>
      <c r="O44" s="294"/>
      <c r="P44" s="294"/>
    </row>
    <row r="45" spans="1:16" s="322" customFormat="1" x14ac:dyDescent="0.25">
      <c r="A45" s="216">
        <v>36</v>
      </c>
      <c r="B45" s="39"/>
      <c r="C45" s="39"/>
      <c r="D45" s="39"/>
      <c r="E45" s="39"/>
      <c r="F45" s="38"/>
      <c r="G45" s="38"/>
      <c r="H45" s="38"/>
      <c r="I45" s="67" t="str">
        <f>IF(OR($B45="",$C45="",$D45="",$E45="",$F45&lt;an_initial,$F45&gt;an_final,$M45=FALSE),"",R_BDI_STR*VLOOKUP(N45,Coef!$E$2:$F$17,2,FALSE))</f>
        <v/>
      </c>
      <c r="J45" s="67" t="str">
        <f>IF(OR($B45="",$C45="",$D45="",$E45="",$F45="",$F45&gt;an_final,$M45=FALSE),"",R_BDI_STR*VLOOKUP(N45,Coef!$E$2:$F$17,2,FALSE))</f>
        <v/>
      </c>
      <c r="K45" s="226" t="str">
        <f t="shared" si="0"/>
        <v/>
      </c>
      <c r="L45" s="226" t="str">
        <f t="shared" si="1"/>
        <v/>
      </c>
      <c r="M45" s="333" t="b">
        <f t="shared" si="2"/>
        <v>0</v>
      </c>
      <c r="N45" s="217">
        <f t="shared" si="4"/>
        <v>1</v>
      </c>
      <c r="O45" s="294"/>
      <c r="P45" s="294"/>
    </row>
    <row r="46" spans="1:16" s="322" customFormat="1" x14ac:dyDescent="0.25">
      <c r="A46" s="216">
        <v>37</v>
      </c>
      <c r="B46" s="39"/>
      <c r="C46" s="39"/>
      <c r="D46" s="39"/>
      <c r="E46" s="39"/>
      <c r="F46" s="38"/>
      <c r="G46" s="38"/>
      <c r="H46" s="38"/>
      <c r="I46" s="67" t="str">
        <f>IF(OR($B46="",$C46="",$D46="",$E46="",$F46&lt;an_initial,$F46&gt;an_final,$M46=FALSE),"",R_BDI_STR*VLOOKUP(N46,Coef!$E$2:$F$17,2,FALSE))</f>
        <v/>
      </c>
      <c r="J46" s="67" t="str">
        <f>IF(OR($B46="",$C46="",$D46="",$E46="",$F46="",$F46&gt;an_final,$M46=FALSE),"",R_BDI_STR*VLOOKUP(N46,Coef!$E$2:$F$17,2,FALSE))</f>
        <v/>
      </c>
      <c r="K46" s="226" t="str">
        <f t="shared" si="0"/>
        <v/>
      </c>
      <c r="L46" s="226" t="str">
        <f t="shared" si="1"/>
        <v/>
      </c>
      <c r="M46" s="333" t="b">
        <f t="shared" si="2"/>
        <v>0</v>
      </c>
      <c r="N46" s="217">
        <f t="shared" si="4"/>
        <v>1</v>
      </c>
      <c r="O46" s="294"/>
      <c r="P46" s="294"/>
    </row>
    <row r="47" spans="1:16" s="322" customFormat="1" x14ac:dyDescent="0.25">
      <c r="A47" s="216">
        <v>38</v>
      </c>
      <c r="B47" s="39"/>
      <c r="C47" s="39"/>
      <c r="D47" s="39"/>
      <c r="E47" s="39"/>
      <c r="F47" s="38"/>
      <c r="G47" s="38"/>
      <c r="H47" s="38"/>
      <c r="I47" s="67" t="str">
        <f>IF(OR($B47="",$C47="",$D47="",$E47="",$F47&lt;an_initial,$F47&gt;an_final,$M47=FALSE),"",R_BDI_STR*VLOOKUP(N47,Coef!$E$2:$F$17,2,FALSE))</f>
        <v/>
      </c>
      <c r="J47" s="67" t="str">
        <f>IF(OR($B47="",$C47="",$D47="",$E47="",$F47="",$F47&gt;an_final,$M47=FALSE),"",R_BDI_STR*VLOOKUP(N47,Coef!$E$2:$F$17,2,FALSE))</f>
        <v/>
      </c>
      <c r="K47" s="226" t="str">
        <f t="shared" si="0"/>
        <v/>
      </c>
      <c r="L47" s="226" t="str">
        <f t="shared" si="1"/>
        <v/>
      </c>
      <c r="M47" s="333" t="b">
        <f t="shared" si="2"/>
        <v>0</v>
      </c>
      <c r="N47" s="217">
        <f t="shared" si="4"/>
        <v>1</v>
      </c>
      <c r="O47" s="294"/>
      <c r="P47" s="294"/>
    </row>
    <row r="48" spans="1:16" s="322" customFormat="1" x14ac:dyDescent="0.25">
      <c r="A48" s="216">
        <v>39</v>
      </c>
      <c r="B48" s="39"/>
      <c r="C48" s="39"/>
      <c r="D48" s="39"/>
      <c r="E48" s="39"/>
      <c r="F48" s="38"/>
      <c r="G48" s="38"/>
      <c r="H48" s="38"/>
      <c r="I48" s="67" t="str">
        <f>IF(OR($B48="",$C48="",$D48="",$E48="",$F48&lt;an_initial,$F48&gt;an_final,$M48=FALSE),"",R_BDI_STR*VLOOKUP(N48,Coef!$E$2:$F$17,2,FALSE))</f>
        <v/>
      </c>
      <c r="J48" s="67" t="str">
        <f>IF(OR($B48="",$C48="",$D48="",$E48="",$F48="",$F48&gt;an_final,$M48=FALSE),"",R_BDI_STR*VLOOKUP(N48,Coef!$E$2:$F$17,2,FALSE))</f>
        <v/>
      </c>
      <c r="K48" s="226" t="str">
        <f t="shared" si="0"/>
        <v/>
      </c>
      <c r="L48" s="226" t="str">
        <f t="shared" si="1"/>
        <v/>
      </c>
      <c r="M48" s="333" t="b">
        <f t="shared" si="2"/>
        <v>0</v>
      </c>
      <c r="N48" s="217">
        <f t="shared" si="4"/>
        <v>1</v>
      </c>
      <c r="O48" s="294"/>
      <c r="P48" s="294"/>
    </row>
    <row r="49" spans="1:16" s="322" customFormat="1" x14ac:dyDescent="0.25">
      <c r="A49" s="216">
        <v>40</v>
      </c>
      <c r="B49" s="39"/>
      <c r="C49" s="39"/>
      <c r="D49" s="39"/>
      <c r="E49" s="39"/>
      <c r="F49" s="38"/>
      <c r="G49" s="38"/>
      <c r="H49" s="38"/>
      <c r="I49" s="67" t="str">
        <f>IF(OR($B49="",$C49="",$D49="",$E49="",$F49&lt;an_initial,$F49&gt;an_final,$M49=FALSE),"",R_BDI_STR*VLOOKUP(N49,Coef!$E$2:$F$17,2,FALSE))</f>
        <v/>
      </c>
      <c r="J49" s="67" t="str">
        <f>IF(OR($B49="",$C49="",$D49="",$E49="",$F49="",$F49&gt;an_final,$M49=FALSE),"",R_BDI_STR*VLOOKUP(N49,Coef!$E$2:$F$17,2,FALSE))</f>
        <v/>
      </c>
      <c r="K49" s="226" t="str">
        <f t="shared" si="0"/>
        <v/>
      </c>
      <c r="L49" s="226" t="str">
        <f t="shared" si="1"/>
        <v/>
      </c>
      <c r="M49" s="333" t="b">
        <f t="shared" si="2"/>
        <v>0</v>
      </c>
      <c r="N49" s="217">
        <f t="shared" si="4"/>
        <v>1</v>
      </c>
      <c r="O49" s="294"/>
      <c r="P49" s="294"/>
    </row>
    <row r="50" spans="1:16" s="322" customFormat="1" x14ac:dyDescent="0.25">
      <c r="A50" s="216">
        <v>41</v>
      </c>
      <c r="B50" s="39"/>
      <c r="C50" s="39"/>
      <c r="D50" s="39"/>
      <c r="E50" s="39"/>
      <c r="F50" s="38"/>
      <c r="G50" s="38"/>
      <c r="H50" s="38"/>
      <c r="I50" s="67" t="str">
        <f>IF(OR($B50="",$C50="",$D50="",$E50="",$F50&lt;an_initial,$F50&gt;an_final,$M50=FALSE),"",R_BDI_STR*VLOOKUP(N50,Coef!$E$2:$F$17,2,FALSE))</f>
        <v/>
      </c>
      <c r="J50" s="67" t="str">
        <f>IF(OR($B50="",$C50="",$D50="",$E50="",$F50="",$F50&gt;an_final,$M50=FALSE),"",R_BDI_STR*VLOOKUP(N50,Coef!$E$2:$F$17,2,FALSE))</f>
        <v/>
      </c>
      <c r="K50" s="226" t="str">
        <f t="shared" si="0"/>
        <v/>
      </c>
      <c r="L50" s="226" t="str">
        <f t="shared" si="1"/>
        <v/>
      </c>
      <c r="M50" s="333" t="b">
        <f t="shared" si="2"/>
        <v>0</v>
      </c>
      <c r="N50" s="217">
        <f t="shared" si="4"/>
        <v>1</v>
      </c>
      <c r="O50" s="294"/>
      <c r="P50" s="294"/>
    </row>
    <row r="51" spans="1:16" s="322" customFormat="1" x14ac:dyDescent="0.25">
      <c r="A51" s="216">
        <v>42</v>
      </c>
      <c r="B51" s="39"/>
      <c r="C51" s="39"/>
      <c r="D51" s="39"/>
      <c r="E51" s="39"/>
      <c r="F51" s="38"/>
      <c r="G51" s="38"/>
      <c r="H51" s="38"/>
      <c r="I51" s="67" t="str">
        <f>IF(OR($B51="",$C51="",$D51="",$E51="",$F51&lt;an_initial,$F51&gt;an_final,$M51=FALSE),"",R_BDI_STR*VLOOKUP(N51,Coef!$E$2:$F$17,2,FALSE))</f>
        <v/>
      </c>
      <c r="J51" s="67" t="str">
        <f>IF(OR($B51="",$C51="",$D51="",$E51="",$F51="",$F51&gt;an_final,$M51=FALSE),"",R_BDI_STR*VLOOKUP(N51,Coef!$E$2:$F$17,2,FALSE))</f>
        <v/>
      </c>
      <c r="K51" s="226" t="str">
        <f t="shared" si="0"/>
        <v/>
      </c>
      <c r="L51" s="226" t="str">
        <f t="shared" si="1"/>
        <v/>
      </c>
      <c r="M51" s="333" t="b">
        <f t="shared" si="2"/>
        <v>0</v>
      </c>
      <c r="N51" s="217">
        <f t="shared" si="4"/>
        <v>1</v>
      </c>
      <c r="O51" s="294"/>
      <c r="P51" s="294"/>
    </row>
    <row r="52" spans="1:16" s="322" customFormat="1" x14ac:dyDescent="0.25">
      <c r="A52" s="216">
        <v>43</v>
      </c>
      <c r="B52" s="39"/>
      <c r="C52" s="39"/>
      <c r="D52" s="39"/>
      <c r="E52" s="39"/>
      <c r="F52" s="38"/>
      <c r="G52" s="38"/>
      <c r="H52" s="38"/>
      <c r="I52" s="67" t="str">
        <f>IF(OR($B52="",$C52="",$D52="",$E52="",$F52&lt;an_initial,$F52&gt;an_final,$M52=FALSE),"",R_BDI_STR*VLOOKUP(N52,Coef!$E$2:$F$17,2,FALSE))</f>
        <v/>
      </c>
      <c r="J52" s="67" t="str">
        <f>IF(OR($B52="",$C52="",$D52="",$E52="",$F52="",$F52&gt;an_final,$M52=FALSE),"",R_BDI_STR*VLOOKUP(N52,Coef!$E$2:$F$17,2,FALSE))</f>
        <v/>
      </c>
      <c r="K52" s="226" t="str">
        <f t="shared" si="0"/>
        <v/>
      </c>
      <c r="L52" s="226" t="str">
        <f t="shared" si="1"/>
        <v/>
      </c>
      <c r="M52" s="333" t="b">
        <f t="shared" si="2"/>
        <v>0</v>
      </c>
      <c r="N52" s="217">
        <f t="shared" si="4"/>
        <v>1</v>
      </c>
      <c r="O52" s="294"/>
      <c r="P52" s="294"/>
    </row>
    <row r="53" spans="1:16" s="322" customFormat="1" x14ac:dyDescent="0.25">
      <c r="A53" s="216">
        <v>44</v>
      </c>
      <c r="B53" s="39"/>
      <c r="C53" s="39"/>
      <c r="D53" s="39"/>
      <c r="E53" s="39"/>
      <c r="F53" s="38"/>
      <c r="G53" s="38"/>
      <c r="H53" s="38"/>
      <c r="I53" s="67" t="str">
        <f>IF(OR($B53="",$C53="",$D53="",$E53="",$F53&lt;an_initial,$F53&gt;an_final,$M53=FALSE),"",R_BDI_STR*VLOOKUP(N53,Coef!$E$2:$F$17,2,FALSE))</f>
        <v/>
      </c>
      <c r="J53" s="67" t="str">
        <f>IF(OR($B53="",$C53="",$D53="",$E53="",$F53="",$F53&gt;an_final,$M53=FALSE),"",R_BDI_STR*VLOOKUP(N53,Coef!$E$2:$F$17,2,FALSE))</f>
        <v/>
      </c>
      <c r="K53" s="226" t="str">
        <f t="shared" si="0"/>
        <v/>
      </c>
      <c r="L53" s="226" t="str">
        <f t="shared" si="1"/>
        <v/>
      </c>
      <c r="M53" s="333" t="b">
        <f t="shared" si="2"/>
        <v>0</v>
      </c>
      <c r="N53" s="217">
        <f t="shared" si="4"/>
        <v>1</v>
      </c>
      <c r="O53" s="294"/>
      <c r="P53" s="294"/>
    </row>
    <row r="54" spans="1:16" s="322" customFormat="1" x14ac:dyDescent="0.25">
      <c r="A54" s="216">
        <v>45</v>
      </c>
      <c r="B54" s="39"/>
      <c r="C54" s="39"/>
      <c r="D54" s="39"/>
      <c r="E54" s="39"/>
      <c r="F54" s="38"/>
      <c r="G54" s="38"/>
      <c r="H54" s="38"/>
      <c r="I54" s="67" t="str">
        <f>IF(OR($B54="",$C54="",$D54="",$E54="",$F54&lt;an_initial,$F54&gt;an_final,$M54=FALSE),"",R_BDI_STR*VLOOKUP(N54,Coef!$E$2:$F$17,2,FALSE))</f>
        <v/>
      </c>
      <c r="J54" s="67" t="str">
        <f>IF(OR($B54="",$C54="",$D54="",$E54="",$F54="",$F54&gt;an_final,$M54=FALSE),"",R_BDI_STR*VLOOKUP(N54,Coef!$E$2:$F$17,2,FALSE))</f>
        <v/>
      </c>
      <c r="K54" s="226" t="str">
        <f t="shared" si="0"/>
        <v/>
      </c>
      <c r="L54" s="226" t="str">
        <f t="shared" si="1"/>
        <v/>
      </c>
      <c r="M54" s="333" t="b">
        <f t="shared" si="2"/>
        <v>0</v>
      </c>
      <c r="N54" s="217">
        <f t="shared" si="4"/>
        <v>1</v>
      </c>
      <c r="O54" s="294"/>
      <c r="P54" s="294"/>
    </row>
    <row r="55" spans="1:16" s="322" customFormat="1" x14ac:dyDescent="0.25">
      <c r="A55" s="216">
        <v>46</v>
      </c>
      <c r="B55" s="39"/>
      <c r="C55" s="39"/>
      <c r="D55" s="39"/>
      <c r="E55" s="39"/>
      <c r="F55" s="38"/>
      <c r="G55" s="38"/>
      <c r="H55" s="38"/>
      <c r="I55" s="67" t="str">
        <f>IF(OR($B55="",$C55="",$D55="",$E55="",$F55&lt;an_initial,$F55&gt;an_final,$M55=FALSE),"",R_BDI_STR*VLOOKUP(N55,Coef!$E$2:$F$17,2,FALSE))</f>
        <v/>
      </c>
      <c r="J55" s="67" t="str">
        <f>IF(OR($B55="",$C55="",$D55="",$E55="",$F55="",$F55&gt;an_final,$M55=FALSE),"",R_BDI_STR*VLOOKUP(N55,Coef!$E$2:$F$17,2,FALSE))</f>
        <v/>
      </c>
      <c r="K55" s="226" t="str">
        <f t="shared" si="0"/>
        <v/>
      </c>
      <c r="L55" s="226" t="str">
        <f t="shared" si="1"/>
        <v/>
      </c>
      <c r="M55" s="333" t="b">
        <f t="shared" si="2"/>
        <v>0</v>
      </c>
      <c r="N55" s="217">
        <f t="shared" si="4"/>
        <v>1</v>
      </c>
      <c r="O55" s="294"/>
      <c r="P55" s="294"/>
    </row>
    <row r="56" spans="1:16" s="322" customFormat="1" x14ac:dyDescent="0.25">
      <c r="A56" s="216">
        <v>47</v>
      </c>
      <c r="B56" s="39"/>
      <c r="C56" s="39"/>
      <c r="D56" s="39"/>
      <c r="E56" s="39"/>
      <c r="F56" s="38"/>
      <c r="G56" s="38"/>
      <c r="H56" s="38"/>
      <c r="I56" s="67" t="str">
        <f>IF(OR($B56="",$C56="",$D56="",$E56="",$F56&lt;an_initial,$F56&gt;an_final,$M56=FALSE),"",R_BDI_STR*VLOOKUP(N56,Coef!$E$2:$F$17,2,FALSE))</f>
        <v/>
      </c>
      <c r="J56" s="67" t="str">
        <f>IF(OR($B56="",$C56="",$D56="",$E56="",$F56="",$F56&gt;an_final,$M56=FALSE),"",R_BDI_STR*VLOOKUP(N56,Coef!$E$2:$F$17,2,FALSE))</f>
        <v/>
      </c>
      <c r="K56" s="226" t="str">
        <f t="shared" si="0"/>
        <v/>
      </c>
      <c r="L56" s="226" t="str">
        <f t="shared" si="1"/>
        <v/>
      </c>
      <c r="M56" s="333" t="b">
        <f t="shared" si="2"/>
        <v>0</v>
      </c>
      <c r="N56" s="217">
        <f t="shared" si="4"/>
        <v>1</v>
      </c>
      <c r="O56" s="294"/>
      <c r="P56" s="294"/>
    </row>
    <row r="57" spans="1:16" s="322" customFormat="1" x14ac:dyDescent="0.25">
      <c r="A57" s="216">
        <v>48</v>
      </c>
      <c r="B57" s="39"/>
      <c r="C57" s="39"/>
      <c r="D57" s="39"/>
      <c r="E57" s="39"/>
      <c r="F57" s="38"/>
      <c r="G57" s="38"/>
      <c r="H57" s="38"/>
      <c r="I57" s="67" t="str">
        <f>IF(OR($B57="",$C57="",$D57="",$E57="",$F57&lt;an_initial,$F57&gt;an_final,$M57=FALSE),"",R_BDI_STR*VLOOKUP(N57,Coef!$E$2:$F$17,2,FALSE))</f>
        <v/>
      </c>
      <c r="J57" s="67" t="str">
        <f>IF(OR($B57="",$C57="",$D57="",$E57="",$F57="",$F57&gt;an_final,$M57=FALSE),"",R_BDI_STR*VLOOKUP(N57,Coef!$E$2:$F$17,2,FALSE))</f>
        <v/>
      </c>
      <c r="K57" s="226" t="str">
        <f t="shared" si="0"/>
        <v/>
      </c>
      <c r="L57" s="226" t="str">
        <f t="shared" si="1"/>
        <v/>
      </c>
      <c r="M57" s="333" t="b">
        <f t="shared" si="2"/>
        <v>0</v>
      </c>
      <c r="N57" s="217">
        <f t="shared" si="4"/>
        <v>1</v>
      </c>
      <c r="O57" s="294"/>
      <c r="P57" s="294"/>
    </row>
    <row r="58" spans="1:16" s="322" customFormat="1" x14ac:dyDescent="0.25">
      <c r="A58" s="216">
        <v>49</v>
      </c>
      <c r="B58" s="39"/>
      <c r="C58" s="39"/>
      <c r="D58" s="39"/>
      <c r="E58" s="39"/>
      <c r="F58" s="38"/>
      <c r="G58" s="38"/>
      <c r="H58" s="38"/>
      <c r="I58" s="67" t="str">
        <f>IF(OR($B58="",$C58="",$D58="",$E58="",$F58&lt;an_initial,$F58&gt;an_final,$M58=FALSE),"",R_BDI_STR*VLOOKUP(N58,Coef!$E$2:$F$17,2,FALSE))</f>
        <v/>
      </c>
      <c r="J58" s="67" t="str">
        <f>IF(OR($B58="",$C58="",$D58="",$E58="",$F58="",$F58&gt;an_final,$M58=FALSE),"",R_BDI_STR*VLOOKUP(N58,Coef!$E$2:$F$17,2,FALSE))</f>
        <v/>
      </c>
      <c r="K58" s="226" t="str">
        <f t="shared" si="0"/>
        <v/>
      </c>
      <c r="L58" s="226" t="str">
        <f t="shared" si="1"/>
        <v/>
      </c>
      <c r="M58" s="333" t="b">
        <f t="shared" si="2"/>
        <v>0</v>
      </c>
      <c r="N58" s="217">
        <f t="shared" si="4"/>
        <v>1</v>
      </c>
      <c r="O58" s="294"/>
      <c r="P58" s="294"/>
    </row>
    <row r="59" spans="1:16" s="322" customFormat="1" x14ac:dyDescent="0.25">
      <c r="A59" s="216">
        <v>50</v>
      </c>
      <c r="B59" s="39"/>
      <c r="C59" s="39"/>
      <c r="D59" s="39"/>
      <c r="E59" s="39"/>
      <c r="F59" s="38"/>
      <c r="G59" s="38"/>
      <c r="H59" s="38"/>
      <c r="I59" s="67" t="str">
        <f>IF(OR($B59="",$C59="",$D59="",$E59="",$F59&lt;an_initial,$F59&gt;an_final,$M59=FALSE),"",R_BDI_STR*VLOOKUP(N59,Coef!$E$2:$F$17,2,FALSE))</f>
        <v/>
      </c>
      <c r="J59" s="67" t="str">
        <f>IF(OR($B59="",$C59="",$D59="",$E59="",$F59="",$F59&gt;an_final,$M59=FALSE),"",R_BDI_STR*VLOOKUP(N59,Coef!$E$2:$F$17,2,FALSE))</f>
        <v/>
      </c>
      <c r="K59" s="226" t="str">
        <f t="shared" si="0"/>
        <v/>
      </c>
      <c r="L59" s="226" t="str">
        <f t="shared" si="1"/>
        <v/>
      </c>
      <c r="M59" s="333" t="b">
        <f t="shared" si="2"/>
        <v>0</v>
      </c>
      <c r="N59" s="217">
        <f t="shared" si="4"/>
        <v>1</v>
      </c>
      <c r="O59" s="294"/>
      <c r="P59" s="294"/>
    </row>
    <row r="60" spans="1:16" s="322" customFormat="1" x14ac:dyDescent="0.25">
      <c r="A60" s="216">
        <v>51</v>
      </c>
      <c r="B60" s="39"/>
      <c r="C60" s="39"/>
      <c r="D60" s="39"/>
      <c r="E60" s="39"/>
      <c r="F60" s="38"/>
      <c r="G60" s="38"/>
      <c r="H60" s="38"/>
      <c r="I60" s="67" t="str">
        <f>IF(OR($B60="",$C60="",$D60="",$E60="",$F60&lt;an_initial,$F60&gt;an_final,$M60=FALSE),"",R_BDI_STR*VLOOKUP(N60,Coef!$E$2:$F$17,2,FALSE))</f>
        <v/>
      </c>
      <c r="J60" s="67" t="str">
        <f>IF(OR($B60="",$C60="",$D60="",$E60="",$F60="",$F60&gt;an_final,$M60=FALSE),"",R_BDI_STR*VLOOKUP(N60,Coef!$E$2:$F$17,2,FALSE))</f>
        <v/>
      </c>
      <c r="K60" s="226" t="str">
        <f t="shared" si="0"/>
        <v/>
      </c>
      <c r="L60" s="226" t="str">
        <f t="shared" si="1"/>
        <v/>
      </c>
      <c r="M60" s="333" t="b">
        <f t="shared" si="2"/>
        <v>0</v>
      </c>
      <c r="N60" s="217">
        <f t="shared" si="4"/>
        <v>1</v>
      </c>
      <c r="O60" s="294"/>
      <c r="P60" s="294"/>
    </row>
    <row r="61" spans="1:16" s="322" customFormat="1" x14ac:dyDescent="0.25">
      <c r="A61" s="216">
        <v>52</v>
      </c>
      <c r="B61" s="39"/>
      <c r="C61" s="39"/>
      <c r="D61" s="39"/>
      <c r="E61" s="39"/>
      <c r="F61" s="38"/>
      <c r="G61" s="38"/>
      <c r="H61" s="38"/>
      <c r="I61" s="67" t="str">
        <f>IF(OR($B61="",$C61="",$D61="",$E61="",$F61&lt;an_initial,$F61&gt;an_final,$M61=FALSE),"",R_BDI_STR*VLOOKUP(N61,Coef!$E$2:$F$17,2,FALSE))</f>
        <v/>
      </c>
      <c r="J61" s="67" t="str">
        <f>IF(OR($B61="",$C61="",$D61="",$E61="",$F61="",$F61&gt;an_final,$M61=FALSE),"",R_BDI_STR*VLOOKUP(N61,Coef!$E$2:$F$17,2,FALSE))</f>
        <v/>
      </c>
      <c r="K61" s="226" t="str">
        <f t="shared" si="0"/>
        <v/>
      </c>
      <c r="L61" s="226" t="str">
        <f t="shared" si="1"/>
        <v/>
      </c>
      <c r="M61" s="333" t="b">
        <f t="shared" si="2"/>
        <v>0</v>
      </c>
      <c r="N61" s="217">
        <f t="shared" si="4"/>
        <v>1</v>
      </c>
      <c r="O61" s="294"/>
      <c r="P61" s="294"/>
    </row>
    <row r="62" spans="1:16" s="322" customFormat="1" x14ac:dyDescent="0.25">
      <c r="A62" s="216">
        <v>53</v>
      </c>
      <c r="B62" s="39"/>
      <c r="C62" s="39"/>
      <c r="D62" s="39"/>
      <c r="E62" s="39"/>
      <c r="F62" s="38"/>
      <c r="G62" s="38"/>
      <c r="H62" s="38"/>
      <c r="I62" s="67" t="str">
        <f>IF(OR($B62="",$C62="",$D62="",$E62="",$F62&lt;an_initial,$F62&gt;an_final,$M62=FALSE),"",R_BDI_STR*VLOOKUP(N62,Coef!$E$2:$F$17,2,FALSE))</f>
        <v/>
      </c>
      <c r="J62" s="67" t="str">
        <f>IF(OR($B62="",$C62="",$D62="",$E62="",$F62="",$F62&gt;an_final,$M62=FALSE),"",R_BDI_STR*VLOOKUP(N62,Coef!$E$2:$F$17,2,FALSE))</f>
        <v/>
      </c>
      <c r="K62" s="226" t="str">
        <f t="shared" si="0"/>
        <v/>
      </c>
      <c r="L62" s="226" t="str">
        <f t="shared" si="1"/>
        <v/>
      </c>
      <c r="M62" s="333" t="b">
        <f t="shared" si="2"/>
        <v>0</v>
      </c>
      <c r="N62" s="217">
        <f t="shared" si="4"/>
        <v>1</v>
      </c>
      <c r="O62" s="294"/>
      <c r="P62" s="294"/>
    </row>
    <row r="63" spans="1:16" s="322" customFormat="1" x14ac:dyDescent="0.25">
      <c r="A63" s="216">
        <v>54</v>
      </c>
      <c r="B63" s="39"/>
      <c r="C63" s="39"/>
      <c r="D63" s="39"/>
      <c r="E63" s="39"/>
      <c r="F63" s="38"/>
      <c r="G63" s="38"/>
      <c r="H63" s="38"/>
      <c r="I63" s="67" t="str">
        <f>IF(OR($B63="",$C63="",$D63="",$E63="",$F63&lt;an_initial,$F63&gt;an_final,$M63=FALSE),"",R_BDI_STR*VLOOKUP(N63,Coef!$E$2:$F$17,2,FALSE))</f>
        <v/>
      </c>
      <c r="J63" s="67" t="str">
        <f>IF(OR($B63="",$C63="",$D63="",$E63="",$F63="",$F63&gt;an_final,$M63=FALSE),"",R_BDI_STR*VLOOKUP(N63,Coef!$E$2:$F$17,2,FALSE))</f>
        <v/>
      </c>
      <c r="K63" s="226" t="str">
        <f t="shared" si="0"/>
        <v/>
      </c>
      <c r="L63" s="226" t="str">
        <f t="shared" si="1"/>
        <v/>
      </c>
      <c r="M63" s="333" t="b">
        <f t="shared" si="2"/>
        <v>0</v>
      </c>
      <c r="N63" s="217">
        <f t="shared" si="4"/>
        <v>1</v>
      </c>
      <c r="O63" s="294"/>
      <c r="P63" s="294"/>
    </row>
    <row r="64" spans="1:16" s="322" customFormat="1" x14ac:dyDescent="0.25">
      <c r="A64" s="216">
        <v>55</v>
      </c>
      <c r="B64" s="39"/>
      <c r="C64" s="39"/>
      <c r="D64" s="39"/>
      <c r="E64" s="39"/>
      <c r="F64" s="38"/>
      <c r="G64" s="38"/>
      <c r="H64" s="38"/>
      <c r="I64" s="67" t="str">
        <f>IF(OR($B64="",$C64="",$D64="",$E64="",$F64&lt;an_initial,$F64&gt;an_final,$M64=FALSE),"",R_BDI_STR*VLOOKUP(N64,Coef!$E$2:$F$17,2,FALSE))</f>
        <v/>
      </c>
      <c r="J64" s="67" t="str">
        <f>IF(OR($B64="",$C64="",$D64="",$E64="",$F64="",$F64&gt;an_final,$M64=FALSE),"",R_BDI_STR*VLOOKUP(N64,Coef!$E$2:$F$17,2,FALSE))</f>
        <v/>
      </c>
      <c r="K64" s="226" t="str">
        <f t="shared" si="0"/>
        <v/>
      </c>
      <c r="L64" s="226" t="str">
        <f t="shared" si="1"/>
        <v/>
      </c>
      <c r="M64" s="333" t="b">
        <f t="shared" si="2"/>
        <v>0</v>
      </c>
      <c r="N64" s="217">
        <f t="shared" si="4"/>
        <v>1</v>
      </c>
      <c r="O64" s="294"/>
      <c r="P64" s="294"/>
    </row>
    <row r="65" spans="1:17" s="322" customFormat="1" x14ac:dyDescent="0.25">
      <c r="A65" s="216">
        <v>56</v>
      </c>
      <c r="B65" s="39"/>
      <c r="C65" s="39"/>
      <c r="D65" s="39"/>
      <c r="E65" s="39"/>
      <c r="F65" s="38"/>
      <c r="G65" s="38"/>
      <c r="H65" s="38"/>
      <c r="I65" s="67" t="str">
        <f>IF(OR($B65="",$C65="",$D65="",$E65="",$F65&lt;an_initial,$F65&gt;an_final,$M65=FALSE),"",R_BDI_STR*VLOOKUP(N65,Coef!$E$2:$F$17,2,FALSE))</f>
        <v/>
      </c>
      <c r="J65" s="67" t="str">
        <f>IF(OR($B65="",$C65="",$D65="",$E65="",$F65="",$F65&gt;an_final,$M65=FALSE),"",R_BDI_STR*VLOOKUP(N65,Coef!$E$2:$F$17,2,FALSE))</f>
        <v/>
      </c>
      <c r="K65" s="226" t="str">
        <f t="shared" si="0"/>
        <v/>
      </c>
      <c r="L65" s="226" t="str">
        <f t="shared" si="1"/>
        <v/>
      </c>
      <c r="M65" s="333" t="b">
        <f t="shared" si="2"/>
        <v>0</v>
      </c>
      <c r="N65" s="217">
        <f t="shared" si="4"/>
        <v>1</v>
      </c>
      <c r="O65" s="294"/>
      <c r="P65" s="294"/>
    </row>
    <row r="66" spans="1:17" s="322" customFormat="1" x14ac:dyDescent="0.25">
      <c r="A66" s="216">
        <v>57</v>
      </c>
      <c r="B66" s="39"/>
      <c r="C66" s="39"/>
      <c r="D66" s="39"/>
      <c r="E66" s="39"/>
      <c r="F66" s="38"/>
      <c r="G66" s="38"/>
      <c r="H66" s="38"/>
      <c r="I66" s="67" t="str">
        <f>IF(OR($B66="",$C66="",$D66="",$E66="",$F66&lt;an_initial,$F66&gt;an_final,$M66=FALSE),"",R_BDI_STR*VLOOKUP(N66,Coef!$E$2:$F$17,2,FALSE))</f>
        <v/>
      </c>
      <c r="J66" s="67" t="str">
        <f>IF(OR($B66="",$C66="",$D66="",$E66="",$F66="",$F66&gt;an_final,$M66=FALSE),"",R_BDI_STR*VLOOKUP(N66,Coef!$E$2:$F$17,2,FALSE))</f>
        <v/>
      </c>
      <c r="K66" s="226" t="str">
        <f t="shared" si="0"/>
        <v/>
      </c>
      <c r="L66" s="226" t="str">
        <f t="shared" si="1"/>
        <v/>
      </c>
      <c r="M66" s="333" t="b">
        <f t="shared" si="2"/>
        <v>0</v>
      </c>
      <c r="N66" s="217">
        <f t="shared" si="4"/>
        <v>1</v>
      </c>
      <c r="O66" s="294"/>
      <c r="P66" s="294"/>
    </row>
    <row r="67" spans="1:17" s="322" customFormat="1" x14ac:dyDescent="0.25">
      <c r="A67" s="216">
        <v>58</v>
      </c>
      <c r="B67" s="39"/>
      <c r="C67" s="39"/>
      <c r="D67" s="39"/>
      <c r="E67" s="39"/>
      <c r="F67" s="38"/>
      <c r="G67" s="38"/>
      <c r="H67" s="38"/>
      <c r="I67" s="67" t="str">
        <f>IF(OR($B67="",$C67="",$D67="",$E67="",$F67&lt;an_initial,$F67&gt;an_final,$M67=FALSE),"",R_BDI_STR*VLOOKUP(N67,Coef!$E$2:$F$17,2,FALSE))</f>
        <v/>
      </c>
      <c r="J67" s="67" t="str">
        <f>IF(OR($B67="",$C67="",$D67="",$E67="",$F67="",$F67&gt;an_final,$M67=FALSE),"",R_BDI_STR*VLOOKUP(N67,Coef!$E$2:$F$17,2,FALSE))</f>
        <v/>
      </c>
      <c r="K67" s="226" t="str">
        <f t="shared" si="0"/>
        <v/>
      </c>
      <c r="L67" s="226" t="str">
        <f t="shared" si="1"/>
        <v/>
      </c>
      <c r="M67" s="333" t="b">
        <f t="shared" si="2"/>
        <v>0</v>
      </c>
      <c r="N67" s="217">
        <f t="shared" si="4"/>
        <v>1</v>
      </c>
      <c r="O67" s="294"/>
      <c r="P67" s="294"/>
    </row>
    <row r="68" spans="1:17" s="322" customFormat="1" x14ac:dyDescent="0.25">
      <c r="A68" s="216">
        <v>59</v>
      </c>
      <c r="B68" s="39"/>
      <c r="C68" s="39"/>
      <c r="D68" s="39"/>
      <c r="E68" s="39"/>
      <c r="F68" s="38"/>
      <c r="G68" s="38"/>
      <c r="H68" s="38"/>
      <c r="I68" s="67" t="str">
        <f>IF(OR($B68="",$C68="",$D68="",$E68="",$F68&lt;an_initial,$F68&gt;an_final,$M68=FALSE),"",R_BDI_STR*VLOOKUP(N68,Coef!$E$2:$F$17,2,FALSE))</f>
        <v/>
      </c>
      <c r="J68" s="67" t="str">
        <f>IF(OR($B68="",$C68="",$D68="",$E68="",$F68="",$F68&gt;an_final,$M68=FALSE),"",R_BDI_STR*VLOOKUP(N68,Coef!$E$2:$F$17,2,FALSE))</f>
        <v/>
      </c>
      <c r="K68" s="226" t="str">
        <f t="shared" si="0"/>
        <v/>
      </c>
      <c r="L68" s="226" t="str">
        <f t="shared" si="1"/>
        <v/>
      </c>
      <c r="M68" s="333" t="b">
        <f t="shared" si="2"/>
        <v>0</v>
      </c>
      <c r="N68" s="217">
        <f t="shared" si="4"/>
        <v>1</v>
      </c>
      <c r="O68" s="294"/>
      <c r="P68" s="294"/>
    </row>
    <row r="69" spans="1:17" s="322" customFormat="1" x14ac:dyDescent="0.25">
      <c r="A69" s="216">
        <v>60</v>
      </c>
      <c r="B69" s="39"/>
      <c r="C69" s="39"/>
      <c r="D69" s="39"/>
      <c r="E69" s="39"/>
      <c r="F69" s="38"/>
      <c r="G69" s="38"/>
      <c r="H69" s="38"/>
      <c r="I69" s="67" t="str">
        <f>IF(OR($B69="",$C69="",$D69="",$E69="",$F69&lt;an_initial,$F69&gt;an_final,$M69=FALSE),"",R_BDI_STR*VLOOKUP(N69,Coef!$E$2:$F$17,2,FALSE))</f>
        <v/>
      </c>
      <c r="J69" s="67" t="str">
        <f>IF(OR($B69="",$C69="",$D69="",$E69="",$F69="",$F69&gt;an_final,$M69=FALSE),"",R_BDI_STR*VLOOKUP(N69,Coef!$E$2:$F$17,2,FALSE))</f>
        <v/>
      </c>
      <c r="K69" s="226" t="str">
        <f t="shared" si="0"/>
        <v/>
      </c>
      <c r="L69" s="226" t="str">
        <f t="shared" si="1"/>
        <v/>
      </c>
      <c r="M69" s="333" t="b">
        <f t="shared" si="2"/>
        <v>0</v>
      </c>
      <c r="N69" s="217">
        <f t="shared" si="4"/>
        <v>1</v>
      </c>
      <c r="O69" s="294"/>
      <c r="P69" s="294"/>
    </row>
    <row r="70" spans="1:17" s="322" customFormat="1" x14ac:dyDescent="0.25">
      <c r="A70" s="216">
        <v>61</v>
      </c>
      <c r="B70" s="39"/>
      <c r="C70" s="39"/>
      <c r="D70" s="39"/>
      <c r="E70" s="39"/>
      <c r="F70" s="38"/>
      <c r="G70" s="38"/>
      <c r="H70" s="38"/>
      <c r="I70" s="67" t="str">
        <f>IF(OR($B70="",$C70="",$D70="",$E70="",$F70&lt;an_initial,$F70&gt;an_final,$M70=FALSE),"",R_BDI_STR*VLOOKUP(N70,Coef!$E$2:$F$17,2,FALSE))</f>
        <v/>
      </c>
      <c r="J70" s="67" t="str">
        <f>IF(OR($B70="",$C70="",$D70="",$E70="",$F70="",$F70&gt;an_final,$M70=FALSE),"",R_BDI_STR*VLOOKUP(N70,Coef!$E$2:$F$17,2,FALSE))</f>
        <v/>
      </c>
      <c r="K70" s="226" t="str">
        <f t="shared" si="0"/>
        <v/>
      </c>
      <c r="L70" s="226" t="str">
        <f t="shared" si="1"/>
        <v/>
      </c>
      <c r="M70" s="333" t="b">
        <f t="shared" si="2"/>
        <v>0</v>
      </c>
      <c r="N70" s="217">
        <f t="shared" si="4"/>
        <v>1</v>
      </c>
      <c r="O70" s="294"/>
      <c r="P70" s="294"/>
    </row>
    <row r="71" spans="1:17" s="322" customFormat="1" x14ac:dyDescent="0.25">
      <c r="A71" s="216">
        <v>62</v>
      </c>
      <c r="B71" s="39"/>
      <c r="C71" s="39"/>
      <c r="D71" s="39"/>
      <c r="E71" s="39"/>
      <c r="F71" s="38"/>
      <c r="G71" s="38"/>
      <c r="H71" s="38"/>
      <c r="I71" s="67" t="str">
        <f>IF(OR($B71="",$C71="",$D71="",$E71="",$F71&lt;an_initial,$F71&gt;an_final,$M71=FALSE),"",R_BDI_STR*VLOOKUP(N71,Coef!$E$2:$F$17,2,FALSE))</f>
        <v/>
      </c>
      <c r="J71" s="67" t="str">
        <f>IF(OR($B71="",$C71="",$D71="",$E71="",$F71="",$F71&gt;an_final,$M71=FALSE),"",R_BDI_STR*VLOOKUP(N71,Coef!$E$2:$F$17,2,FALSE))</f>
        <v/>
      </c>
      <c r="K71" s="226" t="str">
        <f t="shared" si="0"/>
        <v/>
      </c>
      <c r="L71" s="226" t="str">
        <f t="shared" si="1"/>
        <v/>
      </c>
      <c r="M71" s="333" t="b">
        <f t="shared" si="2"/>
        <v>0</v>
      </c>
      <c r="N71" s="217">
        <f t="shared" si="4"/>
        <v>1</v>
      </c>
      <c r="O71" s="294"/>
      <c r="P71" s="294"/>
    </row>
    <row r="72" spans="1:17" s="322" customFormat="1" x14ac:dyDescent="0.25">
      <c r="A72" s="216">
        <v>63</v>
      </c>
      <c r="B72" s="39"/>
      <c r="C72" s="39"/>
      <c r="D72" s="39"/>
      <c r="E72" s="39"/>
      <c r="F72" s="38"/>
      <c r="G72" s="38"/>
      <c r="H72" s="38"/>
      <c r="I72" s="67" t="str">
        <f>IF(OR($B72="",$C72="",$D72="",$E72="",$F72&lt;an_initial,$F72&gt;an_final,$M72=FALSE),"",R_BDI_STR*VLOOKUP(N72,Coef!$E$2:$F$17,2,FALSE))</f>
        <v/>
      </c>
      <c r="J72" s="67" t="str">
        <f>IF(OR($B72="",$C72="",$D72="",$E72="",$F72="",$F72&gt;an_final,$M72=FALSE),"",R_BDI_STR*VLOOKUP(N72,Coef!$E$2:$F$17,2,FALSE))</f>
        <v/>
      </c>
      <c r="K72" s="226" t="str">
        <f t="shared" si="0"/>
        <v/>
      </c>
      <c r="L72" s="226" t="str">
        <f t="shared" si="1"/>
        <v/>
      </c>
      <c r="M72" s="333" t="b">
        <f t="shared" si="2"/>
        <v>0</v>
      </c>
      <c r="N72" s="217">
        <f t="shared" si="4"/>
        <v>1</v>
      </c>
      <c r="O72" s="294"/>
      <c r="P72" s="294"/>
    </row>
    <row r="73" spans="1:17" s="322" customFormat="1" x14ac:dyDescent="0.25">
      <c r="A73" s="216">
        <v>64</v>
      </c>
      <c r="B73" s="39"/>
      <c r="C73" s="39"/>
      <c r="D73" s="39"/>
      <c r="E73" s="39"/>
      <c r="F73" s="38"/>
      <c r="G73" s="38"/>
      <c r="H73" s="38"/>
      <c r="I73" s="67" t="str">
        <f>IF(OR($B73="",$C73="",$D73="",$E73="",$F73&lt;an_initial,$F73&gt;an_final,$M73=FALSE),"",R_BDI_STR*VLOOKUP(N73,Coef!$E$2:$F$17,2,FALSE))</f>
        <v/>
      </c>
      <c r="J73" s="67" t="str">
        <f>IF(OR($B73="",$C73="",$D73="",$E73="",$F73="",$F73&gt;an_final,$M73=FALSE),"",R_BDI_STR*VLOOKUP(N73,Coef!$E$2:$F$17,2,FALSE))</f>
        <v/>
      </c>
      <c r="K73" s="226" t="str">
        <f t="shared" si="0"/>
        <v/>
      </c>
      <c r="L73" s="226" t="str">
        <f t="shared" si="1"/>
        <v/>
      </c>
      <c r="M73" s="333" t="b">
        <f t="shared" si="2"/>
        <v>0</v>
      </c>
      <c r="N73" s="217">
        <f t="shared" si="4"/>
        <v>1</v>
      </c>
      <c r="O73" s="294"/>
      <c r="P73" s="294"/>
    </row>
    <row r="74" spans="1:17" s="322" customFormat="1" x14ac:dyDescent="0.25">
      <c r="A74" s="216">
        <v>65</v>
      </c>
      <c r="B74" s="39"/>
      <c r="C74" s="39"/>
      <c r="D74" s="39"/>
      <c r="E74" s="39"/>
      <c r="F74" s="38"/>
      <c r="G74" s="38"/>
      <c r="H74" s="38"/>
      <c r="I74" s="67" t="str">
        <f>IF(OR($B74="",$C74="",$D74="",$E74="",$F74&lt;an_initial,$F74&gt;an_final,$M74=FALSE),"",R_BDI_STR*VLOOKUP(N74,Coef!$E$2:$F$17,2,FALSE))</f>
        <v/>
      </c>
      <c r="J74" s="67" t="str">
        <f>IF(OR($B74="",$C74="",$D74="",$E74="",$F74="",$F74&gt;an_final,$M74=FALSE),"",R_BDI_STR*VLOOKUP(N74,Coef!$E$2:$F$17,2,FALSE))</f>
        <v/>
      </c>
      <c r="K74" s="226" t="str">
        <f t="shared" ref="K74:K137" si="5">IF(OR($B74="",$C74="",$D74="",$E74="",$F74&gt;an_final,$M74=FALSE),"",IF($F74&gt;=an_initial,1,""))</f>
        <v/>
      </c>
      <c r="L74" s="226" t="str">
        <f t="shared" ref="L74:L137" si="6">IF(OR($B74="",$C74="",$D74="",$E74="",$F74="",$F74&gt;an_final,$M74=FALSE),"",1)</f>
        <v/>
      </c>
      <c r="M74" s="333" t="b">
        <f t="shared" ref="M74:M137" si="7">IF(nume_candidat="",FALSE,ISNUMBER(SEARCH(nume_candidat,$B74)))</f>
        <v>0</v>
      </c>
      <c r="N74" s="217">
        <f t="shared" ref="N74:N105" si="8">LEN(B74)-LEN(SUBSTITUTE(B74,",",""))+1</f>
        <v>1</v>
      </c>
      <c r="O74" s="294"/>
      <c r="P74" s="294"/>
    </row>
    <row r="75" spans="1:17" s="322" customFormat="1" x14ac:dyDescent="0.25">
      <c r="A75" s="216">
        <v>66</v>
      </c>
      <c r="B75" s="39"/>
      <c r="C75" s="39"/>
      <c r="D75" s="39"/>
      <c r="E75" s="39"/>
      <c r="F75" s="38"/>
      <c r="G75" s="38"/>
      <c r="H75" s="38"/>
      <c r="I75" s="67" t="str">
        <f>IF(OR($B75="",$C75="",$D75="",$E75="",$F75&lt;an_initial,$F75&gt;an_final,$M75=FALSE),"",R_BDI_STR*VLOOKUP(N75,Coef!$E$2:$F$17,2,FALSE))</f>
        <v/>
      </c>
      <c r="J75" s="67" t="str">
        <f>IF(OR($B75="",$C75="",$D75="",$E75="",$F75="",$F75&gt;an_final,$M75=FALSE),"",R_BDI_STR*VLOOKUP(N75,Coef!$E$2:$F$17,2,FALSE))</f>
        <v/>
      </c>
      <c r="K75" s="226" t="str">
        <f t="shared" si="5"/>
        <v/>
      </c>
      <c r="L75" s="226" t="str">
        <f t="shared" si="6"/>
        <v/>
      </c>
      <c r="M75" s="333" t="b">
        <f t="shared" si="7"/>
        <v>0</v>
      </c>
      <c r="N75" s="217">
        <f t="shared" si="8"/>
        <v>1</v>
      </c>
      <c r="O75" s="294"/>
      <c r="P75" s="294"/>
    </row>
    <row r="76" spans="1:17" s="322" customFormat="1" x14ac:dyDescent="0.25">
      <c r="A76" s="216">
        <v>67</v>
      </c>
      <c r="B76" s="39"/>
      <c r="C76" s="39"/>
      <c r="D76" s="39"/>
      <c r="E76" s="39"/>
      <c r="F76" s="38"/>
      <c r="G76" s="38"/>
      <c r="H76" s="38"/>
      <c r="I76" s="67" t="str">
        <f>IF(OR($B76="",$C76="",$D76="",$E76="",$F76&lt;an_initial,$F76&gt;an_final,$M76=FALSE),"",R_BDI_STR*VLOOKUP(N76,Coef!$E$2:$F$17,2,FALSE))</f>
        <v/>
      </c>
      <c r="J76" s="67" t="str">
        <f>IF(OR($B76="",$C76="",$D76="",$E76="",$F76="",$F76&gt;an_final,$M76=FALSE),"",R_BDI_STR*VLOOKUP(N76,Coef!$E$2:$F$17,2,FALSE))</f>
        <v/>
      </c>
      <c r="K76" s="226" t="str">
        <f t="shared" si="5"/>
        <v/>
      </c>
      <c r="L76" s="226" t="str">
        <f t="shared" si="6"/>
        <v/>
      </c>
      <c r="M76" s="333" t="b">
        <f t="shared" si="7"/>
        <v>0</v>
      </c>
      <c r="N76" s="217">
        <f t="shared" si="8"/>
        <v>1</v>
      </c>
      <c r="O76" s="294"/>
      <c r="P76" s="294"/>
    </row>
    <row r="77" spans="1:17" s="322" customFormat="1" x14ac:dyDescent="0.25">
      <c r="A77" s="216">
        <v>68</v>
      </c>
      <c r="B77" s="39"/>
      <c r="C77" s="39"/>
      <c r="D77" s="39"/>
      <c r="E77" s="39"/>
      <c r="F77" s="38"/>
      <c r="G77" s="38"/>
      <c r="H77" s="38"/>
      <c r="I77" s="67" t="str">
        <f>IF(OR($B77="",$C77="",$D77="",$E77="",$F77&lt;an_initial,$F77&gt;an_final,$M77=FALSE),"",R_BDI_STR*VLOOKUP(N77,Coef!$E$2:$F$17,2,FALSE))</f>
        <v/>
      </c>
      <c r="J77" s="67" t="str">
        <f>IF(OR($B77="",$C77="",$D77="",$E77="",$F77="",$F77&gt;an_final,$M77=FALSE),"",R_BDI_STR*VLOOKUP(N77,Coef!$E$2:$F$17,2,FALSE))</f>
        <v/>
      </c>
      <c r="K77" s="226" t="str">
        <f t="shared" si="5"/>
        <v/>
      </c>
      <c r="L77" s="226" t="str">
        <f t="shared" si="6"/>
        <v/>
      </c>
      <c r="M77" s="333" t="b">
        <f t="shared" si="7"/>
        <v>0</v>
      </c>
      <c r="N77" s="217">
        <f t="shared" si="8"/>
        <v>1</v>
      </c>
      <c r="O77" s="294"/>
      <c r="P77" s="294"/>
    </row>
    <row r="78" spans="1:17" s="322" customFormat="1" x14ac:dyDescent="0.25">
      <c r="A78" s="216">
        <v>69</v>
      </c>
      <c r="B78" s="39"/>
      <c r="C78" s="39"/>
      <c r="D78" s="39"/>
      <c r="E78" s="39"/>
      <c r="F78" s="38"/>
      <c r="G78" s="38"/>
      <c r="H78" s="38"/>
      <c r="I78" s="67" t="str">
        <f>IF(OR($B78="",$C78="",$D78="",$E78="",$F78&lt;an_initial,$F78&gt;an_final,$M78=FALSE),"",R_BDI_STR*VLOOKUP(N78,Coef!$E$2:$F$17,2,FALSE))</f>
        <v/>
      </c>
      <c r="J78" s="67" t="str">
        <f>IF(OR($B78="",$C78="",$D78="",$E78="",$F78="",$F78&gt;an_final,$M78=FALSE),"",R_BDI_STR*VLOOKUP(N78,Coef!$E$2:$F$17,2,FALSE))</f>
        <v/>
      </c>
      <c r="K78" s="226" t="str">
        <f t="shared" si="5"/>
        <v/>
      </c>
      <c r="L78" s="226" t="str">
        <f t="shared" si="6"/>
        <v/>
      </c>
      <c r="M78" s="333" t="b">
        <f t="shared" si="7"/>
        <v>0</v>
      </c>
      <c r="N78" s="217">
        <f t="shared" si="8"/>
        <v>1</v>
      </c>
      <c r="O78" s="294"/>
      <c r="P78" s="294"/>
    </row>
    <row r="79" spans="1:17" s="322" customFormat="1" x14ac:dyDescent="0.25">
      <c r="A79" s="216">
        <v>70</v>
      </c>
      <c r="B79" s="39"/>
      <c r="C79" s="39"/>
      <c r="D79" s="39"/>
      <c r="E79" s="39"/>
      <c r="F79" s="38"/>
      <c r="G79" s="38"/>
      <c r="H79" s="38"/>
      <c r="I79" s="67" t="str">
        <f>IF(OR($B79="",$C79="",$D79="",$E79="",$F79&lt;an_initial,$F79&gt;an_final,$M79=FALSE),"",R_BDI_STR*VLOOKUP(N79,Coef!$E$2:$F$17,2,FALSE))</f>
        <v/>
      </c>
      <c r="J79" s="67" t="str">
        <f>IF(OR($B79="",$C79="",$D79="",$E79="",$F79="",$F79&gt;an_final,$M79=FALSE),"",R_BDI_STR*VLOOKUP(N79,Coef!$E$2:$F$17,2,FALSE))</f>
        <v/>
      </c>
      <c r="K79" s="226" t="str">
        <f t="shared" si="5"/>
        <v/>
      </c>
      <c r="L79" s="226" t="str">
        <f t="shared" si="6"/>
        <v/>
      </c>
      <c r="M79" s="333" t="b">
        <f t="shared" si="7"/>
        <v>0</v>
      </c>
      <c r="N79" s="217">
        <f t="shared" si="8"/>
        <v>1</v>
      </c>
      <c r="O79" s="294"/>
      <c r="P79" s="294"/>
    </row>
    <row r="80" spans="1:17" x14ac:dyDescent="0.25">
      <c r="A80" s="216">
        <v>71</v>
      </c>
      <c r="B80" s="39"/>
      <c r="C80" s="39"/>
      <c r="D80" s="39"/>
      <c r="E80" s="39"/>
      <c r="F80" s="38"/>
      <c r="G80" s="38"/>
      <c r="H80" s="38"/>
      <c r="I80" s="67" t="str">
        <f>IF(OR($B80="",$C80="",$D80="",$E80="",$F80&lt;an_initial,$F80&gt;an_final,$M80=FALSE),"",R_BDI_STR*VLOOKUP(N80,Coef!$E$2:$F$17,2,FALSE))</f>
        <v/>
      </c>
      <c r="J80" s="67" t="str">
        <f>IF(OR($B80="",$C80="",$D80="",$E80="",$F80="",$F80&gt;an_final,$M80=FALSE),"",R_BDI_STR*VLOOKUP(N80,Coef!$E$2:$F$17,2,FALSE))</f>
        <v/>
      </c>
      <c r="K80" s="226" t="str">
        <f t="shared" si="5"/>
        <v/>
      </c>
      <c r="L80" s="226" t="str">
        <f t="shared" si="6"/>
        <v/>
      </c>
      <c r="M80" s="333" t="b">
        <f t="shared" si="7"/>
        <v>0</v>
      </c>
      <c r="N80" s="217">
        <f t="shared" si="8"/>
        <v>1</v>
      </c>
      <c r="O80" s="294"/>
      <c r="P80" s="294"/>
      <c r="Q80" s="322"/>
    </row>
    <row r="81" spans="1:17" x14ac:dyDescent="0.25">
      <c r="A81" s="216">
        <v>72</v>
      </c>
      <c r="B81" s="39"/>
      <c r="C81" s="39"/>
      <c r="D81" s="39"/>
      <c r="E81" s="39"/>
      <c r="F81" s="38"/>
      <c r="G81" s="38"/>
      <c r="H81" s="38"/>
      <c r="I81" s="67" t="str">
        <f>IF(OR($B81="",$C81="",$D81="",$E81="",$F81&lt;an_initial,$F81&gt;an_final,$M81=FALSE),"",R_BDI_STR*VLOOKUP(N81,Coef!$E$2:$F$17,2,FALSE))</f>
        <v/>
      </c>
      <c r="J81" s="67" t="str">
        <f>IF(OR($B81="",$C81="",$D81="",$E81="",$F81="",$F81&gt;an_final,$M81=FALSE),"",R_BDI_STR*VLOOKUP(N81,Coef!$E$2:$F$17,2,FALSE))</f>
        <v/>
      </c>
      <c r="K81" s="226" t="str">
        <f t="shared" si="5"/>
        <v/>
      </c>
      <c r="L81" s="226" t="str">
        <f t="shared" si="6"/>
        <v/>
      </c>
      <c r="M81" s="333" t="b">
        <f t="shared" si="7"/>
        <v>0</v>
      </c>
      <c r="N81" s="217">
        <f t="shared" si="8"/>
        <v>1</v>
      </c>
      <c r="O81" s="294"/>
      <c r="P81" s="294"/>
      <c r="Q81" s="322"/>
    </row>
    <row r="82" spans="1:17" x14ac:dyDescent="0.25">
      <c r="A82" s="216">
        <v>73</v>
      </c>
      <c r="B82" s="39"/>
      <c r="C82" s="39"/>
      <c r="D82" s="39"/>
      <c r="E82" s="39"/>
      <c r="F82" s="38"/>
      <c r="G82" s="38"/>
      <c r="H82" s="38"/>
      <c r="I82" s="67" t="str">
        <f>IF(OR($B82="",$C82="",$D82="",$E82="",$F82&lt;an_initial,$F82&gt;an_final,$M82=FALSE),"",R_BDI_STR*VLOOKUP(N82,Coef!$E$2:$F$17,2,FALSE))</f>
        <v/>
      </c>
      <c r="J82" s="67" t="str">
        <f>IF(OR($B82="",$C82="",$D82="",$E82="",$F82="",$F82&gt;an_final,$M82=FALSE),"",R_BDI_STR*VLOOKUP(N82,Coef!$E$2:$F$17,2,FALSE))</f>
        <v/>
      </c>
      <c r="K82" s="226" t="str">
        <f t="shared" si="5"/>
        <v/>
      </c>
      <c r="L82" s="226" t="str">
        <f t="shared" si="6"/>
        <v/>
      </c>
      <c r="M82" s="333" t="b">
        <f t="shared" si="7"/>
        <v>0</v>
      </c>
      <c r="N82" s="217">
        <f t="shared" si="8"/>
        <v>1</v>
      </c>
      <c r="O82" s="294"/>
      <c r="P82" s="294"/>
      <c r="Q82" s="322"/>
    </row>
    <row r="83" spans="1:17" x14ac:dyDescent="0.25">
      <c r="A83" s="216">
        <v>74</v>
      </c>
      <c r="B83" s="39"/>
      <c r="C83" s="39"/>
      <c r="D83" s="39"/>
      <c r="E83" s="39"/>
      <c r="F83" s="38"/>
      <c r="G83" s="38"/>
      <c r="H83" s="38"/>
      <c r="I83" s="67" t="str">
        <f>IF(OR($B83="",$C83="",$D83="",$E83="",$F83&lt;an_initial,$F83&gt;an_final,$M83=FALSE),"",R_BDI_STR*VLOOKUP(N83,Coef!$E$2:$F$17,2,FALSE))</f>
        <v/>
      </c>
      <c r="J83" s="67" t="str">
        <f>IF(OR($B83="",$C83="",$D83="",$E83="",$F83="",$F83&gt;an_final,$M83=FALSE),"",R_BDI_STR*VLOOKUP(N83,Coef!$E$2:$F$17,2,FALSE))</f>
        <v/>
      </c>
      <c r="K83" s="226" t="str">
        <f t="shared" si="5"/>
        <v/>
      </c>
      <c r="L83" s="226" t="str">
        <f t="shared" si="6"/>
        <v/>
      </c>
      <c r="M83" s="333" t="b">
        <f t="shared" si="7"/>
        <v>0</v>
      </c>
      <c r="N83" s="217">
        <f t="shared" si="8"/>
        <v>1</v>
      </c>
      <c r="O83" s="294"/>
      <c r="P83" s="294"/>
      <c r="Q83" s="322"/>
    </row>
    <row r="84" spans="1:17" x14ac:dyDescent="0.25">
      <c r="A84" s="216">
        <v>75</v>
      </c>
      <c r="B84" s="39"/>
      <c r="C84" s="39"/>
      <c r="D84" s="39"/>
      <c r="E84" s="39"/>
      <c r="F84" s="38"/>
      <c r="G84" s="38"/>
      <c r="H84" s="38"/>
      <c r="I84" s="67" t="str">
        <f>IF(OR($B84="",$C84="",$D84="",$E84="",$F84&lt;an_initial,$F84&gt;an_final,$M84=FALSE),"",R_BDI_STR*VLOOKUP(N84,Coef!$E$2:$F$17,2,FALSE))</f>
        <v/>
      </c>
      <c r="J84" s="67" t="str">
        <f>IF(OR($B84="",$C84="",$D84="",$E84="",$F84="",$F84&gt;an_final,$M84=FALSE),"",R_BDI_STR*VLOOKUP(N84,Coef!$E$2:$F$17,2,FALSE))</f>
        <v/>
      </c>
      <c r="K84" s="226" t="str">
        <f t="shared" si="5"/>
        <v/>
      </c>
      <c r="L84" s="226" t="str">
        <f t="shared" si="6"/>
        <v/>
      </c>
      <c r="M84" s="333" t="b">
        <f t="shared" si="7"/>
        <v>0</v>
      </c>
      <c r="N84" s="217">
        <f t="shared" si="8"/>
        <v>1</v>
      </c>
      <c r="O84" s="294"/>
      <c r="P84" s="294"/>
      <c r="Q84" s="322"/>
    </row>
    <row r="85" spans="1:17" x14ac:dyDescent="0.25">
      <c r="A85" s="216">
        <v>76</v>
      </c>
      <c r="B85" s="39"/>
      <c r="C85" s="39"/>
      <c r="D85" s="39"/>
      <c r="E85" s="39"/>
      <c r="F85" s="38"/>
      <c r="G85" s="38"/>
      <c r="H85" s="38"/>
      <c r="I85" s="67" t="str">
        <f>IF(OR($B85="",$C85="",$D85="",$E85="",$F85&lt;an_initial,$F85&gt;an_final,$M85=FALSE),"",R_BDI_STR*VLOOKUP(N85,Coef!$E$2:$F$17,2,FALSE))</f>
        <v/>
      </c>
      <c r="J85" s="67" t="str">
        <f>IF(OR($B85="",$C85="",$D85="",$E85="",$F85="",$F85&gt;an_final,$M85=FALSE),"",R_BDI_STR*VLOOKUP(N85,Coef!$E$2:$F$17,2,FALSE))</f>
        <v/>
      </c>
      <c r="K85" s="226" t="str">
        <f t="shared" si="5"/>
        <v/>
      </c>
      <c r="L85" s="226" t="str">
        <f t="shared" si="6"/>
        <v/>
      </c>
      <c r="M85" s="333" t="b">
        <f t="shared" si="7"/>
        <v>0</v>
      </c>
      <c r="N85" s="217">
        <f t="shared" si="8"/>
        <v>1</v>
      </c>
      <c r="O85" s="294"/>
      <c r="P85" s="294"/>
      <c r="Q85" s="322"/>
    </row>
    <row r="86" spans="1:17" x14ac:dyDescent="0.25">
      <c r="A86" s="216">
        <v>77</v>
      </c>
      <c r="B86" s="39"/>
      <c r="C86" s="39"/>
      <c r="D86" s="39"/>
      <c r="E86" s="39"/>
      <c r="F86" s="38"/>
      <c r="G86" s="38"/>
      <c r="H86" s="38"/>
      <c r="I86" s="67" t="str">
        <f>IF(OR($B86="",$C86="",$D86="",$E86="",$F86&lt;an_initial,$F86&gt;an_final,$M86=FALSE),"",R_BDI_STR*VLOOKUP(N86,Coef!$E$2:$F$17,2,FALSE))</f>
        <v/>
      </c>
      <c r="J86" s="67" t="str">
        <f>IF(OR($B86="",$C86="",$D86="",$E86="",$F86="",$F86&gt;an_final,$M86=FALSE),"",R_BDI_STR*VLOOKUP(N86,Coef!$E$2:$F$17,2,FALSE))</f>
        <v/>
      </c>
      <c r="K86" s="226" t="str">
        <f t="shared" si="5"/>
        <v/>
      </c>
      <c r="L86" s="226" t="str">
        <f t="shared" si="6"/>
        <v/>
      </c>
      <c r="M86" s="333" t="b">
        <f t="shared" si="7"/>
        <v>0</v>
      </c>
      <c r="N86" s="217">
        <f t="shared" si="8"/>
        <v>1</v>
      </c>
      <c r="O86" s="294"/>
      <c r="P86" s="294"/>
      <c r="Q86" s="322"/>
    </row>
    <row r="87" spans="1:17" x14ac:dyDescent="0.25">
      <c r="A87" s="216">
        <v>78</v>
      </c>
      <c r="B87" s="39"/>
      <c r="C87" s="39"/>
      <c r="D87" s="39"/>
      <c r="E87" s="39"/>
      <c r="F87" s="38"/>
      <c r="G87" s="38"/>
      <c r="H87" s="38"/>
      <c r="I87" s="67" t="str">
        <f>IF(OR($B87="",$C87="",$D87="",$E87="",$F87&lt;an_initial,$F87&gt;an_final,$M87=FALSE),"",R_BDI_STR*VLOOKUP(N87,Coef!$E$2:$F$17,2,FALSE))</f>
        <v/>
      </c>
      <c r="J87" s="67" t="str">
        <f>IF(OR($B87="",$C87="",$D87="",$E87="",$F87="",$F87&gt;an_final,$M87=FALSE),"",R_BDI_STR*VLOOKUP(N87,Coef!$E$2:$F$17,2,FALSE))</f>
        <v/>
      </c>
      <c r="K87" s="226" t="str">
        <f t="shared" si="5"/>
        <v/>
      </c>
      <c r="L87" s="226" t="str">
        <f t="shared" si="6"/>
        <v/>
      </c>
      <c r="M87" s="333" t="b">
        <f t="shared" si="7"/>
        <v>0</v>
      </c>
      <c r="N87" s="217">
        <f t="shared" si="8"/>
        <v>1</v>
      </c>
      <c r="O87" s="294"/>
      <c r="P87" s="294"/>
      <c r="Q87" s="322"/>
    </row>
    <row r="88" spans="1:17" x14ac:dyDescent="0.25">
      <c r="A88" s="216">
        <v>79</v>
      </c>
      <c r="B88" s="39"/>
      <c r="C88" s="39"/>
      <c r="D88" s="39"/>
      <c r="E88" s="39"/>
      <c r="F88" s="38"/>
      <c r="G88" s="38"/>
      <c r="H88" s="38"/>
      <c r="I88" s="67" t="str">
        <f>IF(OR($B88="",$C88="",$D88="",$E88="",$F88&lt;an_initial,$F88&gt;an_final,$M88=FALSE),"",R_BDI_STR*VLOOKUP(N88,Coef!$E$2:$F$17,2,FALSE))</f>
        <v/>
      </c>
      <c r="J88" s="67" t="str">
        <f>IF(OR($B88="",$C88="",$D88="",$E88="",$F88="",$F88&gt;an_final,$M88=FALSE),"",R_BDI_STR*VLOOKUP(N88,Coef!$E$2:$F$17,2,FALSE))</f>
        <v/>
      </c>
      <c r="K88" s="226" t="str">
        <f t="shared" si="5"/>
        <v/>
      </c>
      <c r="L88" s="226" t="str">
        <f t="shared" si="6"/>
        <v/>
      </c>
      <c r="M88" s="333" t="b">
        <f t="shared" si="7"/>
        <v>0</v>
      </c>
      <c r="N88" s="217">
        <f t="shared" si="8"/>
        <v>1</v>
      </c>
      <c r="O88" s="294"/>
      <c r="P88" s="294"/>
      <c r="Q88" s="322"/>
    </row>
    <row r="89" spans="1:17" x14ac:dyDescent="0.25">
      <c r="A89" s="216">
        <v>80</v>
      </c>
      <c r="B89" s="39"/>
      <c r="C89" s="39"/>
      <c r="D89" s="39"/>
      <c r="E89" s="39"/>
      <c r="F89" s="38"/>
      <c r="G89" s="38"/>
      <c r="H89" s="38"/>
      <c r="I89" s="67" t="str">
        <f>IF(OR($B89="",$C89="",$D89="",$E89="",$F89&lt;an_initial,$F89&gt;an_final,$M89=FALSE),"",R_BDI_STR*VLOOKUP(N89,Coef!$E$2:$F$17,2,FALSE))</f>
        <v/>
      </c>
      <c r="J89" s="67" t="str">
        <f>IF(OR($B89="",$C89="",$D89="",$E89="",$F89="",$F89&gt;an_final,$M89=FALSE),"",R_BDI_STR*VLOOKUP(N89,Coef!$E$2:$F$17,2,FALSE))</f>
        <v/>
      </c>
      <c r="K89" s="226" t="str">
        <f t="shared" si="5"/>
        <v/>
      </c>
      <c r="L89" s="226" t="str">
        <f t="shared" si="6"/>
        <v/>
      </c>
      <c r="M89" s="333" t="b">
        <f t="shared" si="7"/>
        <v>0</v>
      </c>
      <c r="N89" s="217">
        <f t="shared" si="8"/>
        <v>1</v>
      </c>
      <c r="O89" s="294"/>
      <c r="P89" s="294"/>
      <c r="Q89" s="322"/>
    </row>
    <row r="90" spans="1:17" x14ac:dyDescent="0.25">
      <c r="A90" s="216">
        <v>81</v>
      </c>
      <c r="B90" s="39"/>
      <c r="C90" s="39"/>
      <c r="D90" s="39"/>
      <c r="E90" s="39"/>
      <c r="F90" s="38"/>
      <c r="G90" s="38"/>
      <c r="H90" s="38"/>
      <c r="I90" s="67" t="str">
        <f>IF(OR($B90="",$C90="",$D90="",$E90="",$F90&lt;an_initial,$F90&gt;an_final,$M90=FALSE),"",R_BDI_STR*VLOOKUP(N90,Coef!$E$2:$F$17,2,FALSE))</f>
        <v/>
      </c>
      <c r="J90" s="67" t="str">
        <f>IF(OR($B90="",$C90="",$D90="",$E90="",$F90="",$F90&gt;an_final,$M90=FALSE),"",R_BDI_STR*VLOOKUP(N90,Coef!$E$2:$F$17,2,FALSE))</f>
        <v/>
      </c>
      <c r="K90" s="226" t="str">
        <f t="shared" si="5"/>
        <v/>
      </c>
      <c r="L90" s="226" t="str">
        <f t="shared" si="6"/>
        <v/>
      </c>
      <c r="M90" s="333" t="b">
        <f t="shared" si="7"/>
        <v>0</v>
      </c>
      <c r="N90" s="217">
        <f t="shared" si="8"/>
        <v>1</v>
      </c>
      <c r="O90" s="294"/>
      <c r="P90" s="294"/>
      <c r="Q90" s="322"/>
    </row>
    <row r="91" spans="1:17" x14ac:dyDescent="0.25">
      <c r="A91" s="216">
        <v>82</v>
      </c>
      <c r="B91" s="39"/>
      <c r="C91" s="39"/>
      <c r="D91" s="39"/>
      <c r="E91" s="39"/>
      <c r="F91" s="38"/>
      <c r="G91" s="38"/>
      <c r="H91" s="38"/>
      <c r="I91" s="67" t="str">
        <f>IF(OR($B91="",$C91="",$D91="",$E91="",$F91&lt;an_initial,$F91&gt;an_final,$M91=FALSE),"",R_BDI_STR*VLOOKUP(N91,Coef!$E$2:$F$17,2,FALSE))</f>
        <v/>
      </c>
      <c r="J91" s="67" t="str">
        <f>IF(OR($B91="",$C91="",$D91="",$E91="",$F91="",$F91&gt;an_final,$M91=FALSE),"",R_BDI_STR*VLOOKUP(N91,Coef!$E$2:$F$17,2,FALSE))</f>
        <v/>
      </c>
      <c r="K91" s="226" t="str">
        <f t="shared" si="5"/>
        <v/>
      </c>
      <c r="L91" s="226" t="str">
        <f t="shared" si="6"/>
        <v/>
      </c>
      <c r="M91" s="333" t="b">
        <f t="shared" si="7"/>
        <v>0</v>
      </c>
      <c r="N91" s="217">
        <f t="shared" si="8"/>
        <v>1</v>
      </c>
      <c r="O91" s="294"/>
      <c r="P91" s="294"/>
      <c r="Q91" s="322"/>
    </row>
    <row r="92" spans="1:17" x14ac:dyDescent="0.25">
      <c r="A92" s="216">
        <v>83</v>
      </c>
      <c r="B92" s="39"/>
      <c r="C92" s="39"/>
      <c r="D92" s="39"/>
      <c r="E92" s="39"/>
      <c r="F92" s="38"/>
      <c r="G92" s="38"/>
      <c r="H92" s="38"/>
      <c r="I92" s="67" t="str">
        <f>IF(OR($B92="",$C92="",$D92="",$E92="",$F92&lt;an_initial,$F92&gt;an_final,$M92=FALSE),"",R_BDI_STR*VLOOKUP(N92,Coef!$E$2:$F$17,2,FALSE))</f>
        <v/>
      </c>
      <c r="J92" s="67" t="str">
        <f>IF(OR($B92="",$C92="",$D92="",$E92="",$F92="",$F92&gt;an_final,$M92=FALSE),"",R_BDI_STR*VLOOKUP(N92,Coef!$E$2:$F$17,2,FALSE))</f>
        <v/>
      </c>
      <c r="K92" s="226" t="str">
        <f t="shared" si="5"/>
        <v/>
      </c>
      <c r="L92" s="226" t="str">
        <f t="shared" si="6"/>
        <v/>
      </c>
      <c r="M92" s="333" t="b">
        <f t="shared" si="7"/>
        <v>0</v>
      </c>
      <c r="N92" s="217">
        <f t="shared" si="8"/>
        <v>1</v>
      </c>
      <c r="O92" s="294"/>
      <c r="P92" s="294"/>
      <c r="Q92" s="322"/>
    </row>
    <row r="93" spans="1:17" x14ac:dyDescent="0.25">
      <c r="A93" s="216">
        <v>84</v>
      </c>
      <c r="B93" s="39"/>
      <c r="C93" s="39"/>
      <c r="D93" s="39"/>
      <c r="E93" s="39"/>
      <c r="F93" s="38"/>
      <c r="G93" s="38"/>
      <c r="H93" s="38"/>
      <c r="I93" s="67" t="str">
        <f>IF(OR($B93="",$C93="",$D93="",$E93="",$F93&lt;an_initial,$F93&gt;an_final,$M93=FALSE),"",R_BDI_STR*VLOOKUP(N93,Coef!$E$2:$F$17,2,FALSE))</f>
        <v/>
      </c>
      <c r="J93" s="67" t="str">
        <f>IF(OR($B93="",$C93="",$D93="",$E93="",$F93="",$F93&gt;an_final,$M93=FALSE),"",R_BDI_STR*VLOOKUP(N93,Coef!$E$2:$F$17,2,FALSE))</f>
        <v/>
      </c>
      <c r="K93" s="226" t="str">
        <f t="shared" si="5"/>
        <v/>
      </c>
      <c r="L93" s="226" t="str">
        <f t="shared" si="6"/>
        <v/>
      </c>
      <c r="M93" s="333" t="b">
        <f t="shared" si="7"/>
        <v>0</v>
      </c>
      <c r="N93" s="217">
        <f t="shared" si="8"/>
        <v>1</v>
      </c>
      <c r="O93" s="294"/>
      <c r="P93" s="294"/>
      <c r="Q93" s="322"/>
    </row>
    <row r="94" spans="1:17" x14ac:dyDescent="0.25">
      <c r="A94" s="216">
        <v>85</v>
      </c>
      <c r="B94" s="39"/>
      <c r="C94" s="39"/>
      <c r="D94" s="39"/>
      <c r="E94" s="39"/>
      <c r="F94" s="38"/>
      <c r="G94" s="38"/>
      <c r="H94" s="38"/>
      <c r="I94" s="67" t="str">
        <f>IF(OR($B94="",$C94="",$D94="",$E94="",$F94&lt;an_initial,$F94&gt;an_final,$M94=FALSE),"",R_BDI_STR*VLOOKUP(N94,Coef!$E$2:$F$17,2,FALSE))</f>
        <v/>
      </c>
      <c r="J94" s="67" t="str">
        <f>IF(OR($B94="",$C94="",$D94="",$E94="",$F94="",$F94&gt;an_final,$M94=FALSE),"",R_BDI_STR*VLOOKUP(N94,Coef!$E$2:$F$17,2,FALSE))</f>
        <v/>
      </c>
      <c r="K94" s="226" t="str">
        <f t="shared" si="5"/>
        <v/>
      </c>
      <c r="L94" s="226" t="str">
        <f t="shared" si="6"/>
        <v/>
      </c>
      <c r="M94" s="333" t="b">
        <f t="shared" si="7"/>
        <v>0</v>
      </c>
      <c r="N94" s="217">
        <f t="shared" si="8"/>
        <v>1</v>
      </c>
      <c r="O94" s="294"/>
      <c r="P94" s="294"/>
      <c r="Q94" s="322"/>
    </row>
    <row r="95" spans="1:17" x14ac:dyDescent="0.25">
      <c r="A95" s="216">
        <v>86</v>
      </c>
      <c r="B95" s="39"/>
      <c r="C95" s="39"/>
      <c r="D95" s="39"/>
      <c r="E95" s="39"/>
      <c r="F95" s="38"/>
      <c r="G95" s="38"/>
      <c r="H95" s="38"/>
      <c r="I95" s="67" t="str">
        <f>IF(OR($B95="",$C95="",$D95="",$E95="",$F95&lt;an_initial,$F95&gt;an_final,$M95=FALSE),"",R_BDI_STR*VLOOKUP(N95,Coef!$E$2:$F$17,2,FALSE))</f>
        <v/>
      </c>
      <c r="J95" s="67" t="str">
        <f>IF(OR($B95="",$C95="",$D95="",$E95="",$F95="",$F95&gt;an_final,$M95=FALSE),"",R_BDI_STR*VLOOKUP(N95,Coef!$E$2:$F$17,2,FALSE))</f>
        <v/>
      </c>
      <c r="K95" s="226" t="str">
        <f t="shared" si="5"/>
        <v/>
      </c>
      <c r="L95" s="226" t="str">
        <f t="shared" si="6"/>
        <v/>
      </c>
      <c r="M95" s="333" t="b">
        <f t="shared" si="7"/>
        <v>0</v>
      </c>
      <c r="N95" s="217">
        <f t="shared" si="8"/>
        <v>1</v>
      </c>
      <c r="O95" s="294"/>
      <c r="P95" s="294"/>
      <c r="Q95" s="322"/>
    </row>
    <row r="96" spans="1:17" x14ac:dyDescent="0.25">
      <c r="A96" s="216">
        <v>87</v>
      </c>
      <c r="B96" s="39"/>
      <c r="C96" s="39"/>
      <c r="D96" s="39"/>
      <c r="E96" s="39"/>
      <c r="F96" s="38"/>
      <c r="G96" s="38"/>
      <c r="H96" s="38"/>
      <c r="I96" s="67" t="str">
        <f>IF(OR($B96="",$C96="",$D96="",$E96="",$F96&lt;an_initial,$F96&gt;an_final,$M96=FALSE),"",R_BDI_STR*VLOOKUP(N96,Coef!$E$2:$F$17,2,FALSE))</f>
        <v/>
      </c>
      <c r="J96" s="67" t="str">
        <f>IF(OR($B96="",$C96="",$D96="",$E96="",$F96="",$F96&gt;an_final,$M96=FALSE),"",R_BDI_STR*VLOOKUP(N96,Coef!$E$2:$F$17,2,FALSE))</f>
        <v/>
      </c>
      <c r="K96" s="226" t="str">
        <f t="shared" si="5"/>
        <v/>
      </c>
      <c r="L96" s="226" t="str">
        <f t="shared" si="6"/>
        <v/>
      </c>
      <c r="M96" s="333" t="b">
        <f t="shared" si="7"/>
        <v>0</v>
      </c>
      <c r="N96" s="217">
        <f t="shared" si="8"/>
        <v>1</v>
      </c>
      <c r="O96" s="294"/>
      <c r="P96" s="294"/>
      <c r="Q96" s="322"/>
    </row>
    <row r="97" spans="1:17" x14ac:dyDescent="0.25">
      <c r="A97" s="216">
        <v>88</v>
      </c>
      <c r="B97" s="39"/>
      <c r="C97" s="39"/>
      <c r="D97" s="39"/>
      <c r="E97" s="39"/>
      <c r="F97" s="38"/>
      <c r="G97" s="38"/>
      <c r="H97" s="38"/>
      <c r="I97" s="67" t="str">
        <f>IF(OR($B97="",$C97="",$D97="",$E97="",$F97&lt;an_initial,$F97&gt;an_final,$M97=FALSE),"",R_BDI_STR*VLOOKUP(N97,Coef!$E$2:$F$17,2,FALSE))</f>
        <v/>
      </c>
      <c r="J97" s="67" t="str">
        <f>IF(OR($B97="",$C97="",$D97="",$E97="",$F97="",$F97&gt;an_final,$M97=FALSE),"",R_BDI_STR*VLOOKUP(N97,Coef!$E$2:$F$17,2,FALSE))</f>
        <v/>
      </c>
      <c r="K97" s="226" t="str">
        <f t="shared" si="5"/>
        <v/>
      </c>
      <c r="L97" s="226" t="str">
        <f t="shared" si="6"/>
        <v/>
      </c>
      <c r="M97" s="333" t="b">
        <f t="shared" si="7"/>
        <v>0</v>
      </c>
      <c r="N97" s="217">
        <f t="shared" si="8"/>
        <v>1</v>
      </c>
      <c r="O97" s="294"/>
      <c r="P97" s="294"/>
      <c r="Q97" s="322"/>
    </row>
    <row r="98" spans="1:17" x14ac:dyDescent="0.25">
      <c r="A98" s="216">
        <v>89</v>
      </c>
      <c r="B98" s="39"/>
      <c r="C98" s="39"/>
      <c r="D98" s="39"/>
      <c r="E98" s="39"/>
      <c r="F98" s="38"/>
      <c r="G98" s="38"/>
      <c r="H98" s="38"/>
      <c r="I98" s="67" t="str">
        <f>IF(OR($B98="",$C98="",$D98="",$E98="",$F98&lt;an_initial,$F98&gt;an_final,$M98=FALSE),"",R_BDI_STR*VLOOKUP(N98,Coef!$E$2:$F$17,2,FALSE))</f>
        <v/>
      </c>
      <c r="J98" s="67" t="str">
        <f>IF(OR($B98="",$C98="",$D98="",$E98="",$F98="",$F98&gt;an_final,$M98=FALSE),"",R_BDI_STR*VLOOKUP(N98,Coef!$E$2:$F$17,2,FALSE))</f>
        <v/>
      </c>
      <c r="K98" s="226" t="str">
        <f t="shared" si="5"/>
        <v/>
      </c>
      <c r="L98" s="226" t="str">
        <f t="shared" si="6"/>
        <v/>
      </c>
      <c r="M98" s="333" t="b">
        <f t="shared" si="7"/>
        <v>0</v>
      </c>
      <c r="N98" s="217">
        <f t="shared" si="8"/>
        <v>1</v>
      </c>
      <c r="O98" s="294"/>
      <c r="P98" s="294"/>
      <c r="Q98" s="322"/>
    </row>
    <row r="99" spans="1:17" x14ac:dyDescent="0.25">
      <c r="A99" s="216">
        <v>90</v>
      </c>
      <c r="B99" s="39"/>
      <c r="C99" s="39"/>
      <c r="D99" s="39"/>
      <c r="E99" s="39"/>
      <c r="F99" s="38"/>
      <c r="G99" s="38"/>
      <c r="H99" s="38"/>
      <c r="I99" s="67" t="str">
        <f>IF(OR($B99="",$C99="",$D99="",$E99="",$F99&lt;an_initial,$F99&gt;an_final,$M99=FALSE),"",R_BDI_STR*VLOOKUP(N99,Coef!$E$2:$F$17,2,FALSE))</f>
        <v/>
      </c>
      <c r="J99" s="67" t="str">
        <f>IF(OR($B99="",$C99="",$D99="",$E99="",$F99="",$F99&gt;an_final,$M99=FALSE),"",R_BDI_STR*VLOOKUP(N99,Coef!$E$2:$F$17,2,FALSE))</f>
        <v/>
      </c>
      <c r="K99" s="226" t="str">
        <f t="shared" si="5"/>
        <v/>
      </c>
      <c r="L99" s="226" t="str">
        <f t="shared" si="6"/>
        <v/>
      </c>
      <c r="M99" s="333" t="b">
        <f t="shared" si="7"/>
        <v>0</v>
      </c>
      <c r="N99" s="217">
        <f t="shared" si="8"/>
        <v>1</v>
      </c>
      <c r="O99" s="294"/>
      <c r="P99" s="294"/>
      <c r="Q99" s="322"/>
    </row>
    <row r="100" spans="1:17" x14ac:dyDescent="0.25">
      <c r="A100" s="216">
        <v>91</v>
      </c>
      <c r="B100" s="39"/>
      <c r="C100" s="39"/>
      <c r="D100" s="39"/>
      <c r="E100" s="39"/>
      <c r="F100" s="38"/>
      <c r="G100" s="38"/>
      <c r="H100" s="38"/>
      <c r="I100" s="67" t="str">
        <f>IF(OR($B100="",$C100="",$D100="",$E100="",$F100&lt;an_initial,$F100&gt;an_final,$M100=FALSE),"",R_BDI_STR*VLOOKUP(N100,Coef!$E$2:$F$17,2,FALSE))</f>
        <v/>
      </c>
      <c r="J100" s="67" t="str">
        <f>IF(OR($B100="",$C100="",$D100="",$E100="",$F100="",$F100&gt;an_final,$M100=FALSE),"",R_BDI_STR*VLOOKUP(N100,Coef!$E$2:$F$17,2,FALSE))</f>
        <v/>
      </c>
      <c r="K100" s="226" t="str">
        <f t="shared" si="5"/>
        <v/>
      </c>
      <c r="L100" s="226" t="str">
        <f t="shared" si="6"/>
        <v/>
      </c>
      <c r="M100" s="333" t="b">
        <f t="shared" si="7"/>
        <v>0</v>
      </c>
      <c r="N100" s="217">
        <f t="shared" si="8"/>
        <v>1</v>
      </c>
      <c r="O100" s="294"/>
      <c r="P100" s="294"/>
      <c r="Q100" s="322"/>
    </row>
    <row r="101" spans="1:17" x14ac:dyDescent="0.25">
      <c r="A101" s="216">
        <v>92</v>
      </c>
      <c r="B101" s="39"/>
      <c r="C101" s="39"/>
      <c r="D101" s="39"/>
      <c r="E101" s="39"/>
      <c r="F101" s="38"/>
      <c r="G101" s="38"/>
      <c r="H101" s="38"/>
      <c r="I101" s="67" t="str">
        <f>IF(OR($B101="",$C101="",$D101="",$E101="",$F101&lt;an_initial,$F101&gt;an_final,$M101=FALSE),"",R_BDI_STR*VLOOKUP(N101,Coef!$E$2:$F$17,2,FALSE))</f>
        <v/>
      </c>
      <c r="J101" s="67" t="str">
        <f>IF(OR($B101="",$C101="",$D101="",$E101="",$F101="",$F101&gt;an_final,$M101=FALSE),"",R_BDI_STR*VLOOKUP(N101,Coef!$E$2:$F$17,2,FALSE))</f>
        <v/>
      </c>
      <c r="K101" s="226" t="str">
        <f t="shared" si="5"/>
        <v/>
      </c>
      <c r="L101" s="226" t="str">
        <f t="shared" si="6"/>
        <v/>
      </c>
      <c r="M101" s="333" t="b">
        <f t="shared" si="7"/>
        <v>0</v>
      </c>
      <c r="N101" s="217">
        <f t="shared" si="8"/>
        <v>1</v>
      </c>
      <c r="O101" s="294"/>
      <c r="P101" s="294"/>
      <c r="Q101" s="322"/>
    </row>
    <row r="102" spans="1:17" x14ac:dyDescent="0.25">
      <c r="A102" s="216">
        <v>93</v>
      </c>
      <c r="B102" s="39"/>
      <c r="C102" s="39"/>
      <c r="D102" s="39"/>
      <c r="E102" s="39"/>
      <c r="F102" s="38"/>
      <c r="G102" s="38"/>
      <c r="H102" s="38"/>
      <c r="I102" s="67" t="str">
        <f>IF(OR($B102="",$C102="",$D102="",$E102="",$F102&lt;an_initial,$F102&gt;an_final,$M102=FALSE),"",R_BDI_STR*VLOOKUP(N102,Coef!$E$2:$F$17,2,FALSE))</f>
        <v/>
      </c>
      <c r="J102" s="67" t="str">
        <f>IF(OR($B102="",$C102="",$D102="",$E102="",$F102="",$F102&gt;an_final,$M102=FALSE),"",R_BDI_STR*VLOOKUP(N102,Coef!$E$2:$F$17,2,FALSE))</f>
        <v/>
      </c>
      <c r="K102" s="226" t="str">
        <f t="shared" si="5"/>
        <v/>
      </c>
      <c r="L102" s="226" t="str">
        <f t="shared" si="6"/>
        <v/>
      </c>
      <c r="M102" s="333" t="b">
        <f t="shared" si="7"/>
        <v>0</v>
      </c>
      <c r="N102" s="217">
        <f t="shared" si="8"/>
        <v>1</v>
      </c>
      <c r="O102" s="294"/>
      <c r="P102" s="294"/>
      <c r="Q102" s="322"/>
    </row>
    <row r="103" spans="1:17" x14ac:dyDescent="0.25">
      <c r="A103" s="216">
        <v>94</v>
      </c>
      <c r="B103" s="39"/>
      <c r="C103" s="39"/>
      <c r="D103" s="39"/>
      <c r="E103" s="39"/>
      <c r="F103" s="38"/>
      <c r="G103" s="38"/>
      <c r="H103" s="38"/>
      <c r="I103" s="67" t="str">
        <f>IF(OR($B103="",$C103="",$D103="",$E103="",$F103&lt;an_initial,$F103&gt;an_final,$M103=FALSE),"",R_BDI_STR*VLOOKUP(N103,Coef!$E$2:$F$17,2,FALSE))</f>
        <v/>
      </c>
      <c r="J103" s="67" t="str">
        <f>IF(OR($B103="",$C103="",$D103="",$E103="",$F103="",$F103&gt;an_final,$M103=FALSE),"",R_BDI_STR*VLOOKUP(N103,Coef!$E$2:$F$17,2,FALSE))</f>
        <v/>
      </c>
      <c r="K103" s="226" t="str">
        <f t="shared" si="5"/>
        <v/>
      </c>
      <c r="L103" s="226" t="str">
        <f t="shared" si="6"/>
        <v/>
      </c>
      <c r="M103" s="333" t="b">
        <f t="shared" si="7"/>
        <v>0</v>
      </c>
      <c r="N103" s="217">
        <f t="shared" si="8"/>
        <v>1</v>
      </c>
      <c r="O103" s="294"/>
      <c r="P103" s="294"/>
      <c r="Q103" s="322"/>
    </row>
    <row r="104" spans="1:17" x14ac:dyDescent="0.25">
      <c r="A104" s="216">
        <v>95</v>
      </c>
      <c r="B104" s="39"/>
      <c r="C104" s="39"/>
      <c r="D104" s="39"/>
      <c r="E104" s="39"/>
      <c r="F104" s="38"/>
      <c r="G104" s="38"/>
      <c r="H104" s="38"/>
      <c r="I104" s="67" t="str">
        <f>IF(OR($B104="",$C104="",$D104="",$E104="",$F104&lt;an_initial,$F104&gt;an_final,$M104=FALSE),"",R_BDI_STR*VLOOKUP(N104,Coef!$E$2:$F$17,2,FALSE))</f>
        <v/>
      </c>
      <c r="J104" s="67" t="str">
        <f>IF(OR($B104="",$C104="",$D104="",$E104="",$F104="",$F104&gt;an_final,$M104=FALSE),"",R_BDI_STR*VLOOKUP(N104,Coef!$E$2:$F$17,2,FALSE))</f>
        <v/>
      </c>
      <c r="K104" s="226" t="str">
        <f t="shared" si="5"/>
        <v/>
      </c>
      <c r="L104" s="226" t="str">
        <f t="shared" si="6"/>
        <v/>
      </c>
      <c r="M104" s="333" t="b">
        <f t="shared" si="7"/>
        <v>0</v>
      </c>
      <c r="N104" s="217">
        <f t="shared" si="8"/>
        <v>1</v>
      </c>
      <c r="O104" s="294"/>
      <c r="P104" s="294"/>
      <c r="Q104" s="322"/>
    </row>
    <row r="105" spans="1:17" x14ac:dyDescent="0.25">
      <c r="A105" s="216">
        <v>96</v>
      </c>
      <c r="B105" s="39"/>
      <c r="C105" s="39"/>
      <c r="D105" s="39"/>
      <c r="E105" s="39"/>
      <c r="F105" s="38"/>
      <c r="G105" s="38"/>
      <c r="H105" s="38"/>
      <c r="I105" s="67" t="str">
        <f>IF(OR($B105="",$C105="",$D105="",$E105="",$F105&lt;an_initial,$F105&gt;an_final,$M105=FALSE),"",R_BDI_STR*VLOOKUP(N105,Coef!$E$2:$F$17,2,FALSE))</f>
        <v/>
      </c>
      <c r="J105" s="67" t="str">
        <f>IF(OR($B105="",$C105="",$D105="",$E105="",$F105="",$F105&gt;an_final,$M105=FALSE),"",R_BDI_STR*VLOOKUP(N105,Coef!$E$2:$F$17,2,FALSE))</f>
        <v/>
      </c>
      <c r="K105" s="226" t="str">
        <f t="shared" si="5"/>
        <v/>
      </c>
      <c r="L105" s="226" t="str">
        <f t="shared" si="6"/>
        <v/>
      </c>
      <c r="M105" s="333" t="b">
        <f t="shared" si="7"/>
        <v>0</v>
      </c>
      <c r="N105" s="217">
        <f t="shared" si="8"/>
        <v>1</v>
      </c>
      <c r="O105" s="294"/>
      <c r="P105" s="294"/>
      <c r="Q105" s="322"/>
    </row>
    <row r="106" spans="1:17" x14ac:dyDescent="0.25">
      <c r="A106" s="216">
        <v>97</v>
      </c>
      <c r="B106" s="39"/>
      <c r="C106" s="39"/>
      <c r="D106" s="39"/>
      <c r="E106" s="39"/>
      <c r="F106" s="38"/>
      <c r="G106" s="38"/>
      <c r="H106" s="38"/>
      <c r="I106" s="67" t="str">
        <f>IF(OR($B106="",$C106="",$D106="",$E106="",$F106&lt;an_initial,$F106&gt;an_final,$M106=FALSE),"",R_BDI_STR*VLOOKUP(N106,Coef!$E$2:$F$17,2,FALSE))</f>
        <v/>
      </c>
      <c r="J106" s="67" t="str">
        <f>IF(OR($B106="",$C106="",$D106="",$E106="",$F106="",$F106&gt;an_final,$M106=FALSE),"",R_BDI_STR*VLOOKUP(N106,Coef!$E$2:$F$17,2,FALSE))</f>
        <v/>
      </c>
      <c r="K106" s="226" t="str">
        <f t="shared" si="5"/>
        <v/>
      </c>
      <c r="L106" s="226" t="str">
        <f t="shared" si="6"/>
        <v/>
      </c>
      <c r="M106" s="333" t="b">
        <f t="shared" si="7"/>
        <v>0</v>
      </c>
      <c r="N106" s="217">
        <f t="shared" ref="N106:N137" si="9">LEN(B106)-LEN(SUBSTITUTE(B106,",",""))+1</f>
        <v>1</v>
      </c>
      <c r="O106" s="294"/>
      <c r="P106" s="294"/>
      <c r="Q106" s="322"/>
    </row>
    <row r="107" spans="1:17" x14ac:dyDescent="0.25">
      <c r="A107" s="216">
        <v>98</v>
      </c>
      <c r="B107" s="39"/>
      <c r="C107" s="39"/>
      <c r="D107" s="39"/>
      <c r="E107" s="39"/>
      <c r="F107" s="38"/>
      <c r="G107" s="38"/>
      <c r="H107" s="38"/>
      <c r="I107" s="67" t="str">
        <f>IF(OR($B107="",$C107="",$D107="",$E107="",$F107&lt;an_initial,$F107&gt;an_final,$M107=FALSE),"",R_BDI_STR*VLOOKUP(N107,Coef!$E$2:$F$17,2,FALSE))</f>
        <v/>
      </c>
      <c r="J107" s="67" t="str">
        <f>IF(OR($B107="",$C107="",$D107="",$E107="",$F107="",$F107&gt;an_final,$M107=FALSE),"",R_BDI_STR*VLOOKUP(N107,Coef!$E$2:$F$17,2,FALSE))</f>
        <v/>
      </c>
      <c r="K107" s="226" t="str">
        <f t="shared" si="5"/>
        <v/>
      </c>
      <c r="L107" s="226" t="str">
        <f t="shared" si="6"/>
        <v/>
      </c>
      <c r="M107" s="333" t="b">
        <f t="shared" si="7"/>
        <v>0</v>
      </c>
      <c r="N107" s="217">
        <f t="shared" si="9"/>
        <v>1</v>
      </c>
      <c r="O107" s="294"/>
      <c r="P107" s="294"/>
      <c r="Q107" s="322"/>
    </row>
    <row r="108" spans="1:17" x14ac:dyDescent="0.25">
      <c r="A108" s="216">
        <v>99</v>
      </c>
      <c r="B108" s="39"/>
      <c r="C108" s="39"/>
      <c r="D108" s="39"/>
      <c r="E108" s="39"/>
      <c r="F108" s="38"/>
      <c r="G108" s="38"/>
      <c r="H108" s="38"/>
      <c r="I108" s="67" t="str">
        <f>IF(OR($B108="",$C108="",$D108="",$E108="",$F108&lt;an_initial,$F108&gt;an_final,$M108=FALSE),"",R_BDI_STR*VLOOKUP(N108,Coef!$E$2:$F$17,2,FALSE))</f>
        <v/>
      </c>
      <c r="J108" s="67" t="str">
        <f>IF(OR($B108="",$C108="",$D108="",$E108="",$F108="",$F108&gt;an_final,$M108=FALSE),"",R_BDI_STR*VLOOKUP(N108,Coef!$E$2:$F$17,2,FALSE))</f>
        <v/>
      </c>
      <c r="K108" s="226" t="str">
        <f t="shared" si="5"/>
        <v/>
      </c>
      <c r="L108" s="226" t="str">
        <f t="shared" si="6"/>
        <v/>
      </c>
      <c r="M108" s="333" t="b">
        <f t="shared" si="7"/>
        <v>0</v>
      </c>
      <c r="N108" s="217">
        <f t="shared" si="9"/>
        <v>1</v>
      </c>
      <c r="O108" s="294"/>
      <c r="P108" s="294"/>
      <c r="Q108" s="322"/>
    </row>
    <row r="109" spans="1:17" x14ac:dyDescent="0.25">
      <c r="A109" s="216">
        <v>100</v>
      </c>
      <c r="B109" s="39"/>
      <c r="C109" s="39"/>
      <c r="D109" s="39"/>
      <c r="E109" s="39"/>
      <c r="F109" s="38"/>
      <c r="G109" s="38"/>
      <c r="H109" s="38"/>
      <c r="I109" s="67" t="str">
        <f>IF(OR($B109="",$C109="",$D109="",$E109="",$F109&lt;an_initial,$F109&gt;an_final,$M109=FALSE),"",R_BDI_STR*VLOOKUP(N109,Coef!$E$2:$F$17,2,FALSE))</f>
        <v/>
      </c>
      <c r="J109" s="67" t="str">
        <f>IF(OR($B109="",$C109="",$D109="",$E109="",$F109="",$F109&gt;an_final,$M109=FALSE),"",R_BDI_STR*VLOOKUP(N109,Coef!$E$2:$F$17,2,FALSE))</f>
        <v/>
      </c>
      <c r="K109" s="226" t="str">
        <f t="shared" si="5"/>
        <v/>
      </c>
      <c r="L109" s="226" t="str">
        <f t="shared" si="6"/>
        <v/>
      </c>
      <c r="M109" s="333" t="b">
        <f t="shared" si="7"/>
        <v>0</v>
      </c>
      <c r="N109" s="217">
        <f t="shared" si="9"/>
        <v>1</v>
      </c>
      <c r="O109" s="294"/>
      <c r="P109" s="294"/>
      <c r="Q109" s="322"/>
    </row>
    <row r="110" spans="1:17" x14ac:dyDescent="0.25">
      <c r="A110" s="216">
        <v>101</v>
      </c>
      <c r="B110" s="39"/>
      <c r="C110" s="39"/>
      <c r="D110" s="39"/>
      <c r="E110" s="39"/>
      <c r="F110" s="38"/>
      <c r="G110" s="38"/>
      <c r="H110" s="38"/>
      <c r="I110" s="67" t="str">
        <f>IF(OR($B110="",$C110="",$D110="",$E110="",$F110&lt;an_initial,$F110&gt;an_final,$M110=FALSE),"",R_BDI_STR*VLOOKUP(N110,Coef!$E$2:$F$17,2,FALSE))</f>
        <v/>
      </c>
      <c r="J110" s="67" t="str">
        <f>IF(OR($B110="",$C110="",$D110="",$E110="",$F110="",$F110&gt;an_final,$M110=FALSE),"",R_BDI_STR*VLOOKUP(N110,Coef!$E$2:$F$17,2,FALSE))</f>
        <v/>
      </c>
      <c r="K110" s="226" t="str">
        <f t="shared" si="5"/>
        <v/>
      </c>
      <c r="L110" s="226" t="str">
        <f t="shared" si="6"/>
        <v/>
      </c>
      <c r="M110" s="333" t="b">
        <f t="shared" si="7"/>
        <v>0</v>
      </c>
      <c r="N110" s="217">
        <f t="shared" si="9"/>
        <v>1</v>
      </c>
      <c r="O110" s="294"/>
      <c r="P110" s="294"/>
      <c r="Q110" s="322"/>
    </row>
    <row r="111" spans="1:17" x14ac:dyDescent="0.25">
      <c r="A111" s="216">
        <v>102</v>
      </c>
      <c r="B111" s="39"/>
      <c r="C111" s="39"/>
      <c r="D111" s="39"/>
      <c r="E111" s="39"/>
      <c r="F111" s="38"/>
      <c r="G111" s="38"/>
      <c r="H111" s="38"/>
      <c r="I111" s="67" t="str">
        <f>IF(OR($B111="",$C111="",$D111="",$E111="",$F111&lt;an_initial,$F111&gt;an_final,$M111=FALSE),"",R_BDI_STR*VLOOKUP(N111,Coef!$E$2:$F$17,2,FALSE))</f>
        <v/>
      </c>
      <c r="J111" s="67" t="str">
        <f>IF(OR($B111="",$C111="",$D111="",$E111="",$F111="",$F111&gt;an_final,$M111=FALSE),"",R_BDI_STR*VLOOKUP(N111,Coef!$E$2:$F$17,2,FALSE))</f>
        <v/>
      </c>
      <c r="K111" s="226" t="str">
        <f t="shared" si="5"/>
        <v/>
      </c>
      <c r="L111" s="226" t="str">
        <f t="shared" si="6"/>
        <v/>
      </c>
      <c r="M111" s="333" t="b">
        <f t="shared" si="7"/>
        <v>0</v>
      </c>
      <c r="N111" s="217">
        <f t="shared" si="9"/>
        <v>1</v>
      </c>
      <c r="O111" s="294"/>
      <c r="P111" s="294"/>
      <c r="Q111" s="322"/>
    </row>
    <row r="112" spans="1:17" x14ac:dyDescent="0.25">
      <c r="A112" s="216">
        <v>103</v>
      </c>
      <c r="B112" s="39"/>
      <c r="C112" s="39"/>
      <c r="D112" s="39"/>
      <c r="E112" s="39"/>
      <c r="F112" s="38"/>
      <c r="G112" s="38"/>
      <c r="H112" s="38"/>
      <c r="I112" s="67" t="str">
        <f>IF(OR($B112="",$C112="",$D112="",$E112="",$F112&lt;an_initial,$F112&gt;an_final,$M112=FALSE),"",R_BDI_STR*VLOOKUP(N112,Coef!$E$2:$F$17,2,FALSE))</f>
        <v/>
      </c>
      <c r="J112" s="67" t="str">
        <f>IF(OR($B112="",$C112="",$D112="",$E112="",$F112="",$F112&gt;an_final,$M112=FALSE),"",R_BDI_STR*VLOOKUP(N112,Coef!$E$2:$F$17,2,FALSE))</f>
        <v/>
      </c>
      <c r="K112" s="226" t="str">
        <f t="shared" si="5"/>
        <v/>
      </c>
      <c r="L112" s="226" t="str">
        <f t="shared" si="6"/>
        <v/>
      </c>
      <c r="M112" s="333" t="b">
        <f t="shared" si="7"/>
        <v>0</v>
      </c>
      <c r="N112" s="217">
        <f t="shared" si="9"/>
        <v>1</v>
      </c>
      <c r="O112" s="294"/>
      <c r="P112" s="294"/>
      <c r="Q112" s="322"/>
    </row>
    <row r="113" spans="1:17" x14ac:dyDescent="0.25">
      <c r="A113" s="216">
        <v>104</v>
      </c>
      <c r="B113" s="39"/>
      <c r="C113" s="39"/>
      <c r="D113" s="39"/>
      <c r="E113" s="39"/>
      <c r="F113" s="38"/>
      <c r="G113" s="38"/>
      <c r="H113" s="38"/>
      <c r="I113" s="67" t="str">
        <f>IF(OR($B113="",$C113="",$D113="",$E113="",$F113&lt;an_initial,$F113&gt;an_final,$M113=FALSE),"",R_BDI_STR*VLOOKUP(N113,Coef!$E$2:$F$17,2,FALSE))</f>
        <v/>
      </c>
      <c r="J113" s="67" t="str">
        <f>IF(OR($B113="",$C113="",$D113="",$E113="",$F113="",$F113&gt;an_final,$M113=FALSE),"",R_BDI_STR*VLOOKUP(N113,Coef!$E$2:$F$17,2,FALSE))</f>
        <v/>
      </c>
      <c r="K113" s="226" t="str">
        <f t="shared" si="5"/>
        <v/>
      </c>
      <c r="L113" s="226" t="str">
        <f t="shared" si="6"/>
        <v/>
      </c>
      <c r="M113" s="333" t="b">
        <f t="shared" si="7"/>
        <v>0</v>
      </c>
      <c r="N113" s="217">
        <f t="shared" si="9"/>
        <v>1</v>
      </c>
      <c r="O113" s="294"/>
      <c r="P113" s="294"/>
      <c r="Q113" s="322"/>
    </row>
    <row r="114" spans="1:17" x14ac:dyDescent="0.25">
      <c r="A114" s="216">
        <v>105</v>
      </c>
      <c r="B114" s="39"/>
      <c r="C114" s="39"/>
      <c r="D114" s="39"/>
      <c r="E114" s="39"/>
      <c r="F114" s="38"/>
      <c r="G114" s="38"/>
      <c r="H114" s="38"/>
      <c r="I114" s="67" t="str">
        <f>IF(OR($B114="",$C114="",$D114="",$E114="",$F114&lt;an_initial,$F114&gt;an_final,$M114=FALSE),"",R_BDI_STR*VLOOKUP(N114,Coef!$E$2:$F$17,2,FALSE))</f>
        <v/>
      </c>
      <c r="J114" s="67" t="str">
        <f>IF(OR($B114="",$C114="",$D114="",$E114="",$F114="",$F114&gt;an_final,$M114=FALSE),"",R_BDI_STR*VLOOKUP(N114,Coef!$E$2:$F$17,2,FALSE))</f>
        <v/>
      </c>
      <c r="K114" s="226" t="str">
        <f t="shared" si="5"/>
        <v/>
      </c>
      <c r="L114" s="226" t="str">
        <f t="shared" si="6"/>
        <v/>
      </c>
      <c r="M114" s="333" t="b">
        <f t="shared" si="7"/>
        <v>0</v>
      </c>
      <c r="N114" s="217">
        <f t="shared" si="9"/>
        <v>1</v>
      </c>
      <c r="O114" s="294"/>
      <c r="P114" s="294"/>
      <c r="Q114" s="322"/>
    </row>
    <row r="115" spans="1:17" x14ac:dyDescent="0.25">
      <c r="A115" s="216">
        <v>106</v>
      </c>
      <c r="B115" s="39"/>
      <c r="C115" s="39"/>
      <c r="D115" s="39"/>
      <c r="E115" s="39"/>
      <c r="F115" s="38"/>
      <c r="G115" s="38"/>
      <c r="H115" s="38"/>
      <c r="I115" s="67" t="str">
        <f>IF(OR($B115="",$C115="",$D115="",$E115="",$F115&lt;an_initial,$F115&gt;an_final,$M115=FALSE),"",R_BDI_STR*VLOOKUP(N115,Coef!$E$2:$F$17,2,FALSE))</f>
        <v/>
      </c>
      <c r="J115" s="67" t="str">
        <f>IF(OR($B115="",$C115="",$D115="",$E115="",$F115="",$F115&gt;an_final,$M115=FALSE),"",R_BDI_STR*VLOOKUP(N115,Coef!$E$2:$F$17,2,FALSE))</f>
        <v/>
      </c>
      <c r="K115" s="226" t="str">
        <f t="shared" si="5"/>
        <v/>
      </c>
      <c r="L115" s="226" t="str">
        <f t="shared" si="6"/>
        <v/>
      </c>
      <c r="M115" s="333" t="b">
        <f t="shared" si="7"/>
        <v>0</v>
      </c>
      <c r="N115" s="217">
        <f t="shared" si="9"/>
        <v>1</v>
      </c>
      <c r="O115" s="294"/>
      <c r="P115" s="294"/>
      <c r="Q115" s="322"/>
    </row>
    <row r="116" spans="1:17" x14ac:dyDescent="0.25">
      <c r="A116" s="216">
        <v>107</v>
      </c>
      <c r="B116" s="39"/>
      <c r="C116" s="39"/>
      <c r="D116" s="39"/>
      <c r="E116" s="39"/>
      <c r="F116" s="38"/>
      <c r="G116" s="38"/>
      <c r="H116" s="38"/>
      <c r="I116" s="67" t="str">
        <f>IF(OR($B116="",$C116="",$D116="",$E116="",$F116&lt;an_initial,$F116&gt;an_final,$M116=FALSE),"",R_BDI_STR*VLOOKUP(N116,Coef!$E$2:$F$17,2,FALSE))</f>
        <v/>
      </c>
      <c r="J116" s="67" t="str">
        <f>IF(OR($B116="",$C116="",$D116="",$E116="",$F116="",$F116&gt;an_final,$M116=FALSE),"",R_BDI_STR*VLOOKUP(N116,Coef!$E$2:$F$17,2,FALSE))</f>
        <v/>
      </c>
      <c r="K116" s="226" t="str">
        <f t="shared" si="5"/>
        <v/>
      </c>
      <c r="L116" s="226" t="str">
        <f t="shared" si="6"/>
        <v/>
      </c>
      <c r="M116" s="333" t="b">
        <f t="shared" si="7"/>
        <v>0</v>
      </c>
      <c r="N116" s="217">
        <f t="shared" si="9"/>
        <v>1</v>
      </c>
      <c r="O116" s="294"/>
      <c r="P116" s="294"/>
      <c r="Q116" s="322"/>
    </row>
    <row r="117" spans="1:17" x14ac:dyDescent="0.25">
      <c r="A117" s="216">
        <v>108</v>
      </c>
      <c r="B117" s="39"/>
      <c r="C117" s="39"/>
      <c r="D117" s="39"/>
      <c r="E117" s="39"/>
      <c r="F117" s="38"/>
      <c r="G117" s="38"/>
      <c r="H117" s="38"/>
      <c r="I117" s="67" t="str">
        <f>IF(OR($B117="",$C117="",$D117="",$E117="",$F117&lt;an_initial,$F117&gt;an_final,$M117=FALSE),"",R_BDI_STR*VLOOKUP(N117,Coef!$E$2:$F$17,2,FALSE))</f>
        <v/>
      </c>
      <c r="J117" s="67" t="str">
        <f>IF(OR($B117="",$C117="",$D117="",$E117="",$F117="",$F117&gt;an_final,$M117=FALSE),"",R_BDI_STR*VLOOKUP(N117,Coef!$E$2:$F$17,2,FALSE))</f>
        <v/>
      </c>
      <c r="K117" s="226" t="str">
        <f t="shared" si="5"/>
        <v/>
      </c>
      <c r="L117" s="226" t="str">
        <f t="shared" si="6"/>
        <v/>
      </c>
      <c r="M117" s="333" t="b">
        <f t="shared" si="7"/>
        <v>0</v>
      </c>
      <c r="N117" s="217">
        <f t="shared" si="9"/>
        <v>1</v>
      </c>
      <c r="O117" s="294"/>
      <c r="P117" s="294"/>
      <c r="Q117" s="322"/>
    </row>
    <row r="118" spans="1:17" x14ac:dyDescent="0.25">
      <c r="A118" s="216">
        <v>109</v>
      </c>
      <c r="B118" s="39"/>
      <c r="C118" s="39"/>
      <c r="D118" s="39"/>
      <c r="E118" s="39"/>
      <c r="F118" s="38"/>
      <c r="G118" s="38"/>
      <c r="H118" s="38"/>
      <c r="I118" s="67" t="str">
        <f>IF(OR($B118="",$C118="",$D118="",$E118="",$F118&lt;an_initial,$F118&gt;an_final,$M118=FALSE),"",R_BDI_STR*VLOOKUP(N118,Coef!$E$2:$F$17,2,FALSE))</f>
        <v/>
      </c>
      <c r="J118" s="67" t="str">
        <f>IF(OR($B118="",$C118="",$D118="",$E118="",$F118="",$F118&gt;an_final,$M118=FALSE),"",R_BDI_STR*VLOOKUP(N118,Coef!$E$2:$F$17,2,FALSE))</f>
        <v/>
      </c>
      <c r="K118" s="226" t="str">
        <f t="shared" si="5"/>
        <v/>
      </c>
      <c r="L118" s="226" t="str">
        <f t="shared" si="6"/>
        <v/>
      </c>
      <c r="M118" s="333" t="b">
        <f t="shared" si="7"/>
        <v>0</v>
      </c>
      <c r="N118" s="217">
        <f t="shared" si="9"/>
        <v>1</v>
      </c>
      <c r="O118" s="294"/>
      <c r="P118" s="294"/>
      <c r="Q118" s="322"/>
    </row>
    <row r="119" spans="1:17" x14ac:dyDescent="0.25">
      <c r="A119" s="216">
        <v>110</v>
      </c>
      <c r="B119" s="39"/>
      <c r="C119" s="39"/>
      <c r="D119" s="39"/>
      <c r="E119" s="39"/>
      <c r="F119" s="38"/>
      <c r="G119" s="38"/>
      <c r="H119" s="38"/>
      <c r="I119" s="67" t="str">
        <f>IF(OR($B119="",$C119="",$D119="",$E119="",$F119&lt;an_initial,$F119&gt;an_final,$M119=FALSE),"",R_BDI_STR*VLOOKUP(N119,Coef!$E$2:$F$17,2,FALSE))</f>
        <v/>
      </c>
      <c r="J119" s="67" t="str">
        <f>IF(OR($B119="",$C119="",$D119="",$E119="",$F119="",$F119&gt;an_final,$M119=FALSE),"",R_BDI_STR*VLOOKUP(N119,Coef!$E$2:$F$17,2,FALSE))</f>
        <v/>
      </c>
      <c r="K119" s="226" t="str">
        <f t="shared" si="5"/>
        <v/>
      </c>
      <c r="L119" s="226" t="str">
        <f t="shared" si="6"/>
        <v/>
      </c>
      <c r="M119" s="333" t="b">
        <f t="shared" si="7"/>
        <v>0</v>
      </c>
      <c r="N119" s="217">
        <f t="shared" si="9"/>
        <v>1</v>
      </c>
      <c r="O119" s="294"/>
      <c r="P119" s="294"/>
      <c r="Q119" s="322"/>
    </row>
    <row r="120" spans="1:17" x14ac:dyDescent="0.25">
      <c r="A120" s="216">
        <v>111</v>
      </c>
      <c r="B120" s="39"/>
      <c r="C120" s="39"/>
      <c r="D120" s="39"/>
      <c r="E120" s="39"/>
      <c r="F120" s="38"/>
      <c r="G120" s="38"/>
      <c r="H120" s="38"/>
      <c r="I120" s="67" t="str">
        <f>IF(OR($B120="",$C120="",$D120="",$E120="",$F120&lt;an_initial,$F120&gt;an_final,$M120=FALSE),"",R_BDI_STR*VLOOKUP(N120,Coef!$E$2:$F$17,2,FALSE))</f>
        <v/>
      </c>
      <c r="J120" s="67" t="str">
        <f>IF(OR($B120="",$C120="",$D120="",$E120="",$F120="",$F120&gt;an_final,$M120=FALSE),"",R_BDI_STR*VLOOKUP(N120,Coef!$E$2:$F$17,2,FALSE))</f>
        <v/>
      </c>
      <c r="K120" s="226" t="str">
        <f t="shared" si="5"/>
        <v/>
      </c>
      <c r="L120" s="226" t="str">
        <f t="shared" si="6"/>
        <v/>
      </c>
      <c r="M120" s="333" t="b">
        <f t="shared" si="7"/>
        <v>0</v>
      </c>
      <c r="N120" s="217">
        <f t="shared" si="9"/>
        <v>1</v>
      </c>
      <c r="O120" s="294"/>
      <c r="P120" s="294"/>
      <c r="Q120" s="322"/>
    </row>
    <row r="121" spans="1:17" x14ac:dyDescent="0.25">
      <c r="A121" s="216">
        <v>112</v>
      </c>
      <c r="B121" s="39"/>
      <c r="C121" s="39"/>
      <c r="D121" s="39"/>
      <c r="E121" s="39"/>
      <c r="F121" s="38"/>
      <c r="G121" s="38"/>
      <c r="H121" s="38"/>
      <c r="I121" s="67" t="str">
        <f>IF(OR($B121="",$C121="",$D121="",$E121="",$F121&lt;an_initial,$F121&gt;an_final,$M121=FALSE),"",R_BDI_STR*VLOOKUP(N121,Coef!$E$2:$F$17,2,FALSE))</f>
        <v/>
      </c>
      <c r="J121" s="67" t="str">
        <f>IF(OR($B121="",$C121="",$D121="",$E121="",$F121="",$F121&gt;an_final,$M121=FALSE),"",R_BDI_STR*VLOOKUP(N121,Coef!$E$2:$F$17,2,FALSE))</f>
        <v/>
      </c>
      <c r="K121" s="226" t="str">
        <f t="shared" si="5"/>
        <v/>
      </c>
      <c r="L121" s="226" t="str">
        <f t="shared" si="6"/>
        <v/>
      </c>
      <c r="M121" s="333" t="b">
        <f t="shared" si="7"/>
        <v>0</v>
      </c>
      <c r="N121" s="217">
        <f t="shared" si="9"/>
        <v>1</v>
      </c>
      <c r="O121" s="294"/>
      <c r="P121" s="294"/>
      <c r="Q121" s="322"/>
    </row>
    <row r="122" spans="1:17" x14ac:dyDescent="0.25">
      <c r="A122" s="216">
        <v>113</v>
      </c>
      <c r="B122" s="39"/>
      <c r="C122" s="39"/>
      <c r="D122" s="39"/>
      <c r="E122" s="39"/>
      <c r="F122" s="38"/>
      <c r="G122" s="38"/>
      <c r="H122" s="38"/>
      <c r="I122" s="67" t="str">
        <f>IF(OR($B122="",$C122="",$D122="",$E122="",$F122&lt;an_initial,$F122&gt;an_final,$M122=FALSE),"",R_BDI_STR*VLOOKUP(N122,Coef!$E$2:$F$17,2,FALSE))</f>
        <v/>
      </c>
      <c r="J122" s="67" t="str">
        <f>IF(OR($B122="",$C122="",$D122="",$E122="",$F122="",$F122&gt;an_final,$M122=FALSE),"",R_BDI_STR*VLOOKUP(N122,Coef!$E$2:$F$17,2,FALSE))</f>
        <v/>
      </c>
      <c r="K122" s="226" t="str">
        <f t="shared" si="5"/>
        <v/>
      </c>
      <c r="L122" s="226" t="str">
        <f t="shared" si="6"/>
        <v/>
      </c>
      <c r="M122" s="333" t="b">
        <f t="shared" si="7"/>
        <v>0</v>
      </c>
      <c r="N122" s="217">
        <f t="shared" si="9"/>
        <v>1</v>
      </c>
      <c r="O122" s="294"/>
      <c r="P122" s="294"/>
      <c r="Q122" s="322"/>
    </row>
    <row r="123" spans="1:17" x14ac:dyDescent="0.25">
      <c r="A123" s="216">
        <v>114</v>
      </c>
      <c r="B123" s="39"/>
      <c r="C123" s="39"/>
      <c r="D123" s="39"/>
      <c r="E123" s="39"/>
      <c r="F123" s="38"/>
      <c r="G123" s="38"/>
      <c r="H123" s="38"/>
      <c r="I123" s="67" t="str">
        <f>IF(OR($B123="",$C123="",$D123="",$E123="",$F123&lt;an_initial,$F123&gt;an_final,$M123=FALSE),"",R_BDI_STR*VLOOKUP(N123,Coef!$E$2:$F$17,2,FALSE))</f>
        <v/>
      </c>
      <c r="J123" s="67" t="str">
        <f>IF(OR($B123="",$C123="",$D123="",$E123="",$F123="",$F123&gt;an_final,$M123=FALSE),"",R_BDI_STR*VLOOKUP(N123,Coef!$E$2:$F$17,2,FALSE))</f>
        <v/>
      </c>
      <c r="K123" s="226" t="str">
        <f t="shared" si="5"/>
        <v/>
      </c>
      <c r="L123" s="226" t="str">
        <f t="shared" si="6"/>
        <v/>
      </c>
      <c r="M123" s="333" t="b">
        <f t="shared" si="7"/>
        <v>0</v>
      </c>
      <c r="N123" s="217">
        <f t="shared" si="9"/>
        <v>1</v>
      </c>
      <c r="O123" s="294"/>
      <c r="P123" s="294"/>
      <c r="Q123" s="322"/>
    </row>
    <row r="124" spans="1:17" x14ac:dyDescent="0.25">
      <c r="A124" s="216">
        <v>115</v>
      </c>
      <c r="B124" s="39"/>
      <c r="C124" s="39"/>
      <c r="D124" s="39"/>
      <c r="E124" s="39"/>
      <c r="F124" s="38"/>
      <c r="G124" s="38"/>
      <c r="H124" s="38"/>
      <c r="I124" s="67" t="str">
        <f>IF(OR($B124="",$C124="",$D124="",$E124="",$F124&lt;an_initial,$F124&gt;an_final,$M124=FALSE),"",R_BDI_STR*VLOOKUP(N124,Coef!$E$2:$F$17,2,FALSE))</f>
        <v/>
      </c>
      <c r="J124" s="67" t="str">
        <f>IF(OR($B124="",$C124="",$D124="",$E124="",$F124="",$F124&gt;an_final,$M124=FALSE),"",R_BDI_STR*VLOOKUP(N124,Coef!$E$2:$F$17,2,FALSE))</f>
        <v/>
      </c>
      <c r="K124" s="226" t="str">
        <f t="shared" si="5"/>
        <v/>
      </c>
      <c r="L124" s="226" t="str">
        <f t="shared" si="6"/>
        <v/>
      </c>
      <c r="M124" s="333" t="b">
        <f t="shared" si="7"/>
        <v>0</v>
      </c>
      <c r="N124" s="217">
        <f t="shared" si="9"/>
        <v>1</v>
      </c>
      <c r="O124" s="294"/>
      <c r="P124" s="294"/>
      <c r="Q124" s="322"/>
    </row>
    <row r="125" spans="1:17" x14ac:dyDescent="0.25">
      <c r="A125" s="216">
        <v>116</v>
      </c>
      <c r="B125" s="39"/>
      <c r="C125" s="39"/>
      <c r="D125" s="39"/>
      <c r="E125" s="39"/>
      <c r="F125" s="38"/>
      <c r="G125" s="38"/>
      <c r="H125" s="38"/>
      <c r="I125" s="67" t="str">
        <f>IF(OR($B125="",$C125="",$D125="",$E125="",$F125&lt;an_initial,$F125&gt;an_final,$M125=FALSE),"",R_BDI_STR*VLOOKUP(N125,Coef!$E$2:$F$17,2,FALSE))</f>
        <v/>
      </c>
      <c r="J125" s="67" t="str">
        <f>IF(OR($B125="",$C125="",$D125="",$E125="",$F125="",$F125&gt;an_final,$M125=FALSE),"",R_BDI_STR*VLOOKUP(N125,Coef!$E$2:$F$17,2,FALSE))</f>
        <v/>
      </c>
      <c r="K125" s="226" t="str">
        <f t="shared" si="5"/>
        <v/>
      </c>
      <c r="L125" s="226" t="str">
        <f t="shared" si="6"/>
        <v/>
      </c>
      <c r="M125" s="333" t="b">
        <f t="shared" si="7"/>
        <v>0</v>
      </c>
      <c r="N125" s="217">
        <f t="shared" si="9"/>
        <v>1</v>
      </c>
      <c r="O125" s="294"/>
      <c r="P125" s="294"/>
      <c r="Q125" s="322"/>
    </row>
    <row r="126" spans="1:17" x14ac:dyDescent="0.25">
      <c r="A126" s="216">
        <v>117</v>
      </c>
      <c r="B126" s="39"/>
      <c r="C126" s="39"/>
      <c r="D126" s="39"/>
      <c r="E126" s="39"/>
      <c r="F126" s="38"/>
      <c r="G126" s="38"/>
      <c r="H126" s="38"/>
      <c r="I126" s="67" t="str">
        <f>IF(OR($B126="",$C126="",$D126="",$E126="",$F126&lt;an_initial,$F126&gt;an_final,$M126=FALSE),"",R_BDI_STR*VLOOKUP(N126,Coef!$E$2:$F$17,2,FALSE))</f>
        <v/>
      </c>
      <c r="J126" s="67" t="str">
        <f>IF(OR($B126="",$C126="",$D126="",$E126="",$F126="",$F126&gt;an_final,$M126=FALSE),"",R_BDI_STR*VLOOKUP(N126,Coef!$E$2:$F$17,2,FALSE))</f>
        <v/>
      </c>
      <c r="K126" s="226" t="str">
        <f t="shared" si="5"/>
        <v/>
      </c>
      <c r="L126" s="226" t="str">
        <f t="shared" si="6"/>
        <v/>
      </c>
      <c r="M126" s="333" t="b">
        <f t="shared" si="7"/>
        <v>0</v>
      </c>
      <c r="N126" s="217">
        <f t="shared" si="9"/>
        <v>1</v>
      </c>
      <c r="O126" s="294"/>
      <c r="P126" s="294"/>
      <c r="Q126" s="322"/>
    </row>
    <row r="127" spans="1:17" x14ac:dyDescent="0.25">
      <c r="A127" s="216">
        <v>118</v>
      </c>
      <c r="B127" s="39"/>
      <c r="C127" s="39"/>
      <c r="D127" s="39"/>
      <c r="E127" s="39"/>
      <c r="F127" s="38"/>
      <c r="G127" s="38"/>
      <c r="H127" s="38"/>
      <c r="I127" s="67" t="str">
        <f>IF(OR($B127="",$C127="",$D127="",$E127="",$F127&lt;an_initial,$F127&gt;an_final,$M127=FALSE),"",R_BDI_STR*VLOOKUP(N127,Coef!$E$2:$F$17,2,FALSE))</f>
        <v/>
      </c>
      <c r="J127" s="67" t="str">
        <f>IF(OR($B127="",$C127="",$D127="",$E127="",$F127="",$F127&gt;an_final,$M127=FALSE),"",R_BDI_STR*VLOOKUP(N127,Coef!$E$2:$F$17,2,FALSE))</f>
        <v/>
      </c>
      <c r="K127" s="226" t="str">
        <f t="shared" si="5"/>
        <v/>
      </c>
      <c r="L127" s="226" t="str">
        <f t="shared" si="6"/>
        <v/>
      </c>
      <c r="M127" s="333" t="b">
        <f t="shared" si="7"/>
        <v>0</v>
      </c>
      <c r="N127" s="217">
        <f t="shared" si="9"/>
        <v>1</v>
      </c>
      <c r="O127" s="294"/>
      <c r="P127" s="294"/>
      <c r="Q127" s="322"/>
    </row>
    <row r="128" spans="1:17" x14ac:dyDescent="0.25">
      <c r="A128" s="216">
        <v>119</v>
      </c>
      <c r="B128" s="39"/>
      <c r="C128" s="39"/>
      <c r="D128" s="39"/>
      <c r="E128" s="39"/>
      <c r="F128" s="38"/>
      <c r="G128" s="38"/>
      <c r="H128" s="38"/>
      <c r="I128" s="67" t="str">
        <f>IF(OR($B128="",$C128="",$D128="",$E128="",$F128&lt;an_initial,$F128&gt;an_final,$M128=FALSE),"",R_BDI_STR*VLOOKUP(N128,Coef!$E$2:$F$17,2,FALSE))</f>
        <v/>
      </c>
      <c r="J128" s="67" t="str">
        <f>IF(OR($B128="",$C128="",$D128="",$E128="",$F128="",$F128&gt;an_final,$M128=FALSE),"",R_BDI_STR*VLOOKUP(N128,Coef!$E$2:$F$17,2,FALSE))</f>
        <v/>
      </c>
      <c r="K128" s="226" t="str">
        <f t="shared" si="5"/>
        <v/>
      </c>
      <c r="L128" s="226" t="str">
        <f t="shared" si="6"/>
        <v/>
      </c>
      <c r="M128" s="333" t="b">
        <f t="shared" si="7"/>
        <v>0</v>
      </c>
      <c r="N128" s="217">
        <f t="shared" si="9"/>
        <v>1</v>
      </c>
      <c r="O128" s="294"/>
      <c r="P128" s="294"/>
      <c r="Q128" s="322"/>
    </row>
    <row r="129" spans="1:17" x14ac:dyDescent="0.25">
      <c r="A129" s="216">
        <v>120</v>
      </c>
      <c r="B129" s="39"/>
      <c r="C129" s="39"/>
      <c r="D129" s="39"/>
      <c r="E129" s="39"/>
      <c r="F129" s="38"/>
      <c r="G129" s="38"/>
      <c r="H129" s="38"/>
      <c r="I129" s="67" t="str">
        <f>IF(OR($B129="",$C129="",$D129="",$E129="",$F129&lt;an_initial,$F129&gt;an_final,$M129=FALSE),"",R_BDI_STR*VLOOKUP(N129,Coef!$E$2:$F$17,2,FALSE))</f>
        <v/>
      </c>
      <c r="J129" s="67" t="str">
        <f>IF(OR($B129="",$C129="",$D129="",$E129="",$F129="",$F129&gt;an_final,$M129=FALSE),"",R_BDI_STR*VLOOKUP(N129,Coef!$E$2:$F$17,2,FALSE))</f>
        <v/>
      </c>
      <c r="K129" s="226" t="str">
        <f t="shared" si="5"/>
        <v/>
      </c>
      <c r="L129" s="226" t="str">
        <f t="shared" si="6"/>
        <v/>
      </c>
      <c r="M129" s="333" t="b">
        <f t="shared" si="7"/>
        <v>0</v>
      </c>
      <c r="N129" s="217">
        <f t="shared" si="9"/>
        <v>1</v>
      </c>
      <c r="O129" s="294"/>
      <c r="P129" s="294"/>
      <c r="Q129" s="322"/>
    </row>
    <row r="130" spans="1:17" x14ac:dyDescent="0.25">
      <c r="A130" s="216">
        <v>121</v>
      </c>
      <c r="B130" s="39"/>
      <c r="C130" s="39"/>
      <c r="D130" s="39"/>
      <c r="E130" s="39"/>
      <c r="F130" s="38"/>
      <c r="G130" s="38"/>
      <c r="H130" s="38"/>
      <c r="I130" s="67" t="str">
        <f>IF(OR($B130="",$C130="",$D130="",$E130="",$F130&lt;an_initial,$F130&gt;an_final,$M130=FALSE),"",R_BDI_STR*VLOOKUP(N130,Coef!$E$2:$F$17,2,FALSE))</f>
        <v/>
      </c>
      <c r="J130" s="67" t="str">
        <f>IF(OR($B130="",$C130="",$D130="",$E130="",$F130="",$F130&gt;an_final,$M130=FALSE),"",R_BDI_STR*VLOOKUP(N130,Coef!$E$2:$F$17,2,FALSE))</f>
        <v/>
      </c>
      <c r="K130" s="226" t="str">
        <f t="shared" si="5"/>
        <v/>
      </c>
      <c r="L130" s="226" t="str">
        <f t="shared" si="6"/>
        <v/>
      </c>
      <c r="M130" s="333" t="b">
        <f t="shared" si="7"/>
        <v>0</v>
      </c>
      <c r="N130" s="217">
        <f t="shared" si="9"/>
        <v>1</v>
      </c>
      <c r="O130" s="294"/>
      <c r="P130" s="294"/>
      <c r="Q130" s="322"/>
    </row>
    <row r="131" spans="1:17" x14ac:dyDescent="0.25">
      <c r="A131" s="216">
        <v>122</v>
      </c>
      <c r="B131" s="39"/>
      <c r="C131" s="39"/>
      <c r="D131" s="39"/>
      <c r="E131" s="39"/>
      <c r="F131" s="38"/>
      <c r="G131" s="38"/>
      <c r="H131" s="38"/>
      <c r="I131" s="67" t="str">
        <f>IF(OR($B131="",$C131="",$D131="",$E131="",$F131&lt;an_initial,$F131&gt;an_final,$M131=FALSE),"",R_BDI_STR*VLOOKUP(N131,Coef!$E$2:$F$17,2,FALSE))</f>
        <v/>
      </c>
      <c r="J131" s="67" t="str">
        <f>IF(OR($B131="",$C131="",$D131="",$E131="",$F131="",$F131&gt;an_final,$M131=FALSE),"",R_BDI_STR*VLOOKUP(N131,Coef!$E$2:$F$17,2,FALSE))</f>
        <v/>
      </c>
      <c r="K131" s="226" t="str">
        <f t="shared" si="5"/>
        <v/>
      </c>
      <c r="L131" s="226" t="str">
        <f t="shared" si="6"/>
        <v/>
      </c>
      <c r="M131" s="333" t="b">
        <f t="shared" si="7"/>
        <v>0</v>
      </c>
      <c r="N131" s="217">
        <f t="shared" si="9"/>
        <v>1</v>
      </c>
      <c r="O131" s="294"/>
      <c r="P131" s="294"/>
      <c r="Q131" s="322"/>
    </row>
    <row r="132" spans="1:17" x14ac:dyDescent="0.25">
      <c r="A132" s="216">
        <v>123</v>
      </c>
      <c r="B132" s="39"/>
      <c r="C132" s="39"/>
      <c r="D132" s="39"/>
      <c r="E132" s="39"/>
      <c r="F132" s="38"/>
      <c r="G132" s="38"/>
      <c r="H132" s="38"/>
      <c r="I132" s="67" t="str">
        <f>IF(OR($B132="",$C132="",$D132="",$E132="",$F132&lt;an_initial,$F132&gt;an_final,$M132=FALSE),"",R_BDI_STR*VLOOKUP(N132,Coef!$E$2:$F$17,2,FALSE))</f>
        <v/>
      </c>
      <c r="J132" s="67" t="str">
        <f>IF(OR($B132="",$C132="",$D132="",$E132="",$F132="",$F132&gt;an_final,$M132=FALSE),"",R_BDI_STR*VLOOKUP(N132,Coef!$E$2:$F$17,2,FALSE))</f>
        <v/>
      </c>
      <c r="K132" s="226" t="str">
        <f t="shared" si="5"/>
        <v/>
      </c>
      <c r="L132" s="226" t="str">
        <f t="shared" si="6"/>
        <v/>
      </c>
      <c r="M132" s="333" t="b">
        <f t="shared" si="7"/>
        <v>0</v>
      </c>
      <c r="N132" s="217">
        <f t="shared" si="9"/>
        <v>1</v>
      </c>
      <c r="O132" s="294"/>
      <c r="P132" s="294"/>
      <c r="Q132" s="322"/>
    </row>
    <row r="133" spans="1:17" x14ac:dyDescent="0.25">
      <c r="A133" s="216">
        <v>124</v>
      </c>
      <c r="B133" s="39"/>
      <c r="C133" s="39"/>
      <c r="D133" s="39"/>
      <c r="E133" s="39"/>
      <c r="F133" s="38"/>
      <c r="G133" s="38"/>
      <c r="H133" s="38"/>
      <c r="I133" s="67" t="str">
        <f>IF(OR($B133="",$C133="",$D133="",$E133="",$F133&lt;an_initial,$F133&gt;an_final,$M133=FALSE),"",R_BDI_STR*VLOOKUP(N133,Coef!$E$2:$F$17,2,FALSE))</f>
        <v/>
      </c>
      <c r="J133" s="67" t="str">
        <f>IF(OR($B133="",$C133="",$D133="",$E133="",$F133="",$F133&gt;an_final,$M133=FALSE),"",R_BDI_STR*VLOOKUP(N133,Coef!$E$2:$F$17,2,FALSE))</f>
        <v/>
      </c>
      <c r="K133" s="226" t="str">
        <f t="shared" si="5"/>
        <v/>
      </c>
      <c r="L133" s="226" t="str">
        <f t="shared" si="6"/>
        <v/>
      </c>
      <c r="M133" s="333" t="b">
        <f t="shared" si="7"/>
        <v>0</v>
      </c>
      <c r="N133" s="217">
        <f t="shared" si="9"/>
        <v>1</v>
      </c>
      <c r="O133" s="294"/>
      <c r="P133" s="294"/>
      <c r="Q133" s="322"/>
    </row>
    <row r="134" spans="1:17" x14ac:dyDescent="0.25">
      <c r="A134" s="216">
        <v>125</v>
      </c>
      <c r="B134" s="39"/>
      <c r="C134" s="39"/>
      <c r="D134" s="39"/>
      <c r="E134" s="39"/>
      <c r="F134" s="38"/>
      <c r="G134" s="38"/>
      <c r="H134" s="38"/>
      <c r="I134" s="67" t="str">
        <f>IF(OR($B134="",$C134="",$D134="",$E134="",$F134&lt;an_initial,$F134&gt;an_final,$M134=FALSE),"",R_BDI_STR*VLOOKUP(N134,Coef!$E$2:$F$17,2,FALSE))</f>
        <v/>
      </c>
      <c r="J134" s="67" t="str">
        <f>IF(OR($B134="",$C134="",$D134="",$E134="",$F134="",$F134&gt;an_final,$M134=FALSE),"",R_BDI_STR*VLOOKUP(N134,Coef!$E$2:$F$17,2,FALSE))</f>
        <v/>
      </c>
      <c r="K134" s="226" t="str">
        <f t="shared" si="5"/>
        <v/>
      </c>
      <c r="L134" s="226" t="str">
        <f t="shared" si="6"/>
        <v/>
      </c>
      <c r="M134" s="333" t="b">
        <f t="shared" si="7"/>
        <v>0</v>
      </c>
      <c r="N134" s="217">
        <f t="shared" si="9"/>
        <v>1</v>
      </c>
      <c r="O134" s="294"/>
      <c r="P134" s="294"/>
      <c r="Q134" s="322"/>
    </row>
    <row r="135" spans="1:17" x14ac:dyDescent="0.25">
      <c r="A135" s="216">
        <v>126</v>
      </c>
      <c r="B135" s="39"/>
      <c r="C135" s="39"/>
      <c r="D135" s="39"/>
      <c r="E135" s="39"/>
      <c r="F135" s="38"/>
      <c r="G135" s="38"/>
      <c r="H135" s="38"/>
      <c r="I135" s="67" t="str">
        <f>IF(OR($B135="",$C135="",$D135="",$E135="",$F135&lt;an_initial,$F135&gt;an_final,$M135=FALSE),"",R_BDI_STR*VLOOKUP(N135,Coef!$E$2:$F$17,2,FALSE))</f>
        <v/>
      </c>
      <c r="J135" s="67" t="str">
        <f>IF(OR($B135="",$C135="",$D135="",$E135="",$F135="",$F135&gt;an_final,$M135=FALSE),"",R_BDI_STR*VLOOKUP(N135,Coef!$E$2:$F$17,2,FALSE))</f>
        <v/>
      </c>
      <c r="K135" s="226" t="str">
        <f t="shared" si="5"/>
        <v/>
      </c>
      <c r="L135" s="226" t="str">
        <f t="shared" si="6"/>
        <v/>
      </c>
      <c r="M135" s="333" t="b">
        <f t="shared" si="7"/>
        <v>0</v>
      </c>
      <c r="N135" s="217">
        <f t="shared" si="9"/>
        <v>1</v>
      </c>
      <c r="O135" s="294"/>
      <c r="P135" s="294"/>
      <c r="Q135" s="322"/>
    </row>
    <row r="136" spans="1:17" x14ac:dyDescent="0.25">
      <c r="A136" s="216">
        <v>127</v>
      </c>
      <c r="B136" s="39"/>
      <c r="C136" s="39"/>
      <c r="D136" s="39"/>
      <c r="E136" s="39"/>
      <c r="F136" s="38"/>
      <c r="G136" s="38"/>
      <c r="H136" s="38"/>
      <c r="I136" s="67" t="str">
        <f>IF(OR($B136="",$C136="",$D136="",$E136="",$F136&lt;an_initial,$F136&gt;an_final,$M136=FALSE),"",R_BDI_STR*VLOOKUP(N136,Coef!$E$2:$F$17,2,FALSE))</f>
        <v/>
      </c>
      <c r="J136" s="67" t="str">
        <f>IF(OR($B136="",$C136="",$D136="",$E136="",$F136="",$F136&gt;an_final,$M136=FALSE),"",R_BDI_STR*VLOOKUP(N136,Coef!$E$2:$F$17,2,FALSE))</f>
        <v/>
      </c>
      <c r="K136" s="226" t="str">
        <f t="shared" si="5"/>
        <v/>
      </c>
      <c r="L136" s="226" t="str">
        <f t="shared" si="6"/>
        <v/>
      </c>
      <c r="M136" s="333" t="b">
        <f t="shared" si="7"/>
        <v>0</v>
      </c>
      <c r="N136" s="217">
        <f t="shared" si="9"/>
        <v>1</v>
      </c>
      <c r="O136" s="294"/>
      <c r="P136" s="294"/>
      <c r="Q136" s="322"/>
    </row>
    <row r="137" spans="1:17" x14ac:dyDescent="0.25">
      <c r="A137" s="216">
        <v>128</v>
      </c>
      <c r="B137" s="39"/>
      <c r="C137" s="39"/>
      <c r="D137" s="39"/>
      <c r="E137" s="39"/>
      <c r="F137" s="38"/>
      <c r="G137" s="38"/>
      <c r="H137" s="38"/>
      <c r="I137" s="67" t="str">
        <f>IF(OR($B137="",$C137="",$D137="",$E137="",$F137&lt;an_initial,$F137&gt;an_final,$M137=FALSE),"",R_BDI_STR*VLOOKUP(N137,Coef!$E$2:$F$17,2,FALSE))</f>
        <v/>
      </c>
      <c r="J137" s="67" t="str">
        <f>IF(OR($B137="",$C137="",$D137="",$E137="",$F137="",$F137&gt;an_final,$M137=FALSE),"",R_BDI_STR*VLOOKUP(N137,Coef!$E$2:$F$17,2,FALSE))</f>
        <v/>
      </c>
      <c r="K137" s="226" t="str">
        <f t="shared" si="5"/>
        <v/>
      </c>
      <c r="L137" s="226" t="str">
        <f t="shared" si="6"/>
        <v/>
      </c>
      <c r="M137" s="333" t="b">
        <f t="shared" si="7"/>
        <v>0</v>
      </c>
      <c r="N137" s="217">
        <f t="shared" si="9"/>
        <v>1</v>
      </c>
      <c r="O137" s="294"/>
      <c r="P137" s="294"/>
      <c r="Q137" s="322"/>
    </row>
    <row r="138" spans="1:17" x14ac:dyDescent="0.25">
      <c r="A138" s="216">
        <v>129</v>
      </c>
      <c r="B138" s="39"/>
      <c r="C138" s="39"/>
      <c r="D138" s="39"/>
      <c r="E138" s="39"/>
      <c r="F138" s="38"/>
      <c r="G138" s="38"/>
      <c r="H138" s="38"/>
      <c r="I138" s="67" t="str">
        <f>IF(OR($B138="",$C138="",$D138="",$E138="",$F138&lt;an_initial,$F138&gt;an_final,$M138=FALSE),"",R_BDI_STR*VLOOKUP(N138,Coef!$E$2:$F$17,2,FALSE))</f>
        <v/>
      </c>
      <c r="J138" s="67" t="str">
        <f>IF(OR($B138="",$C138="",$D138="",$E138="",$F138="",$F138&gt;an_final,$M138=FALSE),"",R_BDI_STR*VLOOKUP(N138,Coef!$E$2:$F$17,2,FALSE))</f>
        <v/>
      </c>
      <c r="K138" s="226" t="str">
        <f t="shared" ref="K138:K201" si="10">IF(OR($B138="",$C138="",$D138="",$E138="",$F138&gt;an_final,$M138=FALSE),"",IF($F138&gt;=an_initial,1,""))</f>
        <v/>
      </c>
      <c r="L138" s="226" t="str">
        <f t="shared" ref="L138:L201" si="11">IF(OR($B138="",$C138="",$D138="",$E138="",$F138="",$F138&gt;an_final,$M138=FALSE),"",1)</f>
        <v/>
      </c>
      <c r="M138" s="333" t="b">
        <f t="shared" ref="M138:M201" si="12">IF(nume_candidat="",FALSE,ISNUMBER(SEARCH(nume_candidat,$B138)))</f>
        <v>0</v>
      </c>
      <c r="N138" s="217">
        <f t="shared" ref="N138:N169" si="13">LEN(B138)-LEN(SUBSTITUTE(B138,",",""))+1</f>
        <v>1</v>
      </c>
      <c r="O138" s="294"/>
      <c r="P138" s="294"/>
      <c r="Q138" s="322"/>
    </row>
    <row r="139" spans="1:17" x14ac:dyDescent="0.25">
      <c r="A139" s="216">
        <v>130</v>
      </c>
      <c r="B139" s="39"/>
      <c r="C139" s="39"/>
      <c r="D139" s="39"/>
      <c r="E139" s="39"/>
      <c r="F139" s="38"/>
      <c r="G139" s="38"/>
      <c r="H139" s="38"/>
      <c r="I139" s="67" t="str">
        <f>IF(OR($B139="",$C139="",$D139="",$E139="",$F139&lt;an_initial,$F139&gt;an_final,$M139=FALSE),"",R_BDI_STR*VLOOKUP(N139,Coef!$E$2:$F$17,2,FALSE))</f>
        <v/>
      </c>
      <c r="J139" s="67" t="str">
        <f>IF(OR($B139="",$C139="",$D139="",$E139="",$F139="",$F139&gt;an_final,$M139=FALSE),"",R_BDI_STR*VLOOKUP(N139,Coef!$E$2:$F$17,2,FALSE))</f>
        <v/>
      </c>
      <c r="K139" s="226" t="str">
        <f t="shared" si="10"/>
        <v/>
      </c>
      <c r="L139" s="226" t="str">
        <f t="shared" si="11"/>
        <v/>
      </c>
      <c r="M139" s="333" t="b">
        <f t="shared" si="12"/>
        <v>0</v>
      </c>
      <c r="N139" s="217">
        <f t="shared" si="13"/>
        <v>1</v>
      </c>
      <c r="O139" s="294"/>
      <c r="P139" s="294"/>
      <c r="Q139" s="322"/>
    </row>
    <row r="140" spans="1:17" x14ac:dyDescent="0.25">
      <c r="A140" s="216">
        <v>131</v>
      </c>
      <c r="B140" s="39"/>
      <c r="C140" s="39"/>
      <c r="D140" s="39"/>
      <c r="E140" s="39"/>
      <c r="F140" s="38"/>
      <c r="G140" s="38"/>
      <c r="H140" s="38"/>
      <c r="I140" s="67" t="str">
        <f>IF(OR($B140="",$C140="",$D140="",$E140="",$F140&lt;an_initial,$F140&gt;an_final,$M140=FALSE),"",R_BDI_STR*VLOOKUP(N140,Coef!$E$2:$F$17,2,FALSE))</f>
        <v/>
      </c>
      <c r="J140" s="67" t="str">
        <f>IF(OR($B140="",$C140="",$D140="",$E140="",$F140="",$F140&gt;an_final,$M140=FALSE),"",R_BDI_STR*VLOOKUP(N140,Coef!$E$2:$F$17,2,FALSE))</f>
        <v/>
      </c>
      <c r="K140" s="226" t="str">
        <f t="shared" si="10"/>
        <v/>
      </c>
      <c r="L140" s="226" t="str">
        <f t="shared" si="11"/>
        <v/>
      </c>
      <c r="M140" s="333" t="b">
        <f t="shared" si="12"/>
        <v>0</v>
      </c>
      <c r="N140" s="217">
        <f t="shared" si="13"/>
        <v>1</v>
      </c>
      <c r="O140" s="294"/>
      <c r="P140" s="294"/>
      <c r="Q140" s="322"/>
    </row>
    <row r="141" spans="1:17" x14ac:dyDescent="0.25">
      <c r="A141" s="216">
        <v>132</v>
      </c>
      <c r="B141" s="39"/>
      <c r="C141" s="39"/>
      <c r="D141" s="39"/>
      <c r="E141" s="39"/>
      <c r="F141" s="38"/>
      <c r="G141" s="38"/>
      <c r="H141" s="38"/>
      <c r="I141" s="67" t="str">
        <f>IF(OR($B141="",$C141="",$D141="",$E141="",$F141&lt;an_initial,$F141&gt;an_final,$M141=FALSE),"",R_BDI_STR*VLOOKUP(N141,Coef!$E$2:$F$17,2,FALSE))</f>
        <v/>
      </c>
      <c r="J141" s="67" t="str">
        <f>IF(OR($B141="",$C141="",$D141="",$E141="",$F141="",$F141&gt;an_final,$M141=FALSE),"",R_BDI_STR*VLOOKUP(N141,Coef!$E$2:$F$17,2,FALSE))</f>
        <v/>
      </c>
      <c r="K141" s="226" t="str">
        <f t="shared" si="10"/>
        <v/>
      </c>
      <c r="L141" s="226" t="str">
        <f t="shared" si="11"/>
        <v/>
      </c>
      <c r="M141" s="333" t="b">
        <f t="shared" si="12"/>
        <v>0</v>
      </c>
      <c r="N141" s="217">
        <f t="shared" si="13"/>
        <v>1</v>
      </c>
      <c r="O141" s="294"/>
      <c r="P141" s="294"/>
      <c r="Q141" s="322"/>
    </row>
    <row r="142" spans="1:17" x14ac:dyDescent="0.25">
      <c r="A142" s="216">
        <v>133</v>
      </c>
      <c r="B142" s="39"/>
      <c r="C142" s="39"/>
      <c r="D142" s="39"/>
      <c r="E142" s="39"/>
      <c r="F142" s="38"/>
      <c r="G142" s="38"/>
      <c r="H142" s="38"/>
      <c r="I142" s="67" t="str">
        <f>IF(OR($B142="",$C142="",$D142="",$E142="",$F142&lt;an_initial,$F142&gt;an_final,$M142=FALSE),"",R_BDI_STR*VLOOKUP(N142,Coef!$E$2:$F$17,2,FALSE))</f>
        <v/>
      </c>
      <c r="J142" s="67" t="str">
        <f>IF(OR($B142="",$C142="",$D142="",$E142="",$F142="",$F142&gt;an_final,$M142=FALSE),"",R_BDI_STR*VLOOKUP(N142,Coef!$E$2:$F$17,2,FALSE))</f>
        <v/>
      </c>
      <c r="K142" s="226" t="str">
        <f t="shared" si="10"/>
        <v/>
      </c>
      <c r="L142" s="226" t="str">
        <f t="shared" si="11"/>
        <v/>
      </c>
      <c r="M142" s="333" t="b">
        <f t="shared" si="12"/>
        <v>0</v>
      </c>
      <c r="N142" s="217">
        <f t="shared" si="13"/>
        <v>1</v>
      </c>
      <c r="O142" s="294"/>
      <c r="P142" s="294"/>
      <c r="Q142" s="322"/>
    </row>
    <row r="143" spans="1:17" x14ac:dyDescent="0.25">
      <c r="A143" s="216">
        <v>134</v>
      </c>
      <c r="B143" s="39"/>
      <c r="C143" s="39"/>
      <c r="D143" s="39"/>
      <c r="E143" s="39"/>
      <c r="F143" s="38"/>
      <c r="G143" s="38"/>
      <c r="H143" s="38"/>
      <c r="I143" s="67" t="str">
        <f>IF(OR($B143="",$C143="",$D143="",$E143="",$F143&lt;an_initial,$F143&gt;an_final,$M143=FALSE),"",R_BDI_STR*VLOOKUP(N143,Coef!$E$2:$F$17,2,FALSE))</f>
        <v/>
      </c>
      <c r="J143" s="67" t="str">
        <f>IF(OR($B143="",$C143="",$D143="",$E143="",$F143="",$F143&gt;an_final,$M143=FALSE),"",R_BDI_STR*VLOOKUP(N143,Coef!$E$2:$F$17,2,FALSE))</f>
        <v/>
      </c>
      <c r="K143" s="226" t="str">
        <f t="shared" si="10"/>
        <v/>
      </c>
      <c r="L143" s="226" t="str">
        <f t="shared" si="11"/>
        <v/>
      </c>
      <c r="M143" s="333" t="b">
        <f t="shared" si="12"/>
        <v>0</v>
      </c>
      <c r="N143" s="217">
        <f t="shared" si="13"/>
        <v>1</v>
      </c>
      <c r="O143" s="294"/>
      <c r="P143" s="294"/>
      <c r="Q143" s="322"/>
    </row>
    <row r="144" spans="1:17" x14ac:dyDescent="0.25">
      <c r="A144" s="216">
        <v>135</v>
      </c>
      <c r="B144" s="39"/>
      <c r="C144" s="39"/>
      <c r="D144" s="39"/>
      <c r="E144" s="39"/>
      <c r="F144" s="38"/>
      <c r="G144" s="38"/>
      <c r="H144" s="38"/>
      <c r="I144" s="67" t="str">
        <f>IF(OR($B144="",$C144="",$D144="",$E144="",$F144&lt;an_initial,$F144&gt;an_final,$M144=FALSE),"",R_BDI_STR*VLOOKUP(N144,Coef!$E$2:$F$17,2,FALSE))</f>
        <v/>
      </c>
      <c r="J144" s="67" t="str">
        <f>IF(OR($B144="",$C144="",$D144="",$E144="",$F144="",$F144&gt;an_final,$M144=FALSE),"",R_BDI_STR*VLOOKUP(N144,Coef!$E$2:$F$17,2,FALSE))</f>
        <v/>
      </c>
      <c r="K144" s="226" t="str">
        <f t="shared" si="10"/>
        <v/>
      </c>
      <c r="L144" s="226" t="str">
        <f t="shared" si="11"/>
        <v/>
      </c>
      <c r="M144" s="333" t="b">
        <f t="shared" si="12"/>
        <v>0</v>
      </c>
      <c r="N144" s="217">
        <f t="shared" si="13"/>
        <v>1</v>
      </c>
      <c r="O144" s="294"/>
      <c r="P144" s="294"/>
      <c r="Q144" s="322"/>
    </row>
    <row r="145" spans="1:17" x14ac:dyDescent="0.25">
      <c r="A145" s="216">
        <v>136</v>
      </c>
      <c r="B145" s="39"/>
      <c r="C145" s="39"/>
      <c r="D145" s="39"/>
      <c r="E145" s="39"/>
      <c r="F145" s="38"/>
      <c r="G145" s="38"/>
      <c r="H145" s="38"/>
      <c r="I145" s="67" t="str">
        <f>IF(OR($B145="",$C145="",$D145="",$E145="",$F145&lt;an_initial,$F145&gt;an_final,$M145=FALSE),"",R_BDI_STR*VLOOKUP(N145,Coef!$E$2:$F$17,2,FALSE))</f>
        <v/>
      </c>
      <c r="J145" s="67" t="str">
        <f>IF(OR($B145="",$C145="",$D145="",$E145="",$F145="",$F145&gt;an_final,$M145=FALSE),"",R_BDI_STR*VLOOKUP(N145,Coef!$E$2:$F$17,2,FALSE))</f>
        <v/>
      </c>
      <c r="K145" s="226" t="str">
        <f t="shared" si="10"/>
        <v/>
      </c>
      <c r="L145" s="226" t="str">
        <f t="shared" si="11"/>
        <v/>
      </c>
      <c r="M145" s="333" t="b">
        <f t="shared" si="12"/>
        <v>0</v>
      </c>
      <c r="N145" s="217">
        <f t="shared" si="13"/>
        <v>1</v>
      </c>
      <c r="O145" s="294"/>
      <c r="P145" s="294"/>
      <c r="Q145" s="322"/>
    </row>
    <row r="146" spans="1:17" x14ac:dyDescent="0.25">
      <c r="A146" s="216">
        <v>137</v>
      </c>
      <c r="B146" s="39"/>
      <c r="C146" s="39"/>
      <c r="D146" s="39"/>
      <c r="E146" s="39"/>
      <c r="F146" s="38"/>
      <c r="G146" s="38"/>
      <c r="H146" s="38"/>
      <c r="I146" s="67" t="str">
        <f>IF(OR($B146="",$C146="",$D146="",$E146="",$F146&lt;an_initial,$F146&gt;an_final,$M146=FALSE),"",R_BDI_STR*VLOOKUP(N146,Coef!$E$2:$F$17,2,FALSE))</f>
        <v/>
      </c>
      <c r="J146" s="67" t="str">
        <f>IF(OR($B146="",$C146="",$D146="",$E146="",$F146="",$F146&gt;an_final,$M146=FALSE),"",R_BDI_STR*VLOOKUP(N146,Coef!$E$2:$F$17,2,FALSE))</f>
        <v/>
      </c>
      <c r="K146" s="226" t="str">
        <f t="shared" si="10"/>
        <v/>
      </c>
      <c r="L146" s="226" t="str">
        <f t="shared" si="11"/>
        <v/>
      </c>
      <c r="M146" s="333" t="b">
        <f t="shared" si="12"/>
        <v>0</v>
      </c>
      <c r="N146" s="217">
        <f t="shared" si="13"/>
        <v>1</v>
      </c>
      <c r="O146" s="294"/>
      <c r="P146" s="294"/>
      <c r="Q146" s="322"/>
    </row>
    <row r="147" spans="1:17" x14ac:dyDescent="0.25">
      <c r="A147" s="216">
        <v>138</v>
      </c>
      <c r="B147" s="39"/>
      <c r="C147" s="39"/>
      <c r="D147" s="39"/>
      <c r="E147" s="39"/>
      <c r="F147" s="38"/>
      <c r="G147" s="38"/>
      <c r="H147" s="38"/>
      <c r="I147" s="67" t="str">
        <f>IF(OR($B147="",$C147="",$D147="",$E147="",$F147&lt;an_initial,$F147&gt;an_final,$M147=FALSE),"",R_BDI_STR*VLOOKUP(N147,Coef!$E$2:$F$17,2,FALSE))</f>
        <v/>
      </c>
      <c r="J147" s="67" t="str">
        <f>IF(OR($B147="",$C147="",$D147="",$E147="",$F147="",$F147&gt;an_final,$M147=FALSE),"",R_BDI_STR*VLOOKUP(N147,Coef!$E$2:$F$17,2,FALSE))</f>
        <v/>
      </c>
      <c r="K147" s="226" t="str">
        <f t="shared" si="10"/>
        <v/>
      </c>
      <c r="L147" s="226" t="str">
        <f t="shared" si="11"/>
        <v/>
      </c>
      <c r="M147" s="333" t="b">
        <f t="shared" si="12"/>
        <v>0</v>
      </c>
      <c r="N147" s="217">
        <f t="shared" si="13"/>
        <v>1</v>
      </c>
      <c r="O147" s="294"/>
      <c r="P147" s="294"/>
      <c r="Q147" s="322"/>
    </row>
    <row r="148" spans="1:17" x14ac:dyDescent="0.25">
      <c r="A148" s="216">
        <v>139</v>
      </c>
      <c r="B148" s="39"/>
      <c r="C148" s="39"/>
      <c r="D148" s="39"/>
      <c r="E148" s="39"/>
      <c r="F148" s="38"/>
      <c r="G148" s="38"/>
      <c r="H148" s="38"/>
      <c r="I148" s="67" t="str">
        <f>IF(OR($B148="",$C148="",$D148="",$E148="",$F148&lt;an_initial,$F148&gt;an_final,$M148=FALSE),"",R_BDI_STR*VLOOKUP(N148,Coef!$E$2:$F$17,2,FALSE))</f>
        <v/>
      </c>
      <c r="J148" s="67" t="str">
        <f>IF(OR($B148="",$C148="",$D148="",$E148="",$F148="",$F148&gt;an_final,$M148=FALSE),"",R_BDI_STR*VLOOKUP(N148,Coef!$E$2:$F$17,2,FALSE))</f>
        <v/>
      </c>
      <c r="K148" s="226" t="str">
        <f t="shared" si="10"/>
        <v/>
      </c>
      <c r="L148" s="226" t="str">
        <f t="shared" si="11"/>
        <v/>
      </c>
      <c r="M148" s="333" t="b">
        <f t="shared" si="12"/>
        <v>0</v>
      </c>
      <c r="N148" s="217">
        <f t="shared" si="13"/>
        <v>1</v>
      </c>
      <c r="O148" s="294"/>
      <c r="P148" s="294"/>
      <c r="Q148" s="322"/>
    </row>
    <row r="149" spans="1:17" x14ac:dyDescent="0.25">
      <c r="A149" s="216">
        <v>140</v>
      </c>
      <c r="B149" s="39"/>
      <c r="C149" s="39"/>
      <c r="D149" s="39"/>
      <c r="E149" s="39"/>
      <c r="F149" s="38"/>
      <c r="G149" s="38"/>
      <c r="H149" s="38"/>
      <c r="I149" s="67" t="str">
        <f>IF(OR($B149="",$C149="",$D149="",$E149="",$F149&lt;an_initial,$F149&gt;an_final,$M149=FALSE),"",R_BDI_STR*VLOOKUP(N149,Coef!$E$2:$F$17,2,FALSE))</f>
        <v/>
      </c>
      <c r="J149" s="67" t="str">
        <f>IF(OR($B149="",$C149="",$D149="",$E149="",$F149="",$F149&gt;an_final,$M149=FALSE),"",R_BDI_STR*VLOOKUP(N149,Coef!$E$2:$F$17,2,FALSE))</f>
        <v/>
      </c>
      <c r="K149" s="226" t="str">
        <f t="shared" si="10"/>
        <v/>
      </c>
      <c r="L149" s="226" t="str">
        <f t="shared" si="11"/>
        <v/>
      </c>
      <c r="M149" s="333" t="b">
        <f t="shared" si="12"/>
        <v>0</v>
      </c>
      <c r="N149" s="217">
        <f t="shared" si="13"/>
        <v>1</v>
      </c>
      <c r="O149" s="294"/>
      <c r="P149" s="294"/>
      <c r="Q149" s="322"/>
    </row>
    <row r="150" spans="1:17" x14ac:dyDescent="0.25">
      <c r="A150" s="216">
        <v>141</v>
      </c>
      <c r="B150" s="39"/>
      <c r="C150" s="39"/>
      <c r="D150" s="39"/>
      <c r="E150" s="39"/>
      <c r="F150" s="38"/>
      <c r="G150" s="38"/>
      <c r="H150" s="38"/>
      <c r="I150" s="67" t="str">
        <f>IF(OR($B150="",$C150="",$D150="",$E150="",$F150&lt;an_initial,$F150&gt;an_final,$M150=FALSE),"",R_BDI_STR*VLOOKUP(N150,Coef!$E$2:$F$17,2,FALSE))</f>
        <v/>
      </c>
      <c r="J150" s="67" t="str">
        <f>IF(OR($B150="",$C150="",$D150="",$E150="",$F150="",$F150&gt;an_final,$M150=FALSE),"",R_BDI_STR*VLOOKUP(N150,Coef!$E$2:$F$17,2,FALSE))</f>
        <v/>
      </c>
      <c r="K150" s="226" t="str">
        <f t="shared" si="10"/>
        <v/>
      </c>
      <c r="L150" s="226" t="str">
        <f t="shared" si="11"/>
        <v/>
      </c>
      <c r="M150" s="333" t="b">
        <f t="shared" si="12"/>
        <v>0</v>
      </c>
      <c r="N150" s="217">
        <f t="shared" si="13"/>
        <v>1</v>
      </c>
      <c r="O150" s="294"/>
      <c r="P150" s="294"/>
      <c r="Q150" s="322"/>
    </row>
    <row r="151" spans="1:17" x14ac:dyDescent="0.25">
      <c r="A151" s="216">
        <v>142</v>
      </c>
      <c r="B151" s="39"/>
      <c r="C151" s="39"/>
      <c r="D151" s="39"/>
      <c r="E151" s="39"/>
      <c r="F151" s="38"/>
      <c r="G151" s="38"/>
      <c r="H151" s="38"/>
      <c r="I151" s="67" t="str">
        <f>IF(OR($B151="",$C151="",$D151="",$E151="",$F151&lt;an_initial,$F151&gt;an_final,$M151=FALSE),"",R_BDI_STR*VLOOKUP(N151,Coef!$E$2:$F$17,2,FALSE))</f>
        <v/>
      </c>
      <c r="J151" s="67" t="str">
        <f>IF(OR($B151="",$C151="",$D151="",$E151="",$F151="",$F151&gt;an_final,$M151=FALSE),"",R_BDI_STR*VLOOKUP(N151,Coef!$E$2:$F$17,2,FALSE))</f>
        <v/>
      </c>
      <c r="K151" s="226" t="str">
        <f t="shared" si="10"/>
        <v/>
      </c>
      <c r="L151" s="226" t="str">
        <f t="shared" si="11"/>
        <v/>
      </c>
      <c r="M151" s="333" t="b">
        <f t="shared" si="12"/>
        <v>0</v>
      </c>
      <c r="N151" s="217">
        <f t="shared" si="13"/>
        <v>1</v>
      </c>
      <c r="O151" s="294"/>
      <c r="P151" s="294"/>
      <c r="Q151" s="322"/>
    </row>
    <row r="152" spans="1:17" x14ac:dyDescent="0.25">
      <c r="A152" s="216">
        <v>143</v>
      </c>
      <c r="B152" s="39"/>
      <c r="C152" s="39"/>
      <c r="D152" s="39"/>
      <c r="E152" s="39"/>
      <c r="F152" s="38"/>
      <c r="G152" s="38"/>
      <c r="H152" s="38"/>
      <c r="I152" s="67" t="str">
        <f>IF(OR($B152="",$C152="",$D152="",$E152="",$F152&lt;an_initial,$F152&gt;an_final,$M152=FALSE),"",R_BDI_STR*VLOOKUP(N152,Coef!$E$2:$F$17,2,FALSE))</f>
        <v/>
      </c>
      <c r="J152" s="67" t="str">
        <f>IF(OR($B152="",$C152="",$D152="",$E152="",$F152="",$F152&gt;an_final,$M152=FALSE),"",R_BDI_STR*VLOOKUP(N152,Coef!$E$2:$F$17,2,FALSE))</f>
        <v/>
      </c>
      <c r="K152" s="226" t="str">
        <f t="shared" si="10"/>
        <v/>
      </c>
      <c r="L152" s="226" t="str">
        <f t="shared" si="11"/>
        <v/>
      </c>
      <c r="M152" s="333" t="b">
        <f t="shared" si="12"/>
        <v>0</v>
      </c>
      <c r="N152" s="217">
        <f t="shared" si="13"/>
        <v>1</v>
      </c>
      <c r="O152" s="294"/>
      <c r="P152" s="294"/>
      <c r="Q152" s="322"/>
    </row>
    <row r="153" spans="1:17" x14ac:dyDescent="0.25">
      <c r="A153" s="216">
        <v>144</v>
      </c>
      <c r="B153" s="39"/>
      <c r="C153" s="39"/>
      <c r="D153" s="39"/>
      <c r="E153" s="39"/>
      <c r="F153" s="38"/>
      <c r="G153" s="38"/>
      <c r="H153" s="38"/>
      <c r="I153" s="67" t="str">
        <f>IF(OR($B153="",$C153="",$D153="",$E153="",$F153&lt;an_initial,$F153&gt;an_final,$M153=FALSE),"",R_BDI_STR*VLOOKUP(N153,Coef!$E$2:$F$17,2,FALSE))</f>
        <v/>
      </c>
      <c r="J153" s="67" t="str">
        <f>IF(OR($B153="",$C153="",$D153="",$E153="",$F153="",$F153&gt;an_final,$M153=FALSE),"",R_BDI_STR*VLOOKUP(N153,Coef!$E$2:$F$17,2,FALSE))</f>
        <v/>
      </c>
      <c r="K153" s="226" t="str">
        <f t="shared" si="10"/>
        <v/>
      </c>
      <c r="L153" s="226" t="str">
        <f t="shared" si="11"/>
        <v/>
      </c>
      <c r="M153" s="333" t="b">
        <f t="shared" si="12"/>
        <v>0</v>
      </c>
      <c r="N153" s="217">
        <f t="shared" si="13"/>
        <v>1</v>
      </c>
      <c r="O153" s="294"/>
      <c r="P153" s="294"/>
      <c r="Q153" s="322"/>
    </row>
    <row r="154" spans="1:17" x14ac:dyDescent="0.25">
      <c r="A154" s="216">
        <v>145</v>
      </c>
      <c r="B154" s="39"/>
      <c r="C154" s="39"/>
      <c r="D154" s="39"/>
      <c r="E154" s="39"/>
      <c r="F154" s="38"/>
      <c r="G154" s="38"/>
      <c r="H154" s="38"/>
      <c r="I154" s="67" t="str">
        <f>IF(OR($B154="",$C154="",$D154="",$E154="",$F154&lt;an_initial,$F154&gt;an_final,$M154=FALSE),"",R_BDI_STR*VLOOKUP(N154,Coef!$E$2:$F$17,2,FALSE))</f>
        <v/>
      </c>
      <c r="J154" s="67" t="str">
        <f>IF(OR($B154="",$C154="",$D154="",$E154="",$F154="",$F154&gt;an_final,$M154=FALSE),"",R_BDI_STR*VLOOKUP(N154,Coef!$E$2:$F$17,2,FALSE))</f>
        <v/>
      </c>
      <c r="K154" s="226" t="str">
        <f t="shared" si="10"/>
        <v/>
      </c>
      <c r="L154" s="226" t="str">
        <f t="shared" si="11"/>
        <v/>
      </c>
      <c r="M154" s="333" t="b">
        <f t="shared" si="12"/>
        <v>0</v>
      </c>
      <c r="N154" s="217">
        <f t="shared" si="13"/>
        <v>1</v>
      </c>
      <c r="O154" s="294"/>
      <c r="P154" s="294"/>
      <c r="Q154" s="322"/>
    </row>
    <row r="155" spans="1:17" x14ac:dyDescent="0.25">
      <c r="A155" s="216">
        <v>146</v>
      </c>
      <c r="B155" s="39"/>
      <c r="C155" s="39"/>
      <c r="D155" s="39"/>
      <c r="E155" s="39"/>
      <c r="F155" s="38"/>
      <c r="G155" s="38"/>
      <c r="H155" s="38"/>
      <c r="I155" s="67" t="str">
        <f>IF(OR($B155="",$C155="",$D155="",$E155="",$F155&lt;an_initial,$F155&gt;an_final,$M155=FALSE),"",R_BDI_STR*VLOOKUP(N155,Coef!$E$2:$F$17,2,FALSE))</f>
        <v/>
      </c>
      <c r="J155" s="67" t="str">
        <f>IF(OR($B155="",$C155="",$D155="",$E155="",$F155="",$F155&gt;an_final,$M155=FALSE),"",R_BDI_STR*VLOOKUP(N155,Coef!$E$2:$F$17,2,FALSE))</f>
        <v/>
      </c>
      <c r="K155" s="226" t="str">
        <f t="shared" si="10"/>
        <v/>
      </c>
      <c r="L155" s="226" t="str">
        <f t="shared" si="11"/>
        <v/>
      </c>
      <c r="M155" s="333" t="b">
        <f t="shared" si="12"/>
        <v>0</v>
      </c>
      <c r="N155" s="217">
        <f t="shared" si="13"/>
        <v>1</v>
      </c>
      <c r="O155" s="294"/>
      <c r="P155" s="294"/>
      <c r="Q155" s="322"/>
    </row>
    <row r="156" spans="1:17" x14ac:dyDescent="0.25">
      <c r="A156" s="216">
        <v>147</v>
      </c>
      <c r="B156" s="39"/>
      <c r="C156" s="39"/>
      <c r="D156" s="39"/>
      <c r="E156" s="39"/>
      <c r="F156" s="38"/>
      <c r="G156" s="38"/>
      <c r="H156" s="38"/>
      <c r="I156" s="67" t="str">
        <f>IF(OR($B156="",$C156="",$D156="",$E156="",$F156&lt;an_initial,$F156&gt;an_final,$M156=FALSE),"",R_BDI_STR*VLOOKUP(N156,Coef!$E$2:$F$17,2,FALSE))</f>
        <v/>
      </c>
      <c r="J156" s="67" t="str">
        <f>IF(OR($B156="",$C156="",$D156="",$E156="",$F156="",$F156&gt;an_final,$M156=FALSE),"",R_BDI_STR*VLOOKUP(N156,Coef!$E$2:$F$17,2,FALSE))</f>
        <v/>
      </c>
      <c r="K156" s="226" t="str">
        <f t="shared" si="10"/>
        <v/>
      </c>
      <c r="L156" s="226" t="str">
        <f t="shared" si="11"/>
        <v/>
      </c>
      <c r="M156" s="333" t="b">
        <f t="shared" si="12"/>
        <v>0</v>
      </c>
      <c r="N156" s="217">
        <f t="shared" si="13"/>
        <v>1</v>
      </c>
      <c r="O156" s="294"/>
      <c r="P156" s="294"/>
      <c r="Q156" s="322"/>
    </row>
    <row r="157" spans="1:17" x14ac:dyDescent="0.25">
      <c r="A157" s="216">
        <v>148</v>
      </c>
      <c r="B157" s="39"/>
      <c r="C157" s="39"/>
      <c r="D157" s="39"/>
      <c r="E157" s="39"/>
      <c r="F157" s="38"/>
      <c r="G157" s="38"/>
      <c r="H157" s="38"/>
      <c r="I157" s="67" t="str">
        <f>IF(OR($B157="",$C157="",$D157="",$E157="",$F157&lt;an_initial,$F157&gt;an_final,$M157=FALSE),"",R_BDI_STR*VLOOKUP(N157,Coef!$E$2:$F$17,2,FALSE))</f>
        <v/>
      </c>
      <c r="J157" s="67" t="str">
        <f>IF(OR($B157="",$C157="",$D157="",$E157="",$F157="",$F157&gt;an_final,$M157=FALSE),"",R_BDI_STR*VLOOKUP(N157,Coef!$E$2:$F$17,2,FALSE))</f>
        <v/>
      </c>
      <c r="K157" s="226" t="str">
        <f t="shared" si="10"/>
        <v/>
      </c>
      <c r="L157" s="226" t="str">
        <f t="shared" si="11"/>
        <v/>
      </c>
      <c r="M157" s="333" t="b">
        <f t="shared" si="12"/>
        <v>0</v>
      </c>
      <c r="N157" s="217">
        <f t="shared" si="13"/>
        <v>1</v>
      </c>
      <c r="O157" s="294"/>
      <c r="P157" s="294"/>
      <c r="Q157" s="322"/>
    </row>
    <row r="158" spans="1:17" x14ac:dyDescent="0.25">
      <c r="A158" s="216">
        <v>149</v>
      </c>
      <c r="B158" s="39"/>
      <c r="C158" s="39"/>
      <c r="D158" s="39"/>
      <c r="E158" s="39"/>
      <c r="F158" s="38"/>
      <c r="G158" s="38"/>
      <c r="H158" s="38"/>
      <c r="I158" s="67" t="str">
        <f>IF(OR($B158="",$C158="",$D158="",$E158="",$F158&lt;an_initial,$F158&gt;an_final,$M158=FALSE),"",R_BDI_STR*VLOOKUP(N158,Coef!$E$2:$F$17,2,FALSE))</f>
        <v/>
      </c>
      <c r="J158" s="67" t="str">
        <f>IF(OR($B158="",$C158="",$D158="",$E158="",$F158="",$F158&gt;an_final,$M158=FALSE),"",R_BDI_STR*VLOOKUP(N158,Coef!$E$2:$F$17,2,FALSE))</f>
        <v/>
      </c>
      <c r="K158" s="226" t="str">
        <f t="shared" si="10"/>
        <v/>
      </c>
      <c r="L158" s="226" t="str">
        <f t="shared" si="11"/>
        <v/>
      </c>
      <c r="M158" s="333" t="b">
        <f t="shared" si="12"/>
        <v>0</v>
      </c>
      <c r="N158" s="217">
        <f t="shared" si="13"/>
        <v>1</v>
      </c>
      <c r="O158" s="294"/>
      <c r="P158" s="294"/>
      <c r="Q158" s="322"/>
    </row>
    <row r="159" spans="1:17" x14ac:dyDescent="0.25">
      <c r="A159" s="216">
        <v>150</v>
      </c>
      <c r="B159" s="39"/>
      <c r="C159" s="39"/>
      <c r="D159" s="39"/>
      <c r="E159" s="39"/>
      <c r="F159" s="38"/>
      <c r="G159" s="38"/>
      <c r="H159" s="38"/>
      <c r="I159" s="67" t="str">
        <f>IF(OR($B159="",$C159="",$D159="",$E159="",$F159&lt;an_initial,$F159&gt;an_final,$M159=FALSE),"",R_BDI_STR*VLOOKUP(N159,Coef!$E$2:$F$17,2,FALSE))</f>
        <v/>
      </c>
      <c r="J159" s="67" t="str">
        <f>IF(OR($B159="",$C159="",$D159="",$E159="",$F159="",$F159&gt;an_final,$M159=FALSE),"",R_BDI_STR*VLOOKUP(N159,Coef!$E$2:$F$17,2,FALSE))</f>
        <v/>
      </c>
      <c r="K159" s="226" t="str">
        <f t="shared" si="10"/>
        <v/>
      </c>
      <c r="L159" s="226" t="str">
        <f t="shared" si="11"/>
        <v/>
      </c>
      <c r="M159" s="333" t="b">
        <f t="shared" si="12"/>
        <v>0</v>
      </c>
      <c r="N159" s="217">
        <f t="shared" si="13"/>
        <v>1</v>
      </c>
      <c r="O159" s="294"/>
      <c r="P159" s="294"/>
      <c r="Q159" s="322"/>
    </row>
    <row r="160" spans="1:17" x14ac:dyDescent="0.25">
      <c r="A160" s="216">
        <v>151</v>
      </c>
      <c r="B160" s="39"/>
      <c r="C160" s="39"/>
      <c r="D160" s="39"/>
      <c r="E160" s="39"/>
      <c r="F160" s="38"/>
      <c r="G160" s="38"/>
      <c r="H160" s="38"/>
      <c r="I160" s="67" t="str">
        <f>IF(OR($B160="",$C160="",$D160="",$E160="",$F160&lt;an_initial,$F160&gt;an_final,$M160=FALSE),"",R_BDI_STR*VLOOKUP(N160,Coef!$E$2:$F$17,2,FALSE))</f>
        <v/>
      </c>
      <c r="J160" s="67" t="str">
        <f>IF(OR($B160="",$C160="",$D160="",$E160="",$F160="",$F160&gt;an_final,$M160=FALSE),"",R_BDI_STR*VLOOKUP(N160,Coef!$E$2:$F$17,2,FALSE))</f>
        <v/>
      </c>
      <c r="K160" s="226" t="str">
        <f t="shared" si="10"/>
        <v/>
      </c>
      <c r="L160" s="226" t="str">
        <f t="shared" si="11"/>
        <v/>
      </c>
      <c r="M160" s="333" t="b">
        <f t="shared" si="12"/>
        <v>0</v>
      </c>
      <c r="N160" s="217">
        <f t="shared" si="13"/>
        <v>1</v>
      </c>
      <c r="O160" s="294"/>
      <c r="P160" s="294"/>
      <c r="Q160" s="322"/>
    </row>
    <row r="161" spans="1:17" x14ac:dyDescent="0.25">
      <c r="A161" s="216">
        <v>152</v>
      </c>
      <c r="B161" s="39"/>
      <c r="C161" s="39"/>
      <c r="D161" s="39"/>
      <c r="E161" s="39"/>
      <c r="F161" s="38"/>
      <c r="G161" s="38"/>
      <c r="H161" s="38"/>
      <c r="I161" s="67" t="str">
        <f>IF(OR($B161="",$C161="",$D161="",$E161="",$F161&lt;an_initial,$F161&gt;an_final,$M161=FALSE),"",R_BDI_STR*VLOOKUP(N161,Coef!$E$2:$F$17,2,FALSE))</f>
        <v/>
      </c>
      <c r="J161" s="67" t="str">
        <f>IF(OR($B161="",$C161="",$D161="",$E161="",$F161="",$F161&gt;an_final,$M161=FALSE),"",R_BDI_STR*VLOOKUP(N161,Coef!$E$2:$F$17,2,FALSE))</f>
        <v/>
      </c>
      <c r="K161" s="226" t="str">
        <f t="shared" si="10"/>
        <v/>
      </c>
      <c r="L161" s="226" t="str">
        <f t="shared" si="11"/>
        <v/>
      </c>
      <c r="M161" s="333" t="b">
        <f t="shared" si="12"/>
        <v>0</v>
      </c>
      <c r="N161" s="217">
        <f t="shared" si="13"/>
        <v>1</v>
      </c>
      <c r="O161" s="294"/>
      <c r="P161" s="294"/>
      <c r="Q161" s="322"/>
    </row>
    <row r="162" spans="1:17" x14ac:dyDescent="0.25">
      <c r="A162" s="216">
        <v>153</v>
      </c>
      <c r="B162" s="39"/>
      <c r="C162" s="39"/>
      <c r="D162" s="39"/>
      <c r="E162" s="39"/>
      <c r="F162" s="38"/>
      <c r="G162" s="38"/>
      <c r="H162" s="38"/>
      <c r="I162" s="67" t="str">
        <f>IF(OR($B162="",$C162="",$D162="",$E162="",$F162&lt;an_initial,$F162&gt;an_final,$M162=FALSE),"",R_BDI_STR*VLOOKUP(N162,Coef!$E$2:$F$17,2,FALSE))</f>
        <v/>
      </c>
      <c r="J162" s="67" t="str">
        <f>IF(OR($B162="",$C162="",$D162="",$E162="",$F162="",$F162&gt;an_final,$M162=FALSE),"",R_BDI_STR*VLOOKUP(N162,Coef!$E$2:$F$17,2,FALSE))</f>
        <v/>
      </c>
      <c r="K162" s="226" t="str">
        <f t="shared" si="10"/>
        <v/>
      </c>
      <c r="L162" s="226" t="str">
        <f t="shared" si="11"/>
        <v/>
      </c>
      <c r="M162" s="333" t="b">
        <f t="shared" si="12"/>
        <v>0</v>
      </c>
      <c r="N162" s="217">
        <f t="shared" si="13"/>
        <v>1</v>
      </c>
      <c r="O162" s="294"/>
      <c r="P162" s="294"/>
      <c r="Q162" s="322"/>
    </row>
    <row r="163" spans="1:17" x14ac:dyDescent="0.25">
      <c r="A163" s="216">
        <v>154</v>
      </c>
      <c r="B163" s="39"/>
      <c r="C163" s="39"/>
      <c r="D163" s="39"/>
      <c r="E163" s="39"/>
      <c r="F163" s="38"/>
      <c r="G163" s="38"/>
      <c r="H163" s="38"/>
      <c r="I163" s="67" t="str">
        <f>IF(OR($B163="",$C163="",$D163="",$E163="",$F163&lt;an_initial,$F163&gt;an_final,$M163=FALSE),"",R_BDI_STR*VLOOKUP(N163,Coef!$E$2:$F$17,2,FALSE))</f>
        <v/>
      </c>
      <c r="J163" s="67" t="str">
        <f>IF(OR($B163="",$C163="",$D163="",$E163="",$F163="",$F163&gt;an_final,$M163=FALSE),"",R_BDI_STR*VLOOKUP(N163,Coef!$E$2:$F$17,2,FALSE))</f>
        <v/>
      </c>
      <c r="K163" s="226" t="str">
        <f t="shared" si="10"/>
        <v/>
      </c>
      <c r="L163" s="226" t="str">
        <f t="shared" si="11"/>
        <v/>
      </c>
      <c r="M163" s="333" t="b">
        <f t="shared" si="12"/>
        <v>0</v>
      </c>
      <c r="N163" s="217">
        <f t="shared" si="13"/>
        <v>1</v>
      </c>
      <c r="O163" s="294"/>
      <c r="P163" s="294"/>
      <c r="Q163" s="322"/>
    </row>
    <row r="164" spans="1:17" x14ac:dyDescent="0.25">
      <c r="A164" s="216">
        <v>155</v>
      </c>
      <c r="B164" s="39"/>
      <c r="C164" s="39"/>
      <c r="D164" s="39"/>
      <c r="E164" s="39"/>
      <c r="F164" s="38"/>
      <c r="G164" s="38"/>
      <c r="H164" s="38"/>
      <c r="I164" s="67" t="str">
        <f>IF(OR($B164="",$C164="",$D164="",$E164="",$F164&lt;an_initial,$F164&gt;an_final,$M164=FALSE),"",R_BDI_STR*VLOOKUP(N164,Coef!$E$2:$F$17,2,FALSE))</f>
        <v/>
      </c>
      <c r="J164" s="67" t="str">
        <f>IF(OR($B164="",$C164="",$D164="",$E164="",$F164="",$F164&gt;an_final,$M164=FALSE),"",R_BDI_STR*VLOOKUP(N164,Coef!$E$2:$F$17,2,FALSE))</f>
        <v/>
      </c>
      <c r="K164" s="226" t="str">
        <f t="shared" si="10"/>
        <v/>
      </c>
      <c r="L164" s="226" t="str">
        <f t="shared" si="11"/>
        <v/>
      </c>
      <c r="M164" s="333" t="b">
        <f t="shared" si="12"/>
        <v>0</v>
      </c>
      <c r="N164" s="217">
        <f t="shared" si="13"/>
        <v>1</v>
      </c>
      <c r="O164" s="294"/>
      <c r="P164" s="294"/>
      <c r="Q164" s="322"/>
    </row>
    <row r="165" spans="1:17" x14ac:dyDescent="0.25">
      <c r="A165" s="216">
        <v>156</v>
      </c>
      <c r="B165" s="39"/>
      <c r="C165" s="39"/>
      <c r="D165" s="39"/>
      <c r="E165" s="39"/>
      <c r="F165" s="38"/>
      <c r="G165" s="38"/>
      <c r="H165" s="38"/>
      <c r="I165" s="67" t="str">
        <f>IF(OR($B165="",$C165="",$D165="",$E165="",$F165&lt;an_initial,$F165&gt;an_final,$M165=FALSE),"",R_BDI_STR*VLOOKUP(N165,Coef!$E$2:$F$17,2,FALSE))</f>
        <v/>
      </c>
      <c r="J165" s="67" t="str">
        <f>IF(OR($B165="",$C165="",$D165="",$E165="",$F165="",$F165&gt;an_final,$M165=FALSE),"",R_BDI_STR*VLOOKUP(N165,Coef!$E$2:$F$17,2,FALSE))</f>
        <v/>
      </c>
      <c r="K165" s="226" t="str">
        <f t="shared" si="10"/>
        <v/>
      </c>
      <c r="L165" s="226" t="str">
        <f t="shared" si="11"/>
        <v/>
      </c>
      <c r="M165" s="333" t="b">
        <f t="shared" si="12"/>
        <v>0</v>
      </c>
      <c r="N165" s="217">
        <f t="shared" si="13"/>
        <v>1</v>
      </c>
      <c r="O165" s="294"/>
      <c r="P165" s="294"/>
      <c r="Q165" s="322"/>
    </row>
    <row r="166" spans="1:17" x14ac:dyDescent="0.25">
      <c r="A166" s="216">
        <v>157</v>
      </c>
      <c r="B166" s="39"/>
      <c r="C166" s="39"/>
      <c r="D166" s="39"/>
      <c r="E166" s="39"/>
      <c r="F166" s="38"/>
      <c r="G166" s="38"/>
      <c r="H166" s="38"/>
      <c r="I166" s="67" t="str">
        <f>IF(OR($B166="",$C166="",$D166="",$E166="",$F166&lt;an_initial,$F166&gt;an_final,$M166=FALSE),"",R_BDI_STR*VLOOKUP(N166,Coef!$E$2:$F$17,2,FALSE))</f>
        <v/>
      </c>
      <c r="J166" s="67" t="str">
        <f>IF(OR($B166="",$C166="",$D166="",$E166="",$F166="",$F166&gt;an_final,$M166=FALSE),"",R_BDI_STR*VLOOKUP(N166,Coef!$E$2:$F$17,2,FALSE))</f>
        <v/>
      </c>
      <c r="K166" s="226" t="str">
        <f t="shared" si="10"/>
        <v/>
      </c>
      <c r="L166" s="226" t="str">
        <f t="shared" si="11"/>
        <v/>
      </c>
      <c r="M166" s="333" t="b">
        <f t="shared" si="12"/>
        <v>0</v>
      </c>
      <c r="N166" s="217">
        <f t="shared" si="13"/>
        <v>1</v>
      </c>
      <c r="O166" s="294"/>
      <c r="P166" s="294"/>
      <c r="Q166" s="322"/>
    </row>
    <row r="167" spans="1:17" x14ac:dyDescent="0.25">
      <c r="A167" s="216">
        <v>158</v>
      </c>
      <c r="B167" s="39"/>
      <c r="C167" s="39"/>
      <c r="D167" s="39"/>
      <c r="E167" s="39"/>
      <c r="F167" s="38"/>
      <c r="G167" s="38"/>
      <c r="H167" s="38"/>
      <c r="I167" s="67" t="str">
        <f>IF(OR($B167="",$C167="",$D167="",$E167="",$F167&lt;an_initial,$F167&gt;an_final,$M167=FALSE),"",R_BDI_STR*VLOOKUP(N167,Coef!$E$2:$F$17,2,FALSE))</f>
        <v/>
      </c>
      <c r="J167" s="67" t="str">
        <f>IF(OR($B167="",$C167="",$D167="",$E167="",$F167="",$F167&gt;an_final,$M167=FALSE),"",R_BDI_STR*VLOOKUP(N167,Coef!$E$2:$F$17,2,FALSE))</f>
        <v/>
      </c>
      <c r="K167" s="226" t="str">
        <f t="shared" si="10"/>
        <v/>
      </c>
      <c r="L167" s="226" t="str">
        <f t="shared" si="11"/>
        <v/>
      </c>
      <c r="M167" s="333" t="b">
        <f t="shared" si="12"/>
        <v>0</v>
      </c>
      <c r="N167" s="217">
        <f t="shared" si="13"/>
        <v>1</v>
      </c>
      <c r="O167" s="294"/>
      <c r="P167" s="294"/>
      <c r="Q167" s="322"/>
    </row>
    <row r="168" spans="1:17" x14ac:dyDescent="0.25">
      <c r="A168" s="216">
        <v>159</v>
      </c>
      <c r="B168" s="39"/>
      <c r="C168" s="39"/>
      <c r="D168" s="39"/>
      <c r="E168" s="39"/>
      <c r="F168" s="38"/>
      <c r="G168" s="38"/>
      <c r="H168" s="38"/>
      <c r="I168" s="67" t="str">
        <f>IF(OR($B168="",$C168="",$D168="",$E168="",$F168&lt;an_initial,$F168&gt;an_final,$M168=FALSE),"",R_BDI_STR*VLOOKUP(N168,Coef!$E$2:$F$17,2,FALSE))</f>
        <v/>
      </c>
      <c r="J168" s="67" t="str">
        <f>IF(OR($B168="",$C168="",$D168="",$E168="",$F168="",$F168&gt;an_final,$M168=FALSE),"",R_BDI_STR*VLOOKUP(N168,Coef!$E$2:$F$17,2,FALSE))</f>
        <v/>
      </c>
      <c r="K168" s="226" t="str">
        <f t="shared" si="10"/>
        <v/>
      </c>
      <c r="L168" s="226" t="str">
        <f t="shared" si="11"/>
        <v/>
      </c>
      <c r="M168" s="333" t="b">
        <f t="shared" si="12"/>
        <v>0</v>
      </c>
      <c r="N168" s="217">
        <f t="shared" si="13"/>
        <v>1</v>
      </c>
      <c r="O168" s="294"/>
      <c r="P168" s="294"/>
      <c r="Q168" s="322"/>
    </row>
    <row r="169" spans="1:17" x14ac:dyDescent="0.25">
      <c r="A169" s="216">
        <v>160</v>
      </c>
      <c r="B169" s="39"/>
      <c r="C169" s="39"/>
      <c r="D169" s="39"/>
      <c r="E169" s="39"/>
      <c r="F169" s="38"/>
      <c r="G169" s="38"/>
      <c r="H169" s="38"/>
      <c r="I169" s="67" t="str">
        <f>IF(OR($B169="",$C169="",$D169="",$E169="",$F169&lt;an_initial,$F169&gt;an_final,$M169=FALSE),"",R_BDI_STR*VLOOKUP(N169,Coef!$E$2:$F$17,2,FALSE))</f>
        <v/>
      </c>
      <c r="J169" s="67" t="str">
        <f>IF(OR($B169="",$C169="",$D169="",$E169="",$F169="",$F169&gt;an_final,$M169=FALSE),"",R_BDI_STR*VLOOKUP(N169,Coef!$E$2:$F$17,2,FALSE))</f>
        <v/>
      </c>
      <c r="K169" s="226" t="str">
        <f t="shared" si="10"/>
        <v/>
      </c>
      <c r="L169" s="226" t="str">
        <f t="shared" si="11"/>
        <v/>
      </c>
      <c r="M169" s="333" t="b">
        <f t="shared" si="12"/>
        <v>0</v>
      </c>
      <c r="N169" s="217">
        <f t="shared" si="13"/>
        <v>1</v>
      </c>
      <c r="O169" s="294"/>
      <c r="P169" s="294"/>
      <c r="Q169" s="322"/>
    </row>
    <row r="170" spans="1:17" x14ac:dyDescent="0.25">
      <c r="A170" s="216">
        <v>161</v>
      </c>
      <c r="B170" s="39"/>
      <c r="C170" s="39"/>
      <c r="D170" s="39"/>
      <c r="E170" s="39"/>
      <c r="F170" s="38"/>
      <c r="G170" s="38"/>
      <c r="H170" s="38"/>
      <c r="I170" s="67" t="str">
        <f>IF(OR($B170="",$C170="",$D170="",$E170="",$F170&lt;an_initial,$F170&gt;an_final,$M170=FALSE),"",R_BDI_STR*VLOOKUP(N170,Coef!$E$2:$F$17,2,FALSE))</f>
        <v/>
      </c>
      <c r="J170" s="67" t="str">
        <f>IF(OR($B170="",$C170="",$D170="",$E170="",$F170="",$F170&gt;an_final,$M170=FALSE),"",R_BDI_STR*VLOOKUP(N170,Coef!$E$2:$F$17,2,FALSE))</f>
        <v/>
      </c>
      <c r="K170" s="226" t="str">
        <f t="shared" si="10"/>
        <v/>
      </c>
      <c r="L170" s="226" t="str">
        <f t="shared" si="11"/>
        <v/>
      </c>
      <c r="M170" s="333" t="b">
        <f t="shared" si="12"/>
        <v>0</v>
      </c>
      <c r="N170" s="217">
        <f t="shared" ref="N170:N202" si="14">LEN(B170)-LEN(SUBSTITUTE(B170,",",""))+1</f>
        <v>1</v>
      </c>
      <c r="O170" s="294"/>
      <c r="P170" s="294"/>
      <c r="Q170" s="322"/>
    </row>
    <row r="171" spans="1:17" x14ac:dyDescent="0.25">
      <c r="A171" s="216">
        <v>162</v>
      </c>
      <c r="B171" s="39"/>
      <c r="C171" s="39"/>
      <c r="D171" s="39"/>
      <c r="E171" s="39"/>
      <c r="F171" s="38"/>
      <c r="G171" s="38"/>
      <c r="H171" s="38"/>
      <c r="I171" s="67" t="str">
        <f>IF(OR($B171="",$C171="",$D171="",$E171="",$F171&lt;an_initial,$F171&gt;an_final,$M171=FALSE),"",R_BDI_STR*VLOOKUP(N171,Coef!$E$2:$F$17,2,FALSE))</f>
        <v/>
      </c>
      <c r="J171" s="67" t="str">
        <f>IF(OR($B171="",$C171="",$D171="",$E171="",$F171="",$F171&gt;an_final,$M171=FALSE),"",R_BDI_STR*VLOOKUP(N171,Coef!$E$2:$F$17,2,FALSE))</f>
        <v/>
      </c>
      <c r="K171" s="226" t="str">
        <f t="shared" si="10"/>
        <v/>
      </c>
      <c r="L171" s="226" t="str">
        <f t="shared" si="11"/>
        <v/>
      </c>
      <c r="M171" s="333" t="b">
        <f t="shared" si="12"/>
        <v>0</v>
      </c>
      <c r="N171" s="217">
        <f t="shared" si="14"/>
        <v>1</v>
      </c>
      <c r="O171" s="294"/>
      <c r="P171" s="294"/>
      <c r="Q171" s="322"/>
    </row>
    <row r="172" spans="1:17" x14ac:dyDescent="0.25">
      <c r="A172" s="216">
        <v>163</v>
      </c>
      <c r="B172" s="39"/>
      <c r="C172" s="39"/>
      <c r="D172" s="39"/>
      <c r="E172" s="39"/>
      <c r="F172" s="38"/>
      <c r="G172" s="38"/>
      <c r="H172" s="38"/>
      <c r="I172" s="67" t="str">
        <f>IF(OR($B172="",$C172="",$D172="",$E172="",$F172&lt;an_initial,$F172&gt;an_final,$M172=FALSE),"",R_BDI_STR*VLOOKUP(N172,Coef!$E$2:$F$17,2,FALSE))</f>
        <v/>
      </c>
      <c r="J172" s="67" t="str">
        <f>IF(OR($B172="",$C172="",$D172="",$E172="",$F172="",$F172&gt;an_final,$M172=FALSE),"",R_BDI_STR*VLOOKUP(N172,Coef!$E$2:$F$17,2,FALSE))</f>
        <v/>
      </c>
      <c r="K172" s="226" t="str">
        <f t="shared" si="10"/>
        <v/>
      </c>
      <c r="L172" s="226" t="str">
        <f t="shared" si="11"/>
        <v/>
      </c>
      <c r="M172" s="333" t="b">
        <f t="shared" si="12"/>
        <v>0</v>
      </c>
      <c r="N172" s="217">
        <f t="shared" si="14"/>
        <v>1</v>
      </c>
      <c r="O172" s="294"/>
      <c r="P172" s="294"/>
      <c r="Q172" s="322"/>
    </row>
    <row r="173" spans="1:17" x14ac:dyDescent="0.25">
      <c r="A173" s="216">
        <v>164</v>
      </c>
      <c r="B173" s="39"/>
      <c r="C173" s="39"/>
      <c r="D173" s="39"/>
      <c r="E173" s="39"/>
      <c r="F173" s="38"/>
      <c r="G173" s="38"/>
      <c r="H173" s="38"/>
      <c r="I173" s="67" t="str">
        <f>IF(OR($B173="",$C173="",$D173="",$E173="",$F173&lt;an_initial,$F173&gt;an_final,$M173=FALSE),"",R_BDI_STR*VLOOKUP(N173,Coef!$E$2:$F$17,2,FALSE))</f>
        <v/>
      </c>
      <c r="J173" s="67" t="str">
        <f>IF(OR($B173="",$C173="",$D173="",$E173="",$F173="",$F173&gt;an_final,$M173=FALSE),"",R_BDI_STR*VLOOKUP(N173,Coef!$E$2:$F$17,2,FALSE))</f>
        <v/>
      </c>
      <c r="K173" s="226" t="str">
        <f t="shared" si="10"/>
        <v/>
      </c>
      <c r="L173" s="226" t="str">
        <f t="shared" si="11"/>
        <v/>
      </c>
      <c r="M173" s="333" t="b">
        <f t="shared" si="12"/>
        <v>0</v>
      </c>
      <c r="N173" s="217">
        <f t="shared" si="14"/>
        <v>1</v>
      </c>
      <c r="O173" s="294"/>
      <c r="P173" s="294"/>
      <c r="Q173" s="322"/>
    </row>
    <row r="174" spans="1:17" x14ac:dyDescent="0.25">
      <c r="A174" s="216">
        <v>165</v>
      </c>
      <c r="B174" s="39"/>
      <c r="C174" s="39"/>
      <c r="D174" s="39"/>
      <c r="E174" s="39"/>
      <c r="F174" s="38"/>
      <c r="G174" s="38"/>
      <c r="H174" s="38"/>
      <c r="I174" s="67" t="str">
        <f>IF(OR($B174="",$C174="",$D174="",$E174="",$F174&lt;an_initial,$F174&gt;an_final,$M174=FALSE),"",R_BDI_STR*VLOOKUP(N174,Coef!$E$2:$F$17,2,FALSE))</f>
        <v/>
      </c>
      <c r="J174" s="67" t="str">
        <f>IF(OR($B174="",$C174="",$D174="",$E174="",$F174="",$F174&gt;an_final,$M174=FALSE),"",R_BDI_STR*VLOOKUP(N174,Coef!$E$2:$F$17,2,FALSE))</f>
        <v/>
      </c>
      <c r="K174" s="226" t="str">
        <f t="shared" si="10"/>
        <v/>
      </c>
      <c r="L174" s="226" t="str">
        <f t="shared" si="11"/>
        <v/>
      </c>
      <c r="M174" s="333" t="b">
        <f t="shared" si="12"/>
        <v>0</v>
      </c>
      <c r="N174" s="217">
        <f t="shared" si="14"/>
        <v>1</v>
      </c>
      <c r="O174" s="294"/>
      <c r="P174" s="294"/>
      <c r="Q174" s="322"/>
    </row>
    <row r="175" spans="1:17" x14ac:dyDescent="0.25">
      <c r="A175" s="216">
        <v>166</v>
      </c>
      <c r="B175" s="39"/>
      <c r="C175" s="39"/>
      <c r="D175" s="39"/>
      <c r="E175" s="39"/>
      <c r="F175" s="38"/>
      <c r="G175" s="38"/>
      <c r="H175" s="38"/>
      <c r="I175" s="67" t="str">
        <f>IF(OR($B175="",$C175="",$D175="",$E175="",$F175&lt;an_initial,$F175&gt;an_final,$M175=FALSE),"",R_BDI_STR*VLOOKUP(N175,Coef!$E$2:$F$17,2,FALSE))</f>
        <v/>
      </c>
      <c r="J175" s="67" t="str">
        <f>IF(OR($B175="",$C175="",$D175="",$E175="",$F175="",$F175&gt;an_final,$M175=FALSE),"",R_BDI_STR*VLOOKUP(N175,Coef!$E$2:$F$17,2,FALSE))</f>
        <v/>
      </c>
      <c r="K175" s="226" t="str">
        <f t="shared" si="10"/>
        <v/>
      </c>
      <c r="L175" s="226" t="str">
        <f t="shared" si="11"/>
        <v/>
      </c>
      <c r="M175" s="333" t="b">
        <f t="shared" si="12"/>
        <v>0</v>
      </c>
      <c r="N175" s="217">
        <f t="shared" si="14"/>
        <v>1</v>
      </c>
      <c r="O175" s="294"/>
      <c r="P175" s="294"/>
      <c r="Q175" s="322"/>
    </row>
    <row r="176" spans="1:17" x14ac:dyDescent="0.25">
      <c r="A176" s="216">
        <v>167</v>
      </c>
      <c r="B176" s="39"/>
      <c r="C176" s="39"/>
      <c r="D176" s="39"/>
      <c r="E176" s="39"/>
      <c r="F176" s="38"/>
      <c r="G176" s="38"/>
      <c r="H176" s="38"/>
      <c r="I176" s="67" t="str">
        <f>IF(OR($B176="",$C176="",$D176="",$E176="",$F176&lt;an_initial,$F176&gt;an_final,$M176=FALSE),"",R_BDI_STR*VLOOKUP(N176,Coef!$E$2:$F$17,2,FALSE))</f>
        <v/>
      </c>
      <c r="J176" s="67" t="str">
        <f>IF(OR($B176="",$C176="",$D176="",$E176="",$F176="",$F176&gt;an_final,$M176=FALSE),"",R_BDI_STR*VLOOKUP(N176,Coef!$E$2:$F$17,2,FALSE))</f>
        <v/>
      </c>
      <c r="K176" s="226" t="str">
        <f t="shared" si="10"/>
        <v/>
      </c>
      <c r="L176" s="226" t="str">
        <f t="shared" si="11"/>
        <v/>
      </c>
      <c r="M176" s="333" t="b">
        <f t="shared" si="12"/>
        <v>0</v>
      </c>
      <c r="N176" s="217">
        <f t="shared" si="14"/>
        <v>1</v>
      </c>
      <c r="O176" s="294"/>
      <c r="P176" s="294"/>
      <c r="Q176" s="322"/>
    </row>
    <row r="177" spans="1:17" x14ac:dyDescent="0.25">
      <c r="A177" s="216">
        <v>168</v>
      </c>
      <c r="B177" s="39"/>
      <c r="C177" s="39"/>
      <c r="D177" s="39"/>
      <c r="E177" s="39"/>
      <c r="F177" s="38"/>
      <c r="G177" s="38"/>
      <c r="H177" s="38"/>
      <c r="I177" s="67" t="str">
        <f>IF(OR($B177="",$C177="",$D177="",$E177="",$F177&lt;an_initial,$F177&gt;an_final,$M177=FALSE),"",R_BDI_STR*VLOOKUP(N177,Coef!$E$2:$F$17,2,FALSE))</f>
        <v/>
      </c>
      <c r="J177" s="67" t="str">
        <f>IF(OR($B177="",$C177="",$D177="",$E177="",$F177="",$F177&gt;an_final,$M177=FALSE),"",R_BDI_STR*VLOOKUP(N177,Coef!$E$2:$F$17,2,FALSE))</f>
        <v/>
      </c>
      <c r="K177" s="226" t="str">
        <f t="shared" si="10"/>
        <v/>
      </c>
      <c r="L177" s="226" t="str">
        <f t="shared" si="11"/>
        <v/>
      </c>
      <c r="M177" s="333" t="b">
        <f t="shared" si="12"/>
        <v>0</v>
      </c>
      <c r="N177" s="217">
        <f t="shared" si="14"/>
        <v>1</v>
      </c>
      <c r="O177" s="294"/>
      <c r="P177" s="294"/>
      <c r="Q177" s="322"/>
    </row>
    <row r="178" spans="1:17" x14ac:dyDescent="0.25">
      <c r="A178" s="216">
        <v>169</v>
      </c>
      <c r="B178" s="39"/>
      <c r="C178" s="39"/>
      <c r="D178" s="39"/>
      <c r="E178" s="39"/>
      <c r="F178" s="38"/>
      <c r="G178" s="38"/>
      <c r="H178" s="38"/>
      <c r="I178" s="67" t="str">
        <f>IF(OR($B178="",$C178="",$D178="",$E178="",$F178&lt;an_initial,$F178&gt;an_final,$M178=FALSE),"",R_BDI_STR*VLOOKUP(N178,Coef!$E$2:$F$17,2,FALSE))</f>
        <v/>
      </c>
      <c r="J178" s="67" t="str">
        <f>IF(OR($B178="",$C178="",$D178="",$E178="",$F178="",$F178&gt;an_final,$M178=FALSE),"",R_BDI_STR*VLOOKUP(N178,Coef!$E$2:$F$17,2,FALSE))</f>
        <v/>
      </c>
      <c r="K178" s="226" t="str">
        <f t="shared" si="10"/>
        <v/>
      </c>
      <c r="L178" s="226" t="str">
        <f t="shared" si="11"/>
        <v/>
      </c>
      <c r="M178" s="333" t="b">
        <f t="shared" si="12"/>
        <v>0</v>
      </c>
      <c r="N178" s="217">
        <f t="shared" si="14"/>
        <v>1</v>
      </c>
      <c r="O178" s="294"/>
      <c r="P178" s="294"/>
      <c r="Q178" s="322"/>
    </row>
    <row r="179" spans="1:17" x14ac:dyDescent="0.25">
      <c r="A179" s="216">
        <v>170</v>
      </c>
      <c r="B179" s="39"/>
      <c r="C179" s="39"/>
      <c r="D179" s="39"/>
      <c r="E179" s="39"/>
      <c r="F179" s="38"/>
      <c r="G179" s="38"/>
      <c r="H179" s="38"/>
      <c r="I179" s="67" t="str">
        <f>IF(OR($B179="",$C179="",$D179="",$E179="",$F179&lt;an_initial,$F179&gt;an_final,$M179=FALSE),"",R_BDI_STR*VLOOKUP(N179,Coef!$E$2:$F$17,2,FALSE))</f>
        <v/>
      </c>
      <c r="J179" s="67" t="str">
        <f>IF(OR($B179="",$C179="",$D179="",$E179="",$F179="",$F179&gt;an_final,$M179=FALSE),"",R_BDI_STR*VLOOKUP(N179,Coef!$E$2:$F$17,2,FALSE))</f>
        <v/>
      </c>
      <c r="K179" s="226" t="str">
        <f t="shared" si="10"/>
        <v/>
      </c>
      <c r="L179" s="226" t="str">
        <f t="shared" si="11"/>
        <v/>
      </c>
      <c r="M179" s="333" t="b">
        <f t="shared" si="12"/>
        <v>0</v>
      </c>
      <c r="N179" s="217">
        <f t="shared" si="14"/>
        <v>1</v>
      </c>
      <c r="O179" s="294"/>
      <c r="P179" s="294"/>
      <c r="Q179" s="322"/>
    </row>
    <row r="180" spans="1:17" x14ac:dyDescent="0.25">
      <c r="A180" s="216">
        <v>171</v>
      </c>
      <c r="B180" s="39"/>
      <c r="C180" s="39"/>
      <c r="D180" s="39"/>
      <c r="E180" s="39"/>
      <c r="F180" s="38"/>
      <c r="G180" s="38"/>
      <c r="H180" s="38"/>
      <c r="I180" s="67" t="str">
        <f>IF(OR($B180="",$C180="",$D180="",$E180="",$F180&lt;an_initial,$F180&gt;an_final,$M180=FALSE),"",R_BDI_STR*VLOOKUP(N180,Coef!$E$2:$F$17,2,FALSE))</f>
        <v/>
      </c>
      <c r="J180" s="67" t="str">
        <f>IF(OR($B180="",$C180="",$D180="",$E180="",$F180="",$F180&gt;an_final,$M180=FALSE),"",R_BDI_STR*VLOOKUP(N180,Coef!$E$2:$F$17,2,FALSE))</f>
        <v/>
      </c>
      <c r="K180" s="226" t="str">
        <f t="shared" si="10"/>
        <v/>
      </c>
      <c r="L180" s="226" t="str">
        <f t="shared" si="11"/>
        <v/>
      </c>
      <c r="M180" s="333" t="b">
        <f t="shared" si="12"/>
        <v>0</v>
      </c>
      <c r="N180" s="217">
        <f t="shared" si="14"/>
        <v>1</v>
      </c>
      <c r="O180" s="294"/>
      <c r="P180" s="294"/>
      <c r="Q180" s="322"/>
    </row>
    <row r="181" spans="1:17" x14ac:dyDescent="0.25">
      <c r="A181" s="216">
        <v>172</v>
      </c>
      <c r="B181" s="39"/>
      <c r="C181" s="39"/>
      <c r="D181" s="39"/>
      <c r="E181" s="39"/>
      <c r="F181" s="38"/>
      <c r="G181" s="38"/>
      <c r="H181" s="38"/>
      <c r="I181" s="67" t="str">
        <f>IF(OR($B181="",$C181="",$D181="",$E181="",$F181&lt;an_initial,$F181&gt;an_final,$M181=FALSE),"",R_BDI_STR*VLOOKUP(N181,Coef!$E$2:$F$17,2,FALSE))</f>
        <v/>
      </c>
      <c r="J181" s="67" t="str">
        <f>IF(OR($B181="",$C181="",$D181="",$E181="",$F181="",$F181&gt;an_final,$M181=FALSE),"",R_BDI_STR*VLOOKUP(N181,Coef!$E$2:$F$17,2,FALSE))</f>
        <v/>
      </c>
      <c r="K181" s="226" t="str">
        <f t="shared" si="10"/>
        <v/>
      </c>
      <c r="L181" s="226" t="str">
        <f t="shared" si="11"/>
        <v/>
      </c>
      <c r="M181" s="333" t="b">
        <f t="shared" si="12"/>
        <v>0</v>
      </c>
      <c r="N181" s="217">
        <f t="shared" si="14"/>
        <v>1</v>
      </c>
      <c r="O181" s="294"/>
      <c r="P181" s="294"/>
      <c r="Q181" s="322"/>
    </row>
    <row r="182" spans="1:17" x14ac:dyDescent="0.25">
      <c r="A182" s="216">
        <v>173</v>
      </c>
      <c r="B182" s="39"/>
      <c r="C182" s="39"/>
      <c r="D182" s="39"/>
      <c r="E182" s="39"/>
      <c r="F182" s="38"/>
      <c r="G182" s="38"/>
      <c r="H182" s="38"/>
      <c r="I182" s="67" t="str">
        <f>IF(OR($B182="",$C182="",$D182="",$E182="",$F182&lt;an_initial,$F182&gt;an_final,$M182=FALSE),"",R_BDI_STR*VLOOKUP(N182,Coef!$E$2:$F$17,2,FALSE))</f>
        <v/>
      </c>
      <c r="J182" s="67" t="str">
        <f>IF(OR($B182="",$C182="",$D182="",$E182="",$F182="",$F182&gt;an_final,$M182=FALSE),"",R_BDI_STR*VLOOKUP(N182,Coef!$E$2:$F$17,2,FALSE))</f>
        <v/>
      </c>
      <c r="K182" s="226" t="str">
        <f t="shared" si="10"/>
        <v/>
      </c>
      <c r="L182" s="226" t="str">
        <f t="shared" si="11"/>
        <v/>
      </c>
      <c r="M182" s="333" t="b">
        <f t="shared" si="12"/>
        <v>0</v>
      </c>
      <c r="N182" s="217">
        <f t="shared" si="14"/>
        <v>1</v>
      </c>
      <c r="O182" s="294"/>
      <c r="P182" s="294"/>
      <c r="Q182" s="322"/>
    </row>
    <row r="183" spans="1:17" x14ac:dyDescent="0.25">
      <c r="A183" s="216">
        <v>174</v>
      </c>
      <c r="B183" s="39"/>
      <c r="C183" s="39"/>
      <c r="D183" s="39"/>
      <c r="E183" s="39"/>
      <c r="F183" s="38"/>
      <c r="G183" s="38"/>
      <c r="H183" s="38"/>
      <c r="I183" s="67" t="str">
        <f>IF(OR($B183="",$C183="",$D183="",$E183="",$F183&lt;an_initial,$F183&gt;an_final,$M183=FALSE),"",R_BDI_STR*VLOOKUP(N183,Coef!$E$2:$F$17,2,FALSE))</f>
        <v/>
      </c>
      <c r="J183" s="67" t="str">
        <f>IF(OR($B183="",$C183="",$D183="",$E183="",$F183="",$F183&gt;an_final,$M183=FALSE),"",R_BDI_STR*VLOOKUP(N183,Coef!$E$2:$F$17,2,FALSE))</f>
        <v/>
      </c>
      <c r="K183" s="226" t="str">
        <f t="shared" si="10"/>
        <v/>
      </c>
      <c r="L183" s="226" t="str">
        <f t="shared" si="11"/>
        <v/>
      </c>
      <c r="M183" s="333" t="b">
        <f t="shared" si="12"/>
        <v>0</v>
      </c>
      <c r="N183" s="217">
        <f t="shared" si="14"/>
        <v>1</v>
      </c>
      <c r="O183" s="294"/>
      <c r="P183" s="294"/>
      <c r="Q183" s="322"/>
    </row>
    <row r="184" spans="1:17" x14ac:dyDescent="0.25">
      <c r="A184" s="216">
        <v>175</v>
      </c>
      <c r="B184" s="39"/>
      <c r="C184" s="39"/>
      <c r="D184" s="39"/>
      <c r="E184" s="39"/>
      <c r="F184" s="38"/>
      <c r="G184" s="38"/>
      <c r="H184" s="38"/>
      <c r="I184" s="67" t="str">
        <f>IF(OR($B184="",$C184="",$D184="",$E184="",$F184&lt;an_initial,$F184&gt;an_final,$M184=FALSE),"",R_BDI_STR*VLOOKUP(N184,Coef!$E$2:$F$17,2,FALSE))</f>
        <v/>
      </c>
      <c r="J184" s="67" t="str">
        <f>IF(OR($B184="",$C184="",$D184="",$E184="",$F184="",$F184&gt;an_final,$M184=FALSE),"",R_BDI_STR*VLOOKUP(N184,Coef!$E$2:$F$17,2,FALSE))</f>
        <v/>
      </c>
      <c r="K184" s="226" t="str">
        <f t="shared" si="10"/>
        <v/>
      </c>
      <c r="L184" s="226" t="str">
        <f t="shared" si="11"/>
        <v/>
      </c>
      <c r="M184" s="333" t="b">
        <f t="shared" si="12"/>
        <v>0</v>
      </c>
      <c r="N184" s="217">
        <f t="shared" si="14"/>
        <v>1</v>
      </c>
      <c r="O184" s="294"/>
      <c r="P184" s="294"/>
      <c r="Q184" s="322"/>
    </row>
    <row r="185" spans="1:17" x14ac:dyDescent="0.25">
      <c r="A185" s="216">
        <v>176</v>
      </c>
      <c r="B185" s="39"/>
      <c r="C185" s="39"/>
      <c r="D185" s="39"/>
      <c r="E185" s="39"/>
      <c r="F185" s="38"/>
      <c r="G185" s="38"/>
      <c r="H185" s="38"/>
      <c r="I185" s="67" t="str">
        <f>IF(OR($B185="",$C185="",$D185="",$E185="",$F185&lt;an_initial,$F185&gt;an_final,$M185=FALSE),"",R_BDI_STR*VLOOKUP(N185,Coef!$E$2:$F$17,2,FALSE))</f>
        <v/>
      </c>
      <c r="J185" s="67" t="str">
        <f>IF(OR($B185="",$C185="",$D185="",$E185="",$F185="",$F185&gt;an_final,$M185=FALSE),"",R_BDI_STR*VLOOKUP(N185,Coef!$E$2:$F$17,2,FALSE))</f>
        <v/>
      </c>
      <c r="K185" s="226" t="str">
        <f t="shared" si="10"/>
        <v/>
      </c>
      <c r="L185" s="226" t="str">
        <f t="shared" si="11"/>
        <v/>
      </c>
      <c r="M185" s="333" t="b">
        <f t="shared" si="12"/>
        <v>0</v>
      </c>
      <c r="N185" s="217">
        <f t="shared" si="14"/>
        <v>1</v>
      </c>
      <c r="O185" s="294"/>
      <c r="P185" s="294"/>
      <c r="Q185" s="322"/>
    </row>
    <row r="186" spans="1:17" x14ac:dyDescent="0.25">
      <c r="A186" s="216">
        <v>177</v>
      </c>
      <c r="B186" s="39"/>
      <c r="C186" s="39"/>
      <c r="D186" s="39"/>
      <c r="E186" s="39"/>
      <c r="F186" s="38"/>
      <c r="G186" s="38"/>
      <c r="H186" s="38"/>
      <c r="I186" s="67" t="str">
        <f>IF(OR($B186="",$C186="",$D186="",$E186="",$F186&lt;an_initial,$F186&gt;an_final,$M186=FALSE),"",R_BDI_STR*VLOOKUP(N186,Coef!$E$2:$F$17,2,FALSE))</f>
        <v/>
      </c>
      <c r="J186" s="67" t="str">
        <f>IF(OR($B186="",$C186="",$D186="",$E186="",$F186="",$F186&gt;an_final,$M186=FALSE),"",R_BDI_STR*VLOOKUP(N186,Coef!$E$2:$F$17,2,FALSE))</f>
        <v/>
      </c>
      <c r="K186" s="226" t="str">
        <f t="shared" si="10"/>
        <v/>
      </c>
      <c r="L186" s="226" t="str">
        <f t="shared" si="11"/>
        <v/>
      </c>
      <c r="M186" s="333" t="b">
        <f t="shared" si="12"/>
        <v>0</v>
      </c>
      <c r="N186" s="217">
        <f t="shared" si="14"/>
        <v>1</v>
      </c>
      <c r="O186" s="294"/>
      <c r="P186" s="294"/>
      <c r="Q186" s="322"/>
    </row>
    <row r="187" spans="1:17" x14ac:dyDescent="0.25">
      <c r="A187" s="216">
        <v>178</v>
      </c>
      <c r="B187" s="39"/>
      <c r="C187" s="39"/>
      <c r="D187" s="39"/>
      <c r="E187" s="39"/>
      <c r="F187" s="38"/>
      <c r="G187" s="38"/>
      <c r="H187" s="38"/>
      <c r="I187" s="67" t="str">
        <f>IF(OR($B187="",$C187="",$D187="",$E187="",$F187&lt;an_initial,$F187&gt;an_final,$M187=FALSE),"",R_BDI_STR*VLOOKUP(N187,Coef!$E$2:$F$17,2,FALSE))</f>
        <v/>
      </c>
      <c r="J187" s="67" t="str">
        <f>IF(OR($B187="",$C187="",$D187="",$E187="",$F187="",$F187&gt;an_final,$M187=FALSE),"",R_BDI_STR*VLOOKUP(N187,Coef!$E$2:$F$17,2,FALSE))</f>
        <v/>
      </c>
      <c r="K187" s="226" t="str">
        <f t="shared" si="10"/>
        <v/>
      </c>
      <c r="L187" s="226" t="str">
        <f t="shared" si="11"/>
        <v/>
      </c>
      <c r="M187" s="333" t="b">
        <f t="shared" si="12"/>
        <v>0</v>
      </c>
      <c r="N187" s="217">
        <f t="shared" si="14"/>
        <v>1</v>
      </c>
      <c r="O187" s="294"/>
      <c r="P187" s="294"/>
      <c r="Q187" s="322"/>
    </row>
    <row r="188" spans="1:17" x14ac:dyDescent="0.25">
      <c r="A188" s="216">
        <v>179</v>
      </c>
      <c r="B188" s="39"/>
      <c r="C188" s="39"/>
      <c r="D188" s="39"/>
      <c r="E188" s="39"/>
      <c r="F188" s="38"/>
      <c r="G188" s="38"/>
      <c r="H188" s="38"/>
      <c r="I188" s="67" t="str">
        <f>IF(OR($B188="",$C188="",$D188="",$E188="",$F188&lt;an_initial,$F188&gt;an_final,$M188=FALSE),"",R_BDI_STR*VLOOKUP(N188,Coef!$E$2:$F$17,2,FALSE))</f>
        <v/>
      </c>
      <c r="J188" s="67" t="str">
        <f>IF(OR($B188="",$C188="",$D188="",$E188="",$F188="",$F188&gt;an_final,$M188=FALSE),"",R_BDI_STR*VLOOKUP(N188,Coef!$E$2:$F$17,2,FALSE))</f>
        <v/>
      </c>
      <c r="K188" s="226" t="str">
        <f t="shared" si="10"/>
        <v/>
      </c>
      <c r="L188" s="226" t="str">
        <f t="shared" si="11"/>
        <v/>
      </c>
      <c r="M188" s="333" t="b">
        <f t="shared" si="12"/>
        <v>0</v>
      </c>
      <c r="N188" s="217">
        <f t="shared" si="14"/>
        <v>1</v>
      </c>
      <c r="O188" s="294"/>
      <c r="P188" s="294"/>
      <c r="Q188" s="322"/>
    </row>
    <row r="189" spans="1:17" x14ac:dyDescent="0.25">
      <c r="A189" s="216">
        <v>180</v>
      </c>
      <c r="B189" s="39"/>
      <c r="C189" s="39"/>
      <c r="D189" s="39"/>
      <c r="E189" s="39"/>
      <c r="F189" s="38"/>
      <c r="G189" s="38"/>
      <c r="H189" s="38"/>
      <c r="I189" s="67" t="str">
        <f>IF(OR($B189="",$C189="",$D189="",$E189="",$F189&lt;an_initial,$F189&gt;an_final,$M189=FALSE),"",R_BDI_STR*VLOOKUP(N189,Coef!$E$2:$F$17,2,FALSE))</f>
        <v/>
      </c>
      <c r="J189" s="67" t="str">
        <f>IF(OR($B189="",$C189="",$D189="",$E189="",$F189="",$F189&gt;an_final,$M189=FALSE),"",R_BDI_STR*VLOOKUP(N189,Coef!$E$2:$F$17,2,FALSE))</f>
        <v/>
      </c>
      <c r="K189" s="226" t="str">
        <f t="shared" si="10"/>
        <v/>
      </c>
      <c r="L189" s="226" t="str">
        <f t="shared" si="11"/>
        <v/>
      </c>
      <c r="M189" s="333" t="b">
        <f t="shared" si="12"/>
        <v>0</v>
      </c>
      <c r="N189" s="217">
        <f t="shared" si="14"/>
        <v>1</v>
      </c>
      <c r="O189" s="294"/>
      <c r="P189" s="294"/>
      <c r="Q189" s="322"/>
    </row>
    <row r="190" spans="1:17" x14ac:dyDescent="0.25">
      <c r="A190" s="216">
        <v>181</v>
      </c>
      <c r="B190" s="39"/>
      <c r="C190" s="39"/>
      <c r="D190" s="39"/>
      <c r="E190" s="39"/>
      <c r="F190" s="38"/>
      <c r="G190" s="38"/>
      <c r="H190" s="38"/>
      <c r="I190" s="67" t="str">
        <f>IF(OR($B190="",$C190="",$D190="",$E190="",$F190&lt;an_initial,$F190&gt;an_final,$M190=FALSE),"",R_BDI_STR*VLOOKUP(N190,Coef!$E$2:$F$17,2,FALSE))</f>
        <v/>
      </c>
      <c r="J190" s="67" t="str">
        <f>IF(OR($B190="",$C190="",$D190="",$E190="",$F190="",$F190&gt;an_final,$M190=FALSE),"",R_BDI_STR*VLOOKUP(N190,Coef!$E$2:$F$17,2,FALSE))</f>
        <v/>
      </c>
      <c r="K190" s="226" t="str">
        <f t="shared" si="10"/>
        <v/>
      </c>
      <c r="L190" s="226" t="str">
        <f t="shared" si="11"/>
        <v/>
      </c>
      <c r="M190" s="333" t="b">
        <f t="shared" si="12"/>
        <v>0</v>
      </c>
      <c r="N190" s="217">
        <f t="shared" si="14"/>
        <v>1</v>
      </c>
      <c r="O190" s="294"/>
      <c r="P190" s="294"/>
      <c r="Q190" s="322"/>
    </row>
    <row r="191" spans="1:17" x14ac:dyDescent="0.25">
      <c r="A191" s="216">
        <v>182</v>
      </c>
      <c r="B191" s="39"/>
      <c r="C191" s="39"/>
      <c r="D191" s="39"/>
      <c r="E191" s="39"/>
      <c r="F191" s="38"/>
      <c r="G191" s="38"/>
      <c r="H191" s="38"/>
      <c r="I191" s="67" t="str">
        <f>IF(OR($B191="",$C191="",$D191="",$E191="",$F191&lt;an_initial,$F191&gt;an_final,$M191=FALSE),"",R_BDI_STR*VLOOKUP(N191,Coef!$E$2:$F$17,2,FALSE))</f>
        <v/>
      </c>
      <c r="J191" s="67" t="str">
        <f>IF(OR($B191="",$C191="",$D191="",$E191="",$F191="",$F191&gt;an_final,$M191=FALSE),"",R_BDI_STR*VLOOKUP(N191,Coef!$E$2:$F$17,2,FALSE))</f>
        <v/>
      </c>
      <c r="K191" s="226" t="str">
        <f t="shared" si="10"/>
        <v/>
      </c>
      <c r="L191" s="226" t="str">
        <f t="shared" si="11"/>
        <v/>
      </c>
      <c r="M191" s="333" t="b">
        <f t="shared" si="12"/>
        <v>0</v>
      </c>
      <c r="N191" s="217">
        <f t="shared" si="14"/>
        <v>1</v>
      </c>
      <c r="O191" s="294"/>
      <c r="P191" s="294"/>
      <c r="Q191" s="322"/>
    </row>
    <row r="192" spans="1:17" x14ac:dyDescent="0.25">
      <c r="A192" s="216">
        <v>183</v>
      </c>
      <c r="B192" s="39"/>
      <c r="C192" s="39"/>
      <c r="D192" s="39"/>
      <c r="E192" s="39"/>
      <c r="F192" s="38"/>
      <c r="G192" s="38"/>
      <c r="H192" s="38"/>
      <c r="I192" s="67" t="str">
        <f>IF(OR($B192="",$C192="",$D192="",$E192="",$F192&lt;an_initial,$F192&gt;an_final,$M192=FALSE),"",R_BDI_STR*VLOOKUP(N192,Coef!$E$2:$F$17,2,FALSE))</f>
        <v/>
      </c>
      <c r="J192" s="67" t="str">
        <f>IF(OR($B192="",$C192="",$D192="",$E192="",$F192="",$F192&gt;an_final,$M192=FALSE),"",R_BDI_STR*VLOOKUP(N192,Coef!$E$2:$F$17,2,FALSE))</f>
        <v/>
      </c>
      <c r="K192" s="226" t="str">
        <f t="shared" si="10"/>
        <v/>
      </c>
      <c r="L192" s="226" t="str">
        <f t="shared" si="11"/>
        <v/>
      </c>
      <c r="M192" s="333" t="b">
        <f t="shared" si="12"/>
        <v>0</v>
      </c>
      <c r="N192" s="217">
        <f t="shared" si="14"/>
        <v>1</v>
      </c>
      <c r="O192" s="294"/>
      <c r="P192" s="294"/>
      <c r="Q192" s="322"/>
    </row>
    <row r="193" spans="1:17" x14ac:dyDescent="0.25">
      <c r="A193" s="216">
        <v>184</v>
      </c>
      <c r="B193" s="39"/>
      <c r="C193" s="39"/>
      <c r="D193" s="39"/>
      <c r="E193" s="39"/>
      <c r="F193" s="38"/>
      <c r="G193" s="38"/>
      <c r="H193" s="38"/>
      <c r="I193" s="67" t="str">
        <f>IF(OR($B193="",$C193="",$D193="",$E193="",$F193&lt;an_initial,$F193&gt;an_final,$M193=FALSE),"",R_BDI_STR*VLOOKUP(N193,Coef!$E$2:$F$17,2,FALSE))</f>
        <v/>
      </c>
      <c r="J193" s="67" t="str">
        <f>IF(OR($B193="",$C193="",$D193="",$E193="",$F193="",$F193&gt;an_final,$M193=FALSE),"",R_BDI_STR*VLOOKUP(N193,Coef!$E$2:$F$17,2,FALSE))</f>
        <v/>
      </c>
      <c r="K193" s="226" t="str">
        <f t="shared" si="10"/>
        <v/>
      </c>
      <c r="L193" s="226" t="str">
        <f t="shared" si="11"/>
        <v/>
      </c>
      <c r="M193" s="333" t="b">
        <f t="shared" si="12"/>
        <v>0</v>
      </c>
      <c r="N193" s="217">
        <f t="shared" si="14"/>
        <v>1</v>
      </c>
      <c r="O193" s="294"/>
      <c r="P193" s="294"/>
      <c r="Q193" s="322"/>
    </row>
    <row r="194" spans="1:17" x14ac:dyDescent="0.25">
      <c r="A194" s="216">
        <v>185</v>
      </c>
      <c r="B194" s="39"/>
      <c r="C194" s="39"/>
      <c r="D194" s="39"/>
      <c r="E194" s="39"/>
      <c r="F194" s="38"/>
      <c r="G194" s="38"/>
      <c r="H194" s="38"/>
      <c r="I194" s="67" t="str">
        <f>IF(OR($B194="",$C194="",$D194="",$E194="",$F194&lt;an_initial,$F194&gt;an_final,$M194=FALSE),"",R_BDI_STR*VLOOKUP(N194,Coef!$E$2:$F$17,2,FALSE))</f>
        <v/>
      </c>
      <c r="J194" s="67" t="str">
        <f>IF(OR($B194="",$C194="",$D194="",$E194="",$F194="",$F194&gt;an_final,$M194=FALSE),"",R_BDI_STR*VLOOKUP(N194,Coef!$E$2:$F$17,2,FALSE))</f>
        <v/>
      </c>
      <c r="K194" s="226" t="str">
        <f t="shared" si="10"/>
        <v/>
      </c>
      <c r="L194" s="226" t="str">
        <f t="shared" si="11"/>
        <v/>
      </c>
      <c r="M194" s="333" t="b">
        <f t="shared" si="12"/>
        <v>0</v>
      </c>
      <c r="N194" s="217">
        <f t="shared" si="14"/>
        <v>1</v>
      </c>
      <c r="O194" s="294"/>
      <c r="P194" s="294"/>
      <c r="Q194" s="322"/>
    </row>
    <row r="195" spans="1:17" x14ac:dyDescent="0.25">
      <c r="A195" s="216">
        <v>186</v>
      </c>
      <c r="B195" s="39"/>
      <c r="C195" s="39"/>
      <c r="D195" s="39"/>
      <c r="E195" s="39"/>
      <c r="F195" s="38"/>
      <c r="G195" s="38"/>
      <c r="H195" s="38"/>
      <c r="I195" s="67" t="str">
        <f>IF(OR($B195="",$C195="",$D195="",$E195="",$F195&lt;an_initial,$F195&gt;an_final,$M195=FALSE),"",R_BDI_STR*VLOOKUP(N195,Coef!$E$2:$F$17,2,FALSE))</f>
        <v/>
      </c>
      <c r="J195" s="67" t="str">
        <f>IF(OR($B195="",$C195="",$D195="",$E195="",$F195="",$F195&gt;an_final,$M195=FALSE),"",R_BDI_STR*VLOOKUP(N195,Coef!$E$2:$F$17,2,FALSE))</f>
        <v/>
      </c>
      <c r="K195" s="226" t="str">
        <f t="shared" si="10"/>
        <v/>
      </c>
      <c r="L195" s="226" t="str">
        <f t="shared" si="11"/>
        <v/>
      </c>
      <c r="M195" s="333" t="b">
        <f t="shared" si="12"/>
        <v>0</v>
      </c>
      <c r="N195" s="217">
        <f t="shared" si="14"/>
        <v>1</v>
      </c>
      <c r="O195" s="294"/>
      <c r="P195" s="294"/>
      <c r="Q195" s="322"/>
    </row>
    <row r="196" spans="1:17" x14ac:dyDescent="0.25">
      <c r="A196" s="216">
        <v>187</v>
      </c>
      <c r="B196" s="39"/>
      <c r="C196" s="39"/>
      <c r="D196" s="39"/>
      <c r="E196" s="39"/>
      <c r="F196" s="38"/>
      <c r="G196" s="38"/>
      <c r="H196" s="38"/>
      <c r="I196" s="67" t="str">
        <f>IF(OR($B196="",$C196="",$D196="",$E196="",$F196&lt;an_initial,$F196&gt;an_final,$M196=FALSE),"",R_BDI_STR*VLOOKUP(N196,Coef!$E$2:$F$17,2,FALSE))</f>
        <v/>
      </c>
      <c r="J196" s="67" t="str">
        <f>IF(OR($B196="",$C196="",$D196="",$E196="",$F196="",$F196&gt;an_final,$M196=FALSE),"",R_BDI_STR*VLOOKUP(N196,Coef!$E$2:$F$17,2,FALSE))</f>
        <v/>
      </c>
      <c r="K196" s="226" t="str">
        <f t="shared" si="10"/>
        <v/>
      </c>
      <c r="L196" s="226" t="str">
        <f t="shared" si="11"/>
        <v/>
      </c>
      <c r="M196" s="333" t="b">
        <f t="shared" si="12"/>
        <v>0</v>
      </c>
      <c r="N196" s="217">
        <f t="shared" si="14"/>
        <v>1</v>
      </c>
      <c r="O196" s="294"/>
      <c r="P196" s="294"/>
      <c r="Q196" s="322"/>
    </row>
    <row r="197" spans="1:17" x14ac:dyDescent="0.25">
      <c r="A197" s="216">
        <v>188</v>
      </c>
      <c r="B197" s="39"/>
      <c r="C197" s="39"/>
      <c r="D197" s="39"/>
      <c r="E197" s="39"/>
      <c r="F197" s="38"/>
      <c r="G197" s="38"/>
      <c r="H197" s="38"/>
      <c r="I197" s="67" t="str">
        <f>IF(OR($B197="",$C197="",$D197="",$E197="",$F197&lt;an_initial,$F197&gt;an_final,$M197=FALSE),"",R_BDI_STR*VLOOKUP(N197,Coef!$E$2:$F$17,2,FALSE))</f>
        <v/>
      </c>
      <c r="J197" s="67" t="str">
        <f>IF(OR($B197="",$C197="",$D197="",$E197="",$F197="",$F197&gt;an_final,$M197=FALSE),"",R_BDI_STR*VLOOKUP(N197,Coef!$E$2:$F$17,2,FALSE))</f>
        <v/>
      </c>
      <c r="K197" s="226" t="str">
        <f t="shared" si="10"/>
        <v/>
      </c>
      <c r="L197" s="226" t="str">
        <f t="shared" si="11"/>
        <v/>
      </c>
      <c r="M197" s="333" t="b">
        <f t="shared" si="12"/>
        <v>0</v>
      </c>
      <c r="N197" s="217">
        <f t="shared" si="14"/>
        <v>1</v>
      </c>
      <c r="O197" s="294"/>
      <c r="P197" s="294"/>
      <c r="Q197" s="322"/>
    </row>
    <row r="198" spans="1:17" x14ac:dyDescent="0.25">
      <c r="A198" s="216">
        <v>189</v>
      </c>
      <c r="B198" s="39"/>
      <c r="C198" s="39"/>
      <c r="D198" s="39"/>
      <c r="E198" s="39"/>
      <c r="F198" s="38"/>
      <c r="G198" s="38"/>
      <c r="H198" s="38"/>
      <c r="I198" s="67" t="str">
        <f>IF(OR($B198="",$C198="",$D198="",$E198="",$F198&lt;an_initial,$F198&gt;an_final,$M198=FALSE),"",R_BDI_STR*VLOOKUP(N198,Coef!$E$2:$F$17,2,FALSE))</f>
        <v/>
      </c>
      <c r="J198" s="67" t="str">
        <f>IF(OR($B198="",$C198="",$D198="",$E198="",$F198="",$F198&gt;an_final,$M198=FALSE),"",R_BDI_STR*VLOOKUP(N198,Coef!$E$2:$F$17,2,FALSE))</f>
        <v/>
      </c>
      <c r="K198" s="226" t="str">
        <f t="shared" si="10"/>
        <v/>
      </c>
      <c r="L198" s="226" t="str">
        <f t="shared" si="11"/>
        <v/>
      </c>
      <c r="M198" s="333" t="b">
        <f t="shared" si="12"/>
        <v>0</v>
      </c>
      <c r="N198" s="217">
        <f t="shared" si="14"/>
        <v>1</v>
      </c>
      <c r="O198" s="294"/>
      <c r="P198" s="294"/>
      <c r="Q198" s="322"/>
    </row>
    <row r="199" spans="1:17" x14ac:dyDescent="0.25">
      <c r="A199" s="216">
        <v>190</v>
      </c>
      <c r="B199" s="39"/>
      <c r="C199" s="39"/>
      <c r="D199" s="39"/>
      <c r="E199" s="39"/>
      <c r="F199" s="38"/>
      <c r="G199" s="38"/>
      <c r="H199" s="38"/>
      <c r="I199" s="67" t="str">
        <f>IF(OR($B199="",$C199="",$D199="",$E199="",$F199&lt;an_initial,$F199&gt;an_final,$M199=FALSE),"",R_BDI_STR*VLOOKUP(N199,Coef!$E$2:$F$17,2,FALSE))</f>
        <v/>
      </c>
      <c r="J199" s="67" t="str">
        <f>IF(OR($B199="",$C199="",$D199="",$E199="",$F199="",$F199&gt;an_final,$M199=FALSE),"",R_BDI_STR*VLOOKUP(N199,Coef!$E$2:$F$17,2,FALSE))</f>
        <v/>
      </c>
      <c r="K199" s="226" t="str">
        <f t="shared" si="10"/>
        <v/>
      </c>
      <c r="L199" s="226" t="str">
        <f t="shared" si="11"/>
        <v/>
      </c>
      <c r="M199" s="333" t="b">
        <f t="shared" si="12"/>
        <v>0</v>
      </c>
      <c r="N199" s="217">
        <f t="shared" si="14"/>
        <v>1</v>
      </c>
      <c r="O199" s="294"/>
      <c r="P199" s="294"/>
      <c r="Q199" s="322"/>
    </row>
    <row r="200" spans="1:17" x14ac:dyDescent="0.25">
      <c r="A200" s="216">
        <v>191</v>
      </c>
      <c r="B200" s="39"/>
      <c r="C200" s="39"/>
      <c r="D200" s="39"/>
      <c r="E200" s="39"/>
      <c r="F200" s="38"/>
      <c r="G200" s="38"/>
      <c r="H200" s="38"/>
      <c r="I200" s="67" t="str">
        <f>IF(OR($B200="",$C200="",$D200="",$E200="",$F200&lt;an_initial,$F200&gt;an_final,$M200=FALSE),"",R_BDI_STR*VLOOKUP(N200,Coef!$E$2:$F$17,2,FALSE))</f>
        <v/>
      </c>
      <c r="J200" s="67" t="str">
        <f>IF(OR($B200="",$C200="",$D200="",$E200="",$F200="",$F200&gt;an_final,$M200=FALSE),"",R_BDI_STR*VLOOKUP(N200,Coef!$E$2:$F$17,2,FALSE))</f>
        <v/>
      </c>
      <c r="K200" s="226" t="str">
        <f t="shared" si="10"/>
        <v/>
      </c>
      <c r="L200" s="226" t="str">
        <f t="shared" si="11"/>
        <v/>
      </c>
      <c r="M200" s="333" t="b">
        <f t="shared" si="12"/>
        <v>0</v>
      </c>
      <c r="N200" s="217">
        <f t="shared" si="14"/>
        <v>1</v>
      </c>
      <c r="O200" s="294"/>
      <c r="P200" s="294"/>
      <c r="Q200" s="322"/>
    </row>
    <row r="201" spans="1:17" x14ac:dyDescent="0.25">
      <c r="A201" s="216">
        <v>192</v>
      </c>
      <c r="B201" s="39"/>
      <c r="C201" s="39"/>
      <c r="D201" s="39"/>
      <c r="E201" s="39"/>
      <c r="F201" s="38"/>
      <c r="G201" s="38"/>
      <c r="H201" s="38"/>
      <c r="I201" s="67" t="str">
        <f>IF(OR($B201="",$C201="",$D201="",$E201="",$F201&lt;an_initial,$F201&gt;an_final,$M201=FALSE),"",R_BDI_STR*VLOOKUP(N201,Coef!$E$2:$F$17,2,FALSE))</f>
        <v/>
      </c>
      <c r="J201" s="67" t="str">
        <f>IF(OR($B201="",$C201="",$D201="",$E201="",$F201="",$F201&gt;an_final,$M201=FALSE),"",R_BDI_STR*VLOOKUP(N201,Coef!$E$2:$F$17,2,FALSE))</f>
        <v/>
      </c>
      <c r="K201" s="226" t="str">
        <f t="shared" si="10"/>
        <v/>
      </c>
      <c r="L201" s="226" t="str">
        <f t="shared" si="11"/>
        <v/>
      </c>
      <c r="M201" s="333" t="b">
        <f t="shared" si="12"/>
        <v>0</v>
      </c>
      <c r="N201" s="217">
        <f t="shared" si="14"/>
        <v>1</v>
      </c>
      <c r="O201" s="294"/>
      <c r="P201" s="294"/>
      <c r="Q201" s="322"/>
    </row>
    <row r="202" spans="1:17" x14ac:dyDescent="0.25">
      <c r="A202" s="216">
        <v>193</v>
      </c>
      <c r="B202" s="39"/>
      <c r="C202" s="39"/>
      <c r="D202" s="39"/>
      <c r="E202" s="39"/>
      <c r="F202" s="38"/>
      <c r="G202" s="38"/>
      <c r="H202" s="38"/>
      <c r="I202" s="67" t="str">
        <f>IF(OR($B202="",$C202="",$D202="",$E202="",$F202&lt;an_initial,$F202&gt;an_final,$M202=FALSE),"",R_BDI_STR*VLOOKUP(N202,Coef!$E$2:$F$17,2,FALSE))</f>
        <v/>
      </c>
      <c r="J202" s="67" t="str">
        <f>IF(OR($B202="",$C202="",$D202="",$E202="",$F202="",$F202&gt;an_final,$M202=FALSE),"",R_BDI_STR*VLOOKUP(N202,Coef!$E$2:$F$17,2,FALSE))</f>
        <v/>
      </c>
      <c r="K202" s="226" t="str">
        <f t="shared" ref="K202:K259" si="15">IF(OR($B202="",$C202="",$D202="",$E202="",$F202&gt;an_final,$M202=FALSE),"",IF($F202&gt;=an_initial,1,""))</f>
        <v/>
      </c>
      <c r="L202" s="226" t="str">
        <f t="shared" ref="L202:L259" si="16">IF(OR($B202="",$C202="",$D202="",$E202="",$F202="",$F202&gt;an_final,$M202=FALSE),"",1)</f>
        <v/>
      </c>
      <c r="M202" s="333" t="b">
        <f t="shared" ref="M202:M259" si="17">IF(nume_candidat="",FALSE,ISNUMBER(SEARCH(nume_candidat,$B202)))</f>
        <v>0</v>
      </c>
      <c r="N202" s="217">
        <f t="shared" si="14"/>
        <v>1</v>
      </c>
      <c r="O202" s="294"/>
      <c r="P202" s="294"/>
      <c r="Q202" s="322"/>
    </row>
    <row r="203" spans="1:17" x14ac:dyDescent="0.25">
      <c r="A203" s="216">
        <v>194</v>
      </c>
      <c r="B203" s="39"/>
      <c r="C203" s="39"/>
      <c r="D203" s="39"/>
      <c r="E203" s="39"/>
      <c r="F203" s="38"/>
      <c r="G203" s="38"/>
      <c r="H203" s="38"/>
      <c r="I203" s="67" t="str">
        <f>IF(OR($B203="",$C203="",$D203="",$E203="",$F203&lt;an_initial,$F203&gt;an_final,$M203=FALSE),"",R_BDI_STR*VLOOKUP(N203,Coef!$E$2:$F$17,2,FALSE))</f>
        <v/>
      </c>
      <c r="J203" s="67" t="str">
        <f>IF(OR($B203="",$C203="",$D203="",$E203="",$F203="",$F203&gt;an_final,$M203=FALSE),"",R_BDI_STR*VLOOKUP(N203,Coef!$E$2:$F$17,2,FALSE))</f>
        <v/>
      </c>
      <c r="K203" s="226" t="str">
        <f t="shared" si="15"/>
        <v/>
      </c>
      <c r="L203" s="226" t="str">
        <f t="shared" si="16"/>
        <v/>
      </c>
      <c r="M203" s="333" t="b">
        <f t="shared" si="17"/>
        <v>0</v>
      </c>
      <c r="N203" s="217">
        <f t="shared" ref="N203:N259" si="18">LEN(B203)-LEN(SUBSTITUTE(B203,",",""))+1</f>
        <v>1</v>
      </c>
      <c r="O203" s="294"/>
      <c r="P203" s="294"/>
      <c r="Q203" s="322"/>
    </row>
    <row r="204" spans="1:17" x14ac:dyDescent="0.25">
      <c r="A204" s="216">
        <v>195</v>
      </c>
      <c r="B204" s="39"/>
      <c r="C204" s="39"/>
      <c r="D204" s="39"/>
      <c r="E204" s="39"/>
      <c r="F204" s="38"/>
      <c r="G204" s="38"/>
      <c r="H204" s="38"/>
      <c r="I204" s="67" t="str">
        <f>IF(OR($B204="",$C204="",$D204="",$E204="",$F204&lt;an_initial,$F204&gt;an_final,$M204=FALSE),"",R_BDI_STR*VLOOKUP(N204,Coef!$E$2:$F$17,2,FALSE))</f>
        <v/>
      </c>
      <c r="J204" s="67" t="str">
        <f>IF(OR($B204="",$C204="",$D204="",$E204="",$F204="",$F204&gt;an_final,$M204=FALSE),"",R_BDI_STR*VLOOKUP(N204,Coef!$E$2:$F$17,2,FALSE))</f>
        <v/>
      </c>
      <c r="K204" s="226" t="str">
        <f t="shared" si="15"/>
        <v/>
      </c>
      <c r="L204" s="226" t="str">
        <f t="shared" si="16"/>
        <v/>
      </c>
      <c r="M204" s="333" t="b">
        <f t="shared" si="17"/>
        <v>0</v>
      </c>
      <c r="N204" s="217">
        <f t="shared" si="18"/>
        <v>1</v>
      </c>
      <c r="O204" s="294"/>
      <c r="P204" s="294"/>
      <c r="Q204" s="322"/>
    </row>
    <row r="205" spans="1:17" x14ac:dyDescent="0.25">
      <c r="A205" s="216">
        <v>196</v>
      </c>
      <c r="B205" s="39"/>
      <c r="C205" s="39"/>
      <c r="D205" s="39"/>
      <c r="E205" s="39"/>
      <c r="F205" s="38"/>
      <c r="G205" s="38"/>
      <c r="H205" s="38"/>
      <c r="I205" s="67" t="str">
        <f>IF(OR($B205="",$C205="",$D205="",$E205="",$F205&lt;an_initial,$F205&gt;an_final,$M205=FALSE),"",R_BDI_STR*VLOOKUP(N205,Coef!$E$2:$F$17,2,FALSE))</f>
        <v/>
      </c>
      <c r="J205" s="67" t="str">
        <f>IF(OR($B205="",$C205="",$D205="",$E205="",$F205="",$F205&gt;an_final,$M205=FALSE),"",R_BDI_STR*VLOOKUP(N205,Coef!$E$2:$F$17,2,FALSE))</f>
        <v/>
      </c>
      <c r="K205" s="226" t="str">
        <f t="shared" si="15"/>
        <v/>
      </c>
      <c r="L205" s="226" t="str">
        <f t="shared" si="16"/>
        <v/>
      </c>
      <c r="M205" s="333" t="b">
        <f t="shared" si="17"/>
        <v>0</v>
      </c>
      <c r="N205" s="217">
        <f t="shared" si="18"/>
        <v>1</v>
      </c>
      <c r="O205" s="294"/>
      <c r="P205" s="294"/>
      <c r="Q205" s="322"/>
    </row>
    <row r="206" spans="1:17" x14ac:dyDescent="0.25">
      <c r="A206" s="216">
        <v>197</v>
      </c>
      <c r="B206" s="39"/>
      <c r="C206" s="39"/>
      <c r="D206" s="39"/>
      <c r="E206" s="39"/>
      <c r="F206" s="38"/>
      <c r="G206" s="38"/>
      <c r="H206" s="38"/>
      <c r="I206" s="67" t="str">
        <f>IF(OR($B206="",$C206="",$D206="",$E206="",$F206&lt;an_initial,$F206&gt;an_final,$M206=FALSE),"",R_BDI_STR*VLOOKUP(N206,Coef!$E$2:$F$17,2,FALSE))</f>
        <v/>
      </c>
      <c r="J206" s="67" t="str">
        <f>IF(OR($B206="",$C206="",$D206="",$E206="",$F206="",$F206&gt;an_final,$M206=FALSE),"",R_BDI_STR*VLOOKUP(N206,Coef!$E$2:$F$17,2,FALSE))</f>
        <v/>
      </c>
      <c r="K206" s="226" t="str">
        <f t="shared" si="15"/>
        <v/>
      </c>
      <c r="L206" s="226" t="str">
        <f t="shared" si="16"/>
        <v/>
      </c>
      <c r="M206" s="333" t="b">
        <f t="shared" si="17"/>
        <v>0</v>
      </c>
      <c r="N206" s="217">
        <f t="shared" si="18"/>
        <v>1</v>
      </c>
      <c r="O206" s="294"/>
      <c r="P206" s="294"/>
      <c r="Q206" s="322"/>
    </row>
    <row r="207" spans="1:17" x14ac:dyDescent="0.25">
      <c r="A207" s="216">
        <v>198</v>
      </c>
      <c r="B207" s="39"/>
      <c r="C207" s="39"/>
      <c r="D207" s="39"/>
      <c r="E207" s="39"/>
      <c r="F207" s="38"/>
      <c r="G207" s="38"/>
      <c r="H207" s="38"/>
      <c r="I207" s="67" t="str">
        <f>IF(OR($B207="",$C207="",$D207="",$E207="",$F207&lt;an_initial,$F207&gt;an_final,$M207=FALSE),"",R_BDI_STR*VLOOKUP(N207,Coef!$E$2:$F$17,2,FALSE))</f>
        <v/>
      </c>
      <c r="J207" s="67" t="str">
        <f>IF(OR($B207="",$C207="",$D207="",$E207="",$F207="",$F207&gt;an_final,$M207=FALSE),"",R_BDI_STR*VLOOKUP(N207,Coef!$E$2:$F$17,2,FALSE))</f>
        <v/>
      </c>
      <c r="K207" s="226" t="str">
        <f t="shared" si="15"/>
        <v/>
      </c>
      <c r="L207" s="226" t="str">
        <f t="shared" si="16"/>
        <v/>
      </c>
      <c r="M207" s="333" t="b">
        <f t="shared" si="17"/>
        <v>0</v>
      </c>
      <c r="N207" s="217">
        <f t="shared" si="18"/>
        <v>1</v>
      </c>
      <c r="O207" s="294"/>
      <c r="P207" s="294"/>
      <c r="Q207" s="322"/>
    </row>
    <row r="208" spans="1:17" x14ac:dyDescent="0.25">
      <c r="A208" s="216">
        <v>199</v>
      </c>
      <c r="B208" s="39"/>
      <c r="C208" s="39"/>
      <c r="D208" s="39"/>
      <c r="E208" s="39"/>
      <c r="F208" s="38"/>
      <c r="G208" s="38"/>
      <c r="H208" s="38"/>
      <c r="I208" s="67" t="str">
        <f>IF(OR($B208="",$C208="",$D208="",$E208="",$F208&lt;an_initial,$F208&gt;an_final,$M208=FALSE),"",R_BDI_STR*VLOOKUP(N208,Coef!$E$2:$F$17,2,FALSE))</f>
        <v/>
      </c>
      <c r="J208" s="67" t="str">
        <f>IF(OR($B208="",$C208="",$D208="",$E208="",$F208="",$F208&gt;an_final,$M208=FALSE),"",R_BDI_STR*VLOOKUP(N208,Coef!$E$2:$F$17,2,FALSE))</f>
        <v/>
      </c>
      <c r="K208" s="226" t="str">
        <f t="shared" si="15"/>
        <v/>
      </c>
      <c r="L208" s="226" t="str">
        <f t="shared" si="16"/>
        <v/>
      </c>
      <c r="M208" s="333" t="b">
        <f t="shared" si="17"/>
        <v>0</v>
      </c>
      <c r="N208" s="217">
        <f t="shared" si="18"/>
        <v>1</v>
      </c>
      <c r="O208" s="294"/>
      <c r="P208" s="294"/>
      <c r="Q208" s="322"/>
    </row>
    <row r="209" spans="1:17" x14ac:dyDescent="0.25">
      <c r="A209" s="216">
        <v>200</v>
      </c>
      <c r="B209" s="39"/>
      <c r="C209" s="39"/>
      <c r="D209" s="39"/>
      <c r="E209" s="39"/>
      <c r="F209" s="38"/>
      <c r="G209" s="38"/>
      <c r="H209" s="38"/>
      <c r="I209" s="67" t="str">
        <f>IF(OR($B209="",$C209="",$D209="",$E209="",$F209&lt;an_initial,$F209&gt;an_final,$M209=FALSE),"",R_BDI_STR*VLOOKUP(N209,Coef!$E$2:$F$17,2,FALSE))</f>
        <v/>
      </c>
      <c r="J209" s="67" t="str">
        <f>IF(OR($B209="",$C209="",$D209="",$E209="",$F209="",$F209&gt;an_final,$M209=FALSE),"",R_BDI_STR*VLOOKUP(N209,Coef!$E$2:$F$17,2,FALSE))</f>
        <v/>
      </c>
      <c r="K209" s="226" t="str">
        <f t="shared" si="15"/>
        <v/>
      </c>
      <c r="L209" s="226" t="str">
        <f t="shared" si="16"/>
        <v/>
      </c>
      <c r="M209" s="333" t="b">
        <f t="shared" si="17"/>
        <v>0</v>
      </c>
      <c r="N209" s="217">
        <f t="shared" si="18"/>
        <v>1</v>
      </c>
      <c r="O209" s="294"/>
      <c r="P209" s="294"/>
      <c r="Q209" s="322"/>
    </row>
    <row r="210" spans="1:17" x14ac:dyDescent="0.25">
      <c r="A210" s="216">
        <v>201</v>
      </c>
      <c r="B210" s="39"/>
      <c r="C210" s="39"/>
      <c r="D210" s="39"/>
      <c r="E210" s="39"/>
      <c r="F210" s="38"/>
      <c r="G210" s="38"/>
      <c r="H210" s="38"/>
      <c r="I210" s="67" t="str">
        <f>IF(OR($B210="",$C210="",$D210="",$E210="",$F210&lt;an_initial,$F210&gt;an_final,$M210=FALSE),"",R_BDI_STR*VLOOKUP(N210,Coef!$E$2:$F$17,2,FALSE))</f>
        <v/>
      </c>
      <c r="J210" s="67" t="str">
        <f>IF(OR($B210="",$C210="",$D210="",$E210="",$F210="",$F210&gt;an_final,$M210=FALSE),"",R_BDI_STR*VLOOKUP(N210,Coef!$E$2:$F$17,2,FALSE))</f>
        <v/>
      </c>
      <c r="K210" s="226" t="str">
        <f t="shared" si="15"/>
        <v/>
      </c>
      <c r="L210" s="226" t="str">
        <f t="shared" si="16"/>
        <v/>
      </c>
      <c r="M210" s="333" t="b">
        <f t="shared" si="17"/>
        <v>0</v>
      </c>
      <c r="N210" s="217">
        <f t="shared" si="18"/>
        <v>1</v>
      </c>
      <c r="O210" s="294"/>
      <c r="P210" s="294"/>
      <c r="Q210" s="322"/>
    </row>
    <row r="211" spans="1:17" x14ac:dyDescent="0.25">
      <c r="A211" s="216">
        <v>202</v>
      </c>
      <c r="B211" s="39"/>
      <c r="C211" s="39"/>
      <c r="D211" s="39"/>
      <c r="E211" s="39"/>
      <c r="F211" s="38"/>
      <c r="G211" s="38"/>
      <c r="H211" s="38"/>
      <c r="I211" s="67" t="str">
        <f>IF(OR($B211="",$C211="",$D211="",$E211="",$F211&lt;an_initial,$F211&gt;an_final,$M211=FALSE),"",R_BDI_STR*VLOOKUP(N211,Coef!$E$2:$F$17,2,FALSE))</f>
        <v/>
      </c>
      <c r="J211" s="67" t="str">
        <f>IF(OR($B211="",$C211="",$D211="",$E211="",$F211="",$F211&gt;an_final,$M211=FALSE),"",R_BDI_STR*VLOOKUP(N211,Coef!$E$2:$F$17,2,FALSE))</f>
        <v/>
      </c>
      <c r="K211" s="226" t="str">
        <f t="shared" si="15"/>
        <v/>
      </c>
      <c r="L211" s="226" t="str">
        <f t="shared" si="16"/>
        <v/>
      </c>
      <c r="M211" s="333" t="b">
        <f t="shared" si="17"/>
        <v>0</v>
      </c>
      <c r="N211" s="217">
        <f t="shared" si="18"/>
        <v>1</v>
      </c>
      <c r="O211" s="294"/>
      <c r="P211" s="294"/>
      <c r="Q211" s="322"/>
    </row>
    <row r="212" spans="1:17" x14ac:dyDescent="0.25">
      <c r="A212" s="216">
        <v>203</v>
      </c>
      <c r="B212" s="39"/>
      <c r="C212" s="39"/>
      <c r="D212" s="39"/>
      <c r="E212" s="39"/>
      <c r="F212" s="38"/>
      <c r="G212" s="38"/>
      <c r="H212" s="38"/>
      <c r="I212" s="67" t="str">
        <f>IF(OR($B212="",$C212="",$D212="",$E212="",$F212&lt;an_initial,$F212&gt;an_final,$M212=FALSE),"",R_BDI_STR*VLOOKUP(N212,Coef!$E$2:$F$17,2,FALSE))</f>
        <v/>
      </c>
      <c r="J212" s="67" t="str">
        <f>IF(OR($B212="",$C212="",$D212="",$E212="",$F212="",$F212&gt;an_final,$M212=FALSE),"",R_BDI_STR*VLOOKUP(N212,Coef!$E$2:$F$17,2,FALSE))</f>
        <v/>
      </c>
      <c r="K212" s="226" t="str">
        <f t="shared" si="15"/>
        <v/>
      </c>
      <c r="L212" s="226" t="str">
        <f t="shared" si="16"/>
        <v/>
      </c>
      <c r="M212" s="333" t="b">
        <f t="shared" si="17"/>
        <v>0</v>
      </c>
      <c r="N212" s="217">
        <f t="shared" si="18"/>
        <v>1</v>
      </c>
      <c r="O212" s="294"/>
      <c r="P212" s="294"/>
      <c r="Q212" s="322"/>
    </row>
    <row r="213" spans="1:17" x14ac:dyDescent="0.25">
      <c r="A213" s="216">
        <v>204</v>
      </c>
      <c r="B213" s="39"/>
      <c r="C213" s="39"/>
      <c r="D213" s="39"/>
      <c r="E213" s="39"/>
      <c r="F213" s="38"/>
      <c r="G213" s="38"/>
      <c r="H213" s="38"/>
      <c r="I213" s="67" t="str">
        <f>IF(OR($B213="",$C213="",$D213="",$E213="",$F213&lt;an_initial,$F213&gt;an_final,$M213=FALSE),"",R_BDI_STR*VLOOKUP(N213,Coef!$E$2:$F$17,2,FALSE))</f>
        <v/>
      </c>
      <c r="J213" s="67" t="str">
        <f>IF(OR($B213="",$C213="",$D213="",$E213="",$F213="",$F213&gt;an_final,$M213=FALSE),"",R_BDI_STR*VLOOKUP(N213,Coef!$E$2:$F$17,2,FALSE))</f>
        <v/>
      </c>
      <c r="K213" s="226" t="str">
        <f t="shared" si="15"/>
        <v/>
      </c>
      <c r="L213" s="226" t="str">
        <f t="shared" si="16"/>
        <v/>
      </c>
      <c r="M213" s="333" t="b">
        <f t="shared" si="17"/>
        <v>0</v>
      </c>
      <c r="N213" s="217">
        <f t="shared" si="18"/>
        <v>1</v>
      </c>
      <c r="O213" s="294"/>
      <c r="P213" s="294"/>
      <c r="Q213" s="322"/>
    </row>
    <row r="214" spans="1:17" x14ac:dyDescent="0.25">
      <c r="A214" s="216">
        <v>205</v>
      </c>
      <c r="B214" s="39"/>
      <c r="C214" s="39"/>
      <c r="D214" s="39"/>
      <c r="E214" s="39"/>
      <c r="F214" s="38"/>
      <c r="G214" s="38"/>
      <c r="H214" s="38"/>
      <c r="I214" s="67" t="str">
        <f>IF(OR($B214="",$C214="",$D214="",$E214="",$F214&lt;an_initial,$F214&gt;an_final,$M214=FALSE),"",R_BDI_STR*VLOOKUP(N214,Coef!$E$2:$F$17,2,FALSE))</f>
        <v/>
      </c>
      <c r="J214" s="67" t="str">
        <f>IF(OR($B214="",$C214="",$D214="",$E214="",$F214="",$F214&gt;an_final,$M214=FALSE),"",R_BDI_STR*VLOOKUP(N214,Coef!$E$2:$F$17,2,FALSE))</f>
        <v/>
      </c>
      <c r="K214" s="226" t="str">
        <f t="shared" si="15"/>
        <v/>
      </c>
      <c r="L214" s="226" t="str">
        <f t="shared" si="16"/>
        <v/>
      </c>
      <c r="M214" s="333" t="b">
        <f t="shared" si="17"/>
        <v>0</v>
      </c>
      <c r="N214" s="217">
        <f t="shared" si="18"/>
        <v>1</v>
      </c>
      <c r="O214" s="294"/>
      <c r="P214" s="294"/>
      <c r="Q214" s="322"/>
    </row>
    <row r="215" spans="1:17" x14ac:dyDescent="0.25">
      <c r="A215" s="216">
        <v>206</v>
      </c>
      <c r="B215" s="39"/>
      <c r="C215" s="39"/>
      <c r="D215" s="39"/>
      <c r="E215" s="39"/>
      <c r="F215" s="38"/>
      <c r="G215" s="38"/>
      <c r="H215" s="38"/>
      <c r="I215" s="67" t="str">
        <f>IF(OR($B215="",$C215="",$D215="",$E215="",$F215&lt;an_initial,$F215&gt;an_final,$M215=FALSE),"",R_BDI_STR*VLOOKUP(N215,Coef!$E$2:$F$17,2,FALSE))</f>
        <v/>
      </c>
      <c r="J215" s="67" t="str">
        <f>IF(OR($B215="",$C215="",$D215="",$E215="",$F215="",$F215&gt;an_final,$M215=FALSE),"",R_BDI_STR*VLOOKUP(N215,Coef!$E$2:$F$17,2,FALSE))</f>
        <v/>
      </c>
      <c r="K215" s="226" t="str">
        <f t="shared" si="15"/>
        <v/>
      </c>
      <c r="L215" s="226" t="str">
        <f t="shared" si="16"/>
        <v/>
      </c>
      <c r="M215" s="333" t="b">
        <f t="shared" si="17"/>
        <v>0</v>
      </c>
      <c r="N215" s="217">
        <f t="shared" si="18"/>
        <v>1</v>
      </c>
      <c r="O215" s="294"/>
      <c r="P215" s="294"/>
      <c r="Q215" s="322"/>
    </row>
    <row r="216" spans="1:17" x14ac:dyDescent="0.25">
      <c r="A216" s="216">
        <v>207</v>
      </c>
      <c r="B216" s="39"/>
      <c r="C216" s="39"/>
      <c r="D216" s="39"/>
      <c r="E216" s="39"/>
      <c r="F216" s="38"/>
      <c r="G216" s="38"/>
      <c r="H216" s="38"/>
      <c r="I216" s="67" t="str">
        <f>IF(OR($B216="",$C216="",$D216="",$E216="",$F216&lt;an_initial,$F216&gt;an_final,$M216=FALSE),"",R_BDI_STR*VLOOKUP(N216,Coef!$E$2:$F$17,2,FALSE))</f>
        <v/>
      </c>
      <c r="J216" s="67" t="str">
        <f>IF(OR($B216="",$C216="",$D216="",$E216="",$F216="",$F216&gt;an_final,$M216=FALSE),"",R_BDI_STR*VLOOKUP(N216,Coef!$E$2:$F$17,2,FALSE))</f>
        <v/>
      </c>
      <c r="K216" s="226" t="str">
        <f t="shared" si="15"/>
        <v/>
      </c>
      <c r="L216" s="226" t="str">
        <f t="shared" si="16"/>
        <v/>
      </c>
      <c r="M216" s="333" t="b">
        <f t="shared" si="17"/>
        <v>0</v>
      </c>
      <c r="N216" s="217">
        <f t="shared" si="18"/>
        <v>1</v>
      </c>
      <c r="O216" s="294"/>
      <c r="P216" s="294"/>
      <c r="Q216" s="322"/>
    </row>
    <row r="217" spans="1:17" x14ac:dyDescent="0.25">
      <c r="A217" s="216">
        <v>208</v>
      </c>
      <c r="B217" s="39"/>
      <c r="C217" s="39"/>
      <c r="D217" s="39"/>
      <c r="E217" s="39"/>
      <c r="F217" s="38"/>
      <c r="G217" s="38"/>
      <c r="H217" s="38"/>
      <c r="I217" s="67" t="str">
        <f>IF(OR($B217="",$C217="",$D217="",$E217="",$F217&lt;an_initial,$F217&gt;an_final,$M217=FALSE),"",R_BDI_STR*VLOOKUP(N217,Coef!$E$2:$F$17,2,FALSE))</f>
        <v/>
      </c>
      <c r="J217" s="67" t="str">
        <f>IF(OR($B217="",$C217="",$D217="",$E217="",$F217="",$F217&gt;an_final,$M217=FALSE),"",R_BDI_STR*VLOOKUP(N217,Coef!$E$2:$F$17,2,FALSE))</f>
        <v/>
      </c>
      <c r="K217" s="226" t="str">
        <f t="shared" si="15"/>
        <v/>
      </c>
      <c r="L217" s="226" t="str">
        <f t="shared" si="16"/>
        <v/>
      </c>
      <c r="M217" s="333" t="b">
        <f t="shared" si="17"/>
        <v>0</v>
      </c>
      <c r="N217" s="217">
        <f t="shared" si="18"/>
        <v>1</v>
      </c>
      <c r="O217" s="294"/>
      <c r="P217" s="294"/>
      <c r="Q217" s="322"/>
    </row>
    <row r="218" spans="1:17" x14ac:dyDescent="0.25">
      <c r="A218" s="216">
        <v>209</v>
      </c>
      <c r="B218" s="39"/>
      <c r="C218" s="39"/>
      <c r="D218" s="39"/>
      <c r="E218" s="39"/>
      <c r="F218" s="38"/>
      <c r="G218" s="38"/>
      <c r="H218" s="38"/>
      <c r="I218" s="67" t="str">
        <f>IF(OR($B218="",$C218="",$D218="",$E218="",$F218&lt;an_initial,$F218&gt;an_final,$M218=FALSE),"",R_BDI_STR*VLOOKUP(N218,Coef!$E$2:$F$17,2,FALSE))</f>
        <v/>
      </c>
      <c r="J218" s="67" t="str">
        <f>IF(OR($B218="",$C218="",$D218="",$E218="",$F218="",$F218&gt;an_final,$M218=FALSE),"",R_BDI_STR*VLOOKUP(N218,Coef!$E$2:$F$17,2,FALSE))</f>
        <v/>
      </c>
      <c r="K218" s="226" t="str">
        <f t="shared" si="15"/>
        <v/>
      </c>
      <c r="L218" s="226" t="str">
        <f t="shared" si="16"/>
        <v/>
      </c>
      <c r="M218" s="333" t="b">
        <f t="shared" si="17"/>
        <v>0</v>
      </c>
      <c r="N218" s="217">
        <f t="shared" si="18"/>
        <v>1</v>
      </c>
      <c r="O218" s="294"/>
      <c r="P218" s="294"/>
      <c r="Q218" s="322"/>
    </row>
    <row r="219" spans="1:17" x14ac:dyDescent="0.25">
      <c r="A219" s="216">
        <v>210</v>
      </c>
      <c r="B219" s="39"/>
      <c r="C219" s="39"/>
      <c r="D219" s="39"/>
      <c r="E219" s="39"/>
      <c r="F219" s="38"/>
      <c r="G219" s="38"/>
      <c r="H219" s="38"/>
      <c r="I219" s="67" t="str">
        <f>IF(OR($B219="",$C219="",$D219="",$E219="",$F219&lt;an_initial,$F219&gt;an_final,$M219=FALSE),"",R_BDI_STR*VLOOKUP(N219,Coef!$E$2:$F$17,2,FALSE))</f>
        <v/>
      </c>
      <c r="J219" s="67" t="str">
        <f>IF(OR($B219="",$C219="",$D219="",$E219="",$F219="",$F219&gt;an_final,$M219=FALSE),"",R_BDI_STR*VLOOKUP(N219,Coef!$E$2:$F$17,2,FALSE))</f>
        <v/>
      </c>
      <c r="K219" s="226" t="str">
        <f t="shared" si="15"/>
        <v/>
      </c>
      <c r="L219" s="226" t="str">
        <f t="shared" si="16"/>
        <v/>
      </c>
      <c r="M219" s="333" t="b">
        <f t="shared" si="17"/>
        <v>0</v>
      </c>
      <c r="N219" s="217">
        <f t="shared" si="18"/>
        <v>1</v>
      </c>
      <c r="O219" s="294"/>
      <c r="P219" s="294"/>
      <c r="Q219" s="322"/>
    </row>
    <row r="220" spans="1:17" x14ac:dyDescent="0.25">
      <c r="A220" s="216">
        <v>211</v>
      </c>
      <c r="B220" s="39"/>
      <c r="C220" s="39"/>
      <c r="D220" s="39"/>
      <c r="E220" s="39"/>
      <c r="F220" s="38"/>
      <c r="G220" s="38"/>
      <c r="H220" s="38"/>
      <c r="I220" s="67" t="str">
        <f>IF(OR($B220="",$C220="",$D220="",$E220="",$F220&lt;an_initial,$F220&gt;an_final,$M220=FALSE),"",R_BDI_STR*VLOOKUP(N220,Coef!$E$2:$F$17,2,FALSE))</f>
        <v/>
      </c>
      <c r="J220" s="67" t="str">
        <f>IF(OR($B220="",$C220="",$D220="",$E220="",$F220="",$F220&gt;an_final,$M220=FALSE),"",R_BDI_STR*VLOOKUP(N220,Coef!$E$2:$F$17,2,FALSE))</f>
        <v/>
      </c>
      <c r="K220" s="226" t="str">
        <f t="shared" si="15"/>
        <v/>
      </c>
      <c r="L220" s="226" t="str">
        <f t="shared" si="16"/>
        <v/>
      </c>
      <c r="M220" s="333" t="b">
        <f t="shared" si="17"/>
        <v>0</v>
      </c>
      <c r="N220" s="217">
        <f t="shared" si="18"/>
        <v>1</v>
      </c>
      <c r="O220" s="294"/>
      <c r="P220" s="294"/>
      <c r="Q220" s="322"/>
    </row>
    <row r="221" spans="1:17" x14ac:dyDescent="0.25">
      <c r="A221" s="216">
        <v>212</v>
      </c>
      <c r="B221" s="39"/>
      <c r="C221" s="39"/>
      <c r="D221" s="39"/>
      <c r="E221" s="39"/>
      <c r="F221" s="38"/>
      <c r="G221" s="38"/>
      <c r="H221" s="38"/>
      <c r="I221" s="67" t="str">
        <f>IF(OR($B221="",$C221="",$D221="",$E221="",$F221&lt;an_initial,$F221&gt;an_final,$M221=FALSE),"",R_BDI_STR*VLOOKUP(N221,Coef!$E$2:$F$17,2,FALSE))</f>
        <v/>
      </c>
      <c r="J221" s="67" t="str">
        <f>IF(OR($B221="",$C221="",$D221="",$E221="",$F221="",$F221&gt;an_final,$M221=FALSE),"",R_BDI_STR*VLOOKUP(N221,Coef!$E$2:$F$17,2,FALSE))</f>
        <v/>
      </c>
      <c r="K221" s="226" t="str">
        <f t="shared" si="15"/>
        <v/>
      </c>
      <c r="L221" s="226" t="str">
        <f t="shared" si="16"/>
        <v/>
      </c>
      <c r="M221" s="333" t="b">
        <f t="shared" si="17"/>
        <v>0</v>
      </c>
      <c r="N221" s="217">
        <f t="shared" si="18"/>
        <v>1</v>
      </c>
      <c r="O221" s="294"/>
      <c r="P221" s="294"/>
      <c r="Q221" s="322"/>
    </row>
    <row r="222" spans="1:17" x14ac:dyDescent="0.25">
      <c r="A222" s="216">
        <v>213</v>
      </c>
      <c r="B222" s="39"/>
      <c r="C222" s="39"/>
      <c r="D222" s="39"/>
      <c r="E222" s="39"/>
      <c r="F222" s="38"/>
      <c r="G222" s="38"/>
      <c r="H222" s="38"/>
      <c r="I222" s="67" t="str">
        <f>IF(OR($B222="",$C222="",$D222="",$E222="",$F222&lt;an_initial,$F222&gt;an_final,$M222=FALSE),"",R_BDI_STR*VLOOKUP(N222,Coef!$E$2:$F$17,2,FALSE))</f>
        <v/>
      </c>
      <c r="J222" s="67" t="str">
        <f>IF(OR($B222="",$C222="",$D222="",$E222="",$F222="",$F222&gt;an_final,$M222=FALSE),"",R_BDI_STR*VLOOKUP(N222,Coef!$E$2:$F$17,2,FALSE))</f>
        <v/>
      </c>
      <c r="K222" s="226" t="str">
        <f t="shared" si="15"/>
        <v/>
      </c>
      <c r="L222" s="226" t="str">
        <f t="shared" si="16"/>
        <v/>
      </c>
      <c r="M222" s="333" t="b">
        <f t="shared" si="17"/>
        <v>0</v>
      </c>
      <c r="N222" s="217">
        <f t="shared" si="18"/>
        <v>1</v>
      </c>
      <c r="O222" s="294"/>
      <c r="P222" s="294"/>
      <c r="Q222" s="322"/>
    </row>
    <row r="223" spans="1:17" x14ac:dyDescent="0.25">
      <c r="A223" s="216">
        <v>214</v>
      </c>
      <c r="B223" s="39"/>
      <c r="C223" s="39"/>
      <c r="D223" s="39"/>
      <c r="E223" s="39"/>
      <c r="F223" s="38"/>
      <c r="G223" s="38"/>
      <c r="H223" s="38"/>
      <c r="I223" s="67" t="str">
        <f>IF(OR($B223="",$C223="",$D223="",$E223="",$F223&lt;an_initial,$F223&gt;an_final,$M223=FALSE),"",R_BDI_STR*VLOOKUP(N223,Coef!$E$2:$F$17,2,FALSE))</f>
        <v/>
      </c>
      <c r="J223" s="67" t="str">
        <f>IF(OR($B223="",$C223="",$D223="",$E223="",$F223="",$F223&gt;an_final,$M223=FALSE),"",R_BDI_STR*VLOOKUP(N223,Coef!$E$2:$F$17,2,FALSE))</f>
        <v/>
      </c>
      <c r="K223" s="226" t="str">
        <f t="shared" si="15"/>
        <v/>
      </c>
      <c r="L223" s="226" t="str">
        <f t="shared" si="16"/>
        <v/>
      </c>
      <c r="M223" s="333" t="b">
        <f t="shared" si="17"/>
        <v>0</v>
      </c>
      <c r="N223" s="217">
        <f t="shared" si="18"/>
        <v>1</v>
      </c>
      <c r="O223" s="294"/>
      <c r="P223" s="294"/>
      <c r="Q223" s="322"/>
    </row>
    <row r="224" spans="1:17" x14ac:dyDescent="0.25">
      <c r="A224" s="216">
        <v>215</v>
      </c>
      <c r="B224" s="39"/>
      <c r="C224" s="39"/>
      <c r="D224" s="39"/>
      <c r="E224" s="39"/>
      <c r="F224" s="38"/>
      <c r="G224" s="38"/>
      <c r="H224" s="38"/>
      <c r="I224" s="67" t="str">
        <f>IF(OR($B224="",$C224="",$D224="",$E224="",$F224&lt;an_initial,$F224&gt;an_final,$M224=FALSE),"",R_BDI_STR*VLOOKUP(N224,Coef!$E$2:$F$17,2,FALSE))</f>
        <v/>
      </c>
      <c r="J224" s="67" t="str">
        <f>IF(OR($B224="",$C224="",$D224="",$E224="",$F224="",$F224&gt;an_final,$M224=FALSE),"",R_BDI_STR*VLOOKUP(N224,Coef!$E$2:$F$17,2,FALSE))</f>
        <v/>
      </c>
      <c r="K224" s="226" t="str">
        <f t="shared" si="15"/>
        <v/>
      </c>
      <c r="L224" s="226" t="str">
        <f t="shared" si="16"/>
        <v/>
      </c>
      <c r="M224" s="333" t="b">
        <f t="shared" si="17"/>
        <v>0</v>
      </c>
      <c r="N224" s="217">
        <f t="shared" si="18"/>
        <v>1</v>
      </c>
      <c r="O224" s="294"/>
      <c r="P224" s="294"/>
      <c r="Q224" s="322"/>
    </row>
    <row r="225" spans="1:17" x14ac:dyDescent="0.25">
      <c r="A225" s="216">
        <v>216</v>
      </c>
      <c r="B225" s="39"/>
      <c r="C225" s="39"/>
      <c r="D225" s="39"/>
      <c r="E225" s="39"/>
      <c r="F225" s="38"/>
      <c r="G225" s="38"/>
      <c r="H225" s="38"/>
      <c r="I225" s="67" t="str">
        <f>IF(OR($B225="",$C225="",$D225="",$E225="",$F225&lt;an_initial,$F225&gt;an_final,$M225=FALSE),"",R_BDI_STR*VLOOKUP(N225,Coef!$E$2:$F$17,2,FALSE))</f>
        <v/>
      </c>
      <c r="J225" s="67" t="str">
        <f>IF(OR($B225="",$C225="",$D225="",$E225="",$F225="",$F225&gt;an_final,$M225=FALSE),"",R_BDI_STR*VLOOKUP(N225,Coef!$E$2:$F$17,2,FALSE))</f>
        <v/>
      </c>
      <c r="K225" s="226" t="str">
        <f t="shared" si="15"/>
        <v/>
      </c>
      <c r="L225" s="226" t="str">
        <f t="shared" si="16"/>
        <v/>
      </c>
      <c r="M225" s="333" t="b">
        <f t="shared" si="17"/>
        <v>0</v>
      </c>
      <c r="N225" s="217">
        <f t="shared" si="18"/>
        <v>1</v>
      </c>
      <c r="O225" s="294"/>
      <c r="P225" s="294"/>
      <c r="Q225" s="322"/>
    </row>
    <row r="226" spans="1:17" x14ac:dyDescent="0.25">
      <c r="A226" s="216">
        <v>217</v>
      </c>
      <c r="B226" s="39"/>
      <c r="C226" s="39"/>
      <c r="D226" s="39"/>
      <c r="E226" s="39"/>
      <c r="F226" s="38"/>
      <c r="G226" s="38"/>
      <c r="H226" s="38"/>
      <c r="I226" s="67" t="str">
        <f>IF(OR($B226="",$C226="",$D226="",$E226="",$F226&lt;an_initial,$F226&gt;an_final,$M226=FALSE),"",R_BDI_STR*VLOOKUP(N226,Coef!$E$2:$F$17,2,FALSE))</f>
        <v/>
      </c>
      <c r="J226" s="67" t="str">
        <f>IF(OR($B226="",$C226="",$D226="",$E226="",$F226="",$F226&gt;an_final,$M226=FALSE),"",R_BDI_STR*VLOOKUP(N226,Coef!$E$2:$F$17,2,FALSE))</f>
        <v/>
      </c>
      <c r="K226" s="226" t="str">
        <f t="shared" si="15"/>
        <v/>
      </c>
      <c r="L226" s="226" t="str">
        <f t="shared" si="16"/>
        <v/>
      </c>
      <c r="M226" s="333" t="b">
        <f t="shared" si="17"/>
        <v>0</v>
      </c>
      <c r="N226" s="217">
        <f t="shared" si="18"/>
        <v>1</v>
      </c>
      <c r="O226" s="294"/>
      <c r="P226" s="294"/>
      <c r="Q226" s="322"/>
    </row>
    <row r="227" spans="1:17" x14ac:dyDescent="0.25">
      <c r="A227" s="216">
        <v>218</v>
      </c>
      <c r="B227" s="39"/>
      <c r="C227" s="39"/>
      <c r="D227" s="39"/>
      <c r="E227" s="39"/>
      <c r="F227" s="38"/>
      <c r="G227" s="38"/>
      <c r="H227" s="38"/>
      <c r="I227" s="67" t="str">
        <f>IF(OR($B227="",$C227="",$D227="",$E227="",$F227&lt;an_initial,$F227&gt;an_final,$M227=FALSE),"",R_BDI_STR*VLOOKUP(N227,Coef!$E$2:$F$17,2,FALSE))</f>
        <v/>
      </c>
      <c r="J227" s="67" t="str">
        <f>IF(OR($B227="",$C227="",$D227="",$E227="",$F227="",$F227&gt;an_final,$M227=FALSE),"",R_BDI_STR*VLOOKUP(N227,Coef!$E$2:$F$17,2,FALSE))</f>
        <v/>
      </c>
      <c r="K227" s="226" t="str">
        <f t="shared" si="15"/>
        <v/>
      </c>
      <c r="L227" s="226" t="str">
        <f t="shared" si="16"/>
        <v/>
      </c>
      <c r="M227" s="333" t="b">
        <f t="shared" si="17"/>
        <v>0</v>
      </c>
      <c r="N227" s="217">
        <f t="shared" si="18"/>
        <v>1</v>
      </c>
      <c r="O227" s="294"/>
      <c r="P227" s="294"/>
      <c r="Q227" s="322"/>
    </row>
    <row r="228" spans="1:17" x14ac:dyDescent="0.25">
      <c r="A228" s="216">
        <v>219</v>
      </c>
      <c r="B228" s="39"/>
      <c r="C228" s="39"/>
      <c r="D228" s="39"/>
      <c r="E228" s="39"/>
      <c r="F228" s="38"/>
      <c r="G228" s="38"/>
      <c r="H228" s="38"/>
      <c r="I228" s="67" t="str">
        <f>IF(OR($B228="",$C228="",$D228="",$E228="",$F228&lt;an_initial,$F228&gt;an_final,$M228=FALSE),"",R_BDI_STR*VLOOKUP(N228,Coef!$E$2:$F$17,2,FALSE))</f>
        <v/>
      </c>
      <c r="J228" s="67" t="str">
        <f>IF(OR($B228="",$C228="",$D228="",$E228="",$F228="",$F228&gt;an_final,$M228=FALSE),"",R_BDI_STR*VLOOKUP(N228,Coef!$E$2:$F$17,2,FALSE))</f>
        <v/>
      </c>
      <c r="K228" s="226" t="str">
        <f t="shared" si="15"/>
        <v/>
      </c>
      <c r="L228" s="226" t="str">
        <f t="shared" si="16"/>
        <v/>
      </c>
      <c r="M228" s="333" t="b">
        <f t="shared" si="17"/>
        <v>0</v>
      </c>
      <c r="N228" s="217">
        <f t="shared" si="18"/>
        <v>1</v>
      </c>
      <c r="O228" s="294"/>
      <c r="P228" s="294"/>
      <c r="Q228" s="322"/>
    </row>
    <row r="229" spans="1:17" x14ac:dyDescent="0.25">
      <c r="A229" s="216">
        <v>220</v>
      </c>
      <c r="B229" s="39"/>
      <c r="C229" s="39"/>
      <c r="D229" s="39"/>
      <c r="E229" s="39"/>
      <c r="F229" s="38"/>
      <c r="G229" s="38"/>
      <c r="H229" s="38"/>
      <c r="I229" s="67" t="str">
        <f>IF(OR($B229="",$C229="",$D229="",$E229="",$F229&lt;an_initial,$F229&gt;an_final,$M229=FALSE),"",R_BDI_STR*VLOOKUP(N229,Coef!$E$2:$F$17,2,FALSE))</f>
        <v/>
      </c>
      <c r="J229" s="67" t="str">
        <f>IF(OR($B229="",$C229="",$D229="",$E229="",$F229="",$F229&gt;an_final,$M229=FALSE),"",R_BDI_STR*VLOOKUP(N229,Coef!$E$2:$F$17,2,FALSE))</f>
        <v/>
      </c>
      <c r="K229" s="226" t="str">
        <f t="shared" si="15"/>
        <v/>
      </c>
      <c r="L229" s="226" t="str">
        <f t="shared" si="16"/>
        <v/>
      </c>
      <c r="M229" s="333" t="b">
        <f t="shared" si="17"/>
        <v>0</v>
      </c>
      <c r="N229" s="217">
        <f t="shared" si="18"/>
        <v>1</v>
      </c>
      <c r="O229" s="294"/>
      <c r="P229" s="294"/>
      <c r="Q229" s="322"/>
    </row>
    <row r="230" spans="1:17" x14ac:dyDescent="0.25">
      <c r="A230" s="216">
        <v>221</v>
      </c>
      <c r="B230" s="39"/>
      <c r="C230" s="39"/>
      <c r="D230" s="39"/>
      <c r="E230" s="39"/>
      <c r="F230" s="38"/>
      <c r="G230" s="38"/>
      <c r="H230" s="38"/>
      <c r="I230" s="67" t="str">
        <f>IF(OR($B230="",$C230="",$D230="",$E230="",$F230&lt;an_initial,$F230&gt;an_final,$M230=FALSE),"",R_BDI_STR*VLOOKUP(N230,Coef!$E$2:$F$17,2,FALSE))</f>
        <v/>
      </c>
      <c r="J230" s="67" t="str">
        <f>IF(OR($B230="",$C230="",$D230="",$E230="",$F230="",$F230&gt;an_final,$M230=FALSE),"",R_BDI_STR*VLOOKUP(N230,Coef!$E$2:$F$17,2,FALSE))</f>
        <v/>
      </c>
      <c r="K230" s="226" t="str">
        <f t="shared" si="15"/>
        <v/>
      </c>
      <c r="L230" s="226" t="str">
        <f t="shared" si="16"/>
        <v/>
      </c>
      <c r="M230" s="333" t="b">
        <f t="shared" si="17"/>
        <v>0</v>
      </c>
      <c r="N230" s="217">
        <f t="shared" si="18"/>
        <v>1</v>
      </c>
      <c r="O230" s="294"/>
      <c r="P230" s="294"/>
      <c r="Q230" s="322"/>
    </row>
    <row r="231" spans="1:17" x14ac:dyDescent="0.25">
      <c r="A231" s="216">
        <v>222</v>
      </c>
      <c r="B231" s="39"/>
      <c r="C231" s="39"/>
      <c r="D231" s="39"/>
      <c r="E231" s="39"/>
      <c r="F231" s="38"/>
      <c r="G231" s="38"/>
      <c r="H231" s="38"/>
      <c r="I231" s="67" t="str">
        <f>IF(OR($B231="",$C231="",$D231="",$E231="",$F231&lt;an_initial,$F231&gt;an_final,$M231=FALSE),"",R_BDI_STR*VLOOKUP(N231,Coef!$E$2:$F$17,2,FALSE))</f>
        <v/>
      </c>
      <c r="J231" s="67" t="str">
        <f>IF(OR($B231="",$C231="",$D231="",$E231="",$F231="",$F231&gt;an_final,$M231=FALSE),"",R_BDI_STR*VLOOKUP(N231,Coef!$E$2:$F$17,2,FALSE))</f>
        <v/>
      </c>
      <c r="K231" s="226" t="str">
        <f t="shared" si="15"/>
        <v/>
      </c>
      <c r="L231" s="226" t="str">
        <f t="shared" si="16"/>
        <v/>
      </c>
      <c r="M231" s="333" t="b">
        <f t="shared" si="17"/>
        <v>0</v>
      </c>
      <c r="N231" s="217">
        <f t="shared" si="18"/>
        <v>1</v>
      </c>
      <c r="O231" s="294"/>
      <c r="P231" s="294"/>
      <c r="Q231" s="322"/>
    </row>
    <row r="232" spans="1:17" x14ac:dyDescent="0.25">
      <c r="A232" s="216">
        <v>223</v>
      </c>
      <c r="B232" s="39"/>
      <c r="C232" s="39"/>
      <c r="D232" s="39"/>
      <c r="E232" s="39"/>
      <c r="F232" s="38"/>
      <c r="G232" s="38"/>
      <c r="H232" s="38"/>
      <c r="I232" s="67" t="str">
        <f>IF(OR($B232="",$C232="",$D232="",$E232="",$F232&lt;an_initial,$F232&gt;an_final,$M232=FALSE),"",R_BDI_STR*VLOOKUP(N232,Coef!$E$2:$F$17,2,FALSE))</f>
        <v/>
      </c>
      <c r="J232" s="67" t="str">
        <f>IF(OR($B232="",$C232="",$D232="",$E232="",$F232="",$F232&gt;an_final,$M232=FALSE),"",R_BDI_STR*VLOOKUP(N232,Coef!$E$2:$F$17,2,FALSE))</f>
        <v/>
      </c>
      <c r="K232" s="226" t="str">
        <f t="shared" si="15"/>
        <v/>
      </c>
      <c r="L232" s="226" t="str">
        <f t="shared" si="16"/>
        <v/>
      </c>
      <c r="M232" s="333" t="b">
        <f t="shared" si="17"/>
        <v>0</v>
      </c>
      <c r="N232" s="217">
        <f t="shared" si="18"/>
        <v>1</v>
      </c>
      <c r="O232" s="294"/>
      <c r="P232" s="294"/>
      <c r="Q232" s="322"/>
    </row>
    <row r="233" spans="1:17" x14ac:dyDescent="0.25">
      <c r="A233" s="216">
        <v>224</v>
      </c>
      <c r="B233" s="39"/>
      <c r="C233" s="39"/>
      <c r="D233" s="39"/>
      <c r="E233" s="39"/>
      <c r="F233" s="38"/>
      <c r="G233" s="38"/>
      <c r="H233" s="38"/>
      <c r="I233" s="67" t="str">
        <f>IF(OR($B233="",$C233="",$D233="",$E233="",$F233&lt;an_initial,$F233&gt;an_final,$M233=FALSE),"",R_BDI_STR*VLOOKUP(N233,Coef!$E$2:$F$17,2,FALSE))</f>
        <v/>
      </c>
      <c r="J233" s="67" t="str">
        <f>IF(OR($B233="",$C233="",$D233="",$E233="",$F233="",$F233&gt;an_final,$M233=FALSE),"",R_BDI_STR*VLOOKUP(N233,Coef!$E$2:$F$17,2,FALSE))</f>
        <v/>
      </c>
      <c r="K233" s="226" t="str">
        <f t="shared" si="15"/>
        <v/>
      </c>
      <c r="L233" s="226" t="str">
        <f t="shared" si="16"/>
        <v/>
      </c>
      <c r="M233" s="333" t="b">
        <f t="shared" si="17"/>
        <v>0</v>
      </c>
      <c r="N233" s="217">
        <f t="shared" si="18"/>
        <v>1</v>
      </c>
      <c r="O233" s="294"/>
      <c r="P233" s="294"/>
      <c r="Q233" s="322"/>
    </row>
    <row r="234" spans="1:17" x14ac:dyDescent="0.25">
      <c r="A234" s="216">
        <v>225</v>
      </c>
      <c r="B234" s="39"/>
      <c r="C234" s="39"/>
      <c r="D234" s="39"/>
      <c r="E234" s="39"/>
      <c r="F234" s="38"/>
      <c r="G234" s="38"/>
      <c r="H234" s="38"/>
      <c r="I234" s="67" t="str">
        <f>IF(OR($B234="",$C234="",$D234="",$E234="",$F234&lt;an_initial,$F234&gt;an_final,$M234=FALSE),"",R_BDI_STR*VLOOKUP(N234,Coef!$E$2:$F$17,2,FALSE))</f>
        <v/>
      </c>
      <c r="J234" s="67" t="str">
        <f>IF(OR($B234="",$C234="",$D234="",$E234="",$F234="",$F234&gt;an_final,$M234=FALSE),"",R_BDI_STR*VLOOKUP(N234,Coef!$E$2:$F$17,2,FALSE))</f>
        <v/>
      </c>
      <c r="K234" s="226" t="str">
        <f t="shared" si="15"/>
        <v/>
      </c>
      <c r="L234" s="226" t="str">
        <f t="shared" si="16"/>
        <v/>
      </c>
      <c r="M234" s="333" t="b">
        <f t="shared" si="17"/>
        <v>0</v>
      </c>
      <c r="N234" s="217">
        <f t="shared" si="18"/>
        <v>1</v>
      </c>
      <c r="O234" s="294"/>
      <c r="P234" s="294"/>
      <c r="Q234" s="322"/>
    </row>
    <row r="235" spans="1:17" x14ac:dyDescent="0.25">
      <c r="A235" s="216">
        <v>226</v>
      </c>
      <c r="B235" s="39"/>
      <c r="C235" s="39"/>
      <c r="D235" s="39"/>
      <c r="E235" s="39"/>
      <c r="F235" s="38"/>
      <c r="G235" s="38"/>
      <c r="H235" s="38"/>
      <c r="I235" s="67" t="str">
        <f>IF(OR($B235="",$C235="",$D235="",$E235="",$F235&lt;an_initial,$F235&gt;an_final,$M235=FALSE),"",R_BDI_STR*VLOOKUP(N235,Coef!$E$2:$F$17,2,FALSE))</f>
        <v/>
      </c>
      <c r="J235" s="67" t="str">
        <f>IF(OR($B235="",$C235="",$D235="",$E235="",$F235="",$F235&gt;an_final,$M235=FALSE),"",R_BDI_STR*VLOOKUP(N235,Coef!$E$2:$F$17,2,FALSE))</f>
        <v/>
      </c>
      <c r="K235" s="226" t="str">
        <f t="shared" si="15"/>
        <v/>
      </c>
      <c r="L235" s="226" t="str">
        <f t="shared" si="16"/>
        <v/>
      </c>
      <c r="M235" s="333" t="b">
        <f t="shared" si="17"/>
        <v>0</v>
      </c>
      <c r="N235" s="217">
        <f t="shared" si="18"/>
        <v>1</v>
      </c>
      <c r="O235" s="294"/>
      <c r="P235" s="294"/>
      <c r="Q235" s="322"/>
    </row>
    <row r="236" spans="1:17" x14ac:dyDescent="0.25">
      <c r="A236" s="216">
        <v>227</v>
      </c>
      <c r="B236" s="39"/>
      <c r="C236" s="39"/>
      <c r="D236" s="39"/>
      <c r="E236" s="39"/>
      <c r="F236" s="38"/>
      <c r="G236" s="38"/>
      <c r="H236" s="38"/>
      <c r="I236" s="67" t="str">
        <f>IF(OR($B236="",$C236="",$D236="",$E236="",$F236&lt;an_initial,$F236&gt;an_final,$M236=FALSE),"",R_BDI_STR*VLOOKUP(N236,Coef!$E$2:$F$17,2,FALSE))</f>
        <v/>
      </c>
      <c r="J236" s="67" t="str">
        <f>IF(OR($B236="",$C236="",$D236="",$E236="",$F236="",$F236&gt;an_final,$M236=FALSE),"",R_BDI_STR*VLOOKUP(N236,Coef!$E$2:$F$17,2,FALSE))</f>
        <v/>
      </c>
      <c r="K236" s="226" t="str">
        <f t="shared" si="15"/>
        <v/>
      </c>
      <c r="L236" s="226" t="str">
        <f t="shared" si="16"/>
        <v/>
      </c>
      <c r="M236" s="333" t="b">
        <f t="shared" si="17"/>
        <v>0</v>
      </c>
      <c r="N236" s="217">
        <f t="shared" si="18"/>
        <v>1</v>
      </c>
      <c r="O236" s="294"/>
      <c r="P236" s="294"/>
      <c r="Q236" s="322"/>
    </row>
    <row r="237" spans="1:17" x14ac:dyDescent="0.25">
      <c r="A237" s="216">
        <v>228</v>
      </c>
      <c r="B237" s="39"/>
      <c r="C237" s="39"/>
      <c r="D237" s="39"/>
      <c r="E237" s="39"/>
      <c r="F237" s="38"/>
      <c r="G237" s="38"/>
      <c r="H237" s="38"/>
      <c r="I237" s="67" t="str">
        <f>IF(OR($B237="",$C237="",$D237="",$E237="",$F237&lt;an_initial,$F237&gt;an_final,$M237=FALSE),"",R_BDI_STR*VLOOKUP(N237,Coef!$E$2:$F$17,2,FALSE))</f>
        <v/>
      </c>
      <c r="J237" s="67" t="str">
        <f>IF(OR($B237="",$C237="",$D237="",$E237="",$F237="",$F237&gt;an_final,$M237=FALSE),"",R_BDI_STR*VLOOKUP(N237,Coef!$E$2:$F$17,2,FALSE))</f>
        <v/>
      </c>
      <c r="K237" s="226" t="str">
        <f t="shared" si="15"/>
        <v/>
      </c>
      <c r="L237" s="226" t="str">
        <f t="shared" si="16"/>
        <v/>
      </c>
      <c r="M237" s="333" t="b">
        <f t="shared" si="17"/>
        <v>0</v>
      </c>
      <c r="N237" s="217">
        <f t="shared" si="18"/>
        <v>1</v>
      </c>
      <c r="O237" s="294"/>
      <c r="P237" s="294"/>
      <c r="Q237" s="322"/>
    </row>
    <row r="238" spans="1:17" x14ac:dyDescent="0.25">
      <c r="A238" s="216">
        <v>229</v>
      </c>
      <c r="B238" s="39"/>
      <c r="C238" s="39"/>
      <c r="D238" s="39"/>
      <c r="E238" s="39"/>
      <c r="F238" s="38"/>
      <c r="G238" s="38"/>
      <c r="H238" s="38"/>
      <c r="I238" s="67" t="str">
        <f>IF(OR($B238="",$C238="",$D238="",$E238="",$F238&lt;an_initial,$F238&gt;an_final,$M238=FALSE),"",R_BDI_STR*VLOOKUP(N238,Coef!$E$2:$F$17,2,FALSE))</f>
        <v/>
      </c>
      <c r="J238" s="67" t="str">
        <f>IF(OR($B238="",$C238="",$D238="",$E238="",$F238="",$F238&gt;an_final,$M238=FALSE),"",R_BDI_STR*VLOOKUP(N238,Coef!$E$2:$F$17,2,FALSE))</f>
        <v/>
      </c>
      <c r="K238" s="226" t="str">
        <f t="shared" si="15"/>
        <v/>
      </c>
      <c r="L238" s="226" t="str">
        <f t="shared" si="16"/>
        <v/>
      </c>
      <c r="M238" s="333" t="b">
        <f t="shared" si="17"/>
        <v>0</v>
      </c>
      <c r="N238" s="217">
        <f t="shared" si="18"/>
        <v>1</v>
      </c>
      <c r="O238" s="294"/>
      <c r="P238" s="294"/>
      <c r="Q238" s="322"/>
    </row>
    <row r="239" spans="1:17" x14ac:dyDescent="0.25">
      <c r="A239" s="216">
        <v>230</v>
      </c>
      <c r="B239" s="39"/>
      <c r="C239" s="39"/>
      <c r="D239" s="39"/>
      <c r="E239" s="39"/>
      <c r="F239" s="38"/>
      <c r="G239" s="38"/>
      <c r="H239" s="38"/>
      <c r="I239" s="67" t="str">
        <f>IF(OR($B239="",$C239="",$D239="",$E239="",$F239&lt;an_initial,$F239&gt;an_final,$M239=FALSE),"",R_BDI_STR*VLOOKUP(N239,Coef!$E$2:$F$17,2,FALSE))</f>
        <v/>
      </c>
      <c r="J239" s="67" t="str">
        <f>IF(OR($B239="",$C239="",$D239="",$E239="",$F239="",$F239&gt;an_final,$M239=FALSE),"",R_BDI_STR*VLOOKUP(N239,Coef!$E$2:$F$17,2,FALSE))</f>
        <v/>
      </c>
      <c r="K239" s="226" t="str">
        <f t="shared" si="15"/>
        <v/>
      </c>
      <c r="L239" s="226" t="str">
        <f t="shared" si="16"/>
        <v/>
      </c>
      <c r="M239" s="333" t="b">
        <f t="shared" si="17"/>
        <v>0</v>
      </c>
      <c r="N239" s="217">
        <f t="shared" si="18"/>
        <v>1</v>
      </c>
      <c r="O239" s="294"/>
      <c r="P239" s="294"/>
      <c r="Q239" s="322"/>
    </row>
    <row r="240" spans="1:17" x14ac:dyDescent="0.25">
      <c r="A240" s="216">
        <v>231</v>
      </c>
      <c r="B240" s="39"/>
      <c r="C240" s="39"/>
      <c r="D240" s="39"/>
      <c r="E240" s="39"/>
      <c r="F240" s="38"/>
      <c r="G240" s="38"/>
      <c r="H240" s="38"/>
      <c r="I240" s="67" t="str">
        <f>IF(OR($B240="",$C240="",$D240="",$E240="",$F240&lt;an_initial,$F240&gt;an_final,$M240=FALSE),"",R_BDI_STR*VLOOKUP(N240,Coef!$E$2:$F$17,2,FALSE))</f>
        <v/>
      </c>
      <c r="J240" s="67" t="str">
        <f>IF(OR($B240="",$C240="",$D240="",$E240="",$F240="",$F240&gt;an_final,$M240=FALSE),"",R_BDI_STR*VLOOKUP(N240,Coef!$E$2:$F$17,2,FALSE))</f>
        <v/>
      </c>
      <c r="K240" s="226" t="str">
        <f t="shared" si="15"/>
        <v/>
      </c>
      <c r="L240" s="226" t="str">
        <f t="shared" si="16"/>
        <v/>
      </c>
      <c r="M240" s="333" t="b">
        <f t="shared" si="17"/>
        <v>0</v>
      </c>
      <c r="N240" s="217">
        <f t="shared" si="18"/>
        <v>1</v>
      </c>
      <c r="O240" s="294"/>
      <c r="P240" s="294"/>
      <c r="Q240" s="322"/>
    </row>
    <row r="241" spans="1:17" x14ac:dyDescent="0.25">
      <c r="A241" s="216">
        <v>232</v>
      </c>
      <c r="B241" s="39"/>
      <c r="C241" s="39"/>
      <c r="D241" s="39"/>
      <c r="E241" s="39"/>
      <c r="F241" s="38"/>
      <c r="G241" s="38"/>
      <c r="H241" s="38"/>
      <c r="I241" s="67" t="str">
        <f>IF(OR($B241="",$C241="",$D241="",$E241="",$F241&lt;an_initial,$F241&gt;an_final,$M241=FALSE),"",R_BDI_STR*VLOOKUP(N241,Coef!$E$2:$F$17,2,FALSE))</f>
        <v/>
      </c>
      <c r="J241" s="67" t="str">
        <f>IF(OR($B241="",$C241="",$D241="",$E241="",$F241="",$F241&gt;an_final,$M241=FALSE),"",R_BDI_STR*VLOOKUP(N241,Coef!$E$2:$F$17,2,FALSE))</f>
        <v/>
      </c>
      <c r="K241" s="226" t="str">
        <f t="shared" si="15"/>
        <v/>
      </c>
      <c r="L241" s="226" t="str">
        <f t="shared" si="16"/>
        <v/>
      </c>
      <c r="M241" s="333" t="b">
        <f t="shared" si="17"/>
        <v>0</v>
      </c>
      <c r="N241" s="217">
        <f t="shared" si="18"/>
        <v>1</v>
      </c>
      <c r="O241" s="294"/>
      <c r="P241" s="294"/>
      <c r="Q241" s="322"/>
    </row>
    <row r="242" spans="1:17" x14ac:dyDescent="0.25">
      <c r="A242" s="216">
        <v>233</v>
      </c>
      <c r="B242" s="39"/>
      <c r="C242" s="39"/>
      <c r="D242" s="39"/>
      <c r="E242" s="39"/>
      <c r="F242" s="38"/>
      <c r="G242" s="38"/>
      <c r="H242" s="38"/>
      <c r="I242" s="67" t="str">
        <f>IF(OR($B242="",$C242="",$D242="",$E242="",$F242&lt;an_initial,$F242&gt;an_final,$M242=FALSE),"",R_BDI_STR*VLOOKUP(N242,Coef!$E$2:$F$17,2,FALSE))</f>
        <v/>
      </c>
      <c r="J242" s="67" t="str">
        <f>IF(OR($B242="",$C242="",$D242="",$E242="",$F242="",$F242&gt;an_final,$M242=FALSE),"",R_BDI_STR*VLOOKUP(N242,Coef!$E$2:$F$17,2,FALSE))</f>
        <v/>
      </c>
      <c r="K242" s="226" t="str">
        <f t="shared" si="15"/>
        <v/>
      </c>
      <c r="L242" s="226" t="str">
        <f t="shared" si="16"/>
        <v/>
      </c>
      <c r="M242" s="333" t="b">
        <f t="shared" si="17"/>
        <v>0</v>
      </c>
      <c r="N242" s="217">
        <f t="shared" si="18"/>
        <v>1</v>
      </c>
      <c r="O242" s="294"/>
      <c r="P242" s="294"/>
      <c r="Q242" s="322"/>
    </row>
    <row r="243" spans="1:17" x14ac:dyDescent="0.25">
      <c r="A243" s="216">
        <v>234</v>
      </c>
      <c r="B243" s="39"/>
      <c r="C243" s="39"/>
      <c r="D243" s="39"/>
      <c r="E243" s="39"/>
      <c r="F243" s="38"/>
      <c r="G243" s="38"/>
      <c r="H243" s="38"/>
      <c r="I243" s="67" t="str">
        <f>IF(OR($B243="",$C243="",$D243="",$E243="",$F243&lt;an_initial,$F243&gt;an_final,$M243=FALSE),"",R_BDI_STR*VLOOKUP(N243,Coef!$E$2:$F$17,2,FALSE))</f>
        <v/>
      </c>
      <c r="J243" s="67" t="str">
        <f>IF(OR($B243="",$C243="",$D243="",$E243="",$F243="",$F243&gt;an_final,$M243=FALSE),"",R_BDI_STR*VLOOKUP(N243,Coef!$E$2:$F$17,2,FALSE))</f>
        <v/>
      </c>
      <c r="K243" s="226" t="str">
        <f t="shared" si="15"/>
        <v/>
      </c>
      <c r="L243" s="226" t="str">
        <f t="shared" si="16"/>
        <v/>
      </c>
      <c r="M243" s="333" t="b">
        <f t="shared" si="17"/>
        <v>0</v>
      </c>
      <c r="N243" s="217">
        <f t="shared" si="18"/>
        <v>1</v>
      </c>
      <c r="O243" s="294"/>
      <c r="P243" s="294"/>
      <c r="Q243" s="322"/>
    </row>
    <row r="244" spans="1:17" x14ac:dyDescent="0.25">
      <c r="A244" s="216">
        <v>235</v>
      </c>
      <c r="B244" s="39"/>
      <c r="C244" s="39"/>
      <c r="D244" s="39"/>
      <c r="E244" s="39"/>
      <c r="F244" s="38"/>
      <c r="G244" s="38"/>
      <c r="H244" s="38"/>
      <c r="I244" s="67" t="str">
        <f>IF(OR($B244="",$C244="",$D244="",$E244="",$F244&lt;an_initial,$F244&gt;an_final,$M244=FALSE),"",R_BDI_STR*VLOOKUP(N244,Coef!$E$2:$F$17,2,FALSE))</f>
        <v/>
      </c>
      <c r="J244" s="67" t="str">
        <f>IF(OR($B244="",$C244="",$D244="",$E244="",$F244="",$F244&gt;an_final,$M244=FALSE),"",R_BDI_STR*VLOOKUP(N244,Coef!$E$2:$F$17,2,FALSE))</f>
        <v/>
      </c>
      <c r="K244" s="226" t="str">
        <f t="shared" si="15"/>
        <v/>
      </c>
      <c r="L244" s="226" t="str">
        <f t="shared" si="16"/>
        <v/>
      </c>
      <c r="M244" s="333" t="b">
        <f t="shared" si="17"/>
        <v>0</v>
      </c>
      <c r="N244" s="217">
        <f t="shared" si="18"/>
        <v>1</v>
      </c>
      <c r="O244" s="294"/>
      <c r="P244" s="294"/>
      <c r="Q244" s="322"/>
    </row>
    <row r="245" spans="1:17" x14ac:dyDescent="0.25">
      <c r="A245" s="216">
        <v>236</v>
      </c>
      <c r="B245" s="39"/>
      <c r="C245" s="39"/>
      <c r="D245" s="39"/>
      <c r="E245" s="39"/>
      <c r="F245" s="38"/>
      <c r="G245" s="38"/>
      <c r="H245" s="38"/>
      <c r="I245" s="67" t="str">
        <f>IF(OR($B245="",$C245="",$D245="",$E245="",$F245&lt;an_initial,$F245&gt;an_final,$M245=FALSE),"",R_BDI_STR*VLOOKUP(N245,Coef!$E$2:$F$17,2,FALSE))</f>
        <v/>
      </c>
      <c r="J245" s="67" t="str">
        <f>IF(OR($B245="",$C245="",$D245="",$E245="",$F245="",$F245&gt;an_final,$M245=FALSE),"",R_BDI_STR*VLOOKUP(N245,Coef!$E$2:$F$17,2,FALSE))</f>
        <v/>
      </c>
      <c r="K245" s="226" t="str">
        <f t="shared" si="15"/>
        <v/>
      </c>
      <c r="L245" s="226" t="str">
        <f t="shared" si="16"/>
        <v/>
      </c>
      <c r="M245" s="333" t="b">
        <f t="shared" si="17"/>
        <v>0</v>
      </c>
      <c r="N245" s="217">
        <f t="shared" si="18"/>
        <v>1</v>
      </c>
      <c r="O245" s="294"/>
      <c r="P245" s="294"/>
      <c r="Q245" s="322"/>
    </row>
    <row r="246" spans="1:17" x14ac:dyDescent="0.25">
      <c r="A246" s="216">
        <v>237</v>
      </c>
      <c r="B246" s="39"/>
      <c r="C246" s="39"/>
      <c r="D246" s="39"/>
      <c r="E246" s="39"/>
      <c r="F246" s="38"/>
      <c r="G246" s="38"/>
      <c r="H246" s="38"/>
      <c r="I246" s="67" t="str">
        <f>IF(OR($B246="",$C246="",$D246="",$E246="",$F246&lt;an_initial,$F246&gt;an_final,$M246=FALSE),"",R_BDI_STR*VLOOKUP(N246,Coef!$E$2:$F$17,2,FALSE))</f>
        <v/>
      </c>
      <c r="J246" s="67" t="str">
        <f>IF(OR($B246="",$C246="",$D246="",$E246="",$F246="",$F246&gt;an_final,$M246=FALSE),"",R_BDI_STR*VLOOKUP(N246,Coef!$E$2:$F$17,2,FALSE))</f>
        <v/>
      </c>
      <c r="K246" s="226" t="str">
        <f t="shared" si="15"/>
        <v/>
      </c>
      <c r="L246" s="226" t="str">
        <f t="shared" si="16"/>
        <v/>
      </c>
      <c r="M246" s="333" t="b">
        <f t="shared" si="17"/>
        <v>0</v>
      </c>
      <c r="N246" s="217">
        <f t="shared" si="18"/>
        <v>1</v>
      </c>
      <c r="O246" s="294"/>
      <c r="P246" s="294"/>
      <c r="Q246" s="322"/>
    </row>
    <row r="247" spans="1:17" x14ac:dyDescent="0.25">
      <c r="A247" s="216">
        <v>238</v>
      </c>
      <c r="B247" s="39"/>
      <c r="C247" s="39"/>
      <c r="D247" s="39"/>
      <c r="E247" s="39"/>
      <c r="F247" s="38"/>
      <c r="G247" s="38"/>
      <c r="H247" s="38"/>
      <c r="I247" s="67" t="str">
        <f>IF(OR($B247="",$C247="",$D247="",$E247="",$F247&lt;an_initial,$F247&gt;an_final,$M247=FALSE),"",R_BDI_STR*VLOOKUP(N247,Coef!$E$2:$F$17,2,FALSE))</f>
        <v/>
      </c>
      <c r="J247" s="67" t="str">
        <f>IF(OR($B247="",$C247="",$D247="",$E247="",$F247="",$F247&gt;an_final,$M247=FALSE),"",R_BDI_STR*VLOOKUP(N247,Coef!$E$2:$F$17,2,FALSE))</f>
        <v/>
      </c>
      <c r="K247" s="226" t="str">
        <f t="shared" si="15"/>
        <v/>
      </c>
      <c r="L247" s="226" t="str">
        <f t="shared" si="16"/>
        <v/>
      </c>
      <c r="M247" s="333" t="b">
        <f t="shared" si="17"/>
        <v>0</v>
      </c>
      <c r="N247" s="217">
        <f t="shared" si="18"/>
        <v>1</v>
      </c>
      <c r="O247" s="294"/>
      <c r="P247" s="294"/>
      <c r="Q247" s="322"/>
    </row>
    <row r="248" spans="1:17" x14ac:dyDescent="0.25">
      <c r="A248" s="216">
        <v>239</v>
      </c>
      <c r="B248" s="39"/>
      <c r="C248" s="39"/>
      <c r="D248" s="39"/>
      <c r="E248" s="39"/>
      <c r="F248" s="38"/>
      <c r="G248" s="38"/>
      <c r="H248" s="38"/>
      <c r="I248" s="67" t="str">
        <f>IF(OR($B248="",$C248="",$D248="",$E248="",$F248&lt;an_initial,$F248&gt;an_final,$M248=FALSE),"",R_BDI_STR*VLOOKUP(N248,Coef!$E$2:$F$17,2,FALSE))</f>
        <v/>
      </c>
      <c r="J248" s="67" t="str">
        <f>IF(OR($B248="",$C248="",$D248="",$E248="",$F248="",$F248&gt;an_final,$M248=FALSE),"",R_BDI_STR*VLOOKUP(N248,Coef!$E$2:$F$17,2,FALSE))</f>
        <v/>
      </c>
      <c r="K248" s="226" t="str">
        <f t="shared" si="15"/>
        <v/>
      </c>
      <c r="L248" s="226" t="str">
        <f t="shared" si="16"/>
        <v/>
      </c>
      <c r="M248" s="333" t="b">
        <f t="shared" si="17"/>
        <v>0</v>
      </c>
      <c r="N248" s="217">
        <f t="shared" si="18"/>
        <v>1</v>
      </c>
      <c r="O248" s="294"/>
      <c r="P248" s="294"/>
      <c r="Q248" s="322"/>
    </row>
    <row r="249" spans="1:17" x14ac:dyDescent="0.25">
      <c r="A249" s="216">
        <v>240</v>
      </c>
      <c r="B249" s="39"/>
      <c r="C249" s="39"/>
      <c r="D249" s="39"/>
      <c r="E249" s="39"/>
      <c r="F249" s="38"/>
      <c r="G249" s="38"/>
      <c r="H249" s="38"/>
      <c r="I249" s="67" t="str">
        <f>IF(OR($B249="",$C249="",$D249="",$E249="",$F249&lt;an_initial,$F249&gt;an_final,$M249=FALSE),"",R_BDI_STR*VLOOKUP(N249,Coef!$E$2:$F$17,2,FALSE))</f>
        <v/>
      </c>
      <c r="J249" s="67" t="str">
        <f>IF(OR($B249="",$C249="",$D249="",$E249="",$F249="",$F249&gt;an_final,$M249=FALSE),"",R_BDI_STR*VLOOKUP(N249,Coef!$E$2:$F$17,2,FALSE))</f>
        <v/>
      </c>
      <c r="K249" s="226" t="str">
        <f t="shared" si="15"/>
        <v/>
      </c>
      <c r="L249" s="226" t="str">
        <f t="shared" si="16"/>
        <v/>
      </c>
      <c r="M249" s="333" t="b">
        <f t="shared" si="17"/>
        <v>0</v>
      </c>
      <c r="N249" s="217">
        <f t="shared" si="18"/>
        <v>1</v>
      </c>
      <c r="O249" s="294"/>
      <c r="P249" s="294"/>
      <c r="Q249" s="322"/>
    </row>
    <row r="250" spans="1:17" x14ac:dyDescent="0.25">
      <c r="A250" s="216">
        <v>241</v>
      </c>
      <c r="B250" s="39"/>
      <c r="C250" s="39"/>
      <c r="D250" s="39"/>
      <c r="E250" s="39"/>
      <c r="F250" s="38"/>
      <c r="G250" s="38"/>
      <c r="H250" s="38"/>
      <c r="I250" s="67" t="str">
        <f>IF(OR($B250="",$C250="",$D250="",$E250="",$F250&lt;an_initial,$F250&gt;an_final,$M250=FALSE),"",R_BDI_STR*VLOOKUP(N250,Coef!$E$2:$F$17,2,FALSE))</f>
        <v/>
      </c>
      <c r="J250" s="67" t="str">
        <f>IF(OR($B250="",$C250="",$D250="",$E250="",$F250="",$F250&gt;an_final,$M250=FALSE),"",R_BDI_STR*VLOOKUP(N250,Coef!$E$2:$F$17,2,FALSE))</f>
        <v/>
      </c>
      <c r="K250" s="226" t="str">
        <f t="shared" si="15"/>
        <v/>
      </c>
      <c r="L250" s="226" t="str">
        <f t="shared" si="16"/>
        <v/>
      </c>
      <c r="M250" s="333" t="b">
        <f t="shared" si="17"/>
        <v>0</v>
      </c>
      <c r="N250" s="217">
        <f t="shared" si="18"/>
        <v>1</v>
      </c>
      <c r="O250" s="294"/>
      <c r="P250" s="294"/>
      <c r="Q250" s="322"/>
    </row>
    <row r="251" spans="1:17" x14ac:dyDescent="0.25">
      <c r="A251" s="216">
        <v>242</v>
      </c>
      <c r="B251" s="39"/>
      <c r="C251" s="39"/>
      <c r="D251" s="39"/>
      <c r="E251" s="39"/>
      <c r="F251" s="38"/>
      <c r="G251" s="38"/>
      <c r="H251" s="38"/>
      <c r="I251" s="67" t="str">
        <f>IF(OR($B251="",$C251="",$D251="",$E251="",$F251&lt;an_initial,$F251&gt;an_final,$M251=FALSE),"",R_BDI_STR*VLOOKUP(N251,Coef!$E$2:$F$17,2,FALSE))</f>
        <v/>
      </c>
      <c r="J251" s="67" t="str">
        <f>IF(OR($B251="",$C251="",$D251="",$E251="",$F251="",$F251&gt;an_final,$M251=FALSE),"",R_BDI_STR*VLOOKUP(N251,Coef!$E$2:$F$17,2,FALSE))</f>
        <v/>
      </c>
      <c r="K251" s="226" t="str">
        <f t="shared" si="15"/>
        <v/>
      </c>
      <c r="L251" s="226" t="str">
        <f t="shared" si="16"/>
        <v/>
      </c>
      <c r="M251" s="333" t="b">
        <f t="shared" si="17"/>
        <v>0</v>
      </c>
      <c r="N251" s="217">
        <f t="shared" si="18"/>
        <v>1</v>
      </c>
      <c r="O251" s="294"/>
      <c r="P251" s="294"/>
      <c r="Q251" s="322"/>
    </row>
    <row r="252" spans="1:17" x14ac:dyDescent="0.25">
      <c r="A252" s="216">
        <v>243</v>
      </c>
      <c r="B252" s="39"/>
      <c r="C252" s="39"/>
      <c r="D252" s="39"/>
      <c r="E252" s="39"/>
      <c r="F252" s="38"/>
      <c r="G252" s="38"/>
      <c r="H252" s="38"/>
      <c r="I252" s="67" t="str">
        <f>IF(OR($B252="",$C252="",$D252="",$E252="",$F252&lt;an_initial,$F252&gt;an_final,$M252=FALSE),"",R_BDI_STR*VLOOKUP(N252,Coef!$E$2:$F$17,2,FALSE))</f>
        <v/>
      </c>
      <c r="J252" s="67" t="str">
        <f>IF(OR($B252="",$C252="",$D252="",$E252="",$F252="",$F252&gt;an_final,$M252=FALSE),"",R_BDI_STR*VLOOKUP(N252,Coef!$E$2:$F$17,2,FALSE))</f>
        <v/>
      </c>
      <c r="K252" s="226" t="str">
        <f t="shared" si="15"/>
        <v/>
      </c>
      <c r="L252" s="226" t="str">
        <f t="shared" si="16"/>
        <v/>
      </c>
      <c r="M252" s="333" t="b">
        <f t="shared" si="17"/>
        <v>0</v>
      </c>
      <c r="N252" s="217">
        <f t="shared" si="18"/>
        <v>1</v>
      </c>
      <c r="O252" s="294"/>
      <c r="P252" s="294"/>
      <c r="Q252" s="322"/>
    </row>
    <row r="253" spans="1:17" x14ac:dyDescent="0.25">
      <c r="A253" s="216">
        <v>244</v>
      </c>
      <c r="B253" s="39"/>
      <c r="C253" s="39"/>
      <c r="D253" s="39"/>
      <c r="E253" s="39"/>
      <c r="F253" s="38"/>
      <c r="G253" s="38"/>
      <c r="H253" s="38"/>
      <c r="I253" s="67" t="str">
        <f>IF(OR($B253="",$C253="",$D253="",$E253="",$F253&lt;an_initial,$F253&gt;an_final,$M253=FALSE),"",R_BDI_STR*VLOOKUP(N253,Coef!$E$2:$F$17,2,FALSE))</f>
        <v/>
      </c>
      <c r="J253" s="67" t="str">
        <f>IF(OR($B253="",$C253="",$D253="",$E253="",$F253="",$F253&gt;an_final,$M253=FALSE),"",R_BDI_STR*VLOOKUP(N253,Coef!$E$2:$F$17,2,FALSE))</f>
        <v/>
      </c>
      <c r="K253" s="226" t="str">
        <f t="shared" si="15"/>
        <v/>
      </c>
      <c r="L253" s="226" t="str">
        <f t="shared" si="16"/>
        <v/>
      </c>
      <c r="M253" s="333" t="b">
        <f t="shared" si="17"/>
        <v>0</v>
      </c>
      <c r="N253" s="217">
        <f t="shared" si="18"/>
        <v>1</v>
      </c>
      <c r="O253" s="294"/>
      <c r="P253" s="294"/>
      <c r="Q253" s="322"/>
    </row>
    <row r="254" spans="1:17" x14ac:dyDescent="0.25">
      <c r="A254" s="216">
        <v>245</v>
      </c>
      <c r="B254" s="39"/>
      <c r="C254" s="39"/>
      <c r="D254" s="39"/>
      <c r="E254" s="39"/>
      <c r="F254" s="38"/>
      <c r="G254" s="38"/>
      <c r="H254" s="38"/>
      <c r="I254" s="67" t="str">
        <f>IF(OR($B254="",$C254="",$D254="",$E254="",$F254&lt;an_initial,$F254&gt;an_final,$M254=FALSE),"",R_BDI_STR*VLOOKUP(N254,Coef!$E$2:$F$17,2,FALSE))</f>
        <v/>
      </c>
      <c r="J254" s="67" t="str">
        <f>IF(OR($B254="",$C254="",$D254="",$E254="",$F254="",$F254&gt;an_final,$M254=FALSE),"",R_BDI_STR*VLOOKUP(N254,Coef!$E$2:$F$17,2,FALSE))</f>
        <v/>
      </c>
      <c r="K254" s="226" t="str">
        <f t="shared" si="15"/>
        <v/>
      </c>
      <c r="L254" s="226" t="str">
        <f t="shared" si="16"/>
        <v/>
      </c>
      <c r="M254" s="333" t="b">
        <f t="shared" si="17"/>
        <v>0</v>
      </c>
      <c r="N254" s="217">
        <f t="shared" si="18"/>
        <v>1</v>
      </c>
      <c r="O254" s="294"/>
      <c r="P254" s="294"/>
      <c r="Q254" s="322"/>
    </row>
    <row r="255" spans="1:17" x14ac:dyDescent="0.25">
      <c r="A255" s="216">
        <v>246</v>
      </c>
      <c r="B255" s="39"/>
      <c r="C255" s="39"/>
      <c r="D255" s="39"/>
      <c r="E255" s="39"/>
      <c r="F255" s="38"/>
      <c r="G255" s="38"/>
      <c r="H255" s="38"/>
      <c r="I255" s="67" t="str">
        <f>IF(OR($B255="",$C255="",$D255="",$E255="",$F255&lt;an_initial,$F255&gt;an_final,$M255=FALSE),"",R_BDI_STR*VLOOKUP(N255,Coef!$E$2:$F$17,2,FALSE))</f>
        <v/>
      </c>
      <c r="J255" s="67" t="str">
        <f>IF(OR($B255="",$C255="",$D255="",$E255="",$F255="",$F255&gt;an_final,$M255=FALSE),"",R_BDI_STR*VLOOKUP(N255,Coef!$E$2:$F$17,2,FALSE))</f>
        <v/>
      </c>
      <c r="K255" s="226" t="str">
        <f t="shared" si="15"/>
        <v/>
      </c>
      <c r="L255" s="226" t="str">
        <f t="shared" si="16"/>
        <v/>
      </c>
      <c r="M255" s="333" t="b">
        <f t="shared" si="17"/>
        <v>0</v>
      </c>
      <c r="N255" s="217">
        <f t="shared" si="18"/>
        <v>1</v>
      </c>
      <c r="O255" s="294"/>
      <c r="P255" s="294"/>
      <c r="Q255" s="322"/>
    </row>
    <row r="256" spans="1:17" x14ac:dyDescent="0.25">
      <c r="A256" s="216">
        <v>247</v>
      </c>
      <c r="B256" s="39"/>
      <c r="C256" s="39"/>
      <c r="D256" s="39"/>
      <c r="E256" s="39"/>
      <c r="F256" s="38"/>
      <c r="G256" s="38"/>
      <c r="H256" s="38"/>
      <c r="I256" s="67" t="str">
        <f>IF(OR($B256="",$C256="",$D256="",$E256="",$F256&lt;an_initial,$F256&gt;an_final,$M256=FALSE),"",R_BDI_STR*VLOOKUP(N256,Coef!$E$2:$F$17,2,FALSE))</f>
        <v/>
      </c>
      <c r="J256" s="67" t="str">
        <f>IF(OR($B256="",$C256="",$D256="",$E256="",$F256="",$F256&gt;an_final,$M256=FALSE),"",R_BDI_STR*VLOOKUP(N256,Coef!$E$2:$F$17,2,FALSE))</f>
        <v/>
      </c>
      <c r="K256" s="226" t="str">
        <f t="shared" si="15"/>
        <v/>
      </c>
      <c r="L256" s="226" t="str">
        <f t="shared" si="16"/>
        <v/>
      </c>
      <c r="M256" s="333" t="b">
        <f t="shared" si="17"/>
        <v>0</v>
      </c>
      <c r="N256" s="217">
        <f t="shared" si="18"/>
        <v>1</v>
      </c>
      <c r="O256" s="294"/>
      <c r="P256" s="294"/>
      <c r="Q256" s="322"/>
    </row>
    <row r="257" spans="1:17" x14ac:dyDescent="0.25">
      <c r="A257" s="216">
        <v>248</v>
      </c>
      <c r="B257" s="39"/>
      <c r="C257" s="39"/>
      <c r="D257" s="39"/>
      <c r="E257" s="39"/>
      <c r="F257" s="38"/>
      <c r="G257" s="38"/>
      <c r="H257" s="38"/>
      <c r="I257" s="67" t="str">
        <f>IF(OR($B257="",$C257="",$D257="",$E257="",$F257&lt;an_initial,$F257&gt;an_final,$M257=FALSE),"",R_BDI_STR*VLOOKUP(N257,Coef!$E$2:$F$17,2,FALSE))</f>
        <v/>
      </c>
      <c r="J257" s="67" t="str">
        <f>IF(OR($B257="",$C257="",$D257="",$E257="",$F257="",$F257&gt;an_final,$M257=FALSE),"",R_BDI_STR*VLOOKUP(N257,Coef!$E$2:$F$17,2,FALSE))</f>
        <v/>
      </c>
      <c r="K257" s="226" t="str">
        <f t="shared" si="15"/>
        <v/>
      </c>
      <c r="L257" s="226" t="str">
        <f t="shared" si="16"/>
        <v/>
      </c>
      <c r="M257" s="333" t="b">
        <f t="shared" si="17"/>
        <v>0</v>
      </c>
      <c r="N257" s="217">
        <f t="shared" si="18"/>
        <v>1</v>
      </c>
      <c r="O257" s="294"/>
      <c r="P257" s="294"/>
      <c r="Q257" s="322"/>
    </row>
    <row r="258" spans="1:17" x14ac:dyDescent="0.25">
      <c r="A258" s="216">
        <v>249</v>
      </c>
      <c r="B258" s="39"/>
      <c r="C258" s="39"/>
      <c r="D258" s="39"/>
      <c r="E258" s="39"/>
      <c r="F258" s="38"/>
      <c r="G258" s="38"/>
      <c r="H258" s="38"/>
      <c r="I258" s="67" t="str">
        <f>IF(OR($B258="",$C258="",$D258="",$E258="",$F258&lt;an_initial,$F258&gt;an_final,$M258=FALSE),"",R_BDI_STR*VLOOKUP(N258,Coef!$E$2:$F$17,2,FALSE))</f>
        <v/>
      </c>
      <c r="J258" s="67" t="str">
        <f>IF(OR($B258="",$C258="",$D258="",$E258="",$F258="",$F258&gt;an_final,$M258=FALSE),"",R_BDI_STR*VLOOKUP(N258,Coef!$E$2:$F$17,2,FALSE))</f>
        <v/>
      </c>
      <c r="K258" s="226" t="str">
        <f t="shared" si="15"/>
        <v/>
      </c>
      <c r="L258" s="226" t="str">
        <f t="shared" si="16"/>
        <v/>
      </c>
      <c r="M258" s="333" t="b">
        <f t="shared" si="17"/>
        <v>0</v>
      </c>
      <c r="N258" s="217">
        <f t="shared" si="18"/>
        <v>1</v>
      </c>
      <c r="O258" s="294"/>
      <c r="P258" s="294"/>
      <c r="Q258" s="322"/>
    </row>
    <row r="259" spans="1:17" x14ac:dyDescent="0.25">
      <c r="A259" s="216">
        <v>250</v>
      </c>
      <c r="B259" s="39"/>
      <c r="C259" s="39"/>
      <c r="D259" s="39"/>
      <c r="E259" s="39"/>
      <c r="F259" s="38"/>
      <c r="G259" s="38"/>
      <c r="H259" s="38"/>
      <c r="I259" s="67" t="str">
        <f>IF(OR($B259="",$C259="",$D259="",$E259="",$F259&lt;an_initial,$F259&gt;an_final,$M259=FALSE),"",R_BDI_STR*VLOOKUP(N259,Coef!$E$2:$F$17,2,FALSE))</f>
        <v/>
      </c>
      <c r="J259" s="67" t="str">
        <f>IF(OR($B259="",$C259="",$D259="",$E259="",$F259="",$F259&gt;an_final,$M259=FALSE),"",R_BDI_STR*VLOOKUP(N259,Coef!$E$2:$F$17,2,FALSE))</f>
        <v/>
      </c>
      <c r="K259" s="226" t="str">
        <f t="shared" si="15"/>
        <v/>
      </c>
      <c r="L259" s="226" t="str">
        <f t="shared" si="16"/>
        <v/>
      </c>
      <c r="M259" s="333" t="b">
        <f t="shared" si="17"/>
        <v>0</v>
      </c>
      <c r="N259" s="217">
        <f t="shared" si="18"/>
        <v>1</v>
      </c>
      <c r="O259" s="294"/>
      <c r="P259" s="294"/>
      <c r="Q259" s="322"/>
    </row>
  </sheetData>
  <sheetProtection password="CA41" sheet="1" objects="1" scenarios="1" formatCells="0" formatColumns="0" formatRows="0"/>
  <mergeCells count="13">
    <mergeCell ref="K7:L7"/>
    <mergeCell ref="N7:N8"/>
    <mergeCell ref="M7:M8"/>
    <mergeCell ref="A5:J5"/>
    <mergeCell ref="A4:J4"/>
    <mergeCell ref="A7:A8"/>
    <mergeCell ref="B7:B8"/>
    <mergeCell ref="C7:C8"/>
    <mergeCell ref="D7:D8"/>
    <mergeCell ref="F7:F8"/>
    <mergeCell ref="E7:E8"/>
    <mergeCell ref="G7:G8"/>
    <mergeCell ref="H7:H8"/>
  </mergeCells>
  <phoneticPr fontId="29" type="noConversion"/>
  <dataValidations disablePrompts="1" count="1">
    <dataValidation type="list" allowBlank="1" showInputMessage="1" showErrorMessage="1" sqref="E10:E259">
      <formula1>bdi</formula1>
    </dataValidation>
  </dataValidations>
  <pageMargins left="0.59055118110236227" right="0.59055118110236227" top="0.82677165354330717" bottom="1.0236220472440944" header="0" footer="0.31496062992125984"/>
  <pageSetup paperSize="9" scale="76"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zoomScaleNormal="100" workbookViewId="0">
      <selection activeCell="B7" sqref="B7"/>
    </sheetView>
  </sheetViews>
  <sheetFormatPr defaultRowHeight="15" x14ac:dyDescent="0.25"/>
  <cols>
    <col min="1" max="1" width="40.42578125" style="235" customWidth="1"/>
    <col min="2" max="2" width="41.42578125" style="230" customWidth="1"/>
    <col min="3" max="3" width="6.5703125" style="230" customWidth="1"/>
    <col min="4" max="4" width="82.85546875" style="230" bestFit="1" customWidth="1"/>
    <col min="5" max="16384" width="9.140625" style="230"/>
  </cols>
  <sheetData>
    <row r="1" spans="1:8" s="228" customFormat="1" ht="15.75" x14ac:dyDescent="0.25">
      <c r="A1" s="795" t="s">
        <v>650</v>
      </c>
      <c r="B1" s="227"/>
      <c r="C1" s="227"/>
      <c r="D1" s="227"/>
      <c r="E1" s="227"/>
      <c r="F1" s="227"/>
      <c r="G1" s="227"/>
      <c r="H1" s="227"/>
    </row>
    <row r="2" spans="1:8" s="228" customFormat="1" ht="15.75" x14ac:dyDescent="0.25">
      <c r="A2" s="796" t="s">
        <v>867</v>
      </c>
      <c r="B2" s="227"/>
      <c r="C2" s="227"/>
      <c r="D2" s="227"/>
      <c r="E2" s="227"/>
      <c r="F2" s="227"/>
      <c r="G2" s="227"/>
      <c r="H2" s="227"/>
    </row>
    <row r="3" spans="1:8" s="228" customFormat="1" ht="19.5" thickBot="1" x14ac:dyDescent="0.35">
      <c r="A3" s="836" t="str">
        <f>"Concurs pentru ocuparea funcției de decan " &amp; an_final+1</f>
        <v>Concurs pentru ocuparea funcției de decan 2016</v>
      </c>
      <c r="B3" s="836"/>
      <c r="C3" s="227"/>
      <c r="D3" s="227"/>
      <c r="E3" s="227"/>
      <c r="F3" s="227"/>
      <c r="G3" s="227"/>
      <c r="H3" s="227"/>
    </row>
    <row r="4" spans="1:8" s="228" customFormat="1" x14ac:dyDescent="0.25">
      <c r="A4" s="837" t="str">
        <f>"Perioada de evaluare: "&amp; an_initial &amp; " ‒ " &amp; an_final</f>
        <v>Perioada de evaluare: 2011 ‒ 2015</v>
      </c>
      <c r="B4" s="837"/>
      <c r="C4" s="227"/>
      <c r="D4" s="227"/>
      <c r="E4" s="227"/>
      <c r="F4" s="227"/>
      <c r="G4" s="227"/>
      <c r="H4" s="227"/>
    </row>
    <row r="5" spans="1:8" ht="15.75" thickBot="1" x14ac:dyDescent="0.3">
      <c r="A5" s="231"/>
      <c r="B5" s="229"/>
      <c r="C5" s="229"/>
      <c r="D5" s="232" t="s">
        <v>654</v>
      </c>
      <c r="E5" s="229"/>
      <c r="F5" s="229"/>
      <c r="G5" s="229"/>
      <c r="H5" s="229"/>
    </row>
    <row r="6" spans="1:8" ht="16.5" thickBot="1" x14ac:dyDescent="0.3">
      <c r="A6" s="233" t="s">
        <v>651</v>
      </c>
      <c r="B6" s="232" t="s">
        <v>664</v>
      </c>
      <c r="C6" s="229"/>
      <c r="D6" s="234" t="s">
        <v>863</v>
      </c>
      <c r="E6" s="229"/>
      <c r="F6" s="229"/>
      <c r="G6" s="229"/>
      <c r="H6" s="229"/>
    </row>
    <row r="7" spans="1:8" ht="16.5" thickBot="1" x14ac:dyDescent="0.3">
      <c r="A7" s="233" t="s">
        <v>652</v>
      </c>
      <c r="B7" s="232"/>
      <c r="C7" s="229"/>
      <c r="D7" s="234" t="s">
        <v>660</v>
      </c>
      <c r="E7" s="229"/>
      <c r="F7" s="229"/>
      <c r="G7" s="229"/>
      <c r="H7" s="229"/>
    </row>
    <row r="8" spans="1:8" ht="16.5" thickBot="1" x14ac:dyDescent="0.3">
      <c r="A8" s="233" t="s">
        <v>653</v>
      </c>
      <c r="B8" s="232"/>
      <c r="C8" s="229"/>
      <c r="D8" s="234" t="s">
        <v>823</v>
      </c>
      <c r="E8" s="229"/>
      <c r="F8" s="229"/>
      <c r="G8" s="229"/>
      <c r="H8" s="229"/>
    </row>
    <row r="9" spans="1:8" ht="16.5" thickBot="1" x14ac:dyDescent="0.3">
      <c r="A9" s="233" t="s">
        <v>824</v>
      </c>
      <c r="B9" s="232"/>
      <c r="C9" s="229"/>
      <c r="D9" s="234" t="s">
        <v>839</v>
      </c>
      <c r="E9" s="229"/>
      <c r="F9" s="229"/>
      <c r="G9" s="229"/>
      <c r="H9" s="229"/>
    </row>
    <row r="10" spans="1:8" ht="15.75" hidden="1" thickBot="1" x14ac:dyDescent="0.3">
      <c r="A10" s="231" t="s">
        <v>836</v>
      </c>
      <c r="B10" s="528"/>
      <c r="C10" s="229"/>
      <c r="D10" s="234" t="s">
        <v>838</v>
      </c>
      <c r="E10" s="229"/>
      <c r="F10" s="229"/>
      <c r="G10" s="229"/>
      <c r="H10" s="229"/>
    </row>
    <row r="11" spans="1:8" ht="16.5" thickBot="1" x14ac:dyDescent="0.3">
      <c r="A11" s="233" t="s">
        <v>825</v>
      </c>
      <c r="B11" s="232"/>
      <c r="C11" s="229"/>
      <c r="D11" s="234" t="s">
        <v>839</v>
      </c>
      <c r="E11" s="229"/>
      <c r="F11" s="229"/>
      <c r="G11" s="229"/>
      <c r="H11" s="229"/>
    </row>
    <row r="12" spans="1:8" ht="15.75" hidden="1" thickBot="1" x14ac:dyDescent="0.3">
      <c r="A12" s="235" t="s">
        <v>837</v>
      </c>
      <c r="B12" s="232"/>
      <c r="C12" s="229"/>
      <c r="D12" s="234" t="s">
        <v>838</v>
      </c>
      <c r="E12" s="229"/>
      <c r="F12" s="229"/>
      <c r="G12" s="229"/>
      <c r="H12" s="229"/>
    </row>
    <row r="13" spans="1:8" x14ac:dyDescent="0.25">
      <c r="A13" s="231"/>
      <c r="B13" s="229"/>
      <c r="C13" s="229"/>
      <c r="D13" s="229"/>
      <c r="E13" s="229"/>
      <c r="F13" s="229"/>
      <c r="G13" s="229"/>
      <c r="H13" s="229"/>
    </row>
    <row r="14" spans="1:8" x14ac:dyDescent="0.25">
      <c r="A14" s="231"/>
      <c r="B14" s="229"/>
      <c r="C14" s="229"/>
      <c r="D14" s="229"/>
      <c r="E14" s="229"/>
      <c r="F14" s="229"/>
      <c r="G14" s="229"/>
      <c r="H14" s="229"/>
    </row>
    <row r="15" spans="1:8" x14ac:dyDescent="0.25">
      <c r="A15" s="231"/>
      <c r="B15" s="229"/>
      <c r="C15" s="229"/>
      <c r="D15" s="229"/>
      <c r="E15" s="229"/>
      <c r="F15" s="229"/>
      <c r="G15" s="229"/>
      <c r="H15" s="229"/>
    </row>
    <row r="16" spans="1:8" x14ac:dyDescent="0.25">
      <c r="A16" s="231"/>
      <c r="B16" s="229"/>
      <c r="C16" s="229"/>
      <c r="D16" s="229"/>
      <c r="E16" s="229"/>
      <c r="F16" s="229"/>
      <c r="G16" s="229"/>
      <c r="H16" s="229"/>
    </row>
    <row r="17" spans="1:8" x14ac:dyDescent="0.25">
      <c r="A17" s="231"/>
      <c r="B17" s="229"/>
      <c r="C17" s="229"/>
      <c r="D17" s="229"/>
      <c r="E17" s="229"/>
      <c r="F17" s="229"/>
      <c r="G17" s="229"/>
      <c r="H17" s="229"/>
    </row>
    <row r="18" spans="1:8" x14ac:dyDescent="0.25">
      <c r="A18" s="231"/>
      <c r="B18" s="229"/>
      <c r="C18" s="229"/>
      <c r="D18" s="229"/>
      <c r="E18" s="229"/>
      <c r="F18" s="229"/>
      <c r="G18" s="229"/>
      <c r="H18" s="229"/>
    </row>
    <row r="19" spans="1:8" x14ac:dyDescent="0.25">
      <c r="A19" s="231"/>
      <c r="B19" s="229"/>
      <c r="C19" s="229"/>
      <c r="D19" s="229"/>
      <c r="E19" s="229"/>
      <c r="F19" s="229"/>
      <c r="G19" s="229"/>
      <c r="H19" s="229"/>
    </row>
    <row r="20" spans="1:8" x14ac:dyDescent="0.25">
      <c r="A20" s="231"/>
      <c r="B20" s="229"/>
      <c r="C20" s="229"/>
      <c r="D20" s="229"/>
      <c r="E20" s="229"/>
      <c r="F20" s="229"/>
      <c r="G20" s="229"/>
      <c r="H20" s="229"/>
    </row>
    <row r="21" spans="1:8" x14ac:dyDescent="0.25">
      <c r="A21" s="231"/>
      <c r="B21" s="229"/>
      <c r="C21" s="229"/>
      <c r="D21" s="229"/>
      <c r="E21" s="229"/>
      <c r="F21" s="229"/>
      <c r="G21" s="229"/>
      <c r="H21" s="229"/>
    </row>
    <row r="22" spans="1:8" x14ac:dyDescent="0.25">
      <c r="A22" s="231"/>
      <c r="B22" s="229"/>
      <c r="C22" s="229"/>
      <c r="D22" s="229"/>
      <c r="E22" s="229"/>
      <c r="F22" s="229"/>
      <c r="G22" s="229"/>
      <c r="H22" s="229"/>
    </row>
  </sheetData>
  <sheetProtection sheet="1" objects="1" scenarios="1" formatCells="0" formatColumns="0" forma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6">
      <formula1>nivel_concurs</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s>
  <pageMargins left="0.7" right="0.7" top="0.75" bottom="0.75" header="0.3" footer="0.3"/>
  <pageSetup paperSize="9" orientation="portrait"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P259"/>
  <sheetViews>
    <sheetView topLeftCell="C1" zoomScaleNormal="100" workbookViewId="0">
      <selection activeCell="P8" sqref="P8"/>
    </sheetView>
  </sheetViews>
  <sheetFormatPr defaultRowHeight="15.75" x14ac:dyDescent="0.25"/>
  <cols>
    <col min="1" max="1" width="5.7109375" style="318" customWidth="1"/>
    <col min="2" max="3" width="30.7109375" style="318" customWidth="1"/>
    <col min="4" max="4" width="32" style="318" customWidth="1"/>
    <col min="5" max="5" width="30.7109375" style="318" customWidth="1"/>
    <col min="6" max="6" width="9.7109375" style="318" customWidth="1"/>
    <col min="7" max="7" width="12.7109375" style="318" customWidth="1"/>
    <col min="8" max="8" width="16.7109375" style="318" customWidth="1"/>
    <col min="9" max="9" width="9.7109375" style="318" customWidth="1"/>
    <col min="10" max="10" width="12.7109375" style="287" customWidth="1"/>
    <col min="11" max="11" width="11.7109375" style="287" hidden="1" customWidth="1"/>
    <col min="12" max="12" width="9.7109375" style="291" hidden="1" customWidth="1"/>
    <col min="13" max="13" width="12.140625" style="291" hidden="1" customWidth="1"/>
    <col min="14" max="14" width="10.7109375" style="332" hidden="1" customWidth="1"/>
    <col min="15" max="15" width="9.140625" style="287" hidden="1" customWidth="1"/>
    <col min="16" max="16" width="9.140625" style="287" customWidth="1"/>
    <col min="17" max="28" width="9.140625" style="318" customWidth="1"/>
    <col min="29" max="16384" width="9.140625" style="318"/>
  </cols>
  <sheetData>
    <row r="1" spans="1:16" x14ac:dyDescent="0.2">
      <c r="A1" s="611" t="s">
        <v>650</v>
      </c>
      <c r="E1" s="319"/>
      <c r="F1" s="319"/>
      <c r="H1" s="320"/>
      <c r="I1" s="321"/>
      <c r="J1" s="318"/>
      <c r="K1" s="320"/>
      <c r="L1" s="287"/>
      <c r="M1" s="287"/>
      <c r="N1" s="291"/>
      <c r="O1" s="318"/>
      <c r="P1" s="318"/>
    </row>
    <row r="2" spans="1:16" x14ac:dyDescent="0.2">
      <c r="A2" s="611" t="str">
        <f>IF(ISBLANK(facultate), IF(ISBLANK(departament),"","Departament " &amp; departament), "Facultatea " &amp; facultate)</f>
        <v/>
      </c>
      <c r="E2" s="319"/>
      <c r="F2" s="319"/>
      <c r="H2" s="320"/>
      <c r="I2" s="321"/>
      <c r="J2" s="318"/>
      <c r="K2" s="320"/>
      <c r="L2" s="287"/>
      <c r="M2" s="287"/>
      <c r="N2" s="291"/>
      <c r="O2" s="318"/>
      <c r="P2" s="318"/>
    </row>
    <row r="3" spans="1:16" x14ac:dyDescent="0.2">
      <c r="A3" s="611" t="str">
        <f>IF(ISBLANK(departament),"","Departamentul " &amp; departament)</f>
        <v/>
      </c>
      <c r="E3" s="319"/>
      <c r="F3" s="319"/>
      <c r="H3" s="320"/>
      <c r="I3" s="321"/>
      <c r="J3" s="318"/>
      <c r="K3" s="320"/>
      <c r="L3" s="287"/>
      <c r="M3" s="287"/>
      <c r="N3" s="291"/>
      <c r="O3" s="318"/>
      <c r="P3" s="318"/>
    </row>
    <row r="4" spans="1:16" s="294" customFormat="1" x14ac:dyDescent="0.25">
      <c r="A4" s="882" t="s">
        <v>714</v>
      </c>
      <c r="B4" s="882"/>
      <c r="C4" s="882"/>
      <c r="D4" s="882"/>
      <c r="E4" s="882"/>
      <c r="F4" s="882"/>
      <c r="G4" s="882"/>
      <c r="H4" s="882"/>
      <c r="I4" s="882"/>
      <c r="J4" s="882"/>
      <c r="K4" s="882"/>
      <c r="L4" s="292"/>
      <c r="M4" s="292"/>
      <c r="N4" s="293"/>
    </row>
    <row r="5" spans="1:16" s="294" customFormat="1" x14ac:dyDescent="0.25">
      <c r="A5" s="882" t="s">
        <v>805</v>
      </c>
      <c r="B5" s="882"/>
      <c r="C5" s="882"/>
      <c r="D5" s="882"/>
      <c r="E5" s="882"/>
      <c r="F5" s="882"/>
      <c r="G5" s="882"/>
      <c r="H5" s="882"/>
      <c r="I5" s="882"/>
      <c r="J5" s="882"/>
      <c r="K5" s="882"/>
      <c r="L5" s="292"/>
      <c r="M5" s="292"/>
      <c r="N5" s="295"/>
    </row>
    <row r="6" spans="1:16" ht="13.5" customHeight="1" x14ac:dyDescent="0.25">
      <c r="A6" s="287"/>
      <c r="B6" s="287"/>
      <c r="C6" s="287"/>
      <c r="D6" s="287"/>
      <c r="E6" s="287"/>
      <c r="F6" s="287"/>
      <c r="G6" s="287"/>
      <c r="H6" s="287"/>
      <c r="I6" s="294"/>
      <c r="J6" s="296" t="str">
        <f>K6</f>
        <v xml:space="preserve"> </v>
      </c>
      <c r="K6" s="296" t="str">
        <f>CONCATENATE(functie," ",nume_candidat)</f>
        <v xml:space="preserve"> </v>
      </c>
      <c r="N6" s="295"/>
    </row>
    <row r="7" spans="1:16" ht="30.75" customHeight="1" x14ac:dyDescent="0.2">
      <c r="A7" s="883" t="s">
        <v>470</v>
      </c>
      <c r="B7" s="883" t="s">
        <v>0</v>
      </c>
      <c r="C7" s="883" t="s">
        <v>1</v>
      </c>
      <c r="D7" s="883" t="s">
        <v>801</v>
      </c>
      <c r="E7" s="880" t="s">
        <v>804</v>
      </c>
      <c r="F7" s="883" t="s">
        <v>3</v>
      </c>
      <c r="G7" s="880" t="s">
        <v>28</v>
      </c>
      <c r="H7" s="883" t="s">
        <v>467</v>
      </c>
      <c r="I7" s="883" t="s">
        <v>5</v>
      </c>
      <c r="J7" s="298" t="s">
        <v>886</v>
      </c>
      <c r="K7" s="298"/>
      <c r="L7" s="883" t="s">
        <v>7</v>
      </c>
      <c r="M7" s="883"/>
      <c r="N7" s="890" t="s">
        <v>708</v>
      </c>
      <c r="O7" s="893" t="s">
        <v>822</v>
      </c>
    </row>
    <row r="8" spans="1:16" ht="39.75" customHeight="1" x14ac:dyDescent="0.2">
      <c r="A8" s="883"/>
      <c r="B8" s="883"/>
      <c r="C8" s="883"/>
      <c r="D8" s="883"/>
      <c r="E8" s="881"/>
      <c r="F8" s="883"/>
      <c r="G8" s="881"/>
      <c r="H8" s="883"/>
      <c r="I8" s="883"/>
      <c r="J8" s="298" t="str">
        <f>CONCATENATE("ultimii ",durata_evaluare," ani")</f>
        <v>ultimii 5 ani</v>
      </c>
      <c r="K8" s="299" t="s">
        <v>6</v>
      </c>
      <c r="L8" s="298" t="str">
        <f>CONCATENATE("ultimii                                  ",durata_evaluare," ani")</f>
        <v>ultimii                                  5 ani</v>
      </c>
      <c r="M8" s="299" t="s">
        <v>6</v>
      </c>
      <c r="N8" s="890"/>
      <c r="O8" s="893"/>
    </row>
    <row r="9" spans="1:16" x14ac:dyDescent="0.2">
      <c r="A9" s="301"/>
      <c r="B9" s="302"/>
      <c r="C9" s="302"/>
      <c r="D9" s="302"/>
      <c r="E9" s="302"/>
      <c r="F9" s="354"/>
      <c r="G9" s="354"/>
      <c r="H9" s="303"/>
      <c r="I9" s="352"/>
      <c r="J9" s="572">
        <f>SUMIF(J10:J259,"&gt;0")</f>
        <v>0</v>
      </c>
      <c r="K9" s="572">
        <f>SUMIF(K10:K259,"&gt;0")</f>
        <v>0</v>
      </c>
      <c r="L9" s="327">
        <f>SUMIF(L10:L259,"&gt;0")</f>
        <v>0</v>
      </c>
      <c r="M9" s="327">
        <f>SUMIF(M10:M259,"&gt;0")</f>
        <v>0</v>
      </c>
      <c r="N9" s="328"/>
      <c r="O9" s="363"/>
    </row>
    <row r="10" spans="1:16" x14ac:dyDescent="0.25">
      <c r="A10" s="216">
        <v>1</v>
      </c>
      <c r="B10" s="43"/>
      <c r="C10" s="43"/>
      <c r="D10" s="54"/>
      <c r="E10" s="359"/>
      <c r="F10" s="34"/>
      <c r="G10" s="34"/>
      <c r="H10" s="34"/>
      <c r="I10" s="34"/>
      <c r="J10" s="67" t="str">
        <f>IF(OR($B10="",$C10="",$D10="",$E10="",$E10="UPT",$F10&lt;an_initial,$F10&gt;an_final,$N10=FALSE),"",P_BDI_STR*VLOOKUP(O10,Coef!$E$2:$F$17,2,FALSE))</f>
        <v/>
      </c>
      <c r="K10" s="67" t="str">
        <f>IF(OR($B10="",$C10="",$D10="",$E10="",$E10="UPT",$F10="",$F10&gt;an_final,$N10=FALSE),"",P_BDI_STR*VLOOKUP(O10,Coef!$E$2:$F$17,2,FALSE))</f>
        <v/>
      </c>
      <c r="L10" s="226" t="str">
        <f t="shared" ref="L10:L73" si="0">IF(OR($B10="",$C10="",$D10="",$E10="",$E10="UPT",$F10="",$F10&gt;an_final,$N10=FALSE),"",IF($F10&gt;=an_initial,1,""))</f>
        <v/>
      </c>
      <c r="M10" s="226" t="str">
        <f t="shared" ref="M10:M73" si="1">IF(OR($B10="",$C10="",$D10="",$E10="",$E10="UPT",$F10="",$F10&gt;an_final,$N10=FALSE),"",1)</f>
        <v/>
      </c>
      <c r="N10" s="333" t="b">
        <f t="shared" ref="N10:N73" si="2">IF(nume_candidat="",FALSE,ISNUMBER(SEARCH(nume_candidat,$B10)))</f>
        <v>0</v>
      </c>
      <c r="O10" s="5">
        <f t="shared" ref="O10:O41" si="3">LEN(B10)-LEN(SUBSTITUTE(B10,",",""))+1</f>
        <v>1</v>
      </c>
    </row>
    <row r="11" spans="1:16" x14ac:dyDescent="0.25">
      <c r="A11" s="216">
        <v>2</v>
      </c>
      <c r="B11" s="43"/>
      <c r="C11" s="43"/>
      <c r="D11" s="43"/>
      <c r="E11" s="359"/>
      <c r="F11" s="34"/>
      <c r="G11" s="33"/>
      <c r="H11" s="33"/>
      <c r="I11" s="33"/>
      <c r="J11" s="67" t="str">
        <f>IF(OR($B11="",$C11="",$D11="",$E11="",$E11="UPT",$F11&lt;an_initial,$F11&gt;an_final,$N11=FALSE),"",P_BDI_STR*VLOOKUP(O11,Coef!$E$2:$F$17,2,FALSE))</f>
        <v/>
      </c>
      <c r="K11" s="67" t="str">
        <f>IF(OR($B11="",$C11="",$D11="",$E11="",$E11="UPT",$F11="",$F11&gt;an_final,$N11=FALSE),"",P_BDI_STR*VLOOKUP(O11,Coef!$E$2:$F$17,2,FALSE))</f>
        <v/>
      </c>
      <c r="L11" s="226" t="str">
        <f t="shared" si="0"/>
        <v/>
      </c>
      <c r="M11" s="226" t="str">
        <f t="shared" si="1"/>
        <v/>
      </c>
      <c r="N11" s="333" t="b">
        <f t="shared" si="2"/>
        <v>0</v>
      </c>
      <c r="O11" s="5">
        <f t="shared" si="3"/>
        <v>1</v>
      </c>
    </row>
    <row r="12" spans="1:16" x14ac:dyDescent="0.25">
      <c r="A12" s="216">
        <v>3</v>
      </c>
      <c r="B12" s="39"/>
      <c r="C12" s="43"/>
      <c r="D12" s="39"/>
      <c r="E12" s="359"/>
      <c r="F12" s="34"/>
      <c r="G12" s="33"/>
      <c r="H12" s="33"/>
      <c r="I12" s="216"/>
      <c r="J12" s="67" t="str">
        <f>IF(OR($B12="",$C12="",$D12="",$E12="",$E12="UPT",$F12&lt;an_initial,$F12&gt;an_final,$N12=FALSE),"",P_BDI_STR*VLOOKUP(O12,Coef!$E$2:$F$17,2,FALSE))</f>
        <v/>
      </c>
      <c r="K12" s="67" t="str">
        <f>IF(OR($B12="",$C12="",$D12="",$E12="",$E12="UPT",$F12="",$F12&gt;an_final,$N12=FALSE),"",P_BDI_STR*VLOOKUP(O12,Coef!$E$2:$F$17,2,FALSE))</f>
        <v/>
      </c>
      <c r="L12" s="226" t="str">
        <f t="shared" si="0"/>
        <v/>
      </c>
      <c r="M12" s="226" t="str">
        <f t="shared" si="1"/>
        <v/>
      </c>
      <c r="N12" s="333" t="b">
        <f t="shared" si="2"/>
        <v>0</v>
      </c>
      <c r="O12" s="5">
        <f t="shared" si="3"/>
        <v>1</v>
      </c>
    </row>
    <row r="13" spans="1:16" x14ac:dyDescent="0.25">
      <c r="A13" s="216">
        <v>4</v>
      </c>
      <c r="B13" s="43"/>
      <c r="C13" s="43"/>
      <c r="D13" s="43"/>
      <c r="E13" s="359"/>
      <c r="F13" s="323"/>
      <c r="G13" s="323"/>
      <c r="H13" s="33"/>
      <c r="I13" s="33"/>
      <c r="J13" s="67" t="str">
        <f>IF(OR($B13="",$C13="",$D13="",$E13="",$E13="UPT",$F13&lt;an_initial,$F13&gt;an_final,$N13=FALSE),"",P_BDI_STR*VLOOKUP(O13,Coef!$E$2:$F$17,2,FALSE))</f>
        <v/>
      </c>
      <c r="K13" s="67" t="str">
        <f>IF(OR($B13="",$C13="",$D13="",$E13="",$E13="UPT",$F13="",$F13&gt;an_final,$N13=FALSE),"",P_BDI_STR*VLOOKUP(O13,Coef!$E$2:$F$17,2,FALSE))</f>
        <v/>
      </c>
      <c r="L13" s="226" t="str">
        <f t="shared" si="0"/>
        <v/>
      </c>
      <c r="M13" s="226" t="str">
        <f t="shared" si="1"/>
        <v/>
      </c>
      <c r="N13" s="333" t="b">
        <f t="shared" si="2"/>
        <v>0</v>
      </c>
      <c r="O13" s="5">
        <f t="shared" si="3"/>
        <v>1</v>
      </c>
    </row>
    <row r="14" spans="1:16" x14ac:dyDescent="0.25">
      <c r="A14" s="216">
        <v>5</v>
      </c>
      <c r="B14" s="44"/>
      <c r="C14" s="39"/>
      <c r="D14" s="39"/>
      <c r="E14" s="359"/>
      <c r="F14" s="38"/>
      <c r="G14" s="38"/>
      <c r="H14" s="38"/>
      <c r="I14" s="33"/>
      <c r="J14" s="67" t="str">
        <f>IF(OR($B14="",$C14="",$D14="",$E14="",$E14="UPT",$F14&lt;an_initial,$F14&gt;an_final,$N14=FALSE),"",P_BDI_STR*VLOOKUP(O14,Coef!$E$2:$F$17,2,FALSE))</f>
        <v/>
      </c>
      <c r="K14" s="67" t="str">
        <f>IF(OR($B14="",$C14="",$D14="",$E14="",$E14="UPT",$F14="",$F14&gt;an_final,$N14=FALSE),"",P_BDI_STR*VLOOKUP(O14,Coef!$E$2:$F$17,2,FALSE))</f>
        <v/>
      </c>
      <c r="L14" s="226" t="str">
        <f t="shared" si="0"/>
        <v/>
      </c>
      <c r="M14" s="226" t="str">
        <f t="shared" si="1"/>
        <v/>
      </c>
      <c r="N14" s="333" t="b">
        <f t="shared" si="2"/>
        <v>0</v>
      </c>
      <c r="O14" s="5">
        <f t="shared" si="3"/>
        <v>1</v>
      </c>
    </row>
    <row r="15" spans="1:16" x14ac:dyDescent="0.25">
      <c r="A15" s="216">
        <v>6</v>
      </c>
      <c r="B15" s="39"/>
      <c r="C15" s="39"/>
      <c r="D15" s="39"/>
      <c r="E15" s="359"/>
      <c r="F15" s="38"/>
      <c r="G15" s="38"/>
      <c r="H15" s="38"/>
      <c r="I15" s="33"/>
      <c r="J15" s="67" t="str">
        <f>IF(OR($B15="",$C15="",$D15="",$E15="",$E15="UPT",$F15&lt;an_initial,$F15&gt;an_final,$N15=FALSE),"",P_BDI_STR*VLOOKUP(O15,Coef!$E$2:$F$17,2,FALSE))</f>
        <v/>
      </c>
      <c r="K15" s="67" t="str">
        <f>IF(OR($B15="",$C15="",$D15="",$E15="",$E15="UPT",$F15="",$F15&gt;an_final,$N15=FALSE),"",P_BDI_STR*VLOOKUP(O15,Coef!$E$2:$F$17,2,FALSE))</f>
        <v/>
      </c>
      <c r="L15" s="226" t="str">
        <f t="shared" si="0"/>
        <v/>
      </c>
      <c r="M15" s="226" t="str">
        <f t="shared" si="1"/>
        <v/>
      </c>
      <c r="N15" s="333" t="b">
        <f t="shared" si="2"/>
        <v>0</v>
      </c>
      <c r="O15" s="5">
        <f t="shared" si="3"/>
        <v>1</v>
      </c>
    </row>
    <row r="16" spans="1:16" x14ac:dyDescent="0.25">
      <c r="A16" s="216">
        <v>7</v>
      </c>
      <c r="B16" s="39"/>
      <c r="C16" s="39"/>
      <c r="D16" s="39"/>
      <c r="E16" s="359"/>
      <c r="F16" s="38"/>
      <c r="G16" s="38"/>
      <c r="H16" s="38"/>
      <c r="I16" s="192"/>
      <c r="J16" s="67" t="str">
        <f>IF(OR($B16="",$C16="",$D16="",$E16="",$E16="UPT",$F16&lt;an_initial,$F16&gt;an_final,$N16=FALSE),"",P_BDI_STR*VLOOKUP(O16,Coef!$E$2:$F$17,2,FALSE))</f>
        <v/>
      </c>
      <c r="K16" s="67" t="str">
        <f>IF(OR($B16="",$C16="",$D16="",$E16="",$E16="UPT",$F16="",$F16&gt;an_final,$N16=FALSE),"",P_BDI_STR*VLOOKUP(O16,Coef!$E$2:$F$17,2,FALSE))</f>
        <v/>
      </c>
      <c r="L16" s="226" t="str">
        <f t="shared" si="0"/>
        <v/>
      </c>
      <c r="M16" s="226" t="str">
        <f t="shared" si="1"/>
        <v/>
      </c>
      <c r="N16" s="333" t="b">
        <f t="shared" si="2"/>
        <v>0</v>
      </c>
      <c r="O16" s="5">
        <f t="shared" si="3"/>
        <v>1</v>
      </c>
    </row>
    <row r="17" spans="1:15" x14ac:dyDescent="0.25">
      <c r="A17" s="216">
        <v>8</v>
      </c>
      <c r="B17" s="39"/>
      <c r="C17" s="39"/>
      <c r="D17" s="39"/>
      <c r="E17" s="359"/>
      <c r="F17" s="38"/>
      <c r="G17" s="38"/>
      <c r="H17" s="38"/>
      <c r="I17" s="38"/>
      <c r="J17" s="67" t="str">
        <f>IF(OR($B17="",$C17="",$D17="",$E17="",$E17="UPT",$F17&lt;an_initial,$F17&gt;an_final,$N17=FALSE),"",P_BDI_STR*VLOOKUP(O17,Coef!$E$2:$F$17,2,FALSE))</f>
        <v/>
      </c>
      <c r="K17" s="67" t="str">
        <f>IF(OR($B17="",$C17="",$D17="",$E17="",$E17="UPT",$F17="",$F17&gt;an_final,$N17=FALSE),"",P_BDI_STR*VLOOKUP(O17,Coef!$E$2:$F$17,2,FALSE))</f>
        <v/>
      </c>
      <c r="L17" s="226" t="str">
        <f t="shared" si="0"/>
        <v/>
      </c>
      <c r="M17" s="226" t="str">
        <f t="shared" si="1"/>
        <v/>
      </c>
      <c r="N17" s="333" t="b">
        <f t="shared" si="2"/>
        <v>0</v>
      </c>
      <c r="O17" s="5">
        <f t="shared" si="3"/>
        <v>1</v>
      </c>
    </row>
    <row r="18" spans="1:15" x14ac:dyDescent="0.25">
      <c r="A18" s="216">
        <v>9</v>
      </c>
      <c r="B18" s="39"/>
      <c r="C18" s="39"/>
      <c r="D18" s="39"/>
      <c r="E18" s="359"/>
      <c r="F18" s="38"/>
      <c r="G18" s="38"/>
      <c r="H18" s="38"/>
      <c r="I18" s="38"/>
      <c r="J18" s="67" t="str">
        <f>IF(OR($B18="",$C18="",$D18="",$E18="",$E18="UPT",$F18&lt;an_initial,$F18&gt;an_final,$N18=FALSE),"",P_BDI_STR*VLOOKUP(O18,Coef!$E$2:$F$17,2,FALSE))</f>
        <v/>
      </c>
      <c r="K18" s="67" t="str">
        <f>IF(OR($B18="",$C18="",$D18="",$E18="",$E18="UPT",$F18="",$F18&gt;an_final,$N18=FALSE),"",P_BDI_STR*VLOOKUP(O18,Coef!$E$2:$F$17,2,FALSE))</f>
        <v/>
      </c>
      <c r="L18" s="226" t="str">
        <f t="shared" si="0"/>
        <v/>
      </c>
      <c r="M18" s="226" t="str">
        <f t="shared" si="1"/>
        <v/>
      </c>
      <c r="N18" s="333" t="b">
        <f t="shared" si="2"/>
        <v>0</v>
      </c>
      <c r="O18" s="5">
        <f t="shared" si="3"/>
        <v>1</v>
      </c>
    </row>
    <row r="19" spans="1:15" x14ac:dyDescent="0.25">
      <c r="A19" s="216">
        <v>10</v>
      </c>
      <c r="B19" s="39"/>
      <c r="C19" s="39"/>
      <c r="D19" s="39"/>
      <c r="E19" s="359"/>
      <c r="F19" s="38"/>
      <c r="G19" s="38"/>
      <c r="H19" s="38"/>
      <c r="I19" s="38"/>
      <c r="J19" s="67" t="str">
        <f>IF(OR($B19="",$C19="",$D19="",$E19="",$E19="UPT",$F19&lt;an_initial,$F19&gt;an_final,$N19=FALSE),"",P_BDI_STR*VLOOKUP(O19,Coef!$E$2:$F$17,2,FALSE))</f>
        <v/>
      </c>
      <c r="K19" s="67" t="str">
        <f>IF(OR($B19="",$C19="",$D19="",$E19="",$E19="UPT",$F19="",$F19&gt;an_final,$N19=FALSE),"",P_BDI_STR*VLOOKUP(O19,Coef!$E$2:$F$17,2,FALSE))</f>
        <v/>
      </c>
      <c r="L19" s="226" t="str">
        <f t="shared" si="0"/>
        <v/>
      </c>
      <c r="M19" s="226" t="str">
        <f t="shared" si="1"/>
        <v/>
      </c>
      <c r="N19" s="333" t="b">
        <f t="shared" si="2"/>
        <v>0</v>
      </c>
      <c r="O19" s="5">
        <f t="shared" si="3"/>
        <v>1</v>
      </c>
    </row>
    <row r="20" spans="1:15" x14ac:dyDescent="0.25">
      <c r="A20" s="216">
        <v>11</v>
      </c>
      <c r="B20" s="39"/>
      <c r="C20" s="39"/>
      <c r="D20" s="39"/>
      <c r="E20" s="359"/>
      <c r="F20" s="38"/>
      <c r="G20" s="38"/>
      <c r="H20" s="38"/>
      <c r="I20" s="38"/>
      <c r="J20" s="67" t="str">
        <f>IF(OR($B20="",$C20="",$D20="",$E20="",$E20="UPT",$F20&lt;an_initial,$F20&gt;an_final,$N20=FALSE),"",P_BDI_STR*VLOOKUP(O20,Coef!$E$2:$F$17,2,FALSE))</f>
        <v/>
      </c>
      <c r="K20" s="67" t="str">
        <f>IF(OR($B20="",$C20="",$D20="",$E20="",$E20="UPT",$F20="",$F20&gt;an_final,$N20=FALSE),"",P_BDI_STR*VLOOKUP(O20,Coef!$E$2:$F$17,2,FALSE))</f>
        <v/>
      </c>
      <c r="L20" s="226" t="str">
        <f t="shared" si="0"/>
        <v/>
      </c>
      <c r="M20" s="226" t="str">
        <f t="shared" si="1"/>
        <v/>
      </c>
      <c r="N20" s="333" t="b">
        <f t="shared" si="2"/>
        <v>0</v>
      </c>
      <c r="O20" s="5">
        <f t="shared" si="3"/>
        <v>1</v>
      </c>
    </row>
    <row r="21" spans="1:15" x14ac:dyDescent="0.25">
      <c r="A21" s="216">
        <v>12</v>
      </c>
      <c r="B21" s="39"/>
      <c r="C21" s="39"/>
      <c r="D21" s="39"/>
      <c r="E21" s="359"/>
      <c r="F21" s="38"/>
      <c r="G21" s="38"/>
      <c r="H21" s="38"/>
      <c r="I21" s="38"/>
      <c r="J21" s="67" t="str">
        <f>IF(OR($B21="",$C21="",$D21="",$E21="",$E21="UPT",$F21&lt;an_initial,$F21&gt;an_final,$N21=FALSE),"",P_BDI_STR*VLOOKUP(O21,Coef!$E$2:$F$17,2,FALSE))</f>
        <v/>
      </c>
      <c r="K21" s="67" t="str">
        <f>IF(OR($B21="",$C21="",$D21="",$E21="",$E21="UPT",$F21="",$F21&gt;an_final,$N21=FALSE),"",P_BDI_STR*VLOOKUP(O21,Coef!$E$2:$F$17,2,FALSE))</f>
        <v/>
      </c>
      <c r="L21" s="226" t="str">
        <f t="shared" si="0"/>
        <v/>
      </c>
      <c r="M21" s="226" t="str">
        <f t="shared" si="1"/>
        <v/>
      </c>
      <c r="N21" s="333" t="b">
        <f t="shared" si="2"/>
        <v>0</v>
      </c>
      <c r="O21" s="5">
        <f t="shared" si="3"/>
        <v>1</v>
      </c>
    </row>
    <row r="22" spans="1:15" x14ac:dyDescent="0.25">
      <c r="A22" s="216">
        <v>13</v>
      </c>
      <c r="B22" s="39"/>
      <c r="C22" s="39"/>
      <c r="D22" s="39"/>
      <c r="E22" s="359"/>
      <c r="F22" s="38"/>
      <c r="G22" s="38"/>
      <c r="H22" s="38"/>
      <c r="I22" s="38"/>
      <c r="J22" s="67" t="str">
        <f>IF(OR($B22="",$C22="",$D22="",$E22="",$E22="UPT",$F22&lt;an_initial,$F22&gt;an_final,$N22=FALSE),"",P_BDI_STR*VLOOKUP(O22,Coef!$E$2:$F$17,2,FALSE))</f>
        <v/>
      </c>
      <c r="K22" s="67" t="str">
        <f>IF(OR($B22="",$C22="",$D22="",$E22="",$E22="UPT",$F22="",$F22&gt;an_final,$N22=FALSE),"",P_BDI_STR*VLOOKUP(O22,Coef!$E$2:$F$17,2,FALSE))</f>
        <v/>
      </c>
      <c r="L22" s="226" t="str">
        <f t="shared" si="0"/>
        <v/>
      </c>
      <c r="M22" s="226" t="str">
        <f t="shared" si="1"/>
        <v/>
      </c>
      <c r="N22" s="333" t="b">
        <f t="shared" si="2"/>
        <v>0</v>
      </c>
      <c r="O22" s="5">
        <f t="shared" si="3"/>
        <v>1</v>
      </c>
    </row>
    <row r="23" spans="1:15" x14ac:dyDescent="0.25">
      <c r="A23" s="216">
        <v>14</v>
      </c>
      <c r="B23" s="39"/>
      <c r="C23" s="39"/>
      <c r="D23" s="39"/>
      <c r="E23" s="359"/>
      <c r="F23" s="38"/>
      <c r="G23" s="38"/>
      <c r="H23" s="38"/>
      <c r="I23" s="38"/>
      <c r="J23" s="67" t="str">
        <f>IF(OR($B23="",$C23="",$D23="",$E23="",$E23="UPT",$F23&lt;an_initial,$F23&gt;an_final,$N23=FALSE),"",P_BDI_STR*VLOOKUP(O23,Coef!$E$2:$F$17,2,FALSE))</f>
        <v/>
      </c>
      <c r="K23" s="67" t="str">
        <f>IF(OR($B23="",$C23="",$D23="",$E23="",$E23="UPT",$F23="",$F23&gt;an_final,$N23=FALSE),"",P_BDI_STR*VLOOKUP(O23,Coef!$E$2:$F$17,2,FALSE))</f>
        <v/>
      </c>
      <c r="L23" s="226" t="str">
        <f t="shared" si="0"/>
        <v/>
      </c>
      <c r="M23" s="226" t="str">
        <f t="shared" si="1"/>
        <v/>
      </c>
      <c r="N23" s="333" t="b">
        <f t="shared" si="2"/>
        <v>0</v>
      </c>
      <c r="O23" s="5">
        <f t="shared" si="3"/>
        <v>1</v>
      </c>
    </row>
    <row r="24" spans="1:15" x14ac:dyDescent="0.25">
      <c r="A24" s="216">
        <v>15</v>
      </c>
      <c r="B24" s="39"/>
      <c r="C24" s="39"/>
      <c r="D24" s="39"/>
      <c r="E24" s="359"/>
      <c r="F24" s="38"/>
      <c r="G24" s="38"/>
      <c r="H24" s="38"/>
      <c r="I24" s="38"/>
      <c r="J24" s="67" t="str">
        <f>IF(OR($B24="",$C24="",$D24="",$E24="",$E24="UPT",$F24&lt;an_initial,$F24&gt;an_final,$N24=FALSE),"",P_BDI_STR*VLOOKUP(O24,Coef!$E$2:$F$17,2,FALSE))</f>
        <v/>
      </c>
      <c r="K24" s="67" t="str">
        <f>IF(OR($B24="",$C24="",$D24="",$E24="",$E24="UPT",$F24="",$F24&gt;an_final,$N24=FALSE),"",P_BDI_STR*VLOOKUP(O24,Coef!$E$2:$F$17,2,FALSE))</f>
        <v/>
      </c>
      <c r="L24" s="226" t="str">
        <f t="shared" si="0"/>
        <v/>
      </c>
      <c r="M24" s="226" t="str">
        <f t="shared" si="1"/>
        <v/>
      </c>
      <c r="N24" s="333" t="b">
        <f t="shared" si="2"/>
        <v>0</v>
      </c>
      <c r="O24" s="5">
        <f t="shared" si="3"/>
        <v>1</v>
      </c>
    </row>
    <row r="25" spans="1:15" x14ac:dyDescent="0.25">
      <c r="A25" s="216">
        <v>16</v>
      </c>
      <c r="B25" s="39"/>
      <c r="C25" s="39"/>
      <c r="D25" s="39"/>
      <c r="E25" s="359"/>
      <c r="F25" s="38"/>
      <c r="G25" s="38"/>
      <c r="H25" s="38"/>
      <c r="I25" s="38"/>
      <c r="J25" s="67" t="str">
        <f>IF(OR($B25="",$C25="",$D25="",$E25="",$E25="UPT",$F25&lt;an_initial,$F25&gt;an_final,$N25=FALSE),"",P_BDI_STR*VLOOKUP(O25,Coef!$E$2:$F$17,2,FALSE))</f>
        <v/>
      </c>
      <c r="K25" s="67" t="str">
        <f>IF(OR($B25="",$C25="",$D25="",$E25="",$E25="UPT",$F25="",$F25&gt;an_final,$N25=FALSE),"",P_BDI_STR*VLOOKUP(O25,Coef!$E$2:$F$17,2,FALSE))</f>
        <v/>
      </c>
      <c r="L25" s="226" t="str">
        <f t="shared" si="0"/>
        <v/>
      </c>
      <c r="M25" s="226" t="str">
        <f t="shared" si="1"/>
        <v/>
      </c>
      <c r="N25" s="333" t="b">
        <f t="shared" si="2"/>
        <v>0</v>
      </c>
      <c r="O25" s="5">
        <f t="shared" si="3"/>
        <v>1</v>
      </c>
    </row>
    <row r="26" spans="1:15" x14ac:dyDescent="0.25">
      <c r="A26" s="216">
        <v>17</v>
      </c>
      <c r="B26" s="39"/>
      <c r="C26" s="39"/>
      <c r="D26" s="39"/>
      <c r="E26" s="359"/>
      <c r="F26" s="38"/>
      <c r="G26" s="38"/>
      <c r="H26" s="38"/>
      <c r="I26" s="38"/>
      <c r="J26" s="67" t="str">
        <f>IF(OR($B26="",$C26="",$D26="",$E26="",$E26="UPT",$F26&lt;an_initial,$F26&gt;an_final,$N26=FALSE),"",P_BDI_STR*VLOOKUP(O26,Coef!$E$2:$F$17,2,FALSE))</f>
        <v/>
      </c>
      <c r="K26" s="67" t="str">
        <f>IF(OR($B26="",$C26="",$D26="",$E26="",$E26="UPT",$F26="",$F26&gt;an_final,$N26=FALSE),"",P_BDI_STR*VLOOKUP(O26,Coef!$E$2:$F$17,2,FALSE))</f>
        <v/>
      </c>
      <c r="L26" s="226" t="str">
        <f t="shared" si="0"/>
        <v/>
      </c>
      <c r="M26" s="226" t="str">
        <f t="shared" si="1"/>
        <v/>
      </c>
      <c r="N26" s="333" t="b">
        <f t="shared" si="2"/>
        <v>0</v>
      </c>
      <c r="O26" s="5">
        <f t="shared" si="3"/>
        <v>1</v>
      </c>
    </row>
    <row r="27" spans="1:15" x14ac:dyDescent="0.25">
      <c r="A27" s="216">
        <v>18</v>
      </c>
      <c r="B27" s="39"/>
      <c r="C27" s="39"/>
      <c r="D27" s="39"/>
      <c r="E27" s="359"/>
      <c r="F27" s="38"/>
      <c r="G27" s="38"/>
      <c r="H27" s="38"/>
      <c r="I27" s="38"/>
      <c r="J27" s="67" t="str">
        <f>IF(OR($B27="",$C27="",$D27="",$E27="",$E27="UPT",$F27&lt;an_initial,$F27&gt;an_final,$N27=FALSE),"",P_BDI_STR*VLOOKUP(O27,Coef!$E$2:$F$17,2,FALSE))</f>
        <v/>
      </c>
      <c r="K27" s="67" t="str">
        <f>IF(OR($B27="",$C27="",$D27="",$E27="",$E27="UPT",$F27="",$F27&gt;an_final,$N27=FALSE),"",P_BDI_STR*VLOOKUP(O27,Coef!$E$2:$F$17,2,FALSE))</f>
        <v/>
      </c>
      <c r="L27" s="226" t="str">
        <f t="shared" si="0"/>
        <v/>
      </c>
      <c r="M27" s="226" t="str">
        <f t="shared" si="1"/>
        <v/>
      </c>
      <c r="N27" s="333" t="b">
        <f t="shared" si="2"/>
        <v>0</v>
      </c>
      <c r="O27" s="5">
        <f t="shared" si="3"/>
        <v>1</v>
      </c>
    </row>
    <row r="28" spans="1:15" x14ac:dyDescent="0.25">
      <c r="A28" s="216">
        <v>19</v>
      </c>
      <c r="B28" s="39"/>
      <c r="C28" s="39"/>
      <c r="D28" s="39"/>
      <c r="E28" s="359"/>
      <c r="F28" s="38"/>
      <c r="G28" s="38"/>
      <c r="H28" s="38"/>
      <c r="I28" s="38"/>
      <c r="J28" s="67" t="str">
        <f>IF(OR($B28="",$C28="",$D28="",$E28="",$E28="UPT",$F28&lt;an_initial,$F28&gt;an_final,$N28=FALSE),"",P_BDI_STR*VLOOKUP(O28,Coef!$E$2:$F$17,2,FALSE))</f>
        <v/>
      </c>
      <c r="K28" s="67" t="str">
        <f>IF(OR($B28="",$C28="",$D28="",$E28="",$E28="UPT",$F28="",$F28&gt;an_final,$N28=FALSE),"",P_BDI_STR*VLOOKUP(O28,Coef!$E$2:$F$17,2,FALSE))</f>
        <v/>
      </c>
      <c r="L28" s="226" t="str">
        <f t="shared" si="0"/>
        <v/>
      </c>
      <c r="M28" s="226" t="str">
        <f t="shared" si="1"/>
        <v/>
      </c>
      <c r="N28" s="333" t="b">
        <f t="shared" si="2"/>
        <v>0</v>
      </c>
      <c r="O28" s="5">
        <f t="shared" si="3"/>
        <v>1</v>
      </c>
    </row>
    <row r="29" spans="1:15" x14ac:dyDescent="0.25">
      <c r="A29" s="216">
        <v>20</v>
      </c>
      <c r="B29" s="39"/>
      <c r="C29" s="39"/>
      <c r="D29" s="39"/>
      <c r="E29" s="359"/>
      <c r="F29" s="38"/>
      <c r="G29" s="38"/>
      <c r="H29" s="38"/>
      <c r="I29" s="38"/>
      <c r="J29" s="67" t="str">
        <f>IF(OR($B29="",$C29="",$D29="",$E29="",$E29="UPT",$F29&lt;an_initial,$F29&gt;an_final,$N29=FALSE),"",P_BDI_STR*VLOOKUP(O29,Coef!$E$2:$F$17,2,FALSE))</f>
        <v/>
      </c>
      <c r="K29" s="67" t="str">
        <f>IF(OR($B29="",$C29="",$D29="",$E29="",$E29="UPT",$F29="",$F29&gt;an_final,$N29=FALSE),"",P_BDI_STR*VLOOKUP(O29,Coef!$E$2:$F$17,2,FALSE))</f>
        <v/>
      </c>
      <c r="L29" s="226" t="str">
        <f t="shared" si="0"/>
        <v/>
      </c>
      <c r="M29" s="226" t="str">
        <f t="shared" si="1"/>
        <v/>
      </c>
      <c r="N29" s="333" t="b">
        <f t="shared" si="2"/>
        <v>0</v>
      </c>
      <c r="O29" s="5">
        <f t="shared" si="3"/>
        <v>1</v>
      </c>
    </row>
    <row r="30" spans="1:15" x14ac:dyDescent="0.25">
      <c r="A30" s="216">
        <v>21</v>
      </c>
      <c r="B30" s="39"/>
      <c r="C30" s="39"/>
      <c r="D30" s="39"/>
      <c r="E30" s="359"/>
      <c r="F30" s="38"/>
      <c r="G30" s="38"/>
      <c r="H30" s="38"/>
      <c r="I30" s="38"/>
      <c r="J30" s="67" t="str">
        <f>IF(OR($B30="",$C30="",$D30="",$E30="",$E30="UPT",$F30&lt;an_initial,$F30&gt;an_final,$N30=FALSE),"",P_BDI_STR*VLOOKUP(O30,Coef!$E$2:$F$17,2,FALSE))</f>
        <v/>
      </c>
      <c r="K30" s="67" t="str">
        <f>IF(OR($B30="",$C30="",$D30="",$E30="",$E30="UPT",$F30="",$F30&gt;an_final,$N30=FALSE),"",P_BDI_STR*VLOOKUP(O30,Coef!$E$2:$F$17,2,FALSE))</f>
        <v/>
      </c>
      <c r="L30" s="226" t="str">
        <f t="shared" si="0"/>
        <v/>
      </c>
      <c r="M30" s="226" t="str">
        <f t="shared" si="1"/>
        <v/>
      </c>
      <c r="N30" s="333" t="b">
        <f t="shared" si="2"/>
        <v>0</v>
      </c>
      <c r="O30" s="5">
        <f t="shared" si="3"/>
        <v>1</v>
      </c>
    </row>
    <row r="31" spans="1:15" x14ac:dyDescent="0.25">
      <c r="A31" s="216">
        <v>22</v>
      </c>
      <c r="B31" s="39"/>
      <c r="C31" s="39"/>
      <c r="D31" s="39"/>
      <c r="E31" s="359"/>
      <c r="F31" s="38"/>
      <c r="G31" s="38"/>
      <c r="H31" s="38"/>
      <c r="I31" s="38"/>
      <c r="J31" s="67" t="str">
        <f>IF(OR($B31="",$C31="",$D31="",$E31="",$E31="UPT",$F31&lt;an_initial,$F31&gt;an_final,$N31=FALSE),"",P_BDI_STR*VLOOKUP(O31,Coef!$E$2:$F$17,2,FALSE))</f>
        <v/>
      </c>
      <c r="K31" s="67" t="str">
        <f>IF(OR($B31="",$C31="",$D31="",$E31="",$E31="UPT",$F31="",$F31&gt;an_final,$N31=FALSE),"",P_BDI_STR*VLOOKUP(O31,Coef!$E$2:$F$17,2,FALSE))</f>
        <v/>
      </c>
      <c r="L31" s="226" t="str">
        <f t="shared" si="0"/>
        <v/>
      </c>
      <c r="M31" s="226" t="str">
        <f t="shared" si="1"/>
        <v/>
      </c>
      <c r="N31" s="333" t="b">
        <f t="shared" si="2"/>
        <v>0</v>
      </c>
      <c r="O31" s="5">
        <f t="shared" si="3"/>
        <v>1</v>
      </c>
    </row>
    <row r="32" spans="1:15" x14ac:dyDescent="0.25">
      <c r="A32" s="216">
        <v>23</v>
      </c>
      <c r="B32" s="39"/>
      <c r="C32" s="39"/>
      <c r="D32" s="39"/>
      <c r="E32" s="359"/>
      <c r="F32" s="38"/>
      <c r="G32" s="38"/>
      <c r="H32" s="38"/>
      <c r="I32" s="38"/>
      <c r="J32" s="67" t="str">
        <f>IF(OR($B32="",$C32="",$D32="",$E32="",$E32="UPT",$F32&lt;an_initial,$F32&gt;an_final,$N32=FALSE),"",P_BDI_STR*VLOOKUP(O32,Coef!$E$2:$F$17,2,FALSE))</f>
        <v/>
      </c>
      <c r="K32" s="67" t="str">
        <f>IF(OR($B32="",$C32="",$D32="",$E32="",$E32="UPT",$F32="",$F32&gt;an_final,$N32=FALSE),"",P_BDI_STR*VLOOKUP(O32,Coef!$E$2:$F$17,2,FALSE))</f>
        <v/>
      </c>
      <c r="L32" s="226" t="str">
        <f t="shared" si="0"/>
        <v/>
      </c>
      <c r="M32" s="226" t="str">
        <f t="shared" si="1"/>
        <v/>
      </c>
      <c r="N32" s="333" t="b">
        <f t="shared" si="2"/>
        <v>0</v>
      </c>
      <c r="O32" s="5">
        <f t="shared" si="3"/>
        <v>1</v>
      </c>
    </row>
    <row r="33" spans="1:15" x14ac:dyDescent="0.25">
      <c r="A33" s="216">
        <v>24</v>
      </c>
      <c r="B33" s="39"/>
      <c r="C33" s="39"/>
      <c r="D33" s="39"/>
      <c r="E33" s="359"/>
      <c r="F33" s="38"/>
      <c r="G33" s="38"/>
      <c r="H33" s="38"/>
      <c r="I33" s="38"/>
      <c r="J33" s="67" t="str">
        <f>IF(OR($B33="",$C33="",$D33="",$E33="",$E33="UPT",$F33&lt;an_initial,$F33&gt;an_final,$N33=FALSE),"",P_BDI_STR*VLOOKUP(O33,Coef!$E$2:$F$17,2,FALSE))</f>
        <v/>
      </c>
      <c r="K33" s="67" t="str">
        <f>IF(OR($B33="",$C33="",$D33="",$E33="",$E33="UPT",$F33="",$F33&gt;an_final,$N33=FALSE),"",P_BDI_STR*VLOOKUP(O33,Coef!$E$2:$F$17,2,FALSE))</f>
        <v/>
      </c>
      <c r="L33" s="226" t="str">
        <f t="shared" si="0"/>
        <v/>
      </c>
      <c r="M33" s="226" t="str">
        <f t="shared" si="1"/>
        <v/>
      </c>
      <c r="N33" s="333" t="b">
        <f t="shared" si="2"/>
        <v>0</v>
      </c>
      <c r="O33" s="5">
        <f t="shared" si="3"/>
        <v>1</v>
      </c>
    </row>
    <row r="34" spans="1:15" x14ac:dyDescent="0.25">
      <c r="A34" s="216">
        <v>25</v>
      </c>
      <c r="B34" s="39"/>
      <c r="C34" s="39"/>
      <c r="D34" s="39"/>
      <c r="E34" s="359"/>
      <c r="F34" s="38"/>
      <c r="G34" s="38"/>
      <c r="H34" s="38"/>
      <c r="I34" s="38"/>
      <c r="J34" s="67" t="str">
        <f>IF(OR($B34="",$C34="",$D34="",$E34="",$E34="UPT",$F34&lt;an_initial,$F34&gt;an_final,$N34=FALSE),"",P_BDI_STR*VLOOKUP(O34,Coef!$E$2:$F$17,2,FALSE))</f>
        <v/>
      </c>
      <c r="K34" s="67" t="str">
        <f>IF(OR($B34="",$C34="",$D34="",$E34="",$E34="UPT",$F34="",$F34&gt;an_final,$N34=FALSE),"",P_BDI_STR*VLOOKUP(O34,Coef!$E$2:$F$17,2,FALSE))</f>
        <v/>
      </c>
      <c r="L34" s="226" t="str">
        <f t="shared" si="0"/>
        <v/>
      </c>
      <c r="M34" s="226" t="str">
        <f t="shared" si="1"/>
        <v/>
      </c>
      <c r="N34" s="333" t="b">
        <f t="shared" si="2"/>
        <v>0</v>
      </c>
      <c r="O34" s="5">
        <f t="shared" si="3"/>
        <v>1</v>
      </c>
    </row>
    <row r="35" spans="1:15" x14ac:dyDescent="0.25">
      <c r="A35" s="216">
        <v>26</v>
      </c>
      <c r="B35" s="39"/>
      <c r="C35" s="39"/>
      <c r="D35" s="39"/>
      <c r="E35" s="359"/>
      <c r="F35" s="38"/>
      <c r="G35" s="38"/>
      <c r="H35" s="38"/>
      <c r="I35" s="38"/>
      <c r="J35" s="67" t="str">
        <f>IF(OR($B35="",$C35="",$D35="",$E35="",$E35="UPT",$F35&lt;an_initial,$F35&gt;an_final,$N35=FALSE),"",P_BDI_STR*VLOOKUP(O35,Coef!$E$2:$F$17,2,FALSE))</f>
        <v/>
      </c>
      <c r="K35" s="67" t="str">
        <f>IF(OR($B35="",$C35="",$D35="",$E35="",$E35="UPT",$F35="",$F35&gt;an_final,$N35=FALSE),"",P_BDI_STR*VLOOKUP(O35,Coef!$E$2:$F$17,2,FALSE))</f>
        <v/>
      </c>
      <c r="L35" s="226" t="str">
        <f t="shared" si="0"/>
        <v/>
      </c>
      <c r="M35" s="226" t="str">
        <f t="shared" si="1"/>
        <v/>
      </c>
      <c r="N35" s="333" t="b">
        <f t="shared" si="2"/>
        <v>0</v>
      </c>
      <c r="O35" s="5">
        <f t="shared" si="3"/>
        <v>1</v>
      </c>
    </row>
    <row r="36" spans="1:15" x14ac:dyDescent="0.25">
      <c r="A36" s="216">
        <v>27</v>
      </c>
      <c r="B36" s="39"/>
      <c r="C36" s="39"/>
      <c r="D36" s="39"/>
      <c r="E36" s="359"/>
      <c r="F36" s="38"/>
      <c r="G36" s="38"/>
      <c r="H36" s="38"/>
      <c r="I36" s="38"/>
      <c r="J36" s="67" t="str">
        <f>IF(OR($B36="",$C36="",$D36="",$E36="",$E36="UPT",$F36&lt;an_initial,$F36&gt;an_final,$N36=FALSE),"",P_BDI_STR*VLOOKUP(O36,Coef!$E$2:$F$17,2,FALSE))</f>
        <v/>
      </c>
      <c r="K36" s="67" t="str">
        <f>IF(OR($B36="",$C36="",$D36="",$E36="",$E36="UPT",$F36="",$F36&gt;an_final,$N36=FALSE),"",P_BDI_STR*VLOOKUP(O36,Coef!$E$2:$F$17,2,FALSE))</f>
        <v/>
      </c>
      <c r="L36" s="226" t="str">
        <f t="shared" si="0"/>
        <v/>
      </c>
      <c r="M36" s="226" t="str">
        <f t="shared" si="1"/>
        <v/>
      </c>
      <c r="N36" s="333" t="b">
        <f t="shared" si="2"/>
        <v>0</v>
      </c>
      <c r="O36" s="5">
        <f t="shared" si="3"/>
        <v>1</v>
      </c>
    </row>
    <row r="37" spans="1:15" x14ac:dyDescent="0.25">
      <c r="A37" s="216">
        <v>28</v>
      </c>
      <c r="B37" s="39"/>
      <c r="C37" s="39"/>
      <c r="D37" s="39"/>
      <c r="E37" s="359"/>
      <c r="F37" s="38"/>
      <c r="G37" s="38"/>
      <c r="H37" s="38"/>
      <c r="I37" s="38"/>
      <c r="J37" s="67" t="str">
        <f>IF(OR($B37="",$C37="",$D37="",$E37="",$E37="UPT",$F37&lt;an_initial,$F37&gt;an_final,$N37=FALSE),"",P_BDI_STR*VLOOKUP(O37,Coef!$E$2:$F$17,2,FALSE))</f>
        <v/>
      </c>
      <c r="K37" s="67" t="str">
        <f>IF(OR($B37="",$C37="",$D37="",$E37="",$E37="UPT",$F37="",$F37&gt;an_final,$N37=FALSE),"",P_BDI_STR*VLOOKUP(O37,Coef!$E$2:$F$17,2,FALSE))</f>
        <v/>
      </c>
      <c r="L37" s="226" t="str">
        <f t="shared" si="0"/>
        <v/>
      </c>
      <c r="M37" s="226" t="str">
        <f t="shared" si="1"/>
        <v/>
      </c>
      <c r="N37" s="333" t="b">
        <f t="shared" si="2"/>
        <v>0</v>
      </c>
      <c r="O37" s="5">
        <f t="shared" si="3"/>
        <v>1</v>
      </c>
    </row>
    <row r="38" spans="1:15" x14ac:dyDescent="0.25">
      <c r="A38" s="216">
        <v>29</v>
      </c>
      <c r="B38" s="39"/>
      <c r="C38" s="39"/>
      <c r="D38" s="39"/>
      <c r="E38" s="359"/>
      <c r="F38" s="38"/>
      <c r="G38" s="38"/>
      <c r="H38" s="38"/>
      <c r="I38" s="38"/>
      <c r="J38" s="67" t="str">
        <f>IF(OR($B38="",$C38="",$D38="",$E38="",$E38="UPT",$F38&lt;an_initial,$F38&gt;an_final,$N38=FALSE),"",P_BDI_STR*VLOOKUP(O38,Coef!$E$2:$F$17,2,FALSE))</f>
        <v/>
      </c>
      <c r="K38" s="67" t="str">
        <f>IF(OR($B38="",$C38="",$D38="",$E38="",$E38="UPT",$F38="",$F38&gt;an_final,$N38=FALSE),"",P_BDI_STR*VLOOKUP(O38,Coef!$E$2:$F$17,2,FALSE))</f>
        <v/>
      </c>
      <c r="L38" s="226" t="str">
        <f t="shared" si="0"/>
        <v/>
      </c>
      <c r="M38" s="226" t="str">
        <f t="shared" si="1"/>
        <v/>
      </c>
      <c r="N38" s="333" t="b">
        <f t="shared" si="2"/>
        <v>0</v>
      </c>
      <c r="O38" s="5">
        <f t="shared" si="3"/>
        <v>1</v>
      </c>
    </row>
    <row r="39" spans="1:15" x14ac:dyDescent="0.25">
      <c r="A39" s="216">
        <v>30</v>
      </c>
      <c r="B39" s="39"/>
      <c r="C39" s="39"/>
      <c r="D39" s="39"/>
      <c r="E39" s="359"/>
      <c r="F39" s="38"/>
      <c r="G39" s="38"/>
      <c r="H39" s="38"/>
      <c r="I39" s="38"/>
      <c r="J39" s="67" t="str">
        <f>IF(OR($B39="",$C39="",$D39="",$E39="",$E39="UPT",$F39&lt;an_initial,$F39&gt;an_final,$N39=FALSE),"",P_BDI_STR*VLOOKUP(O39,Coef!$E$2:$F$17,2,FALSE))</f>
        <v/>
      </c>
      <c r="K39" s="67" t="str">
        <f>IF(OR($B39="",$C39="",$D39="",$E39="",$E39="UPT",$F39="",$F39&gt;an_final,$N39=FALSE),"",P_BDI_STR*VLOOKUP(O39,Coef!$E$2:$F$17,2,FALSE))</f>
        <v/>
      </c>
      <c r="L39" s="226" t="str">
        <f t="shared" si="0"/>
        <v/>
      </c>
      <c r="M39" s="226" t="str">
        <f t="shared" si="1"/>
        <v/>
      </c>
      <c r="N39" s="333" t="b">
        <f t="shared" si="2"/>
        <v>0</v>
      </c>
      <c r="O39" s="5">
        <f t="shared" si="3"/>
        <v>1</v>
      </c>
    </row>
    <row r="40" spans="1:15" x14ac:dyDescent="0.25">
      <c r="A40" s="216">
        <v>31</v>
      </c>
      <c r="B40" s="39"/>
      <c r="C40" s="39"/>
      <c r="D40" s="39"/>
      <c r="E40" s="359"/>
      <c r="F40" s="38"/>
      <c r="G40" s="38"/>
      <c r="H40" s="38"/>
      <c r="I40" s="38"/>
      <c r="J40" s="67" t="str">
        <f>IF(OR($B40="",$C40="",$D40="",$E40="",$E40="UPT",$F40&lt;an_initial,$F40&gt;an_final,$N40=FALSE),"",P_BDI_STR*VLOOKUP(O40,Coef!$E$2:$F$17,2,FALSE))</f>
        <v/>
      </c>
      <c r="K40" s="67" t="str">
        <f>IF(OR($B40="",$C40="",$D40="",$E40="",$E40="UPT",$F40="",$F40&gt;an_final,$N40=FALSE),"",P_BDI_STR*VLOOKUP(O40,Coef!$E$2:$F$17,2,FALSE))</f>
        <v/>
      </c>
      <c r="L40" s="226" t="str">
        <f t="shared" si="0"/>
        <v/>
      </c>
      <c r="M40" s="226" t="str">
        <f t="shared" si="1"/>
        <v/>
      </c>
      <c r="N40" s="333" t="b">
        <f t="shared" si="2"/>
        <v>0</v>
      </c>
      <c r="O40" s="5">
        <f t="shared" si="3"/>
        <v>1</v>
      </c>
    </row>
    <row r="41" spans="1:15" x14ac:dyDescent="0.25">
      <c r="A41" s="216">
        <v>32</v>
      </c>
      <c r="B41" s="39"/>
      <c r="C41" s="39"/>
      <c r="D41" s="39"/>
      <c r="E41" s="359"/>
      <c r="F41" s="38"/>
      <c r="G41" s="38"/>
      <c r="H41" s="38"/>
      <c r="I41" s="38"/>
      <c r="J41" s="67" t="str">
        <f>IF(OR($B41="",$C41="",$D41="",$E41="",$E41="UPT",$F41&lt;an_initial,$F41&gt;an_final,$N41=FALSE),"",P_BDI_STR*VLOOKUP(O41,Coef!$E$2:$F$17,2,FALSE))</f>
        <v/>
      </c>
      <c r="K41" s="67" t="str">
        <f>IF(OR($B41="",$C41="",$D41="",$E41="",$E41="UPT",$F41="",$F41&gt;an_final,$N41=FALSE),"",P_BDI_STR*VLOOKUP(O41,Coef!$E$2:$F$17,2,FALSE))</f>
        <v/>
      </c>
      <c r="L41" s="226" t="str">
        <f t="shared" si="0"/>
        <v/>
      </c>
      <c r="M41" s="226" t="str">
        <f t="shared" si="1"/>
        <v/>
      </c>
      <c r="N41" s="333" t="b">
        <f t="shared" si="2"/>
        <v>0</v>
      </c>
      <c r="O41" s="5">
        <f t="shared" si="3"/>
        <v>1</v>
      </c>
    </row>
    <row r="42" spans="1:15" x14ac:dyDescent="0.25">
      <c r="A42" s="216">
        <v>33</v>
      </c>
      <c r="B42" s="39"/>
      <c r="C42" s="39"/>
      <c r="D42" s="39"/>
      <c r="E42" s="359"/>
      <c r="F42" s="38"/>
      <c r="G42" s="38"/>
      <c r="H42" s="38"/>
      <c r="I42" s="38"/>
      <c r="J42" s="67" t="str">
        <f>IF(OR($B42="",$C42="",$D42="",$E42="",$E42="UPT",$F42&lt;an_initial,$F42&gt;an_final,$N42=FALSE),"",P_BDI_STR*VLOOKUP(O42,Coef!$E$2:$F$17,2,FALSE))</f>
        <v/>
      </c>
      <c r="K42" s="67" t="str">
        <f>IF(OR($B42="",$C42="",$D42="",$E42="",$E42="UPT",$F42="",$F42&gt;an_final,$N42=FALSE),"",P_BDI_STR*VLOOKUP(O42,Coef!$E$2:$F$17,2,FALSE))</f>
        <v/>
      </c>
      <c r="L42" s="226" t="str">
        <f t="shared" si="0"/>
        <v/>
      </c>
      <c r="M42" s="226" t="str">
        <f t="shared" si="1"/>
        <v/>
      </c>
      <c r="N42" s="333" t="b">
        <f t="shared" si="2"/>
        <v>0</v>
      </c>
      <c r="O42" s="5">
        <f t="shared" ref="O42:O73" si="4">LEN(B42)-LEN(SUBSTITUTE(B42,",",""))+1</f>
        <v>1</v>
      </c>
    </row>
    <row r="43" spans="1:15" x14ac:dyDescent="0.25">
      <c r="A43" s="216">
        <v>34</v>
      </c>
      <c r="B43" s="39"/>
      <c r="C43" s="39"/>
      <c r="D43" s="39"/>
      <c r="E43" s="359"/>
      <c r="F43" s="38"/>
      <c r="G43" s="38"/>
      <c r="H43" s="38"/>
      <c r="I43" s="38"/>
      <c r="J43" s="67" t="str">
        <f>IF(OR($B43="",$C43="",$D43="",$E43="",$E43="UPT",$F43&lt;an_initial,$F43&gt;an_final,$N43=FALSE),"",P_BDI_STR*VLOOKUP(O43,Coef!$E$2:$F$17,2,FALSE))</f>
        <v/>
      </c>
      <c r="K43" s="67" t="str">
        <f>IF(OR($B43="",$C43="",$D43="",$E43="",$E43="UPT",$F43="",$F43&gt;an_final,$N43=FALSE),"",P_BDI_STR*VLOOKUP(O43,Coef!$E$2:$F$17,2,FALSE))</f>
        <v/>
      </c>
      <c r="L43" s="226" t="str">
        <f t="shared" si="0"/>
        <v/>
      </c>
      <c r="M43" s="226" t="str">
        <f t="shared" si="1"/>
        <v/>
      </c>
      <c r="N43" s="333" t="b">
        <f t="shared" si="2"/>
        <v>0</v>
      </c>
      <c r="O43" s="5">
        <f t="shared" si="4"/>
        <v>1</v>
      </c>
    </row>
    <row r="44" spans="1:15" x14ac:dyDescent="0.25">
      <c r="A44" s="216">
        <v>35</v>
      </c>
      <c r="B44" s="39"/>
      <c r="C44" s="39"/>
      <c r="D44" s="39"/>
      <c r="E44" s="359"/>
      <c r="F44" s="38"/>
      <c r="G44" s="38"/>
      <c r="H44" s="38"/>
      <c r="I44" s="38"/>
      <c r="J44" s="67" t="str">
        <f>IF(OR($B44="",$C44="",$D44="",$E44="",$E44="UPT",$F44&lt;an_initial,$F44&gt;an_final,$N44=FALSE),"",P_BDI_STR*VLOOKUP(O44,Coef!$E$2:$F$17,2,FALSE))</f>
        <v/>
      </c>
      <c r="K44" s="67" t="str">
        <f>IF(OR($B44="",$C44="",$D44="",$E44="",$E44="UPT",$F44="",$F44&gt;an_final,$N44=FALSE),"",P_BDI_STR*VLOOKUP(O44,Coef!$E$2:$F$17,2,FALSE))</f>
        <v/>
      </c>
      <c r="L44" s="226" t="str">
        <f t="shared" si="0"/>
        <v/>
      </c>
      <c r="M44" s="226" t="str">
        <f t="shared" si="1"/>
        <v/>
      </c>
      <c r="N44" s="333" t="b">
        <f t="shared" si="2"/>
        <v>0</v>
      </c>
      <c r="O44" s="5">
        <f t="shared" si="4"/>
        <v>1</v>
      </c>
    </row>
    <row r="45" spans="1:15" x14ac:dyDescent="0.25">
      <c r="A45" s="216">
        <v>36</v>
      </c>
      <c r="B45" s="39"/>
      <c r="C45" s="39"/>
      <c r="D45" s="39"/>
      <c r="E45" s="359"/>
      <c r="F45" s="38"/>
      <c r="G45" s="38"/>
      <c r="H45" s="38"/>
      <c r="I45" s="38"/>
      <c r="J45" s="67" t="str">
        <f>IF(OR($B45="",$C45="",$D45="",$E45="",$E45="UPT",$F45&lt;an_initial,$F45&gt;an_final,$N45=FALSE),"",P_BDI_STR*VLOOKUP(O45,Coef!$E$2:$F$17,2,FALSE))</f>
        <v/>
      </c>
      <c r="K45" s="67" t="str">
        <f>IF(OR($B45="",$C45="",$D45="",$E45="",$E45="UPT",$F45="",$F45&gt;an_final,$N45=FALSE),"",P_BDI_STR*VLOOKUP(O45,Coef!$E$2:$F$17,2,FALSE))</f>
        <v/>
      </c>
      <c r="L45" s="226" t="str">
        <f t="shared" si="0"/>
        <v/>
      </c>
      <c r="M45" s="226" t="str">
        <f t="shared" si="1"/>
        <v/>
      </c>
      <c r="N45" s="333" t="b">
        <f t="shared" si="2"/>
        <v>0</v>
      </c>
      <c r="O45" s="5">
        <f t="shared" si="4"/>
        <v>1</v>
      </c>
    </row>
    <row r="46" spans="1:15" x14ac:dyDescent="0.25">
      <c r="A46" s="216">
        <v>37</v>
      </c>
      <c r="B46" s="39"/>
      <c r="C46" s="39"/>
      <c r="D46" s="39"/>
      <c r="E46" s="359"/>
      <c r="F46" s="38"/>
      <c r="G46" s="38"/>
      <c r="H46" s="38"/>
      <c r="I46" s="38"/>
      <c r="J46" s="67" t="str">
        <f>IF(OR($B46="",$C46="",$D46="",$E46="",$E46="UPT",$F46&lt;an_initial,$F46&gt;an_final,$N46=FALSE),"",P_BDI_STR*VLOOKUP(O46,Coef!$E$2:$F$17,2,FALSE))</f>
        <v/>
      </c>
      <c r="K46" s="67" t="str">
        <f>IF(OR($B46="",$C46="",$D46="",$E46="",$E46="UPT",$F46="",$F46&gt;an_final,$N46=FALSE),"",P_BDI_STR*VLOOKUP(O46,Coef!$E$2:$F$17,2,FALSE))</f>
        <v/>
      </c>
      <c r="L46" s="226" t="str">
        <f t="shared" si="0"/>
        <v/>
      </c>
      <c r="M46" s="226" t="str">
        <f t="shared" si="1"/>
        <v/>
      </c>
      <c r="N46" s="333" t="b">
        <f t="shared" si="2"/>
        <v>0</v>
      </c>
      <c r="O46" s="5">
        <f t="shared" si="4"/>
        <v>1</v>
      </c>
    </row>
    <row r="47" spans="1:15" x14ac:dyDescent="0.25">
      <c r="A47" s="216">
        <v>38</v>
      </c>
      <c r="B47" s="39"/>
      <c r="C47" s="39"/>
      <c r="D47" s="39"/>
      <c r="E47" s="359"/>
      <c r="F47" s="38"/>
      <c r="G47" s="38"/>
      <c r="H47" s="38"/>
      <c r="I47" s="38"/>
      <c r="J47" s="67" t="str">
        <f>IF(OR($B47="",$C47="",$D47="",$E47="",$E47="UPT",$F47&lt;an_initial,$F47&gt;an_final,$N47=FALSE),"",P_BDI_STR*VLOOKUP(O47,Coef!$E$2:$F$17,2,FALSE))</f>
        <v/>
      </c>
      <c r="K47" s="67" t="str">
        <f>IF(OR($B47="",$C47="",$D47="",$E47="",$E47="UPT",$F47="",$F47&gt;an_final,$N47=FALSE),"",P_BDI_STR*VLOOKUP(O47,Coef!$E$2:$F$17,2,FALSE))</f>
        <v/>
      </c>
      <c r="L47" s="226" t="str">
        <f t="shared" si="0"/>
        <v/>
      </c>
      <c r="M47" s="226" t="str">
        <f t="shared" si="1"/>
        <v/>
      </c>
      <c r="N47" s="333" t="b">
        <f t="shared" si="2"/>
        <v>0</v>
      </c>
      <c r="O47" s="5">
        <f t="shared" si="4"/>
        <v>1</v>
      </c>
    </row>
    <row r="48" spans="1:15" x14ac:dyDescent="0.25">
      <c r="A48" s="216">
        <v>39</v>
      </c>
      <c r="B48" s="39"/>
      <c r="C48" s="39"/>
      <c r="D48" s="39"/>
      <c r="E48" s="359"/>
      <c r="F48" s="38"/>
      <c r="G48" s="38"/>
      <c r="H48" s="38"/>
      <c r="I48" s="38"/>
      <c r="J48" s="67" t="str">
        <f>IF(OR($B48="",$C48="",$D48="",$E48="",$E48="UPT",$F48&lt;an_initial,$F48&gt;an_final,$N48=FALSE),"",P_BDI_STR*VLOOKUP(O48,Coef!$E$2:$F$17,2,FALSE))</f>
        <v/>
      </c>
      <c r="K48" s="67" t="str">
        <f>IF(OR($B48="",$C48="",$D48="",$E48="",$E48="UPT",$F48="",$F48&gt;an_final,$N48=FALSE),"",P_BDI_STR*VLOOKUP(O48,Coef!$E$2:$F$17,2,FALSE))</f>
        <v/>
      </c>
      <c r="L48" s="226" t="str">
        <f t="shared" si="0"/>
        <v/>
      </c>
      <c r="M48" s="226" t="str">
        <f t="shared" si="1"/>
        <v/>
      </c>
      <c r="N48" s="333" t="b">
        <f t="shared" si="2"/>
        <v>0</v>
      </c>
      <c r="O48" s="5">
        <f t="shared" si="4"/>
        <v>1</v>
      </c>
    </row>
    <row r="49" spans="1:15" x14ac:dyDescent="0.25">
      <c r="A49" s="216">
        <v>40</v>
      </c>
      <c r="B49" s="39"/>
      <c r="C49" s="39"/>
      <c r="D49" s="39"/>
      <c r="E49" s="359"/>
      <c r="F49" s="38"/>
      <c r="G49" s="38"/>
      <c r="H49" s="38"/>
      <c r="I49" s="38"/>
      <c r="J49" s="67" t="str">
        <f>IF(OR($B49="",$C49="",$D49="",$E49="",$E49="UPT",$F49&lt;an_initial,$F49&gt;an_final,$N49=FALSE),"",P_BDI_STR*VLOOKUP(O49,Coef!$E$2:$F$17,2,FALSE))</f>
        <v/>
      </c>
      <c r="K49" s="67" t="str">
        <f>IF(OR($B49="",$C49="",$D49="",$E49="",$E49="UPT",$F49="",$F49&gt;an_final,$N49=FALSE),"",P_BDI_STR*VLOOKUP(O49,Coef!$E$2:$F$17,2,FALSE))</f>
        <v/>
      </c>
      <c r="L49" s="226" t="str">
        <f t="shared" si="0"/>
        <v/>
      </c>
      <c r="M49" s="226" t="str">
        <f t="shared" si="1"/>
        <v/>
      </c>
      <c r="N49" s="333" t="b">
        <f t="shared" si="2"/>
        <v>0</v>
      </c>
      <c r="O49" s="5">
        <f t="shared" si="4"/>
        <v>1</v>
      </c>
    </row>
    <row r="50" spans="1:15" x14ac:dyDescent="0.25">
      <c r="A50" s="216">
        <v>41</v>
      </c>
      <c r="B50" s="39"/>
      <c r="C50" s="39"/>
      <c r="D50" s="39"/>
      <c r="E50" s="359"/>
      <c r="F50" s="38"/>
      <c r="G50" s="38"/>
      <c r="H50" s="38"/>
      <c r="I50" s="38"/>
      <c r="J50" s="67" t="str">
        <f>IF(OR($B50="",$C50="",$D50="",$E50="",$E50="UPT",$F50&lt;an_initial,$F50&gt;an_final,$N50=FALSE),"",P_BDI_STR*VLOOKUP(O50,Coef!$E$2:$F$17,2,FALSE))</f>
        <v/>
      </c>
      <c r="K50" s="67" t="str">
        <f>IF(OR($B50="",$C50="",$D50="",$E50="",$E50="UPT",$F50="",$F50&gt;an_final,$N50=FALSE),"",P_BDI_STR*VLOOKUP(O50,Coef!$E$2:$F$17,2,FALSE))</f>
        <v/>
      </c>
      <c r="L50" s="226" t="str">
        <f t="shared" si="0"/>
        <v/>
      </c>
      <c r="M50" s="226" t="str">
        <f t="shared" si="1"/>
        <v/>
      </c>
      <c r="N50" s="333" t="b">
        <f t="shared" si="2"/>
        <v>0</v>
      </c>
      <c r="O50" s="5">
        <f t="shared" si="4"/>
        <v>1</v>
      </c>
    </row>
    <row r="51" spans="1:15" x14ac:dyDescent="0.25">
      <c r="A51" s="216">
        <v>42</v>
      </c>
      <c r="B51" s="39"/>
      <c r="C51" s="39"/>
      <c r="D51" s="39"/>
      <c r="E51" s="359"/>
      <c r="F51" s="38"/>
      <c r="G51" s="38"/>
      <c r="H51" s="38"/>
      <c r="I51" s="38"/>
      <c r="J51" s="67" t="str">
        <f>IF(OR($B51="",$C51="",$D51="",$E51="",$E51="UPT",$F51&lt;an_initial,$F51&gt;an_final,$N51=FALSE),"",P_BDI_STR*VLOOKUP(O51,Coef!$E$2:$F$17,2,FALSE))</f>
        <v/>
      </c>
      <c r="K51" s="67" t="str">
        <f>IF(OR($B51="",$C51="",$D51="",$E51="",$E51="UPT",$F51="",$F51&gt;an_final,$N51=FALSE),"",P_BDI_STR*VLOOKUP(O51,Coef!$E$2:$F$17,2,FALSE))</f>
        <v/>
      </c>
      <c r="L51" s="226" t="str">
        <f t="shared" si="0"/>
        <v/>
      </c>
      <c r="M51" s="226" t="str">
        <f t="shared" si="1"/>
        <v/>
      </c>
      <c r="N51" s="333" t="b">
        <f t="shared" si="2"/>
        <v>0</v>
      </c>
      <c r="O51" s="5">
        <f t="shared" si="4"/>
        <v>1</v>
      </c>
    </row>
    <row r="52" spans="1:15" x14ac:dyDescent="0.25">
      <c r="A52" s="216">
        <v>43</v>
      </c>
      <c r="B52" s="39"/>
      <c r="C52" s="39"/>
      <c r="D52" s="39"/>
      <c r="E52" s="359"/>
      <c r="F52" s="38"/>
      <c r="G52" s="38"/>
      <c r="H52" s="38"/>
      <c r="I52" s="38"/>
      <c r="J52" s="67" t="str">
        <f>IF(OR($B52="",$C52="",$D52="",$E52="",$E52="UPT",$F52&lt;an_initial,$F52&gt;an_final,$N52=FALSE),"",P_BDI_STR*VLOOKUP(O52,Coef!$E$2:$F$17,2,FALSE))</f>
        <v/>
      </c>
      <c r="K52" s="67" t="str">
        <f>IF(OR($B52="",$C52="",$D52="",$E52="",$E52="UPT",$F52="",$F52&gt;an_final,$N52=FALSE),"",P_BDI_STR*VLOOKUP(O52,Coef!$E$2:$F$17,2,FALSE))</f>
        <v/>
      </c>
      <c r="L52" s="226" t="str">
        <f t="shared" si="0"/>
        <v/>
      </c>
      <c r="M52" s="226" t="str">
        <f t="shared" si="1"/>
        <v/>
      </c>
      <c r="N52" s="333" t="b">
        <f t="shared" si="2"/>
        <v>0</v>
      </c>
      <c r="O52" s="5">
        <f t="shared" si="4"/>
        <v>1</v>
      </c>
    </row>
    <row r="53" spans="1:15" x14ac:dyDescent="0.25">
      <c r="A53" s="216">
        <v>44</v>
      </c>
      <c r="B53" s="39"/>
      <c r="C53" s="39"/>
      <c r="D53" s="39"/>
      <c r="E53" s="359"/>
      <c r="F53" s="38"/>
      <c r="G53" s="38"/>
      <c r="H53" s="38"/>
      <c r="I53" s="38"/>
      <c r="J53" s="67" t="str">
        <f>IF(OR($B53="",$C53="",$D53="",$E53="",$E53="UPT",$F53&lt;an_initial,$F53&gt;an_final,$N53=FALSE),"",P_BDI_STR*VLOOKUP(O53,Coef!$E$2:$F$17,2,FALSE))</f>
        <v/>
      </c>
      <c r="K53" s="67" t="str">
        <f>IF(OR($B53="",$C53="",$D53="",$E53="",$E53="UPT",$F53="",$F53&gt;an_final,$N53=FALSE),"",P_BDI_STR*VLOOKUP(O53,Coef!$E$2:$F$17,2,FALSE))</f>
        <v/>
      </c>
      <c r="L53" s="226" t="str">
        <f t="shared" si="0"/>
        <v/>
      </c>
      <c r="M53" s="226" t="str">
        <f t="shared" si="1"/>
        <v/>
      </c>
      <c r="N53" s="333" t="b">
        <f t="shared" si="2"/>
        <v>0</v>
      </c>
      <c r="O53" s="5">
        <f t="shared" si="4"/>
        <v>1</v>
      </c>
    </row>
    <row r="54" spans="1:15" x14ac:dyDescent="0.25">
      <c r="A54" s="216">
        <v>45</v>
      </c>
      <c r="B54" s="39"/>
      <c r="C54" s="39"/>
      <c r="D54" s="39"/>
      <c r="E54" s="359"/>
      <c r="F54" s="38"/>
      <c r="G54" s="38"/>
      <c r="H54" s="38"/>
      <c r="I54" s="38"/>
      <c r="J54" s="67" t="str">
        <f>IF(OR($B54="",$C54="",$D54="",$E54="",$E54="UPT",$F54&lt;an_initial,$F54&gt;an_final,$N54=FALSE),"",P_BDI_STR*VLOOKUP(O54,Coef!$E$2:$F$17,2,FALSE))</f>
        <v/>
      </c>
      <c r="K54" s="67" t="str">
        <f>IF(OR($B54="",$C54="",$D54="",$E54="",$E54="UPT",$F54="",$F54&gt;an_final,$N54=FALSE),"",P_BDI_STR*VLOOKUP(O54,Coef!$E$2:$F$17,2,FALSE))</f>
        <v/>
      </c>
      <c r="L54" s="226" t="str">
        <f t="shared" si="0"/>
        <v/>
      </c>
      <c r="M54" s="226" t="str">
        <f t="shared" si="1"/>
        <v/>
      </c>
      <c r="N54" s="333" t="b">
        <f t="shared" si="2"/>
        <v>0</v>
      </c>
      <c r="O54" s="5">
        <f t="shared" si="4"/>
        <v>1</v>
      </c>
    </row>
    <row r="55" spans="1:15" x14ac:dyDescent="0.25">
      <c r="A55" s="216">
        <v>46</v>
      </c>
      <c r="B55" s="39"/>
      <c r="C55" s="39"/>
      <c r="D55" s="39"/>
      <c r="E55" s="359"/>
      <c r="F55" s="38"/>
      <c r="G55" s="38"/>
      <c r="H55" s="38"/>
      <c r="I55" s="38"/>
      <c r="J55" s="67" t="str">
        <f>IF(OR($B55="",$C55="",$D55="",$E55="",$E55="UPT",$F55&lt;an_initial,$F55&gt;an_final,$N55=FALSE),"",P_BDI_STR*VLOOKUP(O55,Coef!$E$2:$F$17,2,FALSE))</f>
        <v/>
      </c>
      <c r="K55" s="67" t="str">
        <f>IF(OR($B55="",$C55="",$D55="",$E55="",$E55="UPT",$F55="",$F55&gt;an_final,$N55=FALSE),"",P_BDI_STR*VLOOKUP(O55,Coef!$E$2:$F$17,2,FALSE))</f>
        <v/>
      </c>
      <c r="L55" s="226" t="str">
        <f t="shared" si="0"/>
        <v/>
      </c>
      <c r="M55" s="226" t="str">
        <f t="shared" si="1"/>
        <v/>
      </c>
      <c r="N55" s="333" t="b">
        <f t="shared" si="2"/>
        <v>0</v>
      </c>
      <c r="O55" s="5">
        <f t="shared" si="4"/>
        <v>1</v>
      </c>
    </row>
    <row r="56" spans="1:15" x14ac:dyDescent="0.25">
      <c r="A56" s="216">
        <v>47</v>
      </c>
      <c r="B56" s="39"/>
      <c r="C56" s="39"/>
      <c r="D56" s="39"/>
      <c r="E56" s="359"/>
      <c r="F56" s="38"/>
      <c r="G56" s="38"/>
      <c r="H56" s="38"/>
      <c r="I56" s="38"/>
      <c r="J56" s="67" t="str">
        <f>IF(OR($B56="",$C56="",$D56="",$E56="",$E56="UPT",$F56&lt;an_initial,$F56&gt;an_final,$N56=FALSE),"",P_BDI_STR*VLOOKUP(O56,Coef!$E$2:$F$17,2,FALSE))</f>
        <v/>
      </c>
      <c r="K56" s="67" t="str">
        <f>IF(OR($B56="",$C56="",$D56="",$E56="",$E56="UPT",$F56="",$F56&gt;an_final,$N56=FALSE),"",P_BDI_STR*VLOOKUP(O56,Coef!$E$2:$F$17,2,FALSE))</f>
        <v/>
      </c>
      <c r="L56" s="226" t="str">
        <f t="shared" si="0"/>
        <v/>
      </c>
      <c r="M56" s="226" t="str">
        <f t="shared" si="1"/>
        <v/>
      </c>
      <c r="N56" s="333" t="b">
        <f t="shared" si="2"/>
        <v>0</v>
      </c>
      <c r="O56" s="5">
        <f t="shared" si="4"/>
        <v>1</v>
      </c>
    </row>
    <row r="57" spans="1:15" x14ac:dyDescent="0.25">
      <c r="A57" s="216">
        <v>48</v>
      </c>
      <c r="B57" s="39"/>
      <c r="C57" s="39"/>
      <c r="D57" s="39"/>
      <c r="E57" s="359"/>
      <c r="F57" s="38"/>
      <c r="G57" s="38"/>
      <c r="H57" s="38"/>
      <c r="I57" s="38"/>
      <c r="J57" s="67" t="str">
        <f>IF(OR($B57="",$C57="",$D57="",$E57="",$E57="UPT",$F57&lt;an_initial,$F57&gt;an_final,$N57=FALSE),"",P_BDI_STR*VLOOKUP(O57,Coef!$E$2:$F$17,2,FALSE))</f>
        <v/>
      </c>
      <c r="K57" s="67" t="str">
        <f>IF(OR($B57="",$C57="",$D57="",$E57="",$E57="UPT",$F57="",$F57&gt;an_final,$N57=FALSE),"",P_BDI_STR*VLOOKUP(O57,Coef!$E$2:$F$17,2,FALSE))</f>
        <v/>
      </c>
      <c r="L57" s="226" t="str">
        <f t="shared" si="0"/>
        <v/>
      </c>
      <c r="M57" s="226" t="str">
        <f t="shared" si="1"/>
        <v/>
      </c>
      <c r="N57" s="333" t="b">
        <f t="shared" si="2"/>
        <v>0</v>
      </c>
      <c r="O57" s="5">
        <f t="shared" si="4"/>
        <v>1</v>
      </c>
    </row>
    <row r="58" spans="1:15" x14ac:dyDescent="0.25">
      <c r="A58" s="216">
        <v>49</v>
      </c>
      <c r="B58" s="39"/>
      <c r="C58" s="39"/>
      <c r="D58" s="39"/>
      <c r="E58" s="359"/>
      <c r="F58" s="38"/>
      <c r="G58" s="38"/>
      <c r="H58" s="38"/>
      <c r="I58" s="38"/>
      <c r="J58" s="67" t="str">
        <f>IF(OR($B58="",$C58="",$D58="",$E58="",$E58="UPT",$F58&lt;an_initial,$F58&gt;an_final,$N58=FALSE),"",P_BDI_STR*VLOOKUP(O58,Coef!$E$2:$F$17,2,FALSE))</f>
        <v/>
      </c>
      <c r="K58" s="67" t="str">
        <f>IF(OR($B58="",$C58="",$D58="",$E58="",$E58="UPT",$F58="",$F58&gt;an_final,$N58=FALSE),"",P_BDI_STR*VLOOKUP(O58,Coef!$E$2:$F$17,2,FALSE))</f>
        <v/>
      </c>
      <c r="L58" s="226" t="str">
        <f t="shared" si="0"/>
        <v/>
      </c>
      <c r="M58" s="226" t="str">
        <f t="shared" si="1"/>
        <v/>
      </c>
      <c r="N58" s="333" t="b">
        <f t="shared" si="2"/>
        <v>0</v>
      </c>
      <c r="O58" s="5">
        <f t="shared" si="4"/>
        <v>1</v>
      </c>
    </row>
    <row r="59" spans="1:15" x14ac:dyDescent="0.25">
      <c r="A59" s="216">
        <v>50</v>
      </c>
      <c r="B59" s="39"/>
      <c r="C59" s="39"/>
      <c r="D59" s="39"/>
      <c r="E59" s="359"/>
      <c r="F59" s="38"/>
      <c r="G59" s="38"/>
      <c r="H59" s="38"/>
      <c r="I59" s="38"/>
      <c r="J59" s="67" t="str">
        <f>IF(OR($B59="",$C59="",$D59="",$E59="",$E59="UPT",$F59&lt;an_initial,$F59&gt;an_final,$N59=FALSE),"",P_BDI_STR*VLOOKUP(O59,Coef!$E$2:$F$17,2,FALSE))</f>
        <v/>
      </c>
      <c r="K59" s="67" t="str">
        <f>IF(OR($B59="",$C59="",$D59="",$E59="",$E59="UPT",$F59="",$F59&gt;an_final,$N59=FALSE),"",P_BDI_STR*VLOOKUP(O59,Coef!$E$2:$F$17,2,FALSE))</f>
        <v/>
      </c>
      <c r="L59" s="226" t="str">
        <f t="shared" si="0"/>
        <v/>
      </c>
      <c r="M59" s="226" t="str">
        <f t="shared" si="1"/>
        <v/>
      </c>
      <c r="N59" s="333" t="b">
        <f t="shared" si="2"/>
        <v>0</v>
      </c>
      <c r="O59" s="5">
        <f t="shared" si="4"/>
        <v>1</v>
      </c>
    </row>
    <row r="60" spans="1:15" x14ac:dyDescent="0.25">
      <c r="A60" s="216">
        <v>51</v>
      </c>
      <c r="B60" s="39"/>
      <c r="C60" s="39"/>
      <c r="D60" s="39"/>
      <c r="E60" s="359"/>
      <c r="F60" s="38"/>
      <c r="G60" s="38"/>
      <c r="H60" s="38"/>
      <c r="I60" s="38"/>
      <c r="J60" s="67" t="str">
        <f>IF(OR($B60="",$C60="",$D60="",$E60="",$E60="UPT",$F60&lt;an_initial,$F60&gt;an_final,$N60=FALSE),"",P_BDI_STR*VLOOKUP(O60,Coef!$E$2:$F$17,2,FALSE))</f>
        <v/>
      </c>
      <c r="K60" s="67" t="str">
        <f>IF(OR($B60="",$C60="",$D60="",$E60="",$E60="UPT",$F60="",$F60&gt;an_final,$N60=FALSE),"",P_BDI_STR*VLOOKUP(O60,Coef!$E$2:$F$17,2,FALSE))</f>
        <v/>
      </c>
      <c r="L60" s="226" t="str">
        <f t="shared" si="0"/>
        <v/>
      </c>
      <c r="M60" s="226" t="str">
        <f t="shared" si="1"/>
        <v/>
      </c>
      <c r="N60" s="333" t="b">
        <f t="shared" si="2"/>
        <v>0</v>
      </c>
      <c r="O60" s="5">
        <f t="shared" si="4"/>
        <v>1</v>
      </c>
    </row>
    <row r="61" spans="1:15" x14ac:dyDescent="0.25">
      <c r="A61" s="216">
        <v>52</v>
      </c>
      <c r="B61" s="39"/>
      <c r="C61" s="39"/>
      <c r="D61" s="39"/>
      <c r="E61" s="359"/>
      <c r="F61" s="38"/>
      <c r="G61" s="38"/>
      <c r="H61" s="38"/>
      <c r="I61" s="38"/>
      <c r="J61" s="67" t="str">
        <f>IF(OR($B61="",$C61="",$D61="",$E61="",$E61="UPT",$F61&lt;an_initial,$F61&gt;an_final,$N61=FALSE),"",P_BDI_STR*VLOOKUP(O61,Coef!$E$2:$F$17,2,FALSE))</f>
        <v/>
      </c>
      <c r="K61" s="67" t="str">
        <f>IF(OR($B61="",$C61="",$D61="",$E61="",$E61="UPT",$F61="",$F61&gt;an_final,$N61=FALSE),"",P_BDI_STR*VLOOKUP(O61,Coef!$E$2:$F$17,2,FALSE))</f>
        <v/>
      </c>
      <c r="L61" s="226" t="str">
        <f t="shared" si="0"/>
        <v/>
      </c>
      <c r="M61" s="226" t="str">
        <f t="shared" si="1"/>
        <v/>
      </c>
      <c r="N61" s="333" t="b">
        <f t="shared" si="2"/>
        <v>0</v>
      </c>
      <c r="O61" s="5">
        <f t="shared" si="4"/>
        <v>1</v>
      </c>
    </row>
    <row r="62" spans="1:15" x14ac:dyDescent="0.25">
      <c r="A62" s="216">
        <v>53</v>
      </c>
      <c r="B62" s="39"/>
      <c r="C62" s="39"/>
      <c r="D62" s="39"/>
      <c r="E62" s="359"/>
      <c r="F62" s="38"/>
      <c r="G62" s="38"/>
      <c r="H62" s="38"/>
      <c r="I62" s="38"/>
      <c r="J62" s="67" t="str">
        <f>IF(OR($B62="",$C62="",$D62="",$E62="",$E62="UPT",$F62&lt;an_initial,$F62&gt;an_final,$N62=FALSE),"",P_BDI_STR*VLOOKUP(O62,Coef!$E$2:$F$17,2,FALSE))</f>
        <v/>
      </c>
      <c r="K62" s="67" t="str">
        <f>IF(OR($B62="",$C62="",$D62="",$E62="",$E62="UPT",$F62="",$F62&gt;an_final,$N62=FALSE),"",P_BDI_STR*VLOOKUP(O62,Coef!$E$2:$F$17,2,FALSE))</f>
        <v/>
      </c>
      <c r="L62" s="226" t="str">
        <f t="shared" si="0"/>
        <v/>
      </c>
      <c r="M62" s="226" t="str">
        <f t="shared" si="1"/>
        <v/>
      </c>
      <c r="N62" s="333" t="b">
        <f t="shared" si="2"/>
        <v>0</v>
      </c>
      <c r="O62" s="5">
        <f t="shared" si="4"/>
        <v>1</v>
      </c>
    </row>
    <row r="63" spans="1:15" x14ac:dyDescent="0.25">
      <c r="A63" s="216">
        <v>54</v>
      </c>
      <c r="B63" s="39"/>
      <c r="C63" s="39"/>
      <c r="D63" s="39"/>
      <c r="E63" s="359"/>
      <c r="F63" s="38"/>
      <c r="G63" s="38"/>
      <c r="H63" s="38"/>
      <c r="I63" s="38"/>
      <c r="J63" s="67" t="str">
        <f>IF(OR($B63="",$C63="",$D63="",$E63="",$E63="UPT",$F63&lt;an_initial,$F63&gt;an_final,$N63=FALSE),"",P_BDI_STR*VLOOKUP(O63,Coef!$E$2:$F$17,2,FALSE))</f>
        <v/>
      </c>
      <c r="K63" s="67" t="str">
        <f>IF(OR($B63="",$C63="",$D63="",$E63="",$E63="UPT",$F63="",$F63&gt;an_final,$N63=FALSE),"",P_BDI_STR*VLOOKUP(O63,Coef!$E$2:$F$17,2,FALSE))</f>
        <v/>
      </c>
      <c r="L63" s="226" t="str">
        <f t="shared" si="0"/>
        <v/>
      </c>
      <c r="M63" s="226" t="str">
        <f t="shared" si="1"/>
        <v/>
      </c>
      <c r="N63" s="333" t="b">
        <f t="shared" si="2"/>
        <v>0</v>
      </c>
      <c r="O63" s="5">
        <f t="shared" si="4"/>
        <v>1</v>
      </c>
    </row>
    <row r="64" spans="1:15" x14ac:dyDescent="0.25">
      <c r="A64" s="216">
        <v>55</v>
      </c>
      <c r="B64" s="39"/>
      <c r="C64" s="39"/>
      <c r="D64" s="39"/>
      <c r="E64" s="359"/>
      <c r="F64" s="38"/>
      <c r="G64" s="38"/>
      <c r="H64" s="38"/>
      <c r="I64" s="38"/>
      <c r="J64" s="67" t="str">
        <f>IF(OR($B64="",$C64="",$D64="",$E64="",$E64="UPT",$F64&lt;an_initial,$F64&gt;an_final,$N64=FALSE),"",P_BDI_STR*VLOOKUP(O64,Coef!$E$2:$F$17,2,FALSE))</f>
        <v/>
      </c>
      <c r="K64" s="67" t="str">
        <f>IF(OR($B64="",$C64="",$D64="",$E64="",$E64="UPT",$F64="",$F64&gt;an_final,$N64=FALSE),"",P_BDI_STR*VLOOKUP(O64,Coef!$E$2:$F$17,2,FALSE))</f>
        <v/>
      </c>
      <c r="L64" s="226" t="str">
        <f t="shared" si="0"/>
        <v/>
      </c>
      <c r="M64" s="226" t="str">
        <f t="shared" si="1"/>
        <v/>
      </c>
      <c r="N64" s="333" t="b">
        <f t="shared" si="2"/>
        <v>0</v>
      </c>
      <c r="O64" s="5">
        <f t="shared" si="4"/>
        <v>1</v>
      </c>
    </row>
    <row r="65" spans="1:15" x14ac:dyDescent="0.25">
      <c r="A65" s="216">
        <v>56</v>
      </c>
      <c r="B65" s="39"/>
      <c r="C65" s="39"/>
      <c r="D65" s="39"/>
      <c r="E65" s="359"/>
      <c r="F65" s="38"/>
      <c r="G65" s="38"/>
      <c r="H65" s="38"/>
      <c r="I65" s="38"/>
      <c r="J65" s="67" t="str">
        <f>IF(OR($B65="",$C65="",$D65="",$E65="",$E65="UPT",$F65&lt;an_initial,$F65&gt;an_final,$N65=FALSE),"",P_BDI_STR*VLOOKUP(O65,Coef!$E$2:$F$17,2,FALSE))</f>
        <v/>
      </c>
      <c r="K65" s="67" t="str">
        <f>IF(OR($B65="",$C65="",$D65="",$E65="",$E65="UPT",$F65="",$F65&gt;an_final,$N65=FALSE),"",P_BDI_STR*VLOOKUP(O65,Coef!$E$2:$F$17,2,FALSE))</f>
        <v/>
      </c>
      <c r="L65" s="226" t="str">
        <f t="shared" si="0"/>
        <v/>
      </c>
      <c r="M65" s="226" t="str">
        <f t="shared" si="1"/>
        <v/>
      </c>
      <c r="N65" s="333" t="b">
        <f t="shared" si="2"/>
        <v>0</v>
      </c>
      <c r="O65" s="5">
        <f t="shared" si="4"/>
        <v>1</v>
      </c>
    </row>
    <row r="66" spans="1:15" x14ac:dyDescent="0.25">
      <c r="A66" s="216">
        <v>57</v>
      </c>
      <c r="B66" s="39"/>
      <c r="C66" s="39"/>
      <c r="D66" s="39"/>
      <c r="E66" s="359"/>
      <c r="F66" s="38"/>
      <c r="G66" s="38"/>
      <c r="H66" s="38"/>
      <c r="I66" s="38"/>
      <c r="J66" s="67" t="str">
        <f>IF(OR($B66="",$C66="",$D66="",$E66="",$E66="UPT",$F66&lt;an_initial,$F66&gt;an_final,$N66=FALSE),"",P_BDI_STR*VLOOKUP(O66,Coef!$E$2:$F$17,2,FALSE))</f>
        <v/>
      </c>
      <c r="K66" s="67" t="str">
        <f>IF(OR($B66="",$C66="",$D66="",$E66="",$E66="UPT",$F66="",$F66&gt;an_final,$N66=FALSE),"",P_BDI_STR*VLOOKUP(O66,Coef!$E$2:$F$17,2,FALSE))</f>
        <v/>
      </c>
      <c r="L66" s="226" t="str">
        <f t="shared" si="0"/>
        <v/>
      </c>
      <c r="M66" s="226" t="str">
        <f t="shared" si="1"/>
        <v/>
      </c>
      <c r="N66" s="333" t="b">
        <f t="shared" si="2"/>
        <v>0</v>
      </c>
      <c r="O66" s="5">
        <f t="shared" si="4"/>
        <v>1</v>
      </c>
    </row>
    <row r="67" spans="1:15" x14ac:dyDescent="0.25">
      <c r="A67" s="216">
        <v>58</v>
      </c>
      <c r="B67" s="39"/>
      <c r="C67" s="39"/>
      <c r="D67" s="39"/>
      <c r="E67" s="359"/>
      <c r="F67" s="38"/>
      <c r="G67" s="38"/>
      <c r="H67" s="38"/>
      <c r="I67" s="38"/>
      <c r="J67" s="67" t="str">
        <f>IF(OR($B67="",$C67="",$D67="",$E67="",$E67="UPT",$F67&lt;an_initial,$F67&gt;an_final,$N67=FALSE),"",P_BDI_STR*VLOOKUP(O67,Coef!$E$2:$F$17,2,FALSE))</f>
        <v/>
      </c>
      <c r="K67" s="67" t="str">
        <f>IF(OR($B67="",$C67="",$D67="",$E67="",$E67="UPT",$F67="",$F67&gt;an_final,$N67=FALSE),"",P_BDI_STR*VLOOKUP(O67,Coef!$E$2:$F$17,2,FALSE))</f>
        <v/>
      </c>
      <c r="L67" s="226" t="str">
        <f t="shared" si="0"/>
        <v/>
      </c>
      <c r="M67" s="226" t="str">
        <f t="shared" si="1"/>
        <v/>
      </c>
      <c r="N67" s="333" t="b">
        <f t="shared" si="2"/>
        <v>0</v>
      </c>
      <c r="O67" s="5">
        <f t="shared" si="4"/>
        <v>1</v>
      </c>
    </row>
    <row r="68" spans="1:15" x14ac:dyDescent="0.25">
      <c r="A68" s="216">
        <v>59</v>
      </c>
      <c r="B68" s="39"/>
      <c r="C68" s="39"/>
      <c r="D68" s="39"/>
      <c r="E68" s="359"/>
      <c r="F68" s="38"/>
      <c r="G68" s="38"/>
      <c r="H68" s="38"/>
      <c r="I68" s="38"/>
      <c r="J68" s="67" t="str">
        <f>IF(OR($B68="",$C68="",$D68="",$E68="",$E68="UPT",$F68&lt;an_initial,$F68&gt;an_final,$N68=FALSE),"",P_BDI_STR*VLOOKUP(O68,Coef!$E$2:$F$17,2,FALSE))</f>
        <v/>
      </c>
      <c r="K68" s="67" t="str">
        <f>IF(OR($B68="",$C68="",$D68="",$E68="",$E68="UPT",$F68="",$F68&gt;an_final,$N68=FALSE),"",P_BDI_STR*VLOOKUP(O68,Coef!$E$2:$F$17,2,FALSE))</f>
        <v/>
      </c>
      <c r="L68" s="226" t="str">
        <f t="shared" si="0"/>
        <v/>
      </c>
      <c r="M68" s="226" t="str">
        <f t="shared" si="1"/>
        <v/>
      </c>
      <c r="N68" s="333" t="b">
        <f t="shared" si="2"/>
        <v>0</v>
      </c>
      <c r="O68" s="5">
        <f t="shared" si="4"/>
        <v>1</v>
      </c>
    </row>
    <row r="69" spans="1:15" x14ac:dyDescent="0.25">
      <c r="A69" s="216">
        <v>60</v>
      </c>
      <c r="B69" s="39"/>
      <c r="C69" s="39"/>
      <c r="D69" s="39"/>
      <c r="E69" s="359"/>
      <c r="F69" s="38"/>
      <c r="G69" s="38"/>
      <c r="H69" s="38"/>
      <c r="I69" s="38"/>
      <c r="J69" s="67" t="str">
        <f>IF(OR($B69="",$C69="",$D69="",$E69="",$E69="UPT",$F69&lt;an_initial,$F69&gt;an_final,$N69=FALSE),"",P_BDI_STR*VLOOKUP(O69,Coef!$E$2:$F$17,2,FALSE))</f>
        <v/>
      </c>
      <c r="K69" s="67" t="str">
        <f>IF(OR($B69="",$C69="",$D69="",$E69="",$E69="UPT",$F69="",$F69&gt;an_final,$N69=FALSE),"",P_BDI_STR*VLOOKUP(O69,Coef!$E$2:$F$17,2,FALSE))</f>
        <v/>
      </c>
      <c r="L69" s="226" t="str">
        <f t="shared" si="0"/>
        <v/>
      </c>
      <c r="M69" s="226" t="str">
        <f t="shared" si="1"/>
        <v/>
      </c>
      <c r="N69" s="333" t="b">
        <f t="shared" si="2"/>
        <v>0</v>
      </c>
      <c r="O69" s="5">
        <f t="shared" si="4"/>
        <v>1</v>
      </c>
    </row>
    <row r="70" spans="1:15" x14ac:dyDescent="0.25">
      <c r="A70" s="216">
        <v>61</v>
      </c>
      <c r="B70" s="39"/>
      <c r="C70" s="39"/>
      <c r="D70" s="39"/>
      <c r="E70" s="359"/>
      <c r="F70" s="38"/>
      <c r="G70" s="38"/>
      <c r="H70" s="38"/>
      <c r="I70" s="38"/>
      <c r="J70" s="67" t="str">
        <f>IF(OR($B70="",$C70="",$D70="",$E70="",$E70="UPT",$F70&lt;an_initial,$F70&gt;an_final,$N70=FALSE),"",P_BDI_STR*VLOOKUP(O70,Coef!$E$2:$F$17,2,FALSE))</f>
        <v/>
      </c>
      <c r="K70" s="67" t="str">
        <f>IF(OR($B70="",$C70="",$D70="",$E70="",$E70="UPT",$F70="",$F70&gt;an_final,$N70=FALSE),"",P_BDI_STR*VLOOKUP(O70,Coef!$E$2:$F$17,2,FALSE))</f>
        <v/>
      </c>
      <c r="L70" s="226" t="str">
        <f t="shared" si="0"/>
        <v/>
      </c>
      <c r="M70" s="226" t="str">
        <f t="shared" si="1"/>
        <v/>
      </c>
      <c r="N70" s="333" t="b">
        <f t="shared" si="2"/>
        <v>0</v>
      </c>
      <c r="O70" s="5">
        <f t="shared" si="4"/>
        <v>1</v>
      </c>
    </row>
    <row r="71" spans="1:15" x14ac:dyDescent="0.25">
      <c r="A71" s="216">
        <v>62</v>
      </c>
      <c r="B71" s="39"/>
      <c r="C71" s="39"/>
      <c r="D71" s="39"/>
      <c r="E71" s="359"/>
      <c r="F71" s="38"/>
      <c r="G71" s="38"/>
      <c r="H71" s="38"/>
      <c r="I71" s="38"/>
      <c r="J71" s="67" t="str">
        <f>IF(OR($B71="",$C71="",$D71="",$E71="",$E71="UPT",$F71&lt;an_initial,$F71&gt;an_final,$N71=FALSE),"",P_BDI_STR*VLOOKUP(O71,Coef!$E$2:$F$17,2,FALSE))</f>
        <v/>
      </c>
      <c r="K71" s="67" t="str">
        <f>IF(OR($B71="",$C71="",$D71="",$E71="",$E71="UPT",$F71="",$F71&gt;an_final,$N71=FALSE),"",P_BDI_STR*VLOOKUP(O71,Coef!$E$2:$F$17,2,FALSE))</f>
        <v/>
      </c>
      <c r="L71" s="226" t="str">
        <f t="shared" si="0"/>
        <v/>
      </c>
      <c r="M71" s="226" t="str">
        <f t="shared" si="1"/>
        <v/>
      </c>
      <c r="N71" s="333" t="b">
        <f t="shared" si="2"/>
        <v>0</v>
      </c>
      <c r="O71" s="5">
        <f t="shared" si="4"/>
        <v>1</v>
      </c>
    </row>
    <row r="72" spans="1:15" x14ac:dyDescent="0.25">
      <c r="A72" s="216">
        <v>63</v>
      </c>
      <c r="B72" s="39"/>
      <c r="C72" s="39"/>
      <c r="D72" s="39"/>
      <c r="E72" s="359"/>
      <c r="F72" s="38"/>
      <c r="G72" s="38"/>
      <c r="H72" s="38"/>
      <c r="I72" s="38"/>
      <c r="J72" s="67" t="str">
        <f>IF(OR($B72="",$C72="",$D72="",$E72="",$E72="UPT",$F72&lt;an_initial,$F72&gt;an_final,$N72=FALSE),"",P_BDI_STR*VLOOKUP(O72,Coef!$E$2:$F$17,2,FALSE))</f>
        <v/>
      </c>
      <c r="K72" s="67" t="str">
        <f>IF(OR($B72="",$C72="",$D72="",$E72="",$E72="UPT",$F72="",$F72&gt;an_final,$N72=FALSE),"",P_BDI_STR*VLOOKUP(O72,Coef!$E$2:$F$17,2,FALSE))</f>
        <v/>
      </c>
      <c r="L72" s="226" t="str">
        <f t="shared" si="0"/>
        <v/>
      </c>
      <c r="M72" s="226" t="str">
        <f t="shared" si="1"/>
        <v/>
      </c>
      <c r="N72" s="333" t="b">
        <f t="shared" si="2"/>
        <v>0</v>
      </c>
      <c r="O72" s="5">
        <f t="shared" si="4"/>
        <v>1</v>
      </c>
    </row>
    <row r="73" spans="1:15" x14ac:dyDescent="0.25">
      <c r="A73" s="216">
        <v>64</v>
      </c>
      <c r="B73" s="39"/>
      <c r="C73" s="39"/>
      <c r="D73" s="39"/>
      <c r="E73" s="359"/>
      <c r="F73" s="38"/>
      <c r="G73" s="38"/>
      <c r="H73" s="38"/>
      <c r="I73" s="38"/>
      <c r="J73" s="67" t="str">
        <f>IF(OR($B73="",$C73="",$D73="",$E73="",$E73="UPT",$F73&lt;an_initial,$F73&gt;an_final,$N73=FALSE),"",P_BDI_STR*VLOOKUP(O73,Coef!$E$2:$F$17,2,FALSE))</f>
        <v/>
      </c>
      <c r="K73" s="67" t="str">
        <f>IF(OR($B73="",$C73="",$D73="",$E73="",$E73="UPT",$F73="",$F73&gt;an_final,$N73=FALSE),"",P_BDI_STR*VLOOKUP(O73,Coef!$E$2:$F$17,2,FALSE))</f>
        <v/>
      </c>
      <c r="L73" s="226" t="str">
        <f t="shared" si="0"/>
        <v/>
      </c>
      <c r="M73" s="226" t="str">
        <f t="shared" si="1"/>
        <v/>
      </c>
      <c r="N73" s="333" t="b">
        <f t="shared" si="2"/>
        <v>0</v>
      </c>
      <c r="O73" s="5">
        <f t="shared" si="4"/>
        <v>1</v>
      </c>
    </row>
    <row r="74" spans="1:15" x14ac:dyDescent="0.25">
      <c r="A74" s="216">
        <v>65</v>
      </c>
      <c r="B74" s="39"/>
      <c r="C74" s="39"/>
      <c r="D74" s="39"/>
      <c r="E74" s="359"/>
      <c r="F74" s="38"/>
      <c r="G74" s="38"/>
      <c r="H74" s="38"/>
      <c r="I74" s="38"/>
      <c r="J74" s="67" t="str">
        <f>IF(OR($B74="",$C74="",$D74="",$E74="",$E74="UPT",$F74&lt;an_initial,$F74&gt;an_final,$N74=FALSE),"",P_BDI_STR*VLOOKUP(O74,Coef!$E$2:$F$17,2,FALSE))</f>
        <v/>
      </c>
      <c r="K74" s="67" t="str">
        <f>IF(OR($B74="",$C74="",$D74="",$E74="",$E74="UPT",$F74="",$F74&gt;an_final,$N74=FALSE),"",P_BDI_STR*VLOOKUP(O74,Coef!$E$2:$F$17,2,FALSE))</f>
        <v/>
      </c>
      <c r="L74" s="226" t="str">
        <f t="shared" ref="L74:L137" si="5">IF(OR($B74="",$C74="",$D74="",$E74="",$E74="UPT",$F74="",$F74&gt;an_final,$N74=FALSE),"",IF($F74&gt;=an_initial,1,""))</f>
        <v/>
      </c>
      <c r="M74" s="226" t="str">
        <f t="shared" ref="M74:M137" si="6">IF(OR($B74="",$C74="",$D74="",$E74="",$E74="UPT",$F74="",$F74&gt;an_final,$N74=FALSE),"",1)</f>
        <v/>
      </c>
      <c r="N74" s="333" t="b">
        <f t="shared" ref="N74:N137" si="7">IF(nume_candidat="",FALSE,ISNUMBER(SEARCH(nume_candidat,$B74)))</f>
        <v>0</v>
      </c>
      <c r="O74" s="5">
        <f t="shared" ref="O74:O105" si="8">LEN(B74)-LEN(SUBSTITUTE(B74,",",""))+1</f>
        <v>1</v>
      </c>
    </row>
    <row r="75" spans="1:15" x14ac:dyDescent="0.25">
      <c r="A75" s="216">
        <v>66</v>
      </c>
      <c r="B75" s="39"/>
      <c r="C75" s="39"/>
      <c r="D75" s="39"/>
      <c r="E75" s="359"/>
      <c r="F75" s="38"/>
      <c r="G75" s="38"/>
      <c r="H75" s="38"/>
      <c r="I75" s="38"/>
      <c r="J75" s="67" t="str">
        <f>IF(OR($B75="",$C75="",$D75="",$E75="",$E75="UPT",$F75&lt;an_initial,$F75&gt;an_final,$N75=FALSE),"",P_BDI_STR*VLOOKUP(O75,Coef!$E$2:$F$17,2,FALSE))</f>
        <v/>
      </c>
      <c r="K75" s="67" t="str">
        <f>IF(OR($B75="",$C75="",$D75="",$E75="",$E75="UPT",$F75="",$F75&gt;an_final,$N75=FALSE),"",P_BDI_STR*VLOOKUP(O75,Coef!$E$2:$F$17,2,FALSE))</f>
        <v/>
      </c>
      <c r="L75" s="226" t="str">
        <f t="shared" si="5"/>
        <v/>
      </c>
      <c r="M75" s="226" t="str">
        <f t="shared" si="6"/>
        <v/>
      </c>
      <c r="N75" s="333" t="b">
        <f t="shared" si="7"/>
        <v>0</v>
      </c>
      <c r="O75" s="5">
        <f t="shared" si="8"/>
        <v>1</v>
      </c>
    </row>
    <row r="76" spans="1:15" x14ac:dyDescent="0.25">
      <c r="A76" s="216">
        <v>67</v>
      </c>
      <c r="B76" s="39"/>
      <c r="C76" s="39"/>
      <c r="D76" s="39"/>
      <c r="E76" s="359"/>
      <c r="F76" s="38"/>
      <c r="G76" s="38"/>
      <c r="H76" s="38"/>
      <c r="I76" s="38"/>
      <c r="J76" s="67" t="str">
        <f>IF(OR($B76="",$C76="",$D76="",$E76="",$E76="UPT",$F76&lt;an_initial,$F76&gt;an_final,$N76=FALSE),"",P_BDI_STR*VLOOKUP(O76,Coef!$E$2:$F$17,2,FALSE))</f>
        <v/>
      </c>
      <c r="K76" s="67" t="str">
        <f>IF(OR($B76="",$C76="",$D76="",$E76="",$E76="UPT",$F76="",$F76&gt;an_final,$N76=FALSE),"",P_BDI_STR*VLOOKUP(O76,Coef!$E$2:$F$17,2,FALSE))</f>
        <v/>
      </c>
      <c r="L76" s="226" t="str">
        <f t="shared" si="5"/>
        <v/>
      </c>
      <c r="M76" s="226" t="str">
        <f t="shared" si="6"/>
        <v/>
      </c>
      <c r="N76" s="333" t="b">
        <f t="shared" si="7"/>
        <v>0</v>
      </c>
      <c r="O76" s="5">
        <f t="shared" si="8"/>
        <v>1</v>
      </c>
    </row>
    <row r="77" spans="1:15" x14ac:dyDescent="0.25">
      <c r="A77" s="216">
        <v>68</v>
      </c>
      <c r="B77" s="39"/>
      <c r="C77" s="39"/>
      <c r="D77" s="39"/>
      <c r="E77" s="359"/>
      <c r="F77" s="38"/>
      <c r="G77" s="38"/>
      <c r="H77" s="38"/>
      <c r="I77" s="38"/>
      <c r="J77" s="67" t="str">
        <f>IF(OR($B77="",$C77="",$D77="",$E77="",$E77="UPT",$F77&lt;an_initial,$F77&gt;an_final,$N77=FALSE),"",P_BDI_STR*VLOOKUP(O77,Coef!$E$2:$F$17,2,FALSE))</f>
        <v/>
      </c>
      <c r="K77" s="67" t="str">
        <f>IF(OR($B77="",$C77="",$D77="",$E77="",$E77="UPT",$F77="",$F77&gt;an_final,$N77=FALSE),"",P_BDI_STR*VLOOKUP(O77,Coef!$E$2:$F$17,2,FALSE))</f>
        <v/>
      </c>
      <c r="L77" s="226" t="str">
        <f t="shared" si="5"/>
        <v/>
      </c>
      <c r="M77" s="226" t="str">
        <f t="shared" si="6"/>
        <v/>
      </c>
      <c r="N77" s="333" t="b">
        <f t="shared" si="7"/>
        <v>0</v>
      </c>
      <c r="O77" s="5">
        <f t="shared" si="8"/>
        <v>1</v>
      </c>
    </row>
    <row r="78" spans="1:15" x14ac:dyDescent="0.25">
      <c r="A78" s="216">
        <v>69</v>
      </c>
      <c r="B78" s="39"/>
      <c r="C78" s="39"/>
      <c r="D78" s="39"/>
      <c r="E78" s="359"/>
      <c r="F78" s="38"/>
      <c r="G78" s="38"/>
      <c r="H78" s="38"/>
      <c r="I78" s="38"/>
      <c r="J78" s="67" t="str">
        <f>IF(OR($B78="",$C78="",$D78="",$E78="",$E78="UPT",$F78&lt;an_initial,$F78&gt;an_final,$N78=FALSE),"",P_BDI_STR*VLOOKUP(O78,Coef!$E$2:$F$17,2,FALSE))</f>
        <v/>
      </c>
      <c r="K78" s="67" t="str">
        <f>IF(OR($B78="",$C78="",$D78="",$E78="",$E78="UPT",$F78="",$F78&gt;an_final,$N78=FALSE),"",P_BDI_STR*VLOOKUP(O78,Coef!$E$2:$F$17,2,FALSE))</f>
        <v/>
      </c>
      <c r="L78" s="226" t="str">
        <f t="shared" si="5"/>
        <v/>
      </c>
      <c r="M78" s="226" t="str">
        <f t="shared" si="6"/>
        <v/>
      </c>
      <c r="N78" s="333" t="b">
        <f t="shared" si="7"/>
        <v>0</v>
      </c>
      <c r="O78" s="5">
        <f t="shared" si="8"/>
        <v>1</v>
      </c>
    </row>
    <row r="79" spans="1:15" x14ac:dyDescent="0.25">
      <c r="A79" s="216">
        <v>70</v>
      </c>
      <c r="B79" s="39"/>
      <c r="C79" s="39"/>
      <c r="D79" s="39"/>
      <c r="E79" s="359"/>
      <c r="F79" s="38"/>
      <c r="G79" s="38"/>
      <c r="H79" s="38"/>
      <c r="I79" s="38"/>
      <c r="J79" s="67" t="str">
        <f>IF(OR($B79="",$C79="",$D79="",$E79="",$E79="UPT",$F79&lt;an_initial,$F79&gt;an_final,$N79=FALSE),"",P_BDI_STR*VLOOKUP(O79,Coef!$E$2:$F$17,2,FALSE))</f>
        <v/>
      </c>
      <c r="K79" s="67" t="str">
        <f>IF(OR($B79="",$C79="",$D79="",$E79="",$E79="UPT",$F79="",$F79&gt;an_final,$N79=FALSE),"",P_BDI_STR*VLOOKUP(O79,Coef!$E$2:$F$17,2,FALSE))</f>
        <v/>
      </c>
      <c r="L79" s="226" t="str">
        <f t="shared" si="5"/>
        <v/>
      </c>
      <c r="M79" s="226" t="str">
        <f t="shared" si="6"/>
        <v/>
      </c>
      <c r="N79" s="333" t="b">
        <f t="shared" si="7"/>
        <v>0</v>
      </c>
      <c r="O79" s="5">
        <f t="shared" si="8"/>
        <v>1</v>
      </c>
    </row>
    <row r="80" spans="1:15" x14ac:dyDescent="0.25">
      <c r="A80" s="216">
        <v>71</v>
      </c>
      <c r="B80" s="39"/>
      <c r="C80" s="39"/>
      <c r="D80" s="39"/>
      <c r="E80" s="359"/>
      <c r="F80" s="38"/>
      <c r="G80" s="38"/>
      <c r="H80" s="38"/>
      <c r="I80" s="38"/>
      <c r="J80" s="67" t="str">
        <f>IF(OR($B80="",$C80="",$D80="",$E80="",$E80="UPT",$F80&lt;an_initial,$F80&gt;an_final,$N80=FALSE),"",P_BDI_STR*VLOOKUP(O80,Coef!$E$2:$F$17,2,FALSE))</f>
        <v/>
      </c>
      <c r="K80" s="67" t="str">
        <f>IF(OR($B80="",$C80="",$D80="",$E80="",$E80="UPT",$F80="",$F80&gt;an_final,$N80=FALSE),"",P_BDI_STR*VLOOKUP(O80,Coef!$E$2:$F$17,2,FALSE))</f>
        <v/>
      </c>
      <c r="L80" s="226" t="str">
        <f t="shared" si="5"/>
        <v/>
      </c>
      <c r="M80" s="226" t="str">
        <f t="shared" si="6"/>
        <v/>
      </c>
      <c r="N80" s="333" t="b">
        <f t="shared" si="7"/>
        <v>0</v>
      </c>
      <c r="O80" s="5">
        <f t="shared" si="8"/>
        <v>1</v>
      </c>
    </row>
    <row r="81" spans="1:15" x14ac:dyDescent="0.25">
      <c r="A81" s="216">
        <v>72</v>
      </c>
      <c r="B81" s="39"/>
      <c r="C81" s="39"/>
      <c r="D81" s="39"/>
      <c r="E81" s="359"/>
      <c r="F81" s="38"/>
      <c r="G81" s="38"/>
      <c r="H81" s="38"/>
      <c r="I81" s="38"/>
      <c r="J81" s="67" t="str">
        <f>IF(OR($B81="",$C81="",$D81="",$E81="",$E81="UPT",$F81&lt;an_initial,$F81&gt;an_final,$N81=FALSE),"",P_BDI_STR*VLOOKUP(O81,Coef!$E$2:$F$17,2,FALSE))</f>
        <v/>
      </c>
      <c r="K81" s="67" t="str">
        <f>IF(OR($B81="",$C81="",$D81="",$E81="",$E81="UPT",$F81="",$F81&gt;an_final,$N81=FALSE),"",P_BDI_STR*VLOOKUP(O81,Coef!$E$2:$F$17,2,FALSE))</f>
        <v/>
      </c>
      <c r="L81" s="226" t="str">
        <f t="shared" si="5"/>
        <v/>
      </c>
      <c r="M81" s="226" t="str">
        <f t="shared" si="6"/>
        <v/>
      </c>
      <c r="N81" s="333" t="b">
        <f t="shared" si="7"/>
        <v>0</v>
      </c>
      <c r="O81" s="5">
        <f t="shared" si="8"/>
        <v>1</v>
      </c>
    </row>
    <row r="82" spans="1:15" x14ac:dyDescent="0.25">
      <c r="A82" s="216">
        <v>73</v>
      </c>
      <c r="B82" s="39"/>
      <c r="C82" s="39"/>
      <c r="D82" s="39"/>
      <c r="E82" s="359"/>
      <c r="F82" s="38"/>
      <c r="G82" s="38"/>
      <c r="H82" s="38"/>
      <c r="I82" s="38"/>
      <c r="J82" s="67" t="str">
        <f>IF(OR($B82="",$C82="",$D82="",$E82="",$E82="UPT",$F82&lt;an_initial,$F82&gt;an_final,$N82=FALSE),"",P_BDI_STR*VLOOKUP(O82,Coef!$E$2:$F$17,2,FALSE))</f>
        <v/>
      </c>
      <c r="K82" s="67" t="str">
        <f>IF(OR($B82="",$C82="",$D82="",$E82="",$E82="UPT",$F82="",$F82&gt;an_final,$N82=FALSE),"",P_BDI_STR*VLOOKUP(O82,Coef!$E$2:$F$17,2,FALSE))</f>
        <v/>
      </c>
      <c r="L82" s="226" t="str">
        <f t="shared" si="5"/>
        <v/>
      </c>
      <c r="M82" s="226" t="str">
        <f t="shared" si="6"/>
        <v/>
      </c>
      <c r="N82" s="333" t="b">
        <f t="shared" si="7"/>
        <v>0</v>
      </c>
      <c r="O82" s="5">
        <f t="shared" si="8"/>
        <v>1</v>
      </c>
    </row>
    <row r="83" spans="1:15" x14ac:dyDescent="0.25">
      <c r="A83" s="216">
        <v>74</v>
      </c>
      <c r="B83" s="39"/>
      <c r="C83" s="39"/>
      <c r="D83" s="39"/>
      <c r="E83" s="359"/>
      <c r="F83" s="38"/>
      <c r="G83" s="38"/>
      <c r="H83" s="38"/>
      <c r="I83" s="38"/>
      <c r="J83" s="67" t="str">
        <f>IF(OR($B83="",$C83="",$D83="",$E83="",$E83="UPT",$F83&lt;an_initial,$F83&gt;an_final,$N83=FALSE),"",P_BDI_STR*VLOOKUP(O83,Coef!$E$2:$F$17,2,FALSE))</f>
        <v/>
      </c>
      <c r="K83" s="67" t="str">
        <f>IF(OR($B83="",$C83="",$D83="",$E83="",$E83="UPT",$F83="",$F83&gt;an_final,$N83=FALSE),"",P_BDI_STR*VLOOKUP(O83,Coef!$E$2:$F$17,2,FALSE))</f>
        <v/>
      </c>
      <c r="L83" s="226" t="str">
        <f t="shared" si="5"/>
        <v/>
      </c>
      <c r="M83" s="226" t="str">
        <f t="shared" si="6"/>
        <v/>
      </c>
      <c r="N83" s="333" t="b">
        <f t="shared" si="7"/>
        <v>0</v>
      </c>
      <c r="O83" s="5">
        <f t="shared" si="8"/>
        <v>1</v>
      </c>
    </row>
    <row r="84" spans="1:15" x14ac:dyDescent="0.25">
      <c r="A84" s="216">
        <v>75</v>
      </c>
      <c r="B84" s="39"/>
      <c r="C84" s="39"/>
      <c r="D84" s="39"/>
      <c r="E84" s="359"/>
      <c r="F84" s="38"/>
      <c r="G84" s="38"/>
      <c r="H84" s="38"/>
      <c r="I84" s="38"/>
      <c r="J84" s="67" t="str">
        <f>IF(OR($B84="",$C84="",$D84="",$E84="",$E84="UPT",$F84&lt;an_initial,$F84&gt;an_final,$N84=FALSE),"",P_BDI_STR*VLOOKUP(O84,Coef!$E$2:$F$17,2,FALSE))</f>
        <v/>
      </c>
      <c r="K84" s="67" t="str">
        <f>IF(OR($B84="",$C84="",$D84="",$E84="",$E84="UPT",$F84="",$F84&gt;an_final,$N84=FALSE),"",P_BDI_STR*VLOOKUP(O84,Coef!$E$2:$F$17,2,FALSE))</f>
        <v/>
      </c>
      <c r="L84" s="226" t="str">
        <f t="shared" si="5"/>
        <v/>
      </c>
      <c r="M84" s="226" t="str">
        <f t="shared" si="6"/>
        <v/>
      </c>
      <c r="N84" s="333" t="b">
        <f t="shared" si="7"/>
        <v>0</v>
      </c>
      <c r="O84" s="5">
        <f t="shared" si="8"/>
        <v>1</v>
      </c>
    </row>
    <row r="85" spans="1:15" x14ac:dyDescent="0.25">
      <c r="A85" s="216">
        <v>76</v>
      </c>
      <c r="B85" s="39"/>
      <c r="C85" s="39"/>
      <c r="D85" s="39"/>
      <c r="E85" s="359"/>
      <c r="F85" s="38"/>
      <c r="G85" s="38"/>
      <c r="H85" s="38"/>
      <c r="I85" s="38"/>
      <c r="J85" s="67" t="str">
        <f>IF(OR($B85="",$C85="",$D85="",$E85="",$E85="UPT",$F85&lt;an_initial,$F85&gt;an_final,$N85=FALSE),"",P_BDI_STR*VLOOKUP(O85,Coef!$E$2:$F$17,2,FALSE))</f>
        <v/>
      </c>
      <c r="K85" s="67" t="str">
        <f>IF(OR($B85="",$C85="",$D85="",$E85="",$E85="UPT",$F85="",$F85&gt;an_final,$N85=FALSE),"",P_BDI_STR*VLOOKUP(O85,Coef!$E$2:$F$17,2,FALSE))</f>
        <v/>
      </c>
      <c r="L85" s="226" t="str">
        <f t="shared" si="5"/>
        <v/>
      </c>
      <c r="M85" s="226" t="str">
        <f t="shared" si="6"/>
        <v/>
      </c>
      <c r="N85" s="333" t="b">
        <f t="shared" si="7"/>
        <v>0</v>
      </c>
      <c r="O85" s="5">
        <f t="shared" si="8"/>
        <v>1</v>
      </c>
    </row>
    <row r="86" spans="1:15" x14ac:dyDescent="0.25">
      <c r="A86" s="216">
        <v>77</v>
      </c>
      <c r="B86" s="39"/>
      <c r="C86" s="39"/>
      <c r="D86" s="39"/>
      <c r="E86" s="359"/>
      <c r="F86" s="38"/>
      <c r="G86" s="38"/>
      <c r="H86" s="38"/>
      <c r="I86" s="38"/>
      <c r="J86" s="67" t="str">
        <f>IF(OR($B86="",$C86="",$D86="",$E86="",$E86="UPT",$F86&lt;an_initial,$F86&gt;an_final,$N86=FALSE),"",P_BDI_STR*VLOOKUP(O86,Coef!$E$2:$F$17,2,FALSE))</f>
        <v/>
      </c>
      <c r="K86" s="67" t="str">
        <f>IF(OR($B86="",$C86="",$D86="",$E86="",$E86="UPT",$F86="",$F86&gt;an_final,$N86=FALSE),"",P_BDI_STR*VLOOKUP(O86,Coef!$E$2:$F$17,2,FALSE))</f>
        <v/>
      </c>
      <c r="L86" s="226" t="str">
        <f t="shared" si="5"/>
        <v/>
      </c>
      <c r="M86" s="226" t="str">
        <f t="shared" si="6"/>
        <v/>
      </c>
      <c r="N86" s="333" t="b">
        <f t="shared" si="7"/>
        <v>0</v>
      </c>
      <c r="O86" s="5">
        <f t="shared" si="8"/>
        <v>1</v>
      </c>
    </row>
    <row r="87" spans="1:15" x14ac:dyDescent="0.25">
      <c r="A87" s="216">
        <v>78</v>
      </c>
      <c r="B87" s="39"/>
      <c r="C87" s="39"/>
      <c r="D87" s="39"/>
      <c r="E87" s="359"/>
      <c r="F87" s="38"/>
      <c r="G87" s="38"/>
      <c r="H87" s="38"/>
      <c r="I87" s="38"/>
      <c r="J87" s="67" t="str">
        <f>IF(OR($B87="",$C87="",$D87="",$E87="",$E87="UPT",$F87&lt;an_initial,$F87&gt;an_final,$N87=FALSE),"",P_BDI_STR*VLOOKUP(O87,Coef!$E$2:$F$17,2,FALSE))</f>
        <v/>
      </c>
      <c r="K87" s="67" t="str">
        <f>IF(OR($B87="",$C87="",$D87="",$E87="",$E87="UPT",$F87="",$F87&gt;an_final,$N87=FALSE),"",P_BDI_STR*VLOOKUP(O87,Coef!$E$2:$F$17,2,FALSE))</f>
        <v/>
      </c>
      <c r="L87" s="226" t="str">
        <f t="shared" si="5"/>
        <v/>
      </c>
      <c r="M87" s="226" t="str">
        <f t="shared" si="6"/>
        <v/>
      </c>
      <c r="N87" s="333" t="b">
        <f t="shared" si="7"/>
        <v>0</v>
      </c>
      <c r="O87" s="5">
        <f t="shared" si="8"/>
        <v>1</v>
      </c>
    </row>
    <row r="88" spans="1:15" x14ac:dyDescent="0.25">
      <c r="A88" s="216">
        <v>79</v>
      </c>
      <c r="B88" s="39"/>
      <c r="C88" s="39"/>
      <c r="D88" s="39"/>
      <c r="E88" s="359"/>
      <c r="F88" s="38"/>
      <c r="G88" s="38"/>
      <c r="H88" s="38"/>
      <c r="I88" s="38"/>
      <c r="J88" s="67" t="str">
        <f>IF(OR($B88="",$C88="",$D88="",$E88="",$E88="UPT",$F88&lt;an_initial,$F88&gt;an_final,$N88=FALSE),"",P_BDI_STR*VLOOKUP(O88,Coef!$E$2:$F$17,2,FALSE))</f>
        <v/>
      </c>
      <c r="K88" s="67" t="str">
        <f>IF(OR($B88="",$C88="",$D88="",$E88="",$E88="UPT",$F88="",$F88&gt;an_final,$N88=FALSE),"",P_BDI_STR*VLOOKUP(O88,Coef!$E$2:$F$17,2,FALSE))</f>
        <v/>
      </c>
      <c r="L88" s="226" t="str">
        <f t="shared" si="5"/>
        <v/>
      </c>
      <c r="M88" s="226" t="str">
        <f t="shared" si="6"/>
        <v/>
      </c>
      <c r="N88" s="333" t="b">
        <f t="shared" si="7"/>
        <v>0</v>
      </c>
      <c r="O88" s="5">
        <f t="shared" si="8"/>
        <v>1</v>
      </c>
    </row>
    <row r="89" spans="1:15" x14ac:dyDescent="0.25">
      <c r="A89" s="216">
        <v>80</v>
      </c>
      <c r="B89" s="39"/>
      <c r="C89" s="39"/>
      <c r="D89" s="39"/>
      <c r="E89" s="359"/>
      <c r="F89" s="38"/>
      <c r="G89" s="38"/>
      <c r="H89" s="38"/>
      <c r="I89" s="38"/>
      <c r="J89" s="67" t="str">
        <f>IF(OR($B89="",$C89="",$D89="",$E89="",$E89="UPT",$F89&lt;an_initial,$F89&gt;an_final,$N89=FALSE),"",P_BDI_STR*VLOOKUP(O89,Coef!$E$2:$F$17,2,FALSE))</f>
        <v/>
      </c>
      <c r="K89" s="67" t="str">
        <f>IF(OR($B89="",$C89="",$D89="",$E89="",$E89="UPT",$F89="",$F89&gt;an_final,$N89=FALSE),"",P_BDI_STR*VLOOKUP(O89,Coef!$E$2:$F$17,2,FALSE))</f>
        <v/>
      </c>
      <c r="L89" s="226" t="str">
        <f t="shared" si="5"/>
        <v/>
      </c>
      <c r="M89" s="226" t="str">
        <f t="shared" si="6"/>
        <v/>
      </c>
      <c r="N89" s="333" t="b">
        <f t="shared" si="7"/>
        <v>0</v>
      </c>
      <c r="O89" s="5">
        <f t="shared" si="8"/>
        <v>1</v>
      </c>
    </row>
    <row r="90" spans="1:15" x14ac:dyDescent="0.25">
      <c r="A90" s="216">
        <v>81</v>
      </c>
      <c r="B90" s="39"/>
      <c r="C90" s="39"/>
      <c r="D90" s="39"/>
      <c r="E90" s="359"/>
      <c r="F90" s="38"/>
      <c r="G90" s="38"/>
      <c r="H90" s="38"/>
      <c r="I90" s="38"/>
      <c r="J90" s="67" t="str">
        <f>IF(OR($B90="",$C90="",$D90="",$E90="",$E90="UPT",$F90&lt;an_initial,$F90&gt;an_final,$N90=FALSE),"",P_BDI_STR*VLOOKUP(O90,Coef!$E$2:$F$17,2,FALSE))</f>
        <v/>
      </c>
      <c r="K90" s="67" t="str">
        <f>IF(OR($B90="",$C90="",$D90="",$E90="",$E90="UPT",$F90="",$F90&gt;an_final,$N90=FALSE),"",P_BDI_STR*VLOOKUP(O90,Coef!$E$2:$F$17,2,FALSE))</f>
        <v/>
      </c>
      <c r="L90" s="226" t="str">
        <f t="shared" si="5"/>
        <v/>
      </c>
      <c r="M90" s="226" t="str">
        <f t="shared" si="6"/>
        <v/>
      </c>
      <c r="N90" s="333" t="b">
        <f t="shared" si="7"/>
        <v>0</v>
      </c>
      <c r="O90" s="5">
        <f t="shared" si="8"/>
        <v>1</v>
      </c>
    </row>
    <row r="91" spans="1:15" x14ac:dyDescent="0.25">
      <c r="A91" s="216">
        <v>82</v>
      </c>
      <c r="B91" s="39"/>
      <c r="C91" s="39"/>
      <c r="D91" s="39"/>
      <c r="E91" s="359"/>
      <c r="F91" s="38"/>
      <c r="G91" s="38"/>
      <c r="H91" s="38"/>
      <c r="I91" s="38"/>
      <c r="J91" s="67" t="str">
        <f>IF(OR($B91="",$C91="",$D91="",$E91="",$E91="UPT",$F91&lt;an_initial,$F91&gt;an_final,$N91=FALSE),"",P_BDI_STR*VLOOKUP(O91,Coef!$E$2:$F$17,2,FALSE))</f>
        <v/>
      </c>
      <c r="K91" s="67" t="str">
        <f>IF(OR($B91="",$C91="",$D91="",$E91="",$E91="UPT",$F91="",$F91&gt;an_final,$N91=FALSE),"",P_BDI_STR*VLOOKUP(O91,Coef!$E$2:$F$17,2,FALSE))</f>
        <v/>
      </c>
      <c r="L91" s="226" t="str">
        <f t="shared" si="5"/>
        <v/>
      </c>
      <c r="M91" s="226" t="str">
        <f t="shared" si="6"/>
        <v/>
      </c>
      <c r="N91" s="333" t="b">
        <f t="shared" si="7"/>
        <v>0</v>
      </c>
      <c r="O91" s="5">
        <f t="shared" si="8"/>
        <v>1</v>
      </c>
    </row>
    <row r="92" spans="1:15" x14ac:dyDescent="0.25">
      <c r="A92" s="216">
        <v>83</v>
      </c>
      <c r="B92" s="39"/>
      <c r="C92" s="39"/>
      <c r="D92" s="39"/>
      <c r="E92" s="359"/>
      <c r="F92" s="38"/>
      <c r="G92" s="38"/>
      <c r="H92" s="38"/>
      <c r="I92" s="38"/>
      <c r="J92" s="67" t="str">
        <f>IF(OR($B92="",$C92="",$D92="",$E92="",$E92="UPT",$F92&lt;an_initial,$F92&gt;an_final,$N92=FALSE),"",P_BDI_STR*VLOOKUP(O92,Coef!$E$2:$F$17,2,FALSE))</f>
        <v/>
      </c>
      <c r="K92" s="67" t="str">
        <f>IF(OR($B92="",$C92="",$D92="",$E92="",$E92="UPT",$F92="",$F92&gt;an_final,$N92=FALSE),"",P_BDI_STR*VLOOKUP(O92,Coef!$E$2:$F$17,2,FALSE))</f>
        <v/>
      </c>
      <c r="L92" s="226" t="str">
        <f t="shared" si="5"/>
        <v/>
      </c>
      <c r="M92" s="226" t="str">
        <f t="shared" si="6"/>
        <v/>
      </c>
      <c r="N92" s="333" t="b">
        <f t="shared" si="7"/>
        <v>0</v>
      </c>
      <c r="O92" s="5">
        <f t="shared" si="8"/>
        <v>1</v>
      </c>
    </row>
    <row r="93" spans="1:15" x14ac:dyDescent="0.25">
      <c r="A93" s="216">
        <v>84</v>
      </c>
      <c r="B93" s="39"/>
      <c r="C93" s="39"/>
      <c r="D93" s="39"/>
      <c r="E93" s="359"/>
      <c r="F93" s="38"/>
      <c r="G93" s="38"/>
      <c r="H93" s="38"/>
      <c r="I93" s="38"/>
      <c r="J93" s="67" t="str">
        <f>IF(OR($B93="",$C93="",$D93="",$E93="",$E93="UPT",$F93&lt;an_initial,$F93&gt;an_final,$N93=FALSE),"",P_BDI_STR*VLOOKUP(O93,Coef!$E$2:$F$17,2,FALSE))</f>
        <v/>
      </c>
      <c r="K93" s="67" t="str">
        <f>IF(OR($B93="",$C93="",$D93="",$E93="",$E93="UPT",$F93="",$F93&gt;an_final,$N93=FALSE),"",P_BDI_STR*VLOOKUP(O93,Coef!$E$2:$F$17,2,FALSE))</f>
        <v/>
      </c>
      <c r="L93" s="226" t="str">
        <f t="shared" si="5"/>
        <v/>
      </c>
      <c r="M93" s="226" t="str">
        <f t="shared" si="6"/>
        <v/>
      </c>
      <c r="N93" s="333" t="b">
        <f t="shared" si="7"/>
        <v>0</v>
      </c>
      <c r="O93" s="5">
        <f t="shared" si="8"/>
        <v>1</v>
      </c>
    </row>
    <row r="94" spans="1:15" x14ac:dyDescent="0.25">
      <c r="A94" s="216">
        <v>85</v>
      </c>
      <c r="B94" s="39"/>
      <c r="C94" s="39"/>
      <c r="D94" s="39"/>
      <c r="E94" s="359"/>
      <c r="F94" s="38"/>
      <c r="G94" s="38"/>
      <c r="H94" s="38"/>
      <c r="I94" s="38"/>
      <c r="J94" s="67" t="str">
        <f>IF(OR($B94="",$C94="",$D94="",$E94="",$E94="UPT",$F94&lt;an_initial,$F94&gt;an_final,$N94=FALSE),"",P_BDI_STR*VLOOKUP(O94,Coef!$E$2:$F$17,2,FALSE))</f>
        <v/>
      </c>
      <c r="K94" s="67" t="str">
        <f>IF(OR($B94="",$C94="",$D94="",$E94="",$E94="UPT",$F94="",$F94&gt;an_final,$N94=FALSE),"",P_BDI_STR*VLOOKUP(O94,Coef!$E$2:$F$17,2,FALSE))</f>
        <v/>
      </c>
      <c r="L94" s="226" t="str">
        <f t="shared" si="5"/>
        <v/>
      </c>
      <c r="M94" s="226" t="str">
        <f t="shared" si="6"/>
        <v/>
      </c>
      <c r="N94" s="333" t="b">
        <f t="shared" si="7"/>
        <v>0</v>
      </c>
      <c r="O94" s="5">
        <f t="shared" si="8"/>
        <v>1</v>
      </c>
    </row>
    <row r="95" spans="1:15" x14ac:dyDescent="0.25">
      <c r="A95" s="216">
        <v>86</v>
      </c>
      <c r="B95" s="39"/>
      <c r="C95" s="39"/>
      <c r="D95" s="39"/>
      <c r="E95" s="359"/>
      <c r="F95" s="38"/>
      <c r="G95" s="38"/>
      <c r="H95" s="38"/>
      <c r="I95" s="38"/>
      <c r="J95" s="67" t="str">
        <f>IF(OR($B95="",$C95="",$D95="",$E95="",$E95="UPT",$F95&lt;an_initial,$F95&gt;an_final,$N95=FALSE),"",P_BDI_STR*VLOOKUP(O95,Coef!$E$2:$F$17,2,FALSE))</f>
        <v/>
      </c>
      <c r="K95" s="67" t="str">
        <f>IF(OR($B95="",$C95="",$D95="",$E95="",$E95="UPT",$F95="",$F95&gt;an_final,$N95=FALSE),"",P_BDI_STR*VLOOKUP(O95,Coef!$E$2:$F$17,2,FALSE))</f>
        <v/>
      </c>
      <c r="L95" s="226" t="str">
        <f t="shared" si="5"/>
        <v/>
      </c>
      <c r="M95" s="226" t="str">
        <f t="shared" si="6"/>
        <v/>
      </c>
      <c r="N95" s="333" t="b">
        <f t="shared" si="7"/>
        <v>0</v>
      </c>
      <c r="O95" s="5">
        <f t="shared" si="8"/>
        <v>1</v>
      </c>
    </row>
    <row r="96" spans="1:15" x14ac:dyDescent="0.25">
      <c r="A96" s="216">
        <v>87</v>
      </c>
      <c r="B96" s="39"/>
      <c r="C96" s="39"/>
      <c r="D96" s="39"/>
      <c r="E96" s="359"/>
      <c r="F96" s="38"/>
      <c r="G96" s="38"/>
      <c r="H96" s="38"/>
      <c r="I96" s="38"/>
      <c r="J96" s="67" t="str">
        <f>IF(OR($B96="",$C96="",$D96="",$E96="",$E96="UPT",$F96&lt;an_initial,$F96&gt;an_final,$N96=FALSE),"",P_BDI_STR*VLOOKUP(O96,Coef!$E$2:$F$17,2,FALSE))</f>
        <v/>
      </c>
      <c r="K96" s="67" t="str">
        <f>IF(OR($B96="",$C96="",$D96="",$E96="",$E96="UPT",$F96="",$F96&gt;an_final,$N96=FALSE),"",P_BDI_STR*VLOOKUP(O96,Coef!$E$2:$F$17,2,FALSE))</f>
        <v/>
      </c>
      <c r="L96" s="226" t="str">
        <f t="shared" si="5"/>
        <v/>
      </c>
      <c r="M96" s="226" t="str">
        <f t="shared" si="6"/>
        <v/>
      </c>
      <c r="N96" s="333" t="b">
        <f t="shared" si="7"/>
        <v>0</v>
      </c>
      <c r="O96" s="5">
        <f t="shared" si="8"/>
        <v>1</v>
      </c>
    </row>
    <row r="97" spans="1:15" x14ac:dyDescent="0.25">
      <c r="A97" s="216">
        <v>88</v>
      </c>
      <c r="B97" s="39"/>
      <c r="C97" s="39"/>
      <c r="D97" s="39"/>
      <c r="E97" s="359"/>
      <c r="F97" s="38"/>
      <c r="G97" s="38"/>
      <c r="H97" s="38"/>
      <c r="I97" s="38"/>
      <c r="J97" s="67" t="str">
        <f>IF(OR($B97="",$C97="",$D97="",$E97="",$E97="UPT",$F97&lt;an_initial,$F97&gt;an_final,$N97=FALSE),"",P_BDI_STR*VLOOKUP(O97,Coef!$E$2:$F$17,2,FALSE))</f>
        <v/>
      </c>
      <c r="K97" s="67" t="str">
        <f>IF(OR($B97="",$C97="",$D97="",$E97="",$E97="UPT",$F97="",$F97&gt;an_final,$N97=FALSE),"",P_BDI_STR*VLOOKUP(O97,Coef!$E$2:$F$17,2,FALSE))</f>
        <v/>
      </c>
      <c r="L97" s="226" t="str">
        <f t="shared" si="5"/>
        <v/>
      </c>
      <c r="M97" s="226" t="str">
        <f t="shared" si="6"/>
        <v/>
      </c>
      <c r="N97" s="333" t="b">
        <f t="shared" si="7"/>
        <v>0</v>
      </c>
      <c r="O97" s="5">
        <f t="shared" si="8"/>
        <v>1</v>
      </c>
    </row>
    <row r="98" spans="1:15" x14ac:dyDescent="0.25">
      <c r="A98" s="216">
        <v>89</v>
      </c>
      <c r="B98" s="39"/>
      <c r="C98" s="39"/>
      <c r="D98" s="39"/>
      <c r="E98" s="359"/>
      <c r="F98" s="38"/>
      <c r="G98" s="38"/>
      <c r="H98" s="38"/>
      <c r="I98" s="38"/>
      <c r="J98" s="67" t="str">
        <f>IF(OR($B98="",$C98="",$D98="",$E98="",$E98="UPT",$F98&lt;an_initial,$F98&gt;an_final,$N98=FALSE),"",P_BDI_STR*VLOOKUP(O98,Coef!$E$2:$F$17,2,FALSE))</f>
        <v/>
      </c>
      <c r="K98" s="67" t="str">
        <f>IF(OR($B98="",$C98="",$D98="",$E98="",$E98="UPT",$F98="",$F98&gt;an_final,$N98=FALSE),"",P_BDI_STR*VLOOKUP(O98,Coef!$E$2:$F$17,2,FALSE))</f>
        <v/>
      </c>
      <c r="L98" s="226" t="str">
        <f t="shared" si="5"/>
        <v/>
      </c>
      <c r="M98" s="226" t="str">
        <f t="shared" si="6"/>
        <v/>
      </c>
      <c r="N98" s="333" t="b">
        <f t="shared" si="7"/>
        <v>0</v>
      </c>
      <c r="O98" s="5">
        <f t="shared" si="8"/>
        <v>1</v>
      </c>
    </row>
    <row r="99" spans="1:15" x14ac:dyDescent="0.25">
      <c r="A99" s="216">
        <v>90</v>
      </c>
      <c r="B99" s="39"/>
      <c r="C99" s="39"/>
      <c r="D99" s="39"/>
      <c r="E99" s="359"/>
      <c r="F99" s="38"/>
      <c r="G99" s="38"/>
      <c r="H99" s="38"/>
      <c r="I99" s="38"/>
      <c r="J99" s="67" t="str">
        <f>IF(OR($B99="",$C99="",$D99="",$E99="",$E99="UPT",$F99&lt;an_initial,$F99&gt;an_final,$N99=FALSE),"",P_BDI_STR*VLOOKUP(O99,Coef!$E$2:$F$17,2,FALSE))</f>
        <v/>
      </c>
      <c r="K99" s="67" t="str">
        <f>IF(OR($B99="",$C99="",$D99="",$E99="",$E99="UPT",$F99="",$F99&gt;an_final,$N99=FALSE),"",P_BDI_STR*VLOOKUP(O99,Coef!$E$2:$F$17,2,FALSE))</f>
        <v/>
      </c>
      <c r="L99" s="226" t="str">
        <f t="shared" si="5"/>
        <v/>
      </c>
      <c r="M99" s="226" t="str">
        <f t="shared" si="6"/>
        <v/>
      </c>
      <c r="N99" s="333" t="b">
        <f t="shared" si="7"/>
        <v>0</v>
      </c>
      <c r="O99" s="5">
        <f t="shared" si="8"/>
        <v>1</v>
      </c>
    </row>
    <row r="100" spans="1:15" x14ac:dyDescent="0.25">
      <c r="A100" s="216">
        <v>91</v>
      </c>
      <c r="B100" s="39"/>
      <c r="C100" s="39"/>
      <c r="D100" s="39"/>
      <c r="E100" s="359"/>
      <c r="F100" s="38"/>
      <c r="G100" s="38"/>
      <c r="H100" s="38"/>
      <c r="I100" s="38"/>
      <c r="J100" s="67" t="str">
        <f>IF(OR($B100="",$C100="",$D100="",$E100="",$E100="UPT",$F100&lt;an_initial,$F100&gt;an_final,$N100=FALSE),"",P_BDI_STR*VLOOKUP(O100,Coef!$E$2:$F$17,2,FALSE))</f>
        <v/>
      </c>
      <c r="K100" s="67" t="str">
        <f>IF(OR($B100="",$C100="",$D100="",$E100="",$E100="UPT",$F100="",$F100&gt;an_final,$N100=FALSE),"",P_BDI_STR*VLOOKUP(O100,Coef!$E$2:$F$17,2,FALSE))</f>
        <v/>
      </c>
      <c r="L100" s="226" t="str">
        <f t="shared" si="5"/>
        <v/>
      </c>
      <c r="M100" s="226" t="str">
        <f t="shared" si="6"/>
        <v/>
      </c>
      <c r="N100" s="333" t="b">
        <f t="shared" si="7"/>
        <v>0</v>
      </c>
      <c r="O100" s="5">
        <f t="shared" si="8"/>
        <v>1</v>
      </c>
    </row>
    <row r="101" spans="1:15" x14ac:dyDescent="0.25">
      <c r="A101" s="216">
        <v>92</v>
      </c>
      <c r="B101" s="39"/>
      <c r="C101" s="39"/>
      <c r="D101" s="39"/>
      <c r="E101" s="359"/>
      <c r="F101" s="38"/>
      <c r="G101" s="38"/>
      <c r="H101" s="38"/>
      <c r="I101" s="38"/>
      <c r="J101" s="67" t="str">
        <f>IF(OR($B101="",$C101="",$D101="",$E101="",$E101="UPT",$F101&lt;an_initial,$F101&gt;an_final,$N101=FALSE),"",P_BDI_STR*VLOOKUP(O101,Coef!$E$2:$F$17,2,FALSE))</f>
        <v/>
      </c>
      <c r="K101" s="67" t="str">
        <f>IF(OR($B101="",$C101="",$D101="",$E101="",$E101="UPT",$F101="",$F101&gt;an_final,$N101=FALSE),"",P_BDI_STR*VLOOKUP(O101,Coef!$E$2:$F$17,2,FALSE))</f>
        <v/>
      </c>
      <c r="L101" s="226" t="str">
        <f t="shared" si="5"/>
        <v/>
      </c>
      <c r="M101" s="226" t="str">
        <f t="shared" si="6"/>
        <v/>
      </c>
      <c r="N101" s="333" t="b">
        <f t="shared" si="7"/>
        <v>0</v>
      </c>
      <c r="O101" s="5">
        <f t="shared" si="8"/>
        <v>1</v>
      </c>
    </row>
    <row r="102" spans="1:15" x14ac:dyDescent="0.25">
      <c r="A102" s="216">
        <v>93</v>
      </c>
      <c r="B102" s="39"/>
      <c r="C102" s="39"/>
      <c r="D102" s="39"/>
      <c r="E102" s="359"/>
      <c r="F102" s="38"/>
      <c r="G102" s="38"/>
      <c r="H102" s="38"/>
      <c r="I102" s="38"/>
      <c r="J102" s="67" t="str">
        <f>IF(OR($B102="",$C102="",$D102="",$E102="",$E102="UPT",$F102&lt;an_initial,$F102&gt;an_final,$N102=FALSE),"",P_BDI_STR*VLOOKUP(O102,Coef!$E$2:$F$17,2,FALSE))</f>
        <v/>
      </c>
      <c r="K102" s="67" t="str">
        <f>IF(OR($B102="",$C102="",$D102="",$E102="",$E102="UPT",$F102="",$F102&gt;an_final,$N102=FALSE),"",P_BDI_STR*VLOOKUP(O102,Coef!$E$2:$F$17,2,FALSE))</f>
        <v/>
      </c>
      <c r="L102" s="226" t="str">
        <f t="shared" si="5"/>
        <v/>
      </c>
      <c r="M102" s="226" t="str">
        <f t="shared" si="6"/>
        <v/>
      </c>
      <c r="N102" s="333" t="b">
        <f t="shared" si="7"/>
        <v>0</v>
      </c>
      <c r="O102" s="5">
        <f t="shared" si="8"/>
        <v>1</v>
      </c>
    </row>
    <row r="103" spans="1:15" x14ac:dyDescent="0.25">
      <c r="A103" s="216">
        <v>94</v>
      </c>
      <c r="B103" s="39"/>
      <c r="C103" s="39"/>
      <c r="D103" s="39"/>
      <c r="E103" s="359"/>
      <c r="F103" s="38"/>
      <c r="G103" s="38"/>
      <c r="H103" s="38"/>
      <c r="I103" s="38"/>
      <c r="J103" s="67" t="str">
        <f>IF(OR($B103="",$C103="",$D103="",$E103="",$E103="UPT",$F103&lt;an_initial,$F103&gt;an_final,$N103=FALSE),"",P_BDI_STR*VLOOKUP(O103,Coef!$E$2:$F$17,2,FALSE))</f>
        <v/>
      </c>
      <c r="K103" s="67" t="str">
        <f>IF(OR($B103="",$C103="",$D103="",$E103="",$E103="UPT",$F103="",$F103&gt;an_final,$N103=FALSE),"",P_BDI_STR*VLOOKUP(O103,Coef!$E$2:$F$17,2,FALSE))</f>
        <v/>
      </c>
      <c r="L103" s="226" t="str">
        <f t="shared" si="5"/>
        <v/>
      </c>
      <c r="M103" s="226" t="str">
        <f t="shared" si="6"/>
        <v/>
      </c>
      <c r="N103" s="333" t="b">
        <f t="shared" si="7"/>
        <v>0</v>
      </c>
      <c r="O103" s="5">
        <f t="shared" si="8"/>
        <v>1</v>
      </c>
    </row>
    <row r="104" spans="1:15" x14ac:dyDescent="0.25">
      <c r="A104" s="216">
        <v>95</v>
      </c>
      <c r="B104" s="39"/>
      <c r="C104" s="39"/>
      <c r="D104" s="39"/>
      <c r="E104" s="359"/>
      <c r="F104" s="38"/>
      <c r="G104" s="38"/>
      <c r="H104" s="38"/>
      <c r="I104" s="38"/>
      <c r="J104" s="67" t="str">
        <f>IF(OR($B104="",$C104="",$D104="",$E104="",$E104="UPT",$F104&lt;an_initial,$F104&gt;an_final,$N104=FALSE),"",P_BDI_STR*VLOOKUP(O104,Coef!$E$2:$F$17,2,FALSE))</f>
        <v/>
      </c>
      <c r="K104" s="67" t="str">
        <f>IF(OR($B104="",$C104="",$D104="",$E104="",$E104="UPT",$F104="",$F104&gt;an_final,$N104=FALSE),"",P_BDI_STR*VLOOKUP(O104,Coef!$E$2:$F$17,2,FALSE))</f>
        <v/>
      </c>
      <c r="L104" s="226" t="str">
        <f t="shared" si="5"/>
        <v/>
      </c>
      <c r="M104" s="226" t="str">
        <f t="shared" si="6"/>
        <v/>
      </c>
      <c r="N104" s="333" t="b">
        <f t="shared" si="7"/>
        <v>0</v>
      </c>
      <c r="O104" s="5">
        <f t="shared" si="8"/>
        <v>1</v>
      </c>
    </row>
    <row r="105" spans="1:15" x14ac:dyDescent="0.25">
      <c r="A105" s="216">
        <v>96</v>
      </c>
      <c r="B105" s="39"/>
      <c r="C105" s="39"/>
      <c r="D105" s="39"/>
      <c r="E105" s="359"/>
      <c r="F105" s="38"/>
      <c r="G105" s="38"/>
      <c r="H105" s="38"/>
      <c r="I105" s="38"/>
      <c r="J105" s="67" t="str">
        <f>IF(OR($B105="",$C105="",$D105="",$E105="",$E105="UPT",$F105&lt;an_initial,$F105&gt;an_final,$N105=FALSE),"",P_BDI_STR*VLOOKUP(O105,Coef!$E$2:$F$17,2,FALSE))</f>
        <v/>
      </c>
      <c r="K105" s="67" t="str">
        <f>IF(OR($B105="",$C105="",$D105="",$E105="",$E105="UPT",$F105="",$F105&gt;an_final,$N105=FALSE),"",P_BDI_STR*VLOOKUP(O105,Coef!$E$2:$F$17,2,FALSE))</f>
        <v/>
      </c>
      <c r="L105" s="226" t="str">
        <f t="shared" si="5"/>
        <v/>
      </c>
      <c r="M105" s="226" t="str">
        <f t="shared" si="6"/>
        <v/>
      </c>
      <c r="N105" s="333" t="b">
        <f t="shared" si="7"/>
        <v>0</v>
      </c>
      <c r="O105" s="5">
        <f t="shared" si="8"/>
        <v>1</v>
      </c>
    </row>
    <row r="106" spans="1:15" x14ac:dyDescent="0.25">
      <c r="A106" s="216">
        <v>97</v>
      </c>
      <c r="B106" s="39"/>
      <c r="C106" s="39"/>
      <c r="D106" s="39"/>
      <c r="E106" s="359"/>
      <c r="F106" s="38"/>
      <c r="G106" s="38"/>
      <c r="H106" s="38"/>
      <c r="I106" s="38"/>
      <c r="J106" s="67" t="str">
        <f>IF(OR($B106="",$C106="",$D106="",$E106="",$E106="UPT",$F106&lt;an_initial,$F106&gt;an_final,$N106=FALSE),"",P_BDI_STR*VLOOKUP(O106,Coef!$E$2:$F$17,2,FALSE))</f>
        <v/>
      </c>
      <c r="K106" s="67" t="str">
        <f>IF(OR($B106="",$C106="",$D106="",$E106="",$E106="UPT",$F106="",$F106&gt;an_final,$N106=FALSE),"",P_BDI_STR*VLOOKUP(O106,Coef!$E$2:$F$17,2,FALSE))</f>
        <v/>
      </c>
      <c r="L106" s="226" t="str">
        <f t="shared" si="5"/>
        <v/>
      </c>
      <c r="M106" s="226" t="str">
        <f t="shared" si="6"/>
        <v/>
      </c>
      <c r="N106" s="333" t="b">
        <f t="shared" si="7"/>
        <v>0</v>
      </c>
      <c r="O106" s="5">
        <f t="shared" ref="O106:O137" si="9">LEN(B106)-LEN(SUBSTITUTE(B106,",",""))+1</f>
        <v>1</v>
      </c>
    </row>
    <row r="107" spans="1:15" x14ac:dyDescent="0.25">
      <c r="A107" s="216">
        <v>98</v>
      </c>
      <c r="B107" s="39"/>
      <c r="C107" s="39"/>
      <c r="D107" s="39"/>
      <c r="E107" s="359"/>
      <c r="F107" s="38"/>
      <c r="G107" s="38"/>
      <c r="H107" s="38"/>
      <c r="I107" s="38"/>
      <c r="J107" s="67" t="str">
        <f>IF(OR($B107="",$C107="",$D107="",$E107="",$E107="UPT",$F107&lt;an_initial,$F107&gt;an_final,$N107=FALSE),"",P_BDI_STR*VLOOKUP(O107,Coef!$E$2:$F$17,2,FALSE))</f>
        <v/>
      </c>
      <c r="K107" s="67" t="str">
        <f>IF(OR($B107="",$C107="",$D107="",$E107="",$E107="UPT",$F107="",$F107&gt;an_final,$N107=FALSE),"",P_BDI_STR*VLOOKUP(O107,Coef!$E$2:$F$17,2,FALSE))</f>
        <v/>
      </c>
      <c r="L107" s="226" t="str">
        <f t="shared" si="5"/>
        <v/>
      </c>
      <c r="M107" s="226" t="str">
        <f t="shared" si="6"/>
        <v/>
      </c>
      <c r="N107" s="333" t="b">
        <f t="shared" si="7"/>
        <v>0</v>
      </c>
      <c r="O107" s="5">
        <f t="shared" si="9"/>
        <v>1</v>
      </c>
    </row>
    <row r="108" spans="1:15" x14ac:dyDescent="0.25">
      <c r="A108" s="216">
        <v>99</v>
      </c>
      <c r="B108" s="39"/>
      <c r="C108" s="39"/>
      <c r="D108" s="39"/>
      <c r="E108" s="359"/>
      <c r="F108" s="38"/>
      <c r="G108" s="38"/>
      <c r="H108" s="38"/>
      <c r="I108" s="38"/>
      <c r="J108" s="67" t="str">
        <f>IF(OR($B108="",$C108="",$D108="",$E108="",$E108="UPT",$F108&lt;an_initial,$F108&gt;an_final,$N108=FALSE),"",P_BDI_STR*VLOOKUP(O108,Coef!$E$2:$F$17,2,FALSE))</f>
        <v/>
      </c>
      <c r="K108" s="67" t="str">
        <f>IF(OR($B108="",$C108="",$D108="",$E108="",$E108="UPT",$F108="",$F108&gt;an_final,$N108=FALSE),"",P_BDI_STR*VLOOKUP(O108,Coef!$E$2:$F$17,2,FALSE))</f>
        <v/>
      </c>
      <c r="L108" s="226" t="str">
        <f t="shared" si="5"/>
        <v/>
      </c>
      <c r="M108" s="226" t="str">
        <f t="shared" si="6"/>
        <v/>
      </c>
      <c r="N108" s="333" t="b">
        <f t="shared" si="7"/>
        <v>0</v>
      </c>
      <c r="O108" s="5">
        <f t="shared" si="9"/>
        <v>1</v>
      </c>
    </row>
    <row r="109" spans="1:15" x14ac:dyDescent="0.25">
      <c r="A109" s="216">
        <v>100</v>
      </c>
      <c r="B109" s="39"/>
      <c r="C109" s="39"/>
      <c r="D109" s="39"/>
      <c r="E109" s="359"/>
      <c r="F109" s="38"/>
      <c r="G109" s="38"/>
      <c r="H109" s="38"/>
      <c r="I109" s="38"/>
      <c r="J109" s="67" t="str">
        <f>IF(OR($B109="",$C109="",$D109="",$E109="",$E109="UPT",$F109&lt;an_initial,$F109&gt;an_final,$N109=FALSE),"",P_BDI_STR*VLOOKUP(O109,Coef!$E$2:$F$17,2,FALSE))</f>
        <v/>
      </c>
      <c r="K109" s="67" t="str">
        <f>IF(OR($B109="",$C109="",$D109="",$E109="",$E109="UPT",$F109="",$F109&gt;an_final,$N109=FALSE),"",P_BDI_STR*VLOOKUP(O109,Coef!$E$2:$F$17,2,FALSE))</f>
        <v/>
      </c>
      <c r="L109" s="226" t="str">
        <f t="shared" si="5"/>
        <v/>
      </c>
      <c r="M109" s="226" t="str">
        <f t="shared" si="6"/>
        <v/>
      </c>
      <c r="N109" s="333" t="b">
        <f t="shared" si="7"/>
        <v>0</v>
      </c>
      <c r="O109" s="5">
        <f t="shared" si="9"/>
        <v>1</v>
      </c>
    </row>
    <row r="110" spans="1:15" x14ac:dyDescent="0.25">
      <c r="A110" s="216">
        <v>101</v>
      </c>
      <c r="B110" s="39"/>
      <c r="C110" s="39"/>
      <c r="D110" s="39"/>
      <c r="E110" s="359"/>
      <c r="F110" s="38"/>
      <c r="G110" s="38"/>
      <c r="H110" s="38"/>
      <c r="I110" s="38"/>
      <c r="J110" s="67" t="str">
        <f>IF(OR($B110="",$C110="",$D110="",$E110="",$E110="UPT",$F110&lt;an_initial,$F110&gt;an_final,$N110=FALSE),"",P_BDI_STR*VLOOKUP(O110,Coef!$E$2:$F$17,2,FALSE))</f>
        <v/>
      </c>
      <c r="K110" s="67" t="str">
        <f>IF(OR($B110="",$C110="",$D110="",$E110="",$E110="UPT",$F110="",$F110&gt;an_final,$N110=FALSE),"",P_BDI_STR*VLOOKUP(O110,Coef!$E$2:$F$17,2,FALSE))</f>
        <v/>
      </c>
      <c r="L110" s="226" t="str">
        <f t="shared" si="5"/>
        <v/>
      </c>
      <c r="M110" s="226" t="str">
        <f t="shared" si="6"/>
        <v/>
      </c>
      <c r="N110" s="333" t="b">
        <f t="shared" si="7"/>
        <v>0</v>
      </c>
      <c r="O110" s="5">
        <f t="shared" si="9"/>
        <v>1</v>
      </c>
    </row>
    <row r="111" spans="1:15" x14ac:dyDescent="0.25">
      <c r="A111" s="216">
        <v>102</v>
      </c>
      <c r="B111" s="39"/>
      <c r="C111" s="39"/>
      <c r="D111" s="39"/>
      <c r="E111" s="359"/>
      <c r="F111" s="38"/>
      <c r="G111" s="38"/>
      <c r="H111" s="38"/>
      <c r="I111" s="38"/>
      <c r="J111" s="67" t="str">
        <f>IF(OR($B111="",$C111="",$D111="",$E111="",$E111="UPT",$F111&lt;an_initial,$F111&gt;an_final,$N111=FALSE),"",P_BDI_STR*VLOOKUP(O111,Coef!$E$2:$F$17,2,FALSE))</f>
        <v/>
      </c>
      <c r="K111" s="67" t="str">
        <f>IF(OR($B111="",$C111="",$D111="",$E111="",$E111="UPT",$F111="",$F111&gt;an_final,$N111=FALSE),"",P_BDI_STR*VLOOKUP(O111,Coef!$E$2:$F$17,2,FALSE))</f>
        <v/>
      </c>
      <c r="L111" s="226" t="str">
        <f t="shared" si="5"/>
        <v/>
      </c>
      <c r="M111" s="226" t="str">
        <f t="shared" si="6"/>
        <v/>
      </c>
      <c r="N111" s="333" t="b">
        <f t="shared" si="7"/>
        <v>0</v>
      </c>
      <c r="O111" s="5">
        <f t="shared" si="9"/>
        <v>1</v>
      </c>
    </row>
    <row r="112" spans="1:15" x14ac:dyDescent="0.25">
      <c r="A112" s="216">
        <v>103</v>
      </c>
      <c r="B112" s="39"/>
      <c r="C112" s="39"/>
      <c r="D112" s="39"/>
      <c r="E112" s="359"/>
      <c r="F112" s="38"/>
      <c r="G112" s="38"/>
      <c r="H112" s="38"/>
      <c r="I112" s="38"/>
      <c r="J112" s="67" t="str">
        <f>IF(OR($B112="",$C112="",$D112="",$E112="",$E112="UPT",$F112&lt;an_initial,$F112&gt;an_final,$N112=FALSE),"",P_BDI_STR*VLOOKUP(O112,Coef!$E$2:$F$17,2,FALSE))</f>
        <v/>
      </c>
      <c r="K112" s="67" t="str">
        <f>IF(OR($B112="",$C112="",$D112="",$E112="",$E112="UPT",$F112="",$F112&gt;an_final,$N112=FALSE),"",P_BDI_STR*VLOOKUP(O112,Coef!$E$2:$F$17,2,FALSE))</f>
        <v/>
      </c>
      <c r="L112" s="226" t="str">
        <f t="shared" si="5"/>
        <v/>
      </c>
      <c r="M112" s="226" t="str">
        <f t="shared" si="6"/>
        <v/>
      </c>
      <c r="N112" s="333" t="b">
        <f t="shared" si="7"/>
        <v>0</v>
      </c>
      <c r="O112" s="5">
        <f t="shared" si="9"/>
        <v>1</v>
      </c>
    </row>
    <row r="113" spans="1:15" x14ac:dyDescent="0.25">
      <c r="A113" s="216">
        <v>104</v>
      </c>
      <c r="B113" s="39"/>
      <c r="C113" s="39"/>
      <c r="D113" s="39"/>
      <c r="E113" s="359"/>
      <c r="F113" s="38"/>
      <c r="G113" s="38"/>
      <c r="H113" s="38"/>
      <c r="I113" s="38"/>
      <c r="J113" s="67" t="str">
        <f>IF(OR($B113="",$C113="",$D113="",$E113="",$E113="UPT",$F113&lt;an_initial,$F113&gt;an_final,$N113=FALSE),"",P_BDI_STR*VLOOKUP(O113,Coef!$E$2:$F$17,2,FALSE))</f>
        <v/>
      </c>
      <c r="K113" s="67" t="str">
        <f>IF(OR($B113="",$C113="",$D113="",$E113="",$E113="UPT",$F113="",$F113&gt;an_final,$N113=FALSE),"",P_BDI_STR*VLOOKUP(O113,Coef!$E$2:$F$17,2,FALSE))</f>
        <v/>
      </c>
      <c r="L113" s="226" t="str">
        <f t="shared" si="5"/>
        <v/>
      </c>
      <c r="M113" s="226" t="str">
        <f t="shared" si="6"/>
        <v/>
      </c>
      <c r="N113" s="333" t="b">
        <f t="shared" si="7"/>
        <v>0</v>
      </c>
      <c r="O113" s="5">
        <f t="shared" si="9"/>
        <v>1</v>
      </c>
    </row>
    <row r="114" spans="1:15" x14ac:dyDescent="0.25">
      <c r="A114" s="216">
        <v>105</v>
      </c>
      <c r="B114" s="39"/>
      <c r="C114" s="39"/>
      <c r="D114" s="39"/>
      <c r="E114" s="359"/>
      <c r="F114" s="38"/>
      <c r="G114" s="38"/>
      <c r="H114" s="38"/>
      <c r="I114" s="38"/>
      <c r="J114" s="67" t="str">
        <f>IF(OR($B114="",$C114="",$D114="",$E114="",$E114="UPT",$F114&lt;an_initial,$F114&gt;an_final,$N114=FALSE),"",P_BDI_STR*VLOOKUP(O114,Coef!$E$2:$F$17,2,FALSE))</f>
        <v/>
      </c>
      <c r="K114" s="67" t="str">
        <f>IF(OR($B114="",$C114="",$D114="",$E114="",$E114="UPT",$F114="",$F114&gt;an_final,$N114=FALSE),"",P_BDI_STR*VLOOKUP(O114,Coef!$E$2:$F$17,2,FALSE))</f>
        <v/>
      </c>
      <c r="L114" s="226" t="str">
        <f t="shared" si="5"/>
        <v/>
      </c>
      <c r="M114" s="226" t="str">
        <f t="shared" si="6"/>
        <v/>
      </c>
      <c r="N114" s="333" t="b">
        <f t="shared" si="7"/>
        <v>0</v>
      </c>
      <c r="O114" s="5">
        <f t="shared" si="9"/>
        <v>1</v>
      </c>
    </row>
    <row r="115" spans="1:15" x14ac:dyDescent="0.25">
      <c r="A115" s="216">
        <v>106</v>
      </c>
      <c r="B115" s="39"/>
      <c r="C115" s="39"/>
      <c r="D115" s="39"/>
      <c r="E115" s="359"/>
      <c r="F115" s="38"/>
      <c r="G115" s="38"/>
      <c r="H115" s="38"/>
      <c r="I115" s="38"/>
      <c r="J115" s="67" t="str">
        <f>IF(OR($B115="",$C115="",$D115="",$E115="",$E115="UPT",$F115&lt;an_initial,$F115&gt;an_final,$N115=FALSE),"",P_BDI_STR*VLOOKUP(O115,Coef!$E$2:$F$17,2,FALSE))</f>
        <v/>
      </c>
      <c r="K115" s="67" t="str">
        <f>IF(OR($B115="",$C115="",$D115="",$E115="",$E115="UPT",$F115="",$F115&gt;an_final,$N115=FALSE),"",P_BDI_STR*VLOOKUP(O115,Coef!$E$2:$F$17,2,FALSE))</f>
        <v/>
      </c>
      <c r="L115" s="226" t="str">
        <f t="shared" si="5"/>
        <v/>
      </c>
      <c r="M115" s="226" t="str">
        <f t="shared" si="6"/>
        <v/>
      </c>
      <c r="N115" s="333" t="b">
        <f t="shared" si="7"/>
        <v>0</v>
      </c>
      <c r="O115" s="5">
        <f t="shared" si="9"/>
        <v>1</v>
      </c>
    </row>
    <row r="116" spans="1:15" x14ac:dyDescent="0.25">
      <c r="A116" s="216">
        <v>107</v>
      </c>
      <c r="B116" s="39"/>
      <c r="C116" s="39"/>
      <c r="D116" s="39"/>
      <c r="E116" s="359"/>
      <c r="F116" s="38"/>
      <c r="G116" s="38"/>
      <c r="H116" s="38"/>
      <c r="I116" s="38"/>
      <c r="J116" s="67" t="str">
        <f>IF(OR($B116="",$C116="",$D116="",$E116="",$E116="UPT",$F116&lt;an_initial,$F116&gt;an_final,$N116=FALSE),"",P_BDI_STR*VLOOKUP(O116,Coef!$E$2:$F$17,2,FALSE))</f>
        <v/>
      </c>
      <c r="K116" s="67" t="str">
        <f>IF(OR($B116="",$C116="",$D116="",$E116="",$E116="UPT",$F116="",$F116&gt;an_final,$N116=FALSE),"",P_BDI_STR*VLOOKUP(O116,Coef!$E$2:$F$17,2,FALSE))</f>
        <v/>
      </c>
      <c r="L116" s="226" t="str">
        <f t="shared" si="5"/>
        <v/>
      </c>
      <c r="M116" s="226" t="str">
        <f t="shared" si="6"/>
        <v/>
      </c>
      <c r="N116" s="333" t="b">
        <f t="shared" si="7"/>
        <v>0</v>
      </c>
      <c r="O116" s="5">
        <f t="shared" si="9"/>
        <v>1</v>
      </c>
    </row>
    <row r="117" spans="1:15" x14ac:dyDescent="0.25">
      <c r="A117" s="216">
        <v>108</v>
      </c>
      <c r="B117" s="39"/>
      <c r="C117" s="39"/>
      <c r="D117" s="39"/>
      <c r="E117" s="359"/>
      <c r="F117" s="38"/>
      <c r="G117" s="38"/>
      <c r="H117" s="38"/>
      <c r="I117" s="38"/>
      <c r="J117" s="67" t="str">
        <f>IF(OR($B117="",$C117="",$D117="",$E117="",$E117="UPT",$F117&lt;an_initial,$F117&gt;an_final,$N117=FALSE),"",P_BDI_STR*VLOOKUP(O117,Coef!$E$2:$F$17,2,FALSE))</f>
        <v/>
      </c>
      <c r="K117" s="67" t="str">
        <f>IF(OR($B117="",$C117="",$D117="",$E117="",$E117="UPT",$F117="",$F117&gt;an_final,$N117=FALSE),"",P_BDI_STR*VLOOKUP(O117,Coef!$E$2:$F$17,2,FALSE))</f>
        <v/>
      </c>
      <c r="L117" s="226" t="str">
        <f t="shared" si="5"/>
        <v/>
      </c>
      <c r="M117" s="226" t="str">
        <f t="shared" si="6"/>
        <v/>
      </c>
      <c r="N117" s="333" t="b">
        <f t="shared" si="7"/>
        <v>0</v>
      </c>
      <c r="O117" s="5">
        <f t="shared" si="9"/>
        <v>1</v>
      </c>
    </row>
    <row r="118" spans="1:15" x14ac:dyDescent="0.25">
      <c r="A118" s="216">
        <v>109</v>
      </c>
      <c r="B118" s="39"/>
      <c r="C118" s="39"/>
      <c r="D118" s="39"/>
      <c r="E118" s="359"/>
      <c r="F118" s="38"/>
      <c r="G118" s="38"/>
      <c r="H118" s="38"/>
      <c r="I118" s="38"/>
      <c r="J118" s="67" t="str">
        <f>IF(OR($B118="",$C118="",$D118="",$E118="",$E118="UPT",$F118&lt;an_initial,$F118&gt;an_final,$N118=FALSE),"",P_BDI_STR*VLOOKUP(O118,Coef!$E$2:$F$17,2,FALSE))</f>
        <v/>
      </c>
      <c r="K118" s="67" t="str">
        <f>IF(OR($B118="",$C118="",$D118="",$E118="",$E118="UPT",$F118="",$F118&gt;an_final,$N118=FALSE),"",P_BDI_STR*VLOOKUP(O118,Coef!$E$2:$F$17,2,FALSE))</f>
        <v/>
      </c>
      <c r="L118" s="226" t="str">
        <f t="shared" si="5"/>
        <v/>
      </c>
      <c r="M118" s="226" t="str">
        <f t="shared" si="6"/>
        <v/>
      </c>
      <c r="N118" s="333" t="b">
        <f t="shared" si="7"/>
        <v>0</v>
      </c>
      <c r="O118" s="5">
        <f t="shared" si="9"/>
        <v>1</v>
      </c>
    </row>
    <row r="119" spans="1:15" x14ac:dyDescent="0.25">
      <c r="A119" s="216">
        <v>110</v>
      </c>
      <c r="B119" s="39"/>
      <c r="C119" s="39"/>
      <c r="D119" s="39"/>
      <c r="E119" s="359"/>
      <c r="F119" s="38"/>
      <c r="G119" s="38"/>
      <c r="H119" s="38"/>
      <c r="I119" s="38"/>
      <c r="J119" s="67" t="str">
        <f>IF(OR($B119="",$C119="",$D119="",$E119="",$E119="UPT",$F119&lt;an_initial,$F119&gt;an_final,$N119=FALSE),"",P_BDI_STR*VLOOKUP(O119,Coef!$E$2:$F$17,2,FALSE))</f>
        <v/>
      </c>
      <c r="K119" s="67" t="str">
        <f>IF(OR($B119="",$C119="",$D119="",$E119="",$E119="UPT",$F119="",$F119&gt;an_final,$N119=FALSE),"",P_BDI_STR*VLOOKUP(O119,Coef!$E$2:$F$17,2,FALSE))</f>
        <v/>
      </c>
      <c r="L119" s="226" t="str">
        <f t="shared" si="5"/>
        <v/>
      </c>
      <c r="M119" s="226" t="str">
        <f t="shared" si="6"/>
        <v/>
      </c>
      <c r="N119" s="333" t="b">
        <f t="shared" si="7"/>
        <v>0</v>
      </c>
      <c r="O119" s="5">
        <f t="shared" si="9"/>
        <v>1</v>
      </c>
    </row>
    <row r="120" spans="1:15" x14ac:dyDescent="0.25">
      <c r="A120" s="216">
        <v>111</v>
      </c>
      <c r="B120" s="39"/>
      <c r="C120" s="39"/>
      <c r="D120" s="39"/>
      <c r="E120" s="359"/>
      <c r="F120" s="38"/>
      <c r="G120" s="38"/>
      <c r="H120" s="38"/>
      <c r="I120" s="38"/>
      <c r="J120" s="67" t="str">
        <f>IF(OR($B120="",$C120="",$D120="",$E120="",$E120="UPT",$F120&lt;an_initial,$F120&gt;an_final,$N120=FALSE),"",P_BDI_STR*VLOOKUP(O120,Coef!$E$2:$F$17,2,FALSE))</f>
        <v/>
      </c>
      <c r="K120" s="67" t="str">
        <f>IF(OR($B120="",$C120="",$D120="",$E120="",$E120="UPT",$F120="",$F120&gt;an_final,$N120=FALSE),"",P_BDI_STR*VLOOKUP(O120,Coef!$E$2:$F$17,2,FALSE))</f>
        <v/>
      </c>
      <c r="L120" s="226" t="str">
        <f t="shared" si="5"/>
        <v/>
      </c>
      <c r="M120" s="226" t="str">
        <f t="shared" si="6"/>
        <v/>
      </c>
      <c r="N120" s="333" t="b">
        <f t="shared" si="7"/>
        <v>0</v>
      </c>
      <c r="O120" s="5">
        <f t="shared" si="9"/>
        <v>1</v>
      </c>
    </row>
    <row r="121" spans="1:15" x14ac:dyDescent="0.25">
      <c r="A121" s="216">
        <v>112</v>
      </c>
      <c r="B121" s="39"/>
      <c r="C121" s="39"/>
      <c r="D121" s="39"/>
      <c r="E121" s="359"/>
      <c r="F121" s="38"/>
      <c r="G121" s="38"/>
      <c r="H121" s="38"/>
      <c r="I121" s="38"/>
      <c r="J121" s="67" t="str">
        <f>IF(OR($B121="",$C121="",$D121="",$E121="",$E121="UPT",$F121&lt;an_initial,$F121&gt;an_final,$N121=FALSE),"",P_BDI_STR*VLOOKUP(O121,Coef!$E$2:$F$17,2,FALSE))</f>
        <v/>
      </c>
      <c r="K121" s="67" t="str">
        <f>IF(OR($B121="",$C121="",$D121="",$E121="",$E121="UPT",$F121="",$F121&gt;an_final,$N121=FALSE),"",P_BDI_STR*VLOOKUP(O121,Coef!$E$2:$F$17,2,FALSE))</f>
        <v/>
      </c>
      <c r="L121" s="226" t="str">
        <f t="shared" si="5"/>
        <v/>
      </c>
      <c r="M121" s="226" t="str">
        <f t="shared" si="6"/>
        <v/>
      </c>
      <c r="N121" s="333" t="b">
        <f t="shared" si="7"/>
        <v>0</v>
      </c>
      <c r="O121" s="5">
        <f t="shared" si="9"/>
        <v>1</v>
      </c>
    </row>
    <row r="122" spans="1:15" x14ac:dyDescent="0.25">
      <c r="A122" s="216">
        <v>113</v>
      </c>
      <c r="B122" s="39"/>
      <c r="C122" s="39"/>
      <c r="D122" s="39"/>
      <c r="E122" s="359"/>
      <c r="F122" s="38"/>
      <c r="G122" s="38"/>
      <c r="H122" s="38"/>
      <c r="I122" s="38"/>
      <c r="J122" s="67" t="str">
        <f>IF(OR($B122="",$C122="",$D122="",$E122="",$E122="UPT",$F122&lt;an_initial,$F122&gt;an_final,$N122=FALSE),"",P_BDI_STR*VLOOKUP(O122,Coef!$E$2:$F$17,2,FALSE))</f>
        <v/>
      </c>
      <c r="K122" s="67" t="str">
        <f>IF(OR($B122="",$C122="",$D122="",$E122="",$E122="UPT",$F122="",$F122&gt;an_final,$N122=FALSE),"",P_BDI_STR*VLOOKUP(O122,Coef!$E$2:$F$17,2,FALSE))</f>
        <v/>
      </c>
      <c r="L122" s="226" t="str">
        <f t="shared" si="5"/>
        <v/>
      </c>
      <c r="M122" s="226" t="str">
        <f t="shared" si="6"/>
        <v/>
      </c>
      <c r="N122" s="333" t="b">
        <f t="shared" si="7"/>
        <v>0</v>
      </c>
      <c r="O122" s="5">
        <f t="shared" si="9"/>
        <v>1</v>
      </c>
    </row>
    <row r="123" spans="1:15" x14ac:dyDescent="0.25">
      <c r="A123" s="216">
        <v>114</v>
      </c>
      <c r="B123" s="39"/>
      <c r="C123" s="39"/>
      <c r="D123" s="39"/>
      <c r="E123" s="359"/>
      <c r="F123" s="38"/>
      <c r="G123" s="38"/>
      <c r="H123" s="38"/>
      <c r="I123" s="38"/>
      <c r="J123" s="67" t="str">
        <f>IF(OR($B123="",$C123="",$D123="",$E123="",$E123="UPT",$F123&lt;an_initial,$F123&gt;an_final,$N123=FALSE),"",P_BDI_STR*VLOOKUP(O123,Coef!$E$2:$F$17,2,FALSE))</f>
        <v/>
      </c>
      <c r="K123" s="67" t="str">
        <f>IF(OR($B123="",$C123="",$D123="",$E123="",$E123="UPT",$F123="",$F123&gt;an_final,$N123=FALSE),"",P_BDI_STR*VLOOKUP(O123,Coef!$E$2:$F$17,2,FALSE))</f>
        <v/>
      </c>
      <c r="L123" s="226" t="str">
        <f t="shared" si="5"/>
        <v/>
      </c>
      <c r="M123" s="226" t="str">
        <f t="shared" si="6"/>
        <v/>
      </c>
      <c r="N123" s="333" t="b">
        <f t="shared" si="7"/>
        <v>0</v>
      </c>
      <c r="O123" s="5">
        <f t="shared" si="9"/>
        <v>1</v>
      </c>
    </row>
    <row r="124" spans="1:15" x14ac:dyDescent="0.25">
      <c r="A124" s="216">
        <v>115</v>
      </c>
      <c r="B124" s="39"/>
      <c r="C124" s="39"/>
      <c r="D124" s="39"/>
      <c r="E124" s="359"/>
      <c r="F124" s="38"/>
      <c r="G124" s="38"/>
      <c r="H124" s="38"/>
      <c r="I124" s="38"/>
      <c r="J124" s="67" t="str">
        <f>IF(OR($B124="",$C124="",$D124="",$E124="",$E124="UPT",$F124&lt;an_initial,$F124&gt;an_final,$N124=FALSE),"",P_BDI_STR*VLOOKUP(O124,Coef!$E$2:$F$17,2,FALSE))</f>
        <v/>
      </c>
      <c r="K124" s="67" t="str">
        <f>IF(OR($B124="",$C124="",$D124="",$E124="",$E124="UPT",$F124="",$F124&gt;an_final,$N124=FALSE),"",P_BDI_STR*VLOOKUP(O124,Coef!$E$2:$F$17,2,FALSE))</f>
        <v/>
      </c>
      <c r="L124" s="226" t="str">
        <f t="shared" si="5"/>
        <v/>
      </c>
      <c r="M124" s="226" t="str">
        <f t="shared" si="6"/>
        <v/>
      </c>
      <c r="N124" s="333" t="b">
        <f t="shared" si="7"/>
        <v>0</v>
      </c>
      <c r="O124" s="5">
        <f t="shared" si="9"/>
        <v>1</v>
      </c>
    </row>
    <row r="125" spans="1:15" x14ac:dyDescent="0.25">
      <c r="A125" s="216">
        <v>116</v>
      </c>
      <c r="B125" s="39"/>
      <c r="C125" s="39"/>
      <c r="D125" s="39"/>
      <c r="E125" s="359"/>
      <c r="F125" s="38"/>
      <c r="G125" s="38"/>
      <c r="H125" s="38"/>
      <c r="I125" s="38"/>
      <c r="J125" s="67" t="str">
        <f>IF(OR($B125="",$C125="",$D125="",$E125="",$E125="UPT",$F125&lt;an_initial,$F125&gt;an_final,$N125=FALSE),"",P_BDI_STR*VLOOKUP(O125,Coef!$E$2:$F$17,2,FALSE))</f>
        <v/>
      </c>
      <c r="K125" s="67" t="str">
        <f>IF(OR($B125="",$C125="",$D125="",$E125="",$E125="UPT",$F125="",$F125&gt;an_final,$N125=FALSE),"",P_BDI_STR*VLOOKUP(O125,Coef!$E$2:$F$17,2,FALSE))</f>
        <v/>
      </c>
      <c r="L125" s="226" t="str">
        <f t="shared" si="5"/>
        <v/>
      </c>
      <c r="M125" s="226" t="str">
        <f t="shared" si="6"/>
        <v/>
      </c>
      <c r="N125" s="333" t="b">
        <f t="shared" si="7"/>
        <v>0</v>
      </c>
      <c r="O125" s="5">
        <f t="shared" si="9"/>
        <v>1</v>
      </c>
    </row>
    <row r="126" spans="1:15" x14ac:dyDescent="0.25">
      <c r="A126" s="216">
        <v>117</v>
      </c>
      <c r="B126" s="39"/>
      <c r="C126" s="39"/>
      <c r="D126" s="39"/>
      <c r="E126" s="359"/>
      <c r="F126" s="38"/>
      <c r="G126" s="38"/>
      <c r="H126" s="38"/>
      <c r="I126" s="38"/>
      <c r="J126" s="67" t="str">
        <f>IF(OR($B126="",$C126="",$D126="",$E126="",$E126="UPT",$F126&lt;an_initial,$F126&gt;an_final,$N126=FALSE),"",P_BDI_STR*VLOOKUP(O126,Coef!$E$2:$F$17,2,FALSE))</f>
        <v/>
      </c>
      <c r="K126" s="67" t="str">
        <f>IF(OR($B126="",$C126="",$D126="",$E126="",$E126="UPT",$F126="",$F126&gt;an_final,$N126=FALSE),"",P_BDI_STR*VLOOKUP(O126,Coef!$E$2:$F$17,2,FALSE))</f>
        <v/>
      </c>
      <c r="L126" s="226" t="str">
        <f t="shared" si="5"/>
        <v/>
      </c>
      <c r="M126" s="226" t="str">
        <f t="shared" si="6"/>
        <v/>
      </c>
      <c r="N126" s="333" t="b">
        <f t="shared" si="7"/>
        <v>0</v>
      </c>
      <c r="O126" s="5">
        <f t="shared" si="9"/>
        <v>1</v>
      </c>
    </row>
    <row r="127" spans="1:15" x14ac:dyDescent="0.25">
      <c r="A127" s="216">
        <v>118</v>
      </c>
      <c r="B127" s="39"/>
      <c r="C127" s="39"/>
      <c r="D127" s="39"/>
      <c r="E127" s="359"/>
      <c r="F127" s="38"/>
      <c r="G127" s="38"/>
      <c r="H127" s="38"/>
      <c r="I127" s="38"/>
      <c r="J127" s="67" t="str">
        <f>IF(OR($B127="",$C127="",$D127="",$E127="",$E127="UPT",$F127&lt;an_initial,$F127&gt;an_final,$N127=FALSE),"",P_BDI_STR*VLOOKUP(O127,Coef!$E$2:$F$17,2,FALSE))</f>
        <v/>
      </c>
      <c r="K127" s="67" t="str">
        <f>IF(OR($B127="",$C127="",$D127="",$E127="",$E127="UPT",$F127="",$F127&gt;an_final,$N127=FALSE),"",P_BDI_STR*VLOOKUP(O127,Coef!$E$2:$F$17,2,FALSE))</f>
        <v/>
      </c>
      <c r="L127" s="226" t="str">
        <f t="shared" si="5"/>
        <v/>
      </c>
      <c r="M127" s="226" t="str">
        <f t="shared" si="6"/>
        <v/>
      </c>
      <c r="N127" s="333" t="b">
        <f t="shared" si="7"/>
        <v>0</v>
      </c>
      <c r="O127" s="5">
        <f t="shared" si="9"/>
        <v>1</v>
      </c>
    </row>
    <row r="128" spans="1:15" x14ac:dyDescent="0.25">
      <c r="A128" s="216">
        <v>119</v>
      </c>
      <c r="B128" s="39"/>
      <c r="C128" s="39"/>
      <c r="D128" s="39"/>
      <c r="E128" s="359"/>
      <c r="F128" s="38"/>
      <c r="G128" s="38"/>
      <c r="H128" s="38"/>
      <c r="I128" s="38"/>
      <c r="J128" s="67" t="str">
        <f>IF(OR($B128="",$C128="",$D128="",$E128="",$E128="UPT",$F128&lt;an_initial,$F128&gt;an_final,$N128=FALSE),"",P_BDI_STR*VLOOKUP(O128,Coef!$E$2:$F$17,2,FALSE))</f>
        <v/>
      </c>
      <c r="K128" s="67" t="str">
        <f>IF(OR($B128="",$C128="",$D128="",$E128="",$E128="UPT",$F128="",$F128&gt;an_final,$N128=FALSE),"",P_BDI_STR*VLOOKUP(O128,Coef!$E$2:$F$17,2,FALSE))</f>
        <v/>
      </c>
      <c r="L128" s="226" t="str">
        <f t="shared" si="5"/>
        <v/>
      </c>
      <c r="M128" s="226" t="str">
        <f t="shared" si="6"/>
        <v/>
      </c>
      <c r="N128" s="333" t="b">
        <f t="shared" si="7"/>
        <v>0</v>
      </c>
      <c r="O128" s="5">
        <f t="shared" si="9"/>
        <v>1</v>
      </c>
    </row>
    <row r="129" spans="1:15" x14ac:dyDescent="0.25">
      <c r="A129" s="216">
        <v>120</v>
      </c>
      <c r="B129" s="39"/>
      <c r="C129" s="39"/>
      <c r="D129" s="39"/>
      <c r="E129" s="359"/>
      <c r="F129" s="38"/>
      <c r="G129" s="38"/>
      <c r="H129" s="38"/>
      <c r="I129" s="38"/>
      <c r="J129" s="67" t="str">
        <f>IF(OR($B129="",$C129="",$D129="",$E129="",$E129="UPT",$F129&lt;an_initial,$F129&gt;an_final,$N129=FALSE),"",P_BDI_STR*VLOOKUP(O129,Coef!$E$2:$F$17,2,FALSE))</f>
        <v/>
      </c>
      <c r="K129" s="67" t="str">
        <f>IF(OR($B129="",$C129="",$D129="",$E129="",$E129="UPT",$F129="",$F129&gt;an_final,$N129=FALSE),"",P_BDI_STR*VLOOKUP(O129,Coef!$E$2:$F$17,2,FALSE))</f>
        <v/>
      </c>
      <c r="L129" s="226" t="str">
        <f t="shared" si="5"/>
        <v/>
      </c>
      <c r="M129" s="226" t="str">
        <f t="shared" si="6"/>
        <v/>
      </c>
      <c r="N129" s="333" t="b">
        <f t="shared" si="7"/>
        <v>0</v>
      </c>
      <c r="O129" s="5">
        <f t="shared" si="9"/>
        <v>1</v>
      </c>
    </row>
    <row r="130" spans="1:15" x14ac:dyDescent="0.25">
      <c r="A130" s="216">
        <v>121</v>
      </c>
      <c r="B130" s="39"/>
      <c r="C130" s="39"/>
      <c r="D130" s="39"/>
      <c r="E130" s="359"/>
      <c r="F130" s="38"/>
      <c r="G130" s="38"/>
      <c r="H130" s="38"/>
      <c r="I130" s="38"/>
      <c r="J130" s="67" t="str">
        <f>IF(OR($B130="",$C130="",$D130="",$E130="",$E130="UPT",$F130&lt;an_initial,$F130&gt;an_final,$N130=FALSE),"",P_BDI_STR*VLOOKUP(O130,Coef!$E$2:$F$17,2,FALSE))</f>
        <v/>
      </c>
      <c r="K130" s="67" t="str">
        <f>IF(OR($B130="",$C130="",$D130="",$E130="",$E130="UPT",$F130="",$F130&gt;an_final,$N130=FALSE),"",P_BDI_STR*VLOOKUP(O130,Coef!$E$2:$F$17,2,FALSE))</f>
        <v/>
      </c>
      <c r="L130" s="226" t="str">
        <f t="shared" si="5"/>
        <v/>
      </c>
      <c r="M130" s="226" t="str">
        <f t="shared" si="6"/>
        <v/>
      </c>
      <c r="N130" s="333" t="b">
        <f t="shared" si="7"/>
        <v>0</v>
      </c>
      <c r="O130" s="5">
        <f t="shared" si="9"/>
        <v>1</v>
      </c>
    </row>
    <row r="131" spans="1:15" x14ac:dyDescent="0.25">
      <c r="A131" s="216">
        <v>122</v>
      </c>
      <c r="B131" s="39"/>
      <c r="C131" s="39"/>
      <c r="D131" s="39"/>
      <c r="E131" s="359"/>
      <c r="F131" s="38"/>
      <c r="G131" s="38"/>
      <c r="H131" s="38"/>
      <c r="I131" s="38"/>
      <c r="J131" s="67" t="str">
        <f>IF(OR($B131="",$C131="",$D131="",$E131="",$E131="UPT",$F131&lt;an_initial,$F131&gt;an_final,$N131=FALSE),"",P_BDI_STR*VLOOKUP(O131,Coef!$E$2:$F$17,2,FALSE))</f>
        <v/>
      </c>
      <c r="K131" s="67" t="str">
        <f>IF(OR($B131="",$C131="",$D131="",$E131="",$E131="UPT",$F131="",$F131&gt;an_final,$N131=FALSE),"",P_BDI_STR*VLOOKUP(O131,Coef!$E$2:$F$17,2,FALSE))</f>
        <v/>
      </c>
      <c r="L131" s="226" t="str">
        <f t="shared" si="5"/>
        <v/>
      </c>
      <c r="M131" s="226" t="str">
        <f t="shared" si="6"/>
        <v/>
      </c>
      <c r="N131" s="333" t="b">
        <f t="shared" si="7"/>
        <v>0</v>
      </c>
      <c r="O131" s="5">
        <f t="shared" si="9"/>
        <v>1</v>
      </c>
    </row>
    <row r="132" spans="1:15" x14ac:dyDescent="0.25">
      <c r="A132" s="216">
        <v>123</v>
      </c>
      <c r="B132" s="39"/>
      <c r="C132" s="39"/>
      <c r="D132" s="39"/>
      <c r="E132" s="359"/>
      <c r="F132" s="38"/>
      <c r="G132" s="38"/>
      <c r="H132" s="38"/>
      <c r="I132" s="38"/>
      <c r="J132" s="67" t="str">
        <f>IF(OR($B132="",$C132="",$D132="",$E132="",$E132="UPT",$F132&lt;an_initial,$F132&gt;an_final,$N132=FALSE),"",P_BDI_STR*VLOOKUP(O132,Coef!$E$2:$F$17,2,FALSE))</f>
        <v/>
      </c>
      <c r="K132" s="67" t="str">
        <f>IF(OR($B132="",$C132="",$D132="",$E132="",$E132="UPT",$F132="",$F132&gt;an_final,$N132=FALSE),"",P_BDI_STR*VLOOKUP(O132,Coef!$E$2:$F$17,2,FALSE))</f>
        <v/>
      </c>
      <c r="L132" s="226" t="str">
        <f t="shared" si="5"/>
        <v/>
      </c>
      <c r="M132" s="226" t="str">
        <f t="shared" si="6"/>
        <v/>
      </c>
      <c r="N132" s="333" t="b">
        <f t="shared" si="7"/>
        <v>0</v>
      </c>
      <c r="O132" s="5">
        <f t="shared" si="9"/>
        <v>1</v>
      </c>
    </row>
    <row r="133" spans="1:15" x14ac:dyDescent="0.25">
      <c r="A133" s="216">
        <v>124</v>
      </c>
      <c r="B133" s="39"/>
      <c r="C133" s="39"/>
      <c r="D133" s="39"/>
      <c r="E133" s="359"/>
      <c r="F133" s="38"/>
      <c r="G133" s="38"/>
      <c r="H133" s="38"/>
      <c r="I133" s="38"/>
      <c r="J133" s="67" t="str">
        <f>IF(OR($B133="",$C133="",$D133="",$E133="",$E133="UPT",$F133&lt;an_initial,$F133&gt;an_final,$N133=FALSE),"",P_BDI_STR*VLOOKUP(O133,Coef!$E$2:$F$17,2,FALSE))</f>
        <v/>
      </c>
      <c r="K133" s="67" t="str">
        <f>IF(OR($B133="",$C133="",$D133="",$E133="",$E133="UPT",$F133="",$F133&gt;an_final,$N133=FALSE),"",P_BDI_STR*VLOOKUP(O133,Coef!$E$2:$F$17,2,FALSE))</f>
        <v/>
      </c>
      <c r="L133" s="226" t="str">
        <f t="shared" si="5"/>
        <v/>
      </c>
      <c r="M133" s="226" t="str">
        <f t="shared" si="6"/>
        <v/>
      </c>
      <c r="N133" s="333" t="b">
        <f t="shared" si="7"/>
        <v>0</v>
      </c>
      <c r="O133" s="5">
        <f t="shared" si="9"/>
        <v>1</v>
      </c>
    </row>
    <row r="134" spans="1:15" x14ac:dyDescent="0.25">
      <c r="A134" s="216">
        <v>125</v>
      </c>
      <c r="B134" s="39"/>
      <c r="C134" s="39"/>
      <c r="D134" s="39"/>
      <c r="E134" s="359"/>
      <c r="F134" s="38"/>
      <c r="G134" s="38"/>
      <c r="H134" s="38"/>
      <c r="I134" s="38"/>
      <c r="J134" s="67" t="str">
        <f>IF(OR($B134="",$C134="",$D134="",$E134="",$E134="UPT",$F134&lt;an_initial,$F134&gt;an_final,$N134=FALSE),"",P_BDI_STR*VLOOKUP(O134,Coef!$E$2:$F$17,2,FALSE))</f>
        <v/>
      </c>
      <c r="K134" s="67" t="str">
        <f>IF(OR($B134="",$C134="",$D134="",$E134="",$E134="UPT",$F134="",$F134&gt;an_final,$N134=FALSE),"",P_BDI_STR*VLOOKUP(O134,Coef!$E$2:$F$17,2,FALSE))</f>
        <v/>
      </c>
      <c r="L134" s="226" t="str">
        <f t="shared" si="5"/>
        <v/>
      </c>
      <c r="M134" s="226" t="str">
        <f t="shared" si="6"/>
        <v/>
      </c>
      <c r="N134" s="333" t="b">
        <f t="shared" si="7"/>
        <v>0</v>
      </c>
      <c r="O134" s="5">
        <f t="shared" si="9"/>
        <v>1</v>
      </c>
    </row>
    <row r="135" spans="1:15" x14ac:dyDescent="0.25">
      <c r="A135" s="216">
        <v>126</v>
      </c>
      <c r="B135" s="39"/>
      <c r="C135" s="39"/>
      <c r="D135" s="39"/>
      <c r="E135" s="359"/>
      <c r="F135" s="38"/>
      <c r="G135" s="38"/>
      <c r="H135" s="38"/>
      <c r="I135" s="38"/>
      <c r="J135" s="67" t="str">
        <f>IF(OR($B135="",$C135="",$D135="",$E135="",$E135="UPT",$F135&lt;an_initial,$F135&gt;an_final,$N135=FALSE),"",P_BDI_STR*VLOOKUP(O135,Coef!$E$2:$F$17,2,FALSE))</f>
        <v/>
      </c>
      <c r="K135" s="67" t="str">
        <f>IF(OR($B135="",$C135="",$D135="",$E135="",$E135="UPT",$F135="",$F135&gt;an_final,$N135=FALSE),"",P_BDI_STR*VLOOKUP(O135,Coef!$E$2:$F$17,2,FALSE))</f>
        <v/>
      </c>
      <c r="L135" s="226" t="str">
        <f t="shared" si="5"/>
        <v/>
      </c>
      <c r="M135" s="226" t="str">
        <f t="shared" si="6"/>
        <v/>
      </c>
      <c r="N135" s="333" t="b">
        <f t="shared" si="7"/>
        <v>0</v>
      </c>
      <c r="O135" s="5">
        <f t="shared" si="9"/>
        <v>1</v>
      </c>
    </row>
    <row r="136" spans="1:15" x14ac:dyDescent="0.25">
      <c r="A136" s="216">
        <v>127</v>
      </c>
      <c r="B136" s="39"/>
      <c r="C136" s="39"/>
      <c r="D136" s="39"/>
      <c r="E136" s="359"/>
      <c r="F136" s="38"/>
      <c r="G136" s="38"/>
      <c r="H136" s="38"/>
      <c r="I136" s="38"/>
      <c r="J136" s="67" t="str">
        <f>IF(OR($B136="",$C136="",$D136="",$E136="",$E136="UPT",$F136&lt;an_initial,$F136&gt;an_final,$N136=FALSE),"",P_BDI_STR*VLOOKUP(O136,Coef!$E$2:$F$17,2,FALSE))</f>
        <v/>
      </c>
      <c r="K136" s="67" t="str">
        <f>IF(OR($B136="",$C136="",$D136="",$E136="",$E136="UPT",$F136="",$F136&gt;an_final,$N136=FALSE),"",P_BDI_STR*VLOOKUP(O136,Coef!$E$2:$F$17,2,FALSE))</f>
        <v/>
      </c>
      <c r="L136" s="226" t="str">
        <f t="shared" si="5"/>
        <v/>
      </c>
      <c r="M136" s="226" t="str">
        <f t="shared" si="6"/>
        <v/>
      </c>
      <c r="N136" s="333" t="b">
        <f t="shared" si="7"/>
        <v>0</v>
      </c>
      <c r="O136" s="5">
        <f t="shared" si="9"/>
        <v>1</v>
      </c>
    </row>
    <row r="137" spans="1:15" x14ac:dyDescent="0.25">
      <c r="A137" s="216">
        <v>128</v>
      </c>
      <c r="B137" s="39"/>
      <c r="C137" s="39"/>
      <c r="D137" s="39"/>
      <c r="E137" s="359"/>
      <c r="F137" s="38"/>
      <c r="G137" s="38"/>
      <c r="H137" s="38"/>
      <c r="I137" s="38"/>
      <c r="J137" s="67" t="str">
        <f>IF(OR($B137="",$C137="",$D137="",$E137="",$E137="UPT",$F137&lt;an_initial,$F137&gt;an_final,$N137=FALSE),"",P_BDI_STR*VLOOKUP(O137,Coef!$E$2:$F$17,2,FALSE))</f>
        <v/>
      </c>
      <c r="K137" s="67" t="str">
        <f>IF(OR($B137="",$C137="",$D137="",$E137="",$E137="UPT",$F137="",$F137&gt;an_final,$N137=FALSE),"",P_BDI_STR*VLOOKUP(O137,Coef!$E$2:$F$17,2,FALSE))</f>
        <v/>
      </c>
      <c r="L137" s="226" t="str">
        <f t="shared" si="5"/>
        <v/>
      </c>
      <c r="M137" s="226" t="str">
        <f t="shared" si="6"/>
        <v/>
      </c>
      <c r="N137" s="333" t="b">
        <f t="shared" si="7"/>
        <v>0</v>
      </c>
      <c r="O137" s="5">
        <f t="shared" si="9"/>
        <v>1</v>
      </c>
    </row>
    <row r="138" spans="1:15" x14ac:dyDescent="0.25">
      <c r="A138" s="216">
        <v>129</v>
      </c>
      <c r="B138" s="39"/>
      <c r="C138" s="39"/>
      <c r="D138" s="39"/>
      <c r="E138" s="359"/>
      <c r="F138" s="38"/>
      <c r="G138" s="38"/>
      <c r="H138" s="38"/>
      <c r="I138" s="38"/>
      <c r="J138" s="67" t="str">
        <f>IF(OR($B138="",$C138="",$D138="",$E138="",$E138="UPT",$F138&lt;an_initial,$F138&gt;an_final,$N138=FALSE),"",P_BDI_STR*VLOOKUP(O138,Coef!$E$2:$F$17,2,FALSE))</f>
        <v/>
      </c>
      <c r="K138" s="67" t="str">
        <f>IF(OR($B138="",$C138="",$D138="",$E138="",$E138="UPT",$F138="",$F138&gt;an_final,$N138=FALSE),"",P_BDI_STR*VLOOKUP(O138,Coef!$E$2:$F$17,2,FALSE))</f>
        <v/>
      </c>
      <c r="L138" s="226" t="str">
        <f t="shared" ref="L138:L201" si="10">IF(OR($B138="",$C138="",$D138="",$E138="",$E138="UPT",$F138="",$F138&gt;an_final,$N138=FALSE),"",IF($F138&gt;=an_initial,1,""))</f>
        <v/>
      </c>
      <c r="M138" s="226" t="str">
        <f t="shared" ref="M138:M201" si="11">IF(OR($B138="",$C138="",$D138="",$E138="",$E138="UPT",$F138="",$F138&gt;an_final,$N138=FALSE),"",1)</f>
        <v/>
      </c>
      <c r="N138" s="333" t="b">
        <f t="shared" ref="N138:N201" si="12">IF(nume_candidat="",FALSE,ISNUMBER(SEARCH(nume_candidat,$B138)))</f>
        <v>0</v>
      </c>
      <c r="O138" s="5">
        <f t="shared" ref="O138:O169" si="13">LEN(B138)-LEN(SUBSTITUTE(B138,",",""))+1</f>
        <v>1</v>
      </c>
    </row>
    <row r="139" spans="1:15" x14ac:dyDescent="0.25">
      <c r="A139" s="216">
        <v>130</v>
      </c>
      <c r="B139" s="39"/>
      <c r="C139" s="39"/>
      <c r="D139" s="39"/>
      <c r="E139" s="359"/>
      <c r="F139" s="38"/>
      <c r="G139" s="38"/>
      <c r="H139" s="38"/>
      <c r="I139" s="38"/>
      <c r="J139" s="67" t="str">
        <f>IF(OR($B139="",$C139="",$D139="",$E139="",$E139="UPT",$F139&lt;an_initial,$F139&gt;an_final,$N139=FALSE),"",P_BDI_STR*VLOOKUP(O139,Coef!$E$2:$F$17,2,FALSE))</f>
        <v/>
      </c>
      <c r="K139" s="67" t="str">
        <f>IF(OR($B139="",$C139="",$D139="",$E139="",$E139="UPT",$F139="",$F139&gt;an_final,$N139=FALSE),"",P_BDI_STR*VLOOKUP(O139,Coef!$E$2:$F$17,2,FALSE))</f>
        <v/>
      </c>
      <c r="L139" s="226" t="str">
        <f t="shared" si="10"/>
        <v/>
      </c>
      <c r="M139" s="226" t="str">
        <f t="shared" si="11"/>
        <v/>
      </c>
      <c r="N139" s="333" t="b">
        <f t="shared" si="12"/>
        <v>0</v>
      </c>
      <c r="O139" s="5">
        <f t="shared" si="13"/>
        <v>1</v>
      </c>
    </row>
    <row r="140" spans="1:15" x14ac:dyDescent="0.25">
      <c r="A140" s="216">
        <v>131</v>
      </c>
      <c r="B140" s="39"/>
      <c r="C140" s="39"/>
      <c r="D140" s="39"/>
      <c r="E140" s="359"/>
      <c r="F140" s="38"/>
      <c r="G140" s="38"/>
      <c r="H140" s="38"/>
      <c r="I140" s="38"/>
      <c r="J140" s="67" t="str">
        <f>IF(OR($B140="",$C140="",$D140="",$E140="",$E140="UPT",$F140&lt;an_initial,$F140&gt;an_final,$N140=FALSE),"",P_BDI_STR*VLOOKUP(O140,Coef!$E$2:$F$17,2,FALSE))</f>
        <v/>
      </c>
      <c r="K140" s="67" t="str">
        <f>IF(OR($B140="",$C140="",$D140="",$E140="",$E140="UPT",$F140="",$F140&gt;an_final,$N140=FALSE),"",P_BDI_STR*VLOOKUP(O140,Coef!$E$2:$F$17,2,FALSE))</f>
        <v/>
      </c>
      <c r="L140" s="226" t="str">
        <f t="shared" si="10"/>
        <v/>
      </c>
      <c r="M140" s="226" t="str">
        <f t="shared" si="11"/>
        <v/>
      </c>
      <c r="N140" s="333" t="b">
        <f t="shared" si="12"/>
        <v>0</v>
      </c>
      <c r="O140" s="5">
        <f t="shared" si="13"/>
        <v>1</v>
      </c>
    </row>
    <row r="141" spans="1:15" x14ac:dyDescent="0.25">
      <c r="A141" s="216">
        <v>132</v>
      </c>
      <c r="B141" s="39"/>
      <c r="C141" s="39"/>
      <c r="D141" s="39"/>
      <c r="E141" s="359"/>
      <c r="F141" s="38"/>
      <c r="G141" s="38"/>
      <c r="H141" s="38"/>
      <c r="I141" s="38"/>
      <c r="J141" s="67" t="str">
        <f>IF(OR($B141="",$C141="",$D141="",$E141="",$E141="UPT",$F141&lt;an_initial,$F141&gt;an_final,$N141=FALSE),"",P_BDI_STR*VLOOKUP(O141,Coef!$E$2:$F$17,2,FALSE))</f>
        <v/>
      </c>
      <c r="K141" s="67" t="str">
        <f>IF(OR($B141="",$C141="",$D141="",$E141="",$E141="UPT",$F141="",$F141&gt;an_final,$N141=FALSE),"",P_BDI_STR*VLOOKUP(O141,Coef!$E$2:$F$17,2,FALSE))</f>
        <v/>
      </c>
      <c r="L141" s="226" t="str">
        <f t="shared" si="10"/>
        <v/>
      </c>
      <c r="M141" s="226" t="str">
        <f t="shared" si="11"/>
        <v/>
      </c>
      <c r="N141" s="333" t="b">
        <f t="shared" si="12"/>
        <v>0</v>
      </c>
      <c r="O141" s="5">
        <f t="shared" si="13"/>
        <v>1</v>
      </c>
    </row>
    <row r="142" spans="1:15" x14ac:dyDescent="0.25">
      <c r="A142" s="216">
        <v>133</v>
      </c>
      <c r="B142" s="39"/>
      <c r="C142" s="39"/>
      <c r="D142" s="39"/>
      <c r="E142" s="359"/>
      <c r="F142" s="38"/>
      <c r="G142" s="38"/>
      <c r="H142" s="38"/>
      <c r="I142" s="38"/>
      <c r="J142" s="67" t="str">
        <f>IF(OR($B142="",$C142="",$D142="",$E142="",$E142="UPT",$F142&lt;an_initial,$F142&gt;an_final,$N142=FALSE),"",P_BDI_STR*VLOOKUP(O142,Coef!$E$2:$F$17,2,FALSE))</f>
        <v/>
      </c>
      <c r="K142" s="67" t="str">
        <f>IF(OR($B142="",$C142="",$D142="",$E142="",$E142="UPT",$F142="",$F142&gt;an_final,$N142=FALSE),"",P_BDI_STR*VLOOKUP(O142,Coef!$E$2:$F$17,2,FALSE))</f>
        <v/>
      </c>
      <c r="L142" s="226" t="str">
        <f t="shared" si="10"/>
        <v/>
      </c>
      <c r="M142" s="226" t="str">
        <f t="shared" si="11"/>
        <v/>
      </c>
      <c r="N142" s="333" t="b">
        <f t="shared" si="12"/>
        <v>0</v>
      </c>
      <c r="O142" s="5">
        <f t="shared" si="13"/>
        <v>1</v>
      </c>
    </row>
    <row r="143" spans="1:15" x14ac:dyDescent="0.25">
      <c r="A143" s="216">
        <v>134</v>
      </c>
      <c r="B143" s="39"/>
      <c r="C143" s="39"/>
      <c r="D143" s="39"/>
      <c r="E143" s="359"/>
      <c r="F143" s="38"/>
      <c r="G143" s="38"/>
      <c r="H143" s="38"/>
      <c r="I143" s="38"/>
      <c r="J143" s="67" t="str">
        <f>IF(OR($B143="",$C143="",$D143="",$E143="",$E143="UPT",$F143&lt;an_initial,$F143&gt;an_final,$N143=FALSE),"",P_BDI_STR*VLOOKUP(O143,Coef!$E$2:$F$17,2,FALSE))</f>
        <v/>
      </c>
      <c r="K143" s="67" t="str">
        <f>IF(OR($B143="",$C143="",$D143="",$E143="",$E143="UPT",$F143="",$F143&gt;an_final,$N143=FALSE),"",P_BDI_STR*VLOOKUP(O143,Coef!$E$2:$F$17,2,FALSE))</f>
        <v/>
      </c>
      <c r="L143" s="226" t="str">
        <f t="shared" si="10"/>
        <v/>
      </c>
      <c r="M143" s="226" t="str">
        <f t="shared" si="11"/>
        <v/>
      </c>
      <c r="N143" s="333" t="b">
        <f t="shared" si="12"/>
        <v>0</v>
      </c>
      <c r="O143" s="5">
        <f t="shared" si="13"/>
        <v>1</v>
      </c>
    </row>
    <row r="144" spans="1:15" x14ac:dyDescent="0.25">
      <c r="A144" s="216">
        <v>135</v>
      </c>
      <c r="B144" s="39"/>
      <c r="C144" s="39"/>
      <c r="D144" s="39"/>
      <c r="E144" s="359"/>
      <c r="F144" s="38"/>
      <c r="G144" s="38"/>
      <c r="H144" s="38"/>
      <c r="I144" s="38"/>
      <c r="J144" s="67" t="str">
        <f>IF(OR($B144="",$C144="",$D144="",$E144="",$E144="UPT",$F144&lt;an_initial,$F144&gt;an_final,$N144=FALSE),"",P_BDI_STR*VLOOKUP(O144,Coef!$E$2:$F$17,2,FALSE))</f>
        <v/>
      </c>
      <c r="K144" s="67" t="str">
        <f>IF(OR($B144="",$C144="",$D144="",$E144="",$E144="UPT",$F144="",$F144&gt;an_final,$N144=FALSE),"",P_BDI_STR*VLOOKUP(O144,Coef!$E$2:$F$17,2,FALSE))</f>
        <v/>
      </c>
      <c r="L144" s="226" t="str">
        <f t="shared" si="10"/>
        <v/>
      </c>
      <c r="M144" s="226" t="str">
        <f t="shared" si="11"/>
        <v/>
      </c>
      <c r="N144" s="333" t="b">
        <f t="shared" si="12"/>
        <v>0</v>
      </c>
      <c r="O144" s="5">
        <f t="shared" si="13"/>
        <v>1</v>
      </c>
    </row>
    <row r="145" spans="1:15" x14ac:dyDescent="0.25">
      <c r="A145" s="216">
        <v>136</v>
      </c>
      <c r="B145" s="39"/>
      <c r="C145" s="39"/>
      <c r="D145" s="39"/>
      <c r="E145" s="359"/>
      <c r="F145" s="38"/>
      <c r="G145" s="38"/>
      <c r="H145" s="38"/>
      <c r="I145" s="38"/>
      <c r="J145" s="67" t="str">
        <f>IF(OR($B145="",$C145="",$D145="",$E145="",$E145="UPT",$F145&lt;an_initial,$F145&gt;an_final,$N145=FALSE),"",P_BDI_STR*VLOOKUP(O145,Coef!$E$2:$F$17,2,FALSE))</f>
        <v/>
      </c>
      <c r="K145" s="67" t="str">
        <f>IF(OR($B145="",$C145="",$D145="",$E145="",$E145="UPT",$F145="",$F145&gt;an_final,$N145=FALSE),"",P_BDI_STR*VLOOKUP(O145,Coef!$E$2:$F$17,2,FALSE))</f>
        <v/>
      </c>
      <c r="L145" s="226" t="str">
        <f t="shared" si="10"/>
        <v/>
      </c>
      <c r="M145" s="226" t="str">
        <f t="shared" si="11"/>
        <v/>
      </c>
      <c r="N145" s="333" t="b">
        <f t="shared" si="12"/>
        <v>0</v>
      </c>
      <c r="O145" s="5">
        <f t="shared" si="13"/>
        <v>1</v>
      </c>
    </row>
    <row r="146" spans="1:15" x14ac:dyDescent="0.25">
      <c r="A146" s="216">
        <v>137</v>
      </c>
      <c r="B146" s="39"/>
      <c r="C146" s="39"/>
      <c r="D146" s="39"/>
      <c r="E146" s="359"/>
      <c r="F146" s="38"/>
      <c r="G146" s="38"/>
      <c r="H146" s="38"/>
      <c r="I146" s="38"/>
      <c r="J146" s="67" t="str">
        <f>IF(OR($B146="",$C146="",$D146="",$E146="",$E146="UPT",$F146&lt;an_initial,$F146&gt;an_final,$N146=FALSE),"",P_BDI_STR*VLOOKUP(O146,Coef!$E$2:$F$17,2,FALSE))</f>
        <v/>
      </c>
      <c r="K146" s="67" t="str">
        <f>IF(OR($B146="",$C146="",$D146="",$E146="",$E146="UPT",$F146="",$F146&gt;an_final,$N146=FALSE),"",P_BDI_STR*VLOOKUP(O146,Coef!$E$2:$F$17,2,FALSE))</f>
        <v/>
      </c>
      <c r="L146" s="226" t="str">
        <f t="shared" si="10"/>
        <v/>
      </c>
      <c r="M146" s="226" t="str">
        <f t="shared" si="11"/>
        <v/>
      </c>
      <c r="N146" s="333" t="b">
        <f t="shared" si="12"/>
        <v>0</v>
      </c>
      <c r="O146" s="5">
        <f t="shared" si="13"/>
        <v>1</v>
      </c>
    </row>
    <row r="147" spans="1:15" x14ac:dyDescent="0.25">
      <c r="A147" s="216">
        <v>138</v>
      </c>
      <c r="B147" s="39"/>
      <c r="C147" s="39"/>
      <c r="D147" s="39"/>
      <c r="E147" s="359"/>
      <c r="F147" s="38"/>
      <c r="G147" s="38"/>
      <c r="H147" s="38"/>
      <c r="I147" s="38"/>
      <c r="J147" s="67" t="str">
        <f>IF(OR($B147="",$C147="",$D147="",$E147="",$E147="UPT",$F147&lt;an_initial,$F147&gt;an_final,$N147=FALSE),"",P_BDI_STR*VLOOKUP(O147,Coef!$E$2:$F$17,2,FALSE))</f>
        <v/>
      </c>
      <c r="K147" s="67" t="str">
        <f>IF(OR($B147="",$C147="",$D147="",$E147="",$E147="UPT",$F147="",$F147&gt;an_final,$N147=FALSE),"",P_BDI_STR*VLOOKUP(O147,Coef!$E$2:$F$17,2,FALSE))</f>
        <v/>
      </c>
      <c r="L147" s="226" t="str">
        <f t="shared" si="10"/>
        <v/>
      </c>
      <c r="M147" s="226" t="str">
        <f t="shared" si="11"/>
        <v/>
      </c>
      <c r="N147" s="333" t="b">
        <f t="shared" si="12"/>
        <v>0</v>
      </c>
      <c r="O147" s="5">
        <f t="shared" si="13"/>
        <v>1</v>
      </c>
    </row>
    <row r="148" spans="1:15" x14ac:dyDescent="0.25">
      <c r="A148" s="216">
        <v>139</v>
      </c>
      <c r="B148" s="39"/>
      <c r="C148" s="39"/>
      <c r="D148" s="39"/>
      <c r="E148" s="359"/>
      <c r="F148" s="38"/>
      <c r="G148" s="38"/>
      <c r="H148" s="38"/>
      <c r="I148" s="38"/>
      <c r="J148" s="67" t="str">
        <f>IF(OR($B148="",$C148="",$D148="",$E148="",$E148="UPT",$F148&lt;an_initial,$F148&gt;an_final,$N148=FALSE),"",P_BDI_STR*VLOOKUP(O148,Coef!$E$2:$F$17,2,FALSE))</f>
        <v/>
      </c>
      <c r="K148" s="67" t="str">
        <f>IF(OR($B148="",$C148="",$D148="",$E148="",$E148="UPT",$F148="",$F148&gt;an_final,$N148=FALSE),"",P_BDI_STR*VLOOKUP(O148,Coef!$E$2:$F$17,2,FALSE))</f>
        <v/>
      </c>
      <c r="L148" s="226" t="str">
        <f t="shared" si="10"/>
        <v/>
      </c>
      <c r="M148" s="226" t="str">
        <f t="shared" si="11"/>
        <v/>
      </c>
      <c r="N148" s="333" t="b">
        <f t="shared" si="12"/>
        <v>0</v>
      </c>
      <c r="O148" s="5">
        <f t="shared" si="13"/>
        <v>1</v>
      </c>
    </row>
    <row r="149" spans="1:15" x14ac:dyDescent="0.25">
      <c r="A149" s="216">
        <v>140</v>
      </c>
      <c r="B149" s="39"/>
      <c r="C149" s="39"/>
      <c r="D149" s="39"/>
      <c r="E149" s="359"/>
      <c r="F149" s="38"/>
      <c r="G149" s="38"/>
      <c r="H149" s="38"/>
      <c r="I149" s="38"/>
      <c r="J149" s="67" t="str">
        <f>IF(OR($B149="",$C149="",$D149="",$E149="",$E149="UPT",$F149&lt;an_initial,$F149&gt;an_final,$N149=FALSE),"",P_BDI_STR*VLOOKUP(O149,Coef!$E$2:$F$17,2,FALSE))</f>
        <v/>
      </c>
      <c r="K149" s="67" t="str">
        <f>IF(OR($B149="",$C149="",$D149="",$E149="",$E149="UPT",$F149="",$F149&gt;an_final,$N149=FALSE),"",P_BDI_STR*VLOOKUP(O149,Coef!$E$2:$F$17,2,FALSE))</f>
        <v/>
      </c>
      <c r="L149" s="226" t="str">
        <f t="shared" si="10"/>
        <v/>
      </c>
      <c r="M149" s="226" t="str">
        <f t="shared" si="11"/>
        <v/>
      </c>
      <c r="N149" s="333" t="b">
        <f t="shared" si="12"/>
        <v>0</v>
      </c>
      <c r="O149" s="5">
        <f t="shared" si="13"/>
        <v>1</v>
      </c>
    </row>
    <row r="150" spans="1:15" x14ac:dyDescent="0.25">
      <c r="A150" s="216">
        <v>141</v>
      </c>
      <c r="B150" s="39"/>
      <c r="C150" s="39"/>
      <c r="D150" s="39"/>
      <c r="E150" s="359"/>
      <c r="F150" s="38"/>
      <c r="G150" s="38"/>
      <c r="H150" s="38"/>
      <c r="I150" s="38"/>
      <c r="J150" s="67" t="str">
        <f>IF(OR($B150="",$C150="",$D150="",$E150="",$E150="UPT",$F150&lt;an_initial,$F150&gt;an_final,$N150=FALSE),"",P_BDI_STR*VLOOKUP(O150,Coef!$E$2:$F$17,2,FALSE))</f>
        <v/>
      </c>
      <c r="K150" s="67" t="str">
        <f>IF(OR($B150="",$C150="",$D150="",$E150="",$E150="UPT",$F150="",$F150&gt;an_final,$N150=FALSE),"",P_BDI_STR*VLOOKUP(O150,Coef!$E$2:$F$17,2,FALSE))</f>
        <v/>
      </c>
      <c r="L150" s="226" t="str">
        <f t="shared" si="10"/>
        <v/>
      </c>
      <c r="M150" s="226" t="str">
        <f t="shared" si="11"/>
        <v/>
      </c>
      <c r="N150" s="333" t="b">
        <f t="shared" si="12"/>
        <v>0</v>
      </c>
      <c r="O150" s="5">
        <f t="shared" si="13"/>
        <v>1</v>
      </c>
    </row>
    <row r="151" spans="1:15" x14ac:dyDescent="0.25">
      <c r="A151" s="216">
        <v>142</v>
      </c>
      <c r="B151" s="39"/>
      <c r="C151" s="39"/>
      <c r="D151" s="39"/>
      <c r="E151" s="359"/>
      <c r="F151" s="38"/>
      <c r="G151" s="38"/>
      <c r="H151" s="38"/>
      <c r="I151" s="38"/>
      <c r="J151" s="67" t="str">
        <f>IF(OR($B151="",$C151="",$D151="",$E151="",$E151="UPT",$F151&lt;an_initial,$F151&gt;an_final,$N151=FALSE),"",P_BDI_STR*VLOOKUP(O151,Coef!$E$2:$F$17,2,FALSE))</f>
        <v/>
      </c>
      <c r="K151" s="67" t="str">
        <f>IF(OR($B151="",$C151="",$D151="",$E151="",$E151="UPT",$F151="",$F151&gt;an_final,$N151=FALSE),"",P_BDI_STR*VLOOKUP(O151,Coef!$E$2:$F$17,2,FALSE))</f>
        <v/>
      </c>
      <c r="L151" s="226" t="str">
        <f t="shared" si="10"/>
        <v/>
      </c>
      <c r="M151" s="226" t="str">
        <f t="shared" si="11"/>
        <v/>
      </c>
      <c r="N151" s="333" t="b">
        <f t="shared" si="12"/>
        <v>0</v>
      </c>
      <c r="O151" s="5">
        <f t="shared" si="13"/>
        <v>1</v>
      </c>
    </row>
    <row r="152" spans="1:15" x14ac:dyDescent="0.25">
      <c r="A152" s="216">
        <v>143</v>
      </c>
      <c r="B152" s="39"/>
      <c r="C152" s="39"/>
      <c r="D152" s="39"/>
      <c r="E152" s="359"/>
      <c r="F152" s="38"/>
      <c r="G152" s="38"/>
      <c r="H152" s="38"/>
      <c r="I152" s="38"/>
      <c r="J152" s="67" t="str">
        <f>IF(OR($B152="",$C152="",$D152="",$E152="",$E152="UPT",$F152&lt;an_initial,$F152&gt;an_final,$N152=FALSE),"",P_BDI_STR*VLOOKUP(O152,Coef!$E$2:$F$17,2,FALSE))</f>
        <v/>
      </c>
      <c r="K152" s="67" t="str">
        <f>IF(OR($B152="",$C152="",$D152="",$E152="",$E152="UPT",$F152="",$F152&gt;an_final,$N152=FALSE),"",P_BDI_STR*VLOOKUP(O152,Coef!$E$2:$F$17,2,FALSE))</f>
        <v/>
      </c>
      <c r="L152" s="226" t="str">
        <f t="shared" si="10"/>
        <v/>
      </c>
      <c r="M152" s="226" t="str">
        <f t="shared" si="11"/>
        <v/>
      </c>
      <c r="N152" s="333" t="b">
        <f t="shared" si="12"/>
        <v>0</v>
      </c>
      <c r="O152" s="5">
        <f t="shared" si="13"/>
        <v>1</v>
      </c>
    </row>
    <row r="153" spans="1:15" x14ac:dyDescent="0.25">
      <c r="A153" s="216">
        <v>144</v>
      </c>
      <c r="B153" s="39"/>
      <c r="C153" s="39"/>
      <c r="D153" s="39"/>
      <c r="E153" s="359"/>
      <c r="F153" s="38"/>
      <c r="G153" s="38"/>
      <c r="H153" s="38"/>
      <c r="I153" s="38"/>
      <c r="J153" s="67" t="str">
        <f>IF(OR($B153="",$C153="",$D153="",$E153="",$E153="UPT",$F153&lt;an_initial,$F153&gt;an_final,$N153=FALSE),"",P_BDI_STR*VLOOKUP(O153,Coef!$E$2:$F$17,2,FALSE))</f>
        <v/>
      </c>
      <c r="K153" s="67" t="str">
        <f>IF(OR($B153="",$C153="",$D153="",$E153="",$E153="UPT",$F153="",$F153&gt;an_final,$N153=FALSE),"",P_BDI_STR*VLOOKUP(O153,Coef!$E$2:$F$17,2,FALSE))</f>
        <v/>
      </c>
      <c r="L153" s="226" t="str">
        <f t="shared" si="10"/>
        <v/>
      </c>
      <c r="M153" s="226" t="str">
        <f t="shared" si="11"/>
        <v/>
      </c>
      <c r="N153" s="333" t="b">
        <f t="shared" si="12"/>
        <v>0</v>
      </c>
      <c r="O153" s="5">
        <f t="shared" si="13"/>
        <v>1</v>
      </c>
    </row>
    <row r="154" spans="1:15" x14ac:dyDescent="0.25">
      <c r="A154" s="216">
        <v>145</v>
      </c>
      <c r="B154" s="39"/>
      <c r="C154" s="39"/>
      <c r="D154" s="39"/>
      <c r="E154" s="359"/>
      <c r="F154" s="38"/>
      <c r="G154" s="38"/>
      <c r="H154" s="38"/>
      <c r="I154" s="38"/>
      <c r="J154" s="67" t="str">
        <f>IF(OR($B154="",$C154="",$D154="",$E154="",$E154="UPT",$F154&lt;an_initial,$F154&gt;an_final,$N154=FALSE),"",P_BDI_STR*VLOOKUP(O154,Coef!$E$2:$F$17,2,FALSE))</f>
        <v/>
      </c>
      <c r="K154" s="67" t="str">
        <f>IF(OR($B154="",$C154="",$D154="",$E154="",$E154="UPT",$F154="",$F154&gt;an_final,$N154=FALSE),"",P_BDI_STR*VLOOKUP(O154,Coef!$E$2:$F$17,2,FALSE))</f>
        <v/>
      </c>
      <c r="L154" s="226" t="str">
        <f t="shared" si="10"/>
        <v/>
      </c>
      <c r="M154" s="226" t="str">
        <f t="shared" si="11"/>
        <v/>
      </c>
      <c r="N154" s="333" t="b">
        <f t="shared" si="12"/>
        <v>0</v>
      </c>
      <c r="O154" s="5">
        <f t="shared" si="13"/>
        <v>1</v>
      </c>
    </row>
    <row r="155" spans="1:15" x14ac:dyDescent="0.25">
      <c r="A155" s="216">
        <v>146</v>
      </c>
      <c r="B155" s="39"/>
      <c r="C155" s="39"/>
      <c r="D155" s="39"/>
      <c r="E155" s="359"/>
      <c r="F155" s="38"/>
      <c r="G155" s="38"/>
      <c r="H155" s="38"/>
      <c r="I155" s="38"/>
      <c r="J155" s="67" t="str">
        <f>IF(OR($B155="",$C155="",$D155="",$E155="",$E155="UPT",$F155&lt;an_initial,$F155&gt;an_final,$N155=FALSE),"",P_BDI_STR*VLOOKUP(O155,Coef!$E$2:$F$17,2,FALSE))</f>
        <v/>
      </c>
      <c r="K155" s="67" t="str">
        <f>IF(OR($B155="",$C155="",$D155="",$E155="",$E155="UPT",$F155="",$F155&gt;an_final,$N155=FALSE),"",P_BDI_STR*VLOOKUP(O155,Coef!$E$2:$F$17,2,FALSE))</f>
        <v/>
      </c>
      <c r="L155" s="226" t="str">
        <f t="shared" si="10"/>
        <v/>
      </c>
      <c r="M155" s="226" t="str">
        <f t="shared" si="11"/>
        <v/>
      </c>
      <c r="N155" s="333" t="b">
        <f t="shared" si="12"/>
        <v>0</v>
      </c>
      <c r="O155" s="5">
        <f t="shared" si="13"/>
        <v>1</v>
      </c>
    </row>
    <row r="156" spans="1:15" x14ac:dyDescent="0.25">
      <c r="A156" s="216">
        <v>147</v>
      </c>
      <c r="B156" s="39"/>
      <c r="C156" s="39"/>
      <c r="D156" s="39"/>
      <c r="E156" s="359"/>
      <c r="F156" s="38"/>
      <c r="G156" s="38"/>
      <c r="H156" s="38"/>
      <c r="I156" s="38"/>
      <c r="J156" s="67" t="str">
        <f>IF(OR($B156="",$C156="",$D156="",$E156="",$E156="UPT",$F156&lt;an_initial,$F156&gt;an_final,$N156=FALSE),"",P_BDI_STR*VLOOKUP(O156,Coef!$E$2:$F$17,2,FALSE))</f>
        <v/>
      </c>
      <c r="K156" s="67" t="str">
        <f>IF(OR($B156="",$C156="",$D156="",$E156="",$E156="UPT",$F156="",$F156&gt;an_final,$N156=FALSE),"",P_BDI_STR*VLOOKUP(O156,Coef!$E$2:$F$17,2,FALSE))</f>
        <v/>
      </c>
      <c r="L156" s="226" t="str">
        <f t="shared" si="10"/>
        <v/>
      </c>
      <c r="M156" s="226" t="str">
        <f t="shared" si="11"/>
        <v/>
      </c>
      <c r="N156" s="333" t="b">
        <f t="shared" si="12"/>
        <v>0</v>
      </c>
      <c r="O156" s="5">
        <f t="shared" si="13"/>
        <v>1</v>
      </c>
    </row>
    <row r="157" spans="1:15" x14ac:dyDescent="0.25">
      <c r="A157" s="216">
        <v>148</v>
      </c>
      <c r="B157" s="39"/>
      <c r="C157" s="39"/>
      <c r="D157" s="39"/>
      <c r="E157" s="359"/>
      <c r="F157" s="38"/>
      <c r="G157" s="38"/>
      <c r="H157" s="38"/>
      <c r="I157" s="38"/>
      <c r="J157" s="67" t="str">
        <f>IF(OR($B157="",$C157="",$D157="",$E157="",$E157="UPT",$F157&lt;an_initial,$F157&gt;an_final,$N157=FALSE),"",P_BDI_STR*VLOOKUP(O157,Coef!$E$2:$F$17,2,FALSE))</f>
        <v/>
      </c>
      <c r="K157" s="67" t="str">
        <f>IF(OR($B157="",$C157="",$D157="",$E157="",$E157="UPT",$F157="",$F157&gt;an_final,$N157=FALSE),"",P_BDI_STR*VLOOKUP(O157,Coef!$E$2:$F$17,2,FALSE))</f>
        <v/>
      </c>
      <c r="L157" s="226" t="str">
        <f t="shared" si="10"/>
        <v/>
      </c>
      <c r="M157" s="226" t="str">
        <f t="shared" si="11"/>
        <v/>
      </c>
      <c r="N157" s="333" t="b">
        <f t="shared" si="12"/>
        <v>0</v>
      </c>
      <c r="O157" s="5">
        <f t="shared" si="13"/>
        <v>1</v>
      </c>
    </row>
    <row r="158" spans="1:15" x14ac:dyDescent="0.25">
      <c r="A158" s="216">
        <v>149</v>
      </c>
      <c r="B158" s="39"/>
      <c r="C158" s="39"/>
      <c r="D158" s="39"/>
      <c r="E158" s="359"/>
      <c r="F158" s="38"/>
      <c r="G158" s="38"/>
      <c r="H158" s="38"/>
      <c r="I158" s="38"/>
      <c r="J158" s="67" t="str">
        <f>IF(OR($B158="",$C158="",$D158="",$E158="",$E158="UPT",$F158&lt;an_initial,$F158&gt;an_final,$N158=FALSE),"",P_BDI_STR*VLOOKUP(O158,Coef!$E$2:$F$17,2,FALSE))</f>
        <v/>
      </c>
      <c r="K158" s="67" t="str">
        <f>IF(OR($B158="",$C158="",$D158="",$E158="",$E158="UPT",$F158="",$F158&gt;an_final,$N158=FALSE),"",P_BDI_STR*VLOOKUP(O158,Coef!$E$2:$F$17,2,FALSE))</f>
        <v/>
      </c>
      <c r="L158" s="226" t="str">
        <f t="shared" si="10"/>
        <v/>
      </c>
      <c r="M158" s="226" t="str">
        <f t="shared" si="11"/>
        <v/>
      </c>
      <c r="N158" s="333" t="b">
        <f t="shared" si="12"/>
        <v>0</v>
      </c>
      <c r="O158" s="5">
        <f t="shared" si="13"/>
        <v>1</v>
      </c>
    </row>
    <row r="159" spans="1:15" x14ac:dyDescent="0.25">
      <c r="A159" s="216">
        <v>150</v>
      </c>
      <c r="B159" s="39"/>
      <c r="C159" s="39"/>
      <c r="D159" s="39"/>
      <c r="E159" s="359"/>
      <c r="F159" s="38"/>
      <c r="G159" s="38"/>
      <c r="H159" s="38"/>
      <c r="I159" s="38"/>
      <c r="J159" s="67" t="str">
        <f>IF(OR($B159="",$C159="",$D159="",$E159="",$E159="UPT",$F159&lt;an_initial,$F159&gt;an_final,$N159=FALSE),"",P_BDI_STR*VLOOKUP(O159,Coef!$E$2:$F$17,2,FALSE))</f>
        <v/>
      </c>
      <c r="K159" s="67" t="str">
        <f>IF(OR($B159="",$C159="",$D159="",$E159="",$E159="UPT",$F159="",$F159&gt;an_final,$N159=FALSE),"",P_BDI_STR*VLOOKUP(O159,Coef!$E$2:$F$17,2,FALSE))</f>
        <v/>
      </c>
      <c r="L159" s="226" t="str">
        <f t="shared" si="10"/>
        <v/>
      </c>
      <c r="M159" s="226" t="str">
        <f t="shared" si="11"/>
        <v/>
      </c>
      <c r="N159" s="333" t="b">
        <f t="shared" si="12"/>
        <v>0</v>
      </c>
      <c r="O159" s="5">
        <f t="shared" si="13"/>
        <v>1</v>
      </c>
    </row>
    <row r="160" spans="1:15" x14ac:dyDescent="0.25">
      <c r="A160" s="216">
        <v>151</v>
      </c>
      <c r="B160" s="39"/>
      <c r="C160" s="39"/>
      <c r="D160" s="39"/>
      <c r="E160" s="359"/>
      <c r="F160" s="38"/>
      <c r="G160" s="38"/>
      <c r="H160" s="38"/>
      <c r="I160" s="38"/>
      <c r="J160" s="67" t="str">
        <f>IF(OR($B160="",$C160="",$D160="",$E160="",$E160="UPT",$F160&lt;an_initial,$F160&gt;an_final,$N160=FALSE),"",P_BDI_STR*VLOOKUP(O160,Coef!$E$2:$F$17,2,FALSE))</f>
        <v/>
      </c>
      <c r="K160" s="67" t="str">
        <f>IF(OR($B160="",$C160="",$D160="",$E160="",$E160="UPT",$F160="",$F160&gt;an_final,$N160=FALSE),"",P_BDI_STR*VLOOKUP(O160,Coef!$E$2:$F$17,2,FALSE))</f>
        <v/>
      </c>
      <c r="L160" s="226" t="str">
        <f t="shared" si="10"/>
        <v/>
      </c>
      <c r="M160" s="226" t="str">
        <f t="shared" si="11"/>
        <v/>
      </c>
      <c r="N160" s="333" t="b">
        <f t="shared" si="12"/>
        <v>0</v>
      </c>
      <c r="O160" s="5">
        <f t="shared" si="13"/>
        <v>1</v>
      </c>
    </row>
    <row r="161" spans="1:15" x14ac:dyDescent="0.25">
      <c r="A161" s="216">
        <v>152</v>
      </c>
      <c r="B161" s="39"/>
      <c r="C161" s="39"/>
      <c r="D161" s="39"/>
      <c r="E161" s="359"/>
      <c r="F161" s="38"/>
      <c r="G161" s="38"/>
      <c r="H161" s="38"/>
      <c r="I161" s="38"/>
      <c r="J161" s="67" t="str">
        <f>IF(OR($B161="",$C161="",$D161="",$E161="",$E161="UPT",$F161&lt;an_initial,$F161&gt;an_final,$N161=FALSE),"",P_BDI_STR*VLOOKUP(O161,Coef!$E$2:$F$17,2,FALSE))</f>
        <v/>
      </c>
      <c r="K161" s="67" t="str">
        <f>IF(OR($B161="",$C161="",$D161="",$E161="",$E161="UPT",$F161="",$F161&gt;an_final,$N161=FALSE),"",P_BDI_STR*VLOOKUP(O161,Coef!$E$2:$F$17,2,FALSE))</f>
        <v/>
      </c>
      <c r="L161" s="226" t="str">
        <f t="shared" si="10"/>
        <v/>
      </c>
      <c r="M161" s="226" t="str">
        <f t="shared" si="11"/>
        <v/>
      </c>
      <c r="N161" s="333" t="b">
        <f t="shared" si="12"/>
        <v>0</v>
      </c>
      <c r="O161" s="5">
        <f t="shared" si="13"/>
        <v>1</v>
      </c>
    </row>
    <row r="162" spans="1:15" x14ac:dyDescent="0.25">
      <c r="A162" s="216">
        <v>153</v>
      </c>
      <c r="B162" s="39"/>
      <c r="C162" s="39"/>
      <c r="D162" s="39"/>
      <c r="E162" s="359"/>
      <c r="F162" s="38"/>
      <c r="G162" s="38"/>
      <c r="H162" s="38"/>
      <c r="I162" s="38"/>
      <c r="J162" s="67" t="str">
        <f>IF(OR($B162="",$C162="",$D162="",$E162="",$E162="UPT",$F162&lt;an_initial,$F162&gt;an_final,$N162=FALSE),"",P_BDI_STR*VLOOKUP(O162,Coef!$E$2:$F$17,2,FALSE))</f>
        <v/>
      </c>
      <c r="K162" s="67" t="str">
        <f>IF(OR($B162="",$C162="",$D162="",$E162="",$E162="UPT",$F162="",$F162&gt;an_final,$N162=FALSE),"",P_BDI_STR*VLOOKUP(O162,Coef!$E$2:$F$17,2,FALSE))</f>
        <v/>
      </c>
      <c r="L162" s="226" t="str">
        <f t="shared" si="10"/>
        <v/>
      </c>
      <c r="M162" s="226" t="str">
        <f t="shared" si="11"/>
        <v/>
      </c>
      <c r="N162" s="333" t="b">
        <f t="shared" si="12"/>
        <v>0</v>
      </c>
      <c r="O162" s="5">
        <f t="shared" si="13"/>
        <v>1</v>
      </c>
    </row>
    <row r="163" spans="1:15" x14ac:dyDescent="0.25">
      <c r="A163" s="216">
        <v>154</v>
      </c>
      <c r="B163" s="39"/>
      <c r="C163" s="39"/>
      <c r="D163" s="39"/>
      <c r="E163" s="359"/>
      <c r="F163" s="38"/>
      <c r="G163" s="38"/>
      <c r="H163" s="38"/>
      <c r="I163" s="38"/>
      <c r="J163" s="67" t="str">
        <f>IF(OR($B163="",$C163="",$D163="",$E163="",$E163="UPT",$F163&lt;an_initial,$F163&gt;an_final,$N163=FALSE),"",P_BDI_STR*VLOOKUP(O163,Coef!$E$2:$F$17,2,FALSE))</f>
        <v/>
      </c>
      <c r="K163" s="67" t="str">
        <f>IF(OR($B163="",$C163="",$D163="",$E163="",$E163="UPT",$F163="",$F163&gt;an_final,$N163=FALSE),"",P_BDI_STR*VLOOKUP(O163,Coef!$E$2:$F$17,2,FALSE))</f>
        <v/>
      </c>
      <c r="L163" s="226" t="str">
        <f t="shared" si="10"/>
        <v/>
      </c>
      <c r="M163" s="226" t="str">
        <f t="shared" si="11"/>
        <v/>
      </c>
      <c r="N163" s="333" t="b">
        <f t="shared" si="12"/>
        <v>0</v>
      </c>
      <c r="O163" s="5">
        <f t="shared" si="13"/>
        <v>1</v>
      </c>
    </row>
    <row r="164" spans="1:15" x14ac:dyDescent="0.25">
      <c r="A164" s="216">
        <v>155</v>
      </c>
      <c r="B164" s="39"/>
      <c r="C164" s="39"/>
      <c r="D164" s="39"/>
      <c r="E164" s="359"/>
      <c r="F164" s="38"/>
      <c r="G164" s="38"/>
      <c r="H164" s="38"/>
      <c r="I164" s="38"/>
      <c r="J164" s="67" t="str">
        <f>IF(OR($B164="",$C164="",$D164="",$E164="",$E164="UPT",$F164&lt;an_initial,$F164&gt;an_final,$N164=FALSE),"",P_BDI_STR*VLOOKUP(O164,Coef!$E$2:$F$17,2,FALSE))</f>
        <v/>
      </c>
      <c r="K164" s="67" t="str">
        <f>IF(OR($B164="",$C164="",$D164="",$E164="",$E164="UPT",$F164="",$F164&gt;an_final,$N164=FALSE),"",P_BDI_STR*VLOOKUP(O164,Coef!$E$2:$F$17,2,FALSE))</f>
        <v/>
      </c>
      <c r="L164" s="226" t="str">
        <f t="shared" si="10"/>
        <v/>
      </c>
      <c r="M164" s="226" t="str">
        <f t="shared" si="11"/>
        <v/>
      </c>
      <c r="N164" s="333" t="b">
        <f t="shared" si="12"/>
        <v>0</v>
      </c>
      <c r="O164" s="5">
        <f t="shared" si="13"/>
        <v>1</v>
      </c>
    </row>
    <row r="165" spans="1:15" x14ac:dyDescent="0.25">
      <c r="A165" s="216">
        <v>156</v>
      </c>
      <c r="B165" s="39"/>
      <c r="C165" s="39"/>
      <c r="D165" s="39"/>
      <c r="E165" s="359"/>
      <c r="F165" s="38"/>
      <c r="G165" s="38"/>
      <c r="H165" s="38"/>
      <c r="I165" s="38"/>
      <c r="J165" s="67" t="str">
        <f>IF(OR($B165="",$C165="",$D165="",$E165="",$E165="UPT",$F165&lt;an_initial,$F165&gt;an_final,$N165=FALSE),"",P_BDI_STR*VLOOKUP(O165,Coef!$E$2:$F$17,2,FALSE))</f>
        <v/>
      </c>
      <c r="K165" s="67" t="str">
        <f>IF(OR($B165="",$C165="",$D165="",$E165="",$E165="UPT",$F165="",$F165&gt;an_final,$N165=FALSE),"",P_BDI_STR*VLOOKUP(O165,Coef!$E$2:$F$17,2,FALSE))</f>
        <v/>
      </c>
      <c r="L165" s="226" t="str">
        <f t="shared" si="10"/>
        <v/>
      </c>
      <c r="M165" s="226" t="str">
        <f t="shared" si="11"/>
        <v/>
      </c>
      <c r="N165" s="333" t="b">
        <f t="shared" si="12"/>
        <v>0</v>
      </c>
      <c r="O165" s="5">
        <f t="shared" si="13"/>
        <v>1</v>
      </c>
    </row>
    <row r="166" spans="1:15" x14ac:dyDescent="0.25">
      <c r="A166" s="216">
        <v>157</v>
      </c>
      <c r="B166" s="39"/>
      <c r="C166" s="39"/>
      <c r="D166" s="39"/>
      <c r="E166" s="359"/>
      <c r="F166" s="38"/>
      <c r="G166" s="38"/>
      <c r="H166" s="38"/>
      <c r="I166" s="38"/>
      <c r="J166" s="67" t="str">
        <f>IF(OR($B166="",$C166="",$D166="",$E166="",$E166="UPT",$F166&lt;an_initial,$F166&gt;an_final,$N166=FALSE),"",P_BDI_STR*VLOOKUP(O166,Coef!$E$2:$F$17,2,FALSE))</f>
        <v/>
      </c>
      <c r="K166" s="67" t="str">
        <f>IF(OR($B166="",$C166="",$D166="",$E166="",$E166="UPT",$F166="",$F166&gt;an_final,$N166=FALSE),"",P_BDI_STR*VLOOKUP(O166,Coef!$E$2:$F$17,2,FALSE))</f>
        <v/>
      </c>
      <c r="L166" s="226" t="str">
        <f t="shared" si="10"/>
        <v/>
      </c>
      <c r="M166" s="226" t="str">
        <f t="shared" si="11"/>
        <v/>
      </c>
      <c r="N166" s="333" t="b">
        <f t="shared" si="12"/>
        <v>0</v>
      </c>
      <c r="O166" s="5">
        <f t="shared" si="13"/>
        <v>1</v>
      </c>
    </row>
    <row r="167" spans="1:15" x14ac:dyDescent="0.25">
      <c r="A167" s="216">
        <v>158</v>
      </c>
      <c r="B167" s="39"/>
      <c r="C167" s="39"/>
      <c r="D167" s="39"/>
      <c r="E167" s="359"/>
      <c r="F167" s="38"/>
      <c r="G167" s="38"/>
      <c r="H167" s="38"/>
      <c r="I167" s="38"/>
      <c r="J167" s="67" t="str">
        <f>IF(OR($B167="",$C167="",$D167="",$E167="",$E167="UPT",$F167&lt;an_initial,$F167&gt;an_final,$N167=FALSE),"",P_BDI_STR*VLOOKUP(O167,Coef!$E$2:$F$17,2,FALSE))</f>
        <v/>
      </c>
      <c r="K167" s="67" t="str">
        <f>IF(OR($B167="",$C167="",$D167="",$E167="",$E167="UPT",$F167="",$F167&gt;an_final,$N167=FALSE),"",P_BDI_STR*VLOOKUP(O167,Coef!$E$2:$F$17,2,FALSE))</f>
        <v/>
      </c>
      <c r="L167" s="226" t="str">
        <f t="shared" si="10"/>
        <v/>
      </c>
      <c r="M167" s="226" t="str">
        <f t="shared" si="11"/>
        <v/>
      </c>
      <c r="N167" s="333" t="b">
        <f t="shared" si="12"/>
        <v>0</v>
      </c>
      <c r="O167" s="5">
        <f t="shared" si="13"/>
        <v>1</v>
      </c>
    </row>
    <row r="168" spans="1:15" x14ac:dyDescent="0.25">
      <c r="A168" s="216">
        <v>159</v>
      </c>
      <c r="B168" s="39"/>
      <c r="C168" s="39"/>
      <c r="D168" s="39"/>
      <c r="E168" s="359"/>
      <c r="F168" s="38"/>
      <c r="G168" s="38"/>
      <c r="H168" s="38"/>
      <c r="I168" s="38"/>
      <c r="J168" s="67" t="str">
        <f>IF(OR($B168="",$C168="",$D168="",$E168="",$E168="UPT",$F168&lt;an_initial,$F168&gt;an_final,$N168=FALSE),"",P_BDI_STR*VLOOKUP(O168,Coef!$E$2:$F$17,2,FALSE))</f>
        <v/>
      </c>
      <c r="K168" s="67" t="str">
        <f>IF(OR($B168="",$C168="",$D168="",$E168="",$E168="UPT",$F168="",$F168&gt;an_final,$N168=FALSE),"",P_BDI_STR*VLOOKUP(O168,Coef!$E$2:$F$17,2,FALSE))</f>
        <v/>
      </c>
      <c r="L168" s="226" t="str">
        <f t="shared" si="10"/>
        <v/>
      </c>
      <c r="M168" s="226" t="str">
        <f t="shared" si="11"/>
        <v/>
      </c>
      <c r="N168" s="333" t="b">
        <f t="shared" si="12"/>
        <v>0</v>
      </c>
      <c r="O168" s="5">
        <f t="shared" si="13"/>
        <v>1</v>
      </c>
    </row>
    <row r="169" spans="1:15" x14ac:dyDescent="0.25">
      <c r="A169" s="216">
        <v>160</v>
      </c>
      <c r="B169" s="39"/>
      <c r="C169" s="39"/>
      <c r="D169" s="39"/>
      <c r="E169" s="359"/>
      <c r="F169" s="38"/>
      <c r="G169" s="38"/>
      <c r="H169" s="38"/>
      <c r="I169" s="38"/>
      <c r="J169" s="67" t="str">
        <f>IF(OR($B169="",$C169="",$D169="",$E169="",$E169="UPT",$F169&lt;an_initial,$F169&gt;an_final,$N169=FALSE),"",P_BDI_STR*VLOOKUP(O169,Coef!$E$2:$F$17,2,FALSE))</f>
        <v/>
      </c>
      <c r="K169" s="67" t="str">
        <f>IF(OR($B169="",$C169="",$D169="",$E169="",$E169="UPT",$F169="",$F169&gt;an_final,$N169=FALSE),"",P_BDI_STR*VLOOKUP(O169,Coef!$E$2:$F$17,2,FALSE))</f>
        <v/>
      </c>
      <c r="L169" s="226" t="str">
        <f t="shared" si="10"/>
        <v/>
      </c>
      <c r="M169" s="226" t="str">
        <f t="shared" si="11"/>
        <v/>
      </c>
      <c r="N169" s="333" t="b">
        <f t="shared" si="12"/>
        <v>0</v>
      </c>
      <c r="O169" s="5">
        <f t="shared" si="13"/>
        <v>1</v>
      </c>
    </row>
    <row r="170" spans="1:15" x14ac:dyDescent="0.25">
      <c r="A170" s="216">
        <v>161</v>
      </c>
      <c r="B170" s="39"/>
      <c r="C170" s="39"/>
      <c r="D170" s="39"/>
      <c r="E170" s="359"/>
      <c r="F170" s="38"/>
      <c r="G170" s="38"/>
      <c r="H170" s="38"/>
      <c r="I170" s="38"/>
      <c r="J170" s="67" t="str">
        <f>IF(OR($B170="",$C170="",$D170="",$E170="",$E170="UPT",$F170&lt;an_initial,$F170&gt;an_final,$N170=FALSE),"",P_BDI_STR*VLOOKUP(O170,Coef!$E$2:$F$17,2,FALSE))</f>
        <v/>
      </c>
      <c r="K170" s="67" t="str">
        <f>IF(OR($B170="",$C170="",$D170="",$E170="",$E170="UPT",$F170="",$F170&gt;an_final,$N170=FALSE),"",P_BDI_STR*VLOOKUP(O170,Coef!$E$2:$F$17,2,FALSE))</f>
        <v/>
      </c>
      <c r="L170" s="226" t="str">
        <f t="shared" si="10"/>
        <v/>
      </c>
      <c r="M170" s="226" t="str">
        <f t="shared" si="11"/>
        <v/>
      </c>
      <c r="N170" s="333" t="b">
        <f t="shared" si="12"/>
        <v>0</v>
      </c>
      <c r="O170" s="5">
        <f t="shared" ref="O170:O202" si="14">LEN(B170)-LEN(SUBSTITUTE(B170,",",""))+1</f>
        <v>1</v>
      </c>
    </row>
    <row r="171" spans="1:15" x14ac:dyDescent="0.25">
      <c r="A171" s="216">
        <v>162</v>
      </c>
      <c r="B171" s="39"/>
      <c r="C171" s="39"/>
      <c r="D171" s="39"/>
      <c r="E171" s="359"/>
      <c r="F171" s="38"/>
      <c r="G171" s="38"/>
      <c r="H171" s="38"/>
      <c r="I171" s="38"/>
      <c r="J171" s="67" t="str">
        <f>IF(OR($B171="",$C171="",$D171="",$E171="",$E171="UPT",$F171&lt;an_initial,$F171&gt;an_final,$N171=FALSE),"",P_BDI_STR*VLOOKUP(O171,Coef!$E$2:$F$17,2,FALSE))</f>
        <v/>
      </c>
      <c r="K171" s="67" t="str">
        <f>IF(OR($B171="",$C171="",$D171="",$E171="",$E171="UPT",$F171="",$F171&gt;an_final,$N171=FALSE),"",P_BDI_STR*VLOOKUP(O171,Coef!$E$2:$F$17,2,FALSE))</f>
        <v/>
      </c>
      <c r="L171" s="226" t="str">
        <f t="shared" si="10"/>
        <v/>
      </c>
      <c r="M171" s="226" t="str">
        <f t="shared" si="11"/>
        <v/>
      </c>
      <c r="N171" s="333" t="b">
        <f t="shared" si="12"/>
        <v>0</v>
      </c>
      <c r="O171" s="5">
        <f t="shared" si="14"/>
        <v>1</v>
      </c>
    </row>
    <row r="172" spans="1:15" x14ac:dyDescent="0.25">
      <c r="A172" s="216">
        <v>163</v>
      </c>
      <c r="B172" s="39"/>
      <c r="C172" s="39"/>
      <c r="D172" s="39"/>
      <c r="E172" s="359"/>
      <c r="F172" s="38"/>
      <c r="G172" s="38"/>
      <c r="H172" s="38"/>
      <c r="I172" s="38"/>
      <c r="J172" s="67" t="str">
        <f>IF(OR($B172="",$C172="",$D172="",$E172="",$E172="UPT",$F172&lt;an_initial,$F172&gt;an_final,$N172=FALSE),"",P_BDI_STR*VLOOKUP(O172,Coef!$E$2:$F$17,2,FALSE))</f>
        <v/>
      </c>
      <c r="K172" s="67" t="str">
        <f>IF(OR($B172="",$C172="",$D172="",$E172="",$E172="UPT",$F172="",$F172&gt;an_final,$N172=FALSE),"",P_BDI_STR*VLOOKUP(O172,Coef!$E$2:$F$17,2,FALSE))</f>
        <v/>
      </c>
      <c r="L172" s="226" t="str">
        <f t="shared" si="10"/>
        <v/>
      </c>
      <c r="M172" s="226" t="str">
        <f t="shared" si="11"/>
        <v/>
      </c>
      <c r="N172" s="333" t="b">
        <f t="shared" si="12"/>
        <v>0</v>
      </c>
      <c r="O172" s="5">
        <f t="shared" si="14"/>
        <v>1</v>
      </c>
    </row>
    <row r="173" spans="1:15" x14ac:dyDescent="0.25">
      <c r="A173" s="216">
        <v>164</v>
      </c>
      <c r="B173" s="39"/>
      <c r="C173" s="39"/>
      <c r="D173" s="39"/>
      <c r="E173" s="359"/>
      <c r="F173" s="38"/>
      <c r="G173" s="38"/>
      <c r="H173" s="38"/>
      <c r="I173" s="38"/>
      <c r="J173" s="67" t="str">
        <f>IF(OR($B173="",$C173="",$D173="",$E173="",$E173="UPT",$F173&lt;an_initial,$F173&gt;an_final,$N173=FALSE),"",P_BDI_STR*VLOOKUP(O173,Coef!$E$2:$F$17,2,FALSE))</f>
        <v/>
      </c>
      <c r="K173" s="67" t="str">
        <f>IF(OR($B173="",$C173="",$D173="",$E173="",$E173="UPT",$F173="",$F173&gt;an_final,$N173=FALSE),"",P_BDI_STR*VLOOKUP(O173,Coef!$E$2:$F$17,2,FALSE))</f>
        <v/>
      </c>
      <c r="L173" s="226" t="str">
        <f t="shared" si="10"/>
        <v/>
      </c>
      <c r="M173" s="226" t="str">
        <f t="shared" si="11"/>
        <v/>
      </c>
      <c r="N173" s="333" t="b">
        <f t="shared" si="12"/>
        <v>0</v>
      </c>
      <c r="O173" s="5">
        <f t="shared" si="14"/>
        <v>1</v>
      </c>
    </row>
    <row r="174" spans="1:15" x14ac:dyDescent="0.25">
      <c r="A174" s="216">
        <v>165</v>
      </c>
      <c r="B174" s="39"/>
      <c r="C174" s="39"/>
      <c r="D174" s="39"/>
      <c r="E174" s="359"/>
      <c r="F174" s="38"/>
      <c r="G174" s="38"/>
      <c r="H174" s="38"/>
      <c r="I174" s="38"/>
      <c r="J174" s="67" t="str">
        <f>IF(OR($B174="",$C174="",$D174="",$E174="",$E174="UPT",$F174&lt;an_initial,$F174&gt;an_final,$N174=FALSE),"",P_BDI_STR*VLOOKUP(O174,Coef!$E$2:$F$17,2,FALSE))</f>
        <v/>
      </c>
      <c r="K174" s="67" t="str">
        <f>IF(OR($B174="",$C174="",$D174="",$E174="",$E174="UPT",$F174="",$F174&gt;an_final,$N174=FALSE),"",P_BDI_STR*VLOOKUP(O174,Coef!$E$2:$F$17,2,FALSE))</f>
        <v/>
      </c>
      <c r="L174" s="226" t="str">
        <f t="shared" si="10"/>
        <v/>
      </c>
      <c r="M174" s="226" t="str">
        <f t="shared" si="11"/>
        <v/>
      </c>
      <c r="N174" s="333" t="b">
        <f t="shared" si="12"/>
        <v>0</v>
      </c>
      <c r="O174" s="5">
        <f t="shared" si="14"/>
        <v>1</v>
      </c>
    </row>
    <row r="175" spans="1:15" x14ac:dyDescent="0.25">
      <c r="A175" s="216">
        <v>166</v>
      </c>
      <c r="B175" s="39"/>
      <c r="C175" s="39"/>
      <c r="D175" s="39"/>
      <c r="E175" s="359"/>
      <c r="F175" s="38"/>
      <c r="G175" s="38"/>
      <c r="H175" s="38"/>
      <c r="I175" s="38"/>
      <c r="J175" s="67" t="str">
        <f>IF(OR($B175="",$C175="",$D175="",$E175="",$E175="UPT",$F175&lt;an_initial,$F175&gt;an_final,$N175=FALSE),"",P_BDI_STR*VLOOKUP(O175,Coef!$E$2:$F$17,2,FALSE))</f>
        <v/>
      </c>
      <c r="K175" s="67" t="str">
        <f>IF(OR($B175="",$C175="",$D175="",$E175="",$E175="UPT",$F175="",$F175&gt;an_final,$N175=FALSE),"",P_BDI_STR*VLOOKUP(O175,Coef!$E$2:$F$17,2,FALSE))</f>
        <v/>
      </c>
      <c r="L175" s="226" t="str">
        <f t="shared" si="10"/>
        <v/>
      </c>
      <c r="M175" s="226" t="str">
        <f t="shared" si="11"/>
        <v/>
      </c>
      <c r="N175" s="333" t="b">
        <f t="shared" si="12"/>
        <v>0</v>
      </c>
      <c r="O175" s="5">
        <f t="shared" si="14"/>
        <v>1</v>
      </c>
    </row>
    <row r="176" spans="1:15" x14ac:dyDescent="0.25">
      <c r="A176" s="216">
        <v>167</v>
      </c>
      <c r="B176" s="39"/>
      <c r="C176" s="39"/>
      <c r="D176" s="39"/>
      <c r="E176" s="359"/>
      <c r="F176" s="38"/>
      <c r="G176" s="38"/>
      <c r="H176" s="38"/>
      <c r="I176" s="38"/>
      <c r="J176" s="67" t="str">
        <f>IF(OR($B176="",$C176="",$D176="",$E176="",$E176="UPT",$F176&lt;an_initial,$F176&gt;an_final,$N176=FALSE),"",P_BDI_STR*VLOOKUP(O176,Coef!$E$2:$F$17,2,FALSE))</f>
        <v/>
      </c>
      <c r="K176" s="67" t="str">
        <f>IF(OR($B176="",$C176="",$D176="",$E176="",$E176="UPT",$F176="",$F176&gt;an_final,$N176=FALSE),"",P_BDI_STR*VLOOKUP(O176,Coef!$E$2:$F$17,2,FALSE))</f>
        <v/>
      </c>
      <c r="L176" s="226" t="str">
        <f t="shared" si="10"/>
        <v/>
      </c>
      <c r="M176" s="226" t="str">
        <f t="shared" si="11"/>
        <v/>
      </c>
      <c r="N176" s="333" t="b">
        <f t="shared" si="12"/>
        <v>0</v>
      </c>
      <c r="O176" s="5">
        <f t="shared" si="14"/>
        <v>1</v>
      </c>
    </row>
    <row r="177" spans="1:15" x14ac:dyDescent="0.25">
      <c r="A177" s="216">
        <v>168</v>
      </c>
      <c r="B177" s="39"/>
      <c r="C177" s="39"/>
      <c r="D177" s="39"/>
      <c r="E177" s="359"/>
      <c r="F177" s="38"/>
      <c r="G177" s="38"/>
      <c r="H177" s="38"/>
      <c r="I177" s="38"/>
      <c r="J177" s="67" t="str">
        <f>IF(OR($B177="",$C177="",$D177="",$E177="",$E177="UPT",$F177&lt;an_initial,$F177&gt;an_final,$N177=FALSE),"",P_BDI_STR*VLOOKUP(O177,Coef!$E$2:$F$17,2,FALSE))</f>
        <v/>
      </c>
      <c r="K177" s="67" t="str">
        <f>IF(OR($B177="",$C177="",$D177="",$E177="",$E177="UPT",$F177="",$F177&gt;an_final,$N177=FALSE),"",P_BDI_STR*VLOOKUP(O177,Coef!$E$2:$F$17,2,FALSE))</f>
        <v/>
      </c>
      <c r="L177" s="226" t="str">
        <f t="shared" si="10"/>
        <v/>
      </c>
      <c r="M177" s="226" t="str">
        <f t="shared" si="11"/>
        <v/>
      </c>
      <c r="N177" s="333" t="b">
        <f t="shared" si="12"/>
        <v>0</v>
      </c>
      <c r="O177" s="5">
        <f t="shared" si="14"/>
        <v>1</v>
      </c>
    </row>
    <row r="178" spans="1:15" x14ac:dyDescent="0.25">
      <c r="A178" s="216">
        <v>169</v>
      </c>
      <c r="B178" s="39"/>
      <c r="C178" s="39"/>
      <c r="D178" s="39"/>
      <c r="E178" s="359"/>
      <c r="F178" s="38"/>
      <c r="G178" s="38"/>
      <c r="H178" s="38"/>
      <c r="I178" s="38"/>
      <c r="J178" s="67" t="str">
        <f>IF(OR($B178="",$C178="",$D178="",$E178="",$E178="UPT",$F178&lt;an_initial,$F178&gt;an_final,$N178=FALSE),"",P_BDI_STR*VLOOKUP(O178,Coef!$E$2:$F$17,2,FALSE))</f>
        <v/>
      </c>
      <c r="K178" s="67" t="str">
        <f>IF(OR($B178="",$C178="",$D178="",$E178="",$E178="UPT",$F178="",$F178&gt;an_final,$N178=FALSE),"",P_BDI_STR*VLOOKUP(O178,Coef!$E$2:$F$17,2,FALSE))</f>
        <v/>
      </c>
      <c r="L178" s="226" t="str">
        <f t="shared" si="10"/>
        <v/>
      </c>
      <c r="M178" s="226" t="str">
        <f t="shared" si="11"/>
        <v/>
      </c>
      <c r="N178" s="333" t="b">
        <f t="shared" si="12"/>
        <v>0</v>
      </c>
      <c r="O178" s="5">
        <f t="shared" si="14"/>
        <v>1</v>
      </c>
    </row>
    <row r="179" spans="1:15" x14ac:dyDescent="0.25">
      <c r="A179" s="216">
        <v>170</v>
      </c>
      <c r="B179" s="39"/>
      <c r="C179" s="39"/>
      <c r="D179" s="39"/>
      <c r="E179" s="359"/>
      <c r="F179" s="38"/>
      <c r="G179" s="38"/>
      <c r="H179" s="38"/>
      <c r="I179" s="38"/>
      <c r="J179" s="67" t="str">
        <f>IF(OR($B179="",$C179="",$D179="",$E179="",$E179="UPT",$F179&lt;an_initial,$F179&gt;an_final,$N179=FALSE),"",P_BDI_STR*VLOOKUP(O179,Coef!$E$2:$F$17,2,FALSE))</f>
        <v/>
      </c>
      <c r="K179" s="67" t="str">
        <f>IF(OR($B179="",$C179="",$D179="",$E179="",$E179="UPT",$F179="",$F179&gt;an_final,$N179=FALSE),"",P_BDI_STR*VLOOKUP(O179,Coef!$E$2:$F$17,2,FALSE))</f>
        <v/>
      </c>
      <c r="L179" s="226" t="str">
        <f t="shared" si="10"/>
        <v/>
      </c>
      <c r="M179" s="226" t="str">
        <f t="shared" si="11"/>
        <v/>
      </c>
      <c r="N179" s="333" t="b">
        <f t="shared" si="12"/>
        <v>0</v>
      </c>
      <c r="O179" s="5">
        <f t="shared" si="14"/>
        <v>1</v>
      </c>
    </row>
    <row r="180" spans="1:15" x14ac:dyDescent="0.25">
      <c r="A180" s="216">
        <v>171</v>
      </c>
      <c r="B180" s="39"/>
      <c r="C180" s="39"/>
      <c r="D180" s="39"/>
      <c r="E180" s="359"/>
      <c r="F180" s="38"/>
      <c r="G180" s="38"/>
      <c r="H180" s="38"/>
      <c r="I180" s="38"/>
      <c r="J180" s="67" t="str">
        <f>IF(OR($B180="",$C180="",$D180="",$E180="",$E180="UPT",$F180&lt;an_initial,$F180&gt;an_final,$N180=FALSE),"",P_BDI_STR*VLOOKUP(O180,Coef!$E$2:$F$17,2,FALSE))</f>
        <v/>
      </c>
      <c r="K180" s="67" t="str">
        <f>IF(OR($B180="",$C180="",$D180="",$E180="",$E180="UPT",$F180="",$F180&gt;an_final,$N180=FALSE),"",P_BDI_STR*VLOOKUP(O180,Coef!$E$2:$F$17,2,FALSE))</f>
        <v/>
      </c>
      <c r="L180" s="226" t="str">
        <f t="shared" si="10"/>
        <v/>
      </c>
      <c r="M180" s="226" t="str">
        <f t="shared" si="11"/>
        <v/>
      </c>
      <c r="N180" s="333" t="b">
        <f t="shared" si="12"/>
        <v>0</v>
      </c>
      <c r="O180" s="5">
        <f t="shared" si="14"/>
        <v>1</v>
      </c>
    </row>
    <row r="181" spans="1:15" x14ac:dyDescent="0.25">
      <c r="A181" s="216">
        <v>172</v>
      </c>
      <c r="B181" s="39"/>
      <c r="C181" s="39"/>
      <c r="D181" s="39"/>
      <c r="E181" s="359"/>
      <c r="F181" s="38"/>
      <c r="G181" s="38"/>
      <c r="H181" s="38"/>
      <c r="I181" s="38"/>
      <c r="J181" s="67" t="str">
        <f>IF(OR($B181="",$C181="",$D181="",$E181="",$E181="UPT",$F181&lt;an_initial,$F181&gt;an_final,$N181=FALSE),"",P_BDI_STR*VLOOKUP(O181,Coef!$E$2:$F$17,2,FALSE))</f>
        <v/>
      </c>
      <c r="K181" s="67" t="str">
        <f>IF(OR($B181="",$C181="",$D181="",$E181="",$E181="UPT",$F181="",$F181&gt;an_final,$N181=FALSE),"",P_BDI_STR*VLOOKUP(O181,Coef!$E$2:$F$17,2,FALSE))</f>
        <v/>
      </c>
      <c r="L181" s="226" t="str">
        <f t="shared" si="10"/>
        <v/>
      </c>
      <c r="M181" s="226" t="str">
        <f t="shared" si="11"/>
        <v/>
      </c>
      <c r="N181" s="333" t="b">
        <f t="shared" si="12"/>
        <v>0</v>
      </c>
      <c r="O181" s="5">
        <f t="shared" si="14"/>
        <v>1</v>
      </c>
    </row>
    <row r="182" spans="1:15" x14ac:dyDescent="0.25">
      <c r="A182" s="216">
        <v>173</v>
      </c>
      <c r="B182" s="39"/>
      <c r="C182" s="39"/>
      <c r="D182" s="39"/>
      <c r="E182" s="359"/>
      <c r="F182" s="38"/>
      <c r="G182" s="38"/>
      <c r="H182" s="38"/>
      <c r="I182" s="38"/>
      <c r="J182" s="67" t="str">
        <f>IF(OR($B182="",$C182="",$D182="",$E182="",$E182="UPT",$F182&lt;an_initial,$F182&gt;an_final,$N182=FALSE),"",P_BDI_STR*VLOOKUP(O182,Coef!$E$2:$F$17,2,FALSE))</f>
        <v/>
      </c>
      <c r="K182" s="67" t="str">
        <f>IF(OR($B182="",$C182="",$D182="",$E182="",$E182="UPT",$F182="",$F182&gt;an_final,$N182=FALSE),"",P_BDI_STR*VLOOKUP(O182,Coef!$E$2:$F$17,2,FALSE))</f>
        <v/>
      </c>
      <c r="L182" s="226" t="str">
        <f t="shared" si="10"/>
        <v/>
      </c>
      <c r="M182" s="226" t="str">
        <f t="shared" si="11"/>
        <v/>
      </c>
      <c r="N182" s="333" t="b">
        <f t="shared" si="12"/>
        <v>0</v>
      </c>
      <c r="O182" s="5">
        <f t="shared" si="14"/>
        <v>1</v>
      </c>
    </row>
    <row r="183" spans="1:15" x14ac:dyDescent="0.25">
      <c r="A183" s="216">
        <v>174</v>
      </c>
      <c r="B183" s="39"/>
      <c r="C183" s="39"/>
      <c r="D183" s="39"/>
      <c r="E183" s="359"/>
      <c r="F183" s="38"/>
      <c r="G183" s="38"/>
      <c r="H183" s="38"/>
      <c r="I183" s="38"/>
      <c r="J183" s="67" t="str">
        <f>IF(OR($B183="",$C183="",$D183="",$E183="",$E183="UPT",$F183&lt;an_initial,$F183&gt;an_final,$N183=FALSE),"",P_BDI_STR*VLOOKUP(O183,Coef!$E$2:$F$17,2,FALSE))</f>
        <v/>
      </c>
      <c r="K183" s="67" t="str">
        <f>IF(OR($B183="",$C183="",$D183="",$E183="",$E183="UPT",$F183="",$F183&gt;an_final,$N183=FALSE),"",P_BDI_STR*VLOOKUP(O183,Coef!$E$2:$F$17,2,FALSE))</f>
        <v/>
      </c>
      <c r="L183" s="226" t="str">
        <f t="shared" si="10"/>
        <v/>
      </c>
      <c r="M183" s="226" t="str">
        <f t="shared" si="11"/>
        <v/>
      </c>
      <c r="N183" s="333" t="b">
        <f t="shared" si="12"/>
        <v>0</v>
      </c>
      <c r="O183" s="5">
        <f t="shared" si="14"/>
        <v>1</v>
      </c>
    </row>
    <row r="184" spans="1:15" x14ac:dyDescent="0.25">
      <c r="A184" s="216">
        <v>175</v>
      </c>
      <c r="B184" s="39"/>
      <c r="C184" s="39"/>
      <c r="D184" s="39"/>
      <c r="E184" s="359"/>
      <c r="F184" s="38"/>
      <c r="G184" s="38"/>
      <c r="H184" s="38"/>
      <c r="I184" s="38"/>
      <c r="J184" s="67" t="str">
        <f>IF(OR($B184="",$C184="",$D184="",$E184="",$E184="UPT",$F184&lt;an_initial,$F184&gt;an_final,$N184=FALSE),"",P_BDI_STR*VLOOKUP(O184,Coef!$E$2:$F$17,2,FALSE))</f>
        <v/>
      </c>
      <c r="K184" s="67" t="str">
        <f>IF(OR($B184="",$C184="",$D184="",$E184="",$E184="UPT",$F184="",$F184&gt;an_final,$N184=FALSE),"",P_BDI_STR*VLOOKUP(O184,Coef!$E$2:$F$17,2,FALSE))</f>
        <v/>
      </c>
      <c r="L184" s="226" t="str">
        <f t="shared" si="10"/>
        <v/>
      </c>
      <c r="M184" s="226" t="str">
        <f t="shared" si="11"/>
        <v/>
      </c>
      <c r="N184" s="333" t="b">
        <f t="shared" si="12"/>
        <v>0</v>
      </c>
      <c r="O184" s="5">
        <f t="shared" si="14"/>
        <v>1</v>
      </c>
    </row>
    <row r="185" spans="1:15" x14ac:dyDescent="0.25">
      <c r="A185" s="216">
        <v>176</v>
      </c>
      <c r="B185" s="39"/>
      <c r="C185" s="39"/>
      <c r="D185" s="39"/>
      <c r="E185" s="359"/>
      <c r="F185" s="38"/>
      <c r="G185" s="38"/>
      <c r="H185" s="38"/>
      <c r="I185" s="38"/>
      <c r="J185" s="67" t="str">
        <f>IF(OR($B185="",$C185="",$D185="",$E185="",$E185="UPT",$F185&lt;an_initial,$F185&gt;an_final,$N185=FALSE),"",P_BDI_STR*VLOOKUP(O185,Coef!$E$2:$F$17,2,FALSE))</f>
        <v/>
      </c>
      <c r="K185" s="67" t="str">
        <f>IF(OR($B185="",$C185="",$D185="",$E185="",$E185="UPT",$F185="",$F185&gt;an_final,$N185=FALSE),"",P_BDI_STR*VLOOKUP(O185,Coef!$E$2:$F$17,2,FALSE))</f>
        <v/>
      </c>
      <c r="L185" s="226" t="str">
        <f t="shared" si="10"/>
        <v/>
      </c>
      <c r="M185" s="226" t="str">
        <f t="shared" si="11"/>
        <v/>
      </c>
      <c r="N185" s="333" t="b">
        <f t="shared" si="12"/>
        <v>0</v>
      </c>
      <c r="O185" s="5">
        <f t="shared" si="14"/>
        <v>1</v>
      </c>
    </row>
    <row r="186" spans="1:15" x14ac:dyDescent="0.25">
      <c r="A186" s="216">
        <v>177</v>
      </c>
      <c r="B186" s="39"/>
      <c r="C186" s="39"/>
      <c r="D186" s="39"/>
      <c r="E186" s="359"/>
      <c r="F186" s="38"/>
      <c r="G186" s="38"/>
      <c r="H186" s="38"/>
      <c r="I186" s="38"/>
      <c r="J186" s="67" t="str">
        <f>IF(OR($B186="",$C186="",$D186="",$E186="",$E186="UPT",$F186&lt;an_initial,$F186&gt;an_final,$N186=FALSE),"",P_BDI_STR*VLOOKUP(O186,Coef!$E$2:$F$17,2,FALSE))</f>
        <v/>
      </c>
      <c r="K186" s="67" t="str">
        <f>IF(OR($B186="",$C186="",$D186="",$E186="",$E186="UPT",$F186="",$F186&gt;an_final,$N186=FALSE),"",P_BDI_STR*VLOOKUP(O186,Coef!$E$2:$F$17,2,FALSE))</f>
        <v/>
      </c>
      <c r="L186" s="226" t="str">
        <f t="shared" si="10"/>
        <v/>
      </c>
      <c r="M186" s="226" t="str">
        <f t="shared" si="11"/>
        <v/>
      </c>
      <c r="N186" s="333" t="b">
        <f t="shared" si="12"/>
        <v>0</v>
      </c>
      <c r="O186" s="5">
        <f t="shared" si="14"/>
        <v>1</v>
      </c>
    </row>
    <row r="187" spans="1:15" x14ac:dyDescent="0.25">
      <c r="A187" s="216">
        <v>178</v>
      </c>
      <c r="B187" s="39"/>
      <c r="C187" s="39"/>
      <c r="D187" s="39"/>
      <c r="E187" s="359"/>
      <c r="F187" s="38"/>
      <c r="G187" s="38"/>
      <c r="H187" s="38"/>
      <c r="I187" s="38"/>
      <c r="J187" s="67" t="str">
        <f>IF(OR($B187="",$C187="",$D187="",$E187="",$E187="UPT",$F187&lt;an_initial,$F187&gt;an_final,$N187=FALSE),"",P_BDI_STR*VLOOKUP(O187,Coef!$E$2:$F$17,2,FALSE))</f>
        <v/>
      </c>
      <c r="K187" s="67" t="str">
        <f>IF(OR($B187="",$C187="",$D187="",$E187="",$E187="UPT",$F187="",$F187&gt;an_final,$N187=FALSE),"",P_BDI_STR*VLOOKUP(O187,Coef!$E$2:$F$17,2,FALSE))</f>
        <v/>
      </c>
      <c r="L187" s="226" t="str">
        <f t="shared" si="10"/>
        <v/>
      </c>
      <c r="M187" s="226" t="str">
        <f t="shared" si="11"/>
        <v/>
      </c>
      <c r="N187" s="333" t="b">
        <f t="shared" si="12"/>
        <v>0</v>
      </c>
      <c r="O187" s="5">
        <f t="shared" si="14"/>
        <v>1</v>
      </c>
    </row>
    <row r="188" spans="1:15" x14ac:dyDescent="0.25">
      <c r="A188" s="216">
        <v>179</v>
      </c>
      <c r="B188" s="39"/>
      <c r="C188" s="39"/>
      <c r="D188" s="39"/>
      <c r="E188" s="359"/>
      <c r="F188" s="38"/>
      <c r="G188" s="38"/>
      <c r="H188" s="38"/>
      <c r="I188" s="38"/>
      <c r="J188" s="67" t="str">
        <f>IF(OR($B188="",$C188="",$D188="",$E188="",$E188="UPT",$F188&lt;an_initial,$F188&gt;an_final,$N188=FALSE),"",P_BDI_STR*VLOOKUP(O188,Coef!$E$2:$F$17,2,FALSE))</f>
        <v/>
      </c>
      <c r="K188" s="67" t="str">
        <f>IF(OR($B188="",$C188="",$D188="",$E188="",$E188="UPT",$F188="",$F188&gt;an_final,$N188=FALSE),"",P_BDI_STR*VLOOKUP(O188,Coef!$E$2:$F$17,2,FALSE))</f>
        <v/>
      </c>
      <c r="L188" s="226" t="str">
        <f t="shared" si="10"/>
        <v/>
      </c>
      <c r="M188" s="226" t="str">
        <f t="shared" si="11"/>
        <v/>
      </c>
      <c r="N188" s="333" t="b">
        <f t="shared" si="12"/>
        <v>0</v>
      </c>
      <c r="O188" s="5">
        <f t="shared" si="14"/>
        <v>1</v>
      </c>
    </row>
    <row r="189" spans="1:15" x14ac:dyDescent="0.25">
      <c r="A189" s="216">
        <v>180</v>
      </c>
      <c r="B189" s="39"/>
      <c r="C189" s="39"/>
      <c r="D189" s="39"/>
      <c r="E189" s="359"/>
      <c r="F189" s="38"/>
      <c r="G189" s="38"/>
      <c r="H189" s="38"/>
      <c r="I189" s="38"/>
      <c r="J189" s="67" t="str">
        <f>IF(OR($B189="",$C189="",$D189="",$E189="",$E189="UPT",$F189&lt;an_initial,$F189&gt;an_final,$N189=FALSE),"",P_BDI_STR*VLOOKUP(O189,Coef!$E$2:$F$17,2,FALSE))</f>
        <v/>
      </c>
      <c r="K189" s="67" t="str">
        <f>IF(OR($B189="",$C189="",$D189="",$E189="",$E189="UPT",$F189="",$F189&gt;an_final,$N189=FALSE),"",P_BDI_STR*VLOOKUP(O189,Coef!$E$2:$F$17,2,FALSE))</f>
        <v/>
      </c>
      <c r="L189" s="226" t="str">
        <f t="shared" si="10"/>
        <v/>
      </c>
      <c r="M189" s="226" t="str">
        <f t="shared" si="11"/>
        <v/>
      </c>
      <c r="N189" s="333" t="b">
        <f t="shared" si="12"/>
        <v>0</v>
      </c>
      <c r="O189" s="5">
        <f t="shared" si="14"/>
        <v>1</v>
      </c>
    </row>
    <row r="190" spans="1:15" x14ac:dyDescent="0.25">
      <c r="A190" s="216">
        <v>181</v>
      </c>
      <c r="B190" s="39"/>
      <c r="C190" s="39"/>
      <c r="D190" s="39"/>
      <c r="E190" s="359"/>
      <c r="F190" s="38"/>
      <c r="G190" s="38"/>
      <c r="H190" s="38"/>
      <c r="I190" s="38"/>
      <c r="J190" s="67" t="str">
        <f>IF(OR($B190="",$C190="",$D190="",$E190="",$E190="UPT",$F190&lt;an_initial,$F190&gt;an_final,$N190=FALSE),"",P_BDI_STR*VLOOKUP(O190,Coef!$E$2:$F$17,2,FALSE))</f>
        <v/>
      </c>
      <c r="K190" s="67" t="str">
        <f>IF(OR($B190="",$C190="",$D190="",$E190="",$E190="UPT",$F190="",$F190&gt;an_final,$N190=FALSE),"",P_BDI_STR*VLOOKUP(O190,Coef!$E$2:$F$17,2,FALSE))</f>
        <v/>
      </c>
      <c r="L190" s="226" t="str">
        <f t="shared" si="10"/>
        <v/>
      </c>
      <c r="M190" s="226" t="str">
        <f t="shared" si="11"/>
        <v/>
      </c>
      <c r="N190" s="333" t="b">
        <f t="shared" si="12"/>
        <v>0</v>
      </c>
      <c r="O190" s="5">
        <f t="shared" si="14"/>
        <v>1</v>
      </c>
    </row>
    <row r="191" spans="1:15" x14ac:dyDescent="0.25">
      <c r="A191" s="216">
        <v>182</v>
      </c>
      <c r="B191" s="39"/>
      <c r="C191" s="39"/>
      <c r="D191" s="39"/>
      <c r="E191" s="359"/>
      <c r="F191" s="38"/>
      <c r="G191" s="38"/>
      <c r="H191" s="38"/>
      <c r="I191" s="38"/>
      <c r="J191" s="67" t="str">
        <f>IF(OR($B191="",$C191="",$D191="",$E191="",$E191="UPT",$F191&lt;an_initial,$F191&gt;an_final,$N191=FALSE),"",P_BDI_STR*VLOOKUP(O191,Coef!$E$2:$F$17,2,FALSE))</f>
        <v/>
      </c>
      <c r="K191" s="67" t="str">
        <f>IF(OR($B191="",$C191="",$D191="",$E191="",$E191="UPT",$F191="",$F191&gt;an_final,$N191=FALSE),"",P_BDI_STR*VLOOKUP(O191,Coef!$E$2:$F$17,2,FALSE))</f>
        <v/>
      </c>
      <c r="L191" s="226" t="str">
        <f t="shared" si="10"/>
        <v/>
      </c>
      <c r="M191" s="226" t="str">
        <f t="shared" si="11"/>
        <v/>
      </c>
      <c r="N191" s="333" t="b">
        <f t="shared" si="12"/>
        <v>0</v>
      </c>
      <c r="O191" s="5">
        <f t="shared" si="14"/>
        <v>1</v>
      </c>
    </row>
    <row r="192" spans="1:15" x14ac:dyDescent="0.25">
      <c r="A192" s="216">
        <v>183</v>
      </c>
      <c r="B192" s="39"/>
      <c r="C192" s="39"/>
      <c r="D192" s="39"/>
      <c r="E192" s="359"/>
      <c r="F192" s="38"/>
      <c r="G192" s="38"/>
      <c r="H192" s="38"/>
      <c r="I192" s="38"/>
      <c r="J192" s="67" t="str">
        <f>IF(OR($B192="",$C192="",$D192="",$E192="",$E192="UPT",$F192&lt;an_initial,$F192&gt;an_final,$N192=FALSE),"",P_BDI_STR*VLOOKUP(O192,Coef!$E$2:$F$17,2,FALSE))</f>
        <v/>
      </c>
      <c r="K192" s="67" t="str">
        <f>IF(OR($B192="",$C192="",$D192="",$E192="",$E192="UPT",$F192="",$F192&gt;an_final,$N192=FALSE),"",P_BDI_STR*VLOOKUP(O192,Coef!$E$2:$F$17,2,FALSE))</f>
        <v/>
      </c>
      <c r="L192" s="226" t="str">
        <f t="shared" si="10"/>
        <v/>
      </c>
      <c r="M192" s="226" t="str">
        <f t="shared" si="11"/>
        <v/>
      </c>
      <c r="N192" s="333" t="b">
        <f t="shared" si="12"/>
        <v>0</v>
      </c>
      <c r="O192" s="5">
        <f t="shared" si="14"/>
        <v>1</v>
      </c>
    </row>
    <row r="193" spans="1:15" x14ac:dyDescent="0.25">
      <c r="A193" s="216">
        <v>184</v>
      </c>
      <c r="B193" s="39"/>
      <c r="C193" s="39"/>
      <c r="D193" s="39"/>
      <c r="E193" s="359"/>
      <c r="F193" s="38"/>
      <c r="G193" s="38"/>
      <c r="H193" s="38"/>
      <c r="I193" s="38"/>
      <c r="J193" s="67" t="str">
        <f>IF(OR($B193="",$C193="",$D193="",$E193="",$E193="UPT",$F193&lt;an_initial,$F193&gt;an_final,$N193=FALSE),"",P_BDI_STR*VLOOKUP(O193,Coef!$E$2:$F$17,2,FALSE))</f>
        <v/>
      </c>
      <c r="K193" s="67" t="str">
        <f>IF(OR($B193="",$C193="",$D193="",$E193="",$E193="UPT",$F193="",$F193&gt;an_final,$N193=FALSE),"",P_BDI_STR*VLOOKUP(O193,Coef!$E$2:$F$17,2,FALSE))</f>
        <v/>
      </c>
      <c r="L193" s="226" t="str">
        <f t="shared" si="10"/>
        <v/>
      </c>
      <c r="M193" s="226" t="str">
        <f t="shared" si="11"/>
        <v/>
      </c>
      <c r="N193" s="333" t="b">
        <f t="shared" si="12"/>
        <v>0</v>
      </c>
      <c r="O193" s="5">
        <f t="shared" si="14"/>
        <v>1</v>
      </c>
    </row>
    <row r="194" spans="1:15" x14ac:dyDescent="0.25">
      <c r="A194" s="216">
        <v>185</v>
      </c>
      <c r="B194" s="39"/>
      <c r="C194" s="39"/>
      <c r="D194" s="39"/>
      <c r="E194" s="359"/>
      <c r="F194" s="38"/>
      <c r="G194" s="38"/>
      <c r="H194" s="38"/>
      <c r="I194" s="38"/>
      <c r="J194" s="67" t="str">
        <f>IF(OR($B194="",$C194="",$D194="",$E194="",$E194="UPT",$F194&lt;an_initial,$F194&gt;an_final,$N194=FALSE),"",P_BDI_STR*VLOOKUP(O194,Coef!$E$2:$F$17,2,FALSE))</f>
        <v/>
      </c>
      <c r="K194" s="67" t="str">
        <f>IF(OR($B194="",$C194="",$D194="",$E194="",$E194="UPT",$F194="",$F194&gt;an_final,$N194=FALSE),"",P_BDI_STR*VLOOKUP(O194,Coef!$E$2:$F$17,2,FALSE))</f>
        <v/>
      </c>
      <c r="L194" s="226" t="str">
        <f t="shared" si="10"/>
        <v/>
      </c>
      <c r="M194" s="226" t="str">
        <f t="shared" si="11"/>
        <v/>
      </c>
      <c r="N194" s="333" t="b">
        <f t="shared" si="12"/>
        <v>0</v>
      </c>
      <c r="O194" s="5">
        <f t="shared" si="14"/>
        <v>1</v>
      </c>
    </row>
    <row r="195" spans="1:15" x14ac:dyDescent="0.25">
      <c r="A195" s="216">
        <v>186</v>
      </c>
      <c r="B195" s="39"/>
      <c r="C195" s="39"/>
      <c r="D195" s="39"/>
      <c r="E195" s="359"/>
      <c r="F195" s="38"/>
      <c r="G195" s="38"/>
      <c r="H195" s="38"/>
      <c r="I195" s="38"/>
      <c r="J195" s="67" t="str">
        <f>IF(OR($B195="",$C195="",$D195="",$E195="",$E195="UPT",$F195&lt;an_initial,$F195&gt;an_final,$N195=FALSE),"",P_BDI_STR*VLOOKUP(O195,Coef!$E$2:$F$17,2,FALSE))</f>
        <v/>
      </c>
      <c r="K195" s="67" t="str">
        <f>IF(OR($B195="",$C195="",$D195="",$E195="",$E195="UPT",$F195="",$F195&gt;an_final,$N195=FALSE),"",P_BDI_STR*VLOOKUP(O195,Coef!$E$2:$F$17,2,FALSE))</f>
        <v/>
      </c>
      <c r="L195" s="226" t="str">
        <f t="shared" si="10"/>
        <v/>
      </c>
      <c r="M195" s="226" t="str">
        <f t="shared" si="11"/>
        <v/>
      </c>
      <c r="N195" s="333" t="b">
        <f t="shared" si="12"/>
        <v>0</v>
      </c>
      <c r="O195" s="5">
        <f t="shared" si="14"/>
        <v>1</v>
      </c>
    </row>
    <row r="196" spans="1:15" x14ac:dyDescent="0.25">
      <c r="A196" s="216">
        <v>187</v>
      </c>
      <c r="B196" s="39"/>
      <c r="C196" s="39"/>
      <c r="D196" s="39"/>
      <c r="E196" s="359"/>
      <c r="F196" s="38"/>
      <c r="G196" s="38"/>
      <c r="H196" s="38"/>
      <c r="I196" s="38"/>
      <c r="J196" s="67" t="str">
        <f>IF(OR($B196="",$C196="",$D196="",$E196="",$E196="UPT",$F196&lt;an_initial,$F196&gt;an_final,$N196=FALSE),"",P_BDI_STR*VLOOKUP(O196,Coef!$E$2:$F$17,2,FALSE))</f>
        <v/>
      </c>
      <c r="K196" s="67" t="str">
        <f>IF(OR($B196="",$C196="",$D196="",$E196="",$E196="UPT",$F196="",$F196&gt;an_final,$N196=FALSE),"",P_BDI_STR*VLOOKUP(O196,Coef!$E$2:$F$17,2,FALSE))</f>
        <v/>
      </c>
      <c r="L196" s="226" t="str">
        <f t="shared" si="10"/>
        <v/>
      </c>
      <c r="M196" s="226" t="str">
        <f t="shared" si="11"/>
        <v/>
      </c>
      <c r="N196" s="333" t="b">
        <f t="shared" si="12"/>
        <v>0</v>
      </c>
      <c r="O196" s="5">
        <f t="shared" si="14"/>
        <v>1</v>
      </c>
    </row>
    <row r="197" spans="1:15" x14ac:dyDescent="0.25">
      <c r="A197" s="216">
        <v>188</v>
      </c>
      <c r="B197" s="39"/>
      <c r="C197" s="39"/>
      <c r="D197" s="39"/>
      <c r="E197" s="359"/>
      <c r="F197" s="38"/>
      <c r="G197" s="38"/>
      <c r="H197" s="38"/>
      <c r="I197" s="38"/>
      <c r="J197" s="67" t="str">
        <f>IF(OR($B197="",$C197="",$D197="",$E197="",$E197="UPT",$F197&lt;an_initial,$F197&gt;an_final,$N197=FALSE),"",P_BDI_STR*VLOOKUP(O197,Coef!$E$2:$F$17,2,FALSE))</f>
        <v/>
      </c>
      <c r="K197" s="67" t="str">
        <f>IF(OR($B197="",$C197="",$D197="",$E197="",$E197="UPT",$F197="",$F197&gt;an_final,$N197=FALSE),"",P_BDI_STR*VLOOKUP(O197,Coef!$E$2:$F$17,2,FALSE))</f>
        <v/>
      </c>
      <c r="L197" s="226" t="str">
        <f t="shared" si="10"/>
        <v/>
      </c>
      <c r="M197" s="226" t="str">
        <f t="shared" si="11"/>
        <v/>
      </c>
      <c r="N197" s="333" t="b">
        <f t="shared" si="12"/>
        <v>0</v>
      </c>
      <c r="O197" s="5">
        <f t="shared" si="14"/>
        <v>1</v>
      </c>
    </row>
    <row r="198" spans="1:15" x14ac:dyDescent="0.25">
      <c r="A198" s="216">
        <v>189</v>
      </c>
      <c r="B198" s="39"/>
      <c r="C198" s="39"/>
      <c r="D198" s="39"/>
      <c r="E198" s="359"/>
      <c r="F198" s="38"/>
      <c r="G198" s="38"/>
      <c r="H198" s="38"/>
      <c r="I198" s="38"/>
      <c r="J198" s="67" t="str">
        <f>IF(OR($B198="",$C198="",$D198="",$E198="",$E198="UPT",$F198&lt;an_initial,$F198&gt;an_final,$N198=FALSE),"",P_BDI_STR*VLOOKUP(O198,Coef!$E$2:$F$17,2,FALSE))</f>
        <v/>
      </c>
      <c r="K198" s="67" t="str">
        <f>IF(OR($B198="",$C198="",$D198="",$E198="",$E198="UPT",$F198="",$F198&gt;an_final,$N198=FALSE),"",P_BDI_STR*VLOOKUP(O198,Coef!$E$2:$F$17,2,FALSE))</f>
        <v/>
      </c>
      <c r="L198" s="226" t="str">
        <f t="shared" si="10"/>
        <v/>
      </c>
      <c r="M198" s="226" t="str">
        <f t="shared" si="11"/>
        <v/>
      </c>
      <c r="N198" s="333" t="b">
        <f t="shared" si="12"/>
        <v>0</v>
      </c>
      <c r="O198" s="5">
        <f t="shared" si="14"/>
        <v>1</v>
      </c>
    </row>
    <row r="199" spans="1:15" x14ac:dyDescent="0.25">
      <c r="A199" s="216">
        <v>190</v>
      </c>
      <c r="B199" s="39"/>
      <c r="C199" s="39"/>
      <c r="D199" s="39"/>
      <c r="E199" s="359"/>
      <c r="F199" s="38"/>
      <c r="G199" s="38"/>
      <c r="H199" s="38"/>
      <c r="I199" s="38"/>
      <c r="J199" s="67" t="str">
        <f>IF(OR($B199="",$C199="",$D199="",$E199="",$E199="UPT",$F199&lt;an_initial,$F199&gt;an_final,$N199=FALSE),"",P_BDI_STR*VLOOKUP(O199,Coef!$E$2:$F$17,2,FALSE))</f>
        <v/>
      </c>
      <c r="K199" s="67" t="str">
        <f>IF(OR($B199="",$C199="",$D199="",$E199="",$E199="UPT",$F199="",$F199&gt;an_final,$N199=FALSE),"",P_BDI_STR*VLOOKUP(O199,Coef!$E$2:$F$17,2,FALSE))</f>
        <v/>
      </c>
      <c r="L199" s="226" t="str">
        <f t="shared" si="10"/>
        <v/>
      </c>
      <c r="M199" s="226" t="str">
        <f t="shared" si="11"/>
        <v/>
      </c>
      <c r="N199" s="333" t="b">
        <f t="shared" si="12"/>
        <v>0</v>
      </c>
      <c r="O199" s="5">
        <f t="shared" si="14"/>
        <v>1</v>
      </c>
    </row>
    <row r="200" spans="1:15" x14ac:dyDescent="0.25">
      <c r="A200" s="216">
        <v>191</v>
      </c>
      <c r="B200" s="39"/>
      <c r="C200" s="39"/>
      <c r="D200" s="39"/>
      <c r="E200" s="359"/>
      <c r="F200" s="38"/>
      <c r="G200" s="38"/>
      <c r="H200" s="38"/>
      <c r="I200" s="38"/>
      <c r="J200" s="67" t="str">
        <f>IF(OR($B200="",$C200="",$D200="",$E200="",$E200="UPT",$F200&lt;an_initial,$F200&gt;an_final,$N200=FALSE),"",P_BDI_STR*VLOOKUP(O200,Coef!$E$2:$F$17,2,FALSE))</f>
        <v/>
      </c>
      <c r="K200" s="67" t="str">
        <f>IF(OR($B200="",$C200="",$D200="",$E200="",$E200="UPT",$F200="",$F200&gt;an_final,$N200=FALSE),"",P_BDI_STR*VLOOKUP(O200,Coef!$E$2:$F$17,2,FALSE))</f>
        <v/>
      </c>
      <c r="L200" s="226" t="str">
        <f t="shared" si="10"/>
        <v/>
      </c>
      <c r="M200" s="226" t="str">
        <f t="shared" si="11"/>
        <v/>
      </c>
      <c r="N200" s="333" t="b">
        <f t="shared" si="12"/>
        <v>0</v>
      </c>
      <c r="O200" s="5">
        <f t="shared" si="14"/>
        <v>1</v>
      </c>
    </row>
    <row r="201" spans="1:15" x14ac:dyDescent="0.25">
      <c r="A201" s="216">
        <v>192</v>
      </c>
      <c r="B201" s="39"/>
      <c r="C201" s="39"/>
      <c r="D201" s="39"/>
      <c r="E201" s="359"/>
      <c r="F201" s="38"/>
      <c r="G201" s="38"/>
      <c r="H201" s="38"/>
      <c r="I201" s="38"/>
      <c r="J201" s="67" t="str">
        <f>IF(OR($B201="",$C201="",$D201="",$E201="",$E201="UPT",$F201&lt;an_initial,$F201&gt;an_final,$N201=FALSE),"",P_BDI_STR*VLOOKUP(O201,Coef!$E$2:$F$17,2,FALSE))</f>
        <v/>
      </c>
      <c r="K201" s="67" t="str">
        <f>IF(OR($B201="",$C201="",$D201="",$E201="",$E201="UPT",$F201="",$F201&gt;an_final,$N201=FALSE),"",P_BDI_STR*VLOOKUP(O201,Coef!$E$2:$F$17,2,FALSE))</f>
        <v/>
      </c>
      <c r="L201" s="226" t="str">
        <f t="shared" si="10"/>
        <v/>
      </c>
      <c r="M201" s="226" t="str">
        <f t="shared" si="11"/>
        <v/>
      </c>
      <c r="N201" s="333" t="b">
        <f t="shared" si="12"/>
        <v>0</v>
      </c>
      <c r="O201" s="5">
        <f t="shared" si="14"/>
        <v>1</v>
      </c>
    </row>
    <row r="202" spans="1:15" x14ac:dyDescent="0.25">
      <c r="A202" s="216">
        <v>193</v>
      </c>
      <c r="B202" s="39"/>
      <c r="C202" s="39"/>
      <c r="D202" s="39"/>
      <c r="E202" s="359"/>
      <c r="F202" s="38"/>
      <c r="G202" s="38"/>
      <c r="H202" s="38"/>
      <c r="I202" s="38"/>
      <c r="J202" s="67" t="str">
        <f>IF(OR($B202="",$C202="",$D202="",$E202="",$E202="UPT",$F202&lt;an_initial,$F202&gt;an_final,$N202=FALSE),"",P_BDI_STR*VLOOKUP(O202,Coef!$E$2:$F$17,2,FALSE))</f>
        <v/>
      </c>
      <c r="K202" s="67" t="str">
        <f>IF(OR($B202="",$C202="",$D202="",$E202="",$E202="UPT",$F202="",$F202&gt;an_final,$N202=FALSE),"",P_BDI_STR*VLOOKUP(O202,Coef!$E$2:$F$17,2,FALSE))</f>
        <v/>
      </c>
      <c r="L202" s="226" t="str">
        <f t="shared" ref="L202:L259" si="15">IF(OR($B202="",$C202="",$D202="",$E202="",$E202="UPT",$F202="",$F202&gt;an_final,$N202=FALSE),"",IF($F202&gt;=an_initial,1,""))</f>
        <v/>
      </c>
      <c r="M202" s="226" t="str">
        <f t="shared" ref="M202:M259" si="16">IF(OR($B202="",$C202="",$D202="",$E202="",$E202="UPT",$F202="",$F202&gt;an_final,$N202=FALSE),"",1)</f>
        <v/>
      </c>
      <c r="N202" s="333" t="b">
        <f t="shared" ref="N202:N259" si="17">IF(nume_candidat="",FALSE,ISNUMBER(SEARCH(nume_candidat,$B202)))</f>
        <v>0</v>
      </c>
      <c r="O202" s="5">
        <f t="shared" si="14"/>
        <v>1</v>
      </c>
    </row>
    <row r="203" spans="1:15" x14ac:dyDescent="0.25">
      <c r="A203" s="216">
        <v>194</v>
      </c>
      <c r="B203" s="39"/>
      <c r="C203" s="39"/>
      <c r="D203" s="39"/>
      <c r="E203" s="359"/>
      <c r="F203" s="38"/>
      <c r="G203" s="38"/>
      <c r="H203" s="38"/>
      <c r="I203" s="38"/>
      <c r="J203" s="67" t="str">
        <f>IF(OR($B203="",$C203="",$D203="",$E203="",$E203="UPT",$F203&lt;an_initial,$F203&gt;an_final,$N203=FALSE),"",P_BDI_STR*VLOOKUP(O203,Coef!$E$2:$F$17,2,FALSE))</f>
        <v/>
      </c>
      <c r="K203" s="67" t="str">
        <f>IF(OR($B203="",$C203="",$D203="",$E203="",$E203="UPT",$F203="",$F203&gt;an_final,$N203=FALSE),"",P_BDI_STR*VLOOKUP(O203,Coef!$E$2:$F$17,2,FALSE))</f>
        <v/>
      </c>
      <c r="L203" s="226" t="str">
        <f t="shared" si="15"/>
        <v/>
      </c>
      <c r="M203" s="226" t="str">
        <f t="shared" si="16"/>
        <v/>
      </c>
      <c r="N203" s="333" t="b">
        <f t="shared" si="17"/>
        <v>0</v>
      </c>
      <c r="O203" s="5">
        <f t="shared" ref="O203:O259" si="18">LEN(B203)-LEN(SUBSTITUTE(B203,",",""))+1</f>
        <v>1</v>
      </c>
    </row>
    <row r="204" spans="1:15" x14ac:dyDescent="0.25">
      <c r="A204" s="216">
        <v>195</v>
      </c>
      <c r="B204" s="39"/>
      <c r="C204" s="39"/>
      <c r="D204" s="39"/>
      <c r="E204" s="359"/>
      <c r="F204" s="38"/>
      <c r="G204" s="38"/>
      <c r="H204" s="38"/>
      <c r="I204" s="38"/>
      <c r="J204" s="67" t="str">
        <f>IF(OR($B204="",$C204="",$D204="",$E204="",$E204="UPT",$F204&lt;an_initial,$F204&gt;an_final,$N204=FALSE),"",P_BDI_STR*VLOOKUP(O204,Coef!$E$2:$F$17,2,FALSE))</f>
        <v/>
      </c>
      <c r="K204" s="67" t="str">
        <f>IF(OR($B204="",$C204="",$D204="",$E204="",$E204="UPT",$F204="",$F204&gt;an_final,$N204=FALSE),"",P_BDI_STR*VLOOKUP(O204,Coef!$E$2:$F$17,2,FALSE))</f>
        <v/>
      </c>
      <c r="L204" s="226" t="str">
        <f t="shared" si="15"/>
        <v/>
      </c>
      <c r="M204" s="226" t="str">
        <f t="shared" si="16"/>
        <v/>
      </c>
      <c r="N204" s="333" t="b">
        <f t="shared" si="17"/>
        <v>0</v>
      </c>
      <c r="O204" s="5">
        <f t="shared" si="18"/>
        <v>1</v>
      </c>
    </row>
    <row r="205" spans="1:15" x14ac:dyDescent="0.25">
      <c r="A205" s="216">
        <v>196</v>
      </c>
      <c r="B205" s="39"/>
      <c r="C205" s="39"/>
      <c r="D205" s="39"/>
      <c r="E205" s="359"/>
      <c r="F205" s="38"/>
      <c r="G205" s="38"/>
      <c r="H205" s="38"/>
      <c r="I205" s="38"/>
      <c r="J205" s="67" t="str">
        <f>IF(OR($B205="",$C205="",$D205="",$E205="",$E205="UPT",$F205&lt;an_initial,$F205&gt;an_final,$N205=FALSE),"",P_BDI_STR*VLOOKUP(O205,Coef!$E$2:$F$17,2,FALSE))</f>
        <v/>
      </c>
      <c r="K205" s="67" t="str">
        <f>IF(OR($B205="",$C205="",$D205="",$E205="",$E205="UPT",$F205="",$F205&gt;an_final,$N205=FALSE),"",P_BDI_STR*VLOOKUP(O205,Coef!$E$2:$F$17,2,FALSE))</f>
        <v/>
      </c>
      <c r="L205" s="226" t="str">
        <f t="shared" si="15"/>
        <v/>
      </c>
      <c r="M205" s="226" t="str">
        <f t="shared" si="16"/>
        <v/>
      </c>
      <c r="N205" s="333" t="b">
        <f t="shared" si="17"/>
        <v>0</v>
      </c>
      <c r="O205" s="5">
        <f t="shared" si="18"/>
        <v>1</v>
      </c>
    </row>
    <row r="206" spans="1:15" x14ac:dyDescent="0.25">
      <c r="A206" s="216">
        <v>197</v>
      </c>
      <c r="B206" s="39"/>
      <c r="C206" s="39"/>
      <c r="D206" s="39"/>
      <c r="E206" s="359"/>
      <c r="F206" s="38"/>
      <c r="G206" s="38"/>
      <c r="H206" s="38"/>
      <c r="I206" s="38"/>
      <c r="J206" s="67" t="str">
        <f>IF(OR($B206="",$C206="",$D206="",$E206="",$E206="UPT",$F206&lt;an_initial,$F206&gt;an_final,$N206=FALSE),"",P_BDI_STR*VLOOKUP(O206,Coef!$E$2:$F$17,2,FALSE))</f>
        <v/>
      </c>
      <c r="K206" s="67" t="str">
        <f>IF(OR($B206="",$C206="",$D206="",$E206="",$E206="UPT",$F206="",$F206&gt;an_final,$N206=FALSE),"",P_BDI_STR*VLOOKUP(O206,Coef!$E$2:$F$17,2,FALSE))</f>
        <v/>
      </c>
      <c r="L206" s="226" t="str">
        <f t="shared" si="15"/>
        <v/>
      </c>
      <c r="M206" s="226" t="str">
        <f t="shared" si="16"/>
        <v/>
      </c>
      <c r="N206" s="333" t="b">
        <f t="shared" si="17"/>
        <v>0</v>
      </c>
      <c r="O206" s="5">
        <f t="shared" si="18"/>
        <v>1</v>
      </c>
    </row>
    <row r="207" spans="1:15" x14ac:dyDescent="0.25">
      <c r="A207" s="216">
        <v>198</v>
      </c>
      <c r="B207" s="39"/>
      <c r="C207" s="39"/>
      <c r="D207" s="39"/>
      <c r="E207" s="359"/>
      <c r="F207" s="38"/>
      <c r="G207" s="38"/>
      <c r="H207" s="38"/>
      <c r="I207" s="38"/>
      <c r="J207" s="67" t="str">
        <f>IF(OR($B207="",$C207="",$D207="",$E207="",$E207="UPT",$F207&lt;an_initial,$F207&gt;an_final,$N207=FALSE),"",P_BDI_STR*VLOOKUP(O207,Coef!$E$2:$F$17,2,FALSE))</f>
        <v/>
      </c>
      <c r="K207" s="67" t="str">
        <f>IF(OR($B207="",$C207="",$D207="",$E207="",$E207="UPT",$F207="",$F207&gt;an_final,$N207=FALSE),"",P_BDI_STR*VLOOKUP(O207,Coef!$E$2:$F$17,2,FALSE))</f>
        <v/>
      </c>
      <c r="L207" s="226" t="str">
        <f t="shared" si="15"/>
        <v/>
      </c>
      <c r="M207" s="226" t="str">
        <f t="shared" si="16"/>
        <v/>
      </c>
      <c r="N207" s="333" t="b">
        <f t="shared" si="17"/>
        <v>0</v>
      </c>
      <c r="O207" s="5">
        <f t="shared" si="18"/>
        <v>1</v>
      </c>
    </row>
    <row r="208" spans="1:15" x14ac:dyDescent="0.25">
      <c r="A208" s="216">
        <v>199</v>
      </c>
      <c r="B208" s="39"/>
      <c r="C208" s="39"/>
      <c r="D208" s="39"/>
      <c r="E208" s="359"/>
      <c r="F208" s="38"/>
      <c r="G208" s="38"/>
      <c r="H208" s="38"/>
      <c r="I208" s="38"/>
      <c r="J208" s="67" t="str">
        <f>IF(OR($B208="",$C208="",$D208="",$E208="",$E208="UPT",$F208&lt;an_initial,$F208&gt;an_final,$N208=FALSE),"",P_BDI_STR*VLOOKUP(O208,Coef!$E$2:$F$17,2,FALSE))</f>
        <v/>
      </c>
      <c r="K208" s="67" t="str">
        <f>IF(OR($B208="",$C208="",$D208="",$E208="",$E208="UPT",$F208="",$F208&gt;an_final,$N208=FALSE),"",P_BDI_STR*VLOOKUP(O208,Coef!$E$2:$F$17,2,FALSE))</f>
        <v/>
      </c>
      <c r="L208" s="226" t="str">
        <f t="shared" si="15"/>
        <v/>
      </c>
      <c r="M208" s="226" t="str">
        <f t="shared" si="16"/>
        <v/>
      </c>
      <c r="N208" s="333" t="b">
        <f t="shared" si="17"/>
        <v>0</v>
      </c>
      <c r="O208" s="5">
        <f t="shared" si="18"/>
        <v>1</v>
      </c>
    </row>
    <row r="209" spans="1:15" x14ac:dyDescent="0.25">
      <c r="A209" s="216">
        <v>200</v>
      </c>
      <c r="B209" s="39"/>
      <c r="C209" s="39"/>
      <c r="D209" s="39"/>
      <c r="E209" s="359"/>
      <c r="F209" s="38"/>
      <c r="G209" s="38"/>
      <c r="H209" s="38"/>
      <c r="I209" s="38"/>
      <c r="J209" s="67" t="str">
        <f>IF(OR($B209="",$C209="",$D209="",$E209="",$E209="UPT",$F209&lt;an_initial,$F209&gt;an_final,$N209=FALSE),"",P_BDI_STR*VLOOKUP(O209,Coef!$E$2:$F$17,2,FALSE))</f>
        <v/>
      </c>
      <c r="K209" s="67" t="str">
        <f>IF(OR($B209="",$C209="",$D209="",$E209="",$E209="UPT",$F209="",$F209&gt;an_final,$N209=FALSE),"",P_BDI_STR*VLOOKUP(O209,Coef!$E$2:$F$17,2,FALSE))</f>
        <v/>
      </c>
      <c r="L209" s="226" t="str">
        <f t="shared" si="15"/>
        <v/>
      </c>
      <c r="M209" s="226" t="str">
        <f t="shared" si="16"/>
        <v/>
      </c>
      <c r="N209" s="333" t="b">
        <f t="shared" si="17"/>
        <v>0</v>
      </c>
      <c r="O209" s="5">
        <f t="shared" si="18"/>
        <v>1</v>
      </c>
    </row>
    <row r="210" spans="1:15" x14ac:dyDescent="0.25">
      <c r="A210" s="216">
        <v>201</v>
      </c>
      <c r="B210" s="39"/>
      <c r="C210" s="39"/>
      <c r="D210" s="39"/>
      <c r="E210" s="359"/>
      <c r="F210" s="38"/>
      <c r="G210" s="38"/>
      <c r="H210" s="38"/>
      <c r="I210" s="38"/>
      <c r="J210" s="67" t="str">
        <f>IF(OR($B210="",$C210="",$D210="",$E210="",$E210="UPT",$F210&lt;an_initial,$F210&gt;an_final,$N210=FALSE),"",P_BDI_STR*VLOOKUP(O210,Coef!$E$2:$F$17,2,FALSE))</f>
        <v/>
      </c>
      <c r="K210" s="67" t="str">
        <f>IF(OR($B210="",$C210="",$D210="",$E210="",$E210="UPT",$F210="",$F210&gt;an_final,$N210=FALSE),"",P_BDI_STR*VLOOKUP(O210,Coef!$E$2:$F$17,2,FALSE))</f>
        <v/>
      </c>
      <c r="L210" s="226" t="str">
        <f t="shared" si="15"/>
        <v/>
      </c>
      <c r="M210" s="226" t="str">
        <f t="shared" si="16"/>
        <v/>
      </c>
      <c r="N210" s="333" t="b">
        <f t="shared" si="17"/>
        <v>0</v>
      </c>
      <c r="O210" s="5">
        <f t="shared" si="18"/>
        <v>1</v>
      </c>
    </row>
    <row r="211" spans="1:15" x14ac:dyDescent="0.25">
      <c r="A211" s="216">
        <v>202</v>
      </c>
      <c r="B211" s="39"/>
      <c r="C211" s="39"/>
      <c r="D211" s="39"/>
      <c r="E211" s="359"/>
      <c r="F211" s="38"/>
      <c r="G211" s="38"/>
      <c r="H211" s="38"/>
      <c r="I211" s="38"/>
      <c r="J211" s="67" t="str">
        <f>IF(OR($B211="",$C211="",$D211="",$E211="",$E211="UPT",$F211&lt;an_initial,$F211&gt;an_final,$N211=FALSE),"",P_BDI_STR*VLOOKUP(O211,Coef!$E$2:$F$17,2,FALSE))</f>
        <v/>
      </c>
      <c r="K211" s="67" t="str">
        <f>IF(OR($B211="",$C211="",$D211="",$E211="",$E211="UPT",$F211="",$F211&gt;an_final,$N211=FALSE),"",P_BDI_STR*VLOOKUP(O211,Coef!$E$2:$F$17,2,FALSE))</f>
        <v/>
      </c>
      <c r="L211" s="226" t="str">
        <f t="shared" si="15"/>
        <v/>
      </c>
      <c r="M211" s="226" t="str">
        <f t="shared" si="16"/>
        <v/>
      </c>
      <c r="N211" s="333" t="b">
        <f t="shared" si="17"/>
        <v>0</v>
      </c>
      <c r="O211" s="5">
        <f t="shared" si="18"/>
        <v>1</v>
      </c>
    </row>
    <row r="212" spans="1:15" x14ac:dyDescent="0.25">
      <c r="A212" s="216">
        <v>203</v>
      </c>
      <c r="B212" s="39"/>
      <c r="C212" s="39"/>
      <c r="D212" s="39"/>
      <c r="E212" s="359"/>
      <c r="F212" s="38"/>
      <c r="G212" s="38"/>
      <c r="H212" s="38"/>
      <c r="I212" s="38"/>
      <c r="J212" s="67" t="str">
        <f>IF(OR($B212="",$C212="",$D212="",$E212="",$E212="UPT",$F212&lt;an_initial,$F212&gt;an_final,$N212=FALSE),"",P_BDI_STR*VLOOKUP(O212,Coef!$E$2:$F$17,2,FALSE))</f>
        <v/>
      </c>
      <c r="K212" s="67" t="str">
        <f>IF(OR($B212="",$C212="",$D212="",$E212="",$E212="UPT",$F212="",$F212&gt;an_final,$N212=FALSE),"",P_BDI_STR*VLOOKUP(O212,Coef!$E$2:$F$17,2,FALSE))</f>
        <v/>
      </c>
      <c r="L212" s="226" t="str">
        <f t="shared" si="15"/>
        <v/>
      </c>
      <c r="M212" s="226" t="str">
        <f t="shared" si="16"/>
        <v/>
      </c>
      <c r="N212" s="333" t="b">
        <f t="shared" si="17"/>
        <v>0</v>
      </c>
      <c r="O212" s="5">
        <f t="shared" si="18"/>
        <v>1</v>
      </c>
    </row>
    <row r="213" spans="1:15" x14ac:dyDescent="0.25">
      <c r="A213" s="216">
        <v>204</v>
      </c>
      <c r="B213" s="39"/>
      <c r="C213" s="39"/>
      <c r="D213" s="39"/>
      <c r="E213" s="359"/>
      <c r="F213" s="38"/>
      <c r="G213" s="38"/>
      <c r="H213" s="38"/>
      <c r="I213" s="38"/>
      <c r="J213" s="67" t="str">
        <f>IF(OR($B213="",$C213="",$D213="",$E213="",$E213="UPT",$F213&lt;an_initial,$F213&gt;an_final,$N213=FALSE),"",P_BDI_STR*VLOOKUP(O213,Coef!$E$2:$F$17,2,FALSE))</f>
        <v/>
      </c>
      <c r="K213" s="67" t="str">
        <f>IF(OR($B213="",$C213="",$D213="",$E213="",$E213="UPT",$F213="",$F213&gt;an_final,$N213=FALSE),"",P_BDI_STR*VLOOKUP(O213,Coef!$E$2:$F$17,2,FALSE))</f>
        <v/>
      </c>
      <c r="L213" s="226" t="str">
        <f t="shared" si="15"/>
        <v/>
      </c>
      <c r="M213" s="226" t="str">
        <f t="shared" si="16"/>
        <v/>
      </c>
      <c r="N213" s="333" t="b">
        <f t="shared" si="17"/>
        <v>0</v>
      </c>
      <c r="O213" s="5">
        <f t="shared" si="18"/>
        <v>1</v>
      </c>
    </row>
    <row r="214" spans="1:15" x14ac:dyDescent="0.25">
      <c r="A214" s="216">
        <v>205</v>
      </c>
      <c r="B214" s="39"/>
      <c r="C214" s="39"/>
      <c r="D214" s="39"/>
      <c r="E214" s="359"/>
      <c r="F214" s="38"/>
      <c r="G214" s="38"/>
      <c r="H214" s="38"/>
      <c r="I214" s="38"/>
      <c r="J214" s="67" t="str">
        <f>IF(OR($B214="",$C214="",$D214="",$E214="",$E214="UPT",$F214&lt;an_initial,$F214&gt;an_final,$N214=FALSE),"",P_BDI_STR*VLOOKUP(O214,Coef!$E$2:$F$17,2,FALSE))</f>
        <v/>
      </c>
      <c r="K214" s="67" t="str">
        <f>IF(OR($B214="",$C214="",$D214="",$E214="",$E214="UPT",$F214="",$F214&gt;an_final,$N214=FALSE),"",P_BDI_STR*VLOOKUP(O214,Coef!$E$2:$F$17,2,FALSE))</f>
        <v/>
      </c>
      <c r="L214" s="226" t="str">
        <f t="shared" si="15"/>
        <v/>
      </c>
      <c r="M214" s="226" t="str">
        <f t="shared" si="16"/>
        <v/>
      </c>
      <c r="N214" s="333" t="b">
        <f t="shared" si="17"/>
        <v>0</v>
      </c>
      <c r="O214" s="5">
        <f t="shared" si="18"/>
        <v>1</v>
      </c>
    </row>
    <row r="215" spans="1:15" x14ac:dyDescent="0.25">
      <c r="A215" s="216">
        <v>206</v>
      </c>
      <c r="B215" s="39"/>
      <c r="C215" s="39"/>
      <c r="D215" s="39"/>
      <c r="E215" s="359"/>
      <c r="F215" s="38"/>
      <c r="G215" s="38"/>
      <c r="H215" s="38"/>
      <c r="I215" s="38"/>
      <c r="J215" s="67" t="str">
        <f>IF(OR($B215="",$C215="",$D215="",$E215="",$E215="UPT",$F215&lt;an_initial,$F215&gt;an_final,$N215=FALSE),"",P_BDI_STR*VLOOKUP(O215,Coef!$E$2:$F$17,2,FALSE))</f>
        <v/>
      </c>
      <c r="K215" s="67" t="str">
        <f>IF(OR($B215="",$C215="",$D215="",$E215="",$E215="UPT",$F215="",$F215&gt;an_final,$N215=FALSE),"",P_BDI_STR*VLOOKUP(O215,Coef!$E$2:$F$17,2,FALSE))</f>
        <v/>
      </c>
      <c r="L215" s="226" t="str">
        <f t="shared" si="15"/>
        <v/>
      </c>
      <c r="M215" s="226" t="str">
        <f t="shared" si="16"/>
        <v/>
      </c>
      <c r="N215" s="333" t="b">
        <f t="shared" si="17"/>
        <v>0</v>
      </c>
      <c r="O215" s="5">
        <f t="shared" si="18"/>
        <v>1</v>
      </c>
    </row>
    <row r="216" spans="1:15" x14ac:dyDescent="0.25">
      <c r="A216" s="216">
        <v>207</v>
      </c>
      <c r="B216" s="39"/>
      <c r="C216" s="39"/>
      <c r="D216" s="39"/>
      <c r="E216" s="359"/>
      <c r="F216" s="38"/>
      <c r="G216" s="38"/>
      <c r="H216" s="38"/>
      <c r="I216" s="38"/>
      <c r="J216" s="67" t="str">
        <f>IF(OR($B216="",$C216="",$D216="",$E216="",$E216="UPT",$F216&lt;an_initial,$F216&gt;an_final,$N216=FALSE),"",P_BDI_STR*VLOOKUP(O216,Coef!$E$2:$F$17,2,FALSE))</f>
        <v/>
      </c>
      <c r="K216" s="67" t="str">
        <f>IF(OR($B216="",$C216="",$D216="",$E216="",$E216="UPT",$F216="",$F216&gt;an_final,$N216=FALSE),"",P_BDI_STR*VLOOKUP(O216,Coef!$E$2:$F$17,2,FALSE))</f>
        <v/>
      </c>
      <c r="L216" s="226" t="str">
        <f t="shared" si="15"/>
        <v/>
      </c>
      <c r="M216" s="226" t="str">
        <f t="shared" si="16"/>
        <v/>
      </c>
      <c r="N216" s="333" t="b">
        <f t="shared" si="17"/>
        <v>0</v>
      </c>
      <c r="O216" s="5">
        <f t="shared" si="18"/>
        <v>1</v>
      </c>
    </row>
    <row r="217" spans="1:15" x14ac:dyDescent="0.25">
      <c r="A217" s="216">
        <v>208</v>
      </c>
      <c r="B217" s="39"/>
      <c r="C217" s="39"/>
      <c r="D217" s="39"/>
      <c r="E217" s="359"/>
      <c r="F217" s="38"/>
      <c r="G217" s="38"/>
      <c r="H217" s="38"/>
      <c r="I217" s="38"/>
      <c r="J217" s="67" t="str">
        <f>IF(OR($B217="",$C217="",$D217="",$E217="",$E217="UPT",$F217&lt;an_initial,$F217&gt;an_final,$N217=FALSE),"",P_BDI_STR*VLOOKUP(O217,Coef!$E$2:$F$17,2,FALSE))</f>
        <v/>
      </c>
      <c r="K217" s="67" t="str">
        <f>IF(OR($B217="",$C217="",$D217="",$E217="",$E217="UPT",$F217="",$F217&gt;an_final,$N217=FALSE),"",P_BDI_STR*VLOOKUP(O217,Coef!$E$2:$F$17,2,FALSE))</f>
        <v/>
      </c>
      <c r="L217" s="226" t="str">
        <f t="shared" si="15"/>
        <v/>
      </c>
      <c r="M217" s="226" t="str">
        <f t="shared" si="16"/>
        <v/>
      </c>
      <c r="N217" s="333" t="b">
        <f t="shared" si="17"/>
        <v>0</v>
      </c>
      <c r="O217" s="5">
        <f t="shared" si="18"/>
        <v>1</v>
      </c>
    </row>
    <row r="218" spans="1:15" x14ac:dyDescent="0.25">
      <c r="A218" s="216">
        <v>209</v>
      </c>
      <c r="B218" s="39"/>
      <c r="C218" s="39"/>
      <c r="D218" s="39"/>
      <c r="E218" s="359"/>
      <c r="F218" s="38"/>
      <c r="G218" s="38"/>
      <c r="H218" s="38"/>
      <c r="I218" s="38"/>
      <c r="J218" s="67" t="str">
        <f>IF(OR($B218="",$C218="",$D218="",$E218="",$E218="UPT",$F218&lt;an_initial,$F218&gt;an_final,$N218=FALSE),"",P_BDI_STR*VLOOKUP(O218,Coef!$E$2:$F$17,2,FALSE))</f>
        <v/>
      </c>
      <c r="K218" s="67" t="str">
        <f>IF(OR($B218="",$C218="",$D218="",$E218="",$E218="UPT",$F218="",$F218&gt;an_final,$N218=FALSE),"",P_BDI_STR*VLOOKUP(O218,Coef!$E$2:$F$17,2,FALSE))</f>
        <v/>
      </c>
      <c r="L218" s="226" t="str">
        <f t="shared" si="15"/>
        <v/>
      </c>
      <c r="M218" s="226" t="str">
        <f t="shared" si="16"/>
        <v/>
      </c>
      <c r="N218" s="333" t="b">
        <f t="shared" si="17"/>
        <v>0</v>
      </c>
      <c r="O218" s="5">
        <f t="shared" si="18"/>
        <v>1</v>
      </c>
    </row>
    <row r="219" spans="1:15" x14ac:dyDescent="0.25">
      <c r="A219" s="216">
        <v>210</v>
      </c>
      <c r="B219" s="39"/>
      <c r="C219" s="39"/>
      <c r="D219" s="39"/>
      <c r="E219" s="359"/>
      <c r="F219" s="38"/>
      <c r="G219" s="38"/>
      <c r="H219" s="38"/>
      <c r="I219" s="38"/>
      <c r="J219" s="67" t="str">
        <f>IF(OR($B219="",$C219="",$D219="",$E219="",$E219="UPT",$F219&lt;an_initial,$F219&gt;an_final,$N219=FALSE),"",P_BDI_STR*VLOOKUP(O219,Coef!$E$2:$F$17,2,FALSE))</f>
        <v/>
      </c>
      <c r="K219" s="67" t="str">
        <f>IF(OR($B219="",$C219="",$D219="",$E219="",$E219="UPT",$F219="",$F219&gt;an_final,$N219=FALSE),"",P_BDI_STR*VLOOKUP(O219,Coef!$E$2:$F$17,2,FALSE))</f>
        <v/>
      </c>
      <c r="L219" s="226" t="str">
        <f t="shared" si="15"/>
        <v/>
      </c>
      <c r="M219" s="226" t="str">
        <f t="shared" si="16"/>
        <v/>
      </c>
      <c r="N219" s="333" t="b">
        <f t="shared" si="17"/>
        <v>0</v>
      </c>
      <c r="O219" s="5">
        <f t="shared" si="18"/>
        <v>1</v>
      </c>
    </row>
    <row r="220" spans="1:15" x14ac:dyDescent="0.25">
      <c r="A220" s="216">
        <v>211</v>
      </c>
      <c r="B220" s="39"/>
      <c r="C220" s="39"/>
      <c r="D220" s="39"/>
      <c r="E220" s="359"/>
      <c r="F220" s="38"/>
      <c r="G220" s="38"/>
      <c r="H220" s="38"/>
      <c r="I220" s="38"/>
      <c r="J220" s="67" t="str">
        <f>IF(OR($B220="",$C220="",$D220="",$E220="",$E220="UPT",$F220&lt;an_initial,$F220&gt;an_final,$N220=FALSE),"",P_BDI_STR*VLOOKUP(O220,Coef!$E$2:$F$17,2,FALSE))</f>
        <v/>
      </c>
      <c r="K220" s="67" t="str">
        <f>IF(OR($B220="",$C220="",$D220="",$E220="",$E220="UPT",$F220="",$F220&gt;an_final,$N220=FALSE),"",P_BDI_STR*VLOOKUP(O220,Coef!$E$2:$F$17,2,FALSE))</f>
        <v/>
      </c>
      <c r="L220" s="226" t="str">
        <f t="shared" si="15"/>
        <v/>
      </c>
      <c r="M220" s="226" t="str">
        <f t="shared" si="16"/>
        <v/>
      </c>
      <c r="N220" s="333" t="b">
        <f t="shared" si="17"/>
        <v>0</v>
      </c>
      <c r="O220" s="5">
        <f t="shared" si="18"/>
        <v>1</v>
      </c>
    </row>
    <row r="221" spans="1:15" x14ac:dyDescent="0.25">
      <c r="A221" s="216">
        <v>212</v>
      </c>
      <c r="B221" s="39"/>
      <c r="C221" s="39"/>
      <c r="D221" s="39"/>
      <c r="E221" s="359"/>
      <c r="F221" s="38"/>
      <c r="G221" s="38"/>
      <c r="H221" s="38"/>
      <c r="I221" s="38"/>
      <c r="J221" s="67" t="str">
        <f>IF(OR($B221="",$C221="",$D221="",$E221="",$E221="UPT",$F221&lt;an_initial,$F221&gt;an_final,$N221=FALSE),"",P_BDI_STR*VLOOKUP(O221,Coef!$E$2:$F$17,2,FALSE))</f>
        <v/>
      </c>
      <c r="K221" s="67" t="str">
        <f>IF(OR($B221="",$C221="",$D221="",$E221="",$E221="UPT",$F221="",$F221&gt;an_final,$N221=FALSE),"",P_BDI_STR*VLOOKUP(O221,Coef!$E$2:$F$17,2,FALSE))</f>
        <v/>
      </c>
      <c r="L221" s="226" t="str">
        <f t="shared" si="15"/>
        <v/>
      </c>
      <c r="M221" s="226" t="str">
        <f t="shared" si="16"/>
        <v/>
      </c>
      <c r="N221" s="333" t="b">
        <f t="shared" si="17"/>
        <v>0</v>
      </c>
      <c r="O221" s="5">
        <f t="shared" si="18"/>
        <v>1</v>
      </c>
    </row>
    <row r="222" spans="1:15" x14ac:dyDescent="0.25">
      <c r="A222" s="216">
        <v>213</v>
      </c>
      <c r="B222" s="39"/>
      <c r="C222" s="39"/>
      <c r="D222" s="39"/>
      <c r="E222" s="359"/>
      <c r="F222" s="38"/>
      <c r="G222" s="38"/>
      <c r="H222" s="38"/>
      <c r="I222" s="38"/>
      <c r="J222" s="67" t="str">
        <f>IF(OR($B222="",$C222="",$D222="",$E222="",$E222="UPT",$F222&lt;an_initial,$F222&gt;an_final,$N222=FALSE),"",P_BDI_STR*VLOOKUP(O222,Coef!$E$2:$F$17,2,FALSE))</f>
        <v/>
      </c>
      <c r="K222" s="67" t="str">
        <f>IF(OR($B222="",$C222="",$D222="",$E222="",$E222="UPT",$F222="",$F222&gt;an_final,$N222=FALSE),"",P_BDI_STR*VLOOKUP(O222,Coef!$E$2:$F$17,2,FALSE))</f>
        <v/>
      </c>
      <c r="L222" s="226" t="str">
        <f t="shared" si="15"/>
        <v/>
      </c>
      <c r="M222" s="226" t="str">
        <f t="shared" si="16"/>
        <v/>
      </c>
      <c r="N222" s="333" t="b">
        <f t="shared" si="17"/>
        <v>0</v>
      </c>
      <c r="O222" s="5">
        <f t="shared" si="18"/>
        <v>1</v>
      </c>
    </row>
    <row r="223" spans="1:15" x14ac:dyDescent="0.25">
      <c r="A223" s="216">
        <v>214</v>
      </c>
      <c r="B223" s="39"/>
      <c r="C223" s="39"/>
      <c r="D223" s="39"/>
      <c r="E223" s="359"/>
      <c r="F223" s="38"/>
      <c r="G223" s="38"/>
      <c r="H223" s="38"/>
      <c r="I223" s="38"/>
      <c r="J223" s="67" t="str">
        <f>IF(OR($B223="",$C223="",$D223="",$E223="",$E223="UPT",$F223&lt;an_initial,$F223&gt;an_final,$N223=FALSE),"",P_BDI_STR*VLOOKUP(O223,Coef!$E$2:$F$17,2,FALSE))</f>
        <v/>
      </c>
      <c r="K223" s="67" t="str">
        <f>IF(OR($B223="",$C223="",$D223="",$E223="",$E223="UPT",$F223="",$F223&gt;an_final,$N223=FALSE),"",P_BDI_STR*VLOOKUP(O223,Coef!$E$2:$F$17,2,FALSE))</f>
        <v/>
      </c>
      <c r="L223" s="226" t="str">
        <f t="shared" si="15"/>
        <v/>
      </c>
      <c r="M223" s="226" t="str">
        <f t="shared" si="16"/>
        <v/>
      </c>
      <c r="N223" s="333" t="b">
        <f t="shared" si="17"/>
        <v>0</v>
      </c>
      <c r="O223" s="5">
        <f t="shared" si="18"/>
        <v>1</v>
      </c>
    </row>
    <row r="224" spans="1:15" x14ac:dyDescent="0.25">
      <c r="A224" s="216">
        <v>215</v>
      </c>
      <c r="B224" s="39"/>
      <c r="C224" s="39"/>
      <c r="D224" s="39"/>
      <c r="E224" s="359"/>
      <c r="F224" s="38"/>
      <c r="G224" s="38"/>
      <c r="H224" s="38"/>
      <c r="I224" s="38"/>
      <c r="J224" s="67" t="str">
        <f>IF(OR($B224="",$C224="",$D224="",$E224="",$E224="UPT",$F224&lt;an_initial,$F224&gt;an_final,$N224=FALSE),"",P_BDI_STR*VLOOKUP(O224,Coef!$E$2:$F$17,2,FALSE))</f>
        <v/>
      </c>
      <c r="K224" s="67" t="str">
        <f>IF(OR($B224="",$C224="",$D224="",$E224="",$E224="UPT",$F224="",$F224&gt;an_final,$N224=FALSE),"",P_BDI_STR*VLOOKUP(O224,Coef!$E$2:$F$17,2,FALSE))</f>
        <v/>
      </c>
      <c r="L224" s="226" t="str">
        <f t="shared" si="15"/>
        <v/>
      </c>
      <c r="M224" s="226" t="str">
        <f t="shared" si="16"/>
        <v/>
      </c>
      <c r="N224" s="333" t="b">
        <f t="shared" si="17"/>
        <v>0</v>
      </c>
      <c r="O224" s="5">
        <f t="shared" si="18"/>
        <v>1</v>
      </c>
    </row>
    <row r="225" spans="1:15" x14ac:dyDescent="0.25">
      <c r="A225" s="216">
        <v>216</v>
      </c>
      <c r="B225" s="39"/>
      <c r="C225" s="39"/>
      <c r="D225" s="39"/>
      <c r="E225" s="359"/>
      <c r="F225" s="38"/>
      <c r="G225" s="38"/>
      <c r="H225" s="38"/>
      <c r="I225" s="38"/>
      <c r="J225" s="67" t="str">
        <f>IF(OR($B225="",$C225="",$D225="",$E225="",$E225="UPT",$F225&lt;an_initial,$F225&gt;an_final,$N225=FALSE),"",P_BDI_STR*VLOOKUP(O225,Coef!$E$2:$F$17,2,FALSE))</f>
        <v/>
      </c>
      <c r="K225" s="67" t="str">
        <f>IF(OR($B225="",$C225="",$D225="",$E225="",$E225="UPT",$F225="",$F225&gt;an_final,$N225=FALSE),"",P_BDI_STR*VLOOKUP(O225,Coef!$E$2:$F$17,2,FALSE))</f>
        <v/>
      </c>
      <c r="L225" s="226" t="str">
        <f t="shared" si="15"/>
        <v/>
      </c>
      <c r="M225" s="226" t="str">
        <f t="shared" si="16"/>
        <v/>
      </c>
      <c r="N225" s="333" t="b">
        <f t="shared" si="17"/>
        <v>0</v>
      </c>
      <c r="O225" s="5">
        <f t="shared" si="18"/>
        <v>1</v>
      </c>
    </row>
    <row r="226" spans="1:15" x14ac:dyDescent="0.25">
      <c r="A226" s="216">
        <v>217</v>
      </c>
      <c r="B226" s="39"/>
      <c r="C226" s="39"/>
      <c r="D226" s="39"/>
      <c r="E226" s="359"/>
      <c r="F226" s="38"/>
      <c r="G226" s="38"/>
      <c r="H226" s="38"/>
      <c r="I226" s="38"/>
      <c r="J226" s="67" t="str">
        <f>IF(OR($B226="",$C226="",$D226="",$E226="",$E226="UPT",$F226&lt;an_initial,$F226&gt;an_final,$N226=FALSE),"",P_BDI_STR*VLOOKUP(O226,Coef!$E$2:$F$17,2,FALSE))</f>
        <v/>
      </c>
      <c r="K226" s="67" t="str">
        <f>IF(OR($B226="",$C226="",$D226="",$E226="",$E226="UPT",$F226="",$F226&gt;an_final,$N226=FALSE),"",P_BDI_STR*VLOOKUP(O226,Coef!$E$2:$F$17,2,FALSE))</f>
        <v/>
      </c>
      <c r="L226" s="226" t="str">
        <f t="shared" si="15"/>
        <v/>
      </c>
      <c r="M226" s="226" t="str">
        <f t="shared" si="16"/>
        <v/>
      </c>
      <c r="N226" s="333" t="b">
        <f t="shared" si="17"/>
        <v>0</v>
      </c>
      <c r="O226" s="5">
        <f t="shared" si="18"/>
        <v>1</v>
      </c>
    </row>
    <row r="227" spans="1:15" x14ac:dyDescent="0.25">
      <c r="A227" s="216">
        <v>218</v>
      </c>
      <c r="B227" s="39"/>
      <c r="C227" s="39"/>
      <c r="D227" s="39"/>
      <c r="E227" s="359"/>
      <c r="F227" s="38"/>
      <c r="G227" s="38"/>
      <c r="H227" s="38"/>
      <c r="I227" s="38"/>
      <c r="J227" s="67" t="str">
        <f>IF(OR($B227="",$C227="",$D227="",$E227="",$E227="UPT",$F227&lt;an_initial,$F227&gt;an_final,$N227=FALSE),"",P_BDI_STR*VLOOKUP(O227,Coef!$E$2:$F$17,2,FALSE))</f>
        <v/>
      </c>
      <c r="K227" s="67" t="str">
        <f>IF(OR($B227="",$C227="",$D227="",$E227="",$E227="UPT",$F227="",$F227&gt;an_final,$N227=FALSE),"",P_BDI_STR*VLOOKUP(O227,Coef!$E$2:$F$17,2,FALSE))</f>
        <v/>
      </c>
      <c r="L227" s="226" t="str">
        <f t="shared" si="15"/>
        <v/>
      </c>
      <c r="M227" s="226" t="str">
        <f t="shared" si="16"/>
        <v/>
      </c>
      <c r="N227" s="333" t="b">
        <f t="shared" si="17"/>
        <v>0</v>
      </c>
      <c r="O227" s="5">
        <f t="shared" si="18"/>
        <v>1</v>
      </c>
    </row>
    <row r="228" spans="1:15" x14ac:dyDescent="0.25">
      <c r="A228" s="216">
        <v>219</v>
      </c>
      <c r="B228" s="39"/>
      <c r="C228" s="39"/>
      <c r="D228" s="39"/>
      <c r="E228" s="359"/>
      <c r="F228" s="38"/>
      <c r="G228" s="38"/>
      <c r="H228" s="38"/>
      <c r="I228" s="38"/>
      <c r="J228" s="67" t="str">
        <f>IF(OR($B228="",$C228="",$D228="",$E228="",$E228="UPT",$F228&lt;an_initial,$F228&gt;an_final,$N228=FALSE),"",P_BDI_STR*VLOOKUP(O228,Coef!$E$2:$F$17,2,FALSE))</f>
        <v/>
      </c>
      <c r="K228" s="67" t="str">
        <f>IF(OR($B228="",$C228="",$D228="",$E228="",$E228="UPT",$F228="",$F228&gt;an_final,$N228=FALSE),"",P_BDI_STR*VLOOKUP(O228,Coef!$E$2:$F$17,2,FALSE))</f>
        <v/>
      </c>
      <c r="L228" s="226" t="str">
        <f t="shared" si="15"/>
        <v/>
      </c>
      <c r="M228" s="226" t="str">
        <f t="shared" si="16"/>
        <v/>
      </c>
      <c r="N228" s="333" t="b">
        <f t="shared" si="17"/>
        <v>0</v>
      </c>
      <c r="O228" s="5">
        <f t="shared" si="18"/>
        <v>1</v>
      </c>
    </row>
    <row r="229" spans="1:15" x14ac:dyDescent="0.25">
      <c r="A229" s="216">
        <v>220</v>
      </c>
      <c r="B229" s="39"/>
      <c r="C229" s="39"/>
      <c r="D229" s="39"/>
      <c r="E229" s="359"/>
      <c r="F229" s="38"/>
      <c r="G229" s="38"/>
      <c r="H229" s="38"/>
      <c r="I229" s="38"/>
      <c r="J229" s="67" t="str">
        <f>IF(OR($B229="",$C229="",$D229="",$E229="",$E229="UPT",$F229&lt;an_initial,$F229&gt;an_final,$N229=FALSE),"",P_BDI_STR*VLOOKUP(O229,Coef!$E$2:$F$17,2,FALSE))</f>
        <v/>
      </c>
      <c r="K229" s="67" t="str">
        <f>IF(OR($B229="",$C229="",$D229="",$E229="",$E229="UPT",$F229="",$F229&gt;an_final,$N229=FALSE),"",P_BDI_STR*VLOOKUP(O229,Coef!$E$2:$F$17,2,FALSE))</f>
        <v/>
      </c>
      <c r="L229" s="226" t="str">
        <f t="shared" si="15"/>
        <v/>
      </c>
      <c r="M229" s="226" t="str">
        <f t="shared" si="16"/>
        <v/>
      </c>
      <c r="N229" s="333" t="b">
        <f t="shared" si="17"/>
        <v>0</v>
      </c>
      <c r="O229" s="5">
        <f t="shared" si="18"/>
        <v>1</v>
      </c>
    </row>
    <row r="230" spans="1:15" x14ac:dyDescent="0.25">
      <c r="A230" s="216">
        <v>221</v>
      </c>
      <c r="B230" s="39"/>
      <c r="C230" s="39"/>
      <c r="D230" s="39"/>
      <c r="E230" s="359"/>
      <c r="F230" s="38"/>
      <c r="G230" s="38"/>
      <c r="H230" s="38"/>
      <c r="I230" s="38"/>
      <c r="J230" s="67" t="str">
        <f>IF(OR($B230="",$C230="",$D230="",$E230="",$E230="UPT",$F230&lt;an_initial,$F230&gt;an_final,$N230=FALSE),"",P_BDI_STR*VLOOKUP(O230,Coef!$E$2:$F$17,2,FALSE))</f>
        <v/>
      </c>
      <c r="K230" s="67" t="str">
        <f>IF(OR($B230="",$C230="",$D230="",$E230="",$E230="UPT",$F230="",$F230&gt;an_final,$N230=FALSE),"",P_BDI_STR*VLOOKUP(O230,Coef!$E$2:$F$17,2,FALSE))</f>
        <v/>
      </c>
      <c r="L230" s="226" t="str">
        <f t="shared" si="15"/>
        <v/>
      </c>
      <c r="M230" s="226" t="str">
        <f t="shared" si="16"/>
        <v/>
      </c>
      <c r="N230" s="333" t="b">
        <f t="shared" si="17"/>
        <v>0</v>
      </c>
      <c r="O230" s="5">
        <f t="shared" si="18"/>
        <v>1</v>
      </c>
    </row>
    <row r="231" spans="1:15" x14ac:dyDescent="0.25">
      <c r="A231" s="216">
        <v>222</v>
      </c>
      <c r="B231" s="39"/>
      <c r="C231" s="39"/>
      <c r="D231" s="39"/>
      <c r="E231" s="359"/>
      <c r="F231" s="38"/>
      <c r="G231" s="38"/>
      <c r="H231" s="38"/>
      <c r="I231" s="38"/>
      <c r="J231" s="67" t="str">
        <f>IF(OR($B231="",$C231="",$D231="",$E231="",$E231="UPT",$F231&lt;an_initial,$F231&gt;an_final,$N231=FALSE),"",P_BDI_STR*VLOOKUP(O231,Coef!$E$2:$F$17,2,FALSE))</f>
        <v/>
      </c>
      <c r="K231" s="67" t="str">
        <f>IF(OR($B231="",$C231="",$D231="",$E231="",$E231="UPT",$F231="",$F231&gt;an_final,$N231=FALSE),"",P_BDI_STR*VLOOKUP(O231,Coef!$E$2:$F$17,2,FALSE))</f>
        <v/>
      </c>
      <c r="L231" s="226" t="str">
        <f t="shared" si="15"/>
        <v/>
      </c>
      <c r="M231" s="226" t="str">
        <f t="shared" si="16"/>
        <v/>
      </c>
      <c r="N231" s="333" t="b">
        <f t="shared" si="17"/>
        <v>0</v>
      </c>
      <c r="O231" s="5">
        <f t="shared" si="18"/>
        <v>1</v>
      </c>
    </row>
    <row r="232" spans="1:15" x14ac:dyDescent="0.25">
      <c r="A232" s="216">
        <v>223</v>
      </c>
      <c r="B232" s="39"/>
      <c r="C232" s="39"/>
      <c r="D232" s="39"/>
      <c r="E232" s="359"/>
      <c r="F232" s="38"/>
      <c r="G232" s="38"/>
      <c r="H232" s="38"/>
      <c r="I232" s="38"/>
      <c r="J232" s="67" t="str">
        <f>IF(OR($B232="",$C232="",$D232="",$E232="",$E232="UPT",$F232&lt;an_initial,$F232&gt;an_final,$N232=FALSE),"",P_BDI_STR*VLOOKUP(O232,Coef!$E$2:$F$17,2,FALSE))</f>
        <v/>
      </c>
      <c r="K232" s="67" t="str">
        <f>IF(OR($B232="",$C232="",$D232="",$E232="",$E232="UPT",$F232="",$F232&gt;an_final,$N232=FALSE),"",P_BDI_STR*VLOOKUP(O232,Coef!$E$2:$F$17,2,FALSE))</f>
        <v/>
      </c>
      <c r="L232" s="226" t="str">
        <f t="shared" si="15"/>
        <v/>
      </c>
      <c r="M232" s="226" t="str">
        <f t="shared" si="16"/>
        <v/>
      </c>
      <c r="N232" s="333" t="b">
        <f t="shared" si="17"/>
        <v>0</v>
      </c>
      <c r="O232" s="5">
        <f t="shared" si="18"/>
        <v>1</v>
      </c>
    </row>
    <row r="233" spans="1:15" x14ac:dyDescent="0.25">
      <c r="A233" s="216">
        <v>224</v>
      </c>
      <c r="B233" s="39"/>
      <c r="C233" s="39"/>
      <c r="D233" s="39"/>
      <c r="E233" s="359"/>
      <c r="F233" s="38"/>
      <c r="G233" s="38"/>
      <c r="H233" s="38"/>
      <c r="I233" s="38"/>
      <c r="J233" s="67" t="str">
        <f>IF(OR($B233="",$C233="",$D233="",$E233="",$E233="UPT",$F233&lt;an_initial,$F233&gt;an_final,$N233=FALSE),"",P_BDI_STR*VLOOKUP(O233,Coef!$E$2:$F$17,2,FALSE))</f>
        <v/>
      </c>
      <c r="K233" s="67" t="str">
        <f>IF(OR($B233="",$C233="",$D233="",$E233="",$E233="UPT",$F233="",$F233&gt;an_final,$N233=FALSE),"",P_BDI_STR*VLOOKUP(O233,Coef!$E$2:$F$17,2,FALSE))</f>
        <v/>
      </c>
      <c r="L233" s="226" t="str">
        <f t="shared" si="15"/>
        <v/>
      </c>
      <c r="M233" s="226" t="str">
        <f t="shared" si="16"/>
        <v/>
      </c>
      <c r="N233" s="333" t="b">
        <f t="shared" si="17"/>
        <v>0</v>
      </c>
      <c r="O233" s="5">
        <f t="shared" si="18"/>
        <v>1</v>
      </c>
    </row>
    <row r="234" spans="1:15" x14ac:dyDescent="0.25">
      <c r="A234" s="216">
        <v>225</v>
      </c>
      <c r="B234" s="39"/>
      <c r="C234" s="39"/>
      <c r="D234" s="39"/>
      <c r="E234" s="359"/>
      <c r="F234" s="38"/>
      <c r="G234" s="38"/>
      <c r="H234" s="38"/>
      <c r="I234" s="38"/>
      <c r="J234" s="67" t="str">
        <f>IF(OR($B234="",$C234="",$D234="",$E234="",$E234="UPT",$F234&lt;an_initial,$F234&gt;an_final,$N234=FALSE),"",P_BDI_STR*VLOOKUP(O234,Coef!$E$2:$F$17,2,FALSE))</f>
        <v/>
      </c>
      <c r="K234" s="67" t="str">
        <f>IF(OR($B234="",$C234="",$D234="",$E234="",$E234="UPT",$F234="",$F234&gt;an_final,$N234=FALSE),"",P_BDI_STR*VLOOKUP(O234,Coef!$E$2:$F$17,2,FALSE))</f>
        <v/>
      </c>
      <c r="L234" s="226" t="str">
        <f t="shared" si="15"/>
        <v/>
      </c>
      <c r="M234" s="226" t="str">
        <f t="shared" si="16"/>
        <v/>
      </c>
      <c r="N234" s="333" t="b">
        <f t="shared" si="17"/>
        <v>0</v>
      </c>
      <c r="O234" s="5">
        <f t="shared" si="18"/>
        <v>1</v>
      </c>
    </row>
    <row r="235" spans="1:15" x14ac:dyDescent="0.25">
      <c r="A235" s="216">
        <v>226</v>
      </c>
      <c r="B235" s="39"/>
      <c r="C235" s="39"/>
      <c r="D235" s="39"/>
      <c r="E235" s="359"/>
      <c r="F235" s="38"/>
      <c r="G235" s="38"/>
      <c r="H235" s="38"/>
      <c r="I235" s="38"/>
      <c r="J235" s="67" t="str">
        <f>IF(OR($B235="",$C235="",$D235="",$E235="",$E235="UPT",$F235&lt;an_initial,$F235&gt;an_final,$N235=FALSE),"",P_BDI_STR*VLOOKUP(O235,Coef!$E$2:$F$17,2,FALSE))</f>
        <v/>
      </c>
      <c r="K235" s="67" t="str">
        <f>IF(OR($B235="",$C235="",$D235="",$E235="",$E235="UPT",$F235="",$F235&gt;an_final,$N235=FALSE),"",P_BDI_STR*VLOOKUP(O235,Coef!$E$2:$F$17,2,FALSE))</f>
        <v/>
      </c>
      <c r="L235" s="226" t="str">
        <f t="shared" si="15"/>
        <v/>
      </c>
      <c r="M235" s="226" t="str">
        <f t="shared" si="16"/>
        <v/>
      </c>
      <c r="N235" s="333" t="b">
        <f t="shared" si="17"/>
        <v>0</v>
      </c>
      <c r="O235" s="5">
        <f t="shared" si="18"/>
        <v>1</v>
      </c>
    </row>
    <row r="236" spans="1:15" x14ac:dyDescent="0.25">
      <c r="A236" s="216">
        <v>227</v>
      </c>
      <c r="B236" s="39"/>
      <c r="C236" s="39"/>
      <c r="D236" s="39"/>
      <c r="E236" s="359"/>
      <c r="F236" s="38"/>
      <c r="G236" s="38"/>
      <c r="H236" s="38"/>
      <c r="I236" s="38"/>
      <c r="J236" s="67" t="str">
        <f>IF(OR($B236="",$C236="",$D236="",$E236="",$E236="UPT",$F236&lt;an_initial,$F236&gt;an_final,$N236=FALSE),"",P_BDI_STR*VLOOKUP(O236,Coef!$E$2:$F$17,2,FALSE))</f>
        <v/>
      </c>
      <c r="K236" s="67" t="str">
        <f>IF(OR($B236="",$C236="",$D236="",$E236="",$E236="UPT",$F236="",$F236&gt;an_final,$N236=FALSE),"",P_BDI_STR*VLOOKUP(O236,Coef!$E$2:$F$17,2,FALSE))</f>
        <v/>
      </c>
      <c r="L236" s="226" t="str">
        <f t="shared" si="15"/>
        <v/>
      </c>
      <c r="M236" s="226" t="str">
        <f t="shared" si="16"/>
        <v/>
      </c>
      <c r="N236" s="333" t="b">
        <f t="shared" si="17"/>
        <v>0</v>
      </c>
      <c r="O236" s="5">
        <f t="shared" si="18"/>
        <v>1</v>
      </c>
    </row>
    <row r="237" spans="1:15" x14ac:dyDescent="0.25">
      <c r="A237" s="216">
        <v>228</v>
      </c>
      <c r="B237" s="39"/>
      <c r="C237" s="39"/>
      <c r="D237" s="39"/>
      <c r="E237" s="359"/>
      <c r="F237" s="38"/>
      <c r="G237" s="38"/>
      <c r="H237" s="38"/>
      <c r="I237" s="38"/>
      <c r="J237" s="67" t="str">
        <f>IF(OR($B237="",$C237="",$D237="",$E237="",$E237="UPT",$F237&lt;an_initial,$F237&gt;an_final,$N237=FALSE),"",P_BDI_STR*VLOOKUP(O237,Coef!$E$2:$F$17,2,FALSE))</f>
        <v/>
      </c>
      <c r="K237" s="67" t="str">
        <f>IF(OR($B237="",$C237="",$D237="",$E237="",$E237="UPT",$F237="",$F237&gt;an_final,$N237=FALSE),"",P_BDI_STR*VLOOKUP(O237,Coef!$E$2:$F$17,2,FALSE))</f>
        <v/>
      </c>
      <c r="L237" s="226" t="str">
        <f t="shared" si="15"/>
        <v/>
      </c>
      <c r="M237" s="226" t="str">
        <f t="shared" si="16"/>
        <v/>
      </c>
      <c r="N237" s="333" t="b">
        <f t="shared" si="17"/>
        <v>0</v>
      </c>
      <c r="O237" s="5">
        <f t="shared" si="18"/>
        <v>1</v>
      </c>
    </row>
    <row r="238" spans="1:15" x14ac:dyDescent="0.25">
      <c r="A238" s="216">
        <v>229</v>
      </c>
      <c r="B238" s="39"/>
      <c r="C238" s="39"/>
      <c r="D238" s="39"/>
      <c r="E238" s="359"/>
      <c r="F238" s="38"/>
      <c r="G238" s="38"/>
      <c r="H238" s="38"/>
      <c r="I238" s="38"/>
      <c r="J238" s="67" t="str">
        <f>IF(OR($B238="",$C238="",$D238="",$E238="",$E238="UPT",$F238&lt;an_initial,$F238&gt;an_final,$N238=FALSE),"",P_BDI_STR*VLOOKUP(O238,Coef!$E$2:$F$17,2,FALSE))</f>
        <v/>
      </c>
      <c r="K238" s="67" t="str">
        <f>IF(OR($B238="",$C238="",$D238="",$E238="",$E238="UPT",$F238="",$F238&gt;an_final,$N238=FALSE),"",P_BDI_STR*VLOOKUP(O238,Coef!$E$2:$F$17,2,FALSE))</f>
        <v/>
      </c>
      <c r="L238" s="226" t="str">
        <f t="shared" si="15"/>
        <v/>
      </c>
      <c r="M238" s="226" t="str">
        <f t="shared" si="16"/>
        <v/>
      </c>
      <c r="N238" s="333" t="b">
        <f t="shared" si="17"/>
        <v>0</v>
      </c>
      <c r="O238" s="5">
        <f t="shared" si="18"/>
        <v>1</v>
      </c>
    </row>
    <row r="239" spans="1:15" x14ac:dyDescent="0.25">
      <c r="A239" s="216">
        <v>230</v>
      </c>
      <c r="B239" s="39"/>
      <c r="C239" s="39"/>
      <c r="D239" s="39"/>
      <c r="E239" s="359"/>
      <c r="F239" s="38"/>
      <c r="G239" s="38"/>
      <c r="H239" s="38"/>
      <c r="I239" s="38"/>
      <c r="J239" s="67" t="str">
        <f>IF(OR($B239="",$C239="",$D239="",$E239="",$E239="UPT",$F239&lt;an_initial,$F239&gt;an_final,$N239=FALSE),"",P_BDI_STR*VLOOKUP(O239,Coef!$E$2:$F$17,2,FALSE))</f>
        <v/>
      </c>
      <c r="K239" s="67" t="str">
        <f>IF(OR($B239="",$C239="",$D239="",$E239="",$E239="UPT",$F239="",$F239&gt;an_final,$N239=FALSE),"",P_BDI_STR*VLOOKUP(O239,Coef!$E$2:$F$17,2,FALSE))</f>
        <v/>
      </c>
      <c r="L239" s="226" t="str">
        <f t="shared" si="15"/>
        <v/>
      </c>
      <c r="M239" s="226" t="str">
        <f t="shared" si="16"/>
        <v/>
      </c>
      <c r="N239" s="333" t="b">
        <f t="shared" si="17"/>
        <v>0</v>
      </c>
      <c r="O239" s="5">
        <f t="shared" si="18"/>
        <v>1</v>
      </c>
    </row>
    <row r="240" spans="1:15" x14ac:dyDescent="0.25">
      <c r="A240" s="216">
        <v>231</v>
      </c>
      <c r="B240" s="39"/>
      <c r="C240" s="39"/>
      <c r="D240" s="39"/>
      <c r="E240" s="359"/>
      <c r="F240" s="38"/>
      <c r="G240" s="38"/>
      <c r="H240" s="38"/>
      <c r="I240" s="38"/>
      <c r="J240" s="67" t="str">
        <f>IF(OR($B240="",$C240="",$D240="",$E240="",$E240="UPT",$F240&lt;an_initial,$F240&gt;an_final,$N240=FALSE),"",P_BDI_STR*VLOOKUP(O240,Coef!$E$2:$F$17,2,FALSE))</f>
        <v/>
      </c>
      <c r="K240" s="67" t="str">
        <f>IF(OR($B240="",$C240="",$D240="",$E240="",$E240="UPT",$F240="",$F240&gt;an_final,$N240=FALSE),"",P_BDI_STR*VLOOKUP(O240,Coef!$E$2:$F$17,2,FALSE))</f>
        <v/>
      </c>
      <c r="L240" s="226" t="str">
        <f t="shared" si="15"/>
        <v/>
      </c>
      <c r="M240" s="226" t="str">
        <f t="shared" si="16"/>
        <v/>
      </c>
      <c r="N240" s="333" t="b">
        <f t="shared" si="17"/>
        <v>0</v>
      </c>
      <c r="O240" s="5">
        <f t="shared" si="18"/>
        <v>1</v>
      </c>
    </row>
    <row r="241" spans="1:15" x14ac:dyDescent="0.25">
      <c r="A241" s="216">
        <v>232</v>
      </c>
      <c r="B241" s="39"/>
      <c r="C241" s="39"/>
      <c r="D241" s="39"/>
      <c r="E241" s="359"/>
      <c r="F241" s="38"/>
      <c r="G241" s="38"/>
      <c r="H241" s="38"/>
      <c r="I241" s="38"/>
      <c r="J241" s="67" t="str">
        <f>IF(OR($B241="",$C241="",$D241="",$E241="",$E241="UPT",$F241&lt;an_initial,$F241&gt;an_final,$N241=FALSE),"",P_BDI_STR*VLOOKUP(O241,Coef!$E$2:$F$17,2,FALSE))</f>
        <v/>
      </c>
      <c r="K241" s="67" t="str">
        <f>IF(OR($B241="",$C241="",$D241="",$E241="",$E241="UPT",$F241="",$F241&gt;an_final,$N241=FALSE),"",P_BDI_STR*VLOOKUP(O241,Coef!$E$2:$F$17,2,FALSE))</f>
        <v/>
      </c>
      <c r="L241" s="226" t="str">
        <f t="shared" si="15"/>
        <v/>
      </c>
      <c r="M241" s="226" t="str">
        <f t="shared" si="16"/>
        <v/>
      </c>
      <c r="N241" s="333" t="b">
        <f t="shared" si="17"/>
        <v>0</v>
      </c>
      <c r="O241" s="5">
        <f t="shared" si="18"/>
        <v>1</v>
      </c>
    </row>
    <row r="242" spans="1:15" x14ac:dyDescent="0.25">
      <c r="A242" s="216">
        <v>233</v>
      </c>
      <c r="B242" s="39"/>
      <c r="C242" s="39"/>
      <c r="D242" s="39"/>
      <c r="E242" s="359"/>
      <c r="F242" s="38"/>
      <c r="G242" s="38"/>
      <c r="H242" s="38"/>
      <c r="I242" s="38"/>
      <c r="J242" s="67" t="str">
        <f>IF(OR($B242="",$C242="",$D242="",$E242="",$E242="UPT",$F242&lt;an_initial,$F242&gt;an_final,$N242=FALSE),"",P_BDI_STR*VLOOKUP(O242,Coef!$E$2:$F$17,2,FALSE))</f>
        <v/>
      </c>
      <c r="K242" s="67" t="str">
        <f>IF(OR($B242="",$C242="",$D242="",$E242="",$E242="UPT",$F242="",$F242&gt;an_final,$N242=FALSE),"",P_BDI_STR*VLOOKUP(O242,Coef!$E$2:$F$17,2,FALSE))</f>
        <v/>
      </c>
      <c r="L242" s="226" t="str">
        <f t="shared" si="15"/>
        <v/>
      </c>
      <c r="M242" s="226" t="str">
        <f t="shared" si="16"/>
        <v/>
      </c>
      <c r="N242" s="333" t="b">
        <f t="shared" si="17"/>
        <v>0</v>
      </c>
      <c r="O242" s="5">
        <f t="shared" si="18"/>
        <v>1</v>
      </c>
    </row>
    <row r="243" spans="1:15" x14ac:dyDescent="0.25">
      <c r="A243" s="216">
        <v>234</v>
      </c>
      <c r="B243" s="39"/>
      <c r="C243" s="39"/>
      <c r="D243" s="39"/>
      <c r="E243" s="359"/>
      <c r="F243" s="38"/>
      <c r="G243" s="38"/>
      <c r="H243" s="38"/>
      <c r="I243" s="38"/>
      <c r="J243" s="67" t="str">
        <f>IF(OR($B243="",$C243="",$D243="",$E243="",$E243="UPT",$F243&lt;an_initial,$F243&gt;an_final,$N243=FALSE),"",P_BDI_STR*VLOOKUP(O243,Coef!$E$2:$F$17,2,FALSE))</f>
        <v/>
      </c>
      <c r="K243" s="67" t="str">
        <f>IF(OR($B243="",$C243="",$D243="",$E243="",$E243="UPT",$F243="",$F243&gt;an_final,$N243=FALSE),"",P_BDI_STR*VLOOKUP(O243,Coef!$E$2:$F$17,2,FALSE))</f>
        <v/>
      </c>
      <c r="L243" s="226" t="str">
        <f t="shared" si="15"/>
        <v/>
      </c>
      <c r="M243" s="226" t="str">
        <f t="shared" si="16"/>
        <v/>
      </c>
      <c r="N243" s="333" t="b">
        <f t="shared" si="17"/>
        <v>0</v>
      </c>
      <c r="O243" s="5">
        <f t="shared" si="18"/>
        <v>1</v>
      </c>
    </row>
    <row r="244" spans="1:15" x14ac:dyDescent="0.25">
      <c r="A244" s="216">
        <v>235</v>
      </c>
      <c r="B244" s="39"/>
      <c r="C244" s="39"/>
      <c r="D244" s="39"/>
      <c r="E244" s="359"/>
      <c r="F244" s="38"/>
      <c r="G244" s="38"/>
      <c r="H244" s="38"/>
      <c r="I244" s="38"/>
      <c r="J244" s="67" t="str">
        <f>IF(OR($B244="",$C244="",$D244="",$E244="",$E244="UPT",$F244&lt;an_initial,$F244&gt;an_final,$N244=FALSE),"",P_BDI_STR*VLOOKUP(O244,Coef!$E$2:$F$17,2,FALSE))</f>
        <v/>
      </c>
      <c r="K244" s="67" t="str">
        <f>IF(OR($B244="",$C244="",$D244="",$E244="",$E244="UPT",$F244="",$F244&gt;an_final,$N244=FALSE),"",P_BDI_STR*VLOOKUP(O244,Coef!$E$2:$F$17,2,FALSE))</f>
        <v/>
      </c>
      <c r="L244" s="226" t="str">
        <f t="shared" si="15"/>
        <v/>
      </c>
      <c r="M244" s="226" t="str">
        <f t="shared" si="16"/>
        <v/>
      </c>
      <c r="N244" s="333" t="b">
        <f t="shared" si="17"/>
        <v>0</v>
      </c>
      <c r="O244" s="5">
        <f t="shared" si="18"/>
        <v>1</v>
      </c>
    </row>
    <row r="245" spans="1:15" x14ac:dyDescent="0.25">
      <c r="A245" s="216">
        <v>236</v>
      </c>
      <c r="B245" s="39"/>
      <c r="C245" s="39"/>
      <c r="D245" s="39"/>
      <c r="E245" s="359"/>
      <c r="F245" s="38"/>
      <c r="G245" s="38"/>
      <c r="H245" s="38"/>
      <c r="I245" s="38"/>
      <c r="J245" s="67" t="str">
        <f>IF(OR($B245="",$C245="",$D245="",$E245="",$E245="UPT",$F245&lt;an_initial,$F245&gt;an_final,$N245=FALSE),"",P_BDI_STR*VLOOKUP(O245,Coef!$E$2:$F$17,2,FALSE))</f>
        <v/>
      </c>
      <c r="K245" s="67" t="str">
        <f>IF(OR($B245="",$C245="",$D245="",$E245="",$E245="UPT",$F245="",$F245&gt;an_final,$N245=FALSE),"",P_BDI_STR*VLOOKUP(O245,Coef!$E$2:$F$17,2,FALSE))</f>
        <v/>
      </c>
      <c r="L245" s="226" t="str">
        <f t="shared" si="15"/>
        <v/>
      </c>
      <c r="M245" s="226" t="str">
        <f t="shared" si="16"/>
        <v/>
      </c>
      <c r="N245" s="333" t="b">
        <f t="shared" si="17"/>
        <v>0</v>
      </c>
      <c r="O245" s="5">
        <f t="shared" si="18"/>
        <v>1</v>
      </c>
    </row>
    <row r="246" spans="1:15" x14ac:dyDescent="0.25">
      <c r="A246" s="216">
        <v>237</v>
      </c>
      <c r="B246" s="39"/>
      <c r="C246" s="39"/>
      <c r="D246" s="39"/>
      <c r="E246" s="359"/>
      <c r="F246" s="38"/>
      <c r="G246" s="38"/>
      <c r="H246" s="38"/>
      <c r="I246" s="38"/>
      <c r="J246" s="67" t="str">
        <f>IF(OR($B246="",$C246="",$D246="",$E246="",$E246="UPT",$F246&lt;an_initial,$F246&gt;an_final,$N246=FALSE),"",P_BDI_STR*VLOOKUP(O246,Coef!$E$2:$F$17,2,FALSE))</f>
        <v/>
      </c>
      <c r="K246" s="67" t="str">
        <f>IF(OR($B246="",$C246="",$D246="",$E246="",$E246="UPT",$F246="",$F246&gt;an_final,$N246=FALSE),"",P_BDI_STR*VLOOKUP(O246,Coef!$E$2:$F$17,2,FALSE))</f>
        <v/>
      </c>
      <c r="L246" s="226" t="str">
        <f t="shared" si="15"/>
        <v/>
      </c>
      <c r="M246" s="226" t="str">
        <f t="shared" si="16"/>
        <v/>
      </c>
      <c r="N246" s="333" t="b">
        <f t="shared" si="17"/>
        <v>0</v>
      </c>
      <c r="O246" s="5">
        <f t="shared" si="18"/>
        <v>1</v>
      </c>
    </row>
    <row r="247" spans="1:15" x14ac:dyDescent="0.25">
      <c r="A247" s="216">
        <v>238</v>
      </c>
      <c r="B247" s="39"/>
      <c r="C247" s="39"/>
      <c r="D247" s="39"/>
      <c r="E247" s="359"/>
      <c r="F247" s="38"/>
      <c r="G247" s="38"/>
      <c r="H247" s="38"/>
      <c r="I247" s="38"/>
      <c r="J247" s="67" t="str">
        <f>IF(OR($B247="",$C247="",$D247="",$E247="",$E247="UPT",$F247&lt;an_initial,$F247&gt;an_final,$N247=FALSE),"",P_BDI_STR*VLOOKUP(O247,Coef!$E$2:$F$17,2,FALSE))</f>
        <v/>
      </c>
      <c r="K247" s="67" t="str">
        <f>IF(OR($B247="",$C247="",$D247="",$E247="",$E247="UPT",$F247="",$F247&gt;an_final,$N247=FALSE),"",P_BDI_STR*VLOOKUP(O247,Coef!$E$2:$F$17,2,FALSE))</f>
        <v/>
      </c>
      <c r="L247" s="226" t="str">
        <f t="shared" si="15"/>
        <v/>
      </c>
      <c r="M247" s="226" t="str">
        <f t="shared" si="16"/>
        <v/>
      </c>
      <c r="N247" s="333" t="b">
        <f t="shared" si="17"/>
        <v>0</v>
      </c>
      <c r="O247" s="5">
        <f t="shared" si="18"/>
        <v>1</v>
      </c>
    </row>
    <row r="248" spans="1:15" x14ac:dyDescent="0.25">
      <c r="A248" s="216">
        <v>239</v>
      </c>
      <c r="B248" s="39"/>
      <c r="C248" s="39"/>
      <c r="D248" s="39"/>
      <c r="E248" s="359"/>
      <c r="F248" s="38"/>
      <c r="G248" s="38"/>
      <c r="H248" s="38"/>
      <c r="I248" s="38"/>
      <c r="J248" s="67" t="str">
        <f>IF(OR($B248="",$C248="",$D248="",$E248="",$E248="UPT",$F248&lt;an_initial,$F248&gt;an_final,$N248=FALSE),"",P_BDI_STR*VLOOKUP(O248,Coef!$E$2:$F$17,2,FALSE))</f>
        <v/>
      </c>
      <c r="K248" s="67" t="str">
        <f>IF(OR($B248="",$C248="",$D248="",$E248="",$E248="UPT",$F248="",$F248&gt;an_final,$N248=FALSE),"",P_BDI_STR*VLOOKUP(O248,Coef!$E$2:$F$17,2,FALSE))</f>
        <v/>
      </c>
      <c r="L248" s="226" t="str">
        <f t="shared" si="15"/>
        <v/>
      </c>
      <c r="M248" s="226" t="str">
        <f t="shared" si="16"/>
        <v/>
      </c>
      <c r="N248" s="333" t="b">
        <f t="shared" si="17"/>
        <v>0</v>
      </c>
      <c r="O248" s="5">
        <f t="shared" si="18"/>
        <v>1</v>
      </c>
    </row>
    <row r="249" spans="1:15" x14ac:dyDescent="0.25">
      <c r="A249" s="216">
        <v>240</v>
      </c>
      <c r="B249" s="39"/>
      <c r="C249" s="39"/>
      <c r="D249" s="39"/>
      <c r="E249" s="359"/>
      <c r="F249" s="38"/>
      <c r="G249" s="38"/>
      <c r="H249" s="38"/>
      <c r="I249" s="38"/>
      <c r="J249" s="67" t="str">
        <f>IF(OR($B249="",$C249="",$D249="",$E249="",$E249="UPT",$F249&lt;an_initial,$F249&gt;an_final,$N249=FALSE),"",P_BDI_STR*VLOOKUP(O249,Coef!$E$2:$F$17,2,FALSE))</f>
        <v/>
      </c>
      <c r="K249" s="67" t="str">
        <f>IF(OR($B249="",$C249="",$D249="",$E249="",$E249="UPT",$F249="",$F249&gt;an_final,$N249=FALSE),"",P_BDI_STR*VLOOKUP(O249,Coef!$E$2:$F$17,2,FALSE))</f>
        <v/>
      </c>
      <c r="L249" s="226" t="str">
        <f t="shared" si="15"/>
        <v/>
      </c>
      <c r="M249" s="226" t="str">
        <f t="shared" si="16"/>
        <v/>
      </c>
      <c r="N249" s="333" t="b">
        <f t="shared" si="17"/>
        <v>0</v>
      </c>
      <c r="O249" s="5">
        <f t="shared" si="18"/>
        <v>1</v>
      </c>
    </row>
    <row r="250" spans="1:15" x14ac:dyDescent="0.25">
      <c r="A250" s="216">
        <v>241</v>
      </c>
      <c r="B250" s="39"/>
      <c r="C250" s="39"/>
      <c r="D250" s="39"/>
      <c r="E250" s="359"/>
      <c r="F250" s="38"/>
      <c r="G250" s="38"/>
      <c r="H250" s="38"/>
      <c r="I250" s="38"/>
      <c r="J250" s="67" t="str">
        <f>IF(OR($B250="",$C250="",$D250="",$E250="",$E250="UPT",$F250&lt;an_initial,$F250&gt;an_final,$N250=FALSE),"",P_BDI_STR*VLOOKUP(O250,Coef!$E$2:$F$17,2,FALSE))</f>
        <v/>
      </c>
      <c r="K250" s="67" t="str">
        <f>IF(OR($B250="",$C250="",$D250="",$E250="",$E250="UPT",$F250="",$F250&gt;an_final,$N250=FALSE),"",P_BDI_STR*VLOOKUP(O250,Coef!$E$2:$F$17,2,FALSE))</f>
        <v/>
      </c>
      <c r="L250" s="226" t="str">
        <f t="shared" si="15"/>
        <v/>
      </c>
      <c r="M250" s="226" t="str">
        <f t="shared" si="16"/>
        <v/>
      </c>
      <c r="N250" s="333" t="b">
        <f t="shared" si="17"/>
        <v>0</v>
      </c>
      <c r="O250" s="5">
        <f t="shared" si="18"/>
        <v>1</v>
      </c>
    </row>
    <row r="251" spans="1:15" x14ac:dyDescent="0.25">
      <c r="A251" s="216">
        <v>242</v>
      </c>
      <c r="B251" s="39"/>
      <c r="C251" s="39"/>
      <c r="D251" s="39"/>
      <c r="E251" s="359"/>
      <c r="F251" s="38"/>
      <c r="G251" s="38"/>
      <c r="H251" s="38"/>
      <c r="I251" s="38"/>
      <c r="J251" s="67" t="str">
        <f>IF(OR($B251="",$C251="",$D251="",$E251="",$E251="UPT",$F251&lt;an_initial,$F251&gt;an_final,$N251=FALSE),"",P_BDI_STR*VLOOKUP(O251,Coef!$E$2:$F$17,2,FALSE))</f>
        <v/>
      </c>
      <c r="K251" s="67" t="str">
        <f>IF(OR($B251="",$C251="",$D251="",$E251="",$E251="UPT",$F251="",$F251&gt;an_final,$N251=FALSE),"",P_BDI_STR*VLOOKUP(O251,Coef!$E$2:$F$17,2,FALSE))</f>
        <v/>
      </c>
      <c r="L251" s="226" t="str">
        <f t="shared" si="15"/>
        <v/>
      </c>
      <c r="M251" s="226" t="str">
        <f t="shared" si="16"/>
        <v/>
      </c>
      <c r="N251" s="333" t="b">
        <f t="shared" si="17"/>
        <v>0</v>
      </c>
      <c r="O251" s="5">
        <f t="shared" si="18"/>
        <v>1</v>
      </c>
    </row>
    <row r="252" spans="1:15" x14ac:dyDescent="0.25">
      <c r="A252" s="216">
        <v>243</v>
      </c>
      <c r="B252" s="39"/>
      <c r="C252" s="39"/>
      <c r="D252" s="39"/>
      <c r="E252" s="359"/>
      <c r="F252" s="38"/>
      <c r="G252" s="38"/>
      <c r="H252" s="38"/>
      <c r="I252" s="38"/>
      <c r="J252" s="67" t="str">
        <f>IF(OR($B252="",$C252="",$D252="",$E252="",$E252="UPT",$F252&lt;an_initial,$F252&gt;an_final,$N252=FALSE),"",P_BDI_STR*VLOOKUP(O252,Coef!$E$2:$F$17,2,FALSE))</f>
        <v/>
      </c>
      <c r="K252" s="67" t="str">
        <f>IF(OR($B252="",$C252="",$D252="",$E252="",$E252="UPT",$F252="",$F252&gt;an_final,$N252=FALSE),"",P_BDI_STR*VLOOKUP(O252,Coef!$E$2:$F$17,2,FALSE))</f>
        <v/>
      </c>
      <c r="L252" s="226" t="str">
        <f t="shared" si="15"/>
        <v/>
      </c>
      <c r="M252" s="226" t="str">
        <f t="shared" si="16"/>
        <v/>
      </c>
      <c r="N252" s="333" t="b">
        <f t="shared" si="17"/>
        <v>0</v>
      </c>
      <c r="O252" s="5">
        <f t="shared" si="18"/>
        <v>1</v>
      </c>
    </row>
    <row r="253" spans="1:15" x14ac:dyDescent="0.25">
      <c r="A253" s="216">
        <v>244</v>
      </c>
      <c r="B253" s="39"/>
      <c r="C253" s="39"/>
      <c r="D253" s="39"/>
      <c r="E253" s="359"/>
      <c r="F253" s="38"/>
      <c r="G253" s="38"/>
      <c r="H253" s="38"/>
      <c r="I253" s="38"/>
      <c r="J253" s="67" t="str">
        <f>IF(OR($B253="",$C253="",$D253="",$E253="",$E253="UPT",$F253&lt;an_initial,$F253&gt;an_final,$N253=FALSE),"",P_BDI_STR*VLOOKUP(O253,Coef!$E$2:$F$17,2,FALSE))</f>
        <v/>
      </c>
      <c r="K253" s="67" t="str">
        <f>IF(OR($B253="",$C253="",$D253="",$E253="",$E253="UPT",$F253="",$F253&gt;an_final,$N253=FALSE),"",P_BDI_STR*VLOOKUP(O253,Coef!$E$2:$F$17,2,FALSE))</f>
        <v/>
      </c>
      <c r="L253" s="226" t="str">
        <f t="shared" si="15"/>
        <v/>
      </c>
      <c r="M253" s="226" t="str">
        <f t="shared" si="16"/>
        <v/>
      </c>
      <c r="N253" s="333" t="b">
        <f t="shared" si="17"/>
        <v>0</v>
      </c>
      <c r="O253" s="5">
        <f t="shared" si="18"/>
        <v>1</v>
      </c>
    </row>
    <row r="254" spans="1:15" x14ac:dyDescent="0.25">
      <c r="A254" s="216">
        <v>245</v>
      </c>
      <c r="B254" s="39"/>
      <c r="C254" s="39"/>
      <c r="D254" s="39"/>
      <c r="E254" s="359"/>
      <c r="F254" s="38"/>
      <c r="G254" s="38"/>
      <c r="H254" s="38"/>
      <c r="I254" s="38"/>
      <c r="J254" s="67" t="str">
        <f>IF(OR($B254="",$C254="",$D254="",$E254="",$E254="UPT",$F254&lt;an_initial,$F254&gt;an_final,$N254=FALSE),"",P_BDI_STR*VLOOKUP(O254,Coef!$E$2:$F$17,2,FALSE))</f>
        <v/>
      </c>
      <c r="K254" s="67" t="str">
        <f>IF(OR($B254="",$C254="",$D254="",$E254="",$E254="UPT",$F254="",$F254&gt;an_final,$N254=FALSE),"",P_BDI_STR*VLOOKUP(O254,Coef!$E$2:$F$17,2,FALSE))</f>
        <v/>
      </c>
      <c r="L254" s="226" t="str">
        <f t="shared" si="15"/>
        <v/>
      </c>
      <c r="M254" s="226" t="str">
        <f t="shared" si="16"/>
        <v/>
      </c>
      <c r="N254" s="333" t="b">
        <f t="shared" si="17"/>
        <v>0</v>
      </c>
      <c r="O254" s="5">
        <f t="shared" si="18"/>
        <v>1</v>
      </c>
    </row>
    <row r="255" spans="1:15" x14ac:dyDescent="0.25">
      <c r="A255" s="216">
        <v>246</v>
      </c>
      <c r="B255" s="39"/>
      <c r="C255" s="39"/>
      <c r="D255" s="39"/>
      <c r="E255" s="359"/>
      <c r="F255" s="38"/>
      <c r="G255" s="38"/>
      <c r="H255" s="38"/>
      <c r="I255" s="38"/>
      <c r="J255" s="67" t="str">
        <f>IF(OR($B255="",$C255="",$D255="",$E255="",$E255="UPT",$F255&lt;an_initial,$F255&gt;an_final,$N255=FALSE),"",P_BDI_STR*VLOOKUP(O255,Coef!$E$2:$F$17,2,FALSE))</f>
        <v/>
      </c>
      <c r="K255" s="67" t="str">
        <f>IF(OR($B255="",$C255="",$D255="",$E255="",$E255="UPT",$F255="",$F255&gt;an_final,$N255=FALSE),"",P_BDI_STR*VLOOKUP(O255,Coef!$E$2:$F$17,2,FALSE))</f>
        <v/>
      </c>
      <c r="L255" s="226" t="str">
        <f t="shared" si="15"/>
        <v/>
      </c>
      <c r="M255" s="226" t="str">
        <f t="shared" si="16"/>
        <v/>
      </c>
      <c r="N255" s="333" t="b">
        <f t="shared" si="17"/>
        <v>0</v>
      </c>
      <c r="O255" s="5">
        <f t="shared" si="18"/>
        <v>1</v>
      </c>
    </row>
    <row r="256" spans="1:15" x14ac:dyDescent="0.25">
      <c r="A256" s="216">
        <v>247</v>
      </c>
      <c r="B256" s="39"/>
      <c r="C256" s="39"/>
      <c r="D256" s="39"/>
      <c r="E256" s="359"/>
      <c r="F256" s="38"/>
      <c r="G256" s="38"/>
      <c r="H256" s="38"/>
      <c r="I256" s="38"/>
      <c r="J256" s="67" t="str">
        <f>IF(OR($B256="",$C256="",$D256="",$E256="",$E256="UPT",$F256&lt;an_initial,$F256&gt;an_final,$N256=FALSE),"",P_BDI_STR*VLOOKUP(O256,Coef!$E$2:$F$17,2,FALSE))</f>
        <v/>
      </c>
      <c r="K256" s="67" t="str">
        <f>IF(OR($B256="",$C256="",$D256="",$E256="",$E256="UPT",$F256="",$F256&gt;an_final,$N256=FALSE),"",P_BDI_STR*VLOOKUP(O256,Coef!$E$2:$F$17,2,FALSE))</f>
        <v/>
      </c>
      <c r="L256" s="226" t="str">
        <f t="shared" si="15"/>
        <v/>
      </c>
      <c r="M256" s="226" t="str">
        <f t="shared" si="16"/>
        <v/>
      </c>
      <c r="N256" s="333" t="b">
        <f t="shared" si="17"/>
        <v>0</v>
      </c>
      <c r="O256" s="5">
        <f t="shared" si="18"/>
        <v>1</v>
      </c>
    </row>
    <row r="257" spans="1:15" x14ac:dyDescent="0.25">
      <c r="A257" s="216">
        <v>248</v>
      </c>
      <c r="B257" s="39"/>
      <c r="C257" s="39"/>
      <c r="D257" s="39"/>
      <c r="E257" s="359"/>
      <c r="F257" s="38"/>
      <c r="G257" s="38"/>
      <c r="H257" s="38"/>
      <c r="I257" s="38"/>
      <c r="J257" s="67" t="str">
        <f>IF(OR($B257="",$C257="",$D257="",$E257="",$E257="UPT",$F257&lt;an_initial,$F257&gt;an_final,$N257=FALSE),"",P_BDI_STR*VLOOKUP(O257,Coef!$E$2:$F$17,2,FALSE))</f>
        <v/>
      </c>
      <c r="K257" s="67" t="str">
        <f>IF(OR($B257="",$C257="",$D257="",$E257="",$E257="UPT",$F257="",$F257&gt;an_final,$N257=FALSE),"",P_BDI_STR*VLOOKUP(O257,Coef!$E$2:$F$17,2,FALSE))</f>
        <v/>
      </c>
      <c r="L257" s="226" t="str">
        <f t="shared" si="15"/>
        <v/>
      </c>
      <c r="M257" s="226" t="str">
        <f t="shared" si="16"/>
        <v/>
      </c>
      <c r="N257" s="333" t="b">
        <f t="shared" si="17"/>
        <v>0</v>
      </c>
      <c r="O257" s="5">
        <f t="shared" si="18"/>
        <v>1</v>
      </c>
    </row>
    <row r="258" spans="1:15" x14ac:dyDescent="0.25">
      <c r="A258" s="216">
        <v>249</v>
      </c>
      <c r="B258" s="39"/>
      <c r="C258" s="39"/>
      <c r="D258" s="39"/>
      <c r="E258" s="359"/>
      <c r="F258" s="38"/>
      <c r="G258" s="38"/>
      <c r="H258" s="38"/>
      <c r="I258" s="38"/>
      <c r="J258" s="67" t="str">
        <f>IF(OR($B258="",$C258="",$D258="",$E258="",$E258="UPT",$F258&lt;an_initial,$F258&gt;an_final,$N258=FALSE),"",P_BDI_STR*VLOOKUP(O258,Coef!$E$2:$F$17,2,FALSE))</f>
        <v/>
      </c>
      <c r="K258" s="67" t="str">
        <f>IF(OR($B258="",$C258="",$D258="",$E258="",$E258="UPT",$F258="",$F258&gt;an_final,$N258=FALSE),"",P_BDI_STR*VLOOKUP(O258,Coef!$E$2:$F$17,2,FALSE))</f>
        <v/>
      </c>
      <c r="L258" s="226" t="str">
        <f t="shared" si="15"/>
        <v/>
      </c>
      <c r="M258" s="226" t="str">
        <f t="shared" si="16"/>
        <v/>
      </c>
      <c r="N258" s="333" t="b">
        <f t="shared" si="17"/>
        <v>0</v>
      </c>
      <c r="O258" s="5">
        <f t="shared" si="18"/>
        <v>1</v>
      </c>
    </row>
    <row r="259" spans="1:15" x14ac:dyDescent="0.25">
      <c r="A259" s="216">
        <v>250</v>
      </c>
      <c r="B259" s="39"/>
      <c r="C259" s="39"/>
      <c r="D259" s="39"/>
      <c r="E259" s="359"/>
      <c r="F259" s="38"/>
      <c r="G259" s="38"/>
      <c r="H259" s="38"/>
      <c r="I259" s="38"/>
      <c r="J259" s="67" t="str">
        <f>IF(OR($B259="",$C259="",$D259="",$E259="",$E259="UPT",$F259&lt;an_initial,$F259&gt;an_final,$N259=FALSE),"",P_BDI_STR*VLOOKUP(O259,Coef!$E$2:$F$17,2,FALSE))</f>
        <v/>
      </c>
      <c r="K259" s="67" t="str">
        <f>IF(OR($B259="",$C259="",$D259="",$E259="",$E259="UPT",$F259="",$F259&gt;an_final,$N259=FALSE),"",P_BDI_STR*VLOOKUP(O259,Coef!$E$2:$F$17,2,FALSE))</f>
        <v/>
      </c>
      <c r="L259" s="226" t="str">
        <f t="shared" si="15"/>
        <v/>
      </c>
      <c r="M259" s="226" t="str">
        <f t="shared" si="16"/>
        <v/>
      </c>
      <c r="N259" s="333" t="b">
        <f t="shared" si="17"/>
        <v>0</v>
      </c>
      <c r="O259" s="5">
        <f t="shared" si="18"/>
        <v>1</v>
      </c>
    </row>
  </sheetData>
  <sheetProtection password="CA41" sheet="1" objects="1" scenarios="1" formatCells="0" formatColumns="0" formatRows="0"/>
  <mergeCells count="14">
    <mergeCell ref="O7:O8"/>
    <mergeCell ref="N7:N8"/>
    <mergeCell ref="I7:I8"/>
    <mergeCell ref="L7:M7"/>
    <mergeCell ref="A4:K4"/>
    <mergeCell ref="A5:K5"/>
    <mergeCell ref="A7:A8"/>
    <mergeCell ref="B7:B8"/>
    <mergeCell ref="D7:D8"/>
    <mergeCell ref="H7:H8"/>
    <mergeCell ref="F7:F8"/>
    <mergeCell ref="G7:G8"/>
    <mergeCell ref="E7:E8"/>
    <mergeCell ref="C7:C8"/>
  </mergeCells>
  <phoneticPr fontId="29" type="noConversion"/>
  <dataValidations disablePrompts="1" count="1">
    <dataValidation type="list" allowBlank="1" showInputMessage="1" showErrorMessage="1" sqref="E10:E259">
      <formula1>bdi</formula1>
    </dataValidation>
  </dataValidations>
  <pageMargins left="0.59055118110236227" right="0.59055118110236227" top="0.78740157480314965" bottom="1.0236220472440944" header="0" footer="0.31496062992125984"/>
  <pageSetup paperSize="9" scale="69" fitToHeight="100" orientation="landscape" r:id="rId1"/>
  <headerFooter>
    <oddFooter xml:space="preserve">&amp;LConfirm existenţa lucrărilor
Director de departament
&amp;RCandidat
</oddFooter>
  </headerFooter>
  <rowBreaks count="1" manualBreakCount="1">
    <brk id="4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Q259"/>
  <sheetViews>
    <sheetView zoomScaleNormal="100" workbookViewId="0">
      <selection activeCell="P8" sqref="P8"/>
    </sheetView>
  </sheetViews>
  <sheetFormatPr defaultRowHeight="15.75" x14ac:dyDescent="0.25"/>
  <cols>
    <col min="1" max="1" width="5.7109375" style="318" customWidth="1"/>
    <col min="2" max="4" width="33.7109375" style="318" customWidth="1"/>
    <col min="5" max="5" width="24.7109375" style="318" customWidth="1"/>
    <col min="6" max="8" width="9.7109375" style="318" customWidth="1"/>
    <col min="9" max="9" width="13.5703125" style="287" customWidth="1"/>
    <col min="10" max="10" width="11" style="287" hidden="1" customWidth="1"/>
    <col min="11" max="12" width="11" style="291" hidden="1" customWidth="1"/>
    <col min="13" max="13" width="11" style="332" hidden="1" customWidth="1"/>
    <col min="14" max="14" width="11" style="362" hidden="1" customWidth="1"/>
    <col min="15" max="17" width="11" style="287" customWidth="1"/>
    <col min="18" max="29" width="11" style="318" customWidth="1"/>
    <col min="30" max="16384" width="9.140625" style="318"/>
  </cols>
  <sheetData>
    <row r="1" spans="1:17" x14ac:dyDescent="0.2">
      <c r="A1" s="611" t="s">
        <v>650</v>
      </c>
      <c r="E1" s="319"/>
      <c r="F1" s="319"/>
      <c r="H1" s="320"/>
      <c r="I1" s="321"/>
      <c r="J1" s="318"/>
      <c r="K1" s="320"/>
      <c r="L1" s="287"/>
      <c r="M1" s="291"/>
      <c r="N1" s="318"/>
      <c r="O1" s="318"/>
      <c r="P1" s="318"/>
      <c r="Q1" s="318"/>
    </row>
    <row r="2" spans="1:17" x14ac:dyDescent="0.2">
      <c r="A2" s="611" t="str">
        <f>IF(ISBLANK(facultate), IF(ISBLANK(departament),"","Departament " &amp; departament), "Facultatea " &amp; facultate)</f>
        <v/>
      </c>
      <c r="E2" s="319"/>
      <c r="F2" s="319"/>
      <c r="H2" s="320"/>
      <c r="I2" s="321"/>
      <c r="J2" s="318"/>
      <c r="K2" s="320"/>
      <c r="L2" s="287"/>
      <c r="M2" s="291"/>
      <c r="N2" s="318"/>
      <c r="O2" s="318"/>
      <c r="P2" s="318"/>
      <c r="Q2" s="318"/>
    </row>
    <row r="3" spans="1:17" x14ac:dyDescent="0.2">
      <c r="A3" s="611" t="str">
        <f>IF(ISBLANK(departament),"","Departamentul " &amp; departament)</f>
        <v/>
      </c>
      <c r="E3" s="319"/>
      <c r="F3" s="319"/>
      <c r="H3" s="320"/>
      <c r="I3" s="321"/>
      <c r="J3" s="318"/>
      <c r="K3" s="320"/>
      <c r="L3" s="287"/>
      <c r="M3" s="291"/>
      <c r="N3" s="318"/>
      <c r="O3" s="318"/>
      <c r="P3" s="318"/>
      <c r="Q3" s="318"/>
    </row>
    <row r="4" spans="1:17" s="294" customFormat="1" x14ac:dyDescent="0.25">
      <c r="A4" s="882" t="s">
        <v>714</v>
      </c>
      <c r="B4" s="882"/>
      <c r="C4" s="882"/>
      <c r="D4" s="882"/>
      <c r="E4" s="882"/>
      <c r="F4" s="882"/>
      <c r="G4" s="882"/>
      <c r="H4" s="882"/>
      <c r="I4" s="882"/>
      <c r="J4" s="882"/>
      <c r="K4" s="292"/>
      <c r="L4" s="292"/>
      <c r="M4" s="293"/>
    </row>
    <row r="5" spans="1:17" s="294" customFormat="1" x14ac:dyDescent="0.25">
      <c r="A5" s="882" t="s">
        <v>806</v>
      </c>
      <c r="B5" s="882"/>
      <c r="C5" s="882"/>
      <c r="D5" s="882"/>
      <c r="E5" s="882"/>
      <c r="F5" s="882"/>
      <c r="G5" s="882"/>
      <c r="H5" s="882"/>
      <c r="I5" s="882"/>
      <c r="J5" s="882"/>
      <c r="K5" s="292"/>
      <c r="L5" s="292"/>
      <c r="M5" s="295"/>
    </row>
    <row r="6" spans="1:17" s="287" customFormat="1" ht="13.5" customHeight="1" x14ac:dyDescent="0.25">
      <c r="I6" s="294" t="str">
        <f>J6</f>
        <v xml:space="preserve"> </v>
      </c>
      <c r="J6" s="296" t="str">
        <f>CONCATENATE(functie," ",nume_candidat)</f>
        <v xml:space="preserve"> </v>
      </c>
      <c r="K6" s="291"/>
      <c r="L6" s="291"/>
      <c r="M6" s="295"/>
    </row>
    <row r="7" spans="1:17" s="287" customFormat="1" ht="32.25" customHeight="1" x14ac:dyDescent="0.2">
      <c r="A7" s="883" t="s">
        <v>470</v>
      </c>
      <c r="B7" s="883" t="s">
        <v>0</v>
      </c>
      <c r="C7" s="883" t="s">
        <v>1</v>
      </c>
      <c r="D7" s="883" t="s">
        <v>2</v>
      </c>
      <c r="E7" s="880" t="s">
        <v>804</v>
      </c>
      <c r="F7" s="883" t="s">
        <v>3</v>
      </c>
      <c r="G7" s="883" t="s">
        <v>4</v>
      </c>
      <c r="H7" s="883" t="s">
        <v>5</v>
      </c>
      <c r="I7" s="298" t="s">
        <v>886</v>
      </c>
      <c r="J7" s="298"/>
      <c r="K7" s="883" t="s">
        <v>7</v>
      </c>
      <c r="L7" s="883"/>
      <c r="M7" s="890" t="s">
        <v>708</v>
      </c>
      <c r="N7" s="893" t="s">
        <v>822</v>
      </c>
    </row>
    <row r="8" spans="1:17" s="287" customFormat="1" ht="39.75" customHeight="1" x14ac:dyDescent="0.2">
      <c r="A8" s="883"/>
      <c r="B8" s="883"/>
      <c r="C8" s="883"/>
      <c r="D8" s="883"/>
      <c r="E8" s="881"/>
      <c r="F8" s="883"/>
      <c r="G8" s="883"/>
      <c r="H8" s="883"/>
      <c r="I8" s="298" t="str">
        <f>CONCATENATE("ultimii ",durata_evaluare," ani")</f>
        <v>ultimii 5 ani</v>
      </c>
      <c r="J8" s="299" t="s">
        <v>6</v>
      </c>
      <c r="K8" s="298" t="str">
        <f>CONCATENATE("ultimii                                  ",durata_evaluare," ani")</f>
        <v>ultimii                                  5 ani</v>
      </c>
      <c r="L8" s="299" t="s">
        <v>6</v>
      </c>
      <c r="M8" s="890"/>
      <c r="N8" s="893"/>
    </row>
    <row r="9" spans="1:17" s="287" customFormat="1" x14ac:dyDescent="0.2">
      <c r="A9" s="301"/>
      <c r="B9" s="302"/>
      <c r="C9" s="302"/>
      <c r="D9" s="302"/>
      <c r="E9" s="302"/>
      <c r="F9" s="354"/>
      <c r="G9" s="303"/>
      <c r="H9" s="352"/>
      <c r="I9" s="572">
        <f>SUMIF(I10:I259,"&gt;0")</f>
        <v>0</v>
      </c>
      <c r="J9" s="572">
        <f>SUMIF(J10:J259,"&gt;0")</f>
        <v>0</v>
      </c>
      <c r="K9" s="327">
        <f>SUMIF(K10:K259,"&gt;0")</f>
        <v>0</v>
      </c>
      <c r="L9" s="327">
        <f>SUMIF(L10:L259,"&gt;0")</f>
        <v>0</v>
      </c>
      <c r="M9" s="328"/>
      <c r="N9" s="364"/>
    </row>
    <row r="10" spans="1:17" x14ac:dyDescent="0.25">
      <c r="A10" s="216">
        <v>1</v>
      </c>
      <c r="B10" s="43"/>
      <c r="C10" s="43"/>
      <c r="D10" s="54"/>
      <c r="E10" s="359"/>
      <c r="F10" s="34"/>
      <c r="G10" s="34"/>
      <c r="H10" s="34"/>
      <c r="I10" s="67" t="str">
        <f>IF(OR($B10="",$C10="",$D10="",$E10="",$E10="UPT",$F10&lt;an_initial,$F10&gt;an_final,$M10=FALSE),"",R_BDI_ROM*VLOOKUP(N10,Coef!$E$2:$F$17,2,FALSE))</f>
        <v/>
      </c>
      <c r="J10" s="67" t="str">
        <f>IF(OR($B10="",$C10="",$D10="",$E10="",$E10="UPT",$F10="",$F10&gt;an_final,$M10=FALSE),"",R_BDI_ROM*VLOOKUP(N10,Coef!$E$2:$F$17,2,FALSE))</f>
        <v/>
      </c>
      <c r="K10" s="226" t="str">
        <f t="shared" ref="K10:K73" si="0">IF(OR($B10="",$C10="",$D10="",$E10="",$E10="UPT",$F10&gt;an_final,,$M10=FALSE),"",IF($F10&gt;=an_initial,1,""))</f>
        <v/>
      </c>
      <c r="L10" s="226" t="str">
        <f t="shared" ref="L10:L73" si="1">IF(OR($B10="",$C10="",$D10="",$E10="",$E10="UPT",$F10="",$F10&gt;an_final,,$M10=FALSE),"",1)</f>
        <v/>
      </c>
      <c r="M10" s="333" t="b">
        <f t="shared" ref="M10:M73" si="2">IF(nume_candidat="",FALSE,ISNUMBER(SEARCH(nume_candidat,$B10)))</f>
        <v>0</v>
      </c>
      <c r="N10" s="218">
        <f t="shared" ref="N10:N41" si="3">LEN(B10)-LEN(SUBSTITUTE(B10,",",""))+1</f>
        <v>1</v>
      </c>
    </row>
    <row r="11" spans="1:17" s="366" customFormat="1" x14ac:dyDescent="0.25">
      <c r="A11" s="216">
        <v>2</v>
      </c>
      <c r="B11" s="43"/>
      <c r="C11" s="43"/>
      <c r="D11" s="43"/>
      <c r="E11" s="359"/>
      <c r="F11" s="34"/>
      <c r="G11" s="33"/>
      <c r="H11" s="216"/>
      <c r="I11" s="67" t="str">
        <f>IF(OR($B11="",$C11="",$D11="",$E11="",$E11="UPT",$F11&lt;an_initial,$F11&gt;an_final,$M11=FALSE),"",R_BDI_ROM*VLOOKUP(N11,Coef!$E$2:$F$17,2,FALSE))</f>
        <v/>
      </c>
      <c r="J11" s="67" t="str">
        <f>IF(OR($B11="",$C11="",$D11="",$E11="",$E11="UPT",$F11="",$F11&gt;an_final,$M11=FALSE),"",R_BDI_ROM*VLOOKUP(N11,Coef!$E$2:$F$17,2,FALSE))</f>
        <v/>
      </c>
      <c r="K11" s="226" t="str">
        <f t="shared" si="0"/>
        <v/>
      </c>
      <c r="L11" s="226" t="str">
        <f t="shared" si="1"/>
        <v/>
      </c>
      <c r="M11" s="333" t="b">
        <f t="shared" si="2"/>
        <v>0</v>
      </c>
      <c r="N11" s="218">
        <f t="shared" si="3"/>
        <v>1</v>
      </c>
      <c r="O11" s="365"/>
      <c r="P11" s="365"/>
      <c r="Q11" s="365"/>
    </row>
    <row r="12" spans="1:17" x14ac:dyDescent="0.25">
      <c r="A12" s="216">
        <v>3</v>
      </c>
      <c r="B12" s="39"/>
      <c r="C12" s="43"/>
      <c r="D12" s="39"/>
      <c r="E12" s="359"/>
      <c r="F12" s="34"/>
      <c r="G12" s="33"/>
      <c r="H12" s="216"/>
      <c r="I12" s="67" t="str">
        <f>IF(OR($B12="",$C12="",$D12="",$E12="",$E12="UPT",$F12&lt;an_initial,$F12&gt;an_final,$M12=FALSE),"",R_BDI_ROM*VLOOKUP(N12,Coef!$E$2:$F$17,2,FALSE))</f>
        <v/>
      </c>
      <c r="J12" s="67" t="str">
        <f>IF(OR($B12="",$C12="",$D12="",$E12="",$E12="UPT",$F12="",$F12&gt;an_final,$M12=FALSE),"",R_BDI_ROM*VLOOKUP(N12,Coef!$E$2:$F$17,2,FALSE))</f>
        <v/>
      </c>
      <c r="K12" s="226" t="str">
        <f t="shared" si="0"/>
        <v/>
      </c>
      <c r="L12" s="226" t="str">
        <f t="shared" si="1"/>
        <v/>
      </c>
      <c r="M12" s="333" t="b">
        <f t="shared" si="2"/>
        <v>0</v>
      </c>
      <c r="N12" s="218">
        <f t="shared" si="3"/>
        <v>1</v>
      </c>
    </row>
    <row r="13" spans="1:17" x14ac:dyDescent="0.25">
      <c r="A13" s="216">
        <v>4</v>
      </c>
      <c r="B13" s="39"/>
      <c r="C13" s="39"/>
      <c r="D13" s="39"/>
      <c r="E13" s="359"/>
      <c r="F13" s="38"/>
      <c r="G13" s="38"/>
      <c r="H13" s="38"/>
      <c r="I13" s="67" t="str">
        <f>IF(OR($B13="",$C13="",$D13="",$E13="",$E13="UPT",$F13&lt;an_initial,$F13&gt;an_final,$M13=FALSE),"",R_BDI_ROM*VLOOKUP(N13,Coef!$E$2:$F$17,2,FALSE))</f>
        <v/>
      </c>
      <c r="J13" s="67" t="str">
        <f>IF(OR($B13="",$C13="",$D13="",$E13="",$E13="UPT",$F13="",$F13&gt;an_final,$M13=FALSE),"",R_BDI_ROM*VLOOKUP(N13,Coef!$E$2:$F$17,2,FALSE))</f>
        <v/>
      </c>
      <c r="K13" s="226" t="str">
        <f t="shared" si="0"/>
        <v/>
      </c>
      <c r="L13" s="226" t="str">
        <f t="shared" si="1"/>
        <v/>
      </c>
      <c r="M13" s="333" t="b">
        <f t="shared" si="2"/>
        <v>0</v>
      </c>
      <c r="N13" s="218">
        <f t="shared" si="3"/>
        <v>1</v>
      </c>
    </row>
    <row r="14" spans="1:17" x14ac:dyDescent="0.25">
      <c r="A14" s="216">
        <v>5</v>
      </c>
      <c r="B14" s="39"/>
      <c r="C14" s="39"/>
      <c r="D14" s="39"/>
      <c r="E14" s="359"/>
      <c r="F14" s="38"/>
      <c r="G14" s="38"/>
      <c r="H14" s="38"/>
      <c r="I14" s="67" t="str">
        <f>IF(OR($B14="",$C14="",$D14="",$E14="",$E14="UPT",$F14&lt;an_initial,$F14&gt;an_final,$M14=FALSE),"",R_BDI_ROM*VLOOKUP(N14,Coef!$E$2:$F$17,2,FALSE))</f>
        <v/>
      </c>
      <c r="J14" s="67" t="str">
        <f>IF(OR($B14="",$C14="",$D14="",$E14="",$E14="UPT",$F14="",$F14&gt;an_final,$M14=FALSE),"",R_BDI_ROM*VLOOKUP(N14,Coef!$E$2:$F$17,2,FALSE))</f>
        <v/>
      </c>
      <c r="K14" s="226" t="str">
        <f t="shared" si="0"/>
        <v/>
      </c>
      <c r="L14" s="226" t="str">
        <f t="shared" si="1"/>
        <v/>
      </c>
      <c r="M14" s="333" t="b">
        <f t="shared" si="2"/>
        <v>0</v>
      </c>
      <c r="N14" s="218">
        <f t="shared" si="3"/>
        <v>1</v>
      </c>
    </row>
    <row r="15" spans="1:17" x14ac:dyDescent="0.25">
      <c r="A15" s="216">
        <v>6</v>
      </c>
      <c r="B15" s="39"/>
      <c r="C15" s="39"/>
      <c r="D15" s="39"/>
      <c r="E15" s="359"/>
      <c r="F15" s="38"/>
      <c r="G15" s="38"/>
      <c r="H15" s="38"/>
      <c r="I15" s="67" t="str">
        <f>IF(OR($B15="",$C15="",$D15="",$E15="",$E15="UPT",$F15&lt;an_initial,$F15&gt;an_final,$M15=FALSE),"",R_BDI_ROM*VLOOKUP(N15,Coef!$E$2:$F$17,2,FALSE))</f>
        <v/>
      </c>
      <c r="J15" s="67" t="str">
        <f>IF(OR($B15="",$C15="",$D15="",$E15="",$E15="UPT",$F15="",$F15&gt;an_final,$M15=FALSE),"",R_BDI_ROM*VLOOKUP(N15,Coef!$E$2:$F$17,2,FALSE))</f>
        <v/>
      </c>
      <c r="K15" s="226" t="str">
        <f t="shared" si="0"/>
        <v/>
      </c>
      <c r="L15" s="226" t="str">
        <f t="shared" si="1"/>
        <v/>
      </c>
      <c r="M15" s="333" t="b">
        <f t="shared" si="2"/>
        <v>0</v>
      </c>
      <c r="N15" s="218">
        <f t="shared" si="3"/>
        <v>1</v>
      </c>
    </row>
    <row r="16" spans="1:17" x14ac:dyDescent="0.25">
      <c r="A16" s="216">
        <v>7</v>
      </c>
      <c r="B16" s="39"/>
      <c r="C16" s="39"/>
      <c r="D16" s="39"/>
      <c r="E16" s="359"/>
      <c r="F16" s="38"/>
      <c r="G16" s="38"/>
      <c r="H16" s="38"/>
      <c r="I16" s="67" t="str">
        <f>IF(OR($B16="",$C16="",$D16="",$E16="",$E16="UPT",$F16&lt;an_initial,$F16&gt;an_final,$M16=FALSE),"",R_BDI_ROM*VLOOKUP(N16,Coef!$E$2:$F$17,2,FALSE))</f>
        <v/>
      </c>
      <c r="J16" s="67" t="str">
        <f>IF(OR($B16="",$C16="",$D16="",$E16="",$E16="UPT",$F16="",$F16&gt;an_final,$M16=FALSE),"",R_BDI_ROM*VLOOKUP(N16,Coef!$E$2:$F$17,2,FALSE))</f>
        <v/>
      </c>
      <c r="K16" s="226" t="str">
        <f t="shared" si="0"/>
        <v/>
      </c>
      <c r="L16" s="226" t="str">
        <f t="shared" si="1"/>
        <v/>
      </c>
      <c r="M16" s="333" t="b">
        <f t="shared" si="2"/>
        <v>0</v>
      </c>
      <c r="N16" s="218">
        <f t="shared" si="3"/>
        <v>1</v>
      </c>
    </row>
    <row r="17" spans="1:14" x14ac:dyDescent="0.25">
      <c r="A17" s="216">
        <v>8</v>
      </c>
      <c r="B17" s="39"/>
      <c r="C17" s="39"/>
      <c r="D17" s="39"/>
      <c r="E17" s="359"/>
      <c r="F17" s="38"/>
      <c r="G17" s="38"/>
      <c r="H17" s="38"/>
      <c r="I17" s="67" t="str">
        <f>IF(OR($B17="",$C17="",$D17="",$E17="",$E17="UPT",$F17&lt;an_initial,$F17&gt;an_final,$M17=FALSE),"",R_BDI_ROM*VLOOKUP(N17,Coef!$E$2:$F$17,2,FALSE))</f>
        <v/>
      </c>
      <c r="J17" s="67" t="str">
        <f>IF(OR($B17="",$C17="",$D17="",$E17="",$E17="UPT",$F17="",$F17&gt;an_final,$M17=FALSE),"",R_BDI_ROM*VLOOKUP(N17,Coef!$E$2:$F$17,2,FALSE))</f>
        <v/>
      </c>
      <c r="K17" s="226" t="str">
        <f t="shared" si="0"/>
        <v/>
      </c>
      <c r="L17" s="226" t="str">
        <f t="shared" si="1"/>
        <v/>
      </c>
      <c r="M17" s="333" t="b">
        <f t="shared" si="2"/>
        <v>0</v>
      </c>
      <c r="N17" s="218">
        <f t="shared" si="3"/>
        <v>1</v>
      </c>
    </row>
    <row r="18" spans="1:14" x14ac:dyDescent="0.25">
      <c r="A18" s="216">
        <v>9</v>
      </c>
      <c r="B18" s="39"/>
      <c r="C18" s="39"/>
      <c r="D18" s="39"/>
      <c r="E18" s="359"/>
      <c r="F18" s="38"/>
      <c r="G18" s="38"/>
      <c r="H18" s="38"/>
      <c r="I18" s="67" t="str">
        <f>IF(OR($B18="",$C18="",$D18="",$E18="",$E18="UPT",$F18&lt;an_initial,$F18&gt;an_final,$M18=FALSE),"",R_BDI_ROM*VLOOKUP(N18,Coef!$E$2:$F$17,2,FALSE))</f>
        <v/>
      </c>
      <c r="J18" s="67" t="str">
        <f>IF(OR($B18="",$C18="",$D18="",$E18="",$E18="UPT",$F18="",$F18&gt;an_final,$M18=FALSE),"",R_BDI_ROM*VLOOKUP(N18,Coef!$E$2:$F$17,2,FALSE))</f>
        <v/>
      </c>
      <c r="K18" s="226" t="str">
        <f t="shared" si="0"/>
        <v/>
      </c>
      <c r="L18" s="226" t="str">
        <f t="shared" si="1"/>
        <v/>
      </c>
      <c r="M18" s="333" t="b">
        <f t="shared" si="2"/>
        <v>0</v>
      </c>
      <c r="N18" s="218">
        <f t="shared" si="3"/>
        <v>1</v>
      </c>
    </row>
    <row r="19" spans="1:14" x14ac:dyDescent="0.25">
      <c r="A19" s="216">
        <v>10</v>
      </c>
      <c r="B19" s="39"/>
      <c r="C19" s="39"/>
      <c r="D19" s="39"/>
      <c r="E19" s="359"/>
      <c r="F19" s="38"/>
      <c r="G19" s="38"/>
      <c r="H19" s="38"/>
      <c r="I19" s="67" t="str">
        <f>IF(OR($B19="",$C19="",$D19="",$E19="",$E19="UPT",$F19&lt;an_initial,$F19&gt;an_final,$M19=FALSE),"",R_BDI_ROM*VLOOKUP(N19,Coef!$E$2:$F$17,2,FALSE))</f>
        <v/>
      </c>
      <c r="J19" s="67" t="str">
        <f>IF(OR($B19="",$C19="",$D19="",$E19="",$E19="UPT",$F19="",$F19&gt;an_final,$M19=FALSE),"",R_BDI_ROM*VLOOKUP(N19,Coef!$E$2:$F$17,2,FALSE))</f>
        <v/>
      </c>
      <c r="K19" s="226" t="str">
        <f t="shared" si="0"/>
        <v/>
      </c>
      <c r="L19" s="226" t="str">
        <f t="shared" si="1"/>
        <v/>
      </c>
      <c r="M19" s="333" t="b">
        <f t="shared" si="2"/>
        <v>0</v>
      </c>
      <c r="N19" s="218">
        <f t="shared" si="3"/>
        <v>1</v>
      </c>
    </row>
    <row r="20" spans="1:14" x14ac:dyDescent="0.25">
      <c r="A20" s="216">
        <v>11</v>
      </c>
      <c r="B20" s="39"/>
      <c r="C20" s="39"/>
      <c r="D20" s="39"/>
      <c r="E20" s="359"/>
      <c r="F20" s="38"/>
      <c r="G20" s="38"/>
      <c r="H20" s="38"/>
      <c r="I20" s="67" t="str">
        <f>IF(OR($B20="",$C20="",$D20="",$E20="",$E20="UPT",$F20&lt;an_initial,$F20&gt;an_final,$M20=FALSE),"",R_BDI_ROM*VLOOKUP(N20,Coef!$E$2:$F$17,2,FALSE))</f>
        <v/>
      </c>
      <c r="J20" s="67" t="str">
        <f>IF(OR($B20="",$C20="",$D20="",$E20="",$E20="UPT",$F20="",$F20&gt;an_final,$M20=FALSE),"",R_BDI_ROM*VLOOKUP(N20,Coef!$E$2:$F$17,2,FALSE))</f>
        <v/>
      </c>
      <c r="K20" s="226" t="str">
        <f t="shared" si="0"/>
        <v/>
      </c>
      <c r="L20" s="226" t="str">
        <f t="shared" si="1"/>
        <v/>
      </c>
      <c r="M20" s="333" t="b">
        <f t="shared" si="2"/>
        <v>0</v>
      </c>
      <c r="N20" s="218">
        <f t="shared" si="3"/>
        <v>1</v>
      </c>
    </row>
    <row r="21" spans="1:14" x14ac:dyDescent="0.25">
      <c r="A21" s="216">
        <v>12</v>
      </c>
      <c r="B21" s="39"/>
      <c r="C21" s="39"/>
      <c r="D21" s="39"/>
      <c r="E21" s="359"/>
      <c r="F21" s="38"/>
      <c r="G21" s="38"/>
      <c r="H21" s="38"/>
      <c r="I21" s="67" t="str">
        <f>IF(OR($B21="",$C21="",$D21="",$E21="",$E21="UPT",$F21&lt;an_initial,$F21&gt;an_final,$M21=FALSE),"",R_BDI_ROM*VLOOKUP(N21,Coef!$E$2:$F$17,2,FALSE))</f>
        <v/>
      </c>
      <c r="J21" s="67" t="str">
        <f>IF(OR($B21="",$C21="",$D21="",$E21="",$E21="UPT",$F21="",$F21&gt;an_final,$M21=FALSE),"",R_BDI_ROM*VLOOKUP(N21,Coef!$E$2:$F$17,2,FALSE))</f>
        <v/>
      </c>
      <c r="K21" s="226" t="str">
        <f t="shared" si="0"/>
        <v/>
      </c>
      <c r="L21" s="226" t="str">
        <f t="shared" si="1"/>
        <v/>
      </c>
      <c r="M21" s="333" t="b">
        <f t="shared" si="2"/>
        <v>0</v>
      </c>
      <c r="N21" s="218">
        <f t="shared" si="3"/>
        <v>1</v>
      </c>
    </row>
    <row r="22" spans="1:14" x14ac:dyDescent="0.25">
      <c r="A22" s="216">
        <v>13</v>
      </c>
      <c r="B22" s="39"/>
      <c r="C22" s="39"/>
      <c r="D22" s="39"/>
      <c r="E22" s="359"/>
      <c r="F22" s="38"/>
      <c r="G22" s="38"/>
      <c r="H22" s="38"/>
      <c r="I22" s="67" t="str">
        <f>IF(OR($B22="",$C22="",$D22="",$E22="",$E22="UPT",$F22&lt;an_initial,$F22&gt;an_final,$M22=FALSE),"",R_BDI_ROM*VLOOKUP(N22,Coef!$E$2:$F$17,2,FALSE))</f>
        <v/>
      </c>
      <c r="J22" s="67" t="str">
        <f>IF(OR($B22="",$C22="",$D22="",$E22="",$E22="UPT",$F22="",$F22&gt;an_final,$M22=FALSE),"",R_BDI_ROM*VLOOKUP(N22,Coef!$E$2:$F$17,2,FALSE))</f>
        <v/>
      </c>
      <c r="K22" s="226" t="str">
        <f t="shared" si="0"/>
        <v/>
      </c>
      <c r="L22" s="226" t="str">
        <f t="shared" si="1"/>
        <v/>
      </c>
      <c r="M22" s="333" t="b">
        <f t="shared" si="2"/>
        <v>0</v>
      </c>
      <c r="N22" s="218">
        <f t="shared" si="3"/>
        <v>1</v>
      </c>
    </row>
    <row r="23" spans="1:14" x14ac:dyDescent="0.25">
      <c r="A23" s="216">
        <v>14</v>
      </c>
      <c r="B23" s="39"/>
      <c r="C23" s="39"/>
      <c r="D23" s="39"/>
      <c r="E23" s="359"/>
      <c r="F23" s="38"/>
      <c r="G23" s="38"/>
      <c r="H23" s="38"/>
      <c r="I23" s="67" t="str">
        <f>IF(OR($B23="",$C23="",$D23="",$E23="",$E23="UPT",$F23&lt;an_initial,$F23&gt;an_final,$M23=FALSE),"",R_BDI_ROM*VLOOKUP(N23,Coef!$E$2:$F$17,2,FALSE))</f>
        <v/>
      </c>
      <c r="J23" s="67" t="str">
        <f>IF(OR($B23="",$C23="",$D23="",$E23="",$E23="UPT",$F23="",$F23&gt;an_final,$M23=FALSE),"",R_BDI_ROM*VLOOKUP(N23,Coef!$E$2:$F$17,2,FALSE))</f>
        <v/>
      </c>
      <c r="K23" s="226" t="str">
        <f t="shared" si="0"/>
        <v/>
      </c>
      <c r="L23" s="226" t="str">
        <f t="shared" si="1"/>
        <v/>
      </c>
      <c r="M23" s="333" t="b">
        <f t="shared" si="2"/>
        <v>0</v>
      </c>
      <c r="N23" s="218">
        <f t="shared" si="3"/>
        <v>1</v>
      </c>
    </row>
    <row r="24" spans="1:14" x14ac:dyDescent="0.25">
      <c r="A24" s="216">
        <v>15</v>
      </c>
      <c r="B24" s="39"/>
      <c r="C24" s="39"/>
      <c r="D24" s="39"/>
      <c r="E24" s="359"/>
      <c r="F24" s="38"/>
      <c r="G24" s="38"/>
      <c r="H24" s="38"/>
      <c r="I24" s="67" t="str">
        <f>IF(OR($B24="",$C24="",$D24="",$E24="",$E24="UPT",$F24&lt;an_initial,$F24&gt;an_final,$M24=FALSE),"",R_BDI_ROM*VLOOKUP(N24,Coef!$E$2:$F$17,2,FALSE))</f>
        <v/>
      </c>
      <c r="J24" s="67" t="str">
        <f>IF(OR($B24="",$C24="",$D24="",$E24="",$E24="UPT",$F24="",$F24&gt;an_final,$M24=FALSE),"",R_BDI_ROM*VLOOKUP(N24,Coef!$E$2:$F$17,2,FALSE))</f>
        <v/>
      </c>
      <c r="K24" s="226" t="str">
        <f t="shared" si="0"/>
        <v/>
      </c>
      <c r="L24" s="226" t="str">
        <f t="shared" si="1"/>
        <v/>
      </c>
      <c r="M24" s="333" t="b">
        <f t="shared" si="2"/>
        <v>0</v>
      </c>
      <c r="N24" s="218">
        <f t="shared" si="3"/>
        <v>1</v>
      </c>
    </row>
    <row r="25" spans="1:14" x14ac:dyDescent="0.25">
      <c r="A25" s="216">
        <v>16</v>
      </c>
      <c r="B25" s="39"/>
      <c r="C25" s="39"/>
      <c r="D25" s="39"/>
      <c r="E25" s="359"/>
      <c r="F25" s="38"/>
      <c r="G25" s="38"/>
      <c r="H25" s="38"/>
      <c r="I25" s="67" t="str">
        <f>IF(OR($B25="",$C25="",$D25="",$E25="",$E25="UPT",$F25&lt;an_initial,$F25&gt;an_final,$M25=FALSE),"",R_BDI_ROM*VLOOKUP(N25,Coef!$E$2:$F$17,2,FALSE))</f>
        <v/>
      </c>
      <c r="J25" s="67" t="str">
        <f>IF(OR($B25="",$C25="",$D25="",$E25="",$E25="UPT",$F25="",$F25&gt;an_final,$M25=FALSE),"",R_BDI_ROM*VLOOKUP(N25,Coef!$E$2:$F$17,2,FALSE))</f>
        <v/>
      </c>
      <c r="K25" s="226" t="str">
        <f t="shared" si="0"/>
        <v/>
      </c>
      <c r="L25" s="226" t="str">
        <f t="shared" si="1"/>
        <v/>
      </c>
      <c r="M25" s="333" t="b">
        <f t="shared" si="2"/>
        <v>0</v>
      </c>
      <c r="N25" s="218">
        <f t="shared" si="3"/>
        <v>1</v>
      </c>
    </row>
    <row r="26" spans="1:14" x14ac:dyDescent="0.25">
      <c r="A26" s="216">
        <v>17</v>
      </c>
      <c r="B26" s="39"/>
      <c r="C26" s="39"/>
      <c r="D26" s="39"/>
      <c r="E26" s="359"/>
      <c r="F26" s="38"/>
      <c r="G26" s="38"/>
      <c r="H26" s="48"/>
      <c r="I26" s="67" t="str">
        <f>IF(OR($B26="",$C26="",$D26="",$E26="",$E26="UPT",$F26&lt;an_initial,$F26&gt;an_final,$M26=FALSE),"",R_BDI_ROM*VLOOKUP(N26,Coef!$E$2:$F$17,2,FALSE))</f>
        <v/>
      </c>
      <c r="J26" s="67" t="str">
        <f>IF(OR($B26="",$C26="",$D26="",$E26="",$E26="UPT",$F26="",$F26&gt;an_final,$M26=FALSE),"",R_BDI_ROM*VLOOKUP(N26,Coef!$E$2:$F$17,2,FALSE))</f>
        <v/>
      </c>
      <c r="K26" s="226" t="str">
        <f t="shared" si="0"/>
        <v/>
      </c>
      <c r="L26" s="226" t="str">
        <f t="shared" si="1"/>
        <v/>
      </c>
      <c r="M26" s="333" t="b">
        <f t="shared" si="2"/>
        <v>0</v>
      </c>
      <c r="N26" s="218">
        <f t="shared" si="3"/>
        <v>1</v>
      </c>
    </row>
    <row r="27" spans="1:14" x14ac:dyDescent="0.25">
      <c r="A27" s="216">
        <v>18</v>
      </c>
      <c r="B27" s="39"/>
      <c r="C27" s="39"/>
      <c r="D27" s="39"/>
      <c r="E27" s="359"/>
      <c r="F27" s="38"/>
      <c r="G27" s="38"/>
      <c r="H27" s="48"/>
      <c r="I27" s="67" t="str">
        <f>IF(OR($B27="",$C27="",$D27="",$E27="",$E27="UPT",$F27&lt;an_initial,$F27&gt;an_final,$M27=FALSE),"",R_BDI_ROM*VLOOKUP(N27,Coef!$E$2:$F$17,2,FALSE))</f>
        <v/>
      </c>
      <c r="J27" s="67" t="str">
        <f>IF(OR($B27="",$C27="",$D27="",$E27="",$E27="UPT",$F27="",$F27&gt;an_final,$M27=FALSE),"",R_BDI_ROM*VLOOKUP(N27,Coef!$E$2:$F$17,2,FALSE))</f>
        <v/>
      </c>
      <c r="K27" s="226" t="str">
        <f t="shared" si="0"/>
        <v/>
      </c>
      <c r="L27" s="226" t="str">
        <f t="shared" si="1"/>
        <v/>
      </c>
      <c r="M27" s="333" t="b">
        <f t="shared" si="2"/>
        <v>0</v>
      </c>
      <c r="N27" s="218">
        <f t="shared" si="3"/>
        <v>1</v>
      </c>
    </row>
    <row r="28" spans="1:14" x14ac:dyDescent="0.25">
      <c r="A28" s="216">
        <v>19</v>
      </c>
      <c r="B28" s="39"/>
      <c r="C28" s="39"/>
      <c r="D28" s="39"/>
      <c r="E28" s="359"/>
      <c r="F28" s="38"/>
      <c r="G28" s="38"/>
      <c r="H28" s="48"/>
      <c r="I28" s="67" t="str">
        <f>IF(OR($B28="",$C28="",$D28="",$E28="",$E28="UPT",$F28&lt;an_initial,$F28&gt;an_final,$M28=FALSE),"",R_BDI_ROM*VLOOKUP(N28,Coef!$E$2:$F$17,2,FALSE))</f>
        <v/>
      </c>
      <c r="J28" s="67" t="str">
        <f>IF(OR($B28="",$C28="",$D28="",$E28="",$E28="UPT",$F28="",$F28&gt;an_final,$M28=FALSE),"",R_BDI_ROM*VLOOKUP(N28,Coef!$E$2:$F$17,2,FALSE))</f>
        <v/>
      </c>
      <c r="K28" s="226" t="str">
        <f t="shared" si="0"/>
        <v/>
      </c>
      <c r="L28" s="226" t="str">
        <f t="shared" si="1"/>
        <v/>
      </c>
      <c r="M28" s="333" t="b">
        <f t="shared" si="2"/>
        <v>0</v>
      </c>
      <c r="N28" s="218">
        <f t="shared" si="3"/>
        <v>1</v>
      </c>
    </row>
    <row r="29" spans="1:14" x14ac:dyDescent="0.25">
      <c r="A29" s="216">
        <v>20</v>
      </c>
      <c r="B29" s="39"/>
      <c r="C29" s="39"/>
      <c r="D29" s="39"/>
      <c r="E29" s="359"/>
      <c r="F29" s="38"/>
      <c r="G29" s="38"/>
      <c r="H29" s="48"/>
      <c r="I29" s="67" t="str">
        <f>IF(OR($B29="",$C29="",$D29="",$E29="",$E29="UPT",$F29&lt;an_initial,$F29&gt;an_final,$M29=FALSE),"",R_BDI_ROM*VLOOKUP(N29,Coef!$E$2:$F$17,2,FALSE))</f>
        <v/>
      </c>
      <c r="J29" s="67" t="str">
        <f>IF(OR($B29="",$C29="",$D29="",$E29="",$E29="UPT",$F29="",$F29&gt;an_final,$M29=FALSE),"",R_BDI_ROM*VLOOKUP(N29,Coef!$E$2:$F$17,2,FALSE))</f>
        <v/>
      </c>
      <c r="K29" s="226" t="str">
        <f t="shared" si="0"/>
        <v/>
      </c>
      <c r="L29" s="226" t="str">
        <f t="shared" si="1"/>
        <v/>
      </c>
      <c r="M29" s="333" t="b">
        <f t="shared" si="2"/>
        <v>0</v>
      </c>
      <c r="N29" s="218">
        <f t="shared" si="3"/>
        <v>1</v>
      </c>
    </row>
    <row r="30" spans="1:14" x14ac:dyDescent="0.25">
      <c r="A30" s="216">
        <v>21</v>
      </c>
      <c r="B30" s="39"/>
      <c r="C30" s="39"/>
      <c r="D30" s="39"/>
      <c r="E30" s="359"/>
      <c r="F30" s="38"/>
      <c r="G30" s="38"/>
      <c r="H30" s="48"/>
      <c r="I30" s="67" t="str">
        <f>IF(OR($B30="",$C30="",$D30="",$E30="",$E30="UPT",$F30&lt;an_initial,$F30&gt;an_final,$M30=FALSE),"",R_BDI_ROM*VLOOKUP(N30,Coef!$E$2:$F$17,2,FALSE))</f>
        <v/>
      </c>
      <c r="J30" s="67" t="str">
        <f>IF(OR($B30="",$C30="",$D30="",$E30="",$E30="UPT",$F30="",$F30&gt;an_final,$M30=FALSE),"",R_BDI_ROM*VLOOKUP(N30,Coef!$E$2:$F$17,2,FALSE))</f>
        <v/>
      </c>
      <c r="K30" s="226" t="str">
        <f t="shared" si="0"/>
        <v/>
      </c>
      <c r="L30" s="226" t="str">
        <f t="shared" si="1"/>
        <v/>
      </c>
      <c r="M30" s="333" t="b">
        <f t="shared" si="2"/>
        <v>0</v>
      </c>
      <c r="N30" s="218">
        <f t="shared" si="3"/>
        <v>1</v>
      </c>
    </row>
    <row r="31" spans="1:14" x14ac:dyDescent="0.25">
      <c r="A31" s="216">
        <v>22</v>
      </c>
      <c r="B31" s="39"/>
      <c r="C31" s="39"/>
      <c r="D31" s="39"/>
      <c r="E31" s="359"/>
      <c r="F31" s="38"/>
      <c r="G31" s="38"/>
      <c r="H31" s="48"/>
      <c r="I31" s="67" t="str">
        <f>IF(OR($B31="",$C31="",$D31="",$E31="",$E31="UPT",$F31&lt;an_initial,$F31&gt;an_final,$M31=FALSE),"",R_BDI_ROM*VLOOKUP(N31,Coef!$E$2:$F$17,2,FALSE))</f>
        <v/>
      </c>
      <c r="J31" s="67" t="str">
        <f>IF(OR($B31="",$C31="",$D31="",$E31="",$E31="UPT",$F31="",$F31&gt;an_final,$M31=FALSE),"",R_BDI_ROM*VLOOKUP(N31,Coef!$E$2:$F$17,2,FALSE))</f>
        <v/>
      </c>
      <c r="K31" s="226" t="str">
        <f t="shared" si="0"/>
        <v/>
      </c>
      <c r="L31" s="226" t="str">
        <f t="shared" si="1"/>
        <v/>
      </c>
      <c r="M31" s="333" t="b">
        <f t="shared" si="2"/>
        <v>0</v>
      </c>
      <c r="N31" s="218">
        <f t="shared" si="3"/>
        <v>1</v>
      </c>
    </row>
    <row r="32" spans="1:14" x14ac:dyDescent="0.25">
      <c r="A32" s="216">
        <v>23</v>
      </c>
      <c r="B32" s="39"/>
      <c r="C32" s="39"/>
      <c r="D32" s="39"/>
      <c r="E32" s="359"/>
      <c r="F32" s="38"/>
      <c r="G32" s="38"/>
      <c r="H32" s="48"/>
      <c r="I32" s="67" t="str">
        <f>IF(OR($B32="",$C32="",$D32="",$E32="",$E32="UPT",$F32&lt;an_initial,$F32&gt;an_final,$M32=FALSE),"",R_BDI_ROM*VLOOKUP(N32,Coef!$E$2:$F$17,2,FALSE))</f>
        <v/>
      </c>
      <c r="J32" s="67" t="str">
        <f>IF(OR($B32="",$C32="",$D32="",$E32="",$E32="UPT",$F32="",$F32&gt;an_final,$M32=FALSE),"",R_BDI_ROM*VLOOKUP(N32,Coef!$E$2:$F$17,2,FALSE))</f>
        <v/>
      </c>
      <c r="K32" s="226" t="str">
        <f t="shared" si="0"/>
        <v/>
      </c>
      <c r="L32" s="226" t="str">
        <f t="shared" si="1"/>
        <v/>
      </c>
      <c r="M32" s="333" t="b">
        <f t="shared" si="2"/>
        <v>0</v>
      </c>
      <c r="N32" s="218">
        <f t="shared" si="3"/>
        <v>1</v>
      </c>
    </row>
    <row r="33" spans="1:14" x14ac:dyDescent="0.25">
      <c r="A33" s="216">
        <v>24</v>
      </c>
      <c r="B33" s="39"/>
      <c r="C33" s="39"/>
      <c r="D33" s="39"/>
      <c r="E33" s="359"/>
      <c r="F33" s="38"/>
      <c r="G33" s="38"/>
      <c r="H33" s="48"/>
      <c r="I33" s="67" t="str">
        <f>IF(OR($B33="",$C33="",$D33="",$E33="",$E33="UPT",$F33&lt;an_initial,$F33&gt;an_final,$M33=FALSE),"",R_BDI_ROM*VLOOKUP(N33,Coef!$E$2:$F$17,2,FALSE))</f>
        <v/>
      </c>
      <c r="J33" s="67" t="str">
        <f>IF(OR($B33="",$C33="",$D33="",$E33="",$E33="UPT",$F33="",$F33&gt;an_final,$M33=FALSE),"",R_BDI_ROM*VLOOKUP(N33,Coef!$E$2:$F$17,2,FALSE))</f>
        <v/>
      </c>
      <c r="K33" s="226" t="str">
        <f t="shared" si="0"/>
        <v/>
      </c>
      <c r="L33" s="226" t="str">
        <f t="shared" si="1"/>
        <v/>
      </c>
      <c r="M33" s="333" t="b">
        <f t="shared" si="2"/>
        <v>0</v>
      </c>
      <c r="N33" s="218">
        <f t="shared" si="3"/>
        <v>1</v>
      </c>
    </row>
    <row r="34" spans="1:14" x14ac:dyDescent="0.25">
      <c r="A34" s="216">
        <v>25</v>
      </c>
      <c r="B34" s="39"/>
      <c r="C34" s="39"/>
      <c r="D34" s="39"/>
      <c r="E34" s="359"/>
      <c r="F34" s="38"/>
      <c r="G34" s="38"/>
      <c r="H34" s="48"/>
      <c r="I34" s="67" t="str">
        <f>IF(OR($B34="",$C34="",$D34="",$E34="",$E34="UPT",$F34&lt;an_initial,$F34&gt;an_final,$M34=FALSE),"",R_BDI_ROM*VLOOKUP(N34,Coef!$E$2:$F$17,2,FALSE))</f>
        <v/>
      </c>
      <c r="J34" s="67" t="str">
        <f>IF(OR($B34="",$C34="",$D34="",$E34="",$E34="UPT",$F34="",$F34&gt;an_final,$M34=FALSE),"",R_BDI_ROM*VLOOKUP(N34,Coef!$E$2:$F$17,2,FALSE))</f>
        <v/>
      </c>
      <c r="K34" s="226" t="str">
        <f t="shared" si="0"/>
        <v/>
      </c>
      <c r="L34" s="226" t="str">
        <f t="shared" si="1"/>
        <v/>
      </c>
      <c r="M34" s="333" t="b">
        <f t="shared" si="2"/>
        <v>0</v>
      </c>
      <c r="N34" s="218">
        <f t="shared" si="3"/>
        <v>1</v>
      </c>
    </row>
    <row r="35" spans="1:14" x14ac:dyDescent="0.25">
      <c r="A35" s="216">
        <v>26</v>
      </c>
      <c r="B35" s="39"/>
      <c r="C35" s="39"/>
      <c r="D35" s="39"/>
      <c r="E35" s="359"/>
      <c r="F35" s="38"/>
      <c r="G35" s="38"/>
      <c r="H35" s="48"/>
      <c r="I35" s="67" t="str">
        <f>IF(OR($B35="",$C35="",$D35="",$E35="",$E35="UPT",$F35&lt;an_initial,$F35&gt;an_final,$M35=FALSE),"",R_BDI_ROM*VLOOKUP(N35,Coef!$E$2:$F$17,2,FALSE))</f>
        <v/>
      </c>
      <c r="J35" s="67" t="str">
        <f>IF(OR($B35="",$C35="",$D35="",$E35="",$E35="UPT",$F35="",$F35&gt;an_final,$M35=FALSE),"",R_BDI_ROM*VLOOKUP(N35,Coef!$E$2:$F$17,2,FALSE))</f>
        <v/>
      </c>
      <c r="K35" s="226" t="str">
        <f t="shared" si="0"/>
        <v/>
      </c>
      <c r="L35" s="226" t="str">
        <f t="shared" si="1"/>
        <v/>
      </c>
      <c r="M35" s="333" t="b">
        <f t="shared" si="2"/>
        <v>0</v>
      </c>
      <c r="N35" s="218">
        <f t="shared" si="3"/>
        <v>1</v>
      </c>
    </row>
    <row r="36" spans="1:14" x14ac:dyDescent="0.25">
      <c r="A36" s="216">
        <v>27</v>
      </c>
      <c r="B36" s="39"/>
      <c r="C36" s="39"/>
      <c r="D36" s="39"/>
      <c r="E36" s="359"/>
      <c r="F36" s="38"/>
      <c r="G36" s="38"/>
      <c r="H36" s="48"/>
      <c r="I36" s="67" t="str">
        <f>IF(OR($B36="",$C36="",$D36="",$E36="",$E36="UPT",$F36&lt;an_initial,$F36&gt;an_final,$M36=FALSE),"",R_BDI_ROM*VLOOKUP(N36,Coef!$E$2:$F$17,2,FALSE))</f>
        <v/>
      </c>
      <c r="J36" s="67" t="str">
        <f>IF(OR($B36="",$C36="",$D36="",$E36="",$E36="UPT",$F36="",$F36&gt;an_final,$M36=FALSE),"",R_BDI_ROM*VLOOKUP(N36,Coef!$E$2:$F$17,2,FALSE))</f>
        <v/>
      </c>
      <c r="K36" s="226" t="str">
        <f t="shared" si="0"/>
        <v/>
      </c>
      <c r="L36" s="226" t="str">
        <f t="shared" si="1"/>
        <v/>
      </c>
      <c r="M36" s="333" t="b">
        <f t="shared" si="2"/>
        <v>0</v>
      </c>
      <c r="N36" s="218">
        <f t="shared" si="3"/>
        <v>1</v>
      </c>
    </row>
    <row r="37" spans="1:14" x14ac:dyDescent="0.25">
      <c r="A37" s="216">
        <v>28</v>
      </c>
      <c r="B37" s="39"/>
      <c r="C37" s="39"/>
      <c r="D37" s="39"/>
      <c r="E37" s="359"/>
      <c r="F37" s="38"/>
      <c r="G37" s="38"/>
      <c r="H37" s="48"/>
      <c r="I37" s="67" t="str">
        <f>IF(OR($B37="",$C37="",$D37="",$E37="",$E37="UPT",$F37&lt;an_initial,$F37&gt;an_final,$M37=FALSE),"",R_BDI_ROM*VLOOKUP(N37,Coef!$E$2:$F$17,2,FALSE))</f>
        <v/>
      </c>
      <c r="J37" s="67" t="str">
        <f>IF(OR($B37="",$C37="",$D37="",$E37="",$E37="UPT",$F37="",$F37&gt;an_final,$M37=FALSE),"",R_BDI_ROM*VLOOKUP(N37,Coef!$E$2:$F$17,2,FALSE))</f>
        <v/>
      </c>
      <c r="K37" s="226" t="str">
        <f t="shared" si="0"/>
        <v/>
      </c>
      <c r="L37" s="226" t="str">
        <f t="shared" si="1"/>
        <v/>
      </c>
      <c r="M37" s="333" t="b">
        <f t="shared" si="2"/>
        <v>0</v>
      </c>
      <c r="N37" s="218">
        <f t="shared" si="3"/>
        <v>1</v>
      </c>
    </row>
    <row r="38" spans="1:14" x14ac:dyDescent="0.25">
      <c r="A38" s="216">
        <v>29</v>
      </c>
      <c r="B38" s="39"/>
      <c r="C38" s="39"/>
      <c r="D38" s="39"/>
      <c r="E38" s="359"/>
      <c r="F38" s="38"/>
      <c r="G38" s="38"/>
      <c r="H38" s="48"/>
      <c r="I38" s="67" t="str">
        <f>IF(OR($B38="",$C38="",$D38="",$E38="",$E38="UPT",$F38&lt;an_initial,$F38&gt;an_final,$M38=FALSE),"",R_BDI_ROM*VLOOKUP(N38,Coef!$E$2:$F$17,2,FALSE))</f>
        <v/>
      </c>
      <c r="J38" s="67" t="str">
        <f>IF(OR($B38="",$C38="",$D38="",$E38="",$E38="UPT",$F38="",$F38&gt;an_final,$M38=FALSE),"",R_BDI_ROM*VLOOKUP(N38,Coef!$E$2:$F$17,2,FALSE))</f>
        <v/>
      </c>
      <c r="K38" s="226" t="str">
        <f t="shared" si="0"/>
        <v/>
      </c>
      <c r="L38" s="226" t="str">
        <f t="shared" si="1"/>
        <v/>
      </c>
      <c r="M38" s="333" t="b">
        <f t="shared" si="2"/>
        <v>0</v>
      </c>
      <c r="N38" s="218">
        <f t="shared" si="3"/>
        <v>1</v>
      </c>
    </row>
    <row r="39" spans="1:14" x14ac:dyDescent="0.25">
      <c r="A39" s="216">
        <v>30</v>
      </c>
      <c r="B39" s="39"/>
      <c r="C39" s="39"/>
      <c r="D39" s="39"/>
      <c r="E39" s="359"/>
      <c r="F39" s="38"/>
      <c r="G39" s="38"/>
      <c r="H39" s="48"/>
      <c r="I39" s="67" t="str">
        <f>IF(OR($B39="",$C39="",$D39="",$E39="",$E39="UPT",$F39&lt;an_initial,$F39&gt;an_final,$M39=FALSE),"",R_BDI_ROM*VLOOKUP(N39,Coef!$E$2:$F$17,2,FALSE))</f>
        <v/>
      </c>
      <c r="J39" s="67" t="str">
        <f>IF(OR($B39="",$C39="",$D39="",$E39="",$E39="UPT",$F39="",$F39&gt;an_final,$M39=FALSE),"",R_BDI_ROM*VLOOKUP(N39,Coef!$E$2:$F$17,2,FALSE))</f>
        <v/>
      </c>
      <c r="K39" s="226" t="str">
        <f t="shared" si="0"/>
        <v/>
      </c>
      <c r="L39" s="226" t="str">
        <f t="shared" si="1"/>
        <v/>
      </c>
      <c r="M39" s="333" t="b">
        <f t="shared" si="2"/>
        <v>0</v>
      </c>
      <c r="N39" s="218">
        <f t="shared" si="3"/>
        <v>1</v>
      </c>
    </row>
    <row r="40" spans="1:14" x14ac:dyDescent="0.25">
      <c r="A40" s="216">
        <v>31</v>
      </c>
      <c r="B40" s="39"/>
      <c r="C40" s="39"/>
      <c r="D40" s="39"/>
      <c r="E40" s="359"/>
      <c r="F40" s="38"/>
      <c r="G40" s="38"/>
      <c r="H40" s="48"/>
      <c r="I40" s="67" t="str">
        <f>IF(OR($B40="",$C40="",$D40="",$E40="",$E40="UPT",$F40&lt;an_initial,$F40&gt;an_final,$M40=FALSE),"",R_BDI_ROM*VLOOKUP(N40,Coef!$E$2:$F$17,2,FALSE))</f>
        <v/>
      </c>
      <c r="J40" s="67" t="str">
        <f>IF(OR($B40="",$C40="",$D40="",$E40="",$E40="UPT",$F40="",$F40&gt;an_final,$M40=FALSE),"",R_BDI_ROM*VLOOKUP(N40,Coef!$E$2:$F$17,2,FALSE))</f>
        <v/>
      </c>
      <c r="K40" s="226" t="str">
        <f t="shared" si="0"/>
        <v/>
      </c>
      <c r="L40" s="226" t="str">
        <f t="shared" si="1"/>
        <v/>
      </c>
      <c r="M40" s="333" t="b">
        <f t="shared" si="2"/>
        <v>0</v>
      </c>
      <c r="N40" s="218">
        <f t="shared" si="3"/>
        <v>1</v>
      </c>
    </row>
    <row r="41" spans="1:14" x14ac:dyDescent="0.25">
      <c r="A41" s="216">
        <v>32</v>
      </c>
      <c r="B41" s="39"/>
      <c r="C41" s="39"/>
      <c r="D41" s="39"/>
      <c r="E41" s="359"/>
      <c r="F41" s="38"/>
      <c r="G41" s="38"/>
      <c r="H41" s="48"/>
      <c r="I41" s="67" t="str">
        <f>IF(OR($B41="",$C41="",$D41="",$E41="",$E41="UPT",$F41&lt;an_initial,$F41&gt;an_final,$M41=FALSE),"",R_BDI_ROM*VLOOKUP(N41,Coef!$E$2:$F$17,2,FALSE))</f>
        <v/>
      </c>
      <c r="J41" s="67" t="str">
        <f>IF(OR($B41="",$C41="",$D41="",$E41="",$E41="UPT",$F41="",$F41&gt;an_final,$M41=FALSE),"",R_BDI_ROM*VLOOKUP(N41,Coef!$E$2:$F$17,2,FALSE))</f>
        <v/>
      </c>
      <c r="K41" s="226" t="str">
        <f t="shared" si="0"/>
        <v/>
      </c>
      <c r="L41" s="226" t="str">
        <f t="shared" si="1"/>
        <v/>
      </c>
      <c r="M41" s="333" t="b">
        <f t="shared" si="2"/>
        <v>0</v>
      </c>
      <c r="N41" s="218">
        <f t="shared" si="3"/>
        <v>1</v>
      </c>
    </row>
    <row r="42" spans="1:14" x14ac:dyDescent="0.25">
      <c r="A42" s="216">
        <v>33</v>
      </c>
      <c r="B42" s="39"/>
      <c r="C42" s="39"/>
      <c r="D42" s="39"/>
      <c r="E42" s="359"/>
      <c r="F42" s="38"/>
      <c r="G42" s="38"/>
      <c r="H42" s="48"/>
      <c r="I42" s="67" t="str">
        <f>IF(OR($B42="",$C42="",$D42="",$E42="",$E42="UPT",$F42&lt;an_initial,$F42&gt;an_final,$M42=FALSE),"",R_BDI_ROM*VLOOKUP(N42,Coef!$E$2:$F$17,2,FALSE))</f>
        <v/>
      </c>
      <c r="J42" s="67" t="str">
        <f>IF(OR($B42="",$C42="",$D42="",$E42="",$E42="UPT",$F42="",$F42&gt;an_final,$M42=FALSE),"",R_BDI_ROM*VLOOKUP(N42,Coef!$E$2:$F$17,2,FALSE))</f>
        <v/>
      </c>
      <c r="K42" s="226" t="str">
        <f t="shared" si="0"/>
        <v/>
      </c>
      <c r="L42" s="226" t="str">
        <f t="shared" si="1"/>
        <v/>
      </c>
      <c r="M42" s="333" t="b">
        <f t="shared" si="2"/>
        <v>0</v>
      </c>
      <c r="N42" s="218">
        <f t="shared" ref="N42:N73" si="4">LEN(B42)-LEN(SUBSTITUTE(B42,",",""))+1</f>
        <v>1</v>
      </c>
    </row>
    <row r="43" spans="1:14" x14ac:dyDescent="0.25">
      <c r="A43" s="216">
        <v>34</v>
      </c>
      <c r="B43" s="39"/>
      <c r="C43" s="39"/>
      <c r="D43" s="39"/>
      <c r="E43" s="359"/>
      <c r="F43" s="38"/>
      <c r="G43" s="38"/>
      <c r="H43" s="48"/>
      <c r="I43" s="67" t="str">
        <f>IF(OR($B43="",$C43="",$D43="",$E43="",$E43="UPT",$F43&lt;an_initial,$F43&gt;an_final,$M43=FALSE),"",R_BDI_ROM*VLOOKUP(N43,Coef!$E$2:$F$17,2,FALSE))</f>
        <v/>
      </c>
      <c r="J43" s="67" t="str">
        <f>IF(OR($B43="",$C43="",$D43="",$E43="",$E43="UPT",$F43="",$F43&gt;an_final,$M43=FALSE),"",R_BDI_ROM*VLOOKUP(N43,Coef!$E$2:$F$17,2,FALSE))</f>
        <v/>
      </c>
      <c r="K43" s="226" t="str">
        <f t="shared" si="0"/>
        <v/>
      </c>
      <c r="L43" s="226" t="str">
        <f t="shared" si="1"/>
        <v/>
      </c>
      <c r="M43" s="333" t="b">
        <f t="shared" si="2"/>
        <v>0</v>
      </c>
      <c r="N43" s="218">
        <f t="shared" si="4"/>
        <v>1</v>
      </c>
    </row>
    <row r="44" spans="1:14" x14ac:dyDescent="0.25">
      <c r="A44" s="216">
        <v>35</v>
      </c>
      <c r="B44" s="39"/>
      <c r="C44" s="39"/>
      <c r="D44" s="39"/>
      <c r="E44" s="359"/>
      <c r="F44" s="38"/>
      <c r="G44" s="38"/>
      <c r="H44" s="48"/>
      <c r="I44" s="67" t="str">
        <f>IF(OR($B44="",$C44="",$D44="",$E44="",$E44="UPT",$F44&lt;an_initial,$F44&gt;an_final,$M44=FALSE),"",R_BDI_ROM*VLOOKUP(N44,Coef!$E$2:$F$17,2,FALSE))</f>
        <v/>
      </c>
      <c r="J44" s="67" t="str">
        <f>IF(OR($B44="",$C44="",$D44="",$E44="",$E44="UPT",$F44="",$F44&gt;an_final,$M44=FALSE),"",R_BDI_ROM*VLOOKUP(N44,Coef!$E$2:$F$17,2,FALSE))</f>
        <v/>
      </c>
      <c r="K44" s="226" t="str">
        <f t="shared" si="0"/>
        <v/>
      </c>
      <c r="L44" s="226" t="str">
        <f t="shared" si="1"/>
        <v/>
      </c>
      <c r="M44" s="333" t="b">
        <f t="shared" si="2"/>
        <v>0</v>
      </c>
      <c r="N44" s="218">
        <f t="shared" si="4"/>
        <v>1</v>
      </c>
    </row>
    <row r="45" spans="1:14" x14ac:dyDescent="0.25">
      <c r="A45" s="216">
        <v>36</v>
      </c>
      <c r="B45" s="39"/>
      <c r="C45" s="39"/>
      <c r="D45" s="39"/>
      <c r="E45" s="359"/>
      <c r="F45" s="38"/>
      <c r="G45" s="38"/>
      <c r="H45" s="48"/>
      <c r="I45" s="67" t="str">
        <f>IF(OR($B45="",$C45="",$D45="",$E45="",$E45="UPT",$F45&lt;an_initial,$F45&gt;an_final,$M45=FALSE),"",R_BDI_ROM*VLOOKUP(N45,Coef!$E$2:$F$17,2,FALSE))</f>
        <v/>
      </c>
      <c r="J45" s="67" t="str">
        <f>IF(OR($B45="",$C45="",$D45="",$E45="",$E45="UPT",$F45="",$F45&gt;an_final,$M45=FALSE),"",R_BDI_ROM*VLOOKUP(N45,Coef!$E$2:$F$17,2,FALSE))</f>
        <v/>
      </c>
      <c r="K45" s="226" t="str">
        <f t="shared" si="0"/>
        <v/>
      </c>
      <c r="L45" s="226" t="str">
        <f t="shared" si="1"/>
        <v/>
      </c>
      <c r="M45" s="333" t="b">
        <f t="shared" si="2"/>
        <v>0</v>
      </c>
      <c r="N45" s="218">
        <f t="shared" si="4"/>
        <v>1</v>
      </c>
    </row>
    <row r="46" spans="1:14" x14ac:dyDescent="0.25">
      <c r="A46" s="216">
        <v>37</v>
      </c>
      <c r="B46" s="39"/>
      <c r="C46" s="39"/>
      <c r="D46" s="39"/>
      <c r="E46" s="359"/>
      <c r="F46" s="38"/>
      <c r="G46" s="38"/>
      <c r="H46" s="48"/>
      <c r="I46" s="67" t="str">
        <f>IF(OR($B46="",$C46="",$D46="",$E46="",$E46="UPT",$F46&lt;an_initial,$F46&gt;an_final,$M46=FALSE),"",R_BDI_ROM*VLOOKUP(N46,Coef!$E$2:$F$17,2,FALSE))</f>
        <v/>
      </c>
      <c r="J46" s="67" t="str">
        <f>IF(OR($B46="",$C46="",$D46="",$E46="",$E46="UPT",$F46="",$F46&gt;an_final,$M46=FALSE),"",R_BDI_ROM*VLOOKUP(N46,Coef!$E$2:$F$17,2,FALSE))</f>
        <v/>
      </c>
      <c r="K46" s="226" t="str">
        <f t="shared" si="0"/>
        <v/>
      </c>
      <c r="L46" s="226" t="str">
        <f t="shared" si="1"/>
        <v/>
      </c>
      <c r="M46" s="333" t="b">
        <f t="shared" si="2"/>
        <v>0</v>
      </c>
      <c r="N46" s="218">
        <f t="shared" si="4"/>
        <v>1</v>
      </c>
    </row>
    <row r="47" spans="1:14" x14ac:dyDescent="0.25">
      <c r="A47" s="216">
        <v>38</v>
      </c>
      <c r="B47" s="39"/>
      <c r="C47" s="39"/>
      <c r="D47" s="39"/>
      <c r="E47" s="359"/>
      <c r="F47" s="38"/>
      <c r="G47" s="38"/>
      <c r="H47" s="48"/>
      <c r="I47" s="67" t="str">
        <f>IF(OR($B47="",$C47="",$D47="",$E47="",$E47="UPT",$F47&lt;an_initial,$F47&gt;an_final,$M47=FALSE),"",R_BDI_ROM*VLOOKUP(N47,Coef!$E$2:$F$17,2,FALSE))</f>
        <v/>
      </c>
      <c r="J47" s="67" t="str">
        <f>IF(OR($B47="",$C47="",$D47="",$E47="",$E47="UPT",$F47="",$F47&gt;an_final,$M47=FALSE),"",R_BDI_ROM*VLOOKUP(N47,Coef!$E$2:$F$17,2,FALSE))</f>
        <v/>
      </c>
      <c r="K47" s="226" t="str">
        <f t="shared" si="0"/>
        <v/>
      </c>
      <c r="L47" s="226" t="str">
        <f t="shared" si="1"/>
        <v/>
      </c>
      <c r="M47" s="333" t="b">
        <f t="shared" si="2"/>
        <v>0</v>
      </c>
      <c r="N47" s="218">
        <f t="shared" si="4"/>
        <v>1</v>
      </c>
    </row>
    <row r="48" spans="1:14" x14ac:dyDescent="0.25">
      <c r="A48" s="216">
        <v>39</v>
      </c>
      <c r="B48" s="39"/>
      <c r="C48" s="39"/>
      <c r="D48" s="39"/>
      <c r="E48" s="359"/>
      <c r="F48" s="38"/>
      <c r="G48" s="38"/>
      <c r="H48" s="48"/>
      <c r="I48" s="67" t="str">
        <f>IF(OR($B48="",$C48="",$D48="",$E48="",$E48="UPT",$F48&lt;an_initial,$F48&gt;an_final,$M48=FALSE),"",R_BDI_ROM*VLOOKUP(N48,Coef!$E$2:$F$17,2,FALSE))</f>
        <v/>
      </c>
      <c r="J48" s="67" t="str">
        <f>IF(OR($B48="",$C48="",$D48="",$E48="",$E48="UPT",$F48="",$F48&gt;an_final,$M48=FALSE),"",R_BDI_ROM*VLOOKUP(N48,Coef!$E$2:$F$17,2,FALSE))</f>
        <v/>
      </c>
      <c r="K48" s="226" t="str">
        <f t="shared" si="0"/>
        <v/>
      </c>
      <c r="L48" s="226" t="str">
        <f t="shared" si="1"/>
        <v/>
      </c>
      <c r="M48" s="333" t="b">
        <f t="shared" si="2"/>
        <v>0</v>
      </c>
      <c r="N48" s="218">
        <f t="shared" si="4"/>
        <v>1</v>
      </c>
    </row>
    <row r="49" spans="1:14" x14ac:dyDescent="0.25">
      <c r="A49" s="216">
        <v>40</v>
      </c>
      <c r="B49" s="39"/>
      <c r="C49" s="39"/>
      <c r="D49" s="39"/>
      <c r="E49" s="359"/>
      <c r="F49" s="38"/>
      <c r="G49" s="38"/>
      <c r="H49" s="48"/>
      <c r="I49" s="67" t="str">
        <f>IF(OR($B49="",$C49="",$D49="",$E49="",$E49="UPT",$F49&lt;an_initial,$F49&gt;an_final,$M49=FALSE),"",R_BDI_ROM*VLOOKUP(N49,Coef!$E$2:$F$17,2,FALSE))</f>
        <v/>
      </c>
      <c r="J49" s="67" t="str">
        <f>IF(OR($B49="",$C49="",$D49="",$E49="",$E49="UPT",$F49="",$F49&gt;an_final,$M49=FALSE),"",R_BDI_ROM*VLOOKUP(N49,Coef!$E$2:$F$17,2,FALSE))</f>
        <v/>
      </c>
      <c r="K49" s="226" t="str">
        <f t="shared" si="0"/>
        <v/>
      </c>
      <c r="L49" s="226" t="str">
        <f t="shared" si="1"/>
        <v/>
      </c>
      <c r="M49" s="333" t="b">
        <f t="shared" si="2"/>
        <v>0</v>
      </c>
      <c r="N49" s="218">
        <f t="shared" si="4"/>
        <v>1</v>
      </c>
    </row>
    <row r="50" spans="1:14" x14ac:dyDescent="0.25">
      <c r="A50" s="216">
        <v>41</v>
      </c>
      <c r="B50" s="39"/>
      <c r="C50" s="39"/>
      <c r="D50" s="39"/>
      <c r="E50" s="359"/>
      <c r="F50" s="38"/>
      <c r="G50" s="38"/>
      <c r="H50" s="48"/>
      <c r="I50" s="67" t="str">
        <f>IF(OR($B50="",$C50="",$D50="",$E50="",$E50="UPT",$F50&lt;an_initial,$F50&gt;an_final,$M50=FALSE),"",R_BDI_ROM*VLOOKUP(N50,Coef!$E$2:$F$17,2,FALSE))</f>
        <v/>
      </c>
      <c r="J50" s="67" t="str">
        <f>IF(OR($B50="",$C50="",$D50="",$E50="",$E50="UPT",$F50="",$F50&gt;an_final,$M50=FALSE),"",R_BDI_ROM*VLOOKUP(N50,Coef!$E$2:$F$17,2,FALSE))</f>
        <v/>
      </c>
      <c r="K50" s="226" t="str">
        <f t="shared" si="0"/>
        <v/>
      </c>
      <c r="L50" s="226" t="str">
        <f t="shared" si="1"/>
        <v/>
      </c>
      <c r="M50" s="333" t="b">
        <f t="shared" si="2"/>
        <v>0</v>
      </c>
      <c r="N50" s="218">
        <f t="shared" si="4"/>
        <v>1</v>
      </c>
    </row>
    <row r="51" spans="1:14" x14ac:dyDescent="0.25">
      <c r="A51" s="216">
        <v>42</v>
      </c>
      <c r="B51" s="39"/>
      <c r="C51" s="39"/>
      <c r="D51" s="39"/>
      <c r="E51" s="359"/>
      <c r="F51" s="38"/>
      <c r="G51" s="38"/>
      <c r="H51" s="48"/>
      <c r="I51" s="67" t="str">
        <f>IF(OR($B51="",$C51="",$D51="",$E51="",$E51="UPT",$F51&lt;an_initial,$F51&gt;an_final,$M51=FALSE),"",R_BDI_ROM*VLOOKUP(N51,Coef!$E$2:$F$17,2,FALSE))</f>
        <v/>
      </c>
      <c r="J51" s="67" t="str">
        <f>IF(OR($B51="",$C51="",$D51="",$E51="",$E51="UPT",$F51="",$F51&gt;an_final,$M51=FALSE),"",R_BDI_ROM*VLOOKUP(N51,Coef!$E$2:$F$17,2,FALSE))</f>
        <v/>
      </c>
      <c r="K51" s="226" t="str">
        <f t="shared" si="0"/>
        <v/>
      </c>
      <c r="L51" s="226" t="str">
        <f t="shared" si="1"/>
        <v/>
      </c>
      <c r="M51" s="333" t="b">
        <f t="shared" si="2"/>
        <v>0</v>
      </c>
      <c r="N51" s="218">
        <f t="shared" si="4"/>
        <v>1</v>
      </c>
    </row>
    <row r="52" spans="1:14" x14ac:dyDescent="0.25">
      <c r="A52" s="216">
        <v>43</v>
      </c>
      <c r="B52" s="39"/>
      <c r="C52" s="39"/>
      <c r="D52" s="39"/>
      <c r="E52" s="359"/>
      <c r="F52" s="38"/>
      <c r="G52" s="38"/>
      <c r="H52" s="48"/>
      <c r="I52" s="67" t="str">
        <f>IF(OR($B52="",$C52="",$D52="",$E52="",$E52="UPT",$F52&lt;an_initial,$F52&gt;an_final,$M52=FALSE),"",R_BDI_ROM*VLOOKUP(N52,Coef!$E$2:$F$17,2,FALSE))</f>
        <v/>
      </c>
      <c r="J52" s="67" t="str">
        <f>IF(OR($B52="",$C52="",$D52="",$E52="",$E52="UPT",$F52="",$F52&gt;an_final,$M52=FALSE),"",R_BDI_ROM*VLOOKUP(N52,Coef!$E$2:$F$17,2,FALSE))</f>
        <v/>
      </c>
      <c r="K52" s="226" t="str">
        <f t="shared" si="0"/>
        <v/>
      </c>
      <c r="L52" s="226" t="str">
        <f t="shared" si="1"/>
        <v/>
      </c>
      <c r="M52" s="333" t="b">
        <f t="shared" si="2"/>
        <v>0</v>
      </c>
      <c r="N52" s="218">
        <f t="shared" si="4"/>
        <v>1</v>
      </c>
    </row>
    <row r="53" spans="1:14" x14ac:dyDescent="0.25">
      <c r="A53" s="216">
        <v>44</v>
      </c>
      <c r="B53" s="39"/>
      <c r="C53" s="39"/>
      <c r="D53" s="39"/>
      <c r="E53" s="359"/>
      <c r="F53" s="38"/>
      <c r="G53" s="38"/>
      <c r="H53" s="48"/>
      <c r="I53" s="67" t="str">
        <f>IF(OR($B53="",$C53="",$D53="",$E53="",$E53="UPT",$F53&lt;an_initial,$F53&gt;an_final,$M53=FALSE),"",R_BDI_ROM*VLOOKUP(N53,Coef!$E$2:$F$17,2,FALSE))</f>
        <v/>
      </c>
      <c r="J53" s="67" t="str">
        <f>IF(OR($B53="",$C53="",$D53="",$E53="",$E53="UPT",$F53="",$F53&gt;an_final,$M53=FALSE),"",R_BDI_ROM*VLOOKUP(N53,Coef!$E$2:$F$17,2,FALSE))</f>
        <v/>
      </c>
      <c r="K53" s="226" t="str">
        <f t="shared" si="0"/>
        <v/>
      </c>
      <c r="L53" s="226" t="str">
        <f t="shared" si="1"/>
        <v/>
      </c>
      <c r="M53" s="333" t="b">
        <f t="shared" si="2"/>
        <v>0</v>
      </c>
      <c r="N53" s="218">
        <f t="shared" si="4"/>
        <v>1</v>
      </c>
    </row>
    <row r="54" spans="1:14" x14ac:dyDescent="0.25">
      <c r="A54" s="216">
        <v>45</v>
      </c>
      <c r="B54" s="39"/>
      <c r="C54" s="39"/>
      <c r="D54" s="39"/>
      <c r="E54" s="359"/>
      <c r="F54" s="38"/>
      <c r="G54" s="38"/>
      <c r="H54" s="48"/>
      <c r="I54" s="67" t="str">
        <f>IF(OR($B54="",$C54="",$D54="",$E54="",$E54="UPT",$F54&lt;an_initial,$F54&gt;an_final,$M54=FALSE),"",R_BDI_ROM*VLOOKUP(N54,Coef!$E$2:$F$17,2,FALSE))</f>
        <v/>
      </c>
      <c r="J54" s="67" t="str">
        <f>IF(OR($B54="",$C54="",$D54="",$E54="",$E54="UPT",$F54="",$F54&gt;an_final,$M54=FALSE),"",R_BDI_ROM*VLOOKUP(N54,Coef!$E$2:$F$17,2,FALSE))</f>
        <v/>
      </c>
      <c r="K54" s="226" t="str">
        <f t="shared" si="0"/>
        <v/>
      </c>
      <c r="L54" s="226" t="str">
        <f t="shared" si="1"/>
        <v/>
      </c>
      <c r="M54" s="333" t="b">
        <f t="shared" si="2"/>
        <v>0</v>
      </c>
      <c r="N54" s="218">
        <f t="shared" si="4"/>
        <v>1</v>
      </c>
    </row>
    <row r="55" spans="1:14" x14ac:dyDescent="0.25">
      <c r="A55" s="216">
        <v>46</v>
      </c>
      <c r="B55" s="39"/>
      <c r="C55" s="39"/>
      <c r="D55" s="39"/>
      <c r="E55" s="359"/>
      <c r="F55" s="38"/>
      <c r="G55" s="38"/>
      <c r="H55" s="48"/>
      <c r="I55" s="67" t="str">
        <f>IF(OR($B55="",$C55="",$D55="",$E55="",$E55="UPT",$F55&lt;an_initial,$F55&gt;an_final,$M55=FALSE),"",R_BDI_ROM*VLOOKUP(N55,Coef!$E$2:$F$17,2,FALSE))</f>
        <v/>
      </c>
      <c r="J55" s="67" t="str">
        <f>IF(OR($B55="",$C55="",$D55="",$E55="",$E55="UPT",$F55="",$F55&gt;an_final,$M55=FALSE),"",R_BDI_ROM*VLOOKUP(N55,Coef!$E$2:$F$17,2,FALSE))</f>
        <v/>
      </c>
      <c r="K55" s="226" t="str">
        <f t="shared" si="0"/>
        <v/>
      </c>
      <c r="L55" s="226" t="str">
        <f t="shared" si="1"/>
        <v/>
      </c>
      <c r="M55" s="333" t="b">
        <f t="shared" si="2"/>
        <v>0</v>
      </c>
      <c r="N55" s="218">
        <f t="shared" si="4"/>
        <v>1</v>
      </c>
    </row>
    <row r="56" spans="1:14" x14ac:dyDescent="0.25">
      <c r="A56" s="216">
        <v>47</v>
      </c>
      <c r="B56" s="39"/>
      <c r="C56" s="39"/>
      <c r="D56" s="39"/>
      <c r="E56" s="359"/>
      <c r="F56" s="38"/>
      <c r="G56" s="38"/>
      <c r="H56" s="48"/>
      <c r="I56" s="67" t="str">
        <f>IF(OR($B56="",$C56="",$D56="",$E56="",$E56="UPT",$F56&lt;an_initial,$F56&gt;an_final,$M56=FALSE),"",R_BDI_ROM*VLOOKUP(N56,Coef!$E$2:$F$17,2,FALSE))</f>
        <v/>
      </c>
      <c r="J56" s="67" t="str">
        <f>IF(OR($B56="",$C56="",$D56="",$E56="",$E56="UPT",$F56="",$F56&gt;an_final,$M56=FALSE),"",R_BDI_ROM*VLOOKUP(N56,Coef!$E$2:$F$17,2,FALSE))</f>
        <v/>
      </c>
      <c r="K56" s="226" t="str">
        <f t="shared" si="0"/>
        <v/>
      </c>
      <c r="L56" s="226" t="str">
        <f t="shared" si="1"/>
        <v/>
      </c>
      <c r="M56" s="333" t="b">
        <f t="shared" si="2"/>
        <v>0</v>
      </c>
      <c r="N56" s="218">
        <f t="shared" si="4"/>
        <v>1</v>
      </c>
    </row>
    <row r="57" spans="1:14" x14ac:dyDescent="0.25">
      <c r="A57" s="216">
        <v>48</v>
      </c>
      <c r="B57" s="39"/>
      <c r="C57" s="39"/>
      <c r="D57" s="39"/>
      <c r="E57" s="359"/>
      <c r="F57" s="38"/>
      <c r="G57" s="38"/>
      <c r="H57" s="48"/>
      <c r="I57" s="67" t="str">
        <f>IF(OR($B57="",$C57="",$D57="",$E57="",$E57="UPT",$F57&lt;an_initial,$F57&gt;an_final,$M57=FALSE),"",R_BDI_ROM*VLOOKUP(N57,Coef!$E$2:$F$17,2,FALSE))</f>
        <v/>
      </c>
      <c r="J57" s="67" t="str">
        <f>IF(OR($B57="",$C57="",$D57="",$E57="",$E57="UPT",$F57="",$F57&gt;an_final,$M57=FALSE),"",R_BDI_ROM*VLOOKUP(N57,Coef!$E$2:$F$17,2,FALSE))</f>
        <v/>
      </c>
      <c r="K57" s="226" t="str">
        <f t="shared" si="0"/>
        <v/>
      </c>
      <c r="L57" s="226" t="str">
        <f t="shared" si="1"/>
        <v/>
      </c>
      <c r="M57" s="333" t="b">
        <f t="shared" si="2"/>
        <v>0</v>
      </c>
      <c r="N57" s="218">
        <f t="shared" si="4"/>
        <v>1</v>
      </c>
    </row>
    <row r="58" spans="1:14" x14ac:dyDescent="0.25">
      <c r="A58" s="216">
        <v>49</v>
      </c>
      <c r="B58" s="39"/>
      <c r="C58" s="39"/>
      <c r="D58" s="39"/>
      <c r="E58" s="359"/>
      <c r="F58" s="38"/>
      <c r="G58" s="38"/>
      <c r="H58" s="48"/>
      <c r="I58" s="67" t="str">
        <f>IF(OR($B58="",$C58="",$D58="",$E58="",$E58="UPT",$F58&lt;an_initial,$F58&gt;an_final,$M58=FALSE),"",R_BDI_ROM*VLOOKUP(N58,Coef!$E$2:$F$17,2,FALSE))</f>
        <v/>
      </c>
      <c r="J58" s="67" t="str">
        <f>IF(OR($B58="",$C58="",$D58="",$E58="",$E58="UPT",$F58="",$F58&gt;an_final,$M58=FALSE),"",R_BDI_ROM*VLOOKUP(N58,Coef!$E$2:$F$17,2,FALSE))</f>
        <v/>
      </c>
      <c r="K58" s="226" t="str">
        <f t="shared" si="0"/>
        <v/>
      </c>
      <c r="L58" s="226" t="str">
        <f t="shared" si="1"/>
        <v/>
      </c>
      <c r="M58" s="333" t="b">
        <f t="shared" si="2"/>
        <v>0</v>
      </c>
      <c r="N58" s="218">
        <f t="shared" si="4"/>
        <v>1</v>
      </c>
    </row>
    <row r="59" spans="1:14" x14ac:dyDescent="0.25">
      <c r="A59" s="216">
        <v>50</v>
      </c>
      <c r="B59" s="39"/>
      <c r="C59" s="39"/>
      <c r="D59" s="39"/>
      <c r="E59" s="359"/>
      <c r="F59" s="38"/>
      <c r="G59" s="38"/>
      <c r="H59" s="48"/>
      <c r="I59" s="67" t="str">
        <f>IF(OR($B59="",$C59="",$D59="",$E59="",$E59="UPT",$F59&lt;an_initial,$F59&gt;an_final,$M59=FALSE),"",R_BDI_ROM*VLOOKUP(N59,Coef!$E$2:$F$17,2,FALSE))</f>
        <v/>
      </c>
      <c r="J59" s="67" t="str">
        <f>IF(OR($B59="",$C59="",$D59="",$E59="",$E59="UPT",$F59="",$F59&gt;an_final,$M59=FALSE),"",R_BDI_ROM*VLOOKUP(N59,Coef!$E$2:$F$17,2,FALSE))</f>
        <v/>
      </c>
      <c r="K59" s="226" t="str">
        <f t="shared" si="0"/>
        <v/>
      </c>
      <c r="L59" s="226" t="str">
        <f t="shared" si="1"/>
        <v/>
      </c>
      <c r="M59" s="333" t="b">
        <f t="shared" si="2"/>
        <v>0</v>
      </c>
      <c r="N59" s="218">
        <f t="shared" si="4"/>
        <v>1</v>
      </c>
    </row>
    <row r="60" spans="1:14" x14ac:dyDescent="0.25">
      <c r="A60" s="216">
        <v>51</v>
      </c>
      <c r="B60" s="39"/>
      <c r="C60" s="39"/>
      <c r="D60" s="39"/>
      <c r="E60" s="359"/>
      <c r="F60" s="38"/>
      <c r="G60" s="38"/>
      <c r="H60" s="48"/>
      <c r="I60" s="67" t="str">
        <f>IF(OR($B60="",$C60="",$D60="",$E60="",$E60="UPT",$F60&lt;an_initial,$F60&gt;an_final,$M60=FALSE),"",R_BDI_ROM*VLOOKUP(N60,Coef!$E$2:$F$17,2,FALSE))</f>
        <v/>
      </c>
      <c r="J60" s="67" t="str">
        <f>IF(OR($B60="",$C60="",$D60="",$E60="",$E60="UPT",$F60="",$F60&gt;an_final,$M60=FALSE),"",R_BDI_ROM*VLOOKUP(N60,Coef!$E$2:$F$17,2,FALSE))</f>
        <v/>
      </c>
      <c r="K60" s="226" t="str">
        <f t="shared" si="0"/>
        <v/>
      </c>
      <c r="L60" s="226" t="str">
        <f t="shared" si="1"/>
        <v/>
      </c>
      <c r="M60" s="333" t="b">
        <f t="shared" si="2"/>
        <v>0</v>
      </c>
      <c r="N60" s="218">
        <f t="shared" si="4"/>
        <v>1</v>
      </c>
    </row>
    <row r="61" spans="1:14" x14ac:dyDescent="0.25">
      <c r="A61" s="216">
        <v>52</v>
      </c>
      <c r="B61" s="39"/>
      <c r="C61" s="39"/>
      <c r="D61" s="39"/>
      <c r="E61" s="359"/>
      <c r="F61" s="38"/>
      <c r="G61" s="38"/>
      <c r="H61" s="48"/>
      <c r="I61" s="67" t="str">
        <f>IF(OR($B61="",$C61="",$D61="",$E61="",$E61="UPT",$F61&lt;an_initial,$F61&gt;an_final,$M61=FALSE),"",R_BDI_ROM*VLOOKUP(N61,Coef!$E$2:$F$17,2,FALSE))</f>
        <v/>
      </c>
      <c r="J61" s="67" t="str">
        <f>IF(OR($B61="",$C61="",$D61="",$E61="",$E61="UPT",$F61="",$F61&gt;an_final,$M61=FALSE),"",R_BDI_ROM*VLOOKUP(N61,Coef!$E$2:$F$17,2,FALSE))</f>
        <v/>
      </c>
      <c r="K61" s="226" t="str">
        <f t="shared" si="0"/>
        <v/>
      </c>
      <c r="L61" s="226" t="str">
        <f t="shared" si="1"/>
        <v/>
      </c>
      <c r="M61" s="333" t="b">
        <f t="shared" si="2"/>
        <v>0</v>
      </c>
      <c r="N61" s="218">
        <f t="shared" si="4"/>
        <v>1</v>
      </c>
    </row>
    <row r="62" spans="1:14" x14ac:dyDescent="0.25">
      <c r="A62" s="216">
        <v>53</v>
      </c>
      <c r="B62" s="39"/>
      <c r="C62" s="39"/>
      <c r="D62" s="39"/>
      <c r="E62" s="359"/>
      <c r="F62" s="38"/>
      <c r="G62" s="38"/>
      <c r="H62" s="48"/>
      <c r="I62" s="67" t="str">
        <f>IF(OR($B62="",$C62="",$D62="",$E62="",$E62="UPT",$F62&lt;an_initial,$F62&gt;an_final,$M62=FALSE),"",R_BDI_ROM*VLOOKUP(N62,Coef!$E$2:$F$17,2,FALSE))</f>
        <v/>
      </c>
      <c r="J62" s="67" t="str">
        <f>IF(OR($B62="",$C62="",$D62="",$E62="",$E62="UPT",$F62="",$F62&gt;an_final,$M62=FALSE),"",R_BDI_ROM*VLOOKUP(N62,Coef!$E$2:$F$17,2,FALSE))</f>
        <v/>
      </c>
      <c r="K62" s="226" t="str">
        <f t="shared" si="0"/>
        <v/>
      </c>
      <c r="L62" s="226" t="str">
        <f t="shared" si="1"/>
        <v/>
      </c>
      <c r="M62" s="333" t="b">
        <f t="shared" si="2"/>
        <v>0</v>
      </c>
      <c r="N62" s="218">
        <f t="shared" si="4"/>
        <v>1</v>
      </c>
    </row>
    <row r="63" spans="1:14" x14ac:dyDescent="0.25">
      <c r="A63" s="216">
        <v>54</v>
      </c>
      <c r="B63" s="39"/>
      <c r="C63" s="39"/>
      <c r="D63" s="39"/>
      <c r="E63" s="359"/>
      <c r="F63" s="38"/>
      <c r="G63" s="38"/>
      <c r="H63" s="48"/>
      <c r="I63" s="67" t="str">
        <f>IF(OR($B63="",$C63="",$D63="",$E63="",$E63="UPT",$F63&lt;an_initial,$F63&gt;an_final,$M63=FALSE),"",R_BDI_ROM*VLOOKUP(N63,Coef!$E$2:$F$17,2,FALSE))</f>
        <v/>
      </c>
      <c r="J63" s="67" t="str">
        <f>IF(OR($B63="",$C63="",$D63="",$E63="",$E63="UPT",$F63="",$F63&gt;an_final,$M63=FALSE),"",R_BDI_ROM*VLOOKUP(N63,Coef!$E$2:$F$17,2,FALSE))</f>
        <v/>
      </c>
      <c r="K63" s="226" t="str">
        <f t="shared" si="0"/>
        <v/>
      </c>
      <c r="L63" s="226" t="str">
        <f t="shared" si="1"/>
        <v/>
      </c>
      <c r="M63" s="333" t="b">
        <f t="shared" si="2"/>
        <v>0</v>
      </c>
      <c r="N63" s="218">
        <f t="shared" si="4"/>
        <v>1</v>
      </c>
    </row>
    <row r="64" spans="1:14" x14ac:dyDescent="0.25">
      <c r="A64" s="216">
        <v>55</v>
      </c>
      <c r="B64" s="39"/>
      <c r="C64" s="39"/>
      <c r="D64" s="39"/>
      <c r="E64" s="359"/>
      <c r="F64" s="38"/>
      <c r="G64" s="38"/>
      <c r="H64" s="48"/>
      <c r="I64" s="67" t="str">
        <f>IF(OR($B64="",$C64="",$D64="",$E64="",$E64="UPT",$F64&lt;an_initial,$F64&gt;an_final,$M64=FALSE),"",R_BDI_ROM*VLOOKUP(N64,Coef!$E$2:$F$17,2,FALSE))</f>
        <v/>
      </c>
      <c r="J64" s="67" t="str">
        <f>IF(OR($B64="",$C64="",$D64="",$E64="",$E64="UPT",$F64="",$F64&gt;an_final,$M64=FALSE),"",R_BDI_ROM*VLOOKUP(N64,Coef!$E$2:$F$17,2,FALSE))</f>
        <v/>
      </c>
      <c r="K64" s="226" t="str">
        <f t="shared" si="0"/>
        <v/>
      </c>
      <c r="L64" s="226" t="str">
        <f t="shared" si="1"/>
        <v/>
      </c>
      <c r="M64" s="333" t="b">
        <f t="shared" si="2"/>
        <v>0</v>
      </c>
      <c r="N64" s="218">
        <f t="shared" si="4"/>
        <v>1</v>
      </c>
    </row>
    <row r="65" spans="1:14" x14ac:dyDescent="0.25">
      <c r="A65" s="216">
        <v>56</v>
      </c>
      <c r="B65" s="39"/>
      <c r="C65" s="39"/>
      <c r="D65" s="39"/>
      <c r="E65" s="359"/>
      <c r="F65" s="38"/>
      <c r="G65" s="38"/>
      <c r="H65" s="48"/>
      <c r="I65" s="67" t="str">
        <f>IF(OR($B65="",$C65="",$D65="",$E65="",$E65="UPT",$F65&lt;an_initial,$F65&gt;an_final,$M65=FALSE),"",R_BDI_ROM*VLOOKUP(N65,Coef!$E$2:$F$17,2,FALSE))</f>
        <v/>
      </c>
      <c r="J65" s="67" t="str">
        <f>IF(OR($B65="",$C65="",$D65="",$E65="",$E65="UPT",$F65="",$F65&gt;an_final,$M65=FALSE),"",R_BDI_ROM*VLOOKUP(N65,Coef!$E$2:$F$17,2,FALSE))</f>
        <v/>
      </c>
      <c r="K65" s="226" t="str">
        <f t="shared" si="0"/>
        <v/>
      </c>
      <c r="L65" s="226" t="str">
        <f t="shared" si="1"/>
        <v/>
      </c>
      <c r="M65" s="333" t="b">
        <f t="shared" si="2"/>
        <v>0</v>
      </c>
      <c r="N65" s="218">
        <f t="shared" si="4"/>
        <v>1</v>
      </c>
    </row>
    <row r="66" spans="1:14" x14ac:dyDescent="0.25">
      <c r="A66" s="216">
        <v>57</v>
      </c>
      <c r="B66" s="39"/>
      <c r="C66" s="39"/>
      <c r="D66" s="39"/>
      <c r="E66" s="359"/>
      <c r="F66" s="38"/>
      <c r="G66" s="38"/>
      <c r="H66" s="48"/>
      <c r="I66" s="67" t="str">
        <f>IF(OR($B66="",$C66="",$D66="",$E66="",$E66="UPT",$F66&lt;an_initial,$F66&gt;an_final,$M66=FALSE),"",R_BDI_ROM*VLOOKUP(N66,Coef!$E$2:$F$17,2,FALSE))</f>
        <v/>
      </c>
      <c r="J66" s="67" t="str">
        <f>IF(OR($B66="",$C66="",$D66="",$E66="",$E66="UPT",$F66="",$F66&gt;an_final,$M66=FALSE),"",R_BDI_ROM*VLOOKUP(N66,Coef!$E$2:$F$17,2,FALSE))</f>
        <v/>
      </c>
      <c r="K66" s="226" t="str">
        <f t="shared" si="0"/>
        <v/>
      </c>
      <c r="L66" s="226" t="str">
        <f t="shared" si="1"/>
        <v/>
      </c>
      <c r="M66" s="333" t="b">
        <f t="shared" si="2"/>
        <v>0</v>
      </c>
      <c r="N66" s="218">
        <f t="shared" si="4"/>
        <v>1</v>
      </c>
    </row>
    <row r="67" spans="1:14" x14ac:dyDescent="0.25">
      <c r="A67" s="216">
        <v>58</v>
      </c>
      <c r="B67" s="39"/>
      <c r="C67" s="39"/>
      <c r="D67" s="39"/>
      <c r="E67" s="359"/>
      <c r="F67" s="38"/>
      <c r="G67" s="38"/>
      <c r="H67" s="48"/>
      <c r="I67" s="67" t="str">
        <f>IF(OR($B67="",$C67="",$D67="",$E67="",$E67="UPT",$F67&lt;an_initial,$F67&gt;an_final,$M67=FALSE),"",R_BDI_ROM*VLOOKUP(N67,Coef!$E$2:$F$17,2,FALSE))</f>
        <v/>
      </c>
      <c r="J67" s="67" t="str">
        <f>IF(OR($B67="",$C67="",$D67="",$E67="",$E67="UPT",$F67="",$F67&gt;an_final,$M67=FALSE),"",R_BDI_ROM*VLOOKUP(N67,Coef!$E$2:$F$17,2,FALSE))</f>
        <v/>
      </c>
      <c r="K67" s="226" t="str">
        <f t="shared" si="0"/>
        <v/>
      </c>
      <c r="L67" s="226" t="str">
        <f t="shared" si="1"/>
        <v/>
      </c>
      <c r="M67" s="333" t="b">
        <f t="shared" si="2"/>
        <v>0</v>
      </c>
      <c r="N67" s="218">
        <f t="shared" si="4"/>
        <v>1</v>
      </c>
    </row>
    <row r="68" spans="1:14" x14ac:dyDescent="0.25">
      <c r="A68" s="216">
        <v>59</v>
      </c>
      <c r="B68" s="39"/>
      <c r="C68" s="39"/>
      <c r="D68" s="39"/>
      <c r="E68" s="359"/>
      <c r="F68" s="38"/>
      <c r="G68" s="38"/>
      <c r="H68" s="48"/>
      <c r="I68" s="67" t="str">
        <f>IF(OR($B68="",$C68="",$D68="",$E68="",$E68="UPT",$F68&lt;an_initial,$F68&gt;an_final,$M68=FALSE),"",R_BDI_ROM*VLOOKUP(N68,Coef!$E$2:$F$17,2,FALSE))</f>
        <v/>
      </c>
      <c r="J68" s="67" t="str">
        <f>IF(OR($B68="",$C68="",$D68="",$E68="",$E68="UPT",$F68="",$F68&gt;an_final,$M68=FALSE),"",R_BDI_ROM*VLOOKUP(N68,Coef!$E$2:$F$17,2,FALSE))</f>
        <v/>
      </c>
      <c r="K68" s="226" t="str">
        <f t="shared" si="0"/>
        <v/>
      </c>
      <c r="L68" s="226" t="str">
        <f t="shared" si="1"/>
        <v/>
      </c>
      <c r="M68" s="333" t="b">
        <f t="shared" si="2"/>
        <v>0</v>
      </c>
      <c r="N68" s="218">
        <f t="shared" si="4"/>
        <v>1</v>
      </c>
    </row>
    <row r="69" spans="1:14" x14ac:dyDescent="0.25">
      <c r="A69" s="216">
        <v>60</v>
      </c>
      <c r="B69" s="39"/>
      <c r="C69" s="39"/>
      <c r="D69" s="39"/>
      <c r="E69" s="359"/>
      <c r="F69" s="38"/>
      <c r="G69" s="38"/>
      <c r="H69" s="48"/>
      <c r="I69" s="67" t="str">
        <f>IF(OR($B69="",$C69="",$D69="",$E69="",$E69="UPT",$F69&lt;an_initial,$F69&gt;an_final,$M69=FALSE),"",R_BDI_ROM*VLOOKUP(N69,Coef!$E$2:$F$17,2,FALSE))</f>
        <v/>
      </c>
      <c r="J69" s="67" t="str">
        <f>IF(OR($B69="",$C69="",$D69="",$E69="",$E69="UPT",$F69="",$F69&gt;an_final,$M69=FALSE),"",R_BDI_ROM*VLOOKUP(N69,Coef!$E$2:$F$17,2,FALSE))</f>
        <v/>
      </c>
      <c r="K69" s="226" t="str">
        <f t="shared" si="0"/>
        <v/>
      </c>
      <c r="L69" s="226" t="str">
        <f t="shared" si="1"/>
        <v/>
      </c>
      <c r="M69" s="333" t="b">
        <f t="shared" si="2"/>
        <v>0</v>
      </c>
      <c r="N69" s="218">
        <f t="shared" si="4"/>
        <v>1</v>
      </c>
    </row>
    <row r="70" spans="1:14" x14ac:dyDescent="0.25">
      <c r="A70" s="216">
        <v>61</v>
      </c>
      <c r="B70" s="39"/>
      <c r="C70" s="39"/>
      <c r="D70" s="39"/>
      <c r="E70" s="359"/>
      <c r="F70" s="38"/>
      <c r="G70" s="38"/>
      <c r="H70" s="48"/>
      <c r="I70" s="67" t="str">
        <f>IF(OR($B70="",$C70="",$D70="",$E70="",$E70="UPT",$F70&lt;an_initial,$F70&gt;an_final,$M70=FALSE),"",R_BDI_ROM*VLOOKUP(N70,Coef!$E$2:$F$17,2,FALSE))</f>
        <v/>
      </c>
      <c r="J70" s="67" t="str">
        <f>IF(OR($B70="",$C70="",$D70="",$E70="",$E70="UPT",$F70="",$F70&gt;an_final,$M70=FALSE),"",R_BDI_ROM*VLOOKUP(N70,Coef!$E$2:$F$17,2,FALSE))</f>
        <v/>
      </c>
      <c r="K70" s="226" t="str">
        <f t="shared" si="0"/>
        <v/>
      </c>
      <c r="L70" s="226" t="str">
        <f t="shared" si="1"/>
        <v/>
      </c>
      <c r="M70" s="333" t="b">
        <f t="shared" si="2"/>
        <v>0</v>
      </c>
      <c r="N70" s="218">
        <f t="shared" si="4"/>
        <v>1</v>
      </c>
    </row>
    <row r="71" spans="1:14" x14ac:dyDescent="0.25">
      <c r="A71" s="216">
        <v>62</v>
      </c>
      <c r="B71" s="39"/>
      <c r="C71" s="39"/>
      <c r="D71" s="39"/>
      <c r="E71" s="359"/>
      <c r="F71" s="38"/>
      <c r="G71" s="38"/>
      <c r="H71" s="48"/>
      <c r="I71" s="67" t="str">
        <f>IF(OR($B71="",$C71="",$D71="",$E71="",$E71="UPT",$F71&lt;an_initial,$F71&gt;an_final,$M71=FALSE),"",R_BDI_ROM*VLOOKUP(N71,Coef!$E$2:$F$17,2,FALSE))</f>
        <v/>
      </c>
      <c r="J71" s="67" t="str">
        <f>IF(OR($B71="",$C71="",$D71="",$E71="",$E71="UPT",$F71="",$F71&gt;an_final,$M71=FALSE),"",R_BDI_ROM*VLOOKUP(N71,Coef!$E$2:$F$17,2,FALSE))</f>
        <v/>
      </c>
      <c r="K71" s="226" t="str">
        <f t="shared" si="0"/>
        <v/>
      </c>
      <c r="L71" s="226" t="str">
        <f t="shared" si="1"/>
        <v/>
      </c>
      <c r="M71" s="333" t="b">
        <f t="shared" si="2"/>
        <v>0</v>
      </c>
      <c r="N71" s="218">
        <f t="shared" si="4"/>
        <v>1</v>
      </c>
    </row>
    <row r="72" spans="1:14" x14ac:dyDescent="0.25">
      <c r="A72" s="216">
        <v>63</v>
      </c>
      <c r="B72" s="39"/>
      <c r="C72" s="39"/>
      <c r="D72" s="39"/>
      <c r="E72" s="359"/>
      <c r="F72" s="38"/>
      <c r="G72" s="38"/>
      <c r="H72" s="48"/>
      <c r="I72" s="67" t="str">
        <f>IF(OR($B72="",$C72="",$D72="",$E72="",$E72="UPT",$F72&lt;an_initial,$F72&gt;an_final,$M72=FALSE),"",R_BDI_ROM*VLOOKUP(N72,Coef!$E$2:$F$17,2,FALSE))</f>
        <v/>
      </c>
      <c r="J72" s="67" t="str">
        <f>IF(OR($B72="",$C72="",$D72="",$E72="",$E72="UPT",$F72="",$F72&gt;an_final,$M72=FALSE),"",R_BDI_ROM*VLOOKUP(N72,Coef!$E$2:$F$17,2,FALSE))</f>
        <v/>
      </c>
      <c r="K72" s="226" t="str">
        <f t="shared" si="0"/>
        <v/>
      </c>
      <c r="L72" s="226" t="str">
        <f t="shared" si="1"/>
        <v/>
      </c>
      <c r="M72" s="333" t="b">
        <f t="shared" si="2"/>
        <v>0</v>
      </c>
      <c r="N72" s="218">
        <f t="shared" si="4"/>
        <v>1</v>
      </c>
    </row>
    <row r="73" spans="1:14" x14ac:dyDescent="0.25">
      <c r="A73" s="216">
        <v>64</v>
      </c>
      <c r="B73" s="39"/>
      <c r="C73" s="39"/>
      <c r="D73" s="39"/>
      <c r="E73" s="359"/>
      <c r="F73" s="38"/>
      <c r="G73" s="38"/>
      <c r="H73" s="48"/>
      <c r="I73" s="67" t="str">
        <f>IF(OR($B73="",$C73="",$D73="",$E73="",$E73="UPT",$F73&lt;an_initial,$F73&gt;an_final,$M73=FALSE),"",R_BDI_ROM*VLOOKUP(N73,Coef!$E$2:$F$17,2,FALSE))</f>
        <v/>
      </c>
      <c r="J73" s="67" t="str">
        <f>IF(OR($B73="",$C73="",$D73="",$E73="",$E73="UPT",$F73="",$F73&gt;an_final,$M73=FALSE),"",R_BDI_ROM*VLOOKUP(N73,Coef!$E$2:$F$17,2,FALSE))</f>
        <v/>
      </c>
      <c r="K73" s="226" t="str">
        <f t="shared" si="0"/>
        <v/>
      </c>
      <c r="L73" s="226" t="str">
        <f t="shared" si="1"/>
        <v/>
      </c>
      <c r="M73" s="333" t="b">
        <f t="shared" si="2"/>
        <v>0</v>
      </c>
      <c r="N73" s="218">
        <f t="shared" si="4"/>
        <v>1</v>
      </c>
    </row>
    <row r="74" spans="1:14" x14ac:dyDescent="0.25">
      <c r="A74" s="216">
        <v>65</v>
      </c>
      <c r="B74" s="39"/>
      <c r="C74" s="39"/>
      <c r="D74" s="39"/>
      <c r="E74" s="359"/>
      <c r="F74" s="38"/>
      <c r="G74" s="38"/>
      <c r="H74" s="48"/>
      <c r="I74" s="67" t="str">
        <f>IF(OR($B74="",$C74="",$D74="",$E74="",$E74="UPT",$F74&lt;an_initial,$F74&gt;an_final,$M74=FALSE),"",R_BDI_ROM*VLOOKUP(N74,Coef!$E$2:$F$17,2,FALSE))</f>
        <v/>
      </c>
      <c r="J74" s="67" t="str">
        <f>IF(OR($B74="",$C74="",$D74="",$E74="",$E74="UPT",$F74="",$F74&gt;an_final,$M74=FALSE),"",R_BDI_ROM*VLOOKUP(N74,Coef!$E$2:$F$17,2,FALSE))</f>
        <v/>
      </c>
      <c r="K74" s="226" t="str">
        <f t="shared" ref="K74:K137" si="5">IF(OR($B74="",$C74="",$D74="",$E74="",$E74="UPT",$F74&gt;an_final,,$M74=FALSE),"",IF($F74&gt;=an_initial,1,""))</f>
        <v/>
      </c>
      <c r="L74" s="226" t="str">
        <f t="shared" ref="L74:L137" si="6">IF(OR($B74="",$C74="",$D74="",$E74="",$E74="UPT",$F74="",$F74&gt;an_final,,$M74=FALSE),"",1)</f>
        <v/>
      </c>
      <c r="M74" s="333" t="b">
        <f t="shared" ref="M74:M137" si="7">IF(nume_candidat="",FALSE,ISNUMBER(SEARCH(nume_candidat,$B74)))</f>
        <v>0</v>
      </c>
      <c r="N74" s="218">
        <f t="shared" ref="N74:N105" si="8">LEN(B74)-LEN(SUBSTITUTE(B74,",",""))+1</f>
        <v>1</v>
      </c>
    </row>
    <row r="75" spans="1:14" x14ac:dyDescent="0.25">
      <c r="A75" s="216">
        <v>66</v>
      </c>
      <c r="B75" s="39"/>
      <c r="C75" s="39"/>
      <c r="D75" s="39"/>
      <c r="E75" s="359"/>
      <c r="F75" s="38"/>
      <c r="G75" s="38"/>
      <c r="H75" s="48"/>
      <c r="I75" s="67" t="str">
        <f>IF(OR($B75="",$C75="",$D75="",$E75="",$E75="UPT",$F75&lt;an_initial,$F75&gt;an_final,$M75=FALSE),"",R_BDI_ROM*VLOOKUP(N75,Coef!$E$2:$F$17,2,FALSE))</f>
        <v/>
      </c>
      <c r="J75" s="67" t="str">
        <f>IF(OR($B75="",$C75="",$D75="",$E75="",$E75="UPT",$F75="",$F75&gt;an_final,$M75=FALSE),"",R_BDI_ROM*VLOOKUP(N75,Coef!$E$2:$F$17,2,FALSE))</f>
        <v/>
      </c>
      <c r="K75" s="226" t="str">
        <f t="shared" si="5"/>
        <v/>
      </c>
      <c r="L75" s="226" t="str">
        <f t="shared" si="6"/>
        <v/>
      </c>
      <c r="M75" s="333" t="b">
        <f t="shared" si="7"/>
        <v>0</v>
      </c>
      <c r="N75" s="218">
        <f t="shared" si="8"/>
        <v>1</v>
      </c>
    </row>
    <row r="76" spans="1:14" x14ac:dyDescent="0.25">
      <c r="A76" s="216">
        <v>67</v>
      </c>
      <c r="B76" s="39"/>
      <c r="C76" s="39"/>
      <c r="D76" s="39"/>
      <c r="E76" s="359"/>
      <c r="F76" s="38"/>
      <c r="G76" s="38"/>
      <c r="H76" s="48"/>
      <c r="I76" s="67" t="str">
        <f>IF(OR($B76="",$C76="",$D76="",$E76="",$E76="UPT",$F76&lt;an_initial,$F76&gt;an_final,$M76=FALSE),"",R_BDI_ROM*VLOOKUP(N76,Coef!$E$2:$F$17,2,FALSE))</f>
        <v/>
      </c>
      <c r="J76" s="67" t="str">
        <f>IF(OR($B76="",$C76="",$D76="",$E76="",$E76="UPT",$F76="",$F76&gt;an_final,$M76=FALSE),"",R_BDI_ROM*VLOOKUP(N76,Coef!$E$2:$F$17,2,FALSE))</f>
        <v/>
      </c>
      <c r="K76" s="226" t="str">
        <f t="shared" si="5"/>
        <v/>
      </c>
      <c r="L76" s="226" t="str">
        <f t="shared" si="6"/>
        <v/>
      </c>
      <c r="M76" s="333" t="b">
        <f t="shared" si="7"/>
        <v>0</v>
      </c>
      <c r="N76" s="218">
        <f t="shared" si="8"/>
        <v>1</v>
      </c>
    </row>
    <row r="77" spans="1:14" x14ac:dyDescent="0.25">
      <c r="A77" s="216">
        <v>68</v>
      </c>
      <c r="B77" s="39"/>
      <c r="C77" s="39"/>
      <c r="D77" s="39"/>
      <c r="E77" s="359"/>
      <c r="F77" s="38"/>
      <c r="G77" s="38"/>
      <c r="H77" s="48"/>
      <c r="I77" s="67" t="str">
        <f>IF(OR($B77="",$C77="",$D77="",$E77="",$E77="UPT",$F77&lt;an_initial,$F77&gt;an_final,$M77=FALSE),"",R_BDI_ROM*VLOOKUP(N77,Coef!$E$2:$F$17,2,FALSE))</f>
        <v/>
      </c>
      <c r="J77" s="67" t="str">
        <f>IF(OR($B77="",$C77="",$D77="",$E77="",$E77="UPT",$F77="",$F77&gt;an_final,$M77=FALSE),"",R_BDI_ROM*VLOOKUP(N77,Coef!$E$2:$F$17,2,FALSE))</f>
        <v/>
      </c>
      <c r="K77" s="226" t="str">
        <f t="shared" si="5"/>
        <v/>
      </c>
      <c r="L77" s="226" t="str">
        <f t="shared" si="6"/>
        <v/>
      </c>
      <c r="M77" s="333" t="b">
        <f t="shared" si="7"/>
        <v>0</v>
      </c>
      <c r="N77" s="218">
        <f t="shared" si="8"/>
        <v>1</v>
      </c>
    </row>
    <row r="78" spans="1:14" x14ac:dyDescent="0.25">
      <c r="A78" s="216">
        <v>69</v>
      </c>
      <c r="B78" s="39"/>
      <c r="C78" s="39"/>
      <c r="D78" s="39"/>
      <c r="E78" s="359"/>
      <c r="F78" s="38"/>
      <c r="G78" s="38"/>
      <c r="H78" s="48"/>
      <c r="I78" s="67" t="str">
        <f>IF(OR($B78="",$C78="",$D78="",$E78="",$E78="UPT",$F78&lt;an_initial,$F78&gt;an_final,$M78=FALSE),"",R_BDI_ROM*VLOOKUP(N78,Coef!$E$2:$F$17,2,FALSE))</f>
        <v/>
      </c>
      <c r="J78" s="67" t="str">
        <f>IF(OR($B78="",$C78="",$D78="",$E78="",$E78="UPT",$F78="",$F78&gt;an_final,$M78=FALSE),"",R_BDI_ROM*VLOOKUP(N78,Coef!$E$2:$F$17,2,FALSE))</f>
        <v/>
      </c>
      <c r="K78" s="226" t="str">
        <f t="shared" si="5"/>
        <v/>
      </c>
      <c r="L78" s="226" t="str">
        <f t="shared" si="6"/>
        <v/>
      </c>
      <c r="M78" s="333" t="b">
        <f t="shared" si="7"/>
        <v>0</v>
      </c>
      <c r="N78" s="218">
        <f t="shared" si="8"/>
        <v>1</v>
      </c>
    </row>
    <row r="79" spans="1:14" x14ac:dyDescent="0.25">
      <c r="A79" s="216">
        <v>70</v>
      </c>
      <c r="B79" s="39"/>
      <c r="C79" s="39"/>
      <c r="D79" s="39"/>
      <c r="E79" s="359"/>
      <c r="F79" s="38"/>
      <c r="G79" s="38"/>
      <c r="H79" s="48"/>
      <c r="I79" s="67" t="str">
        <f>IF(OR($B79="",$C79="",$D79="",$E79="",$E79="UPT",$F79&lt;an_initial,$F79&gt;an_final,$M79=FALSE),"",R_BDI_ROM*VLOOKUP(N79,Coef!$E$2:$F$17,2,FALSE))</f>
        <v/>
      </c>
      <c r="J79" s="67" t="str">
        <f>IF(OR($B79="",$C79="",$D79="",$E79="",$E79="UPT",$F79="",$F79&gt;an_final,$M79=FALSE),"",R_BDI_ROM*VLOOKUP(N79,Coef!$E$2:$F$17,2,FALSE))</f>
        <v/>
      </c>
      <c r="K79" s="226" t="str">
        <f t="shared" si="5"/>
        <v/>
      </c>
      <c r="L79" s="226" t="str">
        <f t="shared" si="6"/>
        <v/>
      </c>
      <c r="M79" s="333" t="b">
        <f t="shared" si="7"/>
        <v>0</v>
      </c>
      <c r="N79" s="218">
        <f t="shared" si="8"/>
        <v>1</v>
      </c>
    </row>
    <row r="80" spans="1:14" x14ac:dyDescent="0.25">
      <c r="A80" s="216">
        <v>71</v>
      </c>
      <c r="B80" s="39"/>
      <c r="C80" s="39"/>
      <c r="D80" s="39"/>
      <c r="E80" s="359"/>
      <c r="F80" s="38"/>
      <c r="G80" s="38"/>
      <c r="H80" s="48"/>
      <c r="I80" s="67" t="str">
        <f>IF(OR($B80="",$C80="",$D80="",$E80="",$E80="UPT",$F80&lt;an_initial,$F80&gt;an_final,$M80=FALSE),"",R_BDI_ROM*VLOOKUP(N80,Coef!$E$2:$F$17,2,FALSE))</f>
        <v/>
      </c>
      <c r="J80" s="67" t="str">
        <f>IF(OR($B80="",$C80="",$D80="",$E80="",$E80="UPT",$F80="",$F80&gt;an_final,$M80=FALSE),"",R_BDI_ROM*VLOOKUP(N80,Coef!$E$2:$F$17,2,FALSE))</f>
        <v/>
      </c>
      <c r="K80" s="226" t="str">
        <f t="shared" si="5"/>
        <v/>
      </c>
      <c r="L80" s="226" t="str">
        <f t="shared" si="6"/>
        <v/>
      </c>
      <c r="M80" s="333" t="b">
        <f t="shared" si="7"/>
        <v>0</v>
      </c>
      <c r="N80" s="218">
        <f t="shared" si="8"/>
        <v>1</v>
      </c>
    </row>
    <row r="81" spans="1:14" x14ac:dyDescent="0.25">
      <c r="A81" s="216">
        <v>72</v>
      </c>
      <c r="B81" s="39"/>
      <c r="C81" s="39"/>
      <c r="D81" s="39"/>
      <c r="E81" s="359"/>
      <c r="F81" s="38"/>
      <c r="G81" s="38"/>
      <c r="H81" s="48"/>
      <c r="I81" s="67" t="str">
        <f>IF(OR($B81="",$C81="",$D81="",$E81="",$E81="UPT",$F81&lt;an_initial,$F81&gt;an_final,$M81=FALSE),"",R_BDI_ROM*VLOOKUP(N81,Coef!$E$2:$F$17,2,FALSE))</f>
        <v/>
      </c>
      <c r="J81" s="67" t="str">
        <f>IF(OR($B81="",$C81="",$D81="",$E81="",$E81="UPT",$F81="",$F81&gt;an_final,$M81=FALSE),"",R_BDI_ROM*VLOOKUP(N81,Coef!$E$2:$F$17,2,FALSE))</f>
        <v/>
      </c>
      <c r="K81" s="226" t="str">
        <f t="shared" si="5"/>
        <v/>
      </c>
      <c r="L81" s="226" t="str">
        <f t="shared" si="6"/>
        <v/>
      </c>
      <c r="M81" s="333" t="b">
        <f t="shared" si="7"/>
        <v>0</v>
      </c>
      <c r="N81" s="218">
        <f t="shared" si="8"/>
        <v>1</v>
      </c>
    </row>
    <row r="82" spans="1:14" x14ac:dyDescent="0.25">
      <c r="A82" s="216">
        <v>73</v>
      </c>
      <c r="B82" s="39"/>
      <c r="C82" s="39"/>
      <c r="D82" s="39"/>
      <c r="E82" s="359"/>
      <c r="F82" s="38"/>
      <c r="G82" s="38"/>
      <c r="H82" s="48"/>
      <c r="I82" s="67" t="str">
        <f>IF(OR($B82="",$C82="",$D82="",$E82="",$E82="UPT",$F82&lt;an_initial,$F82&gt;an_final,$M82=FALSE),"",R_BDI_ROM*VLOOKUP(N82,Coef!$E$2:$F$17,2,FALSE))</f>
        <v/>
      </c>
      <c r="J82" s="67" t="str">
        <f>IF(OR($B82="",$C82="",$D82="",$E82="",$E82="UPT",$F82="",$F82&gt;an_final,$M82=FALSE),"",R_BDI_ROM*VLOOKUP(N82,Coef!$E$2:$F$17,2,FALSE))</f>
        <v/>
      </c>
      <c r="K82" s="226" t="str">
        <f t="shared" si="5"/>
        <v/>
      </c>
      <c r="L82" s="226" t="str">
        <f t="shared" si="6"/>
        <v/>
      </c>
      <c r="M82" s="333" t="b">
        <f t="shared" si="7"/>
        <v>0</v>
      </c>
      <c r="N82" s="218">
        <f t="shared" si="8"/>
        <v>1</v>
      </c>
    </row>
    <row r="83" spans="1:14" x14ac:dyDescent="0.25">
      <c r="A83" s="216">
        <v>74</v>
      </c>
      <c r="B83" s="39"/>
      <c r="C83" s="39"/>
      <c r="D83" s="39"/>
      <c r="E83" s="359"/>
      <c r="F83" s="38"/>
      <c r="G83" s="38"/>
      <c r="H83" s="48"/>
      <c r="I83" s="67" t="str">
        <f>IF(OR($B83="",$C83="",$D83="",$E83="",$E83="UPT",$F83&lt;an_initial,$F83&gt;an_final,$M83=FALSE),"",R_BDI_ROM*VLOOKUP(N83,Coef!$E$2:$F$17,2,FALSE))</f>
        <v/>
      </c>
      <c r="J83" s="67" t="str">
        <f>IF(OR($B83="",$C83="",$D83="",$E83="",$E83="UPT",$F83="",$F83&gt;an_final,$M83=FALSE),"",R_BDI_ROM*VLOOKUP(N83,Coef!$E$2:$F$17,2,FALSE))</f>
        <v/>
      </c>
      <c r="K83" s="226" t="str">
        <f t="shared" si="5"/>
        <v/>
      </c>
      <c r="L83" s="226" t="str">
        <f t="shared" si="6"/>
        <v/>
      </c>
      <c r="M83" s="333" t="b">
        <f t="shared" si="7"/>
        <v>0</v>
      </c>
      <c r="N83" s="218">
        <f t="shared" si="8"/>
        <v>1</v>
      </c>
    </row>
    <row r="84" spans="1:14" x14ac:dyDescent="0.25">
      <c r="A84" s="216">
        <v>75</v>
      </c>
      <c r="B84" s="39"/>
      <c r="C84" s="39"/>
      <c r="D84" s="39"/>
      <c r="E84" s="359"/>
      <c r="F84" s="38"/>
      <c r="G84" s="38"/>
      <c r="H84" s="48"/>
      <c r="I84" s="67" t="str">
        <f>IF(OR($B84="",$C84="",$D84="",$E84="",$E84="UPT",$F84&lt;an_initial,$F84&gt;an_final,$M84=FALSE),"",R_BDI_ROM*VLOOKUP(N84,Coef!$E$2:$F$17,2,FALSE))</f>
        <v/>
      </c>
      <c r="J84" s="67" t="str">
        <f>IF(OR($B84="",$C84="",$D84="",$E84="",$E84="UPT",$F84="",$F84&gt;an_final,$M84=FALSE),"",R_BDI_ROM*VLOOKUP(N84,Coef!$E$2:$F$17,2,FALSE))</f>
        <v/>
      </c>
      <c r="K84" s="226" t="str">
        <f t="shared" si="5"/>
        <v/>
      </c>
      <c r="L84" s="226" t="str">
        <f t="shared" si="6"/>
        <v/>
      </c>
      <c r="M84" s="333" t="b">
        <f t="shared" si="7"/>
        <v>0</v>
      </c>
      <c r="N84" s="218">
        <f t="shared" si="8"/>
        <v>1</v>
      </c>
    </row>
    <row r="85" spans="1:14" x14ac:dyDescent="0.25">
      <c r="A85" s="216">
        <v>76</v>
      </c>
      <c r="B85" s="39"/>
      <c r="C85" s="39"/>
      <c r="D85" s="39"/>
      <c r="E85" s="359"/>
      <c r="F85" s="38"/>
      <c r="G85" s="38"/>
      <c r="H85" s="48"/>
      <c r="I85" s="67" t="str">
        <f>IF(OR($B85="",$C85="",$D85="",$E85="",$E85="UPT",$F85&lt;an_initial,$F85&gt;an_final,$M85=FALSE),"",R_BDI_ROM*VLOOKUP(N85,Coef!$E$2:$F$17,2,FALSE))</f>
        <v/>
      </c>
      <c r="J85" s="67" t="str">
        <f>IF(OR($B85="",$C85="",$D85="",$E85="",$E85="UPT",$F85="",$F85&gt;an_final,$M85=FALSE),"",R_BDI_ROM*VLOOKUP(N85,Coef!$E$2:$F$17,2,FALSE))</f>
        <v/>
      </c>
      <c r="K85" s="226" t="str">
        <f t="shared" si="5"/>
        <v/>
      </c>
      <c r="L85" s="226" t="str">
        <f t="shared" si="6"/>
        <v/>
      </c>
      <c r="M85" s="333" t="b">
        <f t="shared" si="7"/>
        <v>0</v>
      </c>
      <c r="N85" s="218">
        <f t="shared" si="8"/>
        <v>1</v>
      </c>
    </row>
    <row r="86" spans="1:14" x14ac:dyDescent="0.25">
      <c r="A86" s="216">
        <v>77</v>
      </c>
      <c r="B86" s="39"/>
      <c r="C86" s="39"/>
      <c r="D86" s="39"/>
      <c r="E86" s="359"/>
      <c r="F86" s="38"/>
      <c r="G86" s="38"/>
      <c r="H86" s="48"/>
      <c r="I86" s="67" t="str">
        <f>IF(OR($B86="",$C86="",$D86="",$E86="",$E86="UPT",$F86&lt;an_initial,$F86&gt;an_final,$M86=FALSE),"",R_BDI_ROM*VLOOKUP(N86,Coef!$E$2:$F$17,2,FALSE))</f>
        <v/>
      </c>
      <c r="J86" s="67" t="str">
        <f>IF(OR($B86="",$C86="",$D86="",$E86="",$E86="UPT",$F86="",$F86&gt;an_final,$M86=FALSE),"",R_BDI_ROM*VLOOKUP(N86,Coef!$E$2:$F$17,2,FALSE))</f>
        <v/>
      </c>
      <c r="K86" s="226" t="str">
        <f t="shared" si="5"/>
        <v/>
      </c>
      <c r="L86" s="226" t="str">
        <f t="shared" si="6"/>
        <v/>
      </c>
      <c r="M86" s="333" t="b">
        <f t="shared" si="7"/>
        <v>0</v>
      </c>
      <c r="N86" s="218">
        <f t="shared" si="8"/>
        <v>1</v>
      </c>
    </row>
    <row r="87" spans="1:14" x14ac:dyDescent="0.25">
      <c r="A87" s="216">
        <v>78</v>
      </c>
      <c r="B87" s="39"/>
      <c r="C87" s="39"/>
      <c r="D87" s="39"/>
      <c r="E87" s="359"/>
      <c r="F87" s="38"/>
      <c r="G87" s="38"/>
      <c r="H87" s="48"/>
      <c r="I87" s="67" t="str">
        <f>IF(OR($B87="",$C87="",$D87="",$E87="",$E87="UPT",$F87&lt;an_initial,$F87&gt;an_final,$M87=FALSE),"",R_BDI_ROM*VLOOKUP(N87,Coef!$E$2:$F$17,2,FALSE))</f>
        <v/>
      </c>
      <c r="J87" s="67" t="str">
        <f>IF(OR($B87="",$C87="",$D87="",$E87="",$E87="UPT",$F87="",$F87&gt;an_final,$M87=FALSE),"",R_BDI_ROM*VLOOKUP(N87,Coef!$E$2:$F$17,2,FALSE))</f>
        <v/>
      </c>
      <c r="K87" s="226" t="str">
        <f t="shared" si="5"/>
        <v/>
      </c>
      <c r="L87" s="226" t="str">
        <f t="shared" si="6"/>
        <v/>
      </c>
      <c r="M87" s="333" t="b">
        <f t="shared" si="7"/>
        <v>0</v>
      </c>
      <c r="N87" s="218">
        <f t="shared" si="8"/>
        <v>1</v>
      </c>
    </row>
    <row r="88" spans="1:14" x14ac:dyDescent="0.25">
      <c r="A88" s="216">
        <v>79</v>
      </c>
      <c r="B88" s="39"/>
      <c r="C88" s="39"/>
      <c r="D88" s="39"/>
      <c r="E88" s="359"/>
      <c r="F88" s="38"/>
      <c r="G88" s="38"/>
      <c r="H88" s="48"/>
      <c r="I88" s="67" t="str">
        <f>IF(OR($B88="",$C88="",$D88="",$E88="",$E88="UPT",$F88&lt;an_initial,$F88&gt;an_final,$M88=FALSE),"",R_BDI_ROM*VLOOKUP(N88,Coef!$E$2:$F$17,2,FALSE))</f>
        <v/>
      </c>
      <c r="J88" s="67" t="str">
        <f>IF(OR($B88="",$C88="",$D88="",$E88="",$E88="UPT",$F88="",$F88&gt;an_final,$M88=FALSE),"",R_BDI_ROM*VLOOKUP(N88,Coef!$E$2:$F$17,2,FALSE))</f>
        <v/>
      </c>
      <c r="K88" s="226" t="str">
        <f t="shared" si="5"/>
        <v/>
      </c>
      <c r="L88" s="226" t="str">
        <f t="shared" si="6"/>
        <v/>
      </c>
      <c r="M88" s="333" t="b">
        <f t="shared" si="7"/>
        <v>0</v>
      </c>
      <c r="N88" s="218">
        <f t="shared" si="8"/>
        <v>1</v>
      </c>
    </row>
    <row r="89" spans="1:14" x14ac:dyDescent="0.25">
      <c r="A89" s="216">
        <v>80</v>
      </c>
      <c r="B89" s="39"/>
      <c r="C89" s="39"/>
      <c r="D89" s="39"/>
      <c r="E89" s="359"/>
      <c r="F89" s="38"/>
      <c r="G89" s="38"/>
      <c r="H89" s="48"/>
      <c r="I89" s="67" t="str">
        <f>IF(OR($B89="",$C89="",$D89="",$E89="",$E89="UPT",$F89&lt;an_initial,$F89&gt;an_final,$M89=FALSE),"",R_BDI_ROM*VLOOKUP(N89,Coef!$E$2:$F$17,2,FALSE))</f>
        <v/>
      </c>
      <c r="J89" s="67" t="str">
        <f>IF(OR($B89="",$C89="",$D89="",$E89="",$E89="UPT",$F89="",$F89&gt;an_final,$M89=FALSE),"",R_BDI_ROM*VLOOKUP(N89,Coef!$E$2:$F$17,2,FALSE))</f>
        <v/>
      </c>
      <c r="K89" s="226" t="str">
        <f t="shared" si="5"/>
        <v/>
      </c>
      <c r="L89" s="226" t="str">
        <f t="shared" si="6"/>
        <v/>
      </c>
      <c r="M89" s="333" t="b">
        <f t="shared" si="7"/>
        <v>0</v>
      </c>
      <c r="N89" s="218">
        <f t="shared" si="8"/>
        <v>1</v>
      </c>
    </row>
    <row r="90" spans="1:14" x14ac:dyDescent="0.25">
      <c r="A90" s="216">
        <v>81</v>
      </c>
      <c r="B90" s="39"/>
      <c r="C90" s="39"/>
      <c r="D90" s="39"/>
      <c r="E90" s="359"/>
      <c r="F90" s="38"/>
      <c r="G90" s="38"/>
      <c r="H90" s="48"/>
      <c r="I90" s="67" t="str">
        <f>IF(OR($B90="",$C90="",$D90="",$E90="",$E90="UPT",$F90&lt;an_initial,$F90&gt;an_final,$M90=FALSE),"",R_BDI_ROM*VLOOKUP(N90,Coef!$E$2:$F$17,2,FALSE))</f>
        <v/>
      </c>
      <c r="J90" s="67" t="str">
        <f>IF(OR($B90="",$C90="",$D90="",$E90="",$E90="UPT",$F90="",$F90&gt;an_final,$M90=FALSE),"",R_BDI_ROM*VLOOKUP(N90,Coef!$E$2:$F$17,2,FALSE))</f>
        <v/>
      </c>
      <c r="K90" s="226" t="str">
        <f t="shared" si="5"/>
        <v/>
      </c>
      <c r="L90" s="226" t="str">
        <f t="shared" si="6"/>
        <v/>
      </c>
      <c r="M90" s="333" t="b">
        <f t="shared" si="7"/>
        <v>0</v>
      </c>
      <c r="N90" s="218">
        <f t="shared" si="8"/>
        <v>1</v>
      </c>
    </row>
    <row r="91" spans="1:14" x14ac:dyDescent="0.25">
      <c r="A91" s="216">
        <v>82</v>
      </c>
      <c r="B91" s="39"/>
      <c r="C91" s="39"/>
      <c r="D91" s="39"/>
      <c r="E91" s="359"/>
      <c r="F91" s="38"/>
      <c r="G91" s="38"/>
      <c r="H91" s="48"/>
      <c r="I91" s="67" t="str">
        <f>IF(OR($B91="",$C91="",$D91="",$E91="",$E91="UPT",$F91&lt;an_initial,$F91&gt;an_final,$M91=FALSE),"",R_BDI_ROM*VLOOKUP(N91,Coef!$E$2:$F$17,2,FALSE))</f>
        <v/>
      </c>
      <c r="J91" s="67" t="str">
        <f>IF(OR($B91="",$C91="",$D91="",$E91="",$E91="UPT",$F91="",$F91&gt;an_final,$M91=FALSE),"",R_BDI_ROM*VLOOKUP(N91,Coef!$E$2:$F$17,2,FALSE))</f>
        <v/>
      </c>
      <c r="K91" s="226" t="str">
        <f t="shared" si="5"/>
        <v/>
      </c>
      <c r="L91" s="226" t="str">
        <f t="shared" si="6"/>
        <v/>
      </c>
      <c r="M91" s="333" t="b">
        <f t="shared" si="7"/>
        <v>0</v>
      </c>
      <c r="N91" s="218">
        <f t="shared" si="8"/>
        <v>1</v>
      </c>
    </row>
    <row r="92" spans="1:14" x14ac:dyDescent="0.25">
      <c r="A92" s="216">
        <v>83</v>
      </c>
      <c r="B92" s="39"/>
      <c r="C92" s="39"/>
      <c r="D92" s="39"/>
      <c r="E92" s="359"/>
      <c r="F92" s="38"/>
      <c r="G92" s="38"/>
      <c r="H92" s="48"/>
      <c r="I92" s="67" t="str">
        <f>IF(OR($B92="",$C92="",$D92="",$E92="",$E92="UPT",$F92&lt;an_initial,$F92&gt;an_final,$M92=FALSE),"",R_BDI_ROM*VLOOKUP(N92,Coef!$E$2:$F$17,2,FALSE))</f>
        <v/>
      </c>
      <c r="J92" s="67" t="str">
        <f>IF(OR($B92="",$C92="",$D92="",$E92="",$E92="UPT",$F92="",$F92&gt;an_final,$M92=FALSE),"",R_BDI_ROM*VLOOKUP(N92,Coef!$E$2:$F$17,2,FALSE))</f>
        <v/>
      </c>
      <c r="K92" s="226" t="str">
        <f t="shared" si="5"/>
        <v/>
      </c>
      <c r="L92" s="226" t="str">
        <f t="shared" si="6"/>
        <v/>
      </c>
      <c r="M92" s="333" t="b">
        <f t="shared" si="7"/>
        <v>0</v>
      </c>
      <c r="N92" s="218">
        <f t="shared" si="8"/>
        <v>1</v>
      </c>
    </row>
    <row r="93" spans="1:14" x14ac:dyDescent="0.25">
      <c r="A93" s="216">
        <v>84</v>
      </c>
      <c r="B93" s="39"/>
      <c r="C93" s="39"/>
      <c r="D93" s="39"/>
      <c r="E93" s="359"/>
      <c r="F93" s="38"/>
      <c r="G93" s="38"/>
      <c r="H93" s="48"/>
      <c r="I93" s="67" t="str">
        <f>IF(OR($B93="",$C93="",$D93="",$E93="",$E93="UPT",$F93&lt;an_initial,$F93&gt;an_final,$M93=FALSE),"",R_BDI_ROM*VLOOKUP(N93,Coef!$E$2:$F$17,2,FALSE))</f>
        <v/>
      </c>
      <c r="J93" s="67" t="str">
        <f>IF(OR($B93="",$C93="",$D93="",$E93="",$E93="UPT",$F93="",$F93&gt;an_final,$M93=FALSE),"",R_BDI_ROM*VLOOKUP(N93,Coef!$E$2:$F$17,2,FALSE))</f>
        <v/>
      </c>
      <c r="K93" s="226" t="str">
        <f t="shared" si="5"/>
        <v/>
      </c>
      <c r="L93" s="226" t="str">
        <f t="shared" si="6"/>
        <v/>
      </c>
      <c r="M93" s="333" t="b">
        <f t="shared" si="7"/>
        <v>0</v>
      </c>
      <c r="N93" s="218">
        <f t="shared" si="8"/>
        <v>1</v>
      </c>
    </row>
    <row r="94" spans="1:14" x14ac:dyDescent="0.25">
      <c r="A94" s="216">
        <v>85</v>
      </c>
      <c r="B94" s="39"/>
      <c r="C94" s="39"/>
      <c r="D94" s="39"/>
      <c r="E94" s="359"/>
      <c r="F94" s="38"/>
      <c r="G94" s="38"/>
      <c r="H94" s="48"/>
      <c r="I94" s="67" t="str">
        <f>IF(OR($B94="",$C94="",$D94="",$E94="",$E94="UPT",$F94&lt;an_initial,$F94&gt;an_final,$M94=FALSE),"",R_BDI_ROM*VLOOKUP(N94,Coef!$E$2:$F$17,2,FALSE))</f>
        <v/>
      </c>
      <c r="J94" s="67" t="str">
        <f>IF(OR($B94="",$C94="",$D94="",$E94="",$E94="UPT",$F94="",$F94&gt;an_final,$M94=FALSE),"",R_BDI_ROM*VLOOKUP(N94,Coef!$E$2:$F$17,2,FALSE))</f>
        <v/>
      </c>
      <c r="K94" s="226" t="str">
        <f t="shared" si="5"/>
        <v/>
      </c>
      <c r="L94" s="226" t="str">
        <f t="shared" si="6"/>
        <v/>
      </c>
      <c r="M94" s="333" t="b">
        <f t="shared" si="7"/>
        <v>0</v>
      </c>
      <c r="N94" s="218">
        <f t="shared" si="8"/>
        <v>1</v>
      </c>
    </row>
    <row r="95" spans="1:14" x14ac:dyDescent="0.25">
      <c r="A95" s="216">
        <v>86</v>
      </c>
      <c r="B95" s="39"/>
      <c r="C95" s="39"/>
      <c r="D95" s="39"/>
      <c r="E95" s="359"/>
      <c r="F95" s="38"/>
      <c r="G95" s="38"/>
      <c r="H95" s="48"/>
      <c r="I95" s="67" t="str">
        <f>IF(OR($B95="",$C95="",$D95="",$E95="",$E95="UPT",$F95&lt;an_initial,$F95&gt;an_final,$M95=FALSE),"",R_BDI_ROM*VLOOKUP(N95,Coef!$E$2:$F$17,2,FALSE))</f>
        <v/>
      </c>
      <c r="J95" s="67" t="str">
        <f>IF(OR($B95="",$C95="",$D95="",$E95="",$E95="UPT",$F95="",$F95&gt;an_final,$M95=FALSE),"",R_BDI_ROM*VLOOKUP(N95,Coef!$E$2:$F$17,2,FALSE))</f>
        <v/>
      </c>
      <c r="K95" s="226" t="str">
        <f t="shared" si="5"/>
        <v/>
      </c>
      <c r="L95" s="226" t="str">
        <f t="shared" si="6"/>
        <v/>
      </c>
      <c r="M95" s="333" t="b">
        <f t="shared" si="7"/>
        <v>0</v>
      </c>
      <c r="N95" s="218">
        <f t="shared" si="8"/>
        <v>1</v>
      </c>
    </row>
    <row r="96" spans="1:14" x14ac:dyDescent="0.25">
      <c r="A96" s="216">
        <v>87</v>
      </c>
      <c r="B96" s="39"/>
      <c r="C96" s="39"/>
      <c r="D96" s="39"/>
      <c r="E96" s="359"/>
      <c r="F96" s="38"/>
      <c r="G96" s="38"/>
      <c r="H96" s="48"/>
      <c r="I96" s="67" t="str">
        <f>IF(OR($B96="",$C96="",$D96="",$E96="",$E96="UPT",$F96&lt;an_initial,$F96&gt;an_final,$M96=FALSE),"",R_BDI_ROM*VLOOKUP(N96,Coef!$E$2:$F$17,2,FALSE))</f>
        <v/>
      </c>
      <c r="J96" s="67" t="str">
        <f>IF(OR($B96="",$C96="",$D96="",$E96="",$E96="UPT",$F96="",$F96&gt;an_final,$M96=FALSE),"",R_BDI_ROM*VLOOKUP(N96,Coef!$E$2:$F$17,2,FALSE))</f>
        <v/>
      </c>
      <c r="K96" s="226" t="str">
        <f t="shared" si="5"/>
        <v/>
      </c>
      <c r="L96" s="226" t="str">
        <f t="shared" si="6"/>
        <v/>
      </c>
      <c r="M96" s="333" t="b">
        <f t="shared" si="7"/>
        <v>0</v>
      </c>
      <c r="N96" s="218">
        <f t="shared" si="8"/>
        <v>1</v>
      </c>
    </row>
    <row r="97" spans="1:14" x14ac:dyDescent="0.25">
      <c r="A97" s="216">
        <v>88</v>
      </c>
      <c r="B97" s="39"/>
      <c r="C97" s="39"/>
      <c r="D97" s="39"/>
      <c r="E97" s="359"/>
      <c r="F97" s="38"/>
      <c r="G97" s="38"/>
      <c r="H97" s="48"/>
      <c r="I97" s="67" t="str">
        <f>IF(OR($B97="",$C97="",$D97="",$E97="",$E97="UPT",$F97&lt;an_initial,$F97&gt;an_final,$M97=FALSE),"",R_BDI_ROM*VLOOKUP(N97,Coef!$E$2:$F$17,2,FALSE))</f>
        <v/>
      </c>
      <c r="J97" s="67" t="str">
        <f>IF(OR($B97="",$C97="",$D97="",$E97="",$E97="UPT",$F97="",$F97&gt;an_final,$M97=FALSE),"",R_BDI_ROM*VLOOKUP(N97,Coef!$E$2:$F$17,2,FALSE))</f>
        <v/>
      </c>
      <c r="K97" s="226" t="str">
        <f t="shared" si="5"/>
        <v/>
      </c>
      <c r="L97" s="226" t="str">
        <f t="shared" si="6"/>
        <v/>
      </c>
      <c r="M97" s="333" t="b">
        <f t="shared" si="7"/>
        <v>0</v>
      </c>
      <c r="N97" s="218">
        <f t="shared" si="8"/>
        <v>1</v>
      </c>
    </row>
    <row r="98" spans="1:14" x14ac:dyDescent="0.25">
      <c r="A98" s="216">
        <v>89</v>
      </c>
      <c r="B98" s="39"/>
      <c r="C98" s="39"/>
      <c r="D98" s="39"/>
      <c r="E98" s="359"/>
      <c r="F98" s="38"/>
      <c r="G98" s="38"/>
      <c r="H98" s="48"/>
      <c r="I98" s="67" t="str">
        <f>IF(OR($B98="",$C98="",$D98="",$E98="",$E98="UPT",$F98&lt;an_initial,$F98&gt;an_final,$M98=FALSE),"",R_BDI_ROM*VLOOKUP(N98,Coef!$E$2:$F$17,2,FALSE))</f>
        <v/>
      </c>
      <c r="J98" s="67" t="str">
        <f>IF(OR($B98="",$C98="",$D98="",$E98="",$E98="UPT",$F98="",$F98&gt;an_final,$M98=FALSE),"",R_BDI_ROM*VLOOKUP(N98,Coef!$E$2:$F$17,2,FALSE))</f>
        <v/>
      </c>
      <c r="K98" s="226" t="str">
        <f t="shared" si="5"/>
        <v/>
      </c>
      <c r="L98" s="226" t="str">
        <f t="shared" si="6"/>
        <v/>
      </c>
      <c r="M98" s="333" t="b">
        <f t="shared" si="7"/>
        <v>0</v>
      </c>
      <c r="N98" s="218">
        <f t="shared" si="8"/>
        <v>1</v>
      </c>
    </row>
    <row r="99" spans="1:14" x14ac:dyDescent="0.25">
      <c r="A99" s="216">
        <v>90</v>
      </c>
      <c r="B99" s="39"/>
      <c r="C99" s="39"/>
      <c r="D99" s="39"/>
      <c r="E99" s="359"/>
      <c r="F99" s="38"/>
      <c r="G99" s="38"/>
      <c r="H99" s="48"/>
      <c r="I99" s="67" t="str">
        <f>IF(OR($B99="",$C99="",$D99="",$E99="",$E99="UPT",$F99&lt;an_initial,$F99&gt;an_final,$M99=FALSE),"",R_BDI_ROM*VLOOKUP(N99,Coef!$E$2:$F$17,2,FALSE))</f>
        <v/>
      </c>
      <c r="J99" s="67" t="str">
        <f>IF(OR($B99="",$C99="",$D99="",$E99="",$E99="UPT",$F99="",$F99&gt;an_final,$M99=FALSE),"",R_BDI_ROM*VLOOKUP(N99,Coef!$E$2:$F$17,2,FALSE))</f>
        <v/>
      </c>
      <c r="K99" s="226" t="str">
        <f t="shared" si="5"/>
        <v/>
      </c>
      <c r="L99" s="226" t="str">
        <f t="shared" si="6"/>
        <v/>
      </c>
      <c r="M99" s="333" t="b">
        <f t="shared" si="7"/>
        <v>0</v>
      </c>
      <c r="N99" s="218">
        <f t="shared" si="8"/>
        <v>1</v>
      </c>
    </row>
    <row r="100" spans="1:14" x14ac:dyDescent="0.25">
      <c r="A100" s="216">
        <v>91</v>
      </c>
      <c r="B100" s="39"/>
      <c r="C100" s="39"/>
      <c r="D100" s="39"/>
      <c r="E100" s="359"/>
      <c r="F100" s="38"/>
      <c r="G100" s="38"/>
      <c r="H100" s="48"/>
      <c r="I100" s="67" t="str">
        <f>IF(OR($B100="",$C100="",$D100="",$E100="",$E100="UPT",$F100&lt;an_initial,$F100&gt;an_final,$M100=FALSE),"",R_BDI_ROM*VLOOKUP(N100,Coef!$E$2:$F$17,2,FALSE))</f>
        <v/>
      </c>
      <c r="J100" s="67" t="str">
        <f>IF(OR($B100="",$C100="",$D100="",$E100="",$E100="UPT",$F100="",$F100&gt;an_final,$M100=FALSE),"",R_BDI_ROM*VLOOKUP(N100,Coef!$E$2:$F$17,2,FALSE))</f>
        <v/>
      </c>
      <c r="K100" s="226" t="str">
        <f t="shared" si="5"/>
        <v/>
      </c>
      <c r="L100" s="226" t="str">
        <f t="shared" si="6"/>
        <v/>
      </c>
      <c r="M100" s="333" t="b">
        <f t="shared" si="7"/>
        <v>0</v>
      </c>
      <c r="N100" s="218">
        <f t="shared" si="8"/>
        <v>1</v>
      </c>
    </row>
    <row r="101" spans="1:14" x14ac:dyDescent="0.25">
      <c r="A101" s="216">
        <v>92</v>
      </c>
      <c r="B101" s="39"/>
      <c r="C101" s="39"/>
      <c r="D101" s="39"/>
      <c r="E101" s="359"/>
      <c r="F101" s="38"/>
      <c r="G101" s="38"/>
      <c r="H101" s="48"/>
      <c r="I101" s="67" t="str">
        <f>IF(OR($B101="",$C101="",$D101="",$E101="",$E101="UPT",$F101&lt;an_initial,$F101&gt;an_final,$M101=FALSE),"",R_BDI_ROM*VLOOKUP(N101,Coef!$E$2:$F$17,2,FALSE))</f>
        <v/>
      </c>
      <c r="J101" s="67" t="str">
        <f>IF(OR($B101="",$C101="",$D101="",$E101="",$E101="UPT",$F101="",$F101&gt;an_final,$M101=FALSE),"",R_BDI_ROM*VLOOKUP(N101,Coef!$E$2:$F$17,2,FALSE))</f>
        <v/>
      </c>
      <c r="K101" s="226" t="str">
        <f t="shared" si="5"/>
        <v/>
      </c>
      <c r="L101" s="226" t="str">
        <f t="shared" si="6"/>
        <v/>
      </c>
      <c r="M101" s="333" t="b">
        <f t="shared" si="7"/>
        <v>0</v>
      </c>
      <c r="N101" s="218">
        <f t="shared" si="8"/>
        <v>1</v>
      </c>
    </row>
    <row r="102" spans="1:14" x14ac:dyDescent="0.25">
      <c r="A102" s="216">
        <v>93</v>
      </c>
      <c r="B102" s="39"/>
      <c r="C102" s="39"/>
      <c r="D102" s="39"/>
      <c r="E102" s="359"/>
      <c r="F102" s="38"/>
      <c r="G102" s="38"/>
      <c r="H102" s="48"/>
      <c r="I102" s="67" t="str">
        <f>IF(OR($B102="",$C102="",$D102="",$E102="",$E102="UPT",$F102&lt;an_initial,$F102&gt;an_final,$M102=FALSE),"",R_BDI_ROM*VLOOKUP(N102,Coef!$E$2:$F$17,2,FALSE))</f>
        <v/>
      </c>
      <c r="J102" s="67" t="str">
        <f>IF(OR($B102="",$C102="",$D102="",$E102="",$E102="UPT",$F102="",$F102&gt;an_final,$M102=FALSE),"",R_BDI_ROM*VLOOKUP(N102,Coef!$E$2:$F$17,2,FALSE))</f>
        <v/>
      </c>
      <c r="K102" s="226" t="str">
        <f t="shared" si="5"/>
        <v/>
      </c>
      <c r="L102" s="226" t="str">
        <f t="shared" si="6"/>
        <v/>
      </c>
      <c r="M102" s="333" t="b">
        <f t="shared" si="7"/>
        <v>0</v>
      </c>
      <c r="N102" s="218">
        <f t="shared" si="8"/>
        <v>1</v>
      </c>
    </row>
    <row r="103" spans="1:14" x14ac:dyDescent="0.25">
      <c r="A103" s="216">
        <v>94</v>
      </c>
      <c r="B103" s="39"/>
      <c r="C103" s="39"/>
      <c r="D103" s="39"/>
      <c r="E103" s="359"/>
      <c r="F103" s="38"/>
      <c r="G103" s="38"/>
      <c r="H103" s="48"/>
      <c r="I103" s="67" t="str">
        <f>IF(OR($B103="",$C103="",$D103="",$E103="",$E103="UPT",$F103&lt;an_initial,$F103&gt;an_final,$M103=FALSE),"",R_BDI_ROM*VLOOKUP(N103,Coef!$E$2:$F$17,2,FALSE))</f>
        <v/>
      </c>
      <c r="J103" s="67" t="str">
        <f>IF(OR($B103="",$C103="",$D103="",$E103="",$E103="UPT",$F103="",$F103&gt;an_final,$M103=FALSE),"",R_BDI_ROM*VLOOKUP(N103,Coef!$E$2:$F$17,2,FALSE))</f>
        <v/>
      </c>
      <c r="K103" s="226" t="str">
        <f t="shared" si="5"/>
        <v/>
      </c>
      <c r="L103" s="226" t="str">
        <f t="shared" si="6"/>
        <v/>
      </c>
      <c r="M103" s="333" t="b">
        <f t="shared" si="7"/>
        <v>0</v>
      </c>
      <c r="N103" s="218">
        <f t="shared" si="8"/>
        <v>1</v>
      </c>
    </row>
    <row r="104" spans="1:14" x14ac:dyDescent="0.25">
      <c r="A104" s="216">
        <v>95</v>
      </c>
      <c r="B104" s="39"/>
      <c r="C104" s="39"/>
      <c r="D104" s="39"/>
      <c r="E104" s="359"/>
      <c r="F104" s="38"/>
      <c r="G104" s="38"/>
      <c r="H104" s="48"/>
      <c r="I104" s="67" t="str">
        <f>IF(OR($B104="",$C104="",$D104="",$E104="",$E104="UPT",$F104&lt;an_initial,$F104&gt;an_final,$M104=FALSE),"",R_BDI_ROM*VLOOKUP(N104,Coef!$E$2:$F$17,2,FALSE))</f>
        <v/>
      </c>
      <c r="J104" s="67" t="str">
        <f>IF(OR($B104="",$C104="",$D104="",$E104="",$E104="UPT",$F104="",$F104&gt;an_final,$M104=FALSE),"",R_BDI_ROM*VLOOKUP(N104,Coef!$E$2:$F$17,2,FALSE))</f>
        <v/>
      </c>
      <c r="K104" s="226" t="str">
        <f t="shared" si="5"/>
        <v/>
      </c>
      <c r="L104" s="226" t="str">
        <f t="shared" si="6"/>
        <v/>
      </c>
      <c r="M104" s="333" t="b">
        <f t="shared" si="7"/>
        <v>0</v>
      </c>
      <c r="N104" s="218">
        <f t="shared" si="8"/>
        <v>1</v>
      </c>
    </row>
    <row r="105" spans="1:14" x14ac:dyDescent="0.25">
      <c r="A105" s="216">
        <v>96</v>
      </c>
      <c r="B105" s="39"/>
      <c r="C105" s="39"/>
      <c r="D105" s="39"/>
      <c r="E105" s="359"/>
      <c r="F105" s="38"/>
      <c r="G105" s="38"/>
      <c r="H105" s="48"/>
      <c r="I105" s="67" t="str">
        <f>IF(OR($B105="",$C105="",$D105="",$E105="",$E105="UPT",$F105&lt;an_initial,$F105&gt;an_final,$M105=FALSE),"",R_BDI_ROM*VLOOKUP(N105,Coef!$E$2:$F$17,2,FALSE))</f>
        <v/>
      </c>
      <c r="J105" s="67" t="str">
        <f>IF(OR($B105="",$C105="",$D105="",$E105="",$E105="UPT",$F105="",$F105&gt;an_final,$M105=FALSE),"",R_BDI_ROM*VLOOKUP(N105,Coef!$E$2:$F$17,2,FALSE))</f>
        <v/>
      </c>
      <c r="K105" s="226" t="str">
        <f t="shared" si="5"/>
        <v/>
      </c>
      <c r="L105" s="226" t="str">
        <f t="shared" si="6"/>
        <v/>
      </c>
      <c r="M105" s="333" t="b">
        <f t="shared" si="7"/>
        <v>0</v>
      </c>
      <c r="N105" s="218">
        <f t="shared" si="8"/>
        <v>1</v>
      </c>
    </row>
    <row r="106" spans="1:14" x14ac:dyDescent="0.25">
      <c r="A106" s="216">
        <v>97</v>
      </c>
      <c r="B106" s="39"/>
      <c r="C106" s="39"/>
      <c r="D106" s="39"/>
      <c r="E106" s="359"/>
      <c r="F106" s="38"/>
      <c r="G106" s="38"/>
      <c r="H106" s="48"/>
      <c r="I106" s="67" t="str">
        <f>IF(OR($B106="",$C106="",$D106="",$E106="",$E106="UPT",$F106&lt;an_initial,$F106&gt;an_final,$M106=FALSE),"",R_BDI_ROM*VLOOKUP(N106,Coef!$E$2:$F$17,2,FALSE))</f>
        <v/>
      </c>
      <c r="J106" s="67" t="str">
        <f>IF(OR($B106="",$C106="",$D106="",$E106="",$E106="UPT",$F106="",$F106&gt;an_final,$M106=FALSE),"",R_BDI_ROM*VLOOKUP(N106,Coef!$E$2:$F$17,2,FALSE))</f>
        <v/>
      </c>
      <c r="K106" s="226" t="str">
        <f t="shared" si="5"/>
        <v/>
      </c>
      <c r="L106" s="226" t="str">
        <f t="shared" si="6"/>
        <v/>
      </c>
      <c r="M106" s="333" t="b">
        <f t="shared" si="7"/>
        <v>0</v>
      </c>
      <c r="N106" s="218">
        <f t="shared" ref="N106:N137" si="9">LEN(B106)-LEN(SUBSTITUTE(B106,",",""))+1</f>
        <v>1</v>
      </c>
    </row>
    <row r="107" spans="1:14" x14ac:dyDescent="0.25">
      <c r="A107" s="216">
        <v>98</v>
      </c>
      <c r="B107" s="39"/>
      <c r="C107" s="39"/>
      <c r="D107" s="39"/>
      <c r="E107" s="359"/>
      <c r="F107" s="38"/>
      <c r="G107" s="38"/>
      <c r="H107" s="48"/>
      <c r="I107" s="67" t="str">
        <f>IF(OR($B107="",$C107="",$D107="",$E107="",$E107="UPT",$F107&lt;an_initial,$F107&gt;an_final,$M107=FALSE),"",R_BDI_ROM*VLOOKUP(N107,Coef!$E$2:$F$17,2,FALSE))</f>
        <v/>
      </c>
      <c r="J107" s="67" t="str">
        <f>IF(OR($B107="",$C107="",$D107="",$E107="",$E107="UPT",$F107="",$F107&gt;an_final,$M107=FALSE),"",R_BDI_ROM*VLOOKUP(N107,Coef!$E$2:$F$17,2,FALSE))</f>
        <v/>
      </c>
      <c r="K107" s="226" t="str">
        <f t="shared" si="5"/>
        <v/>
      </c>
      <c r="L107" s="226" t="str">
        <f t="shared" si="6"/>
        <v/>
      </c>
      <c r="M107" s="333" t="b">
        <f t="shared" si="7"/>
        <v>0</v>
      </c>
      <c r="N107" s="218">
        <f t="shared" si="9"/>
        <v>1</v>
      </c>
    </row>
    <row r="108" spans="1:14" x14ac:dyDescent="0.25">
      <c r="A108" s="216">
        <v>99</v>
      </c>
      <c r="B108" s="39"/>
      <c r="C108" s="39"/>
      <c r="D108" s="39"/>
      <c r="E108" s="359"/>
      <c r="F108" s="38"/>
      <c r="G108" s="38"/>
      <c r="H108" s="48"/>
      <c r="I108" s="67" t="str">
        <f>IF(OR($B108="",$C108="",$D108="",$E108="",$E108="UPT",$F108&lt;an_initial,$F108&gt;an_final,$M108=FALSE),"",R_BDI_ROM*VLOOKUP(N108,Coef!$E$2:$F$17,2,FALSE))</f>
        <v/>
      </c>
      <c r="J108" s="67" t="str">
        <f>IF(OR($B108="",$C108="",$D108="",$E108="",$E108="UPT",$F108="",$F108&gt;an_final,$M108=FALSE),"",R_BDI_ROM*VLOOKUP(N108,Coef!$E$2:$F$17,2,FALSE))</f>
        <v/>
      </c>
      <c r="K108" s="226" t="str">
        <f t="shared" si="5"/>
        <v/>
      </c>
      <c r="L108" s="226" t="str">
        <f t="shared" si="6"/>
        <v/>
      </c>
      <c r="M108" s="333" t="b">
        <f t="shared" si="7"/>
        <v>0</v>
      </c>
      <c r="N108" s="218">
        <f t="shared" si="9"/>
        <v>1</v>
      </c>
    </row>
    <row r="109" spans="1:14" x14ac:dyDescent="0.25">
      <c r="A109" s="216">
        <v>100</v>
      </c>
      <c r="B109" s="39"/>
      <c r="C109" s="39"/>
      <c r="D109" s="39"/>
      <c r="E109" s="359"/>
      <c r="F109" s="38"/>
      <c r="G109" s="38"/>
      <c r="H109" s="48"/>
      <c r="I109" s="67" t="str">
        <f>IF(OR($B109="",$C109="",$D109="",$E109="",$E109="UPT",$F109&lt;an_initial,$F109&gt;an_final,$M109=FALSE),"",R_BDI_ROM*VLOOKUP(N109,Coef!$E$2:$F$17,2,FALSE))</f>
        <v/>
      </c>
      <c r="J109" s="67" t="str">
        <f>IF(OR($B109="",$C109="",$D109="",$E109="",$E109="UPT",$F109="",$F109&gt;an_final,$M109=FALSE),"",R_BDI_ROM*VLOOKUP(N109,Coef!$E$2:$F$17,2,FALSE))</f>
        <v/>
      </c>
      <c r="K109" s="226" t="str">
        <f t="shared" si="5"/>
        <v/>
      </c>
      <c r="L109" s="226" t="str">
        <f t="shared" si="6"/>
        <v/>
      </c>
      <c r="M109" s="333" t="b">
        <f t="shared" si="7"/>
        <v>0</v>
      </c>
      <c r="N109" s="218">
        <f t="shared" si="9"/>
        <v>1</v>
      </c>
    </row>
    <row r="110" spans="1:14" x14ac:dyDescent="0.25">
      <c r="A110" s="216">
        <v>101</v>
      </c>
      <c r="B110" s="39"/>
      <c r="C110" s="39"/>
      <c r="D110" s="39"/>
      <c r="E110" s="359"/>
      <c r="F110" s="38"/>
      <c r="G110" s="38"/>
      <c r="H110" s="48"/>
      <c r="I110" s="67" t="str">
        <f>IF(OR($B110="",$C110="",$D110="",$E110="",$E110="UPT",$F110&lt;an_initial,$F110&gt;an_final,$M110=FALSE),"",R_BDI_ROM*VLOOKUP(N110,Coef!$E$2:$F$17,2,FALSE))</f>
        <v/>
      </c>
      <c r="J110" s="67" t="str">
        <f>IF(OR($B110="",$C110="",$D110="",$E110="",$E110="UPT",$F110="",$F110&gt;an_final,$M110=FALSE),"",R_BDI_ROM*VLOOKUP(N110,Coef!$E$2:$F$17,2,FALSE))</f>
        <v/>
      </c>
      <c r="K110" s="226" t="str">
        <f t="shared" si="5"/>
        <v/>
      </c>
      <c r="L110" s="226" t="str">
        <f t="shared" si="6"/>
        <v/>
      </c>
      <c r="M110" s="333" t="b">
        <f t="shared" si="7"/>
        <v>0</v>
      </c>
      <c r="N110" s="218">
        <f t="shared" si="9"/>
        <v>1</v>
      </c>
    </row>
    <row r="111" spans="1:14" x14ac:dyDescent="0.25">
      <c r="A111" s="216">
        <v>102</v>
      </c>
      <c r="B111" s="39"/>
      <c r="C111" s="39"/>
      <c r="D111" s="39"/>
      <c r="E111" s="359"/>
      <c r="F111" s="38"/>
      <c r="G111" s="38"/>
      <c r="H111" s="48"/>
      <c r="I111" s="67" t="str">
        <f>IF(OR($B111="",$C111="",$D111="",$E111="",$E111="UPT",$F111&lt;an_initial,$F111&gt;an_final,$M111=FALSE),"",R_BDI_ROM*VLOOKUP(N111,Coef!$E$2:$F$17,2,FALSE))</f>
        <v/>
      </c>
      <c r="J111" s="67" t="str">
        <f>IF(OR($B111="",$C111="",$D111="",$E111="",$E111="UPT",$F111="",$F111&gt;an_final,$M111=FALSE),"",R_BDI_ROM*VLOOKUP(N111,Coef!$E$2:$F$17,2,FALSE))</f>
        <v/>
      </c>
      <c r="K111" s="226" t="str">
        <f t="shared" si="5"/>
        <v/>
      </c>
      <c r="L111" s="226" t="str">
        <f t="shared" si="6"/>
        <v/>
      </c>
      <c r="M111" s="333" t="b">
        <f t="shared" si="7"/>
        <v>0</v>
      </c>
      <c r="N111" s="218">
        <f t="shared" si="9"/>
        <v>1</v>
      </c>
    </row>
    <row r="112" spans="1:14" x14ac:dyDescent="0.25">
      <c r="A112" s="216">
        <v>103</v>
      </c>
      <c r="B112" s="39"/>
      <c r="C112" s="39"/>
      <c r="D112" s="39"/>
      <c r="E112" s="359"/>
      <c r="F112" s="38"/>
      <c r="G112" s="38"/>
      <c r="H112" s="48"/>
      <c r="I112" s="67" t="str">
        <f>IF(OR($B112="",$C112="",$D112="",$E112="",$E112="UPT",$F112&lt;an_initial,$F112&gt;an_final,$M112=FALSE),"",R_BDI_ROM*VLOOKUP(N112,Coef!$E$2:$F$17,2,FALSE))</f>
        <v/>
      </c>
      <c r="J112" s="67" t="str">
        <f>IF(OR($B112="",$C112="",$D112="",$E112="",$E112="UPT",$F112="",$F112&gt;an_final,$M112=FALSE),"",R_BDI_ROM*VLOOKUP(N112,Coef!$E$2:$F$17,2,FALSE))</f>
        <v/>
      </c>
      <c r="K112" s="226" t="str">
        <f t="shared" si="5"/>
        <v/>
      </c>
      <c r="L112" s="226" t="str">
        <f t="shared" si="6"/>
        <v/>
      </c>
      <c r="M112" s="333" t="b">
        <f t="shared" si="7"/>
        <v>0</v>
      </c>
      <c r="N112" s="218">
        <f t="shared" si="9"/>
        <v>1</v>
      </c>
    </row>
    <row r="113" spans="1:14" x14ac:dyDescent="0.25">
      <c r="A113" s="216">
        <v>104</v>
      </c>
      <c r="B113" s="39"/>
      <c r="C113" s="39"/>
      <c r="D113" s="39"/>
      <c r="E113" s="359"/>
      <c r="F113" s="38"/>
      <c r="G113" s="38"/>
      <c r="H113" s="48"/>
      <c r="I113" s="67" t="str">
        <f>IF(OR($B113="",$C113="",$D113="",$E113="",$E113="UPT",$F113&lt;an_initial,$F113&gt;an_final,$M113=FALSE),"",R_BDI_ROM*VLOOKUP(N113,Coef!$E$2:$F$17,2,FALSE))</f>
        <v/>
      </c>
      <c r="J113" s="67" t="str">
        <f>IF(OR($B113="",$C113="",$D113="",$E113="",$E113="UPT",$F113="",$F113&gt;an_final,$M113=FALSE),"",R_BDI_ROM*VLOOKUP(N113,Coef!$E$2:$F$17,2,FALSE))</f>
        <v/>
      </c>
      <c r="K113" s="226" t="str">
        <f t="shared" si="5"/>
        <v/>
      </c>
      <c r="L113" s="226" t="str">
        <f t="shared" si="6"/>
        <v/>
      </c>
      <c r="M113" s="333" t="b">
        <f t="shared" si="7"/>
        <v>0</v>
      </c>
      <c r="N113" s="218">
        <f t="shared" si="9"/>
        <v>1</v>
      </c>
    </row>
    <row r="114" spans="1:14" x14ac:dyDescent="0.25">
      <c r="A114" s="216">
        <v>105</v>
      </c>
      <c r="B114" s="39"/>
      <c r="C114" s="39"/>
      <c r="D114" s="39"/>
      <c r="E114" s="359"/>
      <c r="F114" s="38"/>
      <c r="G114" s="38"/>
      <c r="H114" s="48"/>
      <c r="I114" s="67" t="str">
        <f>IF(OR($B114="",$C114="",$D114="",$E114="",$E114="UPT",$F114&lt;an_initial,$F114&gt;an_final,$M114=FALSE),"",R_BDI_ROM*VLOOKUP(N114,Coef!$E$2:$F$17,2,FALSE))</f>
        <v/>
      </c>
      <c r="J114" s="67" t="str">
        <f>IF(OR($B114="",$C114="",$D114="",$E114="",$E114="UPT",$F114="",$F114&gt;an_final,$M114=FALSE),"",R_BDI_ROM*VLOOKUP(N114,Coef!$E$2:$F$17,2,FALSE))</f>
        <v/>
      </c>
      <c r="K114" s="226" t="str">
        <f t="shared" si="5"/>
        <v/>
      </c>
      <c r="L114" s="226" t="str">
        <f t="shared" si="6"/>
        <v/>
      </c>
      <c r="M114" s="333" t="b">
        <f t="shared" si="7"/>
        <v>0</v>
      </c>
      <c r="N114" s="218">
        <f t="shared" si="9"/>
        <v>1</v>
      </c>
    </row>
    <row r="115" spans="1:14" x14ac:dyDescent="0.25">
      <c r="A115" s="216">
        <v>106</v>
      </c>
      <c r="B115" s="39"/>
      <c r="C115" s="39"/>
      <c r="D115" s="39"/>
      <c r="E115" s="359"/>
      <c r="F115" s="38"/>
      <c r="G115" s="38"/>
      <c r="H115" s="48"/>
      <c r="I115" s="67" t="str">
        <f>IF(OR($B115="",$C115="",$D115="",$E115="",$E115="UPT",$F115&lt;an_initial,$F115&gt;an_final,$M115=FALSE),"",R_BDI_ROM*VLOOKUP(N115,Coef!$E$2:$F$17,2,FALSE))</f>
        <v/>
      </c>
      <c r="J115" s="67" t="str">
        <f>IF(OR($B115="",$C115="",$D115="",$E115="",$E115="UPT",$F115="",$F115&gt;an_final,$M115=FALSE),"",R_BDI_ROM*VLOOKUP(N115,Coef!$E$2:$F$17,2,FALSE))</f>
        <v/>
      </c>
      <c r="K115" s="226" t="str">
        <f t="shared" si="5"/>
        <v/>
      </c>
      <c r="L115" s="226" t="str">
        <f t="shared" si="6"/>
        <v/>
      </c>
      <c r="M115" s="333" t="b">
        <f t="shared" si="7"/>
        <v>0</v>
      </c>
      <c r="N115" s="218">
        <f t="shared" si="9"/>
        <v>1</v>
      </c>
    </row>
    <row r="116" spans="1:14" x14ac:dyDescent="0.25">
      <c r="A116" s="216">
        <v>107</v>
      </c>
      <c r="B116" s="39"/>
      <c r="C116" s="39"/>
      <c r="D116" s="39"/>
      <c r="E116" s="359"/>
      <c r="F116" s="38"/>
      <c r="G116" s="38"/>
      <c r="H116" s="48"/>
      <c r="I116" s="67" t="str">
        <f>IF(OR($B116="",$C116="",$D116="",$E116="",$E116="UPT",$F116&lt;an_initial,$F116&gt;an_final,$M116=FALSE),"",R_BDI_ROM*VLOOKUP(N116,Coef!$E$2:$F$17,2,FALSE))</f>
        <v/>
      </c>
      <c r="J116" s="67" t="str">
        <f>IF(OR($B116="",$C116="",$D116="",$E116="",$E116="UPT",$F116="",$F116&gt;an_final,$M116=FALSE),"",R_BDI_ROM*VLOOKUP(N116,Coef!$E$2:$F$17,2,FALSE))</f>
        <v/>
      </c>
      <c r="K116" s="226" t="str">
        <f t="shared" si="5"/>
        <v/>
      </c>
      <c r="L116" s="226" t="str">
        <f t="shared" si="6"/>
        <v/>
      </c>
      <c r="M116" s="333" t="b">
        <f t="shared" si="7"/>
        <v>0</v>
      </c>
      <c r="N116" s="218">
        <f t="shared" si="9"/>
        <v>1</v>
      </c>
    </row>
    <row r="117" spans="1:14" x14ac:dyDescent="0.25">
      <c r="A117" s="216">
        <v>108</v>
      </c>
      <c r="B117" s="39"/>
      <c r="C117" s="39"/>
      <c r="D117" s="39"/>
      <c r="E117" s="359"/>
      <c r="F117" s="38"/>
      <c r="G117" s="38"/>
      <c r="H117" s="48"/>
      <c r="I117" s="67" t="str">
        <f>IF(OR($B117="",$C117="",$D117="",$E117="",$E117="UPT",$F117&lt;an_initial,$F117&gt;an_final,$M117=FALSE),"",R_BDI_ROM*VLOOKUP(N117,Coef!$E$2:$F$17,2,FALSE))</f>
        <v/>
      </c>
      <c r="J117" s="67" t="str">
        <f>IF(OR($B117="",$C117="",$D117="",$E117="",$E117="UPT",$F117="",$F117&gt;an_final,$M117=FALSE),"",R_BDI_ROM*VLOOKUP(N117,Coef!$E$2:$F$17,2,FALSE))</f>
        <v/>
      </c>
      <c r="K117" s="226" t="str">
        <f t="shared" si="5"/>
        <v/>
      </c>
      <c r="L117" s="226" t="str">
        <f t="shared" si="6"/>
        <v/>
      </c>
      <c r="M117" s="333" t="b">
        <f t="shared" si="7"/>
        <v>0</v>
      </c>
      <c r="N117" s="218">
        <f t="shared" si="9"/>
        <v>1</v>
      </c>
    </row>
    <row r="118" spans="1:14" x14ac:dyDescent="0.25">
      <c r="A118" s="216">
        <v>109</v>
      </c>
      <c r="B118" s="39"/>
      <c r="C118" s="39"/>
      <c r="D118" s="39"/>
      <c r="E118" s="359"/>
      <c r="F118" s="38"/>
      <c r="G118" s="38"/>
      <c r="H118" s="48"/>
      <c r="I118" s="67" t="str">
        <f>IF(OR($B118="",$C118="",$D118="",$E118="",$E118="UPT",$F118&lt;an_initial,$F118&gt;an_final,$M118=FALSE),"",R_BDI_ROM*VLOOKUP(N118,Coef!$E$2:$F$17,2,FALSE))</f>
        <v/>
      </c>
      <c r="J118" s="67" t="str">
        <f>IF(OR($B118="",$C118="",$D118="",$E118="",$E118="UPT",$F118="",$F118&gt;an_final,$M118=FALSE),"",R_BDI_ROM*VLOOKUP(N118,Coef!$E$2:$F$17,2,FALSE))</f>
        <v/>
      </c>
      <c r="K118" s="226" t="str">
        <f t="shared" si="5"/>
        <v/>
      </c>
      <c r="L118" s="226" t="str">
        <f t="shared" si="6"/>
        <v/>
      </c>
      <c r="M118" s="333" t="b">
        <f t="shared" si="7"/>
        <v>0</v>
      </c>
      <c r="N118" s="218">
        <f t="shared" si="9"/>
        <v>1</v>
      </c>
    </row>
    <row r="119" spans="1:14" x14ac:dyDescent="0.25">
      <c r="A119" s="216">
        <v>110</v>
      </c>
      <c r="B119" s="39"/>
      <c r="C119" s="39"/>
      <c r="D119" s="39"/>
      <c r="E119" s="359"/>
      <c r="F119" s="38"/>
      <c r="G119" s="38"/>
      <c r="H119" s="48"/>
      <c r="I119" s="67" t="str">
        <f>IF(OR($B119="",$C119="",$D119="",$E119="",$E119="UPT",$F119&lt;an_initial,$F119&gt;an_final,$M119=FALSE),"",R_BDI_ROM*VLOOKUP(N119,Coef!$E$2:$F$17,2,FALSE))</f>
        <v/>
      </c>
      <c r="J119" s="67" t="str">
        <f>IF(OR($B119="",$C119="",$D119="",$E119="",$E119="UPT",$F119="",$F119&gt;an_final,$M119=FALSE),"",R_BDI_ROM*VLOOKUP(N119,Coef!$E$2:$F$17,2,FALSE))</f>
        <v/>
      </c>
      <c r="K119" s="226" t="str">
        <f t="shared" si="5"/>
        <v/>
      </c>
      <c r="L119" s="226" t="str">
        <f t="shared" si="6"/>
        <v/>
      </c>
      <c r="M119" s="333" t="b">
        <f t="shared" si="7"/>
        <v>0</v>
      </c>
      <c r="N119" s="218">
        <f t="shared" si="9"/>
        <v>1</v>
      </c>
    </row>
    <row r="120" spans="1:14" x14ac:dyDescent="0.25">
      <c r="A120" s="216">
        <v>111</v>
      </c>
      <c r="B120" s="39"/>
      <c r="C120" s="39"/>
      <c r="D120" s="39"/>
      <c r="E120" s="359"/>
      <c r="F120" s="38"/>
      <c r="G120" s="38"/>
      <c r="H120" s="48"/>
      <c r="I120" s="67" t="str">
        <f>IF(OR($B120="",$C120="",$D120="",$E120="",$E120="UPT",$F120&lt;an_initial,$F120&gt;an_final,$M120=FALSE),"",R_BDI_ROM*VLOOKUP(N120,Coef!$E$2:$F$17,2,FALSE))</f>
        <v/>
      </c>
      <c r="J120" s="67" t="str">
        <f>IF(OR($B120="",$C120="",$D120="",$E120="",$E120="UPT",$F120="",$F120&gt;an_final,$M120=FALSE),"",R_BDI_ROM*VLOOKUP(N120,Coef!$E$2:$F$17,2,FALSE))</f>
        <v/>
      </c>
      <c r="K120" s="226" t="str">
        <f t="shared" si="5"/>
        <v/>
      </c>
      <c r="L120" s="226" t="str">
        <f t="shared" si="6"/>
        <v/>
      </c>
      <c r="M120" s="333" t="b">
        <f t="shared" si="7"/>
        <v>0</v>
      </c>
      <c r="N120" s="218">
        <f t="shared" si="9"/>
        <v>1</v>
      </c>
    </row>
    <row r="121" spans="1:14" x14ac:dyDescent="0.25">
      <c r="A121" s="216">
        <v>112</v>
      </c>
      <c r="B121" s="39"/>
      <c r="C121" s="39"/>
      <c r="D121" s="39"/>
      <c r="E121" s="359"/>
      <c r="F121" s="38"/>
      <c r="G121" s="38"/>
      <c r="H121" s="48"/>
      <c r="I121" s="67" t="str">
        <f>IF(OR($B121="",$C121="",$D121="",$E121="",$E121="UPT",$F121&lt;an_initial,$F121&gt;an_final,$M121=FALSE),"",R_BDI_ROM*VLOOKUP(N121,Coef!$E$2:$F$17,2,FALSE))</f>
        <v/>
      </c>
      <c r="J121" s="67" t="str">
        <f>IF(OR($B121="",$C121="",$D121="",$E121="",$E121="UPT",$F121="",$F121&gt;an_final,$M121=FALSE),"",R_BDI_ROM*VLOOKUP(N121,Coef!$E$2:$F$17,2,FALSE))</f>
        <v/>
      </c>
      <c r="K121" s="226" t="str">
        <f t="shared" si="5"/>
        <v/>
      </c>
      <c r="L121" s="226" t="str">
        <f t="shared" si="6"/>
        <v/>
      </c>
      <c r="M121" s="333" t="b">
        <f t="shared" si="7"/>
        <v>0</v>
      </c>
      <c r="N121" s="218">
        <f t="shared" si="9"/>
        <v>1</v>
      </c>
    </row>
    <row r="122" spans="1:14" x14ac:dyDescent="0.25">
      <c r="A122" s="216">
        <v>113</v>
      </c>
      <c r="B122" s="39"/>
      <c r="C122" s="39"/>
      <c r="D122" s="39"/>
      <c r="E122" s="359"/>
      <c r="F122" s="38"/>
      <c r="G122" s="38"/>
      <c r="H122" s="48"/>
      <c r="I122" s="67" t="str">
        <f>IF(OR($B122="",$C122="",$D122="",$E122="",$E122="UPT",$F122&lt;an_initial,$F122&gt;an_final,$M122=FALSE),"",R_BDI_ROM*VLOOKUP(N122,Coef!$E$2:$F$17,2,FALSE))</f>
        <v/>
      </c>
      <c r="J122" s="67" t="str">
        <f>IF(OR($B122="",$C122="",$D122="",$E122="",$E122="UPT",$F122="",$F122&gt;an_final,$M122=FALSE),"",R_BDI_ROM*VLOOKUP(N122,Coef!$E$2:$F$17,2,FALSE))</f>
        <v/>
      </c>
      <c r="K122" s="226" t="str">
        <f t="shared" si="5"/>
        <v/>
      </c>
      <c r="L122" s="226" t="str">
        <f t="shared" si="6"/>
        <v/>
      </c>
      <c r="M122" s="333" t="b">
        <f t="shared" si="7"/>
        <v>0</v>
      </c>
      <c r="N122" s="218">
        <f t="shared" si="9"/>
        <v>1</v>
      </c>
    </row>
    <row r="123" spans="1:14" x14ac:dyDescent="0.25">
      <c r="A123" s="216">
        <v>114</v>
      </c>
      <c r="B123" s="39"/>
      <c r="C123" s="39"/>
      <c r="D123" s="39"/>
      <c r="E123" s="359"/>
      <c r="F123" s="38"/>
      <c r="G123" s="38"/>
      <c r="H123" s="48"/>
      <c r="I123" s="67" t="str">
        <f>IF(OR($B123="",$C123="",$D123="",$E123="",$E123="UPT",$F123&lt;an_initial,$F123&gt;an_final,$M123=FALSE),"",R_BDI_ROM*VLOOKUP(N123,Coef!$E$2:$F$17,2,FALSE))</f>
        <v/>
      </c>
      <c r="J123" s="67" t="str">
        <f>IF(OR($B123="",$C123="",$D123="",$E123="",$E123="UPT",$F123="",$F123&gt;an_final,$M123=FALSE),"",R_BDI_ROM*VLOOKUP(N123,Coef!$E$2:$F$17,2,FALSE))</f>
        <v/>
      </c>
      <c r="K123" s="226" t="str">
        <f t="shared" si="5"/>
        <v/>
      </c>
      <c r="L123" s="226" t="str">
        <f t="shared" si="6"/>
        <v/>
      </c>
      <c r="M123" s="333" t="b">
        <f t="shared" si="7"/>
        <v>0</v>
      </c>
      <c r="N123" s="218">
        <f t="shared" si="9"/>
        <v>1</v>
      </c>
    </row>
    <row r="124" spans="1:14" x14ac:dyDescent="0.25">
      <c r="A124" s="216">
        <v>115</v>
      </c>
      <c r="B124" s="39"/>
      <c r="C124" s="39"/>
      <c r="D124" s="39"/>
      <c r="E124" s="359"/>
      <c r="F124" s="38"/>
      <c r="G124" s="38"/>
      <c r="H124" s="48"/>
      <c r="I124" s="67" t="str">
        <f>IF(OR($B124="",$C124="",$D124="",$E124="",$E124="UPT",$F124&lt;an_initial,$F124&gt;an_final,$M124=FALSE),"",R_BDI_ROM*VLOOKUP(N124,Coef!$E$2:$F$17,2,FALSE))</f>
        <v/>
      </c>
      <c r="J124" s="67" t="str">
        <f>IF(OR($B124="",$C124="",$D124="",$E124="",$E124="UPT",$F124="",$F124&gt;an_final,$M124=FALSE),"",R_BDI_ROM*VLOOKUP(N124,Coef!$E$2:$F$17,2,FALSE))</f>
        <v/>
      </c>
      <c r="K124" s="226" t="str">
        <f t="shared" si="5"/>
        <v/>
      </c>
      <c r="L124" s="226" t="str">
        <f t="shared" si="6"/>
        <v/>
      </c>
      <c r="M124" s="333" t="b">
        <f t="shared" si="7"/>
        <v>0</v>
      </c>
      <c r="N124" s="218">
        <f t="shared" si="9"/>
        <v>1</v>
      </c>
    </row>
    <row r="125" spans="1:14" x14ac:dyDescent="0.25">
      <c r="A125" s="216">
        <v>116</v>
      </c>
      <c r="B125" s="39"/>
      <c r="C125" s="39"/>
      <c r="D125" s="39"/>
      <c r="E125" s="359"/>
      <c r="F125" s="38"/>
      <c r="G125" s="38"/>
      <c r="H125" s="48"/>
      <c r="I125" s="67" t="str">
        <f>IF(OR($B125="",$C125="",$D125="",$E125="",$E125="UPT",$F125&lt;an_initial,$F125&gt;an_final,$M125=FALSE),"",R_BDI_ROM*VLOOKUP(N125,Coef!$E$2:$F$17,2,FALSE))</f>
        <v/>
      </c>
      <c r="J125" s="67" t="str">
        <f>IF(OR($B125="",$C125="",$D125="",$E125="",$E125="UPT",$F125="",$F125&gt;an_final,$M125=FALSE),"",R_BDI_ROM*VLOOKUP(N125,Coef!$E$2:$F$17,2,FALSE))</f>
        <v/>
      </c>
      <c r="K125" s="226" t="str">
        <f t="shared" si="5"/>
        <v/>
      </c>
      <c r="L125" s="226" t="str">
        <f t="shared" si="6"/>
        <v/>
      </c>
      <c r="M125" s="333" t="b">
        <f t="shared" si="7"/>
        <v>0</v>
      </c>
      <c r="N125" s="218">
        <f t="shared" si="9"/>
        <v>1</v>
      </c>
    </row>
    <row r="126" spans="1:14" x14ac:dyDescent="0.25">
      <c r="A126" s="216">
        <v>117</v>
      </c>
      <c r="B126" s="39"/>
      <c r="C126" s="39"/>
      <c r="D126" s="39"/>
      <c r="E126" s="359"/>
      <c r="F126" s="38"/>
      <c r="G126" s="38"/>
      <c r="H126" s="48"/>
      <c r="I126" s="67" t="str">
        <f>IF(OR($B126="",$C126="",$D126="",$E126="",$E126="UPT",$F126&lt;an_initial,$F126&gt;an_final,$M126=FALSE),"",R_BDI_ROM*VLOOKUP(N126,Coef!$E$2:$F$17,2,FALSE))</f>
        <v/>
      </c>
      <c r="J126" s="67" t="str">
        <f>IF(OR($B126="",$C126="",$D126="",$E126="",$E126="UPT",$F126="",$F126&gt;an_final,$M126=FALSE),"",R_BDI_ROM*VLOOKUP(N126,Coef!$E$2:$F$17,2,FALSE))</f>
        <v/>
      </c>
      <c r="K126" s="226" t="str">
        <f t="shared" si="5"/>
        <v/>
      </c>
      <c r="L126" s="226" t="str">
        <f t="shared" si="6"/>
        <v/>
      </c>
      <c r="M126" s="333" t="b">
        <f t="shared" si="7"/>
        <v>0</v>
      </c>
      <c r="N126" s="218">
        <f t="shared" si="9"/>
        <v>1</v>
      </c>
    </row>
    <row r="127" spans="1:14" x14ac:dyDescent="0.25">
      <c r="A127" s="216">
        <v>118</v>
      </c>
      <c r="B127" s="39"/>
      <c r="C127" s="39"/>
      <c r="D127" s="39"/>
      <c r="E127" s="359"/>
      <c r="F127" s="38"/>
      <c r="G127" s="38"/>
      <c r="H127" s="48"/>
      <c r="I127" s="67" t="str">
        <f>IF(OR($B127="",$C127="",$D127="",$E127="",$E127="UPT",$F127&lt;an_initial,$F127&gt;an_final,$M127=FALSE),"",R_BDI_ROM*VLOOKUP(N127,Coef!$E$2:$F$17,2,FALSE))</f>
        <v/>
      </c>
      <c r="J127" s="67" t="str">
        <f>IF(OR($B127="",$C127="",$D127="",$E127="",$E127="UPT",$F127="",$F127&gt;an_final,$M127=FALSE),"",R_BDI_ROM*VLOOKUP(N127,Coef!$E$2:$F$17,2,FALSE))</f>
        <v/>
      </c>
      <c r="K127" s="226" t="str">
        <f t="shared" si="5"/>
        <v/>
      </c>
      <c r="L127" s="226" t="str">
        <f t="shared" si="6"/>
        <v/>
      </c>
      <c r="M127" s="333" t="b">
        <f t="shared" si="7"/>
        <v>0</v>
      </c>
      <c r="N127" s="218">
        <f t="shared" si="9"/>
        <v>1</v>
      </c>
    </row>
    <row r="128" spans="1:14" x14ac:dyDescent="0.25">
      <c r="A128" s="216">
        <v>119</v>
      </c>
      <c r="B128" s="39"/>
      <c r="C128" s="39"/>
      <c r="D128" s="39"/>
      <c r="E128" s="359"/>
      <c r="F128" s="38"/>
      <c r="G128" s="38"/>
      <c r="H128" s="48"/>
      <c r="I128" s="67" t="str">
        <f>IF(OR($B128="",$C128="",$D128="",$E128="",$E128="UPT",$F128&lt;an_initial,$F128&gt;an_final,$M128=FALSE),"",R_BDI_ROM*VLOOKUP(N128,Coef!$E$2:$F$17,2,FALSE))</f>
        <v/>
      </c>
      <c r="J128" s="67" t="str">
        <f>IF(OR($B128="",$C128="",$D128="",$E128="",$E128="UPT",$F128="",$F128&gt;an_final,$M128=FALSE),"",R_BDI_ROM*VLOOKUP(N128,Coef!$E$2:$F$17,2,FALSE))</f>
        <v/>
      </c>
      <c r="K128" s="226" t="str">
        <f t="shared" si="5"/>
        <v/>
      </c>
      <c r="L128" s="226" t="str">
        <f t="shared" si="6"/>
        <v/>
      </c>
      <c r="M128" s="333" t="b">
        <f t="shared" si="7"/>
        <v>0</v>
      </c>
      <c r="N128" s="218">
        <f t="shared" si="9"/>
        <v>1</v>
      </c>
    </row>
    <row r="129" spans="1:14" x14ac:dyDescent="0.25">
      <c r="A129" s="216">
        <v>120</v>
      </c>
      <c r="B129" s="39"/>
      <c r="C129" s="39"/>
      <c r="D129" s="39"/>
      <c r="E129" s="359"/>
      <c r="F129" s="38"/>
      <c r="G129" s="38"/>
      <c r="H129" s="48"/>
      <c r="I129" s="67" t="str">
        <f>IF(OR($B129="",$C129="",$D129="",$E129="",$E129="UPT",$F129&lt;an_initial,$F129&gt;an_final,$M129=FALSE),"",R_BDI_ROM*VLOOKUP(N129,Coef!$E$2:$F$17,2,FALSE))</f>
        <v/>
      </c>
      <c r="J129" s="67" t="str">
        <f>IF(OR($B129="",$C129="",$D129="",$E129="",$E129="UPT",$F129="",$F129&gt;an_final,$M129=FALSE),"",R_BDI_ROM*VLOOKUP(N129,Coef!$E$2:$F$17,2,FALSE))</f>
        <v/>
      </c>
      <c r="K129" s="226" t="str">
        <f t="shared" si="5"/>
        <v/>
      </c>
      <c r="L129" s="226" t="str">
        <f t="shared" si="6"/>
        <v/>
      </c>
      <c r="M129" s="333" t="b">
        <f t="shared" si="7"/>
        <v>0</v>
      </c>
      <c r="N129" s="218">
        <f t="shared" si="9"/>
        <v>1</v>
      </c>
    </row>
    <row r="130" spans="1:14" x14ac:dyDescent="0.25">
      <c r="A130" s="216">
        <v>121</v>
      </c>
      <c r="B130" s="39"/>
      <c r="C130" s="39"/>
      <c r="D130" s="39"/>
      <c r="E130" s="359"/>
      <c r="F130" s="38"/>
      <c r="G130" s="38"/>
      <c r="H130" s="48"/>
      <c r="I130" s="67" t="str">
        <f>IF(OR($B130="",$C130="",$D130="",$E130="",$E130="UPT",$F130&lt;an_initial,$F130&gt;an_final,$M130=FALSE),"",R_BDI_ROM*VLOOKUP(N130,Coef!$E$2:$F$17,2,FALSE))</f>
        <v/>
      </c>
      <c r="J130" s="67" t="str">
        <f>IF(OR($B130="",$C130="",$D130="",$E130="",$E130="UPT",$F130="",$F130&gt;an_final,$M130=FALSE),"",R_BDI_ROM*VLOOKUP(N130,Coef!$E$2:$F$17,2,FALSE))</f>
        <v/>
      </c>
      <c r="K130" s="226" t="str">
        <f t="shared" si="5"/>
        <v/>
      </c>
      <c r="L130" s="226" t="str">
        <f t="shared" si="6"/>
        <v/>
      </c>
      <c r="M130" s="333" t="b">
        <f t="shared" si="7"/>
        <v>0</v>
      </c>
      <c r="N130" s="218">
        <f t="shared" si="9"/>
        <v>1</v>
      </c>
    </row>
    <row r="131" spans="1:14" x14ac:dyDescent="0.25">
      <c r="A131" s="216">
        <v>122</v>
      </c>
      <c r="B131" s="39"/>
      <c r="C131" s="39"/>
      <c r="D131" s="39"/>
      <c r="E131" s="359"/>
      <c r="F131" s="38"/>
      <c r="G131" s="38"/>
      <c r="H131" s="48"/>
      <c r="I131" s="67" t="str">
        <f>IF(OR($B131="",$C131="",$D131="",$E131="",$E131="UPT",$F131&lt;an_initial,$F131&gt;an_final,$M131=FALSE),"",R_BDI_ROM*VLOOKUP(N131,Coef!$E$2:$F$17,2,FALSE))</f>
        <v/>
      </c>
      <c r="J131" s="67" t="str">
        <f>IF(OR($B131="",$C131="",$D131="",$E131="",$E131="UPT",$F131="",$F131&gt;an_final,$M131=FALSE),"",R_BDI_ROM*VLOOKUP(N131,Coef!$E$2:$F$17,2,FALSE))</f>
        <v/>
      </c>
      <c r="K131" s="226" t="str">
        <f t="shared" si="5"/>
        <v/>
      </c>
      <c r="L131" s="226" t="str">
        <f t="shared" si="6"/>
        <v/>
      </c>
      <c r="M131" s="333" t="b">
        <f t="shared" si="7"/>
        <v>0</v>
      </c>
      <c r="N131" s="218">
        <f t="shared" si="9"/>
        <v>1</v>
      </c>
    </row>
    <row r="132" spans="1:14" x14ac:dyDescent="0.25">
      <c r="A132" s="216">
        <v>123</v>
      </c>
      <c r="B132" s="39"/>
      <c r="C132" s="39"/>
      <c r="D132" s="39"/>
      <c r="E132" s="359"/>
      <c r="F132" s="38"/>
      <c r="G132" s="38"/>
      <c r="H132" s="48"/>
      <c r="I132" s="67" t="str">
        <f>IF(OR($B132="",$C132="",$D132="",$E132="",$E132="UPT",$F132&lt;an_initial,$F132&gt;an_final,$M132=FALSE),"",R_BDI_ROM*VLOOKUP(N132,Coef!$E$2:$F$17,2,FALSE))</f>
        <v/>
      </c>
      <c r="J132" s="67" t="str">
        <f>IF(OR($B132="",$C132="",$D132="",$E132="",$E132="UPT",$F132="",$F132&gt;an_final,$M132=FALSE),"",R_BDI_ROM*VLOOKUP(N132,Coef!$E$2:$F$17,2,FALSE))</f>
        <v/>
      </c>
      <c r="K132" s="226" t="str">
        <f t="shared" si="5"/>
        <v/>
      </c>
      <c r="L132" s="226" t="str">
        <f t="shared" si="6"/>
        <v/>
      </c>
      <c r="M132" s="333" t="b">
        <f t="shared" si="7"/>
        <v>0</v>
      </c>
      <c r="N132" s="218">
        <f t="shared" si="9"/>
        <v>1</v>
      </c>
    </row>
    <row r="133" spans="1:14" x14ac:dyDescent="0.25">
      <c r="A133" s="216">
        <v>124</v>
      </c>
      <c r="B133" s="39"/>
      <c r="C133" s="39"/>
      <c r="D133" s="39"/>
      <c r="E133" s="359"/>
      <c r="F133" s="38"/>
      <c r="G133" s="38"/>
      <c r="H133" s="48"/>
      <c r="I133" s="67" t="str">
        <f>IF(OR($B133="",$C133="",$D133="",$E133="",$E133="UPT",$F133&lt;an_initial,$F133&gt;an_final,$M133=FALSE),"",R_BDI_ROM*VLOOKUP(N133,Coef!$E$2:$F$17,2,FALSE))</f>
        <v/>
      </c>
      <c r="J133" s="67" t="str">
        <f>IF(OR($B133="",$C133="",$D133="",$E133="",$E133="UPT",$F133="",$F133&gt;an_final,$M133=FALSE),"",R_BDI_ROM*VLOOKUP(N133,Coef!$E$2:$F$17,2,FALSE))</f>
        <v/>
      </c>
      <c r="K133" s="226" t="str">
        <f t="shared" si="5"/>
        <v/>
      </c>
      <c r="L133" s="226" t="str">
        <f t="shared" si="6"/>
        <v/>
      </c>
      <c r="M133" s="333" t="b">
        <f t="shared" si="7"/>
        <v>0</v>
      </c>
      <c r="N133" s="218">
        <f t="shared" si="9"/>
        <v>1</v>
      </c>
    </row>
    <row r="134" spans="1:14" x14ac:dyDescent="0.25">
      <c r="A134" s="216">
        <v>125</v>
      </c>
      <c r="B134" s="39"/>
      <c r="C134" s="39"/>
      <c r="D134" s="39"/>
      <c r="E134" s="359"/>
      <c r="F134" s="38"/>
      <c r="G134" s="38"/>
      <c r="H134" s="48"/>
      <c r="I134" s="67" t="str">
        <f>IF(OR($B134="",$C134="",$D134="",$E134="",$E134="UPT",$F134&lt;an_initial,$F134&gt;an_final,$M134=FALSE),"",R_BDI_ROM*VLOOKUP(N134,Coef!$E$2:$F$17,2,FALSE))</f>
        <v/>
      </c>
      <c r="J134" s="67" t="str">
        <f>IF(OR($B134="",$C134="",$D134="",$E134="",$E134="UPT",$F134="",$F134&gt;an_final,$M134=FALSE),"",R_BDI_ROM*VLOOKUP(N134,Coef!$E$2:$F$17,2,FALSE))</f>
        <v/>
      </c>
      <c r="K134" s="226" t="str">
        <f t="shared" si="5"/>
        <v/>
      </c>
      <c r="L134" s="226" t="str">
        <f t="shared" si="6"/>
        <v/>
      </c>
      <c r="M134" s="333" t="b">
        <f t="shared" si="7"/>
        <v>0</v>
      </c>
      <c r="N134" s="218">
        <f t="shared" si="9"/>
        <v>1</v>
      </c>
    </row>
    <row r="135" spans="1:14" x14ac:dyDescent="0.25">
      <c r="A135" s="216">
        <v>126</v>
      </c>
      <c r="B135" s="39"/>
      <c r="C135" s="39"/>
      <c r="D135" s="39"/>
      <c r="E135" s="359"/>
      <c r="F135" s="38"/>
      <c r="G135" s="38"/>
      <c r="H135" s="48"/>
      <c r="I135" s="67" t="str">
        <f>IF(OR($B135="",$C135="",$D135="",$E135="",$E135="UPT",$F135&lt;an_initial,$F135&gt;an_final,$M135=FALSE),"",R_BDI_ROM*VLOOKUP(N135,Coef!$E$2:$F$17,2,FALSE))</f>
        <v/>
      </c>
      <c r="J135" s="67" t="str">
        <f>IF(OR($B135="",$C135="",$D135="",$E135="",$E135="UPT",$F135="",$F135&gt;an_final,$M135=FALSE),"",R_BDI_ROM*VLOOKUP(N135,Coef!$E$2:$F$17,2,FALSE))</f>
        <v/>
      </c>
      <c r="K135" s="226" t="str">
        <f t="shared" si="5"/>
        <v/>
      </c>
      <c r="L135" s="226" t="str">
        <f t="shared" si="6"/>
        <v/>
      </c>
      <c r="M135" s="333" t="b">
        <f t="shared" si="7"/>
        <v>0</v>
      </c>
      <c r="N135" s="218">
        <f t="shared" si="9"/>
        <v>1</v>
      </c>
    </row>
    <row r="136" spans="1:14" x14ac:dyDescent="0.25">
      <c r="A136" s="216">
        <v>127</v>
      </c>
      <c r="B136" s="39"/>
      <c r="C136" s="39"/>
      <c r="D136" s="39"/>
      <c r="E136" s="359"/>
      <c r="F136" s="38"/>
      <c r="G136" s="38"/>
      <c r="H136" s="48"/>
      <c r="I136" s="67" t="str">
        <f>IF(OR($B136="",$C136="",$D136="",$E136="",$E136="UPT",$F136&lt;an_initial,$F136&gt;an_final,$M136=FALSE),"",R_BDI_ROM*VLOOKUP(N136,Coef!$E$2:$F$17,2,FALSE))</f>
        <v/>
      </c>
      <c r="J136" s="67" t="str">
        <f>IF(OR($B136="",$C136="",$D136="",$E136="",$E136="UPT",$F136="",$F136&gt;an_final,$M136=FALSE),"",R_BDI_ROM*VLOOKUP(N136,Coef!$E$2:$F$17,2,FALSE))</f>
        <v/>
      </c>
      <c r="K136" s="226" t="str">
        <f t="shared" si="5"/>
        <v/>
      </c>
      <c r="L136" s="226" t="str">
        <f t="shared" si="6"/>
        <v/>
      </c>
      <c r="M136" s="333" t="b">
        <f t="shared" si="7"/>
        <v>0</v>
      </c>
      <c r="N136" s="218">
        <f t="shared" si="9"/>
        <v>1</v>
      </c>
    </row>
    <row r="137" spans="1:14" x14ac:dyDescent="0.25">
      <c r="A137" s="216">
        <v>128</v>
      </c>
      <c r="B137" s="39"/>
      <c r="C137" s="39"/>
      <c r="D137" s="39"/>
      <c r="E137" s="359"/>
      <c r="F137" s="38"/>
      <c r="G137" s="38"/>
      <c r="H137" s="48"/>
      <c r="I137" s="67" t="str">
        <f>IF(OR($B137="",$C137="",$D137="",$E137="",$E137="UPT",$F137&lt;an_initial,$F137&gt;an_final,$M137=FALSE),"",R_BDI_ROM*VLOOKUP(N137,Coef!$E$2:$F$17,2,FALSE))</f>
        <v/>
      </c>
      <c r="J137" s="67" t="str">
        <f>IF(OR($B137="",$C137="",$D137="",$E137="",$E137="UPT",$F137="",$F137&gt;an_final,$M137=FALSE),"",R_BDI_ROM*VLOOKUP(N137,Coef!$E$2:$F$17,2,FALSE))</f>
        <v/>
      </c>
      <c r="K137" s="226" t="str">
        <f t="shared" si="5"/>
        <v/>
      </c>
      <c r="L137" s="226" t="str">
        <f t="shared" si="6"/>
        <v/>
      </c>
      <c r="M137" s="333" t="b">
        <f t="shared" si="7"/>
        <v>0</v>
      </c>
      <c r="N137" s="218">
        <f t="shared" si="9"/>
        <v>1</v>
      </c>
    </row>
    <row r="138" spans="1:14" x14ac:dyDescent="0.25">
      <c r="A138" s="216">
        <v>129</v>
      </c>
      <c r="B138" s="39"/>
      <c r="C138" s="39"/>
      <c r="D138" s="39"/>
      <c r="E138" s="359"/>
      <c r="F138" s="38"/>
      <c r="G138" s="38"/>
      <c r="H138" s="48"/>
      <c r="I138" s="67" t="str">
        <f>IF(OR($B138="",$C138="",$D138="",$E138="",$E138="UPT",$F138&lt;an_initial,$F138&gt;an_final,$M138=FALSE),"",R_BDI_ROM*VLOOKUP(N138,Coef!$E$2:$F$17,2,FALSE))</f>
        <v/>
      </c>
      <c r="J138" s="67" t="str">
        <f>IF(OR($B138="",$C138="",$D138="",$E138="",$E138="UPT",$F138="",$F138&gt;an_final,$M138=FALSE),"",R_BDI_ROM*VLOOKUP(N138,Coef!$E$2:$F$17,2,FALSE))</f>
        <v/>
      </c>
      <c r="K138" s="226" t="str">
        <f t="shared" ref="K138:K201" si="10">IF(OR($B138="",$C138="",$D138="",$E138="",$E138="UPT",$F138&gt;an_final,,$M138=FALSE),"",IF($F138&gt;=an_initial,1,""))</f>
        <v/>
      </c>
      <c r="L138" s="226" t="str">
        <f t="shared" ref="L138:L201" si="11">IF(OR($B138="",$C138="",$D138="",$E138="",$E138="UPT",$F138="",$F138&gt;an_final,,$M138=FALSE),"",1)</f>
        <v/>
      </c>
      <c r="M138" s="333" t="b">
        <f t="shared" ref="M138:M201" si="12">IF(nume_candidat="",FALSE,ISNUMBER(SEARCH(nume_candidat,$B138)))</f>
        <v>0</v>
      </c>
      <c r="N138" s="218">
        <f t="shared" ref="N138:N169" si="13">LEN(B138)-LEN(SUBSTITUTE(B138,",",""))+1</f>
        <v>1</v>
      </c>
    </row>
    <row r="139" spans="1:14" x14ac:dyDescent="0.25">
      <c r="A139" s="216">
        <v>130</v>
      </c>
      <c r="B139" s="39"/>
      <c r="C139" s="39"/>
      <c r="D139" s="39"/>
      <c r="E139" s="359"/>
      <c r="F139" s="38"/>
      <c r="G139" s="38"/>
      <c r="H139" s="48"/>
      <c r="I139" s="67" t="str">
        <f>IF(OR($B139="",$C139="",$D139="",$E139="",$E139="UPT",$F139&lt;an_initial,$F139&gt;an_final,$M139=FALSE),"",R_BDI_ROM*VLOOKUP(N139,Coef!$E$2:$F$17,2,FALSE))</f>
        <v/>
      </c>
      <c r="J139" s="67" t="str">
        <f>IF(OR($B139="",$C139="",$D139="",$E139="",$E139="UPT",$F139="",$F139&gt;an_final,$M139=FALSE),"",R_BDI_ROM*VLOOKUP(N139,Coef!$E$2:$F$17,2,FALSE))</f>
        <v/>
      </c>
      <c r="K139" s="226" t="str">
        <f t="shared" si="10"/>
        <v/>
      </c>
      <c r="L139" s="226" t="str">
        <f t="shared" si="11"/>
        <v/>
      </c>
      <c r="M139" s="333" t="b">
        <f t="shared" si="12"/>
        <v>0</v>
      </c>
      <c r="N139" s="218">
        <f t="shared" si="13"/>
        <v>1</v>
      </c>
    </row>
    <row r="140" spans="1:14" x14ac:dyDescent="0.25">
      <c r="A140" s="216">
        <v>131</v>
      </c>
      <c r="B140" s="39"/>
      <c r="C140" s="39"/>
      <c r="D140" s="39"/>
      <c r="E140" s="359"/>
      <c r="F140" s="38"/>
      <c r="G140" s="38"/>
      <c r="H140" s="48"/>
      <c r="I140" s="67" t="str">
        <f>IF(OR($B140="",$C140="",$D140="",$E140="",$E140="UPT",$F140&lt;an_initial,$F140&gt;an_final,$M140=FALSE),"",R_BDI_ROM*VLOOKUP(N140,Coef!$E$2:$F$17,2,FALSE))</f>
        <v/>
      </c>
      <c r="J140" s="67" t="str">
        <f>IF(OR($B140="",$C140="",$D140="",$E140="",$E140="UPT",$F140="",$F140&gt;an_final,$M140=FALSE),"",R_BDI_ROM*VLOOKUP(N140,Coef!$E$2:$F$17,2,FALSE))</f>
        <v/>
      </c>
      <c r="K140" s="226" t="str">
        <f t="shared" si="10"/>
        <v/>
      </c>
      <c r="L140" s="226" t="str">
        <f t="shared" si="11"/>
        <v/>
      </c>
      <c r="M140" s="333" t="b">
        <f t="shared" si="12"/>
        <v>0</v>
      </c>
      <c r="N140" s="218">
        <f t="shared" si="13"/>
        <v>1</v>
      </c>
    </row>
    <row r="141" spans="1:14" x14ac:dyDescent="0.25">
      <c r="A141" s="216">
        <v>132</v>
      </c>
      <c r="B141" s="39"/>
      <c r="C141" s="39"/>
      <c r="D141" s="39"/>
      <c r="E141" s="359"/>
      <c r="F141" s="38"/>
      <c r="G141" s="38"/>
      <c r="H141" s="48"/>
      <c r="I141" s="67" t="str">
        <f>IF(OR($B141="",$C141="",$D141="",$E141="",$E141="UPT",$F141&lt;an_initial,$F141&gt;an_final,$M141=FALSE),"",R_BDI_ROM*VLOOKUP(N141,Coef!$E$2:$F$17,2,FALSE))</f>
        <v/>
      </c>
      <c r="J141" s="67" t="str">
        <f>IF(OR($B141="",$C141="",$D141="",$E141="",$E141="UPT",$F141="",$F141&gt;an_final,$M141=FALSE),"",R_BDI_ROM*VLOOKUP(N141,Coef!$E$2:$F$17,2,FALSE))</f>
        <v/>
      </c>
      <c r="K141" s="226" t="str">
        <f t="shared" si="10"/>
        <v/>
      </c>
      <c r="L141" s="226" t="str">
        <f t="shared" si="11"/>
        <v/>
      </c>
      <c r="M141" s="333" t="b">
        <f t="shared" si="12"/>
        <v>0</v>
      </c>
      <c r="N141" s="218">
        <f t="shared" si="13"/>
        <v>1</v>
      </c>
    </row>
    <row r="142" spans="1:14" x14ac:dyDescent="0.25">
      <c r="A142" s="216">
        <v>133</v>
      </c>
      <c r="B142" s="39"/>
      <c r="C142" s="39"/>
      <c r="D142" s="39"/>
      <c r="E142" s="359"/>
      <c r="F142" s="38"/>
      <c r="G142" s="38"/>
      <c r="H142" s="48"/>
      <c r="I142" s="67" t="str">
        <f>IF(OR($B142="",$C142="",$D142="",$E142="",$E142="UPT",$F142&lt;an_initial,$F142&gt;an_final,$M142=FALSE),"",R_BDI_ROM*VLOOKUP(N142,Coef!$E$2:$F$17,2,FALSE))</f>
        <v/>
      </c>
      <c r="J142" s="67" t="str">
        <f>IF(OR($B142="",$C142="",$D142="",$E142="",$E142="UPT",$F142="",$F142&gt;an_final,$M142=FALSE),"",R_BDI_ROM*VLOOKUP(N142,Coef!$E$2:$F$17,2,FALSE))</f>
        <v/>
      </c>
      <c r="K142" s="226" t="str">
        <f t="shared" si="10"/>
        <v/>
      </c>
      <c r="L142" s="226" t="str">
        <f t="shared" si="11"/>
        <v/>
      </c>
      <c r="M142" s="333" t="b">
        <f t="shared" si="12"/>
        <v>0</v>
      </c>
      <c r="N142" s="218">
        <f t="shared" si="13"/>
        <v>1</v>
      </c>
    </row>
    <row r="143" spans="1:14" x14ac:dyDescent="0.25">
      <c r="A143" s="216">
        <v>134</v>
      </c>
      <c r="B143" s="39"/>
      <c r="C143" s="39"/>
      <c r="D143" s="39"/>
      <c r="E143" s="359"/>
      <c r="F143" s="38"/>
      <c r="G143" s="38"/>
      <c r="H143" s="48"/>
      <c r="I143" s="67" t="str">
        <f>IF(OR($B143="",$C143="",$D143="",$E143="",$E143="UPT",$F143&lt;an_initial,$F143&gt;an_final,$M143=FALSE),"",R_BDI_ROM*VLOOKUP(N143,Coef!$E$2:$F$17,2,FALSE))</f>
        <v/>
      </c>
      <c r="J143" s="67" t="str">
        <f>IF(OR($B143="",$C143="",$D143="",$E143="",$E143="UPT",$F143="",$F143&gt;an_final,$M143=FALSE),"",R_BDI_ROM*VLOOKUP(N143,Coef!$E$2:$F$17,2,FALSE))</f>
        <v/>
      </c>
      <c r="K143" s="226" t="str">
        <f t="shared" si="10"/>
        <v/>
      </c>
      <c r="L143" s="226" t="str">
        <f t="shared" si="11"/>
        <v/>
      </c>
      <c r="M143" s="333" t="b">
        <f t="shared" si="12"/>
        <v>0</v>
      </c>
      <c r="N143" s="218">
        <f t="shared" si="13"/>
        <v>1</v>
      </c>
    </row>
    <row r="144" spans="1:14" x14ac:dyDescent="0.25">
      <c r="A144" s="216">
        <v>135</v>
      </c>
      <c r="B144" s="39"/>
      <c r="C144" s="39"/>
      <c r="D144" s="39"/>
      <c r="E144" s="359"/>
      <c r="F144" s="38"/>
      <c r="G144" s="38"/>
      <c r="H144" s="48"/>
      <c r="I144" s="67" t="str">
        <f>IF(OR($B144="",$C144="",$D144="",$E144="",$E144="UPT",$F144&lt;an_initial,$F144&gt;an_final,$M144=FALSE),"",R_BDI_ROM*VLOOKUP(N144,Coef!$E$2:$F$17,2,FALSE))</f>
        <v/>
      </c>
      <c r="J144" s="67" t="str">
        <f>IF(OR($B144="",$C144="",$D144="",$E144="",$E144="UPT",$F144="",$F144&gt;an_final,$M144=FALSE),"",R_BDI_ROM*VLOOKUP(N144,Coef!$E$2:$F$17,2,FALSE))</f>
        <v/>
      </c>
      <c r="K144" s="226" t="str">
        <f t="shared" si="10"/>
        <v/>
      </c>
      <c r="L144" s="226" t="str">
        <f t="shared" si="11"/>
        <v/>
      </c>
      <c r="M144" s="333" t="b">
        <f t="shared" si="12"/>
        <v>0</v>
      </c>
      <c r="N144" s="218">
        <f t="shared" si="13"/>
        <v>1</v>
      </c>
    </row>
    <row r="145" spans="1:14" x14ac:dyDescent="0.25">
      <c r="A145" s="216">
        <v>136</v>
      </c>
      <c r="B145" s="39"/>
      <c r="C145" s="39"/>
      <c r="D145" s="39"/>
      <c r="E145" s="359"/>
      <c r="F145" s="38"/>
      <c r="G145" s="38"/>
      <c r="H145" s="48"/>
      <c r="I145" s="67" t="str">
        <f>IF(OR($B145="",$C145="",$D145="",$E145="",$E145="UPT",$F145&lt;an_initial,$F145&gt;an_final,$M145=FALSE),"",R_BDI_ROM*VLOOKUP(N145,Coef!$E$2:$F$17,2,FALSE))</f>
        <v/>
      </c>
      <c r="J145" s="67" t="str">
        <f>IF(OR($B145="",$C145="",$D145="",$E145="",$E145="UPT",$F145="",$F145&gt;an_final,$M145=FALSE),"",R_BDI_ROM*VLOOKUP(N145,Coef!$E$2:$F$17,2,FALSE))</f>
        <v/>
      </c>
      <c r="K145" s="226" t="str">
        <f t="shared" si="10"/>
        <v/>
      </c>
      <c r="L145" s="226" t="str">
        <f t="shared" si="11"/>
        <v/>
      </c>
      <c r="M145" s="333" t="b">
        <f t="shared" si="12"/>
        <v>0</v>
      </c>
      <c r="N145" s="218">
        <f t="shared" si="13"/>
        <v>1</v>
      </c>
    </row>
    <row r="146" spans="1:14" x14ac:dyDescent="0.25">
      <c r="A146" s="216">
        <v>137</v>
      </c>
      <c r="B146" s="39"/>
      <c r="C146" s="39"/>
      <c r="D146" s="39"/>
      <c r="E146" s="359"/>
      <c r="F146" s="38"/>
      <c r="G146" s="38"/>
      <c r="H146" s="48"/>
      <c r="I146" s="67" t="str">
        <f>IF(OR($B146="",$C146="",$D146="",$E146="",$E146="UPT",$F146&lt;an_initial,$F146&gt;an_final,$M146=FALSE),"",R_BDI_ROM*VLOOKUP(N146,Coef!$E$2:$F$17,2,FALSE))</f>
        <v/>
      </c>
      <c r="J146" s="67" t="str">
        <f>IF(OR($B146="",$C146="",$D146="",$E146="",$E146="UPT",$F146="",$F146&gt;an_final,$M146=FALSE),"",R_BDI_ROM*VLOOKUP(N146,Coef!$E$2:$F$17,2,FALSE))</f>
        <v/>
      </c>
      <c r="K146" s="226" t="str">
        <f t="shared" si="10"/>
        <v/>
      </c>
      <c r="L146" s="226" t="str">
        <f t="shared" si="11"/>
        <v/>
      </c>
      <c r="M146" s="333" t="b">
        <f t="shared" si="12"/>
        <v>0</v>
      </c>
      <c r="N146" s="218">
        <f t="shared" si="13"/>
        <v>1</v>
      </c>
    </row>
    <row r="147" spans="1:14" x14ac:dyDescent="0.25">
      <c r="A147" s="216">
        <v>138</v>
      </c>
      <c r="B147" s="39"/>
      <c r="C147" s="39"/>
      <c r="D147" s="39"/>
      <c r="E147" s="359"/>
      <c r="F147" s="38"/>
      <c r="G147" s="38"/>
      <c r="H147" s="48"/>
      <c r="I147" s="67" t="str">
        <f>IF(OR($B147="",$C147="",$D147="",$E147="",$E147="UPT",$F147&lt;an_initial,$F147&gt;an_final,$M147=FALSE),"",R_BDI_ROM*VLOOKUP(N147,Coef!$E$2:$F$17,2,FALSE))</f>
        <v/>
      </c>
      <c r="J147" s="67" t="str">
        <f>IF(OR($B147="",$C147="",$D147="",$E147="",$E147="UPT",$F147="",$F147&gt;an_final,$M147=FALSE),"",R_BDI_ROM*VLOOKUP(N147,Coef!$E$2:$F$17,2,FALSE))</f>
        <v/>
      </c>
      <c r="K147" s="226" t="str">
        <f t="shared" si="10"/>
        <v/>
      </c>
      <c r="L147" s="226" t="str">
        <f t="shared" si="11"/>
        <v/>
      </c>
      <c r="M147" s="333" t="b">
        <f t="shared" si="12"/>
        <v>0</v>
      </c>
      <c r="N147" s="218">
        <f t="shared" si="13"/>
        <v>1</v>
      </c>
    </row>
    <row r="148" spans="1:14" x14ac:dyDescent="0.25">
      <c r="A148" s="216">
        <v>139</v>
      </c>
      <c r="B148" s="39"/>
      <c r="C148" s="39"/>
      <c r="D148" s="39"/>
      <c r="E148" s="359"/>
      <c r="F148" s="38"/>
      <c r="G148" s="38"/>
      <c r="H148" s="48"/>
      <c r="I148" s="67" t="str">
        <f>IF(OR($B148="",$C148="",$D148="",$E148="",$E148="UPT",$F148&lt;an_initial,$F148&gt;an_final,$M148=FALSE),"",R_BDI_ROM*VLOOKUP(N148,Coef!$E$2:$F$17,2,FALSE))</f>
        <v/>
      </c>
      <c r="J148" s="67" t="str">
        <f>IF(OR($B148="",$C148="",$D148="",$E148="",$E148="UPT",$F148="",$F148&gt;an_final,$M148=FALSE),"",R_BDI_ROM*VLOOKUP(N148,Coef!$E$2:$F$17,2,FALSE))</f>
        <v/>
      </c>
      <c r="K148" s="226" t="str">
        <f t="shared" si="10"/>
        <v/>
      </c>
      <c r="L148" s="226" t="str">
        <f t="shared" si="11"/>
        <v/>
      </c>
      <c r="M148" s="333" t="b">
        <f t="shared" si="12"/>
        <v>0</v>
      </c>
      <c r="N148" s="218">
        <f t="shared" si="13"/>
        <v>1</v>
      </c>
    </row>
    <row r="149" spans="1:14" x14ac:dyDescent="0.25">
      <c r="A149" s="216">
        <v>140</v>
      </c>
      <c r="B149" s="39"/>
      <c r="C149" s="39"/>
      <c r="D149" s="39"/>
      <c r="E149" s="359"/>
      <c r="F149" s="38"/>
      <c r="G149" s="38"/>
      <c r="H149" s="48"/>
      <c r="I149" s="67" t="str">
        <f>IF(OR($B149="",$C149="",$D149="",$E149="",$E149="UPT",$F149&lt;an_initial,$F149&gt;an_final,$M149=FALSE),"",R_BDI_ROM*VLOOKUP(N149,Coef!$E$2:$F$17,2,FALSE))</f>
        <v/>
      </c>
      <c r="J149" s="67" t="str">
        <f>IF(OR($B149="",$C149="",$D149="",$E149="",$E149="UPT",$F149="",$F149&gt;an_final,$M149=FALSE),"",R_BDI_ROM*VLOOKUP(N149,Coef!$E$2:$F$17,2,FALSE))</f>
        <v/>
      </c>
      <c r="K149" s="226" t="str">
        <f t="shared" si="10"/>
        <v/>
      </c>
      <c r="L149" s="226" t="str">
        <f t="shared" si="11"/>
        <v/>
      </c>
      <c r="M149" s="333" t="b">
        <f t="shared" si="12"/>
        <v>0</v>
      </c>
      <c r="N149" s="218">
        <f t="shared" si="13"/>
        <v>1</v>
      </c>
    </row>
    <row r="150" spans="1:14" x14ac:dyDescent="0.25">
      <c r="A150" s="216">
        <v>141</v>
      </c>
      <c r="B150" s="39"/>
      <c r="C150" s="39"/>
      <c r="D150" s="39"/>
      <c r="E150" s="359"/>
      <c r="F150" s="38"/>
      <c r="G150" s="38"/>
      <c r="H150" s="48"/>
      <c r="I150" s="67" t="str">
        <f>IF(OR($B150="",$C150="",$D150="",$E150="",$E150="UPT",$F150&lt;an_initial,$F150&gt;an_final,$M150=FALSE),"",R_BDI_ROM*VLOOKUP(N150,Coef!$E$2:$F$17,2,FALSE))</f>
        <v/>
      </c>
      <c r="J150" s="67" t="str">
        <f>IF(OR($B150="",$C150="",$D150="",$E150="",$E150="UPT",$F150="",$F150&gt;an_final,$M150=FALSE),"",R_BDI_ROM*VLOOKUP(N150,Coef!$E$2:$F$17,2,FALSE))</f>
        <v/>
      </c>
      <c r="K150" s="226" t="str">
        <f t="shared" si="10"/>
        <v/>
      </c>
      <c r="L150" s="226" t="str">
        <f t="shared" si="11"/>
        <v/>
      </c>
      <c r="M150" s="333" t="b">
        <f t="shared" si="12"/>
        <v>0</v>
      </c>
      <c r="N150" s="218">
        <f t="shared" si="13"/>
        <v>1</v>
      </c>
    </row>
    <row r="151" spans="1:14" x14ac:dyDescent="0.25">
      <c r="A151" s="216">
        <v>142</v>
      </c>
      <c r="B151" s="39"/>
      <c r="C151" s="39"/>
      <c r="D151" s="39"/>
      <c r="E151" s="359"/>
      <c r="F151" s="38"/>
      <c r="G151" s="38"/>
      <c r="H151" s="48"/>
      <c r="I151" s="67" t="str">
        <f>IF(OR($B151="",$C151="",$D151="",$E151="",$E151="UPT",$F151&lt;an_initial,$F151&gt;an_final,$M151=FALSE),"",R_BDI_ROM*VLOOKUP(N151,Coef!$E$2:$F$17,2,FALSE))</f>
        <v/>
      </c>
      <c r="J151" s="67" t="str">
        <f>IF(OR($B151="",$C151="",$D151="",$E151="",$E151="UPT",$F151="",$F151&gt;an_final,$M151=FALSE),"",R_BDI_ROM*VLOOKUP(N151,Coef!$E$2:$F$17,2,FALSE))</f>
        <v/>
      </c>
      <c r="K151" s="226" t="str">
        <f t="shared" si="10"/>
        <v/>
      </c>
      <c r="L151" s="226" t="str">
        <f t="shared" si="11"/>
        <v/>
      </c>
      <c r="M151" s="333" t="b">
        <f t="shared" si="12"/>
        <v>0</v>
      </c>
      <c r="N151" s="218">
        <f t="shared" si="13"/>
        <v>1</v>
      </c>
    </row>
    <row r="152" spans="1:14" x14ac:dyDescent="0.25">
      <c r="A152" s="216">
        <v>143</v>
      </c>
      <c r="B152" s="39"/>
      <c r="C152" s="39"/>
      <c r="D152" s="39"/>
      <c r="E152" s="359"/>
      <c r="F152" s="38"/>
      <c r="G152" s="38"/>
      <c r="H152" s="48"/>
      <c r="I152" s="67" t="str">
        <f>IF(OR($B152="",$C152="",$D152="",$E152="",$E152="UPT",$F152&lt;an_initial,$F152&gt;an_final,$M152=FALSE),"",R_BDI_ROM*VLOOKUP(N152,Coef!$E$2:$F$17,2,FALSE))</f>
        <v/>
      </c>
      <c r="J152" s="67" t="str">
        <f>IF(OR($B152="",$C152="",$D152="",$E152="",$E152="UPT",$F152="",$F152&gt;an_final,$M152=FALSE),"",R_BDI_ROM*VLOOKUP(N152,Coef!$E$2:$F$17,2,FALSE))</f>
        <v/>
      </c>
      <c r="K152" s="226" t="str">
        <f t="shared" si="10"/>
        <v/>
      </c>
      <c r="L152" s="226" t="str">
        <f t="shared" si="11"/>
        <v/>
      </c>
      <c r="M152" s="333" t="b">
        <f t="shared" si="12"/>
        <v>0</v>
      </c>
      <c r="N152" s="218">
        <f t="shared" si="13"/>
        <v>1</v>
      </c>
    </row>
    <row r="153" spans="1:14" x14ac:dyDescent="0.25">
      <c r="A153" s="216">
        <v>144</v>
      </c>
      <c r="B153" s="39"/>
      <c r="C153" s="39"/>
      <c r="D153" s="39"/>
      <c r="E153" s="359"/>
      <c r="F153" s="38"/>
      <c r="G153" s="38"/>
      <c r="H153" s="48"/>
      <c r="I153" s="67" t="str">
        <f>IF(OR($B153="",$C153="",$D153="",$E153="",$E153="UPT",$F153&lt;an_initial,$F153&gt;an_final,$M153=FALSE),"",R_BDI_ROM*VLOOKUP(N153,Coef!$E$2:$F$17,2,FALSE))</f>
        <v/>
      </c>
      <c r="J153" s="67" t="str">
        <f>IF(OR($B153="",$C153="",$D153="",$E153="",$E153="UPT",$F153="",$F153&gt;an_final,$M153=FALSE),"",R_BDI_ROM*VLOOKUP(N153,Coef!$E$2:$F$17,2,FALSE))</f>
        <v/>
      </c>
      <c r="K153" s="226" t="str">
        <f t="shared" si="10"/>
        <v/>
      </c>
      <c r="L153" s="226" t="str">
        <f t="shared" si="11"/>
        <v/>
      </c>
      <c r="M153" s="333" t="b">
        <f t="shared" si="12"/>
        <v>0</v>
      </c>
      <c r="N153" s="218">
        <f t="shared" si="13"/>
        <v>1</v>
      </c>
    </row>
    <row r="154" spans="1:14" x14ac:dyDescent="0.25">
      <c r="A154" s="216">
        <v>145</v>
      </c>
      <c r="B154" s="39"/>
      <c r="C154" s="39"/>
      <c r="D154" s="39"/>
      <c r="E154" s="359"/>
      <c r="F154" s="38"/>
      <c r="G154" s="38"/>
      <c r="H154" s="48"/>
      <c r="I154" s="67" t="str">
        <f>IF(OR($B154="",$C154="",$D154="",$E154="",$E154="UPT",$F154&lt;an_initial,$F154&gt;an_final,$M154=FALSE),"",R_BDI_ROM*VLOOKUP(N154,Coef!$E$2:$F$17,2,FALSE))</f>
        <v/>
      </c>
      <c r="J154" s="67" t="str">
        <f>IF(OR($B154="",$C154="",$D154="",$E154="",$E154="UPT",$F154="",$F154&gt;an_final,$M154=FALSE),"",R_BDI_ROM*VLOOKUP(N154,Coef!$E$2:$F$17,2,FALSE))</f>
        <v/>
      </c>
      <c r="K154" s="226" t="str">
        <f t="shared" si="10"/>
        <v/>
      </c>
      <c r="L154" s="226" t="str">
        <f t="shared" si="11"/>
        <v/>
      </c>
      <c r="M154" s="333" t="b">
        <f t="shared" si="12"/>
        <v>0</v>
      </c>
      <c r="N154" s="218">
        <f t="shared" si="13"/>
        <v>1</v>
      </c>
    </row>
    <row r="155" spans="1:14" x14ac:dyDescent="0.25">
      <c r="A155" s="216">
        <v>146</v>
      </c>
      <c r="B155" s="39"/>
      <c r="C155" s="39"/>
      <c r="D155" s="39"/>
      <c r="E155" s="359"/>
      <c r="F155" s="38"/>
      <c r="G155" s="38"/>
      <c r="H155" s="48"/>
      <c r="I155" s="67" t="str">
        <f>IF(OR($B155="",$C155="",$D155="",$E155="",$E155="UPT",$F155&lt;an_initial,$F155&gt;an_final,$M155=FALSE),"",R_BDI_ROM*VLOOKUP(N155,Coef!$E$2:$F$17,2,FALSE))</f>
        <v/>
      </c>
      <c r="J155" s="67" t="str">
        <f>IF(OR($B155="",$C155="",$D155="",$E155="",$E155="UPT",$F155="",$F155&gt;an_final,$M155=FALSE),"",R_BDI_ROM*VLOOKUP(N155,Coef!$E$2:$F$17,2,FALSE))</f>
        <v/>
      </c>
      <c r="K155" s="226" t="str">
        <f t="shared" si="10"/>
        <v/>
      </c>
      <c r="L155" s="226" t="str">
        <f t="shared" si="11"/>
        <v/>
      </c>
      <c r="M155" s="333" t="b">
        <f t="shared" si="12"/>
        <v>0</v>
      </c>
      <c r="N155" s="218">
        <f t="shared" si="13"/>
        <v>1</v>
      </c>
    </row>
    <row r="156" spans="1:14" x14ac:dyDescent="0.25">
      <c r="A156" s="216">
        <v>147</v>
      </c>
      <c r="B156" s="39"/>
      <c r="C156" s="39"/>
      <c r="D156" s="39"/>
      <c r="E156" s="359"/>
      <c r="F156" s="38"/>
      <c r="G156" s="38"/>
      <c r="H156" s="48"/>
      <c r="I156" s="67" t="str">
        <f>IF(OR($B156="",$C156="",$D156="",$E156="",$E156="UPT",$F156&lt;an_initial,$F156&gt;an_final,$M156=FALSE),"",R_BDI_ROM*VLOOKUP(N156,Coef!$E$2:$F$17,2,FALSE))</f>
        <v/>
      </c>
      <c r="J156" s="67" t="str">
        <f>IF(OR($B156="",$C156="",$D156="",$E156="",$E156="UPT",$F156="",$F156&gt;an_final,$M156=FALSE),"",R_BDI_ROM*VLOOKUP(N156,Coef!$E$2:$F$17,2,FALSE))</f>
        <v/>
      </c>
      <c r="K156" s="226" t="str">
        <f t="shared" si="10"/>
        <v/>
      </c>
      <c r="L156" s="226" t="str">
        <f t="shared" si="11"/>
        <v/>
      </c>
      <c r="M156" s="333" t="b">
        <f t="shared" si="12"/>
        <v>0</v>
      </c>
      <c r="N156" s="218">
        <f t="shared" si="13"/>
        <v>1</v>
      </c>
    </row>
    <row r="157" spans="1:14" x14ac:dyDescent="0.25">
      <c r="A157" s="216">
        <v>148</v>
      </c>
      <c r="B157" s="39"/>
      <c r="C157" s="39"/>
      <c r="D157" s="39"/>
      <c r="E157" s="359"/>
      <c r="F157" s="38"/>
      <c r="G157" s="38"/>
      <c r="H157" s="48"/>
      <c r="I157" s="67" t="str">
        <f>IF(OR($B157="",$C157="",$D157="",$E157="",$E157="UPT",$F157&lt;an_initial,$F157&gt;an_final,$M157=FALSE),"",R_BDI_ROM*VLOOKUP(N157,Coef!$E$2:$F$17,2,FALSE))</f>
        <v/>
      </c>
      <c r="J157" s="67" t="str">
        <f>IF(OR($B157="",$C157="",$D157="",$E157="",$E157="UPT",$F157="",$F157&gt;an_final,$M157=FALSE),"",R_BDI_ROM*VLOOKUP(N157,Coef!$E$2:$F$17,2,FALSE))</f>
        <v/>
      </c>
      <c r="K157" s="226" t="str">
        <f t="shared" si="10"/>
        <v/>
      </c>
      <c r="L157" s="226" t="str">
        <f t="shared" si="11"/>
        <v/>
      </c>
      <c r="M157" s="333" t="b">
        <f t="shared" si="12"/>
        <v>0</v>
      </c>
      <c r="N157" s="218">
        <f t="shared" si="13"/>
        <v>1</v>
      </c>
    </row>
    <row r="158" spans="1:14" x14ac:dyDescent="0.25">
      <c r="A158" s="216">
        <v>149</v>
      </c>
      <c r="B158" s="39"/>
      <c r="C158" s="39"/>
      <c r="D158" s="39"/>
      <c r="E158" s="359"/>
      <c r="F158" s="38"/>
      <c r="G158" s="38"/>
      <c r="H158" s="48"/>
      <c r="I158" s="67" t="str">
        <f>IF(OR($B158="",$C158="",$D158="",$E158="",$E158="UPT",$F158&lt;an_initial,$F158&gt;an_final,$M158=FALSE),"",R_BDI_ROM*VLOOKUP(N158,Coef!$E$2:$F$17,2,FALSE))</f>
        <v/>
      </c>
      <c r="J158" s="67" t="str">
        <f>IF(OR($B158="",$C158="",$D158="",$E158="",$E158="UPT",$F158="",$F158&gt;an_final,$M158=FALSE),"",R_BDI_ROM*VLOOKUP(N158,Coef!$E$2:$F$17,2,FALSE))</f>
        <v/>
      </c>
      <c r="K158" s="226" t="str">
        <f t="shared" si="10"/>
        <v/>
      </c>
      <c r="L158" s="226" t="str">
        <f t="shared" si="11"/>
        <v/>
      </c>
      <c r="M158" s="333" t="b">
        <f t="shared" si="12"/>
        <v>0</v>
      </c>
      <c r="N158" s="218">
        <f t="shared" si="13"/>
        <v>1</v>
      </c>
    </row>
    <row r="159" spans="1:14" x14ac:dyDescent="0.25">
      <c r="A159" s="216">
        <v>150</v>
      </c>
      <c r="B159" s="39"/>
      <c r="C159" s="39"/>
      <c r="D159" s="39"/>
      <c r="E159" s="359"/>
      <c r="F159" s="38"/>
      <c r="G159" s="38"/>
      <c r="H159" s="48"/>
      <c r="I159" s="67" t="str">
        <f>IF(OR($B159="",$C159="",$D159="",$E159="",$E159="UPT",$F159&lt;an_initial,$F159&gt;an_final,$M159=FALSE),"",R_BDI_ROM*VLOOKUP(N159,Coef!$E$2:$F$17,2,FALSE))</f>
        <v/>
      </c>
      <c r="J159" s="67" t="str">
        <f>IF(OR($B159="",$C159="",$D159="",$E159="",$E159="UPT",$F159="",$F159&gt;an_final,$M159=FALSE),"",R_BDI_ROM*VLOOKUP(N159,Coef!$E$2:$F$17,2,FALSE))</f>
        <v/>
      </c>
      <c r="K159" s="226" t="str">
        <f t="shared" si="10"/>
        <v/>
      </c>
      <c r="L159" s="226" t="str">
        <f t="shared" si="11"/>
        <v/>
      </c>
      <c r="M159" s="333" t="b">
        <f t="shared" si="12"/>
        <v>0</v>
      </c>
      <c r="N159" s="218">
        <f t="shared" si="13"/>
        <v>1</v>
      </c>
    </row>
    <row r="160" spans="1:14" x14ac:dyDescent="0.25">
      <c r="A160" s="216">
        <v>151</v>
      </c>
      <c r="B160" s="39"/>
      <c r="C160" s="39"/>
      <c r="D160" s="39"/>
      <c r="E160" s="359"/>
      <c r="F160" s="38"/>
      <c r="G160" s="38"/>
      <c r="H160" s="48"/>
      <c r="I160" s="67" t="str">
        <f>IF(OR($B160="",$C160="",$D160="",$E160="",$E160="UPT",$F160&lt;an_initial,$F160&gt;an_final,$M160=FALSE),"",R_BDI_ROM*VLOOKUP(N160,Coef!$E$2:$F$17,2,FALSE))</f>
        <v/>
      </c>
      <c r="J160" s="67" t="str">
        <f>IF(OR($B160="",$C160="",$D160="",$E160="",$E160="UPT",$F160="",$F160&gt;an_final,$M160=FALSE),"",R_BDI_ROM*VLOOKUP(N160,Coef!$E$2:$F$17,2,FALSE))</f>
        <v/>
      </c>
      <c r="K160" s="226" t="str">
        <f t="shared" si="10"/>
        <v/>
      </c>
      <c r="L160" s="226" t="str">
        <f t="shared" si="11"/>
        <v/>
      </c>
      <c r="M160" s="333" t="b">
        <f t="shared" si="12"/>
        <v>0</v>
      </c>
      <c r="N160" s="218">
        <f t="shared" si="13"/>
        <v>1</v>
      </c>
    </row>
    <row r="161" spans="1:14" x14ac:dyDescent="0.25">
      <c r="A161" s="216">
        <v>152</v>
      </c>
      <c r="B161" s="39"/>
      <c r="C161" s="39"/>
      <c r="D161" s="39"/>
      <c r="E161" s="359"/>
      <c r="F161" s="38"/>
      <c r="G161" s="38"/>
      <c r="H161" s="48"/>
      <c r="I161" s="67" t="str">
        <f>IF(OR($B161="",$C161="",$D161="",$E161="",$E161="UPT",$F161&lt;an_initial,$F161&gt;an_final,$M161=FALSE),"",R_BDI_ROM*VLOOKUP(N161,Coef!$E$2:$F$17,2,FALSE))</f>
        <v/>
      </c>
      <c r="J161" s="67" t="str">
        <f>IF(OR($B161="",$C161="",$D161="",$E161="",$E161="UPT",$F161="",$F161&gt;an_final,$M161=FALSE),"",R_BDI_ROM*VLOOKUP(N161,Coef!$E$2:$F$17,2,FALSE))</f>
        <v/>
      </c>
      <c r="K161" s="226" t="str">
        <f t="shared" si="10"/>
        <v/>
      </c>
      <c r="L161" s="226" t="str">
        <f t="shared" si="11"/>
        <v/>
      </c>
      <c r="M161" s="333" t="b">
        <f t="shared" si="12"/>
        <v>0</v>
      </c>
      <c r="N161" s="218">
        <f t="shared" si="13"/>
        <v>1</v>
      </c>
    </row>
    <row r="162" spans="1:14" x14ac:dyDescent="0.25">
      <c r="A162" s="216">
        <v>153</v>
      </c>
      <c r="B162" s="39"/>
      <c r="C162" s="39"/>
      <c r="D162" s="39"/>
      <c r="E162" s="359"/>
      <c r="F162" s="38"/>
      <c r="G162" s="38"/>
      <c r="H162" s="48"/>
      <c r="I162" s="67" t="str">
        <f>IF(OR($B162="",$C162="",$D162="",$E162="",$E162="UPT",$F162&lt;an_initial,$F162&gt;an_final,$M162=FALSE),"",R_BDI_ROM*VLOOKUP(N162,Coef!$E$2:$F$17,2,FALSE))</f>
        <v/>
      </c>
      <c r="J162" s="67" t="str">
        <f>IF(OR($B162="",$C162="",$D162="",$E162="",$E162="UPT",$F162="",$F162&gt;an_final,$M162=FALSE),"",R_BDI_ROM*VLOOKUP(N162,Coef!$E$2:$F$17,2,FALSE))</f>
        <v/>
      </c>
      <c r="K162" s="226" t="str">
        <f t="shared" si="10"/>
        <v/>
      </c>
      <c r="L162" s="226" t="str">
        <f t="shared" si="11"/>
        <v/>
      </c>
      <c r="M162" s="333" t="b">
        <f t="shared" si="12"/>
        <v>0</v>
      </c>
      <c r="N162" s="218">
        <f t="shared" si="13"/>
        <v>1</v>
      </c>
    </row>
    <row r="163" spans="1:14" x14ac:dyDescent="0.25">
      <c r="A163" s="216">
        <v>154</v>
      </c>
      <c r="B163" s="39"/>
      <c r="C163" s="39"/>
      <c r="D163" s="39"/>
      <c r="E163" s="359"/>
      <c r="F163" s="38"/>
      <c r="G163" s="38"/>
      <c r="H163" s="48"/>
      <c r="I163" s="67" t="str">
        <f>IF(OR($B163="",$C163="",$D163="",$E163="",$E163="UPT",$F163&lt;an_initial,$F163&gt;an_final,$M163=FALSE),"",R_BDI_ROM*VLOOKUP(N163,Coef!$E$2:$F$17,2,FALSE))</f>
        <v/>
      </c>
      <c r="J163" s="67" t="str">
        <f>IF(OR($B163="",$C163="",$D163="",$E163="",$E163="UPT",$F163="",$F163&gt;an_final,$M163=FALSE),"",R_BDI_ROM*VLOOKUP(N163,Coef!$E$2:$F$17,2,FALSE))</f>
        <v/>
      </c>
      <c r="K163" s="226" t="str">
        <f t="shared" si="10"/>
        <v/>
      </c>
      <c r="L163" s="226" t="str">
        <f t="shared" si="11"/>
        <v/>
      </c>
      <c r="M163" s="333" t="b">
        <f t="shared" si="12"/>
        <v>0</v>
      </c>
      <c r="N163" s="218">
        <f t="shared" si="13"/>
        <v>1</v>
      </c>
    </row>
    <row r="164" spans="1:14" x14ac:dyDescent="0.25">
      <c r="A164" s="216">
        <v>155</v>
      </c>
      <c r="B164" s="39"/>
      <c r="C164" s="39"/>
      <c r="D164" s="39"/>
      <c r="E164" s="359"/>
      <c r="F164" s="38"/>
      <c r="G164" s="38"/>
      <c r="H164" s="48"/>
      <c r="I164" s="67" t="str">
        <f>IF(OR($B164="",$C164="",$D164="",$E164="",$E164="UPT",$F164&lt;an_initial,$F164&gt;an_final,$M164=FALSE),"",R_BDI_ROM*VLOOKUP(N164,Coef!$E$2:$F$17,2,FALSE))</f>
        <v/>
      </c>
      <c r="J164" s="67" t="str">
        <f>IF(OR($B164="",$C164="",$D164="",$E164="",$E164="UPT",$F164="",$F164&gt;an_final,$M164=FALSE),"",R_BDI_ROM*VLOOKUP(N164,Coef!$E$2:$F$17,2,FALSE))</f>
        <v/>
      </c>
      <c r="K164" s="226" t="str">
        <f t="shared" si="10"/>
        <v/>
      </c>
      <c r="L164" s="226" t="str">
        <f t="shared" si="11"/>
        <v/>
      </c>
      <c r="M164" s="333" t="b">
        <f t="shared" si="12"/>
        <v>0</v>
      </c>
      <c r="N164" s="218">
        <f t="shared" si="13"/>
        <v>1</v>
      </c>
    </row>
    <row r="165" spans="1:14" x14ac:dyDescent="0.25">
      <c r="A165" s="216">
        <v>156</v>
      </c>
      <c r="B165" s="39"/>
      <c r="C165" s="39"/>
      <c r="D165" s="39"/>
      <c r="E165" s="359"/>
      <c r="F165" s="38"/>
      <c r="G165" s="38"/>
      <c r="H165" s="48"/>
      <c r="I165" s="67" t="str">
        <f>IF(OR($B165="",$C165="",$D165="",$E165="",$E165="UPT",$F165&lt;an_initial,$F165&gt;an_final,$M165=FALSE),"",R_BDI_ROM*VLOOKUP(N165,Coef!$E$2:$F$17,2,FALSE))</f>
        <v/>
      </c>
      <c r="J165" s="67" t="str">
        <f>IF(OR($B165="",$C165="",$D165="",$E165="",$E165="UPT",$F165="",$F165&gt;an_final,$M165=FALSE),"",R_BDI_ROM*VLOOKUP(N165,Coef!$E$2:$F$17,2,FALSE))</f>
        <v/>
      </c>
      <c r="K165" s="226" t="str">
        <f t="shared" si="10"/>
        <v/>
      </c>
      <c r="L165" s="226" t="str">
        <f t="shared" si="11"/>
        <v/>
      </c>
      <c r="M165" s="333" t="b">
        <f t="shared" si="12"/>
        <v>0</v>
      </c>
      <c r="N165" s="218">
        <f t="shared" si="13"/>
        <v>1</v>
      </c>
    </row>
    <row r="166" spans="1:14" x14ac:dyDescent="0.25">
      <c r="A166" s="216">
        <v>157</v>
      </c>
      <c r="B166" s="39"/>
      <c r="C166" s="39"/>
      <c r="D166" s="39"/>
      <c r="E166" s="359"/>
      <c r="F166" s="38"/>
      <c r="G166" s="38"/>
      <c r="H166" s="48"/>
      <c r="I166" s="67" t="str">
        <f>IF(OR($B166="",$C166="",$D166="",$E166="",$E166="UPT",$F166&lt;an_initial,$F166&gt;an_final,$M166=FALSE),"",R_BDI_ROM*VLOOKUP(N166,Coef!$E$2:$F$17,2,FALSE))</f>
        <v/>
      </c>
      <c r="J166" s="67" t="str">
        <f>IF(OR($B166="",$C166="",$D166="",$E166="",$E166="UPT",$F166="",$F166&gt;an_final,$M166=FALSE),"",R_BDI_ROM*VLOOKUP(N166,Coef!$E$2:$F$17,2,FALSE))</f>
        <v/>
      </c>
      <c r="K166" s="226" t="str">
        <f t="shared" si="10"/>
        <v/>
      </c>
      <c r="L166" s="226" t="str">
        <f t="shared" si="11"/>
        <v/>
      </c>
      <c r="M166" s="333" t="b">
        <f t="shared" si="12"/>
        <v>0</v>
      </c>
      <c r="N166" s="218">
        <f t="shared" si="13"/>
        <v>1</v>
      </c>
    </row>
    <row r="167" spans="1:14" x14ac:dyDescent="0.25">
      <c r="A167" s="216">
        <v>158</v>
      </c>
      <c r="B167" s="39"/>
      <c r="C167" s="39"/>
      <c r="D167" s="39"/>
      <c r="E167" s="359"/>
      <c r="F167" s="38"/>
      <c r="G167" s="38"/>
      <c r="H167" s="48"/>
      <c r="I167" s="67" t="str">
        <f>IF(OR($B167="",$C167="",$D167="",$E167="",$E167="UPT",$F167&lt;an_initial,$F167&gt;an_final,$M167=FALSE),"",R_BDI_ROM*VLOOKUP(N167,Coef!$E$2:$F$17,2,FALSE))</f>
        <v/>
      </c>
      <c r="J167" s="67" t="str">
        <f>IF(OR($B167="",$C167="",$D167="",$E167="",$E167="UPT",$F167="",$F167&gt;an_final,$M167=FALSE),"",R_BDI_ROM*VLOOKUP(N167,Coef!$E$2:$F$17,2,FALSE))</f>
        <v/>
      </c>
      <c r="K167" s="226" t="str">
        <f t="shared" si="10"/>
        <v/>
      </c>
      <c r="L167" s="226" t="str">
        <f t="shared" si="11"/>
        <v/>
      </c>
      <c r="M167" s="333" t="b">
        <f t="shared" si="12"/>
        <v>0</v>
      </c>
      <c r="N167" s="218">
        <f t="shared" si="13"/>
        <v>1</v>
      </c>
    </row>
    <row r="168" spans="1:14" x14ac:dyDescent="0.25">
      <c r="A168" s="216">
        <v>159</v>
      </c>
      <c r="B168" s="39"/>
      <c r="C168" s="39"/>
      <c r="D168" s="39"/>
      <c r="E168" s="359"/>
      <c r="F168" s="38"/>
      <c r="G168" s="38"/>
      <c r="H168" s="48"/>
      <c r="I168" s="67" t="str">
        <f>IF(OR($B168="",$C168="",$D168="",$E168="",$E168="UPT",$F168&lt;an_initial,$F168&gt;an_final,$M168=FALSE),"",R_BDI_ROM*VLOOKUP(N168,Coef!$E$2:$F$17,2,FALSE))</f>
        <v/>
      </c>
      <c r="J168" s="67" t="str">
        <f>IF(OR($B168="",$C168="",$D168="",$E168="",$E168="UPT",$F168="",$F168&gt;an_final,$M168=FALSE),"",R_BDI_ROM*VLOOKUP(N168,Coef!$E$2:$F$17,2,FALSE))</f>
        <v/>
      </c>
      <c r="K168" s="226" t="str">
        <f t="shared" si="10"/>
        <v/>
      </c>
      <c r="L168" s="226" t="str">
        <f t="shared" si="11"/>
        <v/>
      </c>
      <c r="M168" s="333" t="b">
        <f t="shared" si="12"/>
        <v>0</v>
      </c>
      <c r="N168" s="218">
        <f t="shared" si="13"/>
        <v>1</v>
      </c>
    </row>
    <row r="169" spans="1:14" x14ac:dyDescent="0.25">
      <c r="A169" s="216">
        <v>160</v>
      </c>
      <c r="B169" s="39"/>
      <c r="C169" s="39"/>
      <c r="D169" s="39"/>
      <c r="E169" s="359"/>
      <c r="F169" s="38"/>
      <c r="G169" s="38"/>
      <c r="H169" s="48"/>
      <c r="I169" s="67" t="str">
        <f>IF(OR($B169="",$C169="",$D169="",$E169="",$E169="UPT",$F169&lt;an_initial,$F169&gt;an_final,$M169=FALSE),"",R_BDI_ROM*VLOOKUP(N169,Coef!$E$2:$F$17,2,FALSE))</f>
        <v/>
      </c>
      <c r="J169" s="67" t="str">
        <f>IF(OR($B169="",$C169="",$D169="",$E169="",$E169="UPT",$F169="",$F169&gt;an_final,$M169=FALSE),"",R_BDI_ROM*VLOOKUP(N169,Coef!$E$2:$F$17,2,FALSE))</f>
        <v/>
      </c>
      <c r="K169" s="226" t="str">
        <f t="shared" si="10"/>
        <v/>
      </c>
      <c r="L169" s="226" t="str">
        <f t="shared" si="11"/>
        <v/>
      </c>
      <c r="M169" s="333" t="b">
        <f t="shared" si="12"/>
        <v>0</v>
      </c>
      <c r="N169" s="218">
        <f t="shared" si="13"/>
        <v>1</v>
      </c>
    </row>
    <row r="170" spans="1:14" x14ac:dyDescent="0.25">
      <c r="A170" s="216">
        <v>161</v>
      </c>
      <c r="B170" s="39"/>
      <c r="C170" s="39"/>
      <c r="D170" s="39"/>
      <c r="E170" s="359"/>
      <c r="F170" s="38"/>
      <c r="G170" s="38"/>
      <c r="H170" s="48"/>
      <c r="I170" s="67" t="str">
        <f>IF(OR($B170="",$C170="",$D170="",$E170="",$E170="UPT",$F170&lt;an_initial,$F170&gt;an_final,$M170=FALSE),"",R_BDI_ROM*VLOOKUP(N170,Coef!$E$2:$F$17,2,FALSE))</f>
        <v/>
      </c>
      <c r="J170" s="67" t="str">
        <f>IF(OR($B170="",$C170="",$D170="",$E170="",$E170="UPT",$F170="",$F170&gt;an_final,$M170=FALSE),"",R_BDI_ROM*VLOOKUP(N170,Coef!$E$2:$F$17,2,FALSE))</f>
        <v/>
      </c>
      <c r="K170" s="226" t="str">
        <f t="shared" si="10"/>
        <v/>
      </c>
      <c r="L170" s="226" t="str">
        <f t="shared" si="11"/>
        <v/>
      </c>
      <c r="M170" s="333" t="b">
        <f t="shared" si="12"/>
        <v>0</v>
      </c>
      <c r="N170" s="218">
        <f t="shared" ref="N170:N202" si="14">LEN(B170)-LEN(SUBSTITUTE(B170,",",""))+1</f>
        <v>1</v>
      </c>
    </row>
    <row r="171" spans="1:14" x14ac:dyDescent="0.25">
      <c r="A171" s="216">
        <v>162</v>
      </c>
      <c r="B171" s="39"/>
      <c r="C171" s="39"/>
      <c r="D171" s="39"/>
      <c r="E171" s="359"/>
      <c r="F171" s="38"/>
      <c r="G171" s="38"/>
      <c r="H171" s="48"/>
      <c r="I171" s="67" t="str">
        <f>IF(OR($B171="",$C171="",$D171="",$E171="",$E171="UPT",$F171&lt;an_initial,$F171&gt;an_final,$M171=FALSE),"",R_BDI_ROM*VLOOKUP(N171,Coef!$E$2:$F$17,2,FALSE))</f>
        <v/>
      </c>
      <c r="J171" s="67" t="str">
        <f>IF(OR($B171="",$C171="",$D171="",$E171="",$E171="UPT",$F171="",$F171&gt;an_final,$M171=FALSE),"",R_BDI_ROM*VLOOKUP(N171,Coef!$E$2:$F$17,2,FALSE))</f>
        <v/>
      </c>
      <c r="K171" s="226" t="str">
        <f t="shared" si="10"/>
        <v/>
      </c>
      <c r="L171" s="226" t="str">
        <f t="shared" si="11"/>
        <v/>
      </c>
      <c r="M171" s="333" t="b">
        <f t="shared" si="12"/>
        <v>0</v>
      </c>
      <c r="N171" s="218">
        <f t="shared" si="14"/>
        <v>1</v>
      </c>
    </row>
    <row r="172" spans="1:14" x14ac:dyDescent="0.25">
      <c r="A172" s="216">
        <v>163</v>
      </c>
      <c r="B172" s="39"/>
      <c r="C172" s="39"/>
      <c r="D172" s="39"/>
      <c r="E172" s="359"/>
      <c r="F172" s="38"/>
      <c r="G172" s="38"/>
      <c r="H172" s="48"/>
      <c r="I172" s="67" t="str">
        <f>IF(OR($B172="",$C172="",$D172="",$E172="",$E172="UPT",$F172&lt;an_initial,$F172&gt;an_final,$M172=FALSE),"",R_BDI_ROM*VLOOKUP(N172,Coef!$E$2:$F$17,2,FALSE))</f>
        <v/>
      </c>
      <c r="J172" s="67" t="str">
        <f>IF(OR($B172="",$C172="",$D172="",$E172="",$E172="UPT",$F172="",$F172&gt;an_final,$M172=FALSE),"",R_BDI_ROM*VLOOKUP(N172,Coef!$E$2:$F$17,2,FALSE))</f>
        <v/>
      </c>
      <c r="K172" s="226" t="str">
        <f t="shared" si="10"/>
        <v/>
      </c>
      <c r="L172" s="226" t="str">
        <f t="shared" si="11"/>
        <v/>
      </c>
      <c r="M172" s="333" t="b">
        <f t="shared" si="12"/>
        <v>0</v>
      </c>
      <c r="N172" s="218">
        <f t="shared" si="14"/>
        <v>1</v>
      </c>
    </row>
    <row r="173" spans="1:14" x14ac:dyDescent="0.25">
      <c r="A173" s="216">
        <v>164</v>
      </c>
      <c r="B173" s="39"/>
      <c r="C173" s="39"/>
      <c r="D173" s="39"/>
      <c r="E173" s="359"/>
      <c r="F173" s="38"/>
      <c r="G173" s="38"/>
      <c r="H173" s="48"/>
      <c r="I173" s="67" t="str">
        <f>IF(OR($B173="",$C173="",$D173="",$E173="",$E173="UPT",$F173&lt;an_initial,$F173&gt;an_final,$M173=FALSE),"",R_BDI_ROM*VLOOKUP(N173,Coef!$E$2:$F$17,2,FALSE))</f>
        <v/>
      </c>
      <c r="J173" s="67" t="str">
        <f>IF(OR($B173="",$C173="",$D173="",$E173="",$E173="UPT",$F173="",$F173&gt;an_final,$M173=FALSE),"",R_BDI_ROM*VLOOKUP(N173,Coef!$E$2:$F$17,2,FALSE))</f>
        <v/>
      </c>
      <c r="K173" s="226" t="str">
        <f t="shared" si="10"/>
        <v/>
      </c>
      <c r="L173" s="226" t="str">
        <f t="shared" si="11"/>
        <v/>
      </c>
      <c r="M173" s="333" t="b">
        <f t="shared" si="12"/>
        <v>0</v>
      </c>
      <c r="N173" s="218">
        <f t="shared" si="14"/>
        <v>1</v>
      </c>
    </row>
    <row r="174" spans="1:14" x14ac:dyDescent="0.25">
      <c r="A174" s="216">
        <v>165</v>
      </c>
      <c r="B174" s="39"/>
      <c r="C174" s="39"/>
      <c r="D174" s="39"/>
      <c r="E174" s="359"/>
      <c r="F174" s="38"/>
      <c r="G174" s="38"/>
      <c r="H174" s="48"/>
      <c r="I174" s="67" t="str">
        <f>IF(OR($B174="",$C174="",$D174="",$E174="",$E174="UPT",$F174&lt;an_initial,$F174&gt;an_final,$M174=FALSE),"",R_BDI_ROM*VLOOKUP(N174,Coef!$E$2:$F$17,2,FALSE))</f>
        <v/>
      </c>
      <c r="J174" s="67" t="str">
        <f>IF(OR($B174="",$C174="",$D174="",$E174="",$E174="UPT",$F174="",$F174&gt;an_final,$M174=FALSE),"",R_BDI_ROM*VLOOKUP(N174,Coef!$E$2:$F$17,2,FALSE))</f>
        <v/>
      </c>
      <c r="K174" s="226" t="str">
        <f t="shared" si="10"/>
        <v/>
      </c>
      <c r="L174" s="226" t="str">
        <f t="shared" si="11"/>
        <v/>
      </c>
      <c r="M174" s="333" t="b">
        <f t="shared" si="12"/>
        <v>0</v>
      </c>
      <c r="N174" s="218">
        <f t="shared" si="14"/>
        <v>1</v>
      </c>
    </row>
    <row r="175" spans="1:14" x14ac:dyDescent="0.25">
      <c r="A175" s="216">
        <v>166</v>
      </c>
      <c r="B175" s="39"/>
      <c r="C175" s="39"/>
      <c r="D175" s="39"/>
      <c r="E175" s="359"/>
      <c r="F175" s="38"/>
      <c r="G175" s="38"/>
      <c r="H175" s="48"/>
      <c r="I175" s="67" t="str">
        <f>IF(OR($B175="",$C175="",$D175="",$E175="",$E175="UPT",$F175&lt;an_initial,$F175&gt;an_final,$M175=FALSE),"",R_BDI_ROM*VLOOKUP(N175,Coef!$E$2:$F$17,2,FALSE))</f>
        <v/>
      </c>
      <c r="J175" s="67" t="str">
        <f>IF(OR($B175="",$C175="",$D175="",$E175="",$E175="UPT",$F175="",$F175&gt;an_final,$M175=FALSE),"",R_BDI_ROM*VLOOKUP(N175,Coef!$E$2:$F$17,2,FALSE))</f>
        <v/>
      </c>
      <c r="K175" s="226" t="str">
        <f t="shared" si="10"/>
        <v/>
      </c>
      <c r="L175" s="226" t="str">
        <f t="shared" si="11"/>
        <v/>
      </c>
      <c r="M175" s="333" t="b">
        <f t="shared" si="12"/>
        <v>0</v>
      </c>
      <c r="N175" s="218">
        <f t="shared" si="14"/>
        <v>1</v>
      </c>
    </row>
    <row r="176" spans="1:14" x14ac:dyDescent="0.25">
      <c r="A176" s="216">
        <v>167</v>
      </c>
      <c r="B176" s="39"/>
      <c r="C176" s="39"/>
      <c r="D176" s="39"/>
      <c r="E176" s="359"/>
      <c r="F176" s="38"/>
      <c r="G176" s="38"/>
      <c r="H176" s="48"/>
      <c r="I176" s="67" t="str">
        <f>IF(OR($B176="",$C176="",$D176="",$E176="",$E176="UPT",$F176&lt;an_initial,$F176&gt;an_final,$M176=FALSE),"",R_BDI_ROM*VLOOKUP(N176,Coef!$E$2:$F$17,2,FALSE))</f>
        <v/>
      </c>
      <c r="J176" s="67" t="str">
        <f>IF(OR($B176="",$C176="",$D176="",$E176="",$E176="UPT",$F176="",$F176&gt;an_final,$M176=FALSE),"",R_BDI_ROM*VLOOKUP(N176,Coef!$E$2:$F$17,2,FALSE))</f>
        <v/>
      </c>
      <c r="K176" s="226" t="str">
        <f t="shared" si="10"/>
        <v/>
      </c>
      <c r="L176" s="226" t="str">
        <f t="shared" si="11"/>
        <v/>
      </c>
      <c r="M176" s="333" t="b">
        <f t="shared" si="12"/>
        <v>0</v>
      </c>
      <c r="N176" s="218">
        <f t="shared" si="14"/>
        <v>1</v>
      </c>
    </row>
    <row r="177" spans="1:14" x14ac:dyDescent="0.25">
      <c r="A177" s="216">
        <v>168</v>
      </c>
      <c r="B177" s="39"/>
      <c r="C177" s="39"/>
      <c r="D177" s="39"/>
      <c r="E177" s="359"/>
      <c r="F177" s="38"/>
      <c r="G177" s="38"/>
      <c r="H177" s="48"/>
      <c r="I177" s="67" t="str">
        <f>IF(OR($B177="",$C177="",$D177="",$E177="",$E177="UPT",$F177&lt;an_initial,$F177&gt;an_final,$M177=FALSE),"",R_BDI_ROM*VLOOKUP(N177,Coef!$E$2:$F$17,2,FALSE))</f>
        <v/>
      </c>
      <c r="J177" s="67" t="str">
        <f>IF(OR($B177="",$C177="",$D177="",$E177="",$E177="UPT",$F177="",$F177&gt;an_final,$M177=FALSE),"",R_BDI_ROM*VLOOKUP(N177,Coef!$E$2:$F$17,2,FALSE))</f>
        <v/>
      </c>
      <c r="K177" s="226" t="str">
        <f t="shared" si="10"/>
        <v/>
      </c>
      <c r="L177" s="226" t="str">
        <f t="shared" si="11"/>
        <v/>
      </c>
      <c r="M177" s="333" t="b">
        <f t="shared" si="12"/>
        <v>0</v>
      </c>
      <c r="N177" s="218">
        <f t="shared" si="14"/>
        <v>1</v>
      </c>
    </row>
    <row r="178" spans="1:14" x14ac:dyDescent="0.25">
      <c r="A178" s="216">
        <v>169</v>
      </c>
      <c r="B178" s="39"/>
      <c r="C178" s="39"/>
      <c r="D178" s="39"/>
      <c r="E178" s="359"/>
      <c r="F178" s="38"/>
      <c r="G178" s="38"/>
      <c r="H178" s="48"/>
      <c r="I178" s="67" t="str">
        <f>IF(OR($B178="",$C178="",$D178="",$E178="",$E178="UPT",$F178&lt;an_initial,$F178&gt;an_final,$M178=FALSE),"",R_BDI_ROM*VLOOKUP(N178,Coef!$E$2:$F$17,2,FALSE))</f>
        <v/>
      </c>
      <c r="J178" s="67" t="str">
        <f>IF(OR($B178="",$C178="",$D178="",$E178="",$E178="UPT",$F178="",$F178&gt;an_final,$M178=FALSE),"",R_BDI_ROM*VLOOKUP(N178,Coef!$E$2:$F$17,2,FALSE))</f>
        <v/>
      </c>
      <c r="K178" s="226" t="str">
        <f t="shared" si="10"/>
        <v/>
      </c>
      <c r="L178" s="226" t="str">
        <f t="shared" si="11"/>
        <v/>
      </c>
      <c r="M178" s="333" t="b">
        <f t="shared" si="12"/>
        <v>0</v>
      </c>
      <c r="N178" s="218">
        <f t="shared" si="14"/>
        <v>1</v>
      </c>
    </row>
    <row r="179" spans="1:14" x14ac:dyDescent="0.25">
      <c r="A179" s="216">
        <v>170</v>
      </c>
      <c r="B179" s="39"/>
      <c r="C179" s="39"/>
      <c r="D179" s="39"/>
      <c r="E179" s="359"/>
      <c r="F179" s="38"/>
      <c r="G179" s="38"/>
      <c r="H179" s="48"/>
      <c r="I179" s="67" t="str">
        <f>IF(OR($B179="",$C179="",$D179="",$E179="",$E179="UPT",$F179&lt;an_initial,$F179&gt;an_final,$M179=FALSE),"",R_BDI_ROM*VLOOKUP(N179,Coef!$E$2:$F$17,2,FALSE))</f>
        <v/>
      </c>
      <c r="J179" s="67" t="str">
        <f>IF(OR($B179="",$C179="",$D179="",$E179="",$E179="UPT",$F179="",$F179&gt;an_final,$M179=FALSE),"",R_BDI_ROM*VLOOKUP(N179,Coef!$E$2:$F$17,2,FALSE))</f>
        <v/>
      </c>
      <c r="K179" s="226" t="str">
        <f t="shared" si="10"/>
        <v/>
      </c>
      <c r="L179" s="226" t="str">
        <f t="shared" si="11"/>
        <v/>
      </c>
      <c r="M179" s="333" t="b">
        <f t="shared" si="12"/>
        <v>0</v>
      </c>
      <c r="N179" s="218">
        <f t="shared" si="14"/>
        <v>1</v>
      </c>
    </row>
    <row r="180" spans="1:14" x14ac:dyDescent="0.25">
      <c r="A180" s="216">
        <v>171</v>
      </c>
      <c r="B180" s="39"/>
      <c r="C180" s="39"/>
      <c r="D180" s="39"/>
      <c r="E180" s="359"/>
      <c r="F180" s="38"/>
      <c r="G180" s="38"/>
      <c r="H180" s="48"/>
      <c r="I180" s="67" t="str">
        <f>IF(OR($B180="",$C180="",$D180="",$E180="",$E180="UPT",$F180&lt;an_initial,$F180&gt;an_final,$M180=FALSE),"",R_BDI_ROM*VLOOKUP(N180,Coef!$E$2:$F$17,2,FALSE))</f>
        <v/>
      </c>
      <c r="J180" s="67" t="str">
        <f>IF(OR($B180="",$C180="",$D180="",$E180="",$E180="UPT",$F180="",$F180&gt;an_final,$M180=FALSE),"",R_BDI_ROM*VLOOKUP(N180,Coef!$E$2:$F$17,2,FALSE))</f>
        <v/>
      </c>
      <c r="K180" s="226" t="str">
        <f t="shared" si="10"/>
        <v/>
      </c>
      <c r="L180" s="226" t="str">
        <f t="shared" si="11"/>
        <v/>
      </c>
      <c r="M180" s="333" t="b">
        <f t="shared" si="12"/>
        <v>0</v>
      </c>
      <c r="N180" s="218">
        <f t="shared" si="14"/>
        <v>1</v>
      </c>
    </row>
    <row r="181" spans="1:14" x14ac:dyDescent="0.25">
      <c r="A181" s="216">
        <v>172</v>
      </c>
      <c r="B181" s="39"/>
      <c r="C181" s="39"/>
      <c r="D181" s="39"/>
      <c r="E181" s="359"/>
      <c r="F181" s="38"/>
      <c r="G181" s="38"/>
      <c r="H181" s="48"/>
      <c r="I181" s="67" t="str">
        <f>IF(OR($B181="",$C181="",$D181="",$E181="",$E181="UPT",$F181&lt;an_initial,$F181&gt;an_final,$M181=FALSE),"",R_BDI_ROM*VLOOKUP(N181,Coef!$E$2:$F$17,2,FALSE))</f>
        <v/>
      </c>
      <c r="J181" s="67" t="str">
        <f>IF(OR($B181="",$C181="",$D181="",$E181="",$E181="UPT",$F181="",$F181&gt;an_final,$M181=FALSE),"",R_BDI_ROM*VLOOKUP(N181,Coef!$E$2:$F$17,2,FALSE))</f>
        <v/>
      </c>
      <c r="K181" s="226" t="str">
        <f t="shared" si="10"/>
        <v/>
      </c>
      <c r="L181" s="226" t="str">
        <f t="shared" si="11"/>
        <v/>
      </c>
      <c r="M181" s="333" t="b">
        <f t="shared" si="12"/>
        <v>0</v>
      </c>
      <c r="N181" s="218">
        <f t="shared" si="14"/>
        <v>1</v>
      </c>
    </row>
    <row r="182" spans="1:14" x14ac:dyDescent="0.25">
      <c r="A182" s="216">
        <v>173</v>
      </c>
      <c r="B182" s="39"/>
      <c r="C182" s="39"/>
      <c r="D182" s="39"/>
      <c r="E182" s="359"/>
      <c r="F182" s="38"/>
      <c r="G182" s="38"/>
      <c r="H182" s="48"/>
      <c r="I182" s="67" t="str">
        <f>IF(OR($B182="",$C182="",$D182="",$E182="",$E182="UPT",$F182&lt;an_initial,$F182&gt;an_final,$M182=FALSE),"",R_BDI_ROM*VLOOKUP(N182,Coef!$E$2:$F$17,2,FALSE))</f>
        <v/>
      </c>
      <c r="J182" s="67" t="str">
        <f>IF(OR($B182="",$C182="",$D182="",$E182="",$E182="UPT",$F182="",$F182&gt;an_final,$M182=FALSE),"",R_BDI_ROM*VLOOKUP(N182,Coef!$E$2:$F$17,2,FALSE))</f>
        <v/>
      </c>
      <c r="K182" s="226" t="str">
        <f t="shared" si="10"/>
        <v/>
      </c>
      <c r="L182" s="226" t="str">
        <f t="shared" si="11"/>
        <v/>
      </c>
      <c r="M182" s="333" t="b">
        <f t="shared" si="12"/>
        <v>0</v>
      </c>
      <c r="N182" s="218">
        <f t="shared" si="14"/>
        <v>1</v>
      </c>
    </row>
    <row r="183" spans="1:14" x14ac:dyDescent="0.25">
      <c r="A183" s="216">
        <v>174</v>
      </c>
      <c r="B183" s="39"/>
      <c r="C183" s="39"/>
      <c r="D183" s="39"/>
      <c r="E183" s="359"/>
      <c r="F183" s="38"/>
      <c r="G183" s="38"/>
      <c r="H183" s="48"/>
      <c r="I183" s="67" t="str">
        <f>IF(OR($B183="",$C183="",$D183="",$E183="",$E183="UPT",$F183&lt;an_initial,$F183&gt;an_final,$M183=FALSE),"",R_BDI_ROM*VLOOKUP(N183,Coef!$E$2:$F$17,2,FALSE))</f>
        <v/>
      </c>
      <c r="J183" s="67" t="str">
        <f>IF(OR($B183="",$C183="",$D183="",$E183="",$E183="UPT",$F183="",$F183&gt;an_final,$M183=FALSE),"",R_BDI_ROM*VLOOKUP(N183,Coef!$E$2:$F$17,2,FALSE))</f>
        <v/>
      </c>
      <c r="K183" s="226" t="str">
        <f t="shared" si="10"/>
        <v/>
      </c>
      <c r="L183" s="226" t="str">
        <f t="shared" si="11"/>
        <v/>
      </c>
      <c r="M183" s="333" t="b">
        <f t="shared" si="12"/>
        <v>0</v>
      </c>
      <c r="N183" s="218">
        <f t="shared" si="14"/>
        <v>1</v>
      </c>
    </row>
    <row r="184" spans="1:14" x14ac:dyDescent="0.25">
      <c r="A184" s="216">
        <v>175</v>
      </c>
      <c r="B184" s="39"/>
      <c r="C184" s="39"/>
      <c r="D184" s="39"/>
      <c r="E184" s="359"/>
      <c r="F184" s="38"/>
      <c r="G184" s="38"/>
      <c r="H184" s="48"/>
      <c r="I184" s="67" t="str">
        <f>IF(OR($B184="",$C184="",$D184="",$E184="",$E184="UPT",$F184&lt;an_initial,$F184&gt;an_final,$M184=FALSE),"",R_BDI_ROM*VLOOKUP(N184,Coef!$E$2:$F$17,2,FALSE))</f>
        <v/>
      </c>
      <c r="J184" s="67" t="str">
        <f>IF(OR($B184="",$C184="",$D184="",$E184="",$E184="UPT",$F184="",$F184&gt;an_final,$M184=FALSE),"",R_BDI_ROM*VLOOKUP(N184,Coef!$E$2:$F$17,2,FALSE))</f>
        <v/>
      </c>
      <c r="K184" s="226" t="str">
        <f t="shared" si="10"/>
        <v/>
      </c>
      <c r="L184" s="226" t="str">
        <f t="shared" si="11"/>
        <v/>
      </c>
      <c r="M184" s="333" t="b">
        <f t="shared" si="12"/>
        <v>0</v>
      </c>
      <c r="N184" s="218">
        <f t="shared" si="14"/>
        <v>1</v>
      </c>
    </row>
    <row r="185" spans="1:14" x14ac:dyDescent="0.25">
      <c r="A185" s="216">
        <v>176</v>
      </c>
      <c r="B185" s="39"/>
      <c r="C185" s="39"/>
      <c r="D185" s="39"/>
      <c r="E185" s="359"/>
      <c r="F185" s="38"/>
      <c r="G185" s="38"/>
      <c r="H185" s="48"/>
      <c r="I185" s="67" t="str">
        <f>IF(OR($B185="",$C185="",$D185="",$E185="",$E185="UPT",$F185&lt;an_initial,$F185&gt;an_final,$M185=FALSE),"",R_BDI_ROM*VLOOKUP(N185,Coef!$E$2:$F$17,2,FALSE))</f>
        <v/>
      </c>
      <c r="J185" s="67" t="str">
        <f>IF(OR($B185="",$C185="",$D185="",$E185="",$E185="UPT",$F185="",$F185&gt;an_final,$M185=FALSE),"",R_BDI_ROM*VLOOKUP(N185,Coef!$E$2:$F$17,2,FALSE))</f>
        <v/>
      </c>
      <c r="K185" s="226" t="str">
        <f t="shared" si="10"/>
        <v/>
      </c>
      <c r="L185" s="226" t="str">
        <f t="shared" si="11"/>
        <v/>
      </c>
      <c r="M185" s="333" t="b">
        <f t="shared" si="12"/>
        <v>0</v>
      </c>
      <c r="N185" s="218">
        <f t="shared" si="14"/>
        <v>1</v>
      </c>
    </row>
    <row r="186" spans="1:14" x14ac:dyDescent="0.25">
      <c r="A186" s="216">
        <v>177</v>
      </c>
      <c r="B186" s="39"/>
      <c r="C186" s="39"/>
      <c r="D186" s="39"/>
      <c r="E186" s="359"/>
      <c r="F186" s="38"/>
      <c r="G186" s="38"/>
      <c r="H186" s="48"/>
      <c r="I186" s="67" t="str">
        <f>IF(OR($B186="",$C186="",$D186="",$E186="",$E186="UPT",$F186&lt;an_initial,$F186&gt;an_final,$M186=FALSE),"",R_BDI_ROM*VLOOKUP(N186,Coef!$E$2:$F$17,2,FALSE))</f>
        <v/>
      </c>
      <c r="J186" s="67" t="str">
        <f>IF(OR($B186="",$C186="",$D186="",$E186="",$E186="UPT",$F186="",$F186&gt;an_final,$M186=FALSE),"",R_BDI_ROM*VLOOKUP(N186,Coef!$E$2:$F$17,2,FALSE))</f>
        <v/>
      </c>
      <c r="K186" s="226" t="str">
        <f t="shared" si="10"/>
        <v/>
      </c>
      <c r="L186" s="226" t="str">
        <f t="shared" si="11"/>
        <v/>
      </c>
      <c r="M186" s="333" t="b">
        <f t="shared" si="12"/>
        <v>0</v>
      </c>
      <c r="N186" s="218">
        <f t="shared" si="14"/>
        <v>1</v>
      </c>
    </row>
    <row r="187" spans="1:14" x14ac:dyDescent="0.25">
      <c r="A187" s="216">
        <v>178</v>
      </c>
      <c r="B187" s="39"/>
      <c r="C187" s="39"/>
      <c r="D187" s="39"/>
      <c r="E187" s="359"/>
      <c r="F187" s="38"/>
      <c r="G187" s="38"/>
      <c r="H187" s="48"/>
      <c r="I187" s="67" t="str">
        <f>IF(OR($B187="",$C187="",$D187="",$E187="",$E187="UPT",$F187&lt;an_initial,$F187&gt;an_final,$M187=FALSE),"",R_BDI_ROM*VLOOKUP(N187,Coef!$E$2:$F$17,2,FALSE))</f>
        <v/>
      </c>
      <c r="J187" s="67" t="str">
        <f>IF(OR($B187="",$C187="",$D187="",$E187="",$E187="UPT",$F187="",$F187&gt;an_final,$M187=FALSE),"",R_BDI_ROM*VLOOKUP(N187,Coef!$E$2:$F$17,2,FALSE))</f>
        <v/>
      </c>
      <c r="K187" s="226" t="str">
        <f t="shared" si="10"/>
        <v/>
      </c>
      <c r="L187" s="226" t="str">
        <f t="shared" si="11"/>
        <v/>
      </c>
      <c r="M187" s="333" t="b">
        <f t="shared" si="12"/>
        <v>0</v>
      </c>
      <c r="N187" s="218">
        <f t="shared" si="14"/>
        <v>1</v>
      </c>
    </row>
    <row r="188" spans="1:14" x14ac:dyDescent="0.25">
      <c r="A188" s="216">
        <v>179</v>
      </c>
      <c r="B188" s="39"/>
      <c r="C188" s="39"/>
      <c r="D188" s="39"/>
      <c r="E188" s="359"/>
      <c r="F188" s="38"/>
      <c r="G188" s="38"/>
      <c r="H188" s="48"/>
      <c r="I188" s="67" t="str">
        <f>IF(OR($B188="",$C188="",$D188="",$E188="",$E188="UPT",$F188&lt;an_initial,$F188&gt;an_final,$M188=FALSE),"",R_BDI_ROM*VLOOKUP(N188,Coef!$E$2:$F$17,2,FALSE))</f>
        <v/>
      </c>
      <c r="J188" s="67" t="str">
        <f>IF(OR($B188="",$C188="",$D188="",$E188="",$E188="UPT",$F188="",$F188&gt;an_final,$M188=FALSE),"",R_BDI_ROM*VLOOKUP(N188,Coef!$E$2:$F$17,2,FALSE))</f>
        <v/>
      </c>
      <c r="K188" s="226" t="str">
        <f t="shared" si="10"/>
        <v/>
      </c>
      <c r="L188" s="226" t="str">
        <f t="shared" si="11"/>
        <v/>
      </c>
      <c r="M188" s="333" t="b">
        <f t="shared" si="12"/>
        <v>0</v>
      </c>
      <c r="N188" s="218">
        <f t="shared" si="14"/>
        <v>1</v>
      </c>
    </row>
    <row r="189" spans="1:14" x14ac:dyDescent="0.25">
      <c r="A189" s="216">
        <v>180</v>
      </c>
      <c r="B189" s="39"/>
      <c r="C189" s="39"/>
      <c r="D189" s="39"/>
      <c r="E189" s="359"/>
      <c r="F189" s="38"/>
      <c r="G189" s="38"/>
      <c r="H189" s="48"/>
      <c r="I189" s="67" t="str">
        <f>IF(OR($B189="",$C189="",$D189="",$E189="",$E189="UPT",$F189&lt;an_initial,$F189&gt;an_final,$M189=FALSE),"",R_BDI_ROM*VLOOKUP(N189,Coef!$E$2:$F$17,2,FALSE))</f>
        <v/>
      </c>
      <c r="J189" s="67" t="str">
        <f>IF(OR($B189="",$C189="",$D189="",$E189="",$E189="UPT",$F189="",$F189&gt;an_final,$M189=FALSE),"",R_BDI_ROM*VLOOKUP(N189,Coef!$E$2:$F$17,2,FALSE))</f>
        <v/>
      </c>
      <c r="K189" s="226" t="str">
        <f t="shared" si="10"/>
        <v/>
      </c>
      <c r="L189" s="226" t="str">
        <f t="shared" si="11"/>
        <v/>
      </c>
      <c r="M189" s="333" t="b">
        <f t="shared" si="12"/>
        <v>0</v>
      </c>
      <c r="N189" s="218">
        <f t="shared" si="14"/>
        <v>1</v>
      </c>
    </row>
    <row r="190" spans="1:14" x14ac:dyDescent="0.25">
      <c r="A190" s="216">
        <v>181</v>
      </c>
      <c r="B190" s="39"/>
      <c r="C190" s="39"/>
      <c r="D190" s="39"/>
      <c r="E190" s="359"/>
      <c r="F190" s="38"/>
      <c r="G190" s="38"/>
      <c r="H190" s="48"/>
      <c r="I190" s="67" t="str">
        <f>IF(OR($B190="",$C190="",$D190="",$E190="",$E190="UPT",$F190&lt;an_initial,$F190&gt;an_final,$M190=FALSE),"",R_BDI_ROM*VLOOKUP(N190,Coef!$E$2:$F$17,2,FALSE))</f>
        <v/>
      </c>
      <c r="J190" s="67" t="str">
        <f>IF(OR($B190="",$C190="",$D190="",$E190="",$E190="UPT",$F190="",$F190&gt;an_final,$M190=FALSE),"",R_BDI_ROM*VLOOKUP(N190,Coef!$E$2:$F$17,2,FALSE))</f>
        <v/>
      </c>
      <c r="K190" s="226" t="str">
        <f t="shared" si="10"/>
        <v/>
      </c>
      <c r="L190" s="226" t="str">
        <f t="shared" si="11"/>
        <v/>
      </c>
      <c r="M190" s="333" t="b">
        <f t="shared" si="12"/>
        <v>0</v>
      </c>
      <c r="N190" s="218">
        <f t="shared" si="14"/>
        <v>1</v>
      </c>
    </row>
    <row r="191" spans="1:14" x14ac:dyDescent="0.25">
      <c r="A191" s="216">
        <v>182</v>
      </c>
      <c r="B191" s="39"/>
      <c r="C191" s="39"/>
      <c r="D191" s="39"/>
      <c r="E191" s="359"/>
      <c r="F191" s="38"/>
      <c r="G191" s="38"/>
      <c r="H191" s="48"/>
      <c r="I191" s="67" t="str">
        <f>IF(OR($B191="",$C191="",$D191="",$E191="",$E191="UPT",$F191&lt;an_initial,$F191&gt;an_final,$M191=FALSE),"",R_BDI_ROM*VLOOKUP(N191,Coef!$E$2:$F$17,2,FALSE))</f>
        <v/>
      </c>
      <c r="J191" s="67" t="str">
        <f>IF(OR($B191="",$C191="",$D191="",$E191="",$E191="UPT",$F191="",$F191&gt;an_final,$M191=FALSE),"",R_BDI_ROM*VLOOKUP(N191,Coef!$E$2:$F$17,2,FALSE))</f>
        <v/>
      </c>
      <c r="K191" s="226" t="str">
        <f t="shared" si="10"/>
        <v/>
      </c>
      <c r="L191" s="226" t="str">
        <f t="shared" si="11"/>
        <v/>
      </c>
      <c r="M191" s="333" t="b">
        <f t="shared" si="12"/>
        <v>0</v>
      </c>
      <c r="N191" s="218">
        <f t="shared" si="14"/>
        <v>1</v>
      </c>
    </row>
    <row r="192" spans="1:14" x14ac:dyDescent="0.25">
      <c r="A192" s="216">
        <v>183</v>
      </c>
      <c r="B192" s="39"/>
      <c r="C192" s="39"/>
      <c r="D192" s="39"/>
      <c r="E192" s="359"/>
      <c r="F192" s="38"/>
      <c r="G192" s="38"/>
      <c r="H192" s="48"/>
      <c r="I192" s="67" t="str">
        <f>IF(OR($B192="",$C192="",$D192="",$E192="",$E192="UPT",$F192&lt;an_initial,$F192&gt;an_final,$M192=FALSE),"",R_BDI_ROM*VLOOKUP(N192,Coef!$E$2:$F$17,2,FALSE))</f>
        <v/>
      </c>
      <c r="J192" s="67" t="str">
        <f>IF(OR($B192="",$C192="",$D192="",$E192="",$E192="UPT",$F192="",$F192&gt;an_final,$M192=FALSE),"",R_BDI_ROM*VLOOKUP(N192,Coef!$E$2:$F$17,2,FALSE))</f>
        <v/>
      </c>
      <c r="K192" s="226" t="str">
        <f t="shared" si="10"/>
        <v/>
      </c>
      <c r="L192" s="226" t="str">
        <f t="shared" si="11"/>
        <v/>
      </c>
      <c r="M192" s="333" t="b">
        <f t="shared" si="12"/>
        <v>0</v>
      </c>
      <c r="N192" s="218">
        <f t="shared" si="14"/>
        <v>1</v>
      </c>
    </row>
    <row r="193" spans="1:14" x14ac:dyDescent="0.25">
      <c r="A193" s="216">
        <v>184</v>
      </c>
      <c r="B193" s="39"/>
      <c r="C193" s="39"/>
      <c r="D193" s="39"/>
      <c r="E193" s="359"/>
      <c r="F193" s="38"/>
      <c r="G193" s="38"/>
      <c r="H193" s="48"/>
      <c r="I193" s="67" t="str">
        <f>IF(OR($B193="",$C193="",$D193="",$E193="",$E193="UPT",$F193&lt;an_initial,$F193&gt;an_final,$M193=FALSE),"",R_BDI_ROM*VLOOKUP(N193,Coef!$E$2:$F$17,2,FALSE))</f>
        <v/>
      </c>
      <c r="J193" s="67" t="str">
        <f>IF(OR($B193="",$C193="",$D193="",$E193="",$E193="UPT",$F193="",$F193&gt;an_final,$M193=FALSE),"",R_BDI_ROM*VLOOKUP(N193,Coef!$E$2:$F$17,2,FALSE))</f>
        <v/>
      </c>
      <c r="K193" s="226" t="str">
        <f t="shared" si="10"/>
        <v/>
      </c>
      <c r="L193" s="226" t="str">
        <f t="shared" si="11"/>
        <v/>
      </c>
      <c r="M193" s="333" t="b">
        <f t="shared" si="12"/>
        <v>0</v>
      </c>
      <c r="N193" s="218">
        <f t="shared" si="14"/>
        <v>1</v>
      </c>
    </row>
    <row r="194" spans="1:14" x14ac:dyDescent="0.25">
      <c r="A194" s="216">
        <v>185</v>
      </c>
      <c r="B194" s="39"/>
      <c r="C194" s="39"/>
      <c r="D194" s="39"/>
      <c r="E194" s="359"/>
      <c r="F194" s="38"/>
      <c r="G194" s="38"/>
      <c r="H194" s="48"/>
      <c r="I194" s="67" t="str">
        <f>IF(OR($B194="",$C194="",$D194="",$E194="",$E194="UPT",$F194&lt;an_initial,$F194&gt;an_final,$M194=FALSE),"",R_BDI_ROM*VLOOKUP(N194,Coef!$E$2:$F$17,2,FALSE))</f>
        <v/>
      </c>
      <c r="J194" s="67" t="str">
        <f>IF(OR($B194="",$C194="",$D194="",$E194="",$E194="UPT",$F194="",$F194&gt;an_final,$M194=FALSE),"",R_BDI_ROM*VLOOKUP(N194,Coef!$E$2:$F$17,2,FALSE))</f>
        <v/>
      </c>
      <c r="K194" s="226" t="str">
        <f t="shared" si="10"/>
        <v/>
      </c>
      <c r="L194" s="226" t="str">
        <f t="shared" si="11"/>
        <v/>
      </c>
      <c r="M194" s="333" t="b">
        <f t="shared" si="12"/>
        <v>0</v>
      </c>
      <c r="N194" s="218">
        <f t="shared" si="14"/>
        <v>1</v>
      </c>
    </row>
    <row r="195" spans="1:14" x14ac:dyDescent="0.25">
      <c r="A195" s="216">
        <v>186</v>
      </c>
      <c r="B195" s="39"/>
      <c r="C195" s="39"/>
      <c r="D195" s="39"/>
      <c r="E195" s="359"/>
      <c r="F195" s="38"/>
      <c r="G195" s="38"/>
      <c r="H195" s="48"/>
      <c r="I195" s="67" t="str">
        <f>IF(OR($B195="",$C195="",$D195="",$E195="",$E195="UPT",$F195&lt;an_initial,$F195&gt;an_final,$M195=FALSE),"",R_BDI_ROM*VLOOKUP(N195,Coef!$E$2:$F$17,2,FALSE))</f>
        <v/>
      </c>
      <c r="J195" s="67" t="str">
        <f>IF(OR($B195="",$C195="",$D195="",$E195="",$E195="UPT",$F195="",$F195&gt;an_final,$M195=FALSE),"",R_BDI_ROM*VLOOKUP(N195,Coef!$E$2:$F$17,2,FALSE))</f>
        <v/>
      </c>
      <c r="K195" s="226" t="str">
        <f t="shared" si="10"/>
        <v/>
      </c>
      <c r="L195" s="226" t="str">
        <f t="shared" si="11"/>
        <v/>
      </c>
      <c r="M195" s="333" t="b">
        <f t="shared" si="12"/>
        <v>0</v>
      </c>
      <c r="N195" s="218">
        <f t="shared" si="14"/>
        <v>1</v>
      </c>
    </row>
    <row r="196" spans="1:14" x14ac:dyDescent="0.25">
      <c r="A196" s="216">
        <v>187</v>
      </c>
      <c r="B196" s="39"/>
      <c r="C196" s="39"/>
      <c r="D196" s="39"/>
      <c r="E196" s="359"/>
      <c r="F196" s="38"/>
      <c r="G196" s="38"/>
      <c r="H196" s="48"/>
      <c r="I196" s="67" t="str">
        <f>IF(OR($B196="",$C196="",$D196="",$E196="",$E196="UPT",$F196&lt;an_initial,$F196&gt;an_final,$M196=FALSE),"",R_BDI_ROM*VLOOKUP(N196,Coef!$E$2:$F$17,2,FALSE))</f>
        <v/>
      </c>
      <c r="J196" s="67" t="str">
        <f>IF(OR($B196="",$C196="",$D196="",$E196="",$E196="UPT",$F196="",$F196&gt;an_final,$M196=FALSE),"",R_BDI_ROM*VLOOKUP(N196,Coef!$E$2:$F$17,2,FALSE))</f>
        <v/>
      </c>
      <c r="K196" s="226" t="str">
        <f t="shared" si="10"/>
        <v/>
      </c>
      <c r="L196" s="226" t="str">
        <f t="shared" si="11"/>
        <v/>
      </c>
      <c r="M196" s="333" t="b">
        <f t="shared" si="12"/>
        <v>0</v>
      </c>
      <c r="N196" s="218">
        <f t="shared" si="14"/>
        <v>1</v>
      </c>
    </row>
    <row r="197" spans="1:14" x14ac:dyDescent="0.25">
      <c r="A197" s="216">
        <v>188</v>
      </c>
      <c r="B197" s="39"/>
      <c r="C197" s="39"/>
      <c r="D197" s="39"/>
      <c r="E197" s="359"/>
      <c r="F197" s="38"/>
      <c r="G197" s="38"/>
      <c r="H197" s="48"/>
      <c r="I197" s="67" t="str">
        <f>IF(OR($B197="",$C197="",$D197="",$E197="",$E197="UPT",$F197&lt;an_initial,$F197&gt;an_final,$M197=FALSE),"",R_BDI_ROM*VLOOKUP(N197,Coef!$E$2:$F$17,2,FALSE))</f>
        <v/>
      </c>
      <c r="J197" s="67" t="str">
        <f>IF(OR($B197="",$C197="",$D197="",$E197="",$E197="UPT",$F197="",$F197&gt;an_final,$M197=FALSE),"",R_BDI_ROM*VLOOKUP(N197,Coef!$E$2:$F$17,2,FALSE))</f>
        <v/>
      </c>
      <c r="K197" s="226" t="str">
        <f t="shared" si="10"/>
        <v/>
      </c>
      <c r="L197" s="226" t="str">
        <f t="shared" si="11"/>
        <v/>
      </c>
      <c r="M197" s="333" t="b">
        <f t="shared" si="12"/>
        <v>0</v>
      </c>
      <c r="N197" s="218">
        <f t="shared" si="14"/>
        <v>1</v>
      </c>
    </row>
    <row r="198" spans="1:14" x14ac:dyDescent="0.25">
      <c r="A198" s="216">
        <v>189</v>
      </c>
      <c r="B198" s="39"/>
      <c r="C198" s="39"/>
      <c r="D198" s="39"/>
      <c r="E198" s="359"/>
      <c r="F198" s="38"/>
      <c r="G198" s="38"/>
      <c r="H198" s="48"/>
      <c r="I198" s="67" t="str">
        <f>IF(OR($B198="",$C198="",$D198="",$E198="",$E198="UPT",$F198&lt;an_initial,$F198&gt;an_final,$M198=FALSE),"",R_BDI_ROM*VLOOKUP(N198,Coef!$E$2:$F$17,2,FALSE))</f>
        <v/>
      </c>
      <c r="J198" s="67" t="str">
        <f>IF(OR($B198="",$C198="",$D198="",$E198="",$E198="UPT",$F198="",$F198&gt;an_final,$M198=FALSE),"",R_BDI_ROM*VLOOKUP(N198,Coef!$E$2:$F$17,2,FALSE))</f>
        <v/>
      </c>
      <c r="K198" s="226" t="str">
        <f t="shared" si="10"/>
        <v/>
      </c>
      <c r="L198" s="226" t="str">
        <f t="shared" si="11"/>
        <v/>
      </c>
      <c r="M198" s="333" t="b">
        <f t="shared" si="12"/>
        <v>0</v>
      </c>
      <c r="N198" s="218">
        <f t="shared" si="14"/>
        <v>1</v>
      </c>
    </row>
    <row r="199" spans="1:14" x14ac:dyDescent="0.25">
      <c r="A199" s="216">
        <v>190</v>
      </c>
      <c r="B199" s="39"/>
      <c r="C199" s="39"/>
      <c r="D199" s="39"/>
      <c r="E199" s="359"/>
      <c r="F199" s="38"/>
      <c r="G199" s="38"/>
      <c r="H199" s="48"/>
      <c r="I199" s="67" t="str">
        <f>IF(OR($B199="",$C199="",$D199="",$E199="",$E199="UPT",$F199&lt;an_initial,$F199&gt;an_final,$M199=FALSE),"",R_BDI_ROM*VLOOKUP(N199,Coef!$E$2:$F$17,2,FALSE))</f>
        <v/>
      </c>
      <c r="J199" s="67" t="str">
        <f>IF(OR($B199="",$C199="",$D199="",$E199="",$E199="UPT",$F199="",$F199&gt;an_final,$M199=FALSE),"",R_BDI_ROM*VLOOKUP(N199,Coef!$E$2:$F$17,2,FALSE))</f>
        <v/>
      </c>
      <c r="K199" s="226" t="str">
        <f t="shared" si="10"/>
        <v/>
      </c>
      <c r="L199" s="226" t="str">
        <f t="shared" si="11"/>
        <v/>
      </c>
      <c r="M199" s="333" t="b">
        <f t="shared" si="12"/>
        <v>0</v>
      </c>
      <c r="N199" s="218">
        <f t="shared" si="14"/>
        <v>1</v>
      </c>
    </row>
    <row r="200" spans="1:14" x14ac:dyDescent="0.25">
      <c r="A200" s="216">
        <v>191</v>
      </c>
      <c r="B200" s="39"/>
      <c r="C200" s="39"/>
      <c r="D200" s="39"/>
      <c r="E200" s="359"/>
      <c r="F200" s="38"/>
      <c r="G200" s="38"/>
      <c r="H200" s="48"/>
      <c r="I200" s="67" t="str">
        <f>IF(OR($B200="",$C200="",$D200="",$E200="",$E200="UPT",$F200&lt;an_initial,$F200&gt;an_final,$M200=FALSE),"",R_BDI_ROM*VLOOKUP(N200,Coef!$E$2:$F$17,2,FALSE))</f>
        <v/>
      </c>
      <c r="J200" s="67" t="str">
        <f>IF(OR($B200="",$C200="",$D200="",$E200="",$E200="UPT",$F200="",$F200&gt;an_final,$M200=FALSE),"",R_BDI_ROM*VLOOKUP(N200,Coef!$E$2:$F$17,2,FALSE))</f>
        <v/>
      </c>
      <c r="K200" s="226" t="str">
        <f t="shared" si="10"/>
        <v/>
      </c>
      <c r="L200" s="226" t="str">
        <f t="shared" si="11"/>
        <v/>
      </c>
      <c r="M200" s="333" t="b">
        <f t="shared" si="12"/>
        <v>0</v>
      </c>
      <c r="N200" s="218">
        <f t="shared" si="14"/>
        <v>1</v>
      </c>
    </row>
    <row r="201" spans="1:14" x14ac:dyDescent="0.25">
      <c r="A201" s="216">
        <v>192</v>
      </c>
      <c r="B201" s="39"/>
      <c r="C201" s="39"/>
      <c r="D201" s="39"/>
      <c r="E201" s="359"/>
      <c r="F201" s="38"/>
      <c r="G201" s="38"/>
      <c r="H201" s="48"/>
      <c r="I201" s="67" t="str">
        <f>IF(OR($B201="",$C201="",$D201="",$E201="",$E201="UPT",$F201&lt;an_initial,$F201&gt;an_final,$M201=FALSE),"",R_BDI_ROM*VLOOKUP(N201,Coef!$E$2:$F$17,2,FALSE))</f>
        <v/>
      </c>
      <c r="J201" s="67" t="str">
        <f>IF(OR($B201="",$C201="",$D201="",$E201="",$E201="UPT",$F201="",$F201&gt;an_final,$M201=FALSE),"",R_BDI_ROM*VLOOKUP(N201,Coef!$E$2:$F$17,2,FALSE))</f>
        <v/>
      </c>
      <c r="K201" s="226" t="str">
        <f t="shared" si="10"/>
        <v/>
      </c>
      <c r="L201" s="226" t="str">
        <f t="shared" si="11"/>
        <v/>
      </c>
      <c r="M201" s="333" t="b">
        <f t="shared" si="12"/>
        <v>0</v>
      </c>
      <c r="N201" s="218">
        <f t="shared" si="14"/>
        <v>1</v>
      </c>
    </row>
    <row r="202" spans="1:14" x14ac:dyDescent="0.25">
      <c r="A202" s="216">
        <v>193</v>
      </c>
      <c r="B202" s="39"/>
      <c r="C202" s="39"/>
      <c r="D202" s="39"/>
      <c r="E202" s="359"/>
      <c r="F202" s="38"/>
      <c r="G202" s="38"/>
      <c r="H202" s="48"/>
      <c r="I202" s="67" t="str">
        <f>IF(OR($B202="",$C202="",$D202="",$E202="",$E202="UPT",$F202&lt;an_initial,$F202&gt;an_final,$M202=FALSE),"",R_BDI_ROM*VLOOKUP(N202,Coef!$E$2:$F$17,2,FALSE))</f>
        <v/>
      </c>
      <c r="J202" s="67" t="str">
        <f>IF(OR($B202="",$C202="",$D202="",$E202="",$E202="UPT",$F202="",$F202&gt;an_final,$M202=FALSE),"",R_BDI_ROM*VLOOKUP(N202,Coef!$E$2:$F$17,2,FALSE))</f>
        <v/>
      </c>
      <c r="K202" s="226" t="str">
        <f t="shared" ref="K202:K259" si="15">IF(OR($B202="",$C202="",$D202="",$E202="",$E202="UPT",$F202&gt;an_final,,$M202=FALSE),"",IF($F202&gt;=an_initial,1,""))</f>
        <v/>
      </c>
      <c r="L202" s="226" t="str">
        <f t="shared" ref="L202:L259" si="16">IF(OR($B202="",$C202="",$D202="",$E202="",$E202="UPT",$F202="",$F202&gt;an_final,,$M202=FALSE),"",1)</f>
        <v/>
      </c>
      <c r="M202" s="333" t="b">
        <f t="shared" ref="M202:M259" si="17">IF(nume_candidat="",FALSE,ISNUMBER(SEARCH(nume_candidat,$B202)))</f>
        <v>0</v>
      </c>
      <c r="N202" s="218">
        <f t="shared" si="14"/>
        <v>1</v>
      </c>
    </row>
    <row r="203" spans="1:14" x14ac:dyDescent="0.25">
      <c r="A203" s="216">
        <v>194</v>
      </c>
      <c r="B203" s="39"/>
      <c r="C203" s="39"/>
      <c r="D203" s="39"/>
      <c r="E203" s="359"/>
      <c r="F203" s="38"/>
      <c r="G203" s="38"/>
      <c r="H203" s="48"/>
      <c r="I203" s="67" t="str">
        <f>IF(OR($B203="",$C203="",$D203="",$E203="",$E203="UPT",$F203&lt;an_initial,$F203&gt;an_final,$M203=FALSE),"",R_BDI_ROM*VLOOKUP(N203,Coef!$E$2:$F$17,2,FALSE))</f>
        <v/>
      </c>
      <c r="J203" s="67" t="str">
        <f>IF(OR($B203="",$C203="",$D203="",$E203="",$E203="UPT",$F203="",$F203&gt;an_final,$M203=FALSE),"",R_BDI_ROM*VLOOKUP(N203,Coef!$E$2:$F$17,2,FALSE))</f>
        <v/>
      </c>
      <c r="K203" s="226" t="str">
        <f t="shared" si="15"/>
        <v/>
      </c>
      <c r="L203" s="226" t="str">
        <f t="shared" si="16"/>
        <v/>
      </c>
      <c r="M203" s="333" t="b">
        <f t="shared" si="17"/>
        <v>0</v>
      </c>
      <c r="N203" s="218">
        <f t="shared" ref="N203:N259" si="18">LEN(B203)-LEN(SUBSTITUTE(B203,",",""))+1</f>
        <v>1</v>
      </c>
    </row>
    <row r="204" spans="1:14" x14ac:dyDescent="0.25">
      <c r="A204" s="216">
        <v>195</v>
      </c>
      <c r="B204" s="39"/>
      <c r="C204" s="39"/>
      <c r="D204" s="39"/>
      <c r="E204" s="359"/>
      <c r="F204" s="38"/>
      <c r="G204" s="38"/>
      <c r="H204" s="48"/>
      <c r="I204" s="67" t="str">
        <f>IF(OR($B204="",$C204="",$D204="",$E204="",$E204="UPT",$F204&lt;an_initial,$F204&gt;an_final,$M204=FALSE),"",R_BDI_ROM*VLOOKUP(N204,Coef!$E$2:$F$17,2,FALSE))</f>
        <v/>
      </c>
      <c r="J204" s="67" t="str">
        <f>IF(OR($B204="",$C204="",$D204="",$E204="",$E204="UPT",$F204="",$F204&gt;an_final,$M204=FALSE),"",R_BDI_ROM*VLOOKUP(N204,Coef!$E$2:$F$17,2,FALSE))</f>
        <v/>
      </c>
      <c r="K204" s="226" t="str">
        <f t="shared" si="15"/>
        <v/>
      </c>
      <c r="L204" s="226" t="str">
        <f t="shared" si="16"/>
        <v/>
      </c>
      <c r="M204" s="333" t="b">
        <f t="shared" si="17"/>
        <v>0</v>
      </c>
      <c r="N204" s="218">
        <f t="shared" si="18"/>
        <v>1</v>
      </c>
    </row>
    <row r="205" spans="1:14" x14ac:dyDescent="0.25">
      <c r="A205" s="216">
        <v>196</v>
      </c>
      <c r="B205" s="39"/>
      <c r="C205" s="39"/>
      <c r="D205" s="39"/>
      <c r="E205" s="359"/>
      <c r="F205" s="38"/>
      <c r="G205" s="38"/>
      <c r="H205" s="48"/>
      <c r="I205" s="67" t="str">
        <f>IF(OR($B205="",$C205="",$D205="",$E205="",$E205="UPT",$F205&lt;an_initial,$F205&gt;an_final,$M205=FALSE),"",R_BDI_ROM*VLOOKUP(N205,Coef!$E$2:$F$17,2,FALSE))</f>
        <v/>
      </c>
      <c r="J205" s="67" t="str">
        <f>IF(OR($B205="",$C205="",$D205="",$E205="",$E205="UPT",$F205="",$F205&gt;an_final,$M205=FALSE),"",R_BDI_ROM*VLOOKUP(N205,Coef!$E$2:$F$17,2,FALSE))</f>
        <v/>
      </c>
      <c r="K205" s="226" t="str">
        <f t="shared" si="15"/>
        <v/>
      </c>
      <c r="L205" s="226" t="str">
        <f t="shared" si="16"/>
        <v/>
      </c>
      <c r="M205" s="333" t="b">
        <f t="shared" si="17"/>
        <v>0</v>
      </c>
      <c r="N205" s="218">
        <f t="shared" si="18"/>
        <v>1</v>
      </c>
    </row>
    <row r="206" spans="1:14" x14ac:dyDescent="0.25">
      <c r="A206" s="216">
        <v>197</v>
      </c>
      <c r="B206" s="39"/>
      <c r="C206" s="39"/>
      <c r="D206" s="39"/>
      <c r="E206" s="359"/>
      <c r="F206" s="38"/>
      <c r="G206" s="38"/>
      <c r="H206" s="48"/>
      <c r="I206" s="67" t="str">
        <f>IF(OR($B206="",$C206="",$D206="",$E206="",$E206="UPT",$F206&lt;an_initial,$F206&gt;an_final,$M206=FALSE),"",R_BDI_ROM*VLOOKUP(N206,Coef!$E$2:$F$17,2,FALSE))</f>
        <v/>
      </c>
      <c r="J206" s="67" t="str">
        <f>IF(OR($B206="",$C206="",$D206="",$E206="",$E206="UPT",$F206="",$F206&gt;an_final,$M206=FALSE),"",R_BDI_ROM*VLOOKUP(N206,Coef!$E$2:$F$17,2,FALSE))</f>
        <v/>
      </c>
      <c r="K206" s="226" t="str">
        <f t="shared" si="15"/>
        <v/>
      </c>
      <c r="L206" s="226" t="str">
        <f t="shared" si="16"/>
        <v/>
      </c>
      <c r="M206" s="333" t="b">
        <f t="shared" si="17"/>
        <v>0</v>
      </c>
      <c r="N206" s="218">
        <f t="shared" si="18"/>
        <v>1</v>
      </c>
    </row>
    <row r="207" spans="1:14" x14ac:dyDescent="0.25">
      <c r="A207" s="216">
        <v>198</v>
      </c>
      <c r="B207" s="39"/>
      <c r="C207" s="39"/>
      <c r="D207" s="39"/>
      <c r="E207" s="359"/>
      <c r="F207" s="38"/>
      <c r="G207" s="38"/>
      <c r="H207" s="48"/>
      <c r="I207" s="67" t="str">
        <f>IF(OR($B207="",$C207="",$D207="",$E207="",$E207="UPT",$F207&lt;an_initial,$F207&gt;an_final,$M207=FALSE),"",R_BDI_ROM*VLOOKUP(N207,Coef!$E$2:$F$17,2,FALSE))</f>
        <v/>
      </c>
      <c r="J207" s="67" t="str">
        <f>IF(OR($B207="",$C207="",$D207="",$E207="",$E207="UPT",$F207="",$F207&gt;an_final,$M207=FALSE),"",R_BDI_ROM*VLOOKUP(N207,Coef!$E$2:$F$17,2,FALSE))</f>
        <v/>
      </c>
      <c r="K207" s="226" t="str">
        <f t="shared" si="15"/>
        <v/>
      </c>
      <c r="L207" s="226" t="str">
        <f t="shared" si="16"/>
        <v/>
      </c>
      <c r="M207" s="333" t="b">
        <f t="shared" si="17"/>
        <v>0</v>
      </c>
      <c r="N207" s="218">
        <f t="shared" si="18"/>
        <v>1</v>
      </c>
    </row>
    <row r="208" spans="1:14" x14ac:dyDescent="0.25">
      <c r="A208" s="216">
        <v>199</v>
      </c>
      <c r="B208" s="39"/>
      <c r="C208" s="39"/>
      <c r="D208" s="39"/>
      <c r="E208" s="359"/>
      <c r="F208" s="38"/>
      <c r="G208" s="38"/>
      <c r="H208" s="48"/>
      <c r="I208" s="67" t="str">
        <f>IF(OR($B208="",$C208="",$D208="",$E208="",$E208="UPT",$F208&lt;an_initial,$F208&gt;an_final,$M208=FALSE),"",R_BDI_ROM*VLOOKUP(N208,Coef!$E$2:$F$17,2,FALSE))</f>
        <v/>
      </c>
      <c r="J208" s="67" t="str">
        <f>IF(OR($B208="",$C208="",$D208="",$E208="",$E208="UPT",$F208="",$F208&gt;an_final,$M208=FALSE),"",R_BDI_ROM*VLOOKUP(N208,Coef!$E$2:$F$17,2,FALSE))</f>
        <v/>
      </c>
      <c r="K208" s="226" t="str">
        <f t="shared" si="15"/>
        <v/>
      </c>
      <c r="L208" s="226" t="str">
        <f t="shared" si="16"/>
        <v/>
      </c>
      <c r="M208" s="333" t="b">
        <f t="shared" si="17"/>
        <v>0</v>
      </c>
      <c r="N208" s="218">
        <f t="shared" si="18"/>
        <v>1</v>
      </c>
    </row>
    <row r="209" spans="1:14" x14ac:dyDescent="0.25">
      <c r="A209" s="216">
        <v>200</v>
      </c>
      <c r="B209" s="39"/>
      <c r="C209" s="39"/>
      <c r="D209" s="39"/>
      <c r="E209" s="359"/>
      <c r="F209" s="38"/>
      <c r="G209" s="38"/>
      <c r="H209" s="48"/>
      <c r="I209" s="67" t="str">
        <f>IF(OR($B209="",$C209="",$D209="",$E209="",$E209="UPT",$F209&lt;an_initial,$F209&gt;an_final,$M209=FALSE),"",R_BDI_ROM*VLOOKUP(N209,Coef!$E$2:$F$17,2,FALSE))</f>
        <v/>
      </c>
      <c r="J209" s="67" t="str">
        <f>IF(OR($B209="",$C209="",$D209="",$E209="",$E209="UPT",$F209="",$F209&gt;an_final,$M209=FALSE),"",R_BDI_ROM*VLOOKUP(N209,Coef!$E$2:$F$17,2,FALSE))</f>
        <v/>
      </c>
      <c r="K209" s="226" t="str">
        <f t="shared" si="15"/>
        <v/>
      </c>
      <c r="L209" s="226" t="str">
        <f t="shared" si="16"/>
        <v/>
      </c>
      <c r="M209" s="333" t="b">
        <f t="shared" si="17"/>
        <v>0</v>
      </c>
      <c r="N209" s="218">
        <f t="shared" si="18"/>
        <v>1</v>
      </c>
    </row>
    <row r="210" spans="1:14" x14ac:dyDescent="0.25">
      <c r="A210" s="216">
        <v>201</v>
      </c>
      <c r="B210" s="39"/>
      <c r="C210" s="39"/>
      <c r="D210" s="39"/>
      <c r="E210" s="359"/>
      <c r="F210" s="38"/>
      <c r="G210" s="38"/>
      <c r="H210" s="48"/>
      <c r="I210" s="67" t="str">
        <f>IF(OR($B210="",$C210="",$D210="",$E210="",$E210="UPT",$F210&lt;an_initial,$F210&gt;an_final,$M210=FALSE),"",R_BDI_ROM*VLOOKUP(N210,Coef!$E$2:$F$17,2,FALSE))</f>
        <v/>
      </c>
      <c r="J210" s="67" t="str">
        <f>IF(OR($B210="",$C210="",$D210="",$E210="",$E210="UPT",$F210="",$F210&gt;an_final,$M210=FALSE),"",R_BDI_ROM*VLOOKUP(N210,Coef!$E$2:$F$17,2,FALSE))</f>
        <v/>
      </c>
      <c r="K210" s="226" t="str">
        <f t="shared" si="15"/>
        <v/>
      </c>
      <c r="L210" s="226" t="str">
        <f t="shared" si="16"/>
        <v/>
      </c>
      <c r="M210" s="333" t="b">
        <f t="shared" si="17"/>
        <v>0</v>
      </c>
      <c r="N210" s="218">
        <f t="shared" si="18"/>
        <v>1</v>
      </c>
    </row>
    <row r="211" spans="1:14" x14ac:dyDescent="0.25">
      <c r="A211" s="216">
        <v>202</v>
      </c>
      <c r="B211" s="39"/>
      <c r="C211" s="39"/>
      <c r="D211" s="39"/>
      <c r="E211" s="359"/>
      <c r="F211" s="38"/>
      <c r="G211" s="38"/>
      <c r="H211" s="48"/>
      <c r="I211" s="67" t="str">
        <f>IF(OR($B211="",$C211="",$D211="",$E211="",$E211="UPT",$F211&lt;an_initial,$F211&gt;an_final,$M211=FALSE),"",R_BDI_ROM*VLOOKUP(N211,Coef!$E$2:$F$17,2,FALSE))</f>
        <v/>
      </c>
      <c r="J211" s="67" t="str">
        <f>IF(OR($B211="",$C211="",$D211="",$E211="",$E211="UPT",$F211="",$F211&gt;an_final,$M211=FALSE),"",R_BDI_ROM*VLOOKUP(N211,Coef!$E$2:$F$17,2,FALSE))</f>
        <v/>
      </c>
      <c r="K211" s="226" t="str">
        <f t="shared" si="15"/>
        <v/>
      </c>
      <c r="L211" s="226" t="str">
        <f t="shared" si="16"/>
        <v/>
      </c>
      <c r="M211" s="333" t="b">
        <f t="shared" si="17"/>
        <v>0</v>
      </c>
      <c r="N211" s="218">
        <f t="shared" si="18"/>
        <v>1</v>
      </c>
    </row>
    <row r="212" spans="1:14" x14ac:dyDescent="0.25">
      <c r="A212" s="216">
        <v>203</v>
      </c>
      <c r="B212" s="39"/>
      <c r="C212" s="39"/>
      <c r="D212" s="39"/>
      <c r="E212" s="359"/>
      <c r="F212" s="38"/>
      <c r="G212" s="38"/>
      <c r="H212" s="48"/>
      <c r="I212" s="67" t="str">
        <f>IF(OR($B212="",$C212="",$D212="",$E212="",$E212="UPT",$F212&lt;an_initial,$F212&gt;an_final,$M212=FALSE),"",R_BDI_ROM*VLOOKUP(N212,Coef!$E$2:$F$17,2,FALSE))</f>
        <v/>
      </c>
      <c r="J212" s="67" t="str">
        <f>IF(OR($B212="",$C212="",$D212="",$E212="",$E212="UPT",$F212="",$F212&gt;an_final,$M212=FALSE),"",R_BDI_ROM*VLOOKUP(N212,Coef!$E$2:$F$17,2,FALSE))</f>
        <v/>
      </c>
      <c r="K212" s="226" t="str">
        <f t="shared" si="15"/>
        <v/>
      </c>
      <c r="L212" s="226" t="str">
        <f t="shared" si="16"/>
        <v/>
      </c>
      <c r="M212" s="333" t="b">
        <f t="shared" si="17"/>
        <v>0</v>
      </c>
      <c r="N212" s="218">
        <f t="shared" si="18"/>
        <v>1</v>
      </c>
    </row>
    <row r="213" spans="1:14" x14ac:dyDescent="0.25">
      <c r="A213" s="216">
        <v>204</v>
      </c>
      <c r="B213" s="39"/>
      <c r="C213" s="39"/>
      <c r="D213" s="39"/>
      <c r="E213" s="359"/>
      <c r="F213" s="38"/>
      <c r="G213" s="38"/>
      <c r="H213" s="48"/>
      <c r="I213" s="67" t="str">
        <f>IF(OR($B213="",$C213="",$D213="",$E213="",$E213="UPT",$F213&lt;an_initial,$F213&gt;an_final,$M213=FALSE),"",R_BDI_ROM*VLOOKUP(N213,Coef!$E$2:$F$17,2,FALSE))</f>
        <v/>
      </c>
      <c r="J213" s="67" t="str">
        <f>IF(OR($B213="",$C213="",$D213="",$E213="",$E213="UPT",$F213="",$F213&gt;an_final,$M213=FALSE),"",R_BDI_ROM*VLOOKUP(N213,Coef!$E$2:$F$17,2,FALSE))</f>
        <v/>
      </c>
      <c r="K213" s="226" t="str">
        <f t="shared" si="15"/>
        <v/>
      </c>
      <c r="L213" s="226" t="str">
        <f t="shared" si="16"/>
        <v/>
      </c>
      <c r="M213" s="333" t="b">
        <f t="shared" si="17"/>
        <v>0</v>
      </c>
      <c r="N213" s="218">
        <f t="shared" si="18"/>
        <v>1</v>
      </c>
    </row>
    <row r="214" spans="1:14" x14ac:dyDescent="0.25">
      <c r="A214" s="216">
        <v>205</v>
      </c>
      <c r="B214" s="39"/>
      <c r="C214" s="39"/>
      <c r="D214" s="39"/>
      <c r="E214" s="359"/>
      <c r="F214" s="38"/>
      <c r="G214" s="38"/>
      <c r="H214" s="48"/>
      <c r="I214" s="67" t="str">
        <f>IF(OR($B214="",$C214="",$D214="",$E214="",$E214="UPT",$F214&lt;an_initial,$F214&gt;an_final,$M214=FALSE),"",R_BDI_ROM*VLOOKUP(N214,Coef!$E$2:$F$17,2,FALSE))</f>
        <v/>
      </c>
      <c r="J214" s="67" t="str">
        <f>IF(OR($B214="",$C214="",$D214="",$E214="",$E214="UPT",$F214="",$F214&gt;an_final,$M214=FALSE),"",R_BDI_ROM*VLOOKUP(N214,Coef!$E$2:$F$17,2,FALSE))</f>
        <v/>
      </c>
      <c r="K214" s="226" t="str">
        <f t="shared" si="15"/>
        <v/>
      </c>
      <c r="L214" s="226" t="str">
        <f t="shared" si="16"/>
        <v/>
      </c>
      <c r="M214" s="333" t="b">
        <f t="shared" si="17"/>
        <v>0</v>
      </c>
      <c r="N214" s="218">
        <f t="shared" si="18"/>
        <v>1</v>
      </c>
    </row>
    <row r="215" spans="1:14" x14ac:dyDescent="0.25">
      <c r="A215" s="216">
        <v>206</v>
      </c>
      <c r="B215" s="39"/>
      <c r="C215" s="39"/>
      <c r="D215" s="39"/>
      <c r="E215" s="359"/>
      <c r="F215" s="38"/>
      <c r="G215" s="38"/>
      <c r="H215" s="48"/>
      <c r="I215" s="67" t="str">
        <f>IF(OR($B215="",$C215="",$D215="",$E215="",$E215="UPT",$F215&lt;an_initial,$F215&gt;an_final,$M215=FALSE),"",R_BDI_ROM*VLOOKUP(N215,Coef!$E$2:$F$17,2,FALSE))</f>
        <v/>
      </c>
      <c r="J215" s="67" t="str">
        <f>IF(OR($B215="",$C215="",$D215="",$E215="",$E215="UPT",$F215="",$F215&gt;an_final,$M215=FALSE),"",R_BDI_ROM*VLOOKUP(N215,Coef!$E$2:$F$17,2,FALSE))</f>
        <v/>
      </c>
      <c r="K215" s="226" t="str">
        <f t="shared" si="15"/>
        <v/>
      </c>
      <c r="L215" s="226" t="str">
        <f t="shared" si="16"/>
        <v/>
      </c>
      <c r="M215" s="333" t="b">
        <f t="shared" si="17"/>
        <v>0</v>
      </c>
      <c r="N215" s="218">
        <f t="shared" si="18"/>
        <v>1</v>
      </c>
    </row>
    <row r="216" spans="1:14" x14ac:dyDescent="0.25">
      <c r="A216" s="216">
        <v>207</v>
      </c>
      <c r="B216" s="39"/>
      <c r="C216" s="39"/>
      <c r="D216" s="39"/>
      <c r="E216" s="359"/>
      <c r="F216" s="38"/>
      <c r="G216" s="38"/>
      <c r="H216" s="48"/>
      <c r="I216" s="67" t="str">
        <f>IF(OR($B216="",$C216="",$D216="",$E216="",$E216="UPT",$F216&lt;an_initial,$F216&gt;an_final,$M216=FALSE),"",R_BDI_ROM*VLOOKUP(N216,Coef!$E$2:$F$17,2,FALSE))</f>
        <v/>
      </c>
      <c r="J216" s="67" t="str">
        <f>IF(OR($B216="",$C216="",$D216="",$E216="",$E216="UPT",$F216="",$F216&gt;an_final,$M216=FALSE),"",R_BDI_ROM*VLOOKUP(N216,Coef!$E$2:$F$17,2,FALSE))</f>
        <v/>
      </c>
      <c r="K216" s="226" t="str">
        <f t="shared" si="15"/>
        <v/>
      </c>
      <c r="L216" s="226" t="str">
        <f t="shared" si="16"/>
        <v/>
      </c>
      <c r="M216" s="333" t="b">
        <f t="shared" si="17"/>
        <v>0</v>
      </c>
      <c r="N216" s="218">
        <f t="shared" si="18"/>
        <v>1</v>
      </c>
    </row>
    <row r="217" spans="1:14" x14ac:dyDescent="0.25">
      <c r="A217" s="216">
        <v>208</v>
      </c>
      <c r="B217" s="39"/>
      <c r="C217" s="39"/>
      <c r="D217" s="39"/>
      <c r="E217" s="359"/>
      <c r="F217" s="38"/>
      <c r="G217" s="38"/>
      <c r="H217" s="48"/>
      <c r="I217" s="67" t="str">
        <f>IF(OR($B217="",$C217="",$D217="",$E217="",$E217="UPT",$F217&lt;an_initial,$F217&gt;an_final,$M217=FALSE),"",R_BDI_ROM*VLOOKUP(N217,Coef!$E$2:$F$17,2,FALSE))</f>
        <v/>
      </c>
      <c r="J217" s="67" t="str">
        <f>IF(OR($B217="",$C217="",$D217="",$E217="",$E217="UPT",$F217="",$F217&gt;an_final,$M217=FALSE),"",R_BDI_ROM*VLOOKUP(N217,Coef!$E$2:$F$17,2,FALSE))</f>
        <v/>
      </c>
      <c r="K217" s="226" t="str">
        <f t="shared" si="15"/>
        <v/>
      </c>
      <c r="L217" s="226" t="str">
        <f t="shared" si="16"/>
        <v/>
      </c>
      <c r="M217" s="333" t="b">
        <f t="shared" si="17"/>
        <v>0</v>
      </c>
      <c r="N217" s="218">
        <f t="shared" si="18"/>
        <v>1</v>
      </c>
    </row>
    <row r="218" spans="1:14" x14ac:dyDescent="0.25">
      <c r="A218" s="216">
        <v>209</v>
      </c>
      <c r="B218" s="39"/>
      <c r="C218" s="39"/>
      <c r="D218" s="39"/>
      <c r="E218" s="359"/>
      <c r="F218" s="38"/>
      <c r="G218" s="38"/>
      <c r="H218" s="48"/>
      <c r="I218" s="67" t="str">
        <f>IF(OR($B218="",$C218="",$D218="",$E218="",$E218="UPT",$F218&lt;an_initial,$F218&gt;an_final,$M218=FALSE),"",R_BDI_ROM*VLOOKUP(N218,Coef!$E$2:$F$17,2,FALSE))</f>
        <v/>
      </c>
      <c r="J218" s="67" t="str">
        <f>IF(OR($B218="",$C218="",$D218="",$E218="",$E218="UPT",$F218="",$F218&gt;an_final,$M218=FALSE),"",R_BDI_ROM*VLOOKUP(N218,Coef!$E$2:$F$17,2,FALSE))</f>
        <v/>
      </c>
      <c r="K218" s="226" t="str">
        <f t="shared" si="15"/>
        <v/>
      </c>
      <c r="L218" s="226" t="str">
        <f t="shared" si="16"/>
        <v/>
      </c>
      <c r="M218" s="333" t="b">
        <f t="shared" si="17"/>
        <v>0</v>
      </c>
      <c r="N218" s="218">
        <f t="shared" si="18"/>
        <v>1</v>
      </c>
    </row>
    <row r="219" spans="1:14" x14ac:dyDescent="0.25">
      <c r="A219" s="216">
        <v>210</v>
      </c>
      <c r="B219" s="39"/>
      <c r="C219" s="39"/>
      <c r="D219" s="39"/>
      <c r="E219" s="359"/>
      <c r="F219" s="38"/>
      <c r="G219" s="38"/>
      <c r="H219" s="48"/>
      <c r="I219" s="67" t="str">
        <f>IF(OR($B219="",$C219="",$D219="",$E219="",$E219="UPT",$F219&lt;an_initial,$F219&gt;an_final,$M219=FALSE),"",R_BDI_ROM*VLOOKUP(N219,Coef!$E$2:$F$17,2,FALSE))</f>
        <v/>
      </c>
      <c r="J219" s="67" t="str">
        <f>IF(OR($B219="",$C219="",$D219="",$E219="",$E219="UPT",$F219="",$F219&gt;an_final,$M219=FALSE),"",R_BDI_ROM*VLOOKUP(N219,Coef!$E$2:$F$17,2,FALSE))</f>
        <v/>
      </c>
      <c r="K219" s="226" t="str">
        <f t="shared" si="15"/>
        <v/>
      </c>
      <c r="L219" s="226" t="str">
        <f t="shared" si="16"/>
        <v/>
      </c>
      <c r="M219" s="333" t="b">
        <f t="shared" si="17"/>
        <v>0</v>
      </c>
      <c r="N219" s="218">
        <f t="shared" si="18"/>
        <v>1</v>
      </c>
    </row>
    <row r="220" spans="1:14" x14ac:dyDescent="0.25">
      <c r="A220" s="216">
        <v>211</v>
      </c>
      <c r="B220" s="39"/>
      <c r="C220" s="39"/>
      <c r="D220" s="39"/>
      <c r="E220" s="359"/>
      <c r="F220" s="38"/>
      <c r="G220" s="38"/>
      <c r="H220" s="48"/>
      <c r="I220" s="67" t="str">
        <f>IF(OR($B220="",$C220="",$D220="",$E220="",$E220="UPT",$F220&lt;an_initial,$F220&gt;an_final,$M220=FALSE),"",R_BDI_ROM*VLOOKUP(N220,Coef!$E$2:$F$17,2,FALSE))</f>
        <v/>
      </c>
      <c r="J220" s="67" t="str">
        <f>IF(OR($B220="",$C220="",$D220="",$E220="",$E220="UPT",$F220="",$F220&gt;an_final,$M220=FALSE),"",R_BDI_ROM*VLOOKUP(N220,Coef!$E$2:$F$17,2,FALSE))</f>
        <v/>
      </c>
      <c r="K220" s="226" t="str">
        <f t="shared" si="15"/>
        <v/>
      </c>
      <c r="L220" s="226" t="str">
        <f t="shared" si="16"/>
        <v/>
      </c>
      <c r="M220" s="333" t="b">
        <f t="shared" si="17"/>
        <v>0</v>
      </c>
      <c r="N220" s="218">
        <f t="shared" si="18"/>
        <v>1</v>
      </c>
    </row>
    <row r="221" spans="1:14" x14ac:dyDescent="0.25">
      <c r="A221" s="216">
        <v>212</v>
      </c>
      <c r="B221" s="39"/>
      <c r="C221" s="39"/>
      <c r="D221" s="39"/>
      <c r="E221" s="359"/>
      <c r="F221" s="38"/>
      <c r="G221" s="38"/>
      <c r="H221" s="48"/>
      <c r="I221" s="67" t="str">
        <f>IF(OR($B221="",$C221="",$D221="",$E221="",$E221="UPT",$F221&lt;an_initial,$F221&gt;an_final,$M221=FALSE),"",R_BDI_ROM*VLOOKUP(N221,Coef!$E$2:$F$17,2,FALSE))</f>
        <v/>
      </c>
      <c r="J221" s="67" t="str">
        <f>IF(OR($B221="",$C221="",$D221="",$E221="",$E221="UPT",$F221="",$F221&gt;an_final,$M221=FALSE),"",R_BDI_ROM*VLOOKUP(N221,Coef!$E$2:$F$17,2,FALSE))</f>
        <v/>
      </c>
      <c r="K221" s="226" t="str">
        <f t="shared" si="15"/>
        <v/>
      </c>
      <c r="L221" s="226" t="str">
        <f t="shared" si="16"/>
        <v/>
      </c>
      <c r="M221" s="333" t="b">
        <f t="shared" si="17"/>
        <v>0</v>
      </c>
      <c r="N221" s="218">
        <f t="shared" si="18"/>
        <v>1</v>
      </c>
    </row>
    <row r="222" spans="1:14" x14ac:dyDescent="0.25">
      <c r="A222" s="216">
        <v>213</v>
      </c>
      <c r="B222" s="39"/>
      <c r="C222" s="39"/>
      <c r="D222" s="39"/>
      <c r="E222" s="359"/>
      <c r="F222" s="38"/>
      <c r="G222" s="38"/>
      <c r="H222" s="48"/>
      <c r="I222" s="67" t="str">
        <f>IF(OR($B222="",$C222="",$D222="",$E222="",$E222="UPT",$F222&lt;an_initial,$F222&gt;an_final,$M222=FALSE),"",R_BDI_ROM*VLOOKUP(N222,Coef!$E$2:$F$17,2,FALSE))</f>
        <v/>
      </c>
      <c r="J222" s="67" t="str">
        <f>IF(OR($B222="",$C222="",$D222="",$E222="",$E222="UPT",$F222="",$F222&gt;an_final,$M222=FALSE),"",R_BDI_ROM*VLOOKUP(N222,Coef!$E$2:$F$17,2,FALSE))</f>
        <v/>
      </c>
      <c r="K222" s="226" t="str">
        <f t="shared" si="15"/>
        <v/>
      </c>
      <c r="L222" s="226" t="str">
        <f t="shared" si="16"/>
        <v/>
      </c>
      <c r="M222" s="333" t="b">
        <f t="shared" si="17"/>
        <v>0</v>
      </c>
      <c r="N222" s="218">
        <f t="shared" si="18"/>
        <v>1</v>
      </c>
    </row>
    <row r="223" spans="1:14" x14ac:dyDescent="0.25">
      <c r="A223" s="216">
        <v>214</v>
      </c>
      <c r="B223" s="39"/>
      <c r="C223" s="39"/>
      <c r="D223" s="39"/>
      <c r="E223" s="359"/>
      <c r="F223" s="38"/>
      <c r="G223" s="38"/>
      <c r="H223" s="48"/>
      <c r="I223" s="67" t="str">
        <f>IF(OR($B223="",$C223="",$D223="",$E223="",$E223="UPT",$F223&lt;an_initial,$F223&gt;an_final,$M223=FALSE),"",R_BDI_ROM*VLOOKUP(N223,Coef!$E$2:$F$17,2,FALSE))</f>
        <v/>
      </c>
      <c r="J223" s="67" t="str">
        <f>IF(OR($B223="",$C223="",$D223="",$E223="",$E223="UPT",$F223="",$F223&gt;an_final,$M223=FALSE),"",R_BDI_ROM*VLOOKUP(N223,Coef!$E$2:$F$17,2,FALSE))</f>
        <v/>
      </c>
      <c r="K223" s="226" t="str">
        <f t="shared" si="15"/>
        <v/>
      </c>
      <c r="L223" s="226" t="str">
        <f t="shared" si="16"/>
        <v/>
      </c>
      <c r="M223" s="333" t="b">
        <f t="shared" si="17"/>
        <v>0</v>
      </c>
      <c r="N223" s="218">
        <f t="shared" si="18"/>
        <v>1</v>
      </c>
    </row>
    <row r="224" spans="1:14" x14ac:dyDescent="0.25">
      <c r="A224" s="216">
        <v>215</v>
      </c>
      <c r="B224" s="39"/>
      <c r="C224" s="39"/>
      <c r="D224" s="39"/>
      <c r="E224" s="359"/>
      <c r="F224" s="38"/>
      <c r="G224" s="38"/>
      <c r="H224" s="48"/>
      <c r="I224" s="67" t="str">
        <f>IF(OR($B224="",$C224="",$D224="",$E224="",$E224="UPT",$F224&lt;an_initial,$F224&gt;an_final,$M224=FALSE),"",R_BDI_ROM*VLOOKUP(N224,Coef!$E$2:$F$17,2,FALSE))</f>
        <v/>
      </c>
      <c r="J224" s="67" t="str">
        <f>IF(OR($B224="",$C224="",$D224="",$E224="",$E224="UPT",$F224="",$F224&gt;an_final,$M224=FALSE),"",R_BDI_ROM*VLOOKUP(N224,Coef!$E$2:$F$17,2,FALSE))</f>
        <v/>
      </c>
      <c r="K224" s="226" t="str">
        <f t="shared" si="15"/>
        <v/>
      </c>
      <c r="L224" s="226" t="str">
        <f t="shared" si="16"/>
        <v/>
      </c>
      <c r="M224" s="333" t="b">
        <f t="shared" si="17"/>
        <v>0</v>
      </c>
      <c r="N224" s="218">
        <f t="shared" si="18"/>
        <v>1</v>
      </c>
    </row>
    <row r="225" spans="1:14" x14ac:dyDescent="0.25">
      <c r="A225" s="216">
        <v>216</v>
      </c>
      <c r="B225" s="39"/>
      <c r="C225" s="39"/>
      <c r="D225" s="39"/>
      <c r="E225" s="359"/>
      <c r="F225" s="38"/>
      <c r="G225" s="38"/>
      <c r="H225" s="48"/>
      <c r="I225" s="67" t="str">
        <f>IF(OR($B225="",$C225="",$D225="",$E225="",$E225="UPT",$F225&lt;an_initial,$F225&gt;an_final,$M225=FALSE),"",R_BDI_ROM*VLOOKUP(N225,Coef!$E$2:$F$17,2,FALSE))</f>
        <v/>
      </c>
      <c r="J225" s="67" t="str">
        <f>IF(OR($B225="",$C225="",$D225="",$E225="",$E225="UPT",$F225="",$F225&gt;an_final,$M225=FALSE),"",R_BDI_ROM*VLOOKUP(N225,Coef!$E$2:$F$17,2,FALSE))</f>
        <v/>
      </c>
      <c r="K225" s="226" t="str">
        <f t="shared" si="15"/>
        <v/>
      </c>
      <c r="L225" s="226" t="str">
        <f t="shared" si="16"/>
        <v/>
      </c>
      <c r="M225" s="333" t="b">
        <f t="shared" si="17"/>
        <v>0</v>
      </c>
      <c r="N225" s="218">
        <f t="shared" si="18"/>
        <v>1</v>
      </c>
    </row>
    <row r="226" spans="1:14" x14ac:dyDescent="0.25">
      <c r="A226" s="216">
        <v>217</v>
      </c>
      <c r="B226" s="39"/>
      <c r="C226" s="39"/>
      <c r="D226" s="39"/>
      <c r="E226" s="359"/>
      <c r="F226" s="38"/>
      <c r="G226" s="38"/>
      <c r="H226" s="48"/>
      <c r="I226" s="67" t="str">
        <f>IF(OR($B226="",$C226="",$D226="",$E226="",$E226="UPT",$F226&lt;an_initial,$F226&gt;an_final,$M226=FALSE),"",R_BDI_ROM*VLOOKUP(N226,Coef!$E$2:$F$17,2,FALSE))</f>
        <v/>
      </c>
      <c r="J226" s="67" t="str">
        <f>IF(OR($B226="",$C226="",$D226="",$E226="",$E226="UPT",$F226="",$F226&gt;an_final,$M226=FALSE),"",R_BDI_ROM*VLOOKUP(N226,Coef!$E$2:$F$17,2,FALSE))</f>
        <v/>
      </c>
      <c r="K226" s="226" t="str">
        <f t="shared" si="15"/>
        <v/>
      </c>
      <c r="L226" s="226" t="str">
        <f t="shared" si="16"/>
        <v/>
      </c>
      <c r="M226" s="333" t="b">
        <f t="shared" si="17"/>
        <v>0</v>
      </c>
      <c r="N226" s="218">
        <f t="shared" si="18"/>
        <v>1</v>
      </c>
    </row>
    <row r="227" spans="1:14" x14ac:dyDescent="0.25">
      <c r="A227" s="216">
        <v>218</v>
      </c>
      <c r="B227" s="39"/>
      <c r="C227" s="39"/>
      <c r="D227" s="39"/>
      <c r="E227" s="359"/>
      <c r="F227" s="38"/>
      <c r="G227" s="38"/>
      <c r="H227" s="48"/>
      <c r="I227" s="67" t="str">
        <f>IF(OR($B227="",$C227="",$D227="",$E227="",$E227="UPT",$F227&lt;an_initial,$F227&gt;an_final,$M227=FALSE),"",R_BDI_ROM*VLOOKUP(N227,Coef!$E$2:$F$17,2,FALSE))</f>
        <v/>
      </c>
      <c r="J227" s="67" t="str">
        <f>IF(OR($B227="",$C227="",$D227="",$E227="",$E227="UPT",$F227="",$F227&gt;an_final,$M227=FALSE),"",R_BDI_ROM*VLOOKUP(N227,Coef!$E$2:$F$17,2,FALSE))</f>
        <v/>
      </c>
      <c r="K227" s="226" t="str">
        <f t="shared" si="15"/>
        <v/>
      </c>
      <c r="L227" s="226" t="str">
        <f t="shared" si="16"/>
        <v/>
      </c>
      <c r="M227" s="333" t="b">
        <f t="shared" si="17"/>
        <v>0</v>
      </c>
      <c r="N227" s="218">
        <f t="shared" si="18"/>
        <v>1</v>
      </c>
    </row>
    <row r="228" spans="1:14" x14ac:dyDescent="0.25">
      <c r="A228" s="216">
        <v>219</v>
      </c>
      <c r="B228" s="39"/>
      <c r="C228" s="39"/>
      <c r="D228" s="39"/>
      <c r="E228" s="359"/>
      <c r="F228" s="38"/>
      <c r="G228" s="38"/>
      <c r="H228" s="48"/>
      <c r="I228" s="67" t="str">
        <f>IF(OR($B228="",$C228="",$D228="",$E228="",$E228="UPT",$F228&lt;an_initial,$F228&gt;an_final,$M228=FALSE),"",R_BDI_ROM*VLOOKUP(N228,Coef!$E$2:$F$17,2,FALSE))</f>
        <v/>
      </c>
      <c r="J228" s="67" t="str">
        <f>IF(OR($B228="",$C228="",$D228="",$E228="",$E228="UPT",$F228="",$F228&gt;an_final,$M228=FALSE),"",R_BDI_ROM*VLOOKUP(N228,Coef!$E$2:$F$17,2,FALSE))</f>
        <v/>
      </c>
      <c r="K228" s="226" t="str">
        <f t="shared" si="15"/>
        <v/>
      </c>
      <c r="L228" s="226" t="str">
        <f t="shared" si="16"/>
        <v/>
      </c>
      <c r="M228" s="333" t="b">
        <f t="shared" si="17"/>
        <v>0</v>
      </c>
      <c r="N228" s="218">
        <f t="shared" si="18"/>
        <v>1</v>
      </c>
    </row>
    <row r="229" spans="1:14" x14ac:dyDescent="0.25">
      <c r="A229" s="216">
        <v>220</v>
      </c>
      <c r="B229" s="39"/>
      <c r="C229" s="39"/>
      <c r="D229" s="39"/>
      <c r="E229" s="359"/>
      <c r="F229" s="38"/>
      <c r="G229" s="38"/>
      <c r="H229" s="48"/>
      <c r="I229" s="67" t="str">
        <f>IF(OR($B229="",$C229="",$D229="",$E229="",$E229="UPT",$F229&lt;an_initial,$F229&gt;an_final,$M229=FALSE),"",R_BDI_ROM*VLOOKUP(N229,Coef!$E$2:$F$17,2,FALSE))</f>
        <v/>
      </c>
      <c r="J229" s="67" t="str">
        <f>IF(OR($B229="",$C229="",$D229="",$E229="",$E229="UPT",$F229="",$F229&gt;an_final,$M229=FALSE),"",R_BDI_ROM*VLOOKUP(N229,Coef!$E$2:$F$17,2,FALSE))</f>
        <v/>
      </c>
      <c r="K229" s="226" t="str">
        <f t="shared" si="15"/>
        <v/>
      </c>
      <c r="L229" s="226" t="str">
        <f t="shared" si="16"/>
        <v/>
      </c>
      <c r="M229" s="333" t="b">
        <f t="shared" si="17"/>
        <v>0</v>
      </c>
      <c r="N229" s="218">
        <f t="shared" si="18"/>
        <v>1</v>
      </c>
    </row>
    <row r="230" spans="1:14" x14ac:dyDescent="0.25">
      <c r="A230" s="216">
        <v>221</v>
      </c>
      <c r="B230" s="39"/>
      <c r="C230" s="39"/>
      <c r="D230" s="39"/>
      <c r="E230" s="359"/>
      <c r="F230" s="38"/>
      <c r="G230" s="38"/>
      <c r="H230" s="48"/>
      <c r="I230" s="67" t="str">
        <f>IF(OR($B230="",$C230="",$D230="",$E230="",$E230="UPT",$F230&lt;an_initial,$F230&gt;an_final,$M230=FALSE),"",R_BDI_ROM*VLOOKUP(N230,Coef!$E$2:$F$17,2,FALSE))</f>
        <v/>
      </c>
      <c r="J230" s="67" t="str">
        <f>IF(OR($B230="",$C230="",$D230="",$E230="",$E230="UPT",$F230="",$F230&gt;an_final,$M230=FALSE),"",R_BDI_ROM*VLOOKUP(N230,Coef!$E$2:$F$17,2,FALSE))</f>
        <v/>
      </c>
      <c r="K230" s="226" t="str">
        <f t="shared" si="15"/>
        <v/>
      </c>
      <c r="L230" s="226" t="str">
        <f t="shared" si="16"/>
        <v/>
      </c>
      <c r="M230" s="333" t="b">
        <f t="shared" si="17"/>
        <v>0</v>
      </c>
      <c r="N230" s="218">
        <f t="shared" si="18"/>
        <v>1</v>
      </c>
    </row>
    <row r="231" spans="1:14" x14ac:dyDescent="0.25">
      <c r="A231" s="216">
        <v>222</v>
      </c>
      <c r="B231" s="39"/>
      <c r="C231" s="39"/>
      <c r="D231" s="39"/>
      <c r="E231" s="359"/>
      <c r="F231" s="38"/>
      <c r="G231" s="38"/>
      <c r="H231" s="48"/>
      <c r="I231" s="67" t="str">
        <f>IF(OR($B231="",$C231="",$D231="",$E231="",$E231="UPT",$F231&lt;an_initial,$F231&gt;an_final,$M231=FALSE),"",R_BDI_ROM*VLOOKUP(N231,Coef!$E$2:$F$17,2,FALSE))</f>
        <v/>
      </c>
      <c r="J231" s="67" t="str">
        <f>IF(OR($B231="",$C231="",$D231="",$E231="",$E231="UPT",$F231="",$F231&gt;an_final,$M231=FALSE),"",R_BDI_ROM*VLOOKUP(N231,Coef!$E$2:$F$17,2,FALSE))</f>
        <v/>
      </c>
      <c r="K231" s="226" t="str">
        <f t="shared" si="15"/>
        <v/>
      </c>
      <c r="L231" s="226" t="str">
        <f t="shared" si="16"/>
        <v/>
      </c>
      <c r="M231" s="333" t="b">
        <f t="shared" si="17"/>
        <v>0</v>
      </c>
      <c r="N231" s="218">
        <f t="shared" si="18"/>
        <v>1</v>
      </c>
    </row>
    <row r="232" spans="1:14" x14ac:dyDescent="0.25">
      <c r="A232" s="216">
        <v>223</v>
      </c>
      <c r="B232" s="39"/>
      <c r="C232" s="39"/>
      <c r="D232" s="39"/>
      <c r="E232" s="359"/>
      <c r="F232" s="38"/>
      <c r="G232" s="38"/>
      <c r="H232" s="48"/>
      <c r="I232" s="67" t="str">
        <f>IF(OR($B232="",$C232="",$D232="",$E232="",$E232="UPT",$F232&lt;an_initial,$F232&gt;an_final,$M232=FALSE),"",R_BDI_ROM*VLOOKUP(N232,Coef!$E$2:$F$17,2,FALSE))</f>
        <v/>
      </c>
      <c r="J232" s="67" t="str">
        <f>IF(OR($B232="",$C232="",$D232="",$E232="",$E232="UPT",$F232="",$F232&gt;an_final,$M232=FALSE),"",R_BDI_ROM*VLOOKUP(N232,Coef!$E$2:$F$17,2,FALSE))</f>
        <v/>
      </c>
      <c r="K232" s="226" t="str">
        <f t="shared" si="15"/>
        <v/>
      </c>
      <c r="L232" s="226" t="str">
        <f t="shared" si="16"/>
        <v/>
      </c>
      <c r="M232" s="333" t="b">
        <f t="shared" si="17"/>
        <v>0</v>
      </c>
      <c r="N232" s="218">
        <f t="shared" si="18"/>
        <v>1</v>
      </c>
    </row>
    <row r="233" spans="1:14" x14ac:dyDescent="0.25">
      <c r="A233" s="216">
        <v>224</v>
      </c>
      <c r="B233" s="39"/>
      <c r="C233" s="39"/>
      <c r="D233" s="39"/>
      <c r="E233" s="359"/>
      <c r="F233" s="38"/>
      <c r="G233" s="38"/>
      <c r="H233" s="48"/>
      <c r="I233" s="67" t="str">
        <f>IF(OR($B233="",$C233="",$D233="",$E233="",$E233="UPT",$F233&lt;an_initial,$F233&gt;an_final,$M233=FALSE),"",R_BDI_ROM*VLOOKUP(N233,Coef!$E$2:$F$17,2,FALSE))</f>
        <v/>
      </c>
      <c r="J233" s="67" t="str">
        <f>IF(OR($B233="",$C233="",$D233="",$E233="",$E233="UPT",$F233="",$F233&gt;an_final,$M233=FALSE),"",R_BDI_ROM*VLOOKUP(N233,Coef!$E$2:$F$17,2,FALSE))</f>
        <v/>
      </c>
      <c r="K233" s="226" t="str">
        <f t="shared" si="15"/>
        <v/>
      </c>
      <c r="L233" s="226" t="str">
        <f t="shared" si="16"/>
        <v/>
      </c>
      <c r="M233" s="333" t="b">
        <f t="shared" si="17"/>
        <v>0</v>
      </c>
      <c r="N233" s="218">
        <f t="shared" si="18"/>
        <v>1</v>
      </c>
    </row>
    <row r="234" spans="1:14" x14ac:dyDescent="0.25">
      <c r="A234" s="216">
        <v>225</v>
      </c>
      <c r="B234" s="39"/>
      <c r="C234" s="39"/>
      <c r="D234" s="39"/>
      <c r="E234" s="359"/>
      <c r="F234" s="38"/>
      <c r="G234" s="38"/>
      <c r="H234" s="48"/>
      <c r="I234" s="67" t="str">
        <f>IF(OR($B234="",$C234="",$D234="",$E234="",$E234="UPT",$F234&lt;an_initial,$F234&gt;an_final,$M234=FALSE),"",R_BDI_ROM*VLOOKUP(N234,Coef!$E$2:$F$17,2,FALSE))</f>
        <v/>
      </c>
      <c r="J234" s="67" t="str">
        <f>IF(OR($B234="",$C234="",$D234="",$E234="",$E234="UPT",$F234="",$F234&gt;an_final,$M234=FALSE),"",R_BDI_ROM*VLOOKUP(N234,Coef!$E$2:$F$17,2,FALSE))</f>
        <v/>
      </c>
      <c r="K234" s="226" t="str">
        <f t="shared" si="15"/>
        <v/>
      </c>
      <c r="L234" s="226" t="str">
        <f t="shared" si="16"/>
        <v/>
      </c>
      <c r="M234" s="333" t="b">
        <f t="shared" si="17"/>
        <v>0</v>
      </c>
      <c r="N234" s="218">
        <f t="shared" si="18"/>
        <v>1</v>
      </c>
    </row>
    <row r="235" spans="1:14" x14ac:dyDescent="0.25">
      <c r="A235" s="216">
        <v>226</v>
      </c>
      <c r="B235" s="39"/>
      <c r="C235" s="39"/>
      <c r="D235" s="39"/>
      <c r="E235" s="359"/>
      <c r="F235" s="38"/>
      <c r="G235" s="38"/>
      <c r="H235" s="48"/>
      <c r="I235" s="67" t="str">
        <f>IF(OR($B235="",$C235="",$D235="",$E235="",$E235="UPT",$F235&lt;an_initial,$F235&gt;an_final,$M235=FALSE),"",R_BDI_ROM*VLOOKUP(N235,Coef!$E$2:$F$17,2,FALSE))</f>
        <v/>
      </c>
      <c r="J235" s="67" t="str">
        <f>IF(OR($B235="",$C235="",$D235="",$E235="",$E235="UPT",$F235="",$F235&gt;an_final,$M235=FALSE),"",R_BDI_ROM*VLOOKUP(N235,Coef!$E$2:$F$17,2,FALSE))</f>
        <v/>
      </c>
      <c r="K235" s="226" t="str">
        <f t="shared" si="15"/>
        <v/>
      </c>
      <c r="L235" s="226" t="str">
        <f t="shared" si="16"/>
        <v/>
      </c>
      <c r="M235" s="333" t="b">
        <f t="shared" si="17"/>
        <v>0</v>
      </c>
      <c r="N235" s="218">
        <f t="shared" si="18"/>
        <v>1</v>
      </c>
    </row>
    <row r="236" spans="1:14" x14ac:dyDescent="0.25">
      <c r="A236" s="216">
        <v>227</v>
      </c>
      <c r="B236" s="39"/>
      <c r="C236" s="39"/>
      <c r="D236" s="39"/>
      <c r="E236" s="359"/>
      <c r="F236" s="38"/>
      <c r="G236" s="38"/>
      <c r="H236" s="48"/>
      <c r="I236" s="67" t="str">
        <f>IF(OR($B236="",$C236="",$D236="",$E236="",$E236="UPT",$F236&lt;an_initial,$F236&gt;an_final,$M236=FALSE),"",R_BDI_ROM*VLOOKUP(N236,Coef!$E$2:$F$17,2,FALSE))</f>
        <v/>
      </c>
      <c r="J236" s="67" t="str">
        <f>IF(OR($B236="",$C236="",$D236="",$E236="",$E236="UPT",$F236="",$F236&gt;an_final,$M236=FALSE),"",R_BDI_ROM*VLOOKUP(N236,Coef!$E$2:$F$17,2,FALSE))</f>
        <v/>
      </c>
      <c r="K236" s="226" t="str">
        <f t="shared" si="15"/>
        <v/>
      </c>
      <c r="L236" s="226" t="str">
        <f t="shared" si="16"/>
        <v/>
      </c>
      <c r="M236" s="333" t="b">
        <f t="shared" si="17"/>
        <v>0</v>
      </c>
      <c r="N236" s="218">
        <f t="shared" si="18"/>
        <v>1</v>
      </c>
    </row>
    <row r="237" spans="1:14" x14ac:dyDescent="0.25">
      <c r="A237" s="216">
        <v>228</v>
      </c>
      <c r="B237" s="39"/>
      <c r="C237" s="39"/>
      <c r="D237" s="39"/>
      <c r="E237" s="359"/>
      <c r="F237" s="38"/>
      <c r="G237" s="38"/>
      <c r="H237" s="48"/>
      <c r="I237" s="67" t="str">
        <f>IF(OR($B237="",$C237="",$D237="",$E237="",$E237="UPT",$F237&lt;an_initial,$F237&gt;an_final,$M237=FALSE),"",R_BDI_ROM*VLOOKUP(N237,Coef!$E$2:$F$17,2,FALSE))</f>
        <v/>
      </c>
      <c r="J237" s="67" t="str">
        <f>IF(OR($B237="",$C237="",$D237="",$E237="",$E237="UPT",$F237="",$F237&gt;an_final,$M237=FALSE),"",R_BDI_ROM*VLOOKUP(N237,Coef!$E$2:$F$17,2,FALSE))</f>
        <v/>
      </c>
      <c r="K237" s="226" t="str">
        <f t="shared" si="15"/>
        <v/>
      </c>
      <c r="L237" s="226" t="str">
        <f t="shared" si="16"/>
        <v/>
      </c>
      <c r="M237" s="333" t="b">
        <f t="shared" si="17"/>
        <v>0</v>
      </c>
      <c r="N237" s="218">
        <f t="shared" si="18"/>
        <v>1</v>
      </c>
    </row>
    <row r="238" spans="1:14" x14ac:dyDescent="0.25">
      <c r="A238" s="216">
        <v>229</v>
      </c>
      <c r="B238" s="39"/>
      <c r="C238" s="39"/>
      <c r="D238" s="39"/>
      <c r="E238" s="359"/>
      <c r="F238" s="38"/>
      <c r="G238" s="38"/>
      <c r="H238" s="48"/>
      <c r="I238" s="67" t="str">
        <f>IF(OR($B238="",$C238="",$D238="",$E238="",$E238="UPT",$F238&lt;an_initial,$F238&gt;an_final,$M238=FALSE),"",R_BDI_ROM*VLOOKUP(N238,Coef!$E$2:$F$17,2,FALSE))</f>
        <v/>
      </c>
      <c r="J238" s="67" t="str">
        <f>IF(OR($B238="",$C238="",$D238="",$E238="",$E238="UPT",$F238="",$F238&gt;an_final,$M238=FALSE),"",R_BDI_ROM*VLOOKUP(N238,Coef!$E$2:$F$17,2,FALSE))</f>
        <v/>
      </c>
      <c r="K238" s="226" t="str">
        <f t="shared" si="15"/>
        <v/>
      </c>
      <c r="L238" s="226" t="str">
        <f t="shared" si="16"/>
        <v/>
      </c>
      <c r="M238" s="333" t="b">
        <f t="shared" si="17"/>
        <v>0</v>
      </c>
      <c r="N238" s="218">
        <f t="shared" si="18"/>
        <v>1</v>
      </c>
    </row>
    <row r="239" spans="1:14" x14ac:dyDescent="0.25">
      <c r="A239" s="216">
        <v>230</v>
      </c>
      <c r="B239" s="39"/>
      <c r="C239" s="39"/>
      <c r="D239" s="39"/>
      <c r="E239" s="359"/>
      <c r="F239" s="38"/>
      <c r="G239" s="38"/>
      <c r="H239" s="48"/>
      <c r="I239" s="67" t="str">
        <f>IF(OR($B239="",$C239="",$D239="",$E239="",$E239="UPT",$F239&lt;an_initial,$F239&gt;an_final,$M239=FALSE),"",R_BDI_ROM*VLOOKUP(N239,Coef!$E$2:$F$17,2,FALSE))</f>
        <v/>
      </c>
      <c r="J239" s="67" t="str">
        <f>IF(OR($B239="",$C239="",$D239="",$E239="",$E239="UPT",$F239="",$F239&gt;an_final,$M239=FALSE),"",R_BDI_ROM*VLOOKUP(N239,Coef!$E$2:$F$17,2,FALSE))</f>
        <v/>
      </c>
      <c r="K239" s="226" t="str">
        <f t="shared" si="15"/>
        <v/>
      </c>
      <c r="L239" s="226" t="str">
        <f t="shared" si="16"/>
        <v/>
      </c>
      <c r="M239" s="333" t="b">
        <f t="shared" si="17"/>
        <v>0</v>
      </c>
      <c r="N239" s="218">
        <f t="shared" si="18"/>
        <v>1</v>
      </c>
    </row>
    <row r="240" spans="1:14" x14ac:dyDescent="0.25">
      <c r="A240" s="216">
        <v>231</v>
      </c>
      <c r="B240" s="39"/>
      <c r="C240" s="39"/>
      <c r="D240" s="39"/>
      <c r="E240" s="359"/>
      <c r="F240" s="38"/>
      <c r="G240" s="38"/>
      <c r="H240" s="48"/>
      <c r="I240" s="67" t="str">
        <f>IF(OR($B240="",$C240="",$D240="",$E240="",$E240="UPT",$F240&lt;an_initial,$F240&gt;an_final,$M240=FALSE),"",R_BDI_ROM*VLOOKUP(N240,Coef!$E$2:$F$17,2,FALSE))</f>
        <v/>
      </c>
      <c r="J240" s="67" t="str">
        <f>IF(OR($B240="",$C240="",$D240="",$E240="",$E240="UPT",$F240="",$F240&gt;an_final,$M240=FALSE),"",R_BDI_ROM*VLOOKUP(N240,Coef!$E$2:$F$17,2,FALSE))</f>
        <v/>
      </c>
      <c r="K240" s="226" t="str">
        <f t="shared" si="15"/>
        <v/>
      </c>
      <c r="L240" s="226" t="str">
        <f t="shared" si="16"/>
        <v/>
      </c>
      <c r="M240" s="333" t="b">
        <f t="shared" si="17"/>
        <v>0</v>
      </c>
      <c r="N240" s="218">
        <f t="shared" si="18"/>
        <v>1</v>
      </c>
    </row>
    <row r="241" spans="1:14" x14ac:dyDescent="0.25">
      <c r="A241" s="216">
        <v>232</v>
      </c>
      <c r="B241" s="39"/>
      <c r="C241" s="39"/>
      <c r="D241" s="39"/>
      <c r="E241" s="359"/>
      <c r="F241" s="38"/>
      <c r="G241" s="38"/>
      <c r="H241" s="48"/>
      <c r="I241" s="67" t="str">
        <f>IF(OR($B241="",$C241="",$D241="",$E241="",$E241="UPT",$F241&lt;an_initial,$F241&gt;an_final,$M241=FALSE),"",R_BDI_ROM*VLOOKUP(N241,Coef!$E$2:$F$17,2,FALSE))</f>
        <v/>
      </c>
      <c r="J241" s="67" t="str">
        <f>IF(OR($B241="",$C241="",$D241="",$E241="",$E241="UPT",$F241="",$F241&gt;an_final,$M241=FALSE),"",R_BDI_ROM*VLOOKUP(N241,Coef!$E$2:$F$17,2,FALSE))</f>
        <v/>
      </c>
      <c r="K241" s="226" t="str">
        <f t="shared" si="15"/>
        <v/>
      </c>
      <c r="L241" s="226" t="str">
        <f t="shared" si="16"/>
        <v/>
      </c>
      <c r="M241" s="333" t="b">
        <f t="shared" si="17"/>
        <v>0</v>
      </c>
      <c r="N241" s="218">
        <f t="shared" si="18"/>
        <v>1</v>
      </c>
    </row>
    <row r="242" spans="1:14" x14ac:dyDescent="0.25">
      <c r="A242" s="216">
        <v>233</v>
      </c>
      <c r="B242" s="39"/>
      <c r="C242" s="39"/>
      <c r="D242" s="39"/>
      <c r="E242" s="359"/>
      <c r="F242" s="38"/>
      <c r="G242" s="38"/>
      <c r="H242" s="48"/>
      <c r="I242" s="67" t="str">
        <f>IF(OR($B242="",$C242="",$D242="",$E242="",$E242="UPT",$F242&lt;an_initial,$F242&gt;an_final,$M242=FALSE),"",R_BDI_ROM*VLOOKUP(N242,Coef!$E$2:$F$17,2,FALSE))</f>
        <v/>
      </c>
      <c r="J242" s="67" t="str">
        <f>IF(OR($B242="",$C242="",$D242="",$E242="",$E242="UPT",$F242="",$F242&gt;an_final,$M242=FALSE),"",R_BDI_ROM*VLOOKUP(N242,Coef!$E$2:$F$17,2,FALSE))</f>
        <v/>
      </c>
      <c r="K242" s="226" t="str">
        <f t="shared" si="15"/>
        <v/>
      </c>
      <c r="L242" s="226" t="str">
        <f t="shared" si="16"/>
        <v/>
      </c>
      <c r="M242" s="333" t="b">
        <f t="shared" si="17"/>
        <v>0</v>
      </c>
      <c r="N242" s="218">
        <f t="shared" si="18"/>
        <v>1</v>
      </c>
    </row>
    <row r="243" spans="1:14" x14ac:dyDescent="0.25">
      <c r="A243" s="216">
        <v>234</v>
      </c>
      <c r="B243" s="39"/>
      <c r="C243" s="39"/>
      <c r="D243" s="39"/>
      <c r="E243" s="359"/>
      <c r="F243" s="38"/>
      <c r="G243" s="38"/>
      <c r="H243" s="48"/>
      <c r="I243" s="67" t="str">
        <f>IF(OR($B243="",$C243="",$D243="",$E243="",$E243="UPT",$F243&lt;an_initial,$F243&gt;an_final,$M243=FALSE),"",R_BDI_ROM*VLOOKUP(N243,Coef!$E$2:$F$17,2,FALSE))</f>
        <v/>
      </c>
      <c r="J243" s="67" t="str">
        <f>IF(OR($B243="",$C243="",$D243="",$E243="",$E243="UPT",$F243="",$F243&gt;an_final,$M243=FALSE),"",R_BDI_ROM*VLOOKUP(N243,Coef!$E$2:$F$17,2,FALSE))</f>
        <v/>
      </c>
      <c r="K243" s="226" t="str">
        <f t="shared" si="15"/>
        <v/>
      </c>
      <c r="L243" s="226" t="str">
        <f t="shared" si="16"/>
        <v/>
      </c>
      <c r="M243" s="333" t="b">
        <f t="shared" si="17"/>
        <v>0</v>
      </c>
      <c r="N243" s="218">
        <f t="shared" si="18"/>
        <v>1</v>
      </c>
    </row>
    <row r="244" spans="1:14" x14ac:dyDescent="0.25">
      <c r="A244" s="216">
        <v>235</v>
      </c>
      <c r="B244" s="39"/>
      <c r="C244" s="39"/>
      <c r="D244" s="39"/>
      <c r="E244" s="359"/>
      <c r="F244" s="38"/>
      <c r="G244" s="38"/>
      <c r="H244" s="48"/>
      <c r="I244" s="67" t="str">
        <f>IF(OR($B244="",$C244="",$D244="",$E244="",$E244="UPT",$F244&lt;an_initial,$F244&gt;an_final,$M244=FALSE),"",R_BDI_ROM*VLOOKUP(N244,Coef!$E$2:$F$17,2,FALSE))</f>
        <v/>
      </c>
      <c r="J244" s="67" t="str">
        <f>IF(OR($B244="",$C244="",$D244="",$E244="",$E244="UPT",$F244="",$F244&gt;an_final,$M244=FALSE),"",R_BDI_ROM*VLOOKUP(N244,Coef!$E$2:$F$17,2,FALSE))</f>
        <v/>
      </c>
      <c r="K244" s="226" t="str">
        <f t="shared" si="15"/>
        <v/>
      </c>
      <c r="L244" s="226" t="str">
        <f t="shared" si="16"/>
        <v/>
      </c>
      <c r="M244" s="333" t="b">
        <f t="shared" si="17"/>
        <v>0</v>
      </c>
      <c r="N244" s="218">
        <f t="shared" si="18"/>
        <v>1</v>
      </c>
    </row>
    <row r="245" spans="1:14" x14ac:dyDescent="0.25">
      <c r="A245" s="216">
        <v>236</v>
      </c>
      <c r="B245" s="39"/>
      <c r="C245" s="39"/>
      <c r="D245" s="39"/>
      <c r="E245" s="359"/>
      <c r="F245" s="38"/>
      <c r="G245" s="38"/>
      <c r="H245" s="48"/>
      <c r="I245" s="67" t="str">
        <f>IF(OR($B245="",$C245="",$D245="",$E245="",$E245="UPT",$F245&lt;an_initial,$F245&gt;an_final,$M245=FALSE),"",R_BDI_ROM*VLOOKUP(N245,Coef!$E$2:$F$17,2,FALSE))</f>
        <v/>
      </c>
      <c r="J245" s="67" t="str">
        <f>IF(OR($B245="",$C245="",$D245="",$E245="",$E245="UPT",$F245="",$F245&gt;an_final,$M245=FALSE),"",R_BDI_ROM*VLOOKUP(N245,Coef!$E$2:$F$17,2,FALSE))</f>
        <v/>
      </c>
      <c r="K245" s="226" t="str">
        <f t="shared" si="15"/>
        <v/>
      </c>
      <c r="L245" s="226" t="str">
        <f t="shared" si="16"/>
        <v/>
      </c>
      <c r="M245" s="333" t="b">
        <f t="shared" si="17"/>
        <v>0</v>
      </c>
      <c r="N245" s="218">
        <f t="shared" si="18"/>
        <v>1</v>
      </c>
    </row>
    <row r="246" spans="1:14" x14ac:dyDescent="0.25">
      <c r="A246" s="216">
        <v>237</v>
      </c>
      <c r="B246" s="39"/>
      <c r="C246" s="39"/>
      <c r="D246" s="39"/>
      <c r="E246" s="359"/>
      <c r="F246" s="38"/>
      <c r="G246" s="38"/>
      <c r="H246" s="48"/>
      <c r="I246" s="67" t="str">
        <f>IF(OR($B246="",$C246="",$D246="",$E246="",$E246="UPT",$F246&lt;an_initial,$F246&gt;an_final,$M246=FALSE),"",R_BDI_ROM*VLOOKUP(N246,Coef!$E$2:$F$17,2,FALSE))</f>
        <v/>
      </c>
      <c r="J246" s="67" t="str">
        <f>IF(OR($B246="",$C246="",$D246="",$E246="",$E246="UPT",$F246="",$F246&gt;an_final,$M246=FALSE),"",R_BDI_ROM*VLOOKUP(N246,Coef!$E$2:$F$17,2,FALSE))</f>
        <v/>
      </c>
      <c r="K246" s="226" t="str">
        <f t="shared" si="15"/>
        <v/>
      </c>
      <c r="L246" s="226" t="str">
        <f t="shared" si="16"/>
        <v/>
      </c>
      <c r="M246" s="333" t="b">
        <f t="shared" si="17"/>
        <v>0</v>
      </c>
      <c r="N246" s="218">
        <f t="shared" si="18"/>
        <v>1</v>
      </c>
    </row>
    <row r="247" spans="1:14" x14ac:dyDescent="0.25">
      <c r="A247" s="216">
        <v>238</v>
      </c>
      <c r="B247" s="39"/>
      <c r="C247" s="39"/>
      <c r="D247" s="39"/>
      <c r="E247" s="359"/>
      <c r="F247" s="38"/>
      <c r="G247" s="38"/>
      <c r="H247" s="48"/>
      <c r="I247" s="67" t="str">
        <f>IF(OR($B247="",$C247="",$D247="",$E247="",$E247="UPT",$F247&lt;an_initial,$F247&gt;an_final,$M247=FALSE),"",R_BDI_ROM*VLOOKUP(N247,Coef!$E$2:$F$17,2,FALSE))</f>
        <v/>
      </c>
      <c r="J247" s="67" t="str">
        <f>IF(OR($B247="",$C247="",$D247="",$E247="",$E247="UPT",$F247="",$F247&gt;an_final,$M247=FALSE),"",R_BDI_ROM*VLOOKUP(N247,Coef!$E$2:$F$17,2,FALSE))</f>
        <v/>
      </c>
      <c r="K247" s="226" t="str">
        <f t="shared" si="15"/>
        <v/>
      </c>
      <c r="L247" s="226" t="str">
        <f t="shared" si="16"/>
        <v/>
      </c>
      <c r="M247" s="333" t="b">
        <f t="shared" si="17"/>
        <v>0</v>
      </c>
      <c r="N247" s="218">
        <f t="shared" si="18"/>
        <v>1</v>
      </c>
    </row>
    <row r="248" spans="1:14" x14ac:dyDescent="0.25">
      <c r="A248" s="216">
        <v>239</v>
      </c>
      <c r="B248" s="39"/>
      <c r="C248" s="39"/>
      <c r="D248" s="39"/>
      <c r="E248" s="359"/>
      <c r="F248" s="38"/>
      <c r="G248" s="38"/>
      <c r="H248" s="48"/>
      <c r="I248" s="67" t="str">
        <f>IF(OR($B248="",$C248="",$D248="",$E248="",$E248="UPT",$F248&lt;an_initial,$F248&gt;an_final,$M248=FALSE),"",R_BDI_ROM*VLOOKUP(N248,Coef!$E$2:$F$17,2,FALSE))</f>
        <v/>
      </c>
      <c r="J248" s="67" t="str">
        <f>IF(OR($B248="",$C248="",$D248="",$E248="",$E248="UPT",$F248="",$F248&gt;an_final,$M248=FALSE),"",R_BDI_ROM*VLOOKUP(N248,Coef!$E$2:$F$17,2,FALSE))</f>
        <v/>
      </c>
      <c r="K248" s="226" t="str">
        <f t="shared" si="15"/>
        <v/>
      </c>
      <c r="L248" s="226" t="str">
        <f t="shared" si="16"/>
        <v/>
      </c>
      <c r="M248" s="333" t="b">
        <f t="shared" si="17"/>
        <v>0</v>
      </c>
      <c r="N248" s="218">
        <f t="shared" si="18"/>
        <v>1</v>
      </c>
    </row>
    <row r="249" spans="1:14" x14ac:dyDescent="0.25">
      <c r="A249" s="216">
        <v>240</v>
      </c>
      <c r="B249" s="39"/>
      <c r="C249" s="39"/>
      <c r="D249" s="39"/>
      <c r="E249" s="359"/>
      <c r="F249" s="38"/>
      <c r="G249" s="38"/>
      <c r="H249" s="48"/>
      <c r="I249" s="67" t="str">
        <f>IF(OR($B249="",$C249="",$D249="",$E249="",$E249="UPT",$F249&lt;an_initial,$F249&gt;an_final,$M249=FALSE),"",R_BDI_ROM*VLOOKUP(N249,Coef!$E$2:$F$17,2,FALSE))</f>
        <v/>
      </c>
      <c r="J249" s="67" t="str">
        <f>IF(OR($B249="",$C249="",$D249="",$E249="",$E249="UPT",$F249="",$F249&gt;an_final,$M249=FALSE),"",R_BDI_ROM*VLOOKUP(N249,Coef!$E$2:$F$17,2,FALSE))</f>
        <v/>
      </c>
      <c r="K249" s="226" t="str">
        <f t="shared" si="15"/>
        <v/>
      </c>
      <c r="L249" s="226" t="str">
        <f t="shared" si="16"/>
        <v/>
      </c>
      <c r="M249" s="333" t="b">
        <f t="shared" si="17"/>
        <v>0</v>
      </c>
      <c r="N249" s="218">
        <f t="shared" si="18"/>
        <v>1</v>
      </c>
    </row>
    <row r="250" spans="1:14" x14ac:dyDescent="0.25">
      <c r="A250" s="216">
        <v>241</v>
      </c>
      <c r="B250" s="39"/>
      <c r="C250" s="39"/>
      <c r="D250" s="39"/>
      <c r="E250" s="359"/>
      <c r="F250" s="38"/>
      <c r="G250" s="38"/>
      <c r="H250" s="48"/>
      <c r="I250" s="67" t="str">
        <f>IF(OR($B250="",$C250="",$D250="",$E250="",$E250="UPT",$F250&lt;an_initial,$F250&gt;an_final,$M250=FALSE),"",R_BDI_ROM*VLOOKUP(N250,Coef!$E$2:$F$17,2,FALSE))</f>
        <v/>
      </c>
      <c r="J250" s="67" t="str">
        <f>IF(OR($B250="",$C250="",$D250="",$E250="",$E250="UPT",$F250="",$F250&gt;an_final,$M250=FALSE),"",R_BDI_ROM*VLOOKUP(N250,Coef!$E$2:$F$17,2,FALSE))</f>
        <v/>
      </c>
      <c r="K250" s="226" t="str">
        <f t="shared" si="15"/>
        <v/>
      </c>
      <c r="L250" s="226" t="str">
        <f t="shared" si="16"/>
        <v/>
      </c>
      <c r="M250" s="333" t="b">
        <f t="shared" si="17"/>
        <v>0</v>
      </c>
      <c r="N250" s="218">
        <f t="shared" si="18"/>
        <v>1</v>
      </c>
    </row>
    <row r="251" spans="1:14" x14ac:dyDescent="0.25">
      <c r="A251" s="216">
        <v>242</v>
      </c>
      <c r="B251" s="39"/>
      <c r="C251" s="39"/>
      <c r="D251" s="39"/>
      <c r="E251" s="359"/>
      <c r="F251" s="38"/>
      <c r="G251" s="38"/>
      <c r="H251" s="48"/>
      <c r="I251" s="67" t="str">
        <f>IF(OR($B251="",$C251="",$D251="",$E251="",$E251="UPT",$F251&lt;an_initial,$F251&gt;an_final,$M251=FALSE),"",R_BDI_ROM*VLOOKUP(N251,Coef!$E$2:$F$17,2,FALSE))</f>
        <v/>
      </c>
      <c r="J251" s="67" t="str">
        <f>IF(OR($B251="",$C251="",$D251="",$E251="",$E251="UPT",$F251="",$F251&gt;an_final,$M251=FALSE),"",R_BDI_ROM*VLOOKUP(N251,Coef!$E$2:$F$17,2,FALSE))</f>
        <v/>
      </c>
      <c r="K251" s="226" t="str">
        <f t="shared" si="15"/>
        <v/>
      </c>
      <c r="L251" s="226" t="str">
        <f t="shared" si="16"/>
        <v/>
      </c>
      <c r="M251" s="333" t="b">
        <f t="shared" si="17"/>
        <v>0</v>
      </c>
      <c r="N251" s="218">
        <f t="shared" si="18"/>
        <v>1</v>
      </c>
    </row>
    <row r="252" spans="1:14" x14ac:dyDescent="0.25">
      <c r="A252" s="216">
        <v>243</v>
      </c>
      <c r="B252" s="39"/>
      <c r="C252" s="39"/>
      <c r="D252" s="39"/>
      <c r="E252" s="359"/>
      <c r="F252" s="38"/>
      <c r="G252" s="38"/>
      <c r="H252" s="48"/>
      <c r="I252" s="67" t="str">
        <f>IF(OR($B252="",$C252="",$D252="",$E252="",$E252="UPT",$F252&lt;an_initial,$F252&gt;an_final,$M252=FALSE),"",R_BDI_ROM*VLOOKUP(N252,Coef!$E$2:$F$17,2,FALSE))</f>
        <v/>
      </c>
      <c r="J252" s="67" t="str">
        <f>IF(OR($B252="",$C252="",$D252="",$E252="",$E252="UPT",$F252="",$F252&gt;an_final,$M252=FALSE),"",R_BDI_ROM*VLOOKUP(N252,Coef!$E$2:$F$17,2,FALSE))</f>
        <v/>
      </c>
      <c r="K252" s="226" t="str">
        <f t="shared" si="15"/>
        <v/>
      </c>
      <c r="L252" s="226" t="str">
        <f t="shared" si="16"/>
        <v/>
      </c>
      <c r="M252" s="333" t="b">
        <f t="shared" si="17"/>
        <v>0</v>
      </c>
      <c r="N252" s="218">
        <f t="shared" si="18"/>
        <v>1</v>
      </c>
    </row>
    <row r="253" spans="1:14" x14ac:dyDescent="0.25">
      <c r="A253" s="216">
        <v>244</v>
      </c>
      <c r="B253" s="39"/>
      <c r="C253" s="39"/>
      <c r="D253" s="39"/>
      <c r="E253" s="359"/>
      <c r="F253" s="38"/>
      <c r="G253" s="38"/>
      <c r="H253" s="48"/>
      <c r="I253" s="67" t="str">
        <f>IF(OR($B253="",$C253="",$D253="",$E253="",$E253="UPT",$F253&lt;an_initial,$F253&gt;an_final,$M253=FALSE),"",R_BDI_ROM*VLOOKUP(N253,Coef!$E$2:$F$17,2,FALSE))</f>
        <v/>
      </c>
      <c r="J253" s="67" t="str">
        <f>IF(OR($B253="",$C253="",$D253="",$E253="",$E253="UPT",$F253="",$F253&gt;an_final,$M253=FALSE),"",R_BDI_ROM*VLOOKUP(N253,Coef!$E$2:$F$17,2,FALSE))</f>
        <v/>
      </c>
      <c r="K253" s="226" t="str">
        <f t="shared" si="15"/>
        <v/>
      </c>
      <c r="L253" s="226" t="str">
        <f t="shared" si="16"/>
        <v/>
      </c>
      <c r="M253" s="333" t="b">
        <f t="shared" si="17"/>
        <v>0</v>
      </c>
      <c r="N253" s="218">
        <f t="shared" si="18"/>
        <v>1</v>
      </c>
    </row>
    <row r="254" spans="1:14" x14ac:dyDescent="0.25">
      <c r="A254" s="216">
        <v>245</v>
      </c>
      <c r="B254" s="39"/>
      <c r="C254" s="39"/>
      <c r="D254" s="39"/>
      <c r="E254" s="359"/>
      <c r="F254" s="38"/>
      <c r="G254" s="38"/>
      <c r="H254" s="48"/>
      <c r="I254" s="67" t="str">
        <f>IF(OR($B254="",$C254="",$D254="",$E254="",$E254="UPT",$F254&lt;an_initial,$F254&gt;an_final,$M254=FALSE),"",R_BDI_ROM*VLOOKUP(N254,Coef!$E$2:$F$17,2,FALSE))</f>
        <v/>
      </c>
      <c r="J254" s="67" t="str">
        <f>IF(OR($B254="",$C254="",$D254="",$E254="",$E254="UPT",$F254="",$F254&gt;an_final,$M254=FALSE),"",R_BDI_ROM*VLOOKUP(N254,Coef!$E$2:$F$17,2,FALSE))</f>
        <v/>
      </c>
      <c r="K254" s="226" t="str">
        <f t="shared" si="15"/>
        <v/>
      </c>
      <c r="L254" s="226" t="str">
        <f t="shared" si="16"/>
        <v/>
      </c>
      <c r="M254" s="333" t="b">
        <f t="shared" si="17"/>
        <v>0</v>
      </c>
      <c r="N254" s="218">
        <f t="shared" si="18"/>
        <v>1</v>
      </c>
    </row>
    <row r="255" spans="1:14" x14ac:dyDescent="0.25">
      <c r="A255" s="216">
        <v>246</v>
      </c>
      <c r="B255" s="39"/>
      <c r="C255" s="39"/>
      <c r="D255" s="39"/>
      <c r="E255" s="359"/>
      <c r="F255" s="38"/>
      <c r="G255" s="38"/>
      <c r="H255" s="48"/>
      <c r="I255" s="67" t="str">
        <f>IF(OR($B255="",$C255="",$D255="",$E255="",$E255="UPT",$F255&lt;an_initial,$F255&gt;an_final,$M255=FALSE),"",R_BDI_ROM*VLOOKUP(N255,Coef!$E$2:$F$17,2,FALSE))</f>
        <v/>
      </c>
      <c r="J255" s="67" t="str">
        <f>IF(OR($B255="",$C255="",$D255="",$E255="",$E255="UPT",$F255="",$F255&gt;an_final,$M255=FALSE),"",R_BDI_ROM*VLOOKUP(N255,Coef!$E$2:$F$17,2,FALSE))</f>
        <v/>
      </c>
      <c r="K255" s="226" t="str">
        <f t="shared" si="15"/>
        <v/>
      </c>
      <c r="L255" s="226" t="str">
        <f t="shared" si="16"/>
        <v/>
      </c>
      <c r="M255" s="333" t="b">
        <f t="shared" si="17"/>
        <v>0</v>
      </c>
      <c r="N255" s="218">
        <f t="shared" si="18"/>
        <v>1</v>
      </c>
    </row>
    <row r="256" spans="1:14" x14ac:dyDescent="0.25">
      <c r="A256" s="216">
        <v>247</v>
      </c>
      <c r="B256" s="39"/>
      <c r="C256" s="39"/>
      <c r="D256" s="39"/>
      <c r="E256" s="359"/>
      <c r="F256" s="38"/>
      <c r="G256" s="38"/>
      <c r="H256" s="48"/>
      <c r="I256" s="67" t="str">
        <f>IF(OR($B256="",$C256="",$D256="",$E256="",$E256="UPT",$F256&lt;an_initial,$F256&gt;an_final,$M256=FALSE),"",R_BDI_ROM*VLOOKUP(N256,Coef!$E$2:$F$17,2,FALSE))</f>
        <v/>
      </c>
      <c r="J256" s="67" t="str">
        <f>IF(OR($B256="",$C256="",$D256="",$E256="",$E256="UPT",$F256="",$F256&gt;an_final,$M256=FALSE),"",R_BDI_ROM*VLOOKUP(N256,Coef!$E$2:$F$17,2,FALSE))</f>
        <v/>
      </c>
      <c r="K256" s="226" t="str">
        <f t="shared" si="15"/>
        <v/>
      </c>
      <c r="L256" s="226" t="str">
        <f t="shared" si="16"/>
        <v/>
      </c>
      <c r="M256" s="333" t="b">
        <f t="shared" si="17"/>
        <v>0</v>
      </c>
      <c r="N256" s="218">
        <f t="shared" si="18"/>
        <v>1</v>
      </c>
    </row>
    <row r="257" spans="1:14" x14ac:dyDescent="0.25">
      <c r="A257" s="216">
        <v>248</v>
      </c>
      <c r="B257" s="39"/>
      <c r="C257" s="39"/>
      <c r="D257" s="39"/>
      <c r="E257" s="359"/>
      <c r="F257" s="38"/>
      <c r="G257" s="38"/>
      <c r="H257" s="48"/>
      <c r="I257" s="67" t="str">
        <f>IF(OR($B257="",$C257="",$D257="",$E257="",$E257="UPT",$F257&lt;an_initial,$F257&gt;an_final,$M257=FALSE),"",R_BDI_ROM*VLOOKUP(N257,Coef!$E$2:$F$17,2,FALSE))</f>
        <v/>
      </c>
      <c r="J257" s="67" t="str">
        <f>IF(OR($B257="",$C257="",$D257="",$E257="",$E257="UPT",$F257="",$F257&gt;an_final,$M257=FALSE),"",R_BDI_ROM*VLOOKUP(N257,Coef!$E$2:$F$17,2,FALSE))</f>
        <v/>
      </c>
      <c r="K257" s="226" t="str">
        <f t="shared" si="15"/>
        <v/>
      </c>
      <c r="L257" s="226" t="str">
        <f t="shared" si="16"/>
        <v/>
      </c>
      <c r="M257" s="333" t="b">
        <f t="shared" si="17"/>
        <v>0</v>
      </c>
      <c r="N257" s="218">
        <f t="shared" si="18"/>
        <v>1</v>
      </c>
    </row>
    <row r="258" spans="1:14" x14ac:dyDescent="0.25">
      <c r="A258" s="216">
        <v>249</v>
      </c>
      <c r="B258" s="39"/>
      <c r="C258" s="39"/>
      <c r="D258" s="39"/>
      <c r="E258" s="359"/>
      <c r="F258" s="38"/>
      <c r="G258" s="38"/>
      <c r="H258" s="48"/>
      <c r="I258" s="67" t="str">
        <f>IF(OR($B258="",$C258="",$D258="",$E258="",$E258="UPT",$F258&lt;an_initial,$F258&gt;an_final,$M258=FALSE),"",R_BDI_ROM*VLOOKUP(N258,Coef!$E$2:$F$17,2,FALSE))</f>
        <v/>
      </c>
      <c r="J258" s="67" t="str">
        <f>IF(OR($B258="",$C258="",$D258="",$E258="",$E258="UPT",$F258="",$F258&gt;an_final,$M258=FALSE),"",R_BDI_ROM*VLOOKUP(N258,Coef!$E$2:$F$17,2,FALSE))</f>
        <v/>
      </c>
      <c r="K258" s="226" t="str">
        <f t="shared" si="15"/>
        <v/>
      </c>
      <c r="L258" s="226" t="str">
        <f t="shared" si="16"/>
        <v/>
      </c>
      <c r="M258" s="333" t="b">
        <f t="shared" si="17"/>
        <v>0</v>
      </c>
      <c r="N258" s="218">
        <f t="shared" si="18"/>
        <v>1</v>
      </c>
    </row>
    <row r="259" spans="1:14" x14ac:dyDescent="0.25">
      <c r="A259" s="216">
        <v>250</v>
      </c>
      <c r="B259" s="39"/>
      <c r="C259" s="39"/>
      <c r="D259" s="39"/>
      <c r="E259" s="359"/>
      <c r="F259" s="38"/>
      <c r="G259" s="38"/>
      <c r="H259" s="48"/>
      <c r="I259" s="67" t="str">
        <f>IF(OR($B259="",$C259="",$D259="",$E259="",$E259="UPT",$F259&lt;an_initial,$F259&gt;an_final,$M259=FALSE),"",R_BDI_ROM*VLOOKUP(N259,Coef!$E$2:$F$17,2,FALSE))</f>
        <v/>
      </c>
      <c r="J259" s="67" t="str">
        <f>IF(OR($B259="",$C259="",$D259="",$E259="",$E259="UPT",$F259="",$F259&gt;an_final,$M259=FALSE),"",R_BDI_ROM*VLOOKUP(N259,Coef!$E$2:$F$17,2,FALSE))</f>
        <v/>
      </c>
      <c r="K259" s="226" t="str">
        <f t="shared" si="15"/>
        <v/>
      </c>
      <c r="L259" s="226" t="str">
        <f t="shared" si="16"/>
        <v/>
      </c>
      <c r="M259" s="333" t="b">
        <f t="shared" si="17"/>
        <v>0</v>
      </c>
      <c r="N259" s="218">
        <f t="shared" si="18"/>
        <v>1</v>
      </c>
    </row>
  </sheetData>
  <sheetProtection password="CA41" sheet="1" objects="1" scenarios="1" formatCells="0" formatColumns="0" formatRows="0"/>
  <mergeCells count="13">
    <mergeCell ref="K7:L7"/>
    <mergeCell ref="N7:N8"/>
    <mergeCell ref="A5:J5"/>
    <mergeCell ref="A4:J4"/>
    <mergeCell ref="M7:M8"/>
    <mergeCell ref="F7:F8"/>
    <mergeCell ref="A7:A8"/>
    <mergeCell ref="B7:B8"/>
    <mergeCell ref="C7:C8"/>
    <mergeCell ref="D7:D8"/>
    <mergeCell ref="E7:E8"/>
    <mergeCell ref="G7:G8"/>
    <mergeCell ref="H7:H8"/>
  </mergeCells>
  <phoneticPr fontId="29" type="noConversion"/>
  <dataValidations disablePrompts="1" count="1">
    <dataValidation type="list" allowBlank="1" showInputMessage="1" showErrorMessage="1" sqref="E10:E259">
      <formula1>bdi</formula1>
    </dataValidation>
  </dataValidations>
  <pageMargins left="0.59055118110236227" right="0.59055118110236227" top="0.59055118110236227" bottom="0.9055118110236221" header="0" footer="0.31496062992125984"/>
  <pageSetup paperSize="9" scale="73" fitToHeight="100" orientation="landscape" r:id="rId1"/>
  <headerFooter>
    <oddFooter xml:space="preserve">&amp;LConfirm existenţa lucrărilor
Director de departament
&amp;RCandidat
</oddFooter>
  </headerFooter>
  <rowBreaks count="1" manualBreakCount="1">
    <brk id="41"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259"/>
  <sheetViews>
    <sheetView topLeftCell="C1" zoomScaleNormal="100" workbookViewId="0">
      <selection activeCell="J8" sqref="J8"/>
    </sheetView>
  </sheetViews>
  <sheetFormatPr defaultRowHeight="15.75" x14ac:dyDescent="0.25"/>
  <cols>
    <col min="1" max="1" width="5.7109375" style="318" customWidth="1"/>
    <col min="2" max="2" width="34.5703125" style="322" customWidth="1"/>
    <col min="3" max="3" width="31.5703125" style="322" customWidth="1"/>
    <col min="4" max="4" width="28" style="322" customWidth="1"/>
    <col min="5" max="5" width="24.7109375" style="322" customWidth="1"/>
    <col min="6" max="6" width="10.7109375" style="322" customWidth="1"/>
    <col min="7" max="7" width="12" style="322" customWidth="1"/>
    <col min="8" max="8" width="17.7109375" style="322" customWidth="1"/>
    <col min="9" max="9" width="10.7109375" style="322" customWidth="1"/>
    <col min="10" max="10" width="10.7109375" style="294" customWidth="1"/>
    <col min="11" max="11" width="10.7109375" style="294" hidden="1" customWidth="1"/>
    <col min="12" max="13" width="10.7109375" style="314" hidden="1" customWidth="1"/>
    <col min="14" max="14" width="10.7109375" style="332" hidden="1" customWidth="1"/>
    <col min="15" max="15" width="9.140625" style="287" hidden="1" customWidth="1"/>
    <col min="16" max="16" width="9.140625" style="287" customWidth="1"/>
    <col min="17" max="28" width="9.140625" style="318" customWidth="1"/>
    <col min="29" max="16384" width="9.140625" style="318"/>
  </cols>
  <sheetData>
    <row r="1" spans="1:16" x14ac:dyDescent="0.2">
      <c r="A1" s="611" t="s">
        <v>650</v>
      </c>
      <c r="B1" s="318"/>
      <c r="C1" s="318"/>
      <c r="D1" s="318"/>
      <c r="E1" s="319"/>
      <c r="F1" s="319"/>
      <c r="G1" s="318"/>
      <c r="H1" s="320"/>
      <c r="I1" s="321"/>
      <c r="J1" s="318"/>
      <c r="K1" s="320"/>
      <c r="L1" s="287"/>
      <c r="M1" s="287"/>
      <c r="N1" s="291"/>
      <c r="O1" s="318"/>
      <c r="P1" s="318"/>
    </row>
    <row r="2" spans="1:16" x14ac:dyDescent="0.2">
      <c r="A2" s="611" t="str">
        <f>IF(ISBLANK(facultate), IF(ISBLANK(departament),"","Departament " &amp; departament), "Facultatea " &amp; facultate)</f>
        <v/>
      </c>
      <c r="B2" s="318"/>
      <c r="C2" s="318"/>
      <c r="D2" s="318"/>
      <c r="E2" s="319"/>
      <c r="F2" s="319"/>
      <c r="G2" s="318"/>
      <c r="H2" s="320"/>
      <c r="I2" s="321"/>
      <c r="J2" s="318"/>
      <c r="K2" s="320"/>
      <c r="L2" s="287"/>
      <c r="M2" s="287"/>
      <c r="N2" s="291"/>
      <c r="O2" s="318"/>
      <c r="P2" s="318"/>
    </row>
    <row r="3" spans="1:16" x14ac:dyDescent="0.2">
      <c r="A3" s="611" t="str">
        <f>IF(ISBLANK(departament),"","Departamentul " &amp; departament)</f>
        <v/>
      </c>
      <c r="B3" s="318"/>
      <c r="C3" s="318"/>
      <c r="D3" s="318"/>
      <c r="E3" s="319"/>
      <c r="F3" s="319"/>
      <c r="G3" s="318"/>
      <c r="H3" s="320"/>
      <c r="I3" s="321"/>
      <c r="J3" s="318"/>
      <c r="K3" s="320"/>
      <c r="L3" s="287"/>
      <c r="M3" s="287"/>
      <c r="N3" s="291"/>
      <c r="O3" s="318"/>
      <c r="P3" s="318"/>
    </row>
    <row r="4" spans="1:16" s="294" customFormat="1" x14ac:dyDescent="0.25">
      <c r="A4" s="882" t="s">
        <v>714</v>
      </c>
      <c r="B4" s="882"/>
      <c r="C4" s="882"/>
      <c r="D4" s="882"/>
      <c r="E4" s="882"/>
      <c r="F4" s="882"/>
      <c r="G4" s="882"/>
      <c r="H4" s="882"/>
      <c r="I4" s="882"/>
      <c r="J4" s="882"/>
      <c r="K4" s="882"/>
      <c r="L4" s="292"/>
      <c r="M4" s="292"/>
      <c r="N4" s="293"/>
    </row>
    <row r="5" spans="1:16" s="294" customFormat="1" x14ac:dyDescent="0.25">
      <c r="A5" s="882" t="s">
        <v>807</v>
      </c>
      <c r="B5" s="882"/>
      <c r="C5" s="882"/>
      <c r="D5" s="882"/>
      <c r="E5" s="882"/>
      <c r="F5" s="882"/>
      <c r="G5" s="882"/>
      <c r="H5" s="882"/>
      <c r="I5" s="882"/>
      <c r="J5" s="882"/>
      <c r="K5" s="882"/>
      <c r="L5" s="292"/>
      <c r="M5" s="292"/>
      <c r="N5" s="295"/>
    </row>
    <row r="6" spans="1:16" ht="13.5" customHeight="1" x14ac:dyDescent="0.25">
      <c r="A6" s="287"/>
      <c r="B6" s="294"/>
      <c r="C6" s="294"/>
      <c r="D6" s="294"/>
      <c r="E6" s="294"/>
      <c r="F6" s="294"/>
      <c r="G6" s="294"/>
      <c r="H6" s="294"/>
      <c r="I6" s="294"/>
      <c r="J6" s="296" t="str">
        <f>K6</f>
        <v xml:space="preserve"> </v>
      </c>
      <c r="K6" s="296" t="str">
        <f>CONCATENATE(functie," ",nume_candidat)</f>
        <v xml:space="preserve"> </v>
      </c>
      <c r="N6" s="295"/>
    </row>
    <row r="7" spans="1:16" ht="33.75" customHeight="1" x14ac:dyDescent="0.2">
      <c r="A7" s="883" t="s">
        <v>470</v>
      </c>
      <c r="B7" s="883" t="s">
        <v>0</v>
      </c>
      <c r="C7" s="883" t="s">
        <v>1</v>
      </c>
      <c r="D7" s="883" t="s">
        <v>801</v>
      </c>
      <c r="E7" s="880" t="s">
        <v>804</v>
      </c>
      <c r="F7" s="883" t="s">
        <v>3</v>
      </c>
      <c r="G7" s="880" t="s">
        <v>28</v>
      </c>
      <c r="H7" s="883" t="s">
        <v>467</v>
      </c>
      <c r="I7" s="883" t="s">
        <v>5</v>
      </c>
      <c r="J7" s="298" t="s">
        <v>886</v>
      </c>
      <c r="K7" s="298"/>
      <c r="L7" s="883" t="s">
        <v>7</v>
      </c>
      <c r="M7" s="883"/>
      <c r="N7" s="890" t="s">
        <v>708</v>
      </c>
      <c r="O7" s="893" t="s">
        <v>822</v>
      </c>
    </row>
    <row r="8" spans="1:16" ht="40.5" customHeight="1" x14ac:dyDescent="0.2">
      <c r="A8" s="883"/>
      <c r="B8" s="883"/>
      <c r="C8" s="883"/>
      <c r="D8" s="883"/>
      <c r="E8" s="881"/>
      <c r="F8" s="883"/>
      <c r="G8" s="881"/>
      <c r="H8" s="883"/>
      <c r="I8" s="883"/>
      <c r="J8" s="298" t="str">
        <f>CONCATENATE("ultimii ",durata_evaluare," ani")</f>
        <v>ultimii 5 ani</v>
      </c>
      <c r="K8" s="299" t="s">
        <v>6</v>
      </c>
      <c r="L8" s="298" t="str">
        <f>CONCATENATE("ultimii                                  ",durata_evaluare," ani")</f>
        <v>ultimii                                  5 ani</v>
      </c>
      <c r="M8" s="299" t="s">
        <v>6</v>
      </c>
      <c r="N8" s="890"/>
      <c r="O8" s="893"/>
    </row>
    <row r="9" spans="1:16" x14ac:dyDescent="0.2">
      <c r="A9" s="301"/>
      <c r="B9" s="302"/>
      <c r="C9" s="302"/>
      <c r="D9" s="302"/>
      <c r="E9" s="302"/>
      <c r="F9" s="354"/>
      <c r="G9" s="354"/>
      <c r="H9" s="303"/>
      <c r="I9" s="352"/>
      <c r="J9" s="572">
        <f>SUMIF(J10:J259,"&gt;0")</f>
        <v>0</v>
      </c>
      <c r="K9" s="572">
        <f>SUMIF(K10:K259,"&gt;0")</f>
        <v>0</v>
      </c>
      <c r="L9" s="327">
        <f>SUMIF(L10:L259,"&gt;0")</f>
        <v>0</v>
      </c>
      <c r="M9" s="327">
        <f>SUMIF(M10:M259,"&gt;0")</f>
        <v>0</v>
      </c>
      <c r="N9" s="328"/>
      <c r="O9" s="363"/>
    </row>
    <row r="10" spans="1:16" x14ac:dyDescent="0.25">
      <c r="A10" s="216">
        <v>1</v>
      </c>
      <c r="B10" s="43"/>
      <c r="C10" s="43"/>
      <c r="D10" s="54"/>
      <c r="E10" s="359"/>
      <c r="F10" s="34"/>
      <c r="G10" s="34"/>
      <c r="H10" s="34"/>
      <c r="I10" s="34"/>
      <c r="J10" s="67" t="str">
        <f>IF(OR($B10="",$C10="",$D10="",$E10="",$E10="UPT",$F10&lt;an_initial,$F10&gt;an_final,H10="",$N10=FALSE),"",P_BDI_ROM*VLOOKUP(O10,Coef!$E$2:$F$17,2,FALSE))</f>
        <v/>
      </c>
      <c r="K10" s="67" t="str">
        <f>IF(OR($B10="",$C10="",$D10="",$E10="",$E10="UPT",$F10="",$F10&gt;an_final,$H10="",$N10=FALSE),"",P_BDI_ROM*VLOOKUP(O10,Coef!$E$2:$F$17,2,FALSE))</f>
        <v/>
      </c>
      <c r="L10" s="226" t="str">
        <f t="shared" ref="L10:L73" si="0">IF(OR($B10="",$C10="",$D10="",$E10="",$E10="UPT",$F10="",$F10&gt;an_final,$H10="",$N10=FALSE),"",IF($F10&gt;=an_initial,1,""))</f>
        <v/>
      </c>
      <c r="M10" s="226" t="str">
        <f t="shared" ref="M10:M73" si="1">IF(OR($B10="",$C10="",$D10="",$E10="",$E10="UPT",$F10="",$F10&gt;an_final,$H10="",$N10=FALSE),"",1)</f>
        <v/>
      </c>
      <c r="N10" s="367" t="b">
        <f t="shared" ref="N10:N73" si="2">IF(nume_candidat="",FALSE,ISNUMBER(SEARCH(nume_candidat,$B10)))</f>
        <v>0</v>
      </c>
      <c r="O10" s="219">
        <f t="shared" ref="O10:O41" si="3">LEN(B10)-LEN(SUBSTITUTE(B10,",",""))+1</f>
        <v>1</v>
      </c>
    </row>
    <row r="11" spans="1:16" x14ac:dyDescent="0.25">
      <c r="A11" s="216">
        <v>2</v>
      </c>
      <c r="B11" s="43"/>
      <c r="C11" s="43"/>
      <c r="D11" s="43"/>
      <c r="E11" s="359"/>
      <c r="F11" s="34"/>
      <c r="G11" s="33"/>
      <c r="H11" s="216"/>
      <c r="I11" s="216"/>
      <c r="J11" s="67" t="str">
        <f>IF(OR($B11="",$C11="",$D11="",$E11="",$E11="UPT",$F11&lt;an_initial,$F11&gt;an_final,H11="",$N11=FALSE),"",P_BDI_ROM*VLOOKUP(O11,Coef!$E$2:$F$17,2,FALSE))</f>
        <v/>
      </c>
      <c r="K11" s="67" t="str">
        <f>IF(OR($B11="",$C11="",$D11="",$E11="",$E11="UPT",$F11="",$F11&gt;an_final,$H11="",$N11=FALSE),"",P_BDI_ROM*VLOOKUP(O11,Coef!$E$2:$F$17,2,FALSE))</f>
        <v/>
      </c>
      <c r="L11" s="226" t="str">
        <f t="shared" si="0"/>
        <v/>
      </c>
      <c r="M11" s="226" t="str">
        <f t="shared" si="1"/>
        <v/>
      </c>
      <c r="N11" s="367" t="b">
        <f t="shared" si="2"/>
        <v>0</v>
      </c>
      <c r="O11" s="219">
        <f t="shared" si="3"/>
        <v>1</v>
      </c>
    </row>
    <row r="12" spans="1:16" x14ac:dyDescent="0.25">
      <c r="A12" s="216">
        <v>3</v>
      </c>
      <c r="B12" s="39"/>
      <c r="C12" s="43"/>
      <c r="D12" s="39"/>
      <c r="E12" s="359"/>
      <c r="F12" s="34"/>
      <c r="G12" s="33"/>
      <c r="H12" s="216"/>
      <c r="I12" s="216"/>
      <c r="J12" s="67" t="str">
        <f>IF(OR($B12="",$C12="",$D12="",$E12="",$E12="UPT",$F12&lt;an_initial,$F12&gt;an_final,H12="",$N12=FALSE),"",P_BDI_ROM*VLOOKUP(O12,Coef!$E$2:$F$17,2,FALSE))</f>
        <v/>
      </c>
      <c r="K12" s="67" t="str">
        <f>IF(OR($B12="",$C12="",$D12="",$E12="",$E12="UPT",$F12="",$F12&gt;an_final,$H12="",$N12=FALSE),"",P_BDI_ROM*VLOOKUP(O12,Coef!$E$2:$F$17,2,FALSE))</f>
        <v/>
      </c>
      <c r="L12" s="226" t="str">
        <f t="shared" si="0"/>
        <v/>
      </c>
      <c r="M12" s="226" t="str">
        <f t="shared" si="1"/>
        <v/>
      </c>
      <c r="N12" s="367" t="b">
        <f t="shared" si="2"/>
        <v>0</v>
      </c>
      <c r="O12" s="219">
        <f t="shared" si="3"/>
        <v>1</v>
      </c>
    </row>
    <row r="13" spans="1:16" x14ac:dyDescent="0.25">
      <c r="A13" s="216">
        <v>4</v>
      </c>
      <c r="B13" s="39"/>
      <c r="C13" s="39"/>
      <c r="D13" s="39"/>
      <c r="E13" s="359"/>
      <c r="F13" s="38"/>
      <c r="G13" s="38"/>
      <c r="H13" s="38"/>
      <c r="I13" s="38"/>
      <c r="J13" s="67" t="str">
        <f>IF(OR($B13="",$C13="",$D13="",$E13="",$E13="UPT",$F13&lt;an_initial,$F13&gt;an_final,H13="",$N13=FALSE),"",P_BDI_ROM*VLOOKUP(O13,Coef!$E$2:$F$17,2,FALSE))</f>
        <v/>
      </c>
      <c r="K13" s="67" t="str">
        <f>IF(OR($B13="",$C13="",$D13="",$E13="",$E13="UPT",$F13="",$F13&gt;an_final,$H13="",$N13=FALSE),"",P_BDI_ROM*VLOOKUP(O13,Coef!$E$2:$F$17,2,FALSE))</f>
        <v/>
      </c>
      <c r="L13" s="226" t="str">
        <f t="shared" si="0"/>
        <v/>
      </c>
      <c r="M13" s="226" t="str">
        <f t="shared" si="1"/>
        <v/>
      </c>
      <c r="N13" s="367" t="b">
        <f t="shared" si="2"/>
        <v>0</v>
      </c>
      <c r="O13" s="219">
        <f t="shared" si="3"/>
        <v>1</v>
      </c>
    </row>
    <row r="14" spans="1:16" x14ac:dyDescent="0.25">
      <c r="A14" s="216">
        <v>5</v>
      </c>
      <c r="B14" s="39"/>
      <c r="C14" s="39"/>
      <c r="D14" s="39"/>
      <c r="E14" s="359"/>
      <c r="F14" s="38"/>
      <c r="G14" s="38"/>
      <c r="H14" s="38"/>
      <c r="I14" s="38"/>
      <c r="J14" s="67" t="str">
        <f>IF(OR($B14="",$C14="",$D14="",$E14="",$E14="UPT",$F14&lt;an_initial,$F14&gt;an_final,H14="",$N14=FALSE),"",P_BDI_ROM*VLOOKUP(O14,Coef!$E$2:$F$17,2,FALSE))</f>
        <v/>
      </c>
      <c r="K14" s="67" t="str">
        <f>IF(OR($B14="",$C14="",$D14="",$E14="",$E14="UPT",$F14="",$F14&gt;an_final,$H14="",$N14=FALSE),"",P_BDI_ROM*VLOOKUP(O14,Coef!$E$2:$F$17,2,FALSE))</f>
        <v/>
      </c>
      <c r="L14" s="226" t="str">
        <f t="shared" si="0"/>
        <v/>
      </c>
      <c r="M14" s="226" t="str">
        <f t="shared" si="1"/>
        <v/>
      </c>
      <c r="N14" s="367" t="b">
        <f t="shared" si="2"/>
        <v>0</v>
      </c>
      <c r="O14" s="219">
        <f t="shared" si="3"/>
        <v>1</v>
      </c>
    </row>
    <row r="15" spans="1:16" x14ac:dyDescent="0.25">
      <c r="A15" s="216">
        <v>6</v>
      </c>
      <c r="B15" s="44"/>
      <c r="C15" s="39"/>
      <c r="D15" s="39"/>
      <c r="E15" s="359"/>
      <c r="F15" s="323"/>
      <c r="G15" s="323"/>
      <c r="H15" s="33"/>
      <c r="I15" s="33"/>
      <c r="J15" s="67" t="str">
        <f>IF(OR($B15="",$C15="",$D15="",$E15="",$E15="UPT",$F15&lt;an_initial,$F15&gt;an_final,H15="",$N15=FALSE),"",P_BDI_ROM*VLOOKUP(O15,Coef!$E$2:$F$17,2,FALSE))</f>
        <v/>
      </c>
      <c r="K15" s="67" t="str">
        <f>IF(OR($B15="",$C15="",$D15="",$E15="",$E15="UPT",$F15="",$F15&gt;an_final,$H15="",$N15=FALSE),"",P_BDI_ROM*VLOOKUP(O15,Coef!$E$2:$F$17,2,FALSE))</f>
        <v/>
      </c>
      <c r="L15" s="226" t="str">
        <f t="shared" si="0"/>
        <v/>
      </c>
      <c r="M15" s="226" t="str">
        <f t="shared" si="1"/>
        <v/>
      </c>
      <c r="N15" s="367" t="b">
        <f t="shared" si="2"/>
        <v>0</v>
      </c>
      <c r="O15" s="219">
        <f t="shared" si="3"/>
        <v>1</v>
      </c>
    </row>
    <row r="16" spans="1:16" x14ac:dyDescent="0.25">
      <c r="A16" s="216">
        <v>7</v>
      </c>
      <c r="B16" s="39"/>
      <c r="C16" s="39"/>
      <c r="D16" s="39"/>
      <c r="E16" s="359"/>
      <c r="F16" s="323"/>
      <c r="G16" s="323"/>
      <c r="H16" s="33"/>
      <c r="I16" s="38"/>
      <c r="J16" s="67" t="str">
        <f>IF(OR($B16="",$C16="",$D16="",$E16="",$E16="UPT",$F16&lt;an_initial,$F16&gt;an_final,H16="",$N16=FALSE),"",P_BDI_ROM*VLOOKUP(O16,Coef!$E$2:$F$17,2,FALSE))</f>
        <v/>
      </c>
      <c r="K16" s="67" t="str">
        <f>IF(OR($B16="",$C16="",$D16="",$E16="",$E16="UPT",$F16="",$F16&gt;an_final,$H16="",$N16=FALSE),"",P_BDI_ROM*VLOOKUP(O16,Coef!$E$2:$F$17,2,FALSE))</f>
        <v/>
      </c>
      <c r="L16" s="226" t="str">
        <f t="shared" si="0"/>
        <v/>
      </c>
      <c r="M16" s="226" t="str">
        <f t="shared" si="1"/>
        <v/>
      </c>
      <c r="N16" s="367" t="b">
        <f t="shared" si="2"/>
        <v>0</v>
      </c>
      <c r="O16" s="219">
        <f t="shared" si="3"/>
        <v>1</v>
      </c>
    </row>
    <row r="17" spans="1:15" x14ac:dyDescent="0.25">
      <c r="A17" s="216">
        <v>8</v>
      </c>
      <c r="B17" s="39"/>
      <c r="C17" s="39"/>
      <c r="D17" s="39"/>
      <c r="E17" s="359"/>
      <c r="F17" s="38"/>
      <c r="G17" s="38"/>
      <c r="H17" s="38"/>
      <c r="I17" s="38"/>
      <c r="J17" s="67" t="str">
        <f>IF(OR($B17="",$C17="",$D17="",$E17="",$E17="UPT",$F17&lt;an_initial,$F17&gt;an_final,H17="",$N17=FALSE),"",P_BDI_ROM*VLOOKUP(O17,Coef!$E$2:$F$17,2,FALSE))</f>
        <v/>
      </c>
      <c r="K17" s="67" t="str">
        <f>IF(OR($B17="",$C17="",$D17="",$E17="",$E17="UPT",$F17="",$F17&gt;an_final,$H17="",$N17=FALSE),"",P_BDI_ROM*VLOOKUP(O17,Coef!$E$2:$F$17,2,FALSE))</f>
        <v/>
      </c>
      <c r="L17" s="226" t="str">
        <f t="shared" si="0"/>
        <v/>
      </c>
      <c r="M17" s="226" t="str">
        <f t="shared" si="1"/>
        <v/>
      </c>
      <c r="N17" s="367" t="b">
        <f t="shared" si="2"/>
        <v>0</v>
      </c>
      <c r="O17" s="219">
        <f t="shared" si="3"/>
        <v>1</v>
      </c>
    </row>
    <row r="18" spans="1:15" x14ac:dyDescent="0.25">
      <c r="A18" s="216">
        <v>9</v>
      </c>
      <c r="B18" s="39"/>
      <c r="C18" s="39"/>
      <c r="D18" s="39"/>
      <c r="E18" s="359"/>
      <c r="F18" s="38"/>
      <c r="G18" s="38"/>
      <c r="H18" s="38"/>
      <c r="I18" s="38"/>
      <c r="J18" s="67" t="str">
        <f>IF(OR($B18="",$C18="",$D18="",$E18="",$E18="UPT",$F18&lt;an_initial,$F18&gt;an_final,H18="",$N18=FALSE),"",P_BDI_ROM*VLOOKUP(O18,Coef!$E$2:$F$17,2,FALSE))</f>
        <v/>
      </c>
      <c r="K18" s="67" t="str">
        <f>IF(OR($B18="",$C18="",$D18="",$E18="",$E18="UPT",$F18="",$F18&gt;an_final,$H18="",$N18=FALSE),"",P_BDI_ROM*VLOOKUP(O18,Coef!$E$2:$F$17,2,FALSE))</f>
        <v/>
      </c>
      <c r="L18" s="226" t="str">
        <f t="shared" si="0"/>
        <v/>
      </c>
      <c r="M18" s="226" t="str">
        <f t="shared" si="1"/>
        <v/>
      </c>
      <c r="N18" s="367" t="b">
        <f t="shared" si="2"/>
        <v>0</v>
      </c>
      <c r="O18" s="219">
        <f t="shared" si="3"/>
        <v>1</v>
      </c>
    </row>
    <row r="19" spans="1:15" x14ac:dyDescent="0.25">
      <c r="A19" s="216">
        <v>10</v>
      </c>
      <c r="B19" s="39"/>
      <c r="C19" s="39"/>
      <c r="D19" s="39"/>
      <c r="E19" s="359"/>
      <c r="F19" s="38"/>
      <c r="G19" s="38"/>
      <c r="H19" s="38"/>
      <c r="I19" s="38"/>
      <c r="J19" s="67" t="str">
        <f>IF(OR($B19="",$C19="",$D19="",$E19="",$E19="UPT",$F19&lt;an_initial,$F19&gt;an_final,H19="",$N19=FALSE),"",P_BDI_ROM*VLOOKUP(O19,Coef!$E$2:$F$17,2,FALSE))</f>
        <v/>
      </c>
      <c r="K19" s="67" t="str">
        <f>IF(OR($B19="",$C19="",$D19="",$E19="",$E19="UPT",$F19="",$F19&gt;an_final,$H19="",$N19=FALSE),"",P_BDI_ROM*VLOOKUP(O19,Coef!$E$2:$F$17,2,FALSE))</f>
        <v/>
      </c>
      <c r="L19" s="226" t="str">
        <f t="shared" si="0"/>
        <v/>
      </c>
      <c r="M19" s="226" t="str">
        <f t="shared" si="1"/>
        <v/>
      </c>
      <c r="N19" s="367" t="b">
        <f t="shared" si="2"/>
        <v>0</v>
      </c>
      <c r="O19" s="219">
        <f t="shared" si="3"/>
        <v>1</v>
      </c>
    </row>
    <row r="20" spans="1:15" x14ac:dyDescent="0.25">
      <c r="A20" s="216">
        <v>11</v>
      </c>
      <c r="B20" s="39"/>
      <c r="C20" s="39"/>
      <c r="D20" s="39"/>
      <c r="E20" s="359"/>
      <c r="F20" s="38"/>
      <c r="G20" s="38"/>
      <c r="H20" s="38"/>
      <c r="I20" s="38"/>
      <c r="J20" s="67" t="str">
        <f>IF(OR($B20="",$C20="",$D20="",$E20="",$E20="UPT",$F20&lt;an_initial,$F20&gt;an_final,H20="",$N20=FALSE),"",P_BDI_ROM*VLOOKUP(O20,Coef!$E$2:$F$17,2,FALSE))</f>
        <v/>
      </c>
      <c r="K20" s="67" t="str">
        <f>IF(OR($B20="",$C20="",$D20="",$E20="",$E20="UPT",$F20="",$F20&gt;an_final,$H20="",$N20=FALSE),"",P_BDI_ROM*VLOOKUP(O20,Coef!$E$2:$F$17,2,FALSE))</f>
        <v/>
      </c>
      <c r="L20" s="226" t="str">
        <f t="shared" si="0"/>
        <v/>
      </c>
      <c r="M20" s="226" t="str">
        <f t="shared" si="1"/>
        <v/>
      </c>
      <c r="N20" s="367" t="b">
        <f t="shared" si="2"/>
        <v>0</v>
      </c>
      <c r="O20" s="219">
        <f t="shared" si="3"/>
        <v>1</v>
      </c>
    </row>
    <row r="21" spans="1:15" x14ac:dyDescent="0.25">
      <c r="A21" s="216">
        <v>12</v>
      </c>
      <c r="B21" s="39"/>
      <c r="C21" s="39"/>
      <c r="D21" s="39"/>
      <c r="E21" s="359"/>
      <c r="F21" s="38"/>
      <c r="G21" s="38"/>
      <c r="H21" s="38"/>
      <c r="I21" s="38"/>
      <c r="J21" s="67" t="str">
        <f>IF(OR($B21="",$C21="",$D21="",$E21="",$E21="UPT",$F21&lt;an_initial,$F21&gt;an_final,H21="",$N21=FALSE),"",P_BDI_ROM*VLOOKUP(O21,Coef!$E$2:$F$17,2,FALSE))</f>
        <v/>
      </c>
      <c r="K21" s="67" t="str">
        <f>IF(OR($B21="",$C21="",$D21="",$E21="",$E21="UPT",$F21="",$F21&gt;an_final,$H21="",$N21=FALSE),"",P_BDI_ROM*VLOOKUP(O21,Coef!$E$2:$F$17,2,FALSE))</f>
        <v/>
      </c>
      <c r="L21" s="226" t="str">
        <f t="shared" si="0"/>
        <v/>
      </c>
      <c r="M21" s="226" t="str">
        <f t="shared" si="1"/>
        <v/>
      </c>
      <c r="N21" s="367" t="b">
        <f t="shared" si="2"/>
        <v>0</v>
      </c>
      <c r="O21" s="219">
        <f t="shared" si="3"/>
        <v>1</v>
      </c>
    </row>
    <row r="22" spans="1:15" x14ac:dyDescent="0.25">
      <c r="A22" s="216">
        <v>13</v>
      </c>
      <c r="B22" s="39"/>
      <c r="C22" s="39"/>
      <c r="D22" s="39"/>
      <c r="E22" s="359"/>
      <c r="F22" s="38"/>
      <c r="G22" s="38"/>
      <c r="H22" s="38"/>
      <c r="I22" s="38"/>
      <c r="J22" s="67" t="str">
        <f>IF(OR($B22="",$C22="",$D22="",$E22="",$E22="UPT",$F22&lt;an_initial,$F22&gt;an_final,H22="",$N22=FALSE),"",P_BDI_ROM*VLOOKUP(O22,Coef!$E$2:$F$17,2,FALSE))</f>
        <v/>
      </c>
      <c r="K22" s="67" t="str">
        <f>IF(OR($B22="",$C22="",$D22="",$E22="",$E22="UPT",$F22="",$F22&gt;an_final,$H22="",$N22=FALSE),"",P_BDI_ROM*VLOOKUP(O22,Coef!$E$2:$F$17,2,FALSE))</f>
        <v/>
      </c>
      <c r="L22" s="226" t="str">
        <f t="shared" si="0"/>
        <v/>
      </c>
      <c r="M22" s="226" t="str">
        <f t="shared" si="1"/>
        <v/>
      </c>
      <c r="N22" s="367" t="b">
        <f t="shared" si="2"/>
        <v>0</v>
      </c>
      <c r="O22" s="219">
        <f t="shared" si="3"/>
        <v>1</v>
      </c>
    </row>
    <row r="23" spans="1:15" x14ac:dyDescent="0.25">
      <c r="A23" s="216">
        <v>14</v>
      </c>
      <c r="B23" s="39"/>
      <c r="C23" s="39"/>
      <c r="D23" s="39"/>
      <c r="E23" s="359"/>
      <c r="F23" s="38"/>
      <c r="G23" s="38"/>
      <c r="H23" s="38"/>
      <c r="I23" s="38"/>
      <c r="J23" s="67" t="str">
        <f>IF(OR($B23="",$C23="",$D23="",$E23="",$E23="UPT",$F23&lt;an_initial,$F23&gt;an_final,H23="",$N23=FALSE),"",P_BDI_ROM*VLOOKUP(O23,Coef!$E$2:$F$17,2,FALSE))</f>
        <v/>
      </c>
      <c r="K23" s="67" t="str">
        <f>IF(OR($B23="",$C23="",$D23="",$E23="",$E23="UPT",$F23="",$F23&gt;an_final,$H23="",$N23=FALSE),"",P_BDI_ROM*VLOOKUP(O23,Coef!$E$2:$F$17,2,FALSE))</f>
        <v/>
      </c>
      <c r="L23" s="226" t="str">
        <f t="shared" si="0"/>
        <v/>
      </c>
      <c r="M23" s="226" t="str">
        <f t="shared" si="1"/>
        <v/>
      </c>
      <c r="N23" s="367" t="b">
        <f t="shared" si="2"/>
        <v>0</v>
      </c>
      <c r="O23" s="219">
        <f t="shared" si="3"/>
        <v>1</v>
      </c>
    </row>
    <row r="24" spans="1:15" x14ac:dyDescent="0.25">
      <c r="A24" s="216">
        <v>15</v>
      </c>
      <c r="B24" s="39"/>
      <c r="C24" s="39"/>
      <c r="D24" s="39"/>
      <c r="E24" s="359"/>
      <c r="F24" s="38"/>
      <c r="G24" s="38"/>
      <c r="H24" s="38"/>
      <c r="I24" s="38"/>
      <c r="J24" s="67" t="str">
        <f>IF(OR($B24="",$C24="",$D24="",$E24="",$E24="UPT",$F24&lt;an_initial,$F24&gt;an_final,H24="",$N24=FALSE),"",P_BDI_ROM*VLOOKUP(O24,Coef!$E$2:$F$17,2,FALSE))</f>
        <v/>
      </c>
      <c r="K24" s="67" t="str">
        <f>IF(OR($B24="",$C24="",$D24="",$E24="",$E24="UPT",$F24="",$F24&gt;an_final,$H24="",$N24=FALSE),"",P_BDI_ROM*VLOOKUP(O24,Coef!$E$2:$F$17,2,FALSE))</f>
        <v/>
      </c>
      <c r="L24" s="226" t="str">
        <f t="shared" si="0"/>
        <v/>
      </c>
      <c r="M24" s="226" t="str">
        <f t="shared" si="1"/>
        <v/>
      </c>
      <c r="N24" s="367" t="b">
        <f t="shared" si="2"/>
        <v>0</v>
      </c>
      <c r="O24" s="219">
        <f t="shared" si="3"/>
        <v>1</v>
      </c>
    </row>
    <row r="25" spans="1:15" x14ac:dyDescent="0.25">
      <c r="A25" s="216">
        <v>16</v>
      </c>
      <c r="B25" s="39"/>
      <c r="C25" s="39"/>
      <c r="D25" s="39"/>
      <c r="E25" s="359"/>
      <c r="F25" s="38"/>
      <c r="G25" s="38"/>
      <c r="H25" s="38"/>
      <c r="I25" s="38"/>
      <c r="J25" s="67" t="str">
        <f>IF(OR($B25="",$C25="",$D25="",$E25="",$E25="UPT",$F25&lt;an_initial,$F25&gt;an_final,H25="",$N25=FALSE),"",P_BDI_ROM*VLOOKUP(O25,Coef!$E$2:$F$17,2,FALSE))</f>
        <v/>
      </c>
      <c r="K25" s="67" t="str">
        <f>IF(OR($B25="",$C25="",$D25="",$E25="",$E25="UPT",$F25="",$F25&gt;an_final,$H25="",$N25=FALSE),"",P_BDI_ROM*VLOOKUP(O25,Coef!$E$2:$F$17,2,FALSE))</f>
        <v/>
      </c>
      <c r="L25" s="226" t="str">
        <f t="shared" si="0"/>
        <v/>
      </c>
      <c r="M25" s="226" t="str">
        <f t="shared" si="1"/>
        <v/>
      </c>
      <c r="N25" s="367" t="b">
        <f t="shared" si="2"/>
        <v>0</v>
      </c>
      <c r="O25" s="219">
        <f t="shared" si="3"/>
        <v>1</v>
      </c>
    </row>
    <row r="26" spans="1:15" x14ac:dyDescent="0.25">
      <c r="A26" s="216">
        <v>17</v>
      </c>
      <c r="B26" s="39"/>
      <c r="C26" s="39"/>
      <c r="D26" s="39"/>
      <c r="E26" s="359"/>
      <c r="F26" s="38"/>
      <c r="G26" s="38"/>
      <c r="H26" s="38"/>
      <c r="I26" s="38"/>
      <c r="J26" s="67" t="str">
        <f>IF(OR($B26="",$C26="",$D26="",$E26="",$E26="UPT",$F26&lt;an_initial,$F26&gt;an_final,H26="",$N26=FALSE),"",P_BDI_ROM*VLOOKUP(O26,Coef!$E$2:$F$17,2,FALSE))</f>
        <v/>
      </c>
      <c r="K26" s="67" t="str">
        <f>IF(OR($B26="",$C26="",$D26="",$E26="",$E26="UPT",$F26="",$F26&gt;an_final,$H26="",$N26=FALSE),"",P_BDI_ROM*VLOOKUP(O26,Coef!$E$2:$F$17,2,FALSE))</f>
        <v/>
      </c>
      <c r="L26" s="226" t="str">
        <f t="shared" si="0"/>
        <v/>
      </c>
      <c r="M26" s="226" t="str">
        <f t="shared" si="1"/>
        <v/>
      </c>
      <c r="N26" s="367" t="b">
        <f t="shared" si="2"/>
        <v>0</v>
      </c>
      <c r="O26" s="219">
        <f t="shared" si="3"/>
        <v>1</v>
      </c>
    </row>
    <row r="27" spans="1:15" x14ac:dyDescent="0.25">
      <c r="A27" s="216">
        <v>18</v>
      </c>
      <c r="B27" s="39"/>
      <c r="C27" s="39"/>
      <c r="D27" s="39"/>
      <c r="E27" s="359"/>
      <c r="F27" s="38"/>
      <c r="G27" s="38"/>
      <c r="H27" s="38"/>
      <c r="I27" s="38"/>
      <c r="J27" s="67" t="str">
        <f>IF(OR($B27="",$C27="",$D27="",$E27="",$E27="UPT",$F27&lt;an_initial,$F27&gt;an_final,H27="",$N27=FALSE),"",P_BDI_ROM*VLOOKUP(O27,Coef!$E$2:$F$17,2,FALSE))</f>
        <v/>
      </c>
      <c r="K27" s="67" t="str">
        <f>IF(OR($B27="",$C27="",$D27="",$E27="",$E27="UPT",$F27="",$F27&gt;an_final,$H27="",$N27=FALSE),"",P_BDI_ROM*VLOOKUP(O27,Coef!$E$2:$F$17,2,FALSE))</f>
        <v/>
      </c>
      <c r="L27" s="226" t="str">
        <f t="shared" si="0"/>
        <v/>
      </c>
      <c r="M27" s="226" t="str">
        <f t="shared" si="1"/>
        <v/>
      </c>
      <c r="N27" s="367" t="b">
        <f t="shared" si="2"/>
        <v>0</v>
      </c>
      <c r="O27" s="219">
        <f t="shared" si="3"/>
        <v>1</v>
      </c>
    </row>
    <row r="28" spans="1:15" x14ac:dyDescent="0.25">
      <c r="A28" s="216">
        <v>19</v>
      </c>
      <c r="B28" s="39"/>
      <c r="C28" s="39"/>
      <c r="D28" s="39"/>
      <c r="E28" s="359"/>
      <c r="F28" s="38"/>
      <c r="G28" s="38"/>
      <c r="H28" s="38"/>
      <c r="I28" s="38"/>
      <c r="J28" s="67" t="str">
        <f>IF(OR($B28="",$C28="",$D28="",$E28="",$E28="UPT",$F28&lt;an_initial,$F28&gt;an_final,H28="",$N28=FALSE),"",P_BDI_ROM*VLOOKUP(O28,Coef!$E$2:$F$17,2,FALSE))</f>
        <v/>
      </c>
      <c r="K28" s="67" t="str">
        <f>IF(OR($B28="",$C28="",$D28="",$E28="",$E28="UPT",$F28="",$F28&gt;an_final,$H28="",$N28=FALSE),"",P_BDI_ROM*VLOOKUP(O28,Coef!$E$2:$F$17,2,FALSE))</f>
        <v/>
      </c>
      <c r="L28" s="226" t="str">
        <f t="shared" si="0"/>
        <v/>
      </c>
      <c r="M28" s="226" t="str">
        <f t="shared" si="1"/>
        <v/>
      </c>
      <c r="N28" s="367" t="b">
        <f t="shared" si="2"/>
        <v>0</v>
      </c>
      <c r="O28" s="219">
        <f t="shared" si="3"/>
        <v>1</v>
      </c>
    </row>
    <row r="29" spans="1:15" x14ac:dyDescent="0.25">
      <c r="A29" s="216">
        <v>20</v>
      </c>
      <c r="B29" s="39"/>
      <c r="C29" s="39"/>
      <c r="D29" s="39"/>
      <c r="E29" s="359"/>
      <c r="F29" s="38"/>
      <c r="G29" s="38"/>
      <c r="H29" s="38"/>
      <c r="I29" s="38"/>
      <c r="J29" s="67" t="str">
        <f>IF(OR($B29="",$C29="",$D29="",$E29="",$E29="UPT",$F29&lt;an_initial,$F29&gt;an_final,H29="",$N29=FALSE),"",P_BDI_ROM*VLOOKUP(O29,Coef!$E$2:$F$17,2,FALSE))</f>
        <v/>
      </c>
      <c r="K29" s="67" t="str">
        <f>IF(OR($B29="",$C29="",$D29="",$E29="",$E29="UPT",$F29="",$F29&gt;an_final,$H29="",$N29=FALSE),"",P_BDI_ROM*VLOOKUP(O29,Coef!$E$2:$F$17,2,FALSE))</f>
        <v/>
      </c>
      <c r="L29" s="226" t="str">
        <f t="shared" si="0"/>
        <v/>
      </c>
      <c r="M29" s="226" t="str">
        <f t="shared" si="1"/>
        <v/>
      </c>
      <c r="N29" s="367" t="b">
        <f t="shared" si="2"/>
        <v>0</v>
      </c>
      <c r="O29" s="219">
        <f t="shared" si="3"/>
        <v>1</v>
      </c>
    </row>
    <row r="30" spans="1:15" x14ac:dyDescent="0.25">
      <c r="A30" s="216">
        <v>21</v>
      </c>
      <c r="B30" s="39"/>
      <c r="C30" s="39"/>
      <c r="D30" s="39"/>
      <c r="E30" s="359"/>
      <c r="F30" s="38"/>
      <c r="G30" s="38"/>
      <c r="H30" s="38"/>
      <c r="I30" s="38"/>
      <c r="J30" s="67" t="str">
        <f>IF(OR($B30="",$C30="",$D30="",$E30="",$E30="UPT",$F30&lt;an_initial,$F30&gt;an_final,H30="",$N30=FALSE),"",P_BDI_ROM*VLOOKUP(O30,Coef!$E$2:$F$17,2,FALSE))</f>
        <v/>
      </c>
      <c r="K30" s="67" t="str">
        <f>IF(OR($B30="",$C30="",$D30="",$E30="",$E30="UPT",$F30="",$F30&gt;an_final,$H30="",$N30=FALSE),"",P_BDI_ROM*VLOOKUP(O30,Coef!$E$2:$F$17,2,FALSE))</f>
        <v/>
      </c>
      <c r="L30" s="226" t="str">
        <f t="shared" si="0"/>
        <v/>
      </c>
      <c r="M30" s="226" t="str">
        <f t="shared" si="1"/>
        <v/>
      </c>
      <c r="N30" s="367" t="b">
        <f t="shared" si="2"/>
        <v>0</v>
      </c>
      <c r="O30" s="219">
        <f t="shared" si="3"/>
        <v>1</v>
      </c>
    </row>
    <row r="31" spans="1:15" x14ac:dyDescent="0.25">
      <c r="A31" s="216">
        <v>22</v>
      </c>
      <c r="B31" s="39"/>
      <c r="C31" s="39"/>
      <c r="D31" s="39"/>
      <c r="E31" s="359"/>
      <c r="F31" s="38"/>
      <c r="G31" s="38"/>
      <c r="H31" s="38"/>
      <c r="I31" s="38"/>
      <c r="J31" s="67" t="str">
        <f>IF(OR($B31="",$C31="",$D31="",$E31="",$E31="UPT",$F31&lt;an_initial,$F31&gt;an_final,H31="",$N31=FALSE),"",P_BDI_ROM*VLOOKUP(O31,Coef!$E$2:$F$17,2,FALSE))</f>
        <v/>
      </c>
      <c r="K31" s="67" t="str">
        <f>IF(OR($B31="",$C31="",$D31="",$E31="",$E31="UPT",$F31="",$F31&gt;an_final,$H31="",$N31=FALSE),"",P_BDI_ROM*VLOOKUP(O31,Coef!$E$2:$F$17,2,FALSE))</f>
        <v/>
      </c>
      <c r="L31" s="226" t="str">
        <f t="shared" si="0"/>
        <v/>
      </c>
      <c r="M31" s="226" t="str">
        <f t="shared" si="1"/>
        <v/>
      </c>
      <c r="N31" s="367" t="b">
        <f t="shared" si="2"/>
        <v>0</v>
      </c>
      <c r="O31" s="219">
        <f t="shared" si="3"/>
        <v>1</v>
      </c>
    </row>
    <row r="32" spans="1:15" x14ac:dyDescent="0.25">
      <c r="A32" s="216">
        <v>23</v>
      </c>
      <c r="B32" s="39"/>
      <c r="C32" s="39"/>
      <c r="D32" s="39"/>
      <c r="E32" s="359"/>
      <c r="F32" s="38"/>
      <c r="G32" s="38"/>
      <c r="H32" s="38"/>
      <c r="I32" s="38"/>
      <c r="J32" s="67" t="str">
        <f>IF(OR($B32="",$C32="",$D32="",$E32="",$E32="UPT",$F32&lt;an_initial,$F32&gt;an_final,H32="",$N32=FALSE),"",P_BDI_ROM*VLOOKUP(O32,Coef!$E$2:$F$17,2,FALSE))</f>
        <v/>
      </c>
      <c r="K32" s="67" t="str">
        <f>IF(OR($B32="",$C32="",$D32="",$E32="",$E32="UPT",$F32="",$F32&gt;an_final,$H32="",$N32=FALSE),"",P_BDI_ROM*VLOOKUP(O32,Coef!$E$2:$F$17,2,FALSE))</f>
        <v/>
      </c>
      <c r="L32" s="226" t="str">
        <f t="shared" si="0"/>
        <v/>
      </c>
      <c r="M32" s="226" t="str">
        <f t="shared" si="1"/>
        <v/>
      </c>
      <c r="N32" s="367" t="b">
        <f t="shared" si="2"/>
        <v>0</v>
      </c>
      <c r="O32" s="219">
        <f t="shared" si="3"/>
        <v>1</v>
      </c>
    </row>
    <row r="33" spans="1:15" x14ac:dyDescent="0.25">
      <c r="A33" s="216">
        <v>24</v>
      </c>
      <c r="B33" s="39"/>
      <c r="C33" s="39"/>
      <c r="D33" s="39"/>
      <c r="E33" s="359"/>
      <c r="F33" s="38"/>
      <c r="G33" s="38"/>
      <c r="H33" s="38"/>
      <c r="I33" s="38"/>
      <c r="J33" s="67" t="str">
        <f>IF(OR($B33="",$C33="",$D33="",$E33="",$E33="UPT",$F33&lt;an_initial,$F33&gt;an_final,H33="",$N33=FALSE),"",P_BDI_ROM*VLOOKUP(O33,Coef!$E$2:$F$17,2,FALSE))</f>
        <v/>
      </c>
      <c r="K33" s="67" t="str">
        <f>IF(OR($B33="",$C33="",$D33="",$E33="",$E33="UPT",$F33="",$F33&gt;an_final,$H33="",$N33=FALSE),"",P_BDI_ROM*VLOOKUP(O33,Coef!$E$2:$F$17,2,FALSE))</f>
        <v/>
      </c>
      <c r="L33" s="226" t="str">
        <f t="shared" si="0"/>
        <v/>
      </c>
      <c r="M33" s="226" t="str">
        <f t="shared" si="1"/>
        <v/>
      </c>
      <c r="N33" s="367" t="b">
        <f t="shared" si="2"/>
        <v>0</v>
      </c>
      <c r="O33" s="219">
        <f t="shared" si="3"/>
        <v>1</v>
      </c>
    </row>
    <row r="34" spans="1:15" x14ac:dyDescent="0.25">
      <c r="A34" s="216">
        <v>25</v>
      </c>
      <c r="B34" s="39"/>
      <c r="C34" s="39"/>
      <c r="D34" s="39"/>
      <c r="E34" s="359"/>
      <c r="F34" s="38"/>
      <c r="G34" s="38"/>
      <c r="H34" s="38"/>
      <c r="I34" s="38"/>
      <c r="J34" s="67" t="str">
        <f>IF(OR($B34="",$C34="",$D34="",$E34="",$E34="UPT",$F34&lt;an_initial,$F34&gt;an_final,H34="",$N34=FALSE),"",P_BDI_ROM*VLOOKUP(O34,Coef!$E$2:$F$17,2,FALSE))</f>
        <v/>
      </c>
      <c r="K34" s="67" t="str">
        <f>IF(OR($B34="",$C34="",$D34="",$E34="",$E34="UPT",$F34="",$F34&gt;an_final,$H34="",$N34=FALSE),"",P_BDI_ROM*VLOOKUP(O34,Coef!$E$2:$F$17,2,FALSE))</f>
        <v/>
      </c>
      <c r="L34" s="226" t="str">
        <f t="shared" si="0"/>
        <v/>
      </c>
      <c r="M34" s="226" t="str">
        <f t="shared" si="1"/>
        <v/>
      </c>
      <c r="N34" s="367" t="b">
        <f t="shared" si="2"/>
        <v>0</v>
      </c>
      <c r="O34" s="219">
        <f t="shared" si="3"/>
        <v>1</v>
      </c>
    </row>
    <row r="35" spans="1:15" x14ac:dyDescent="0.25">
      <c r="A35" s="216">
        <v>26</v>
      </c>
      <c r="B35" s="39"/>
      <c r="C35" s="39"/>
      <c r="D35" s="39"/>
      <c r="E35" s="359"/>
      <c r="F35" s="38"/>
      <c r="G35" s="38"/>
      <c r="H35" s="38"/>
      <c r="I35" s="38"/>
      <c r="J35" s="67" t="str">
        <f>IF(OR($B35="",$C35="",$D35="",$E35="",$E35="UPT",$F35&lt;an_initial,$F35&gt;an_final,H35="",$N35=FALSE),"",P_BDI_ROM*VLOOKUP(O35,Coef!$E$2:$F$17,2,FALSE))</f>
        <v/>
      </c>
      <c r="K35" s="67" t="str">
        <f>IF(OR($B35="",$C35="",$D35="",$E35="",$E35="UPT",$F35="",$F35&gt;an_final,$H35="",$N35=FALSE),"",P_BDI_ROM*VLOOKUP(O35,Coef!$E$2:$F$17,2,FALSE))</f>
        <v/>
      </c>
      <c r="L35" s="226" t="str">
        <f t="shared" si="0"/>
        <v/>
      </c>
      <c r="M35" s="226" t="str">
        <f t="shared" si="1"/>
        <v/>
      </c>
      <c r="N35" s="367" t="b">
        <f t="shared" si="2"/>
        <v>0</v>
      </c>
      <c r="O35" s="219">
        <f t="shared" si="3"/>
        <v>1</v>
      </c>
    </row>
    <row r="36" spans="1:15" x14ac:dyDescent="0.25">
      <c r="A36" s="216">
        <v>27</v>
      </c>
      <c r="B36" s="39"/>
      <c r="C36" s="39"/>
      <c r="D36" s="39"/>
      <c r="E36" s="359"/>
      <c r="F36" s="38"/>
      <c r="G36" s="38"/>
      <c r="H36" s="38"/>
      <c r="I36" s="38"/>
      <c r="J36" s="67" t="str">
        <f>IF(OR($B36="",$C36="",$D36="",$E36="",$E36="UPT",$F36&lt;an_initial,$F36&gt;an_final,H36="",$N36=FALSE),"",P_BDI_ROM*VLOOKUP(O36,Coef!$E$2:$F$17,2,FALSE))</f>
        <v/>
      </c>
      <c r="K36" s="67" t="str">
        <f>IF(OR($B36="",$C36="",$D36="",$E36="",$E36="UPT",$F36="",$F36&gt;an_final,$H36="",$N36=FALSE),"",P_BDI_ROM*VLOOKUP(O36,Coef!$E$2:$F$17,2,FALSE))</f>
        <v/>
      </c>
      <c r="L36" s="226" t="str">
        <f t="shared" si="0"/>
        <v/>
      </c>
      <c r="M36" s="226" t="str">
        <f t="shared" si="1"/>
        <v/>
      </c>
      <c r="N36" s="367" t="b">
        <f t="shared" si="2"/>
        <v>0</v>
      </c>
      <c r="O36" s="219">
        <f t="shared" si="3"/>
        <v>1</v>
      </c>
    </row>
    <row r="37" spans="1:15" x14ac:dyDescent="0.25">
      <c r="A37" s="216">
        <v>28</v>
      </c>
      <c r="B37" s="39"/>
      <c r="C37" s="39"/>
      <c r="D37" s="39"/>
      <c r="E37" s="359"/>
      <c r="F37" s="38"/>
      <c r="G37" s="38"/>
      <c r="H37" s="38"/>
      <c r="I37" s="38"/>
      <c r="J37" s="67" t="str">
        <f>IF(OR($B37="",$C37="",$D37="",$E37="",$E37="UPT",$F37&lt;an_initial,$F37&gt;an_final,H37="",$N37=FALSE),"",P_BDI_ROM*VLOOKUP(O37,Coef!$E$2:$F$17,2,FALSE))</f>
        <v/>
      </c>
      <c r="K37" s="67" t="str">
        <f>IF(OR($B37="",$C37="",$D37="",$E37="",$E37="UPT",$F37="",$F37&gt;an_final,$H37="",$N37=FALSE),"",P_BDI_ROM*VLOOKUP(O37,Coef!$E$2:$F$17,2,FALSE))</f>
        <v/>
      </c>
      <c r="L37" s="226" t="str">
        <f t="shared" si="0"/>
        <v/>
      </c>
      <c r="M37" s="226" t="str">
        <f t="shared" si="1"/>
        <v/>
      </c>
      <c r="N37" s="367" t="b">
        <f t="shared" si="2"/>
        <v>0</v>
      </c>
      <c r="O37" s="219">
        <f t="shared" si="3"/>
        <v>1</v>
      </c>
    </row>
    <row r="38" spans="1:15" x14ac:dyDescent="0.25">
      <c r="A38" s="216">
        <v>29</v>
      </c>
      <c r="B38" s="39"/>
      <c r="C38" s="39"/>
      <c r="D38" s="39"/>
      <c r="E38" s="359"/>
      <c r="F38" s="38"/>
      <c r="G38" s="38"/>
      <c r="H38" s="38"/>
      <c r="I38" s="38"/>
      <c r="J38" s="67" t="str">
        <f>IF(OR($B38="",$C38="",$D38="",$E38="",$E38="UPT",$F38&lt;an_initial,$F38&gt;an_final,H38="",$N38=FALSE),"",P_BDI_ROM*VLOOKUP(O38,Coef!$E$2:$F$17,2,FALSE))</f>
        <v/>
      </c>
      <c r="K38" s="67" t="str">
        <f>IF(OR($B38="",$C38="",$D38="",$E38="",$E38="UPT",$F38="",$F38&gt;an_final,$H38="",$N38=FALSE),"",P_BDI_ROM*VLOOKUP(O38,Coef!$E$2:$F$17,2,FALSE))</f>
        <v/>
      </c>
      <c r="L38" s="226" t="str">
        <f t="shared" si="0"/>
        <v/>
      </c>
      <c r="M38" s="226" t="str">
        <f t="shared" si="1"/>
        <v/>
      </c>
      <c r="N38" s="367" t="b">
        <f t="shared" si="2"/>
        <v>0</v>
      </c>
      <c r="O38" s="219">
        <f t="shared" si="3"/>
        <v>1</v>
      </c>
    </row>
    <row r="39" spans="1:15" x14ac:dyDescent="0.25">
      <c r="A39" s="216">
        <v>30</v>
      </c>
      <c r="B39" s="39"/>
      <c r="C39" s="39"/>
      <c r="D39" s="39"/>
      <c r="E39" s="359"/>
      <c r="F39" s="38"/>
      <c r="G39" s="38"/>
      <c r="H39" s="38"/>
      <c r="I39" s="38"/>
      <c r="J39" s="67" t="str">
        <f>IF(OR($B39="",$C39="",$D39="",$E39="",$E39="UPT",$F39&lt;an_initial,$F39&gt;an_final,H39="",$N39=FALSE),"",P_BDI_ROM*VLOOKUP(O39,Coef!$E$2:$F$17,2,FALSE))</f>
        <v/>
      </c>
      <c r="K39" s="67" t="str">
        <f>IF(OR($B39="",$C39="",$D39="",$E39="",$E39="UPT",$F39="",$F39&gt;an_final,$H39="",$N39=FALSE),"",P_BDI_ROM*VLOOKUP(O39,Coef!$E$2:$F$17,2,FALSE))</f>
        <v/>
      </c>
      <c r="L39" s="226" t="str">
        <f t="shared" si="0"/>
        <v/>
      </c>
      <c r="M39" s="226" t="str">
        <f t="shared" si="1"/>
        <v/>
      </c>
      <c r="N39" s="367" t="b">
        <f t="shared" si="2"/>
        <v>0</v>
      </c>
      <c r="O39" s="219">
        <f t="shared" si="3"/>
        <v>1</v>
      </c>
    </row>
    <row r="40" spans="1:15" x14ac:dyDescent="0.25">
      <c r="A40" s="216">
        <v>31</v>
      </c>
      <c r="B40" s="39"/>
      <c r="C40" s="39"/>
      <c r="D40" s="39"/>
      <c r="E40" s="359"/>
      <c r="F40" s="38"/>
      <c r="G40" s="38"/>
      <c r="H40" s="38"/>
      <c r="I40" s="38"/>
      <c r="J40" s="67" t="str">
        <f>IF(OR($B40="",$C40="",$D40="",$E40="",$E40="UPT",$F40&lt;an_initial,$F40&gt;an_final,H40="",$N40=FALSE),"",P_BDI_ROM*VLOOKUP(O40,Coef!$E$2:$F$17,2,FALSE))</f>
        <v/>
      </c>
      <c r="K40" s="67" t="str">
        <f>IF(OR($B40="",$C40="",$D40="",$E40="",$E40="UPT",$F40="",$F40&gt;an_final,$H40="",$N40=FALSE),"",P_BDI_ROM*VLOOKUP(O40,Coef!$E$2:$F$17,2,FALSE))</f>
        <v/>
      </c>
      <c r="L40" s="226" t="str">
        <f t="shared" si="0"/>
        <v/>
      </c>
      <c r="M40" s="226" t="str">
        <f t="shared" si="1"/>
        <v/>
      </c>
      <c r="N40" s="367" t="b">
        <f t="shared" si="2"/>
        <v>0</v>
      </c>
      <c r="O40" s="219">
        <f t="shared" si="3"/>
        <v>1</v>
      </c>
    </row>
    <row r="41" spans="1:15" x14ac:dyDescent="0.25">
      <c r="A41" s="216">
        <v>32</v>
      </c>
      <c r="B41" s="39"/>
      <c r="C41" s="39"/>
      <c r="D41" s="39"/>
      <c r="E41" s="359"/>
      <c r="F41" s="38"/>
      <c r="G41" s="38"/>
      <c r="H41" s="38"/>
      <c r="I41" s="38"/>
      <c r="J41" s="67" t="str">
        <f>IF(OR($B41="",$C41="",$D41="",$E41="",$E41="UPT",$F41&lt;an_initial,$F41&gt;an_final,H41="",$N41=FALSE),"",P_BDI_ROM*VLOOKUP(O41,Coef!$E$2:$F$17,2,FALSE))</f>
        <v/>
      </c>
      <c r="K41" s="67" t="str">
        <f>IF(OR($B41="",$C41="",$D41="",$E41="",$E41="UPT",$F41="",$F41&gt;an_final,$H41="",$N41=FALSE),"",P_BDI_ROM*VLOOKUP(O41,Coef!$E$2:$F$17,2,FALSE))</f>
        <v/>
      </c>
      <c r="L41" s="226" t="str">
        <f t="shared" si="0"/>
        <v/>
      </c>
      <c r="M41" s="226" t="str">
        <f t="shared" si="1"/>
        <v/>
      </c>
      <c r="N41" s="367" t="b">
        <f t="shared" si="2"/>
        <v>0</v>
      </c>
      <c r="O41" s="219">
        <f t="shared" si="3"/>
        <v>1</v>
      </c>
    </row>
    <row r="42" spans="1:15" x14ac:dyDescent="0.25">
      <c r="A42" s="216">
        <v>33</v>
      </c>
      <c r="B42" s="39"/>
      <c r="C42" s="39"/>
      <c r="D42" s="39"/>
      <c r="E42" s="359"/>
      <c r="F42" s="38"/>
      <c r="G42" s="38"/>
      <c r="H42" s="38"/>
      <c r="I42" s="38"/>
      <c r="J42" s="67" t="str">
        <f>IF(OR($B42="",$C42="",$D42="",$E42="",$E42="UPT",$F42&lt;an_initial,$F42&gt;an_final,H42="",$N42=FALSE),"",P_BDI_ROM*VLOOKUP(O42,Coef!$E$2:$F$17,2,FALSE))</f>
        <v/>
      </c>
      <c r="K42" s="67" t="str">
        <f>IF(OR($B42="",$C42="",$D42="",$E42="",$E42="UPT",$F42="",$F42&gt;an_final,$H42="",$N42=FALSE),"",P_BDI_ROM*VLOOKUP(O42,Coef!$E$2:$F$17,2,FALSE))</f>
        <v/>
      </c>
      <c r="L42" s="226" t="str">
        <f t="shared" si="0"/>
        <v/>
      </c>
      <c r="M42" s="226" t="str">
        <f t="shared" si="1"/>
        <v/>
      </c>
      <c r="N42" s="367" t="b">
        <f t="shared" si="2"/>
        <v>0</v>
      </c>
      <c r="O42" s="219">
        <f t="shared" ref="O42:O73" si="4">LEN(B42)-LEN(SUBSTITUTE(B42,",",""))+1</f>
        <v>1</v>
      </c>
    </row>
    <row r="43" spans="1:15" x14ac:dyDescent="0.25">
      <c r="A43" s="216">
        <v>34</v>
      </c>
      <c r="B43" s="39"/>
      <c r="C43" s="39"/>
      <c r="D43" s="39"/>
      <c r="E43" s="359"/>
      <c r="F43" s="38"/>
      <c r="G43" s="38"/>
      <c r="H43" s="38"/>
      <c r="I43" s="38"/>
      <c r="J43" s="67" t="str">
        <f>IF(OR($B43="",$C43="",$D43="",$E43="",$E43="UPT",$F43&lt;an_initial,$F43&gt;an_final,H43="",$N43=FALSE),"",P_BDI_ROM*VLOOKUP(O43,Coef!$E$2:$F$17,2,FALSE))</f>
        <v/>
      </c>
      <c r="K43" s="67" t="str">
        <f>IF(OR($B43="",$C43="",$D43="",$E43="",$E43="UPT",$F43="",$F43&gt;an_final,$H43="",$N43=FALSE),"",P_BDI_ROM*VLOOKUP(O43,Coef!$E$2:$F$17,2,FALSE))</f>
        <v/>
      </c>
      <c r="L43" s="226" t="str">
        <f t="shared" si="0"/>
        <v/>
      </c>
      <c r="M43" s="226" t="str">
        <f t="shared" si="1"/>
        <v/>
      </c>
      <c r="N43" s="367" t="b">
        <f t="shared" si="2"/>
        <v>0</v>
      </c>
      <c r="O43" s="219">
        <f t="shared" si="4"/>
        <v>1</v>
      </c>
    </row>
    <row r="44" spans="1:15" x14ac:dyDescent="0.25">
      <c r="A44" s="216">
        <v>35</v>
      </c>
      <c r="B44" s="39"/>
      <c r="C44" s="39"/>
      <c r="D44" s="39"/>
      <c r="E44" s="359"/>
      <c r="F44" s="38"/>
      <c r="G44" s="38"/>
      <c r="H44" s="38"/>
      <c r="I44" s="38"/>
      <c r="J44" s="67" t="str">
        <f>IF(OR($B44="",$C44="",$D44="",$E44="",$E44="UPT",$F44&lt;an_initial,$F44&gt;an_final,H44="",$N44=FALSE),"",P_BDI_ROM*VLOOKUP(O44,Coef!$E$2:$F$17,2,FALSE))</f>
        <v/>
      </c>
      <c r="K44" s="67" t="str">
        <f>IF(OR($B44="",$C44="",$D44="",$E44="",$E44="UPT",$F44="",$F44&gt;an_final,$H44="",$N44=FALSE),"",P_BDI_ROM*VLOOKUP(O44,Coef!$E$2:$F$17,2,FALSE))</f>
        <v/>
      </c>
      <c r="L44" s="226" t="str">
        <f t="shared" si="0"/>
        <v/>
      </c>
      <c r="M44" s="226" t="str">
        <f t="shared" si="1"/>
        <v/>
      </c>
      <c r="N44" s="367" t="b">
        <f t="shared" si="2"/>
        <v>0</v>
      </c>
      <c r="O44" s="219">
        <f t="shared" si="4"/>
        <v>1</v>
      </c>
    </row>
    <row r="45" spans="1:15" x14ac:dyDescent="0.25">
      <c r="A45" s="216">
        <v>36</v>
      </c>
      <c r="B45" s="39"/>
      <c r="C45" s="39"/>
      <c r="D45" s="39"/>
      <c r="E45" s="359"/>
      <c r="F45" s="38"/>
      <c r="G45" s="38"/>
      <c r="H45" s="38"/>
      <c r="I45" s="38"/>
      <c r="J45" s="67" t="str">
        <f>IF(OR($B45="",$C45="",$D45="",$E45="",$E45="UPT",$F45&lt;an_initial,$F45&gt;an_final,H45="",$N45=FALSE),"",P_BDI_ROM*VLOOKUP(O45,Coef!$E$2:$F$17,2,FALSE))</f>
        <v/>
      </c>
      <c r="K45" s="67" t="str">
        <f>IF(OR($B45="",$C45="",$D45="",$E45="",$E45="UPT",$F45="",$F45&gt;an_final,$H45="",$N45=FALSE),"",P_BDI_ROM*VLOOKUP(O45,Coef!$E$2:$F$17,2,FALSE))</f>
        <v/>
      </c>
      <c r="L45" s="226" t="str">
        <f t="shared" si="0"/>
        <v/>
      </c>
      <c r="M45" s="226" t="str">
        <f t="shared" si="1"/>
        <v/>
      </c>
      <c r="N45" s="367" t="b">
        <f t="shared" si="2"/>
        <v>0</v>
      </c>
      <c r="O45" s="219">
        <f t="shared" si="4"/>
        <v>1</v>
      </c>
    </row>
    <row r="46" spans="1:15" x14ac:dyDescent="0.25">
      <c r="A46" s="216">
        <v>37</v>
      </c>
      <c r="B46" s="39"/>
      <c r="C46" s="39"/>
      <c r="D46" s="39"/>
      <c r="E46" s="359"/>
      <c r="F46" s="38"/>
      <c r="G46" s="38"/>
      <c r="H46" s="38"/>
      <c r="I46" s="38"/>
      <c r="J46" s="67" t="str">
        <f>IF(OR($B46="",$C46="",$D46="",$E46="",$E46="UPT",$F46&lt;an_initial,$F46&gt;an_final,H46="",$N46=FALSE),"",P_BDI_ROM*VLOOKUP(O46,Coef!$E$2:$F$17,2,FALSE))</f>
        <v/>
      </c>
      <c r="K46" s="67" t="str">
        <f>IF(OR($B46="",$C46="",$D46="",$E46="",$E46="UPT",$F46="",$F46&gt;an_final,$H46="",$N46=FALSE),"",P_BDI_ROM*VLOOKUP(O46,Coef!$E$2:$F$17,2,FALSE))</f>
        <v/>
      </c>
      <c r="L46" s="226" t="str">
        <f t="shared" si="0"/>
        <v/>
      </c>
      <c r="M46" s="226" t="str">
        <f t="shared" si="1"/>
        <v/>
      </c>
      <c r="N46" s="367" t="b">
        <f t="shared" si="2"/>
        <v>0</v>
      </c>
      <c r="O46" s="219">
        <f t="shared" si="4"/>
        <v>1</v>
      </c>
    </row>
    <row r="47" spans="1:15" x14ac:dyDescent="0.25">
      <c r="A47" s="216">
        <v>38</v>
      </c>
      <c r="B47" s="39"/>
      <c r="C47" s="39"/>
      <c r="D47" s="39"/>
      <c r="E47" s="359"/>
      <c r="F47" s="38"/>
      <c r="G47" s="38"/>
      <c r="H47" s="38"/>
      <c r="I47" s="38"/>
      <c r="J47" s="67" t="str">
        <f>IF(OR($B47="",$C47="",$D47="",$E47="",$E47="UPT",$F47&lt;an_initial,$F47&gt;an_final,H47="",$N47=FALSE),"",P_BDI_ROM*VLOOKUP(O47,Coef!$E$2:$F$17,2,FALSE))</f>
        <v/>
      </c>
      <c r="K47" s="67" t="str">
        <f>IF(OR($B47="",$C47="",$D47="",$E47="",$E47="UPT",$F47="",$F47&gt;an_final,$H47="",$N47=FALSE),"",P_BDI_ROM*VLOOKUP(O47,Coef!$E$2:$F$17,2,FALSE))</f>
        <v/>
      </c>
      <c r="L47" s="226" t="str">
        <f t="shared" si="0"/>
        <v/>
      </c>
      <c r="M47" s="226" t="str">
        <f t="shared" si="1"/>
        <v/>
      </c>
      <c r="N47" s="367" t="b">
        <f t="shared" si="2"/>
        <v>0</v>
      </c>
      <c r="O47" s="219">
        <f t="shared" si="4"/>
        <v>1</v>
      </c>
    </row>
    <row r="48" spans="1:15" x14ac:dyDescent="0.25">
      <c r="A48" s="216">
        <v>39</v>
      </c>
      <c r="B48" s="39"/>
      <c r="C48" s="39"/>
      <c r="D48" s="39"/>
      <c r="E48" s="359"/>
      <c r="F48" s="38"/>
      <c r="G48" s="38"/>
      <c r="H48" s="38"/>
      <c r="I48" s="38"/>
      <c r="J48" s="67" t="str">
        <f>IF(OR($B48="",$C48="",$D48="",$E48="",$E48="UPT",$F48&lt;an_initial,$F48&gt;an_final,H48="",$N48=FALSE),"",P_BDI_ROM*VLOOKUP(O48,Coef!$E$2:$F$17,2,FALSE))</f>
        <v/>
      </c>
      <c r="K48" s="67" t="str">
        <f>IF(OR($B48="",$C48="",$D48="",$E48="",$E48="UPT",$F48="",$F48&gt;an_final,$H48="",$N48=FALSE),"",P_BDI_ROM*VLOOKUP(O48,Coef!$E$2:$F$17,2,FALSE))</f>
        <v/>
      </c>
      <c r="L48" s="226" t="str">
        <f t="shared" si="0"/>
        <v/>
      </c>
      <c r="M48" s="226" t="str">
        <f t="shared" si="1"/>
        <v/>
      </c>
      <c r="N48" s="367" t="b">
        <f t="shared" si="2"/>
        <v>0</v>
      </c>
      <c r="O48" s="219">
        <f t="shared" si="4"/>
        <v>1</v>
      </c>
    </row>
    <row r="49" spans="1:15" x14ac:dyDescent="0.25">
      <c r="A49" s="216">
        <v>40</v>
      </c>
      <c r="B49" s="39"/>
      <c r="C49" s="39"/>
      <c r="D49" s="39"/>
      <c r="E49" s="359"/>
      <c r="F49" s="38"/>
      <c r="G49" s="38"/>
      <c r="H49" s="38"/>
      <c r="I49" s="38"/>
      <c r="J49" s="67" t="str">
        <f>IF(OR($B49="",$C49="",$D49="",$E49="",$E49="UPT",$F49&lt;an_initial,$F49&gt;an_final,H49="",$N49=FALSE),"",P_BDI_ROM*VLOOKUP(O49,Coef!$E$2:$F$17,2,FALSE))</f>
        <v/>
      </c>
      <c r="K49" s="67" t="str">
        <f>IF(OR($B49="",$C49="",$D49="",$E49="",$E49="UPT",$F49="",$F49&gt;an_final,$H49="",$N49=FALSE),"",P_BDI_ROM*VLOOKUP(O49,Coef!$E$2:$F$17,2,FALSE))</f>
        <v/>
      </c>
      <c r="L49" s="226" t="str">
        <f t="shared" si="0"/>
        <v/>
      </c>
      <c r="M49" s="226" t="str">
        <f t="shared" si="1"/>
        <v/>
      </c>
      <c r="N49" s="367" t="b">
        <f t="shared" si="2"/>
        <v>0</v>
      </c>
      <c r="O49" s="219">
        <f t="shared" si="4"/>
        <v>1</v>
      </c>
    </row>
    <row r="50" spans="1:15" x14ac:dyDescent="0.25">
      <c r="A50" s="216">
        <v>41</v>
      </c>
      <c r="B50" s="39"/>
      <c r="C50" s="39"/>
      <c r="D50" s="39"/>
      <c r="E50" s="359"/>
      <c r="F50" s="38"/>
      <c r="G50" s="38"/>
      <c r="H50" s="38"/>
      <c r="I50" s="38"/>
      <c r="J50" s="67" t="str">
        <f>IF(OR($B50="",$C50="",$D50="",$E50="",$E50="UPT",$F50&lt;an_initial,$F50&gt;an_final,H50="",$N50=FALSE),"",P_BDI_ROM*VLOOKUP(O50,Coef!$E$2:$F$17,2,FALSE))</f>
        <v/>
      </c>
      <c r="K50" s="67" t="str">
        <f>IF(OR($B50="",$C50="",$D50="",$E50="",$E50="UPT",$F50="",$F50&gt;an_final,$H50="",$N50=FALSE),"",P_BDI_ROM*VLOOKUP(O50,Coef!$E$2:$F$17,2,FALSE))</f>
        <v/>
      </c>
      <c r="L50" s="226" t="str">
        <f t="shared" si="0"/>
        <v/>
      </c>
      <c r="M50" s="226" t="str">
        <f t="shared" si="1"/>
        <v/>
      </c>
      <c r="N50" s="367" t="b">
        <f t="shared" si="2"/>
        <v>0</v>
      </c>
      <c r="O50" s="219">
        <f t="shared" si="4"/>
        <v>1</v>
      </c>
    </row>
    <row r="51" spans="1:15" x14ac:dyDescent="0.25">
      <c r="A51" s="216">
        <v>42</v>
      </c>
      <c r="B51" s="39"/>
      <c r="C51" s="39"/>
      <c r="D51" s="39"/>
      <c r="E51" s="359"/>
      <c r="F51" s="38"/>
      <c r="G51" s="38"/>
      <c r="H51" s="38"/>
      <c r="I51" s="38"/>
      <c r="J51" s="67" t="str">
        <f>IF(OR($B51="",$C51="",$D51="",$E51="",$E51="UPT",$F51&lt;an_initial,$F51&gt;an_final,H51="",$N51=FALSE),"",P_BDI_ROM*VLOOKUP(O51,Coef!$E$2:$F$17,2,FALSE))</f>
        <v/>
      </c>
      <c r="K51" s="67" t="str">
        <f>IF(OR($B51="",$C51="",$D51="",$E51="",$E51="UPT",$F51="",$F51&gt;an_final,$H51="",$N51=FALSE),"",P_BDI_ROM*VLOOKUP(O51,Coef!$E$2:$F$17,2,FALSE))</f>
        <v/>
      </c>
      <c r="L51" s="226" t="str">
        <f t="shared" si="0"/>
        <v/>
      </c>
      <c r="M51" s="226" t="str">
        <f t="shared" si="1"/>
        <v/>
      </c>
      <c r="N51" s="367" t="b">
        <f t="shared" si="2"/>
        <v>0</v>
      </c>
      <c r="O51" s="219">
        <f t="shared" si="4"/>
        <v>1</v>
      </c>
    </row>
    <row r="52" spans="1:15" x14ac:dyDescent="0.25">
      <c r="A52" s="216">
        <v>43</v>
      </c>
      <c r="B52" s="39"/>
      <c r="C52" s="39"/>
      <c r="D52" s="39"/>
      <c r="E52" s="359"/>
      <c r="F52" s="38"/>
      <c r="G52" s="38"/>
      <c r="H52" s="38"/>
      <c r="I52" s="38"/>
      <c r="J52" s="67" t="str">
        <f>IF(OR($B52="",$C52="",$D52="",$E52="",$E52="UPT",$F52&lt;an_initial,$F52&gt;an_final,H52="",$N52=FALSE),"",P_BDI_ROM*VLOOKUP(O52,Coef!$E$2:$F$17,2,FALSE))</f>
        <v/>
      </c>
      <c r="K52" s="67" t="str">
        <f>IF(OR($B52="",$C52="",$D52="",$E52="",$E52="UPT",$F52="",$F52&gt;an_final,$H52="",$N52=FALSE),"",P_BDI_ROM*VLOOKUP(O52,Coef!$E$2:$F$17,2,FALSE))</f>
        <v/>
      </c>
      <c r="L52" s="226" t="str">
        <f t="shared" si="0"/>
        <v/>
      </c>
      <c r="M52" s="226" t="str">
        <f t="shared" si="1"/>
        <v/>
      </c>
      <c r="N52" s="367" t="b">
        <f t="shared" si="2"/>
        <v>0</v>
      </c>
      <c r="O52" s="219">
        <f t="shared" si="4"/>
        <v>1</v>
      </c>
    </row>
    <row r="53" spans="1:15" x14ac:dyDescent="0.25">
      <c r="A53" s="216">
        <v>44</v>
      </c>
      <c r="B53" s="39"/>
      <c r="C53" s="39"/>
      <c r="D53" s="39"/>
      <c r="E53" s="359"/>
      <c r="F53" s="38"/>
      <c r="G53" s="38"/>
      <c r="H53" s="38"/>
      <c r="I53" s="38"/>
      <c r="J53" s="67" t="str">
        <f>IF(OR($B53="",$C53="",$D53="",$E53="",$E53="UPT",$F53&lt;an_initial,$F53&gt;an_final,H53="",$N53=FALSE),"",P_BDI_ROM*VLOOKUP(O53,Coef!$E$2:$F$17,2,FALSE))</f>
        <v/>
      </c>
      <c r="K53" s="67" t="str">
        <f>IF(OR($B53="",$C53="",$D53="",$E53="",$E53="UPT",$F53="",$F53&gt;an_final,$H53="",$N53=FALSE),"",P_BDI_ROM*VLOOKUP(O53,Coef!$E$2:$F$17,2,FALSE))</f>
        <v/>
      </c>
      <c r="L53" s="226" t="str">
        <f t="shared" si="0"/>
        <v/>
      </c>
      <c r="M53" s="226" t="str">
        <f t="shared" si="1"/>
        <v/>
      </c>
      <c r="N53" s="367" t="b">
        <f t="shared" si="2"/>
        <v>0</v>
      </c>
      <c r="O53" s="219">
        <f t="shared" si="4"/>
        <v>1</v>
      </c>
    </row>
    <row r="54" spans="1:15" x14ac:dyDescent="0.25">
      <c r="A54" s="216">
        <v>45</v>
      </c>
      <c r="B54" s="39"/>
      <c r="C54" s="39"/>
      <c r="D54" s="39"/>
      <c r="E54" s="359"/>
      <c r="F54" s="38"/>
      <c r="G54" s="38"/>
      <c r="H54" s="38"/>
      <c r="I54" s="38"/>
      <c r="J54" s="67" t="str">
        <f>IF(OR($B54="",$C54="",$D54="",$E54="",$E54="UPT",$F54&lt;an_initial,$F54&gt;an_final,H54="",$N54=FALSE),"",P_BDI_ROM*VLOOKUP(O54,Coef!$E$2:$F$17,2,FALSE))</f>
        <v/>
      </c>
      <c r="K54" s="67" t="str">
        <f>IF(OR($B54="",$C54="",$D54="",$E54="",$E54="UPT",$F54="",$F54&gt;an_final,$H54="",$N54=FALSE),"",P_BDI_ROM*VLOOKUP(O54,Coef!$E$2:$F$17,2,FALSE))</f>
        <v/>
      </c>
      <c r="L54" s="226" t="str">
        <f t="shared" si="0"/>
        <v/>
      </c>
      <c r="M54" s="226" t="str">
        <f t="shared" si="1"/>
        <v/>
      </c>
      <c r="N54" s="367" t="b">
        <f t="shared" si="2"/>
        <v>0</v>
      </c>
      <c r="O54" s="219">
        <f t="shared" si="4"/>
        <v>1</v>
      </c>
    </row>
    <row r="55" spans="1:15" x14ac:dyDescent="0.25">
      <c r="A55" s="216">
        <v>46</v>
      </c>
      <c r="B55" s="39"/>
      <c r="C55" s="39"/>
      <c r="D55" s="39"/>
      <c r="E55" s="359"/>
      <c r="F55" s="38"/>
      <c r="G55" s="38"/>
      <c r="H55" s="38"/>
      <c r="I55" s="38"/>
      <c r="J55" s="67" t="str">
        <f>IF(OR($B55="",$C55="",$D55="",$E55="",$E55="UPT",$F55&lt;an_initial,$F55&gt;an_final,H55="",$N55=FALSE),"",P_BDI_ROM*VLOOKUP(O55,Coef!$E$2:$F$17,2,FALSE))</f>
        <v/>
      </c>
      <c r="K55" s="67" t="str">
        <f>IF(OR($B55="",$C55="",$D55="",$E55="",$E55="UPT",$F55="",$F55&gt;an_final,$H55="",$N55=FALSE),"",P_BDI_ROM*VLOOKUP(O55,Coef!$E$2:$F$17,2,FALSE))</f>
        <v/>
      </c>
      <c r="L55" s="226" t="str">
        <f t="shared" si="0"/>
        <v/>
      </c>
      <c r="M55" s="226" t="str">
        <f t="shared" si="1"/>
        <v/>
      </c>
      <c r="N55" s="367" t="b">
        <f t="shared" si="2"/>
        <v>0</v>
      </c>
      <c r="O55" s="219">
        <f t="shared" si="4"/>
        <v>1</v>
      </c>
    </row>
    <row r="56" spans="1:15" x14ac:dyDescent="0.25">
      <c r="A56" s="216">
        <v>47</v>
      </c>
      <c r="B56" s="39"/>
      <c r="C56" s="39"/>
      <c r="D56" s="39"/>
      <c r="E56" s="359"/>
      <c r="F56" s="38"/>
      <c r="G56" s="38"/>
      <c r="H56" s="38"/>
      <c r="I56" s="38"/>
      <c r="J56" s="67" t="str">
        <f>IF(OR($B56="",$C56="",$D56="",$E56="",$E56="UPT",$F56&lt;an_initial,$F56&gt;an_final,H56="",$N56=FALSE),"",P_BDI_ROM*VLOOKUP(O56,Coef!$E$2:$F$17,2,FALSE))</f>
        <v/>
      </c>
      <c r="K56" s="67" t="str">
        <f>IF(OR($B56="",$C56="",$D56="",$E56="",$E56="UPT",$F56="",$F56&gt;an_final,$H56="",$N56=FALSE),"",P_BDI_ROM*VLOOKUP(O56,Coef!$E$2:$F$17,2,FALSE))</f>
        <v/>
      </c>
      <c r="L56" s="226" t="str">
        <f t="shared" si="0"/>
        <v/>
      </c>
      <c r="M56" s="226" t="str">
        <f t="shared" si="1"/>
        <v/>
      </c>
      <c r="N56" s="367" t="b">
        <f t="shared" si="2"/>
        <v>0</v>
      </c>
      <c r="O56" s="219">
        <f t="shared" si="4"/>
        <v>1</v>
      </c>
    </row>
    <row r="57" spans="1:15" x14ac:dyDescent="0.25">
      <c r="A57" s="216">
        <v>48</v>
      </c>
      <c r="B57" s="39"/>
      <c r="C57" s="39"/>
      <c r="D57" s="39"/>
      <c r="E57" s="359"/>
      <c r="F57" s="38"/>
      <c r="G57" s="38"/>
      <c r="H57" s="38"/>
      <c r="I57" s="38"/>
      <c r="J57" s="67" t="str">
        <f>IF(OR($B57="",$C57="",$D57="",$E57="",$E57="UPT",$F57&lt;an_initial,$F57&gt;an_final,H57="",$N57=FALSE),"",P_BDI_ROM*VLOOKUP(O57,Coef!$E$2:$F$17,2,FALSE))</f>
        <v/>
      </c>
      <c r="K57" s="67" t="str">
        <f>IF(OR($B57="",$C57="",$D57="",$E57="",$E57="UPT",$F57="",$F57&gt;an_final,$H57="",$N57=FALSE),"",P_BDI_ROM*VLOOKUP(O57,Coef!$E$2:$F$17,2,FALSE))</f>
        <v/>
      </c>
      <c r="L57" s="226" t="str">
        <f t="shared" si="0"/>
        <v/>
      </c>
      <c r="M57" s="226" t="str">
        <f t="shared" si="1"/>
        <v/>
      </c>
      <c r="N57" s="367" t="b">
        <f t="shared" si="2"/>
        <v>0</v>
      </c>
      <c r="O57" s="219">
        <f t="shared" si="4"/>
        <v>1</v>
      </c>
    </row>
    <row r="58" spans="1:15" x14ac:dyDescent="0.25">
      <c r="A58" s="216">
        <v>49</v>
      </c>
      <c r="B58" s="39"/>
      <c r="C58" s="39"/>
      <c r="D58" s="39"/>
      <c r="E58" s="359"/>
      <c r="F58" s="38"/>
      <c r="G58" s="38"/>
      <c r="H58" s="38"/>
      <c r="I58" s="38"/>
      <c r="J58" s="67" t="str">
        <f>IF(OR($B58="",$C58="",$D58="",$E58="",$E58="UPT",$F58&lt;an_initial,$F58&gt;an_final,H58="",$N58=FALSE),"",P_BDI_ROM*VLOOKUP(O58,Coef!$E$2:$F$17,2,FALSE))</f>
        <v/>
      </c>
      <c r="K58" s="67" t="str">
        <f>IF(OR($B58="",$C58="",$D58="",$E58="",$E58="UPT",$F58="",$F58&gt;an_final,$H58="",$N58=FALSE),"",P_BDI_ROM*VLOOKUP(O58,Coef!$E$2:$F$17,2,FALSE))</f>
        <v/>
      </c>
      <c r="L58" s="226" t="str">
        <f t="shared" si="0"/>
        <v/>
      </c>
      <c r="M58" s="226" t="str">
        <f t="shared" si="1"/>
        <v/>
      </c>
      <c r="N58" s="367" t="b">
        <f t="shared" si="2"/>
        <v>0</v>
      </c>
      <c r="O58" s="219">
        <f t="shared" si="4"/>
        <v>1</v>
      </c>
    </row>
    <row r="59" spans="1:15" x14ac:dyDescent="0.25">
      <c r="A59" s="216">
        <v>50</v>
      </c>
      <c r="B59" s="39"/>
      <c r="C59" s="39"/>
      <c r="D59" s="39"/>
      <c r="E59" s="359"/>
      <c r="F59" s="38"/>
      <c r="G59" s="38"/>
      <c r="H59" s="38"/>
      <c r="I59" s="38"/>
      <c r="J59" s="67" t="str">
        <f>IF(OR($B59="",$C59="",$D59="",$E59="",$E59="UPT",$F59&lt;an_initial,$F59&gt;an_final,H59="",$N59=FALSE),"",P_BDI_ROM*VLOOKUP(O59,Coef!$E$2:$F$17,2,FALSE))</f>
        <v/>
      </c>
      <c r="K59" s="67" t="str">
        <f>IF(OR($B59="",$C59="",$D59="",$E59="",$E59="UPT",$F59="",$F59&gt;an_final,$H59="",$N59=FALSE),"",P_BDI_ROM*VLOOKUP(O59,Coef!$E$2:$F$17,2,FALSE))</f>
        <v/>
      </c>
      <c r="L59" s="226" t="str">
        <f t="shared" si="0"/>
        <v/>
      </c>
      <c r="M59" s="226" t="str">
        <f t="shared" si="1"/>
        <v/>
      </c>
      <c r="N59" s="367" t="b">
        <f t="shared" si="2"/>
        <v>0</v>
      </c>
      <c r="O59" s="219">
        <f t="shared" si="4"/>
        <v>1</v>
      </c>
    </row>
    <row r="60" spans="1:15" x14ac:dyDescent="0.25">
      <c r="A60" s="216">
        <v>51</v>
      </c>
      <c r="B60" s="39"/>
      <c r="C60" s="39"/>
      <c r="D60" s="39"/>
      <c r="E60" s="359"/>
      <c r="F60" s="38"/>
      <c r="G60" s="38"/>
      <c r="H60" s="38"/>
      <c r="I60" s="38"/>
      <c r="J60" s="67" t="str">
        <f>IF(OR($B60="",$C60="",$D60="",$E60="",$E60="UPT",$F60&lt;an_initial,$F60&gt;an_final,H60="",$N60=FALSE),"",P_BDI_ROM*VLOOKUP(O60,Coef!$E$2:$F$17,2,FALSE))</f>
        <v/>
      </c>
      <c r="K60" s="67" t="str">
        <f>IF(OR($B60="",$C60="",$D60="",$E60="",$E60="UPT",$F60="",$F60&gt;an_final,$H60="",$N60=FALSE),"",P_BDI_ROM*VLOOKUP(O60,Coef!$E$2:$F$17,2,FALSE))</f>
        <v/>
      </c>
      <c r="L60" s="226" t="str">
        <f t="shared" si="0"/>
        <v/>
      </c>
      <c r="M60" s="226" t="str">
        <f t="shared" si="1"/>
        <v/>
      </c>
      <c r="N60" s="367" t="b">
        <f t="shared" si="2"/>
        <v>0</v>
      </c>
      <c r="O60" s="219">
        <f t="shared" si="4"/>
        <v>1</v>
      </c>
    </row>
    <row r="61" spans="1:15" x14ac:dyDescent="0.25">
      <c r="A61" s="216">
        <v>52</v>
      </c>
      <c r="B61" s="39"/>
      <c r="C61" s="39"/>
      <c r="D61" s="39"/>
      <c r="E61" s="359"/>
      <c r="F61" s="38"/>
      <c r="G61" s="38"/>
      <c r="H61" s="38"/>
      <c r="I61" s="38"/>
      <c r="J61" s="67" t="str">
        <f>IF(OR($B61="",$C61="",$D61="",$E61="",$E61="UPT",$F61&lt;an_initial,$F61&gt;an_final,H61="",$N61=FALSE),"",P_BDI_ROM*VLOOKUP(O61,Coef!$E$2:$F$17,2,FALSE))</f>
        <v/>
      </c>
      <c r="K61" s="67" t="str">
        <f>IF(OR($B61="",$C61="",$D61="",$E61="",$E61="UPT",$F61="",$F61&gt;an_final,$H61="",$N61=FALSE),"",P_BDI_ROM*VLOOKUP(O61,Coef!$E$2:$F$17,2,FALSE))</f>
        <v/>
      </c>
      <c r="L61" s="226" t="str">
        <f t="shared" si="0"/>
        <v/>
      </c>
      <c r="M61" s="226" t="str">
        <f t="shared" si="1"/>
        <v/>
      </c>
      <c r="N61" s="367" t="b">
        <f t="shared" si="2"/>
        <v>0</v>
      </c>
      <c r="O61" s="219">
        <f t="shared" si="4"/>
        <v>1</v>
      </c>
    </row>
    <row r="62" spans="1:15" x14ac:dyDescent="0.25">
      <c r="A62" s="216">
        <v>53</v>
      </c>
      <c r="B62" s="39"/>
      <c r="C62" s="39"/>
      <c r="D62" s="39"/>
      <c r="E62" s="359"/>
      <c r="F62" s="38"/>
      <c r="G62" s="38"/>
      <c r="H62" s="38"/>
      <c r="I62" s="38"/>
      <c r="J62" s="67" t="str">
        <f>IF(OR($B62="",$C62="",$D62="",$E62="",$E62="UPT",$F62&lt;an_initial,$F62&gt;an_final,H62="",$N62=FALSE),"",P_BDI_ROM*VLOOKUP(O62,Coef!$E$2:$F$17,2,FALSE))</f>
        <v/>
      </c>
      <c r="K62" s="67" t="str">
        <f>IF(OR($B62="",$C62="",$D62="",$E62="",$E62="UPT",$F62="",$F62&gt;an_final,$H62="",$N62=FALSE),"",P_BDI_ROM*VLOOKUP(O62,Coef!$E$2:$F$17,2,FALSE))</f>
        <v/>
      </c>
      <c r="L62" s="226" t="str">
        <f t="shared" si="0"/>
        <v/>
      </c>
      <c r="M62" s="226" t="str">
        <f t="shared" si="1"/>
        <v/>
      </c>
      <c r="N62" s="367" t="b">
        <f t="shared" si="2"/>
        <v>0</v>
      </c>
      <c r="O62" s="219">
        <f t="shared" si="4"/>
        <v>1</v>
      </c>
    </row>
    <row r="63" spans="1:15" x14ac:dyDescent="0.25">
      <c r="A63" s="216">
        <v>54</v>
      </c>
      <c r="B63" s="39"/>
      <c r="C63" s="39"/>
      <c r="D63" s="39"/>
      <c r="E63" s="359"/>
      <c r="F63" s="38"/>
      <c r="G63" s="38"/>
      <c r="H63" s="38"/>
      <c r="I63" s="38"/>
      <c r="J63" s="67" t="str">
        <f>IF(OR($B63="",$C63="",$D63="",$E63="",$E63="UPT",$F63&lt;an_initial,$F63&gt;an_final,H63="",$N63=FALSE),"",P_BDI_ROM*VLOOKUP(O63,Coef!$E$2:$F$17,2,FALSE))</f>
        <v/>
      </c>
      <c r="K63" s="67" t="str">
        <f>IF(OR($B63="",$C63="",$D63="",$E63="",$E63="UPT",$F63="",$F63&gt;an_final,$H63="",$N63=FALSE),"",P_BDI_ROM*VLOOKUP(O63,Coef!$E$2:$F$17,2,FALSE))</f>
        <v/>
      </c>
      <c r="L63" s="226" t="str">
        <f t="shared" si="0"/>
        <v/>
      </c>
      <c r="M63" s="226" t="str">
        <f t="shared" si="1"/>
        <v/>
      </c>
      <c r="N63" s="367" t="b">
        <f t="shared" si="2"/>
        <v>0</v>
      </c>
      <c r="O63" s="219">
        <f t="shared" si="4"/>
        <v>1</v>
      </c>
    </row>
    <row r="64" spans="1:15" x14ac:dyDescent="0.25">
      <c r="A64" s="216">
        <v>55</v>
      </c>
      <c r="B64" s="39"/>
      <c r="C64" s="39"/>
      <c r="D64" s="39"/>
      <c r="E64" s="359"/>
      <c r="F64" s="38"/>
      <c r="G64" s="38"/>
      <c r="H64" s="38"/>
      <c r="I64" s="38"/>
      <c r="J64" s="67" t="str">
        <f>IF(OR($B64="",$C64="",$D64="",$E64="",$E64="UPT",$F64&lt;an_initial,$F64&gt;an_final,H64="",$N64=FALSE),"",P_BDI_ROM*VLOOKUP(O64,Coef!$E$2:$F$17,2,FALSE))</f>
        <v/>
      </c>
      <c r="K64" s="67" t="str">
        <f>IF(OR($B64="",$C64="",$D64="",$E64="",$E64="UPT",$F64="",$F64&gt;an_final,$H64="",$N64=FALSE),"",P_BDI_ROM*VLOOKUP(O64,Coef!$E$2:$F$17,2,FALSE))</f>
        <v/>
      </c>
      <c r="L64" s="226" t="str">
        <f t="shared" si="0"/>
        <v/>
      </c>
      <c r="M64" s="226" t="str">
        <f t="shared" si="1"/>
        <v/>
      </c>
      <c r="N64" s="367" t="b">
        <f t="shared" si="2"/>
        <v>0</v>
      </c>
      <c r="O64" s="219">
        <f t="shared" si="4"/>
        <v>1</v>
      </c>
    </row>
    <row r="65" spans="1:15" x14ac:dyDescent="0.25">
      <c r="A65" s="216">
        <v>56</v>
      </c>
      <c r="B65" s="39"/>
      <c r="C65" s="39"/>
      <c r="D65" s="39"/>
      <c r="E65" s="359"/>
      <c r="F65" s="38"/>
      <c r="G65" s="38"/>
      <c r="H65" s="38"/>
      <c r="I65" s="38"/>
      <c r="J65" s="67" t="str">
        <f>IF(OR($B65="",$C65="",$D65="",$E65="",$E65="UPT",$F65&lt;an_initial,$F65&gt;an_final,H65="",$N65=FALSE),"",P_BDI_ROM*VLOOKUP(O65,Coef!$E$2:$F$17,2,FALSE))</f>
        <v/>
      </c>
      <c r="K65" s="67" t="str">
        <f>IF(OR($B65="",$C65="",$D65="",$E65="",$E65="UPT",$F65="",$F65&gt;an_final,$H65="",$N65=FALSE),"",P_BDI_ROM*VLOOKUP(O65,Coef!$E$2:$F$17,2,FALSE))</f>
        <v/>
      </c>
      <c r="L65" s="226" t="str">
        <f t="shared" si="0"/>
        <v/>
      </c>
      <c r="M65" s="226" t="str">
        <f t="shared" si="1"/>
        <v/>
      </c>
      <c r="N65" s="367" t="b">
        <f t="shared" si="2"/>
        <v>0</v>
      </c>
      <c r="O65" s="219">
        <f t="shared" si="4"/>
        <v>1</v>
      </c>
    </row>
    <row r="66" spans="1:15" x14ac:dyDescent="0.25">
      <c r="A66" s="216">
        <v>57</v>
      </c>
      <c r="B66" s="39"/>
      <c r="C66" s="39"/>
      <c r="D66" s="39"/>
      <c r="E66" s="359"/>
      <c r="F66" s="38"/>
      <c r="G66" s="38"/>
      <c r="H66" s="38"/>
      <c r="I66" s="38"/>
      <c r="J66" s="67" t="str">
        <f>IF(OR($B66="",$C66="",$D66="",$E66="",$E66="UPT",$F66&lt;an_initial,$F66&gt;an_final,H66="",$N66=FALSE),"",P_BDI_ROM*VLOOKUP(O66,Coef!$E$2:$F$17,2,FALSE))</f>
        <v/>
      </c>
      <c r="K66" s="67" t="str">
        <f>IF(OR($B66="",$C66="",$D66="",$E66="",$E66="UPT",$F66="",$F66&gt;an_final,$H66="",$N66=FALSE),"",P_BDI_ROM*VLOOKUP(O66,Coef!$E$2:$F$17,2,FALSE))</f>
        <v/>
      </c>
      <c r="L66" s="226" t="str">
        <f t="shared" si="0"/>
        <v/>
      </c>
      <c r="M66" s="226" t="str">
        <f t="shared" si="1"/>
        <v/>
      </c>
      <c r="N66" s="367" t="b">
        <f t="shared" si="2"/>
        <v>0</v>
      </c>
      <c r="O66" s="219">
        <f t="shared" si="4"/>
        <v>1</v>
      </c>
    </row>
    <row r="67" spans="1:15" x14ac:dyDescent="0.25">
      <c r="A67" s="216">
        <v>58</v>
      </c>
      <c r="B67" s="39"/>
      <c r="C67" s="39"/>
      <c r="D67" s="39"/>
      <c r="E67" s="359"/>
      <c r="F67" s="38"/>
      <c r="G67" s="38"/>
      <c r="H67" s="38"/>
      <c r="I67" s="38"/>
      <c r="J67" s="67" t="str">
        <f>IF(OR($B67="",$C67="",$D67="",$E67="",$E67="UPT",$F67&lt;an_initial,$F67&gt;an_final,H67="",$N67=FALSE),"",P_BDI_ROM*VLOOKUP(O67,Coef!$E$2:$F$17,2,FALSE))</f>
        <v/>
      </c>
      <c r="K67" s="67" t="str">
        <f>IF(OR($B67="",$C67="",$D67="",$E67="",$E67="UPT",$F67="",$F67&gt;an_final,$H67="",$N67=FALSE),"",P_BDI_ROM*VLOOKUP(O67,Coef!$E$2:$F$17,2,FALSE))</f>
        <v/>
      </c>
      <c r="L67" s="226" t="str">
        <f t="shared" si="0"/>
        <v/>
      </c>
      <c r="M67" s="226" t="str">
        <f t="shared" si="1"/>
        <v/>
      </c>
      <c r="N67" s="367" t="b">
        <f t="shared" si="2"/>
        <v>0</v>
      </c>
      <c r="O67" s="219">
        <f t="shared" si="4"/>
        <v>1</v>
      </c>
    </row>
    <row r="68" spans="1:15" x14ac:dyDescent="0.25">
      <c r="A68" s="216">
        <v>59</v>
      </c>
      <c r="B68" s="39"/>
      <c r="C68" s="39"/>
      <c r="D68" s="39"/>
      <c r="E68" s="359"/>
      <c r="F68" s="38"/>
      <c r="G68" s="38"/>
      <c r="H68" s="38"/>
      <c r="I68" s="38"/>
      <c r="J68" s="67" t="str">
        <f>IF(OR($B68="",$C68="",$D68="",$E68="",$E68="UPT",$F68&lt;an_initial,$F68&gt;an_final,H68="",$N68=FALSE),"",P_BDI_ROM*VLOOKUP(O68,Coef!$E$2:$F$17,2,FALSE))</f>
        <v/>
      </c>
      <c r="K68" s="67" t="str">
        <f>IF(OR($B68="",$C68="",$D68="",$E68="",$E68="UPT",$F68="",$F68&gt;an_final,$H68="",$N68=FALSE),"",P_BDI_ROM*VLOOKUP(O68,Coef!$E$2:$F$17,2,FALSE))</f>
        <v/>
      </c>
      <c r="L68" s="226" t="str">
        <f t="shared" si="0"/>
        <v/>
      </c>
      <c r="M68" s="226" t="str">
        <f t="shared" si="1"/>
        <v/>
      </c>
      <c r="N68" s="367" t="b">
        <f t="shared" si="2"/>
        <v>0</v>
      </c>
      <c r="O68" s="219">
        <f t="shared" si="4"/>
        <v>1</v>
      </c>
    </row>
    <row r="69" spans="1:15" x14ac:dyDescent="0.25">
      <c r="A69" s="216">
        <v>60</v>
      </c>
      <c r="B69" s="39"/>
      <c r="C69" s="39"/>
      <c r="D69" s="39"/>
      <c r="E69" s="359"/>
      <c r="F69" s="38"/>
      <c r="G69" s="38"/>
      <c r="H69" s="38"/>
      <c r="I69" s="38"/>
      <c r="J69" s="67" t="str">
        <f>IF(OR($B69="",$C69="",$D69="",$E69="",$E69="UPT",$F69&lt;an_initial,$F69&gt;an_final,H69="",$N69=FALSE),"",P_BDI_ROM*VLOOKUP(O69,Coef!$E$2:$F$17,2,FALSE))</f>
        <v/>
      </c>
      <c r="K69" s="67" t="str">
        <f>IF(OR($B69="",$C69="",$D69="",$E69="",$E69="UPT",$F69="",$F69&gt;an_final,$H69="",$N69=FALSE),"",P_BDI_ROM*VLOOKUP(O69,Coef!$E$2:$F$17,2,FALSE))</f>
        <v/>
      </c>
      <c r="L69" s="226" t="str">
        <f t="shared" si="0"/>
        <v/>
      </c>
      <c r="M69" s="226" t="str">
        <f t="shared" si="1"/>
        <v/>
      </c>
      <c r="N69" s="367" t="b">
        <f t="shared" si="2"/>
        <v>0</v>
      </c>
      <c r="O69" s="219">
        <f t="shared" si="4"/>
        <v>1</v>
      </c>
    </row>
    <row r="70" spans="1:15" x14ac:dyDescent="0.25">
      <c r="A70" s="216">
        <v>61</v>
      </c>
      <c r="B70" s="39"/>
      <c r="C70" s="39"/>
      <c r="D70" s="39"/>
      <c r="E70" s="359"/>
      <c r="F70" s="38"/>
      <c r="G70" s="38"/>
      <c r="H70" s="38"/>
      <c r="I70" s="38"/>
      <c r="J70" s="67" t="str">
        <f>IF(OR($B70="",$C70="",$D70="",$E70="",$E70="UPT",$F70&lt;an_initial,$F70&gt;an_final,H70="",$N70=FALSE),"",P_BDI_ROM*VLOOKUP(O70,Coef!$E$2:$F$17,2,FALSE))</f>
        <v/>
      </c>
      <c r="K70" s="67" t="str">
        <f>IF(OR($B70="",$C70="",$D70="",$E70="",$E70="UPT",$F70="",$F70&gt;an_final,$H70="",$N70=FALSE),"",P_BDI_ROM*VLOOKUP(O70,Coef!$E$2:$F$17,2,FALSE))</f>
        <v/>
      </c>
      <c r="L70" s="226" t="str">
        <f t="shared" si="0"/>
        <v/>
      </c>
      <c r="M70" s="226" t="str">
        <f t="shared" si="1"/>
        <v/>
      </c>
      <c r="N70" s="367" t="b">
        <f t="shared" si="2"/>
        <v>0</v>
      </c>
      <c r="O70" s="219">
        <f t="shared" si="4"/>
        <v>1</v>
      </c>
    </row>
    <row r="71" spans="1:15" x14ac:dyDescent="0.25">
      <c r="A71" s="216">
        <v>62</v>
      </c>
      <c r="B71" s="39"/>
      <c r="C71" s="39"/>
      <c r="D71" s="39"/>
      <c r="E71" s="359"/>
      <c r="F71" s="38"/>
      <c r="G71" s="38"/>
      <c r="H71" s="38"/>
      <c r="I71" s="38"/>
      <c r="J71" s="67" t="str">
        <f>IF(OR($B71="",$C71="",$D71="",$E71="",$E71="UPT",$F71&lt;an_initial,$F71&gt;an_final,H71="",$N71=FALSE),"",P_BDI_ROM*VLOOKUP(O71,Coef!$E$2:$F$17,2,FALSE))</f>
        <v/>
      </c>
      <c r="K71" s="67" t="str">
        <f>IF(OR($B71="",$C71="",$D71="",$E71="",$E71="UPT",$F71="",$F71&gt;an_final,$H71="",$N71=FALSE),"",P_BDI_ROM*VLOOKUP(O71,Coef!$E$2:$F$17,2,FALSE))</f>
        <v/>
      </c>
      <c r="L71" s="226" t="str">
        <f t="shared" si="0"/>
        <v/>
      </c>
      <c r="M71" s="226" t="str">
        <f t="shared" si="1"/>
        <v/>
      </c>
      <c r="N71" s="367" t="b">
        <f t="shared" si="2"/>
        <v>0</v>
      </c>
      <c r="O71" s="219">
        <f t="shared" si="4"/>
        <v>1</v>
      </c>
    </row>
    <row r="72" spans="1:15" x14ac:dyDescent="0.25">
      <c r="A72" s="216">
        <v>63</v>
      </c>
      <c r="B72" s="39"/>
      <c r="C72" s="39"/>
      <c r="D72" s="39"/>
      <c r="E72" s="359"/>
      <c r="F72" s="38"/>
      <c r="G72" s="38"/>
      <c r="H72" s="38"/>
      <c r="I72" s="38"/>
      <c r="J72" s="67" t="str">
        <f>IF(OR($B72="",$C72="",$D72="",$E72="",$E72="UPT",$F72&lt;an_initial,$F72&gt;an_final,H72="",$N72=FALSE),"",P_BDI_ROM*VLOOKUP(O72,Coef!$E$2:$F$17,2,FALSE))</f>
        <v/>
      </c>
      <c r="K72" s="67" t="str">
        <f>IF(OR($B72="",$C72="",$D72="",$E72="",$E72="UPT",$F72="",$F72&gt;an_final,$H72="",$N72=FALSE),"",P_BDI_ROM*VLOOKUP(O72,Coef!$E$2:$F$17,2,FALSE))</f>
        <v/>
      </c>
      <c r="L72" s="226" t="str">
        <f t="shared" si="0"/>
        <v/>
      </c>
      <c r="M72" s="226" t="str">
        <f t="shared" si="1"/>
        <v/>
      </c>
      <c r="N72" s="367" t="b">
        <f t="shared" si="2"/>
        <v>0</v>
      </c>
      <c r="O72" s="219">
        <f t="shared" si="4"/>
        <v>1</v>
      </c>
    </row>
    <row r="73" spans="1:15" x14ac:dyDescent="0.25">
      <c r="A73" s="216">
        <v>64</v>
      </c>
      <c r="B73" s="39"/>
      <c r="C73" s="39"/>
      <c r="D73" s="39"/>
      <c r="E73" s="359"/>
      <c r="F73" s="38"/>
      <c r="G73" s="38"/>
      <c r="H73" s="38"/>
      <c r="I73" s="38"/>
      <c r="J73" s="67" t="str">
        <f>IF(OR($B73="",$C73="",$D73="",$E73="",$E73="UPT",$F73&lt;an_initial,$F73&gt;an_final,H73="",$N73=FALSE),"",P_BDI_ROM*VLOOKUP(O73,Coef!$E$2:$F$17,2,FALSE))</f>
        <v/>
      </c>
      <c r="K73" s="67" t="str">
        <f>IF(OR($B73="",$C73="",$D73="",$E73="",$E73="UPT",$F73="",$F73&gt;an_final,$H73="",$N73=FALSE),"",P_BDI_ROM*VLOOKUP(O73,Coef!$E$2:$F$17,2,FALSE))</f>
        <v/>
      </c>
      <c r="L73" s="226" t="str">
        <f t="shared" si="0"/>
        <v/>
      </c>
      <c r="M73" s="226" t="str">
        <f t="shared" si="1"/>
        <v/>
      </c>
      <c r="N73" s="367" t="b">
        <f t="shared" si="2"/>
        <v>0</v>
      </c>
      <c r="O73" s="219">
        <f t="shared" si="4"/>
        <v>1</v>
      </c>
    </row>
    <row r="74" spans="1:15" x14ac:dyDescent="0.25">
      <c r="A74" s="216">
        <v>65</v>
      </c>
      <c r="B74" s="39"/>
      <c r="C74" s="39"/>
      <c r="D74" s="39"/>
      <c r="E74" s="359"/>
      <c r="F74" s="38"/>
      <c r="G74" s="38"/>
      <c r="H74" s="38"/>
      <c r="I74" s="38"/>
      <c r="J74" s="67" t="str">
        <f>IF(OR($B74="",$C74="",$D74="",$E74="",$E74="UPT",$F74&lt;an_initial,$F74&gt;an_final,H74="",$N74=FALSE),"",P_BDI_ROM*VLOOKUP(O74,Coef!$E$2:$F$17,2,FALSE))</f>
        <v/>
      </c>
      <c r="K74" s="67" t="str">
        <f>IF(OR($B74="",$C74="",$D74="",$E74="",$E74="UPT",$F74="",$F74&gt;an_final,$H74="",$N74=FALSE),"",P_BDI_ROM*VLOOKUP(O74,Coef!$E$2:$F$17,2,FALSE))</f>
        <v/>
      </c>
      <c r="L74" s="226" t="str">
        <f t="shared" ref="L74:L137" si="5">IF(OR($B74="",$C74="",$D74="",$E74="",$E74="UPT",$F74="",$F74&gt;an_final,$H74="",$N74=FALSE),"",IF($F74&gt;=an_initial,1,""))</f>
        <v/>
      </c>
      <c r="M74" s="226" t="str">
        <f t="shared" ref="M74:M137" si="6">IF(OR($B74="",$C74="",$D74="",$E74="",$E74="UPT",$F74="",$F74&gt;an_final,$H74="",$N74=FALSE),"",1)</f>
        <v/>
      </c>
      <c r="N74" s="367" t="b">
        <f t="shared" ref="N74:N137" si="7">IF(nume_candidat="",FALSE,ISNUMBER(SEARCH(nume_candidat,$B74)))</f>
        <v>0</v>
      </c>
      <c r="O74" s="219">
        <f t="shared" ref="O74:O105" si="8">LEN(B74)-LEN(SUBSTITUTE(B74,",",""))+1</f>
        <v>1</v>
      </c>
    </row>
    <row r="75" spans="1:15" x14ac:dyDescent="0.25">
      <c r="A75" s="216">
        <v>66</v>
      </c>
      <c r="B75" s="39"/>
      <c r="C75" s="39"/>
      <c r="D75" s="39"/>
      <c r="E75" s="359"/>
      <c r="F75" s="38"/>
      <c r="G75" s="38"/>
      <c r="H75" s="38"/>
      <c r="I75" s="38"/>
      <c r="J75" s="67" t="str">
        <f>IF(OR($B75="",$C75="",$D75="",$E75="",$E75="UPT",$F75&lt;an_initial,$F75&gt;an_final,H75="",$N75=FALSE),"",P_BDI_ROM*VLOOKUP(O75,Coef!$E$2:$F$17,2,FALSE))</f>
        <v/>
      </c>
      <c r="K75" s="67" t="str">
        <f>IF(OR($B75="",$C75="",$D75="",$E75="",$E75="UPT",$F75="",$F75&gt;an_final,$H75="",$N75=FALSE),"",P_BDI_ROM*VLOOKUP(O75,Coef!$E$2:$F$17,2,FALSE))</f>
        <v/>
      </c>
      <c r="L75" s="226" t="str">
        <f t="shared" si="5"/>
        <v/>
      </c>
      <c r="M75" s="226" t="str">
        <f t="shared" si="6"/>
        <v/>
      </c>
      <c r="N75" s="367" t="b">
        <f t="shared" si="7"/>
        <v>0</v>
      </c>
      <c r="O75" s="219">
        <f t="shared" si="8"/>
        <v>1</v>
      </c>
    </row>
    <row r="76" spans="1:15" x14ac:dyDescent="0.25">
      <c r="A76" s="216">
        <v>67</v>
      </c>
      <c r="B76" s="39"/>
      <c r="C76" s="39"/>
      <c r="D76" s="39"/>
      <c r="E76" s="359"/>
      <c r="F76" s="38"/>
      <c r="G76" s="38"/>
      <c r="H76" s="38"/>
      <c r="I76" s="38"/>
      <c r="J76" s="67" t="str">
        <f>IF(OR($B76="",$C76="",$D76="",$E76="",$E76="UPT",$F76&lt;an_initial,$F76&gt;an_final,H76="",$N76=FALSE),"",P_BDI_ROM*VLOOKUP(O76,Coef!$E$2:$F$17,2,FALSE))</f>
        <v/>
      </c>
      <c r="K76" s="67" t="str">
        <f>IF(OR($B76="",$C76="",$D76="",$E76="",$E76="UPT",$F76="",$F76&gt;an_final,$H76="",$N76=FALSE),"",P_BDI_ROM*VLOOKUP(O76,Coef!$E$2:$F$17,2,FALSE))</f>
        <v/>
      </c>
      <c r="L76" s="226" t="str">
        <f t="shared" si="5"/>
        <v/>
      </c>
      <c r="M76" s="226" t="str">
        <f t="shared" si="6"/>
        <v/>
      </c>
      <c r="N76" s="367" t="b">
        <f t="shared" si="7"/>
        <v>0</v>
      </c>
      <c r="O76" s="219">
        <f t="shared" si="8"/>
        <v>1</v>
      </c>
    </row>
    <row r="77" spans="1:15" x14ac:dyDescent="0.25">
      <c r="A77" s="216">
        <v>68</v>
      </c>
      <c r="B77" s="39"/>
      <c r="C77" s="39"/>
      <c r="D77" s="39"/>
      <c r="E77" s="359"/>
      <c r="F77" s="38"/>
      <c r="G77" s="38"/>
      <c r="H77" s="38"/>
      <c r="I77" s="38"/>
      <c r="J77" s="67" t="str">
        <f>IF(OR($B77="",$C77="",$D77="",$E77="",$E77="UPT",$F77&lt;an_initial,$F77&gt;an_final,H77="",$N77=FALSE),"",P_BDI_ROM*VLOOKUP(O77,Coef!$E$2:$F$17,2,FALSE))</f>
        <v/>
      </c>
      <c r="K77" s="67" t="str">
        <f>IF(OR($B77="",$C77="",$D77="",$E77="",$E77="UPT",$F77="",$F77&gt;an_final,$H77="",$N77=FALSE),"",P_BDI_ROM*VLOOKUP(O77,Coef!$E$2:$F$17,2,FALSE))</f>
        <v/>
      </c>
      <c r="L77" s="226" t="str">
        <f t="shared" si="5"/>
        <v/>
      </c>
      <c r="M77" s="226" t="str">
        <f t="shared" si="6"/>
        <v/>
      </c>
      <c r="N77" s="367" t="b">
        <f t="shared" si="7"/>
        <v>0</v>
      </c>
      <c r="O77" s="219">
        <f t="shared" si="8"/>
        <v>1</v>
      </c>
    </row>
    <row r="78" spans="1:15" x14ac:dyDescent="0.25">
      <c r="A78" s="216">
        <v>69</v>
      </c>
      <c r="B78" s="39"/>
      <c r="C78" s="39"/>
      <c r="D78" s="39"/>
      <c r="E78" s="359"/>
      <c r="F78" s="38"/>
      <c r="G78" s="38"/>
      <c r="H78" s="38"/>
      <c r="I78" s="38"/>
      <c r="J78" s="67" t="str">
        <f>IF(OR($B78="",$C78="",$D78="",$E78="",$E78="UPT",$F78&lt;an_initial,$F78&gt;an_final,H78="",$N78=FALSE),"",P_BDI_ROM*VLOOKUP(O78,Coef!$E$2:$F$17,2,FALSE))</f>
        <v/>
      </c>
      <c r="K78" s="67" t="str">
        <f>IF(OR($B78="",$C78="",$D78="",$E78="",$E78="UPT",$F78="",$F78&gt;an_final,$H78="",$N78=FALSE),"",P_BDI_ROM*VLOOKUP(O78,Coef!$E$2:$F$17,2,FALSE))</f>
        <v/>
      </c>
      <c r="L78" s="226" t="str">
        <f t="shared" si="5"/>
        <v/>
      </c>
      <c r="M78" s="226" t="str">
        <f t="shared" si="6"/>
        <v/>
      </c>
      <c r="N78" s="367" t="b">
        <f t="shared" si="7"/>
        <v>0</v>
      </c>
      <c r="O78" s="219">
        <f t="shared" si="8"/>
        <v>1</v>
      </c>
    </row>
    <row r="79" spans="1:15" x14ac:dyDescent="0.25">
      <c r="A79" s="216">
        <v>70</v>
      </c>
      <c r="B79" s="39"/>
      <c r="C79" s="39"/>
      <c r="D79" s="39"/>
      <c r="E79" s="359"/>
      <c r="F79" s="38"/>
      <c r="G79" s="38"/>
      <c r="H79" s="38"/>
      <c r="I79" s="38"/>
      <c r="J79" s="67" t="str">
        <f>IF(OR($B79="",$C79="",$D79="",$E79="",$E79="UPT",$F79&lt;an_initial,$F79&gt;an_final,H79="",$N79=FALSE),"",P_BDI_ROM*VLOOKUP(O79,Coef!$E$2:$F$17,2,FALSE))</f>
        <v/>
      </c>
      <c r="K79" s="67" t="str">
        <f>IF(OR($B79="",$C79="",$D79="",$E79="",$E79="UPT",$F79="",$F79&gt;an_final,$H79="",$N79=FALSE),"",P_BDI_ROM*VLOOKUP(O79,Coef!$E$2:$F$17,2,FALSE))</f>
        <v/>
      </c>
      <c r="L79" s="226" t="str">
        <f t="shared" si="5"/>
        <v/>
      </c>
      <c r="M79" s="226" t="str">
        <f t="shared" si="6"/>
        <v/>
      </c>
      <c r="N79" s="367" t="b">
        <f t="shared" si="7"/>
        <v>0</v>
      </c>
      <c r="O79" s="219">
        <f t="shared" si="8"/>
        <v>1</v>
      </c>
    </row>
    <row r="80" spans="1:15" x14ac:dyDescent="0.25">
      <c r="A80" s="216">
        <v>71</v>
      </c>
      <c r="B80" s="39"/>
      <c r="C80" s="39"/>
      <c r="D80" s="39"/>
      <c r="E80" s="359"/>
      <c r="F80" s="38"/>
      <c r="G80" s="38"/>
      <c r="H80" s="38"/>
      <c r="I80" s="38"/>
      <c r="J80" s="67" t="str">
        <f>IF(OR($B80="",$C80="",$D80="",$E80="",$E80="UPT",$F80&lt;an_initial,$F80&gt;an_final,H80="",$N80=FALSE),"",P_BDI_ROM*VLOOKUP(O80,Coef!$E$2:$F$17,2,FALSE))</f>
        <v/>
      </c>
      <c r="K80" s="67" t="str">
        <f>IF(OR($B80="",$C80="",$D80="",$E80="",$E80="UPT",$F80="",$F80&gt;an_final,$H80="",$N80=FALSE),"",P_BDI_ROM*VLOOKUP(O80,Coef!$E$2:$F$17,2,FALSE))</f>
        <v/>
      </c>
      <c r="L80" s="226" t="str">
        <f t="shared" si="5"/>
        <v/>
      </c>
      <c r="M80" s="226" t="str">
        <f t="shared" si="6"/>
        <v/>
      </c>
      <c r="N80" s="367" t="b">
        <f t="shared" si="7"/>
        <v>0</v>
      </c>
      <c r="O80" s="219">
        <f t="shared" si="8"/>
        <v>1</v>
      </c>
    </row>
    <row r="81" spans="1:15" x14ac:dyDescent="0.25">
      <c r="A81" s="216">
        <v>72</v>
      </c>
      <c r="B81" s="39"/>
      <c r="C81" s="39"/>
      <c r="D81" s="39"/>
      <c r="E81" s="359"/>
      <c r="F81" s="38"/>
      <c r="G81" s="38"/>
      <c r="H81" s="38"/>
      <c r="I81" s="38"/>
      <c r="J81" s="67" t="str">
        <f>IF(OR($B81="",$C81="",$D81="",$E81="",$E81="UPT",$F81&lt;an_initial,$F81&gt;an_final,H81="",$N81=FALSE),"",P_BDI_ROM*VLOOKUP(O81,Coef!$E$2:$F$17,2,FALSE))</f>
        <v/>
      </c>
      <c r="K81" s="67" t="str">
        <f>IF(OR($B81="",$C81="",$D81="",$E81="",$E81="UPT",$F81="",$F81&gt;an_final,$H81="",$N81=FALSE),"",P_BDI_ROM*VLOOKUP(O81,Coef!$E$2:$F$17,2,FALSE))</f>
        <v/>
      </c>
      <c r="L81" s="226" t="str">
        <f t="shared" si="5"/>
        <v/>
      </c>
      <c r="M81" s="226" t="str">
        <f t="shared" si="6"/>
        <v/>
      </c>
      <c r="N81" s="367" t="b">
        <f t="shared" si="7"/>
        <v>0</v>
      </c>
      <c r="O81" s="219">
        <f t="shared" si="8"/>
        <v>1</v>
      </c>
    </row>
    <row r="82" spans="1:15" x14ac:dyDescent="0.25">
      <c r="A82" s="216">
        <v>73</v>
      </c>
      <c r="B82" s="39"/>
      <c r="C82" s="39"/>
      <c r="D82" s="39"/>
      <c r="E82" s="359"/>
      <c r="F82" s="38"/>
      <c r="G82" s="38"/>
      <c r="H82" s="38"/>
      <c r="I82" s="38"/>
      <c r="J82" s="67" t="str">
        <f>IF(OR($B82="",$C82="",$D82="",$E82="",$E82="UPT",$F82&lt;an_initial,$F82&gt;an_final,H82="",$N82=FALSE),"",P_BDI_ROM*VLOOKUP(O82,Coef!$E$2:$F$17,2,FALSE))</f>
        <v/>
      </c>
      <c r="K82" s="67" t="str">
        <f>IF(OR($B82="",$C82="",$D82="",$E82="",$E82="UPT",$F82="",$F82&gt;an_final,$H82="",$N82=FALSE),"",P_BDI_ROM*VLOOKUP(O82,Coef!$E$2:$F$17,2,FALSE))</f>
        <v/>
      </c>
      <c r="L82" s="226" t="str">
        <f t="shared" si="5"/>
        <v/>
      </c>
      <c r="M82" s="226" t="str">
        <f t="shared" si="6"/>
        <v/>
      </c>
      <c r="N82" s="367" t="b">
        <f t="shared" si="7"/>
        <v>0</v>
      </c>
      <c r="O82" s="219">
        <f t="shared" si="8"/>
        <v>1</v>
      </c>
    </row>
    <row r="83" spans="1:15" x14ac:dyDescent="0.25">
      <c r="A83" s="216">
        <v>74</v>
      </c>
      <c r="B83" s="39"/>
      <c r="C83" s="39"/>
      <c r="D83" s="39"/>
      <c r="E83" s="359"/>
      <c r="F83" s="38"/>
      <c r="G83" s="38"/>
      <c r="H83" s="38"/>
      <c r="I83" s="38"/>
      <c r="J83" s="67" t="str">
        <f>IF(OR($B83="",$C83="",$D83="",$E83="",$E83="UPT",$F83&lt;an_initial,$F83&gt;an_final,H83="",$N83=FALSE),"",P_BDI_ROM*VLOOKUP(O83,Coef!$E$2:$F$17,2,FALSE))</f>
        <v/>
      </c>
      <c r="K83" s="67" t="str">
        <f>IF(OR($B83="",$C83="",$D83="",$E83="",$E83="UPT",$F83="",$F83&gt;an_final,$H83="",$N83=FALSE),"",P_BDI_ROM*VLOOKUP(O83,Coef!$E$2:$F$17,2,FALSE))</f>
        <v/>
      </c>
      <c r="L83" s="226" t="str">
        <f t="shared" si="5"/>
        <v/>
      </c>
      <c r="M83" s="226" t="str">
        <f t="shared" si="6"/>
        <v/>
      </c>
      <c r="N83" s="367" t="b">
        <f t="shared" si="7"/>
        <v>0</v>
      </c>
      <c r="O83" s="219">
        <f t="shared" si="8"/>
        <v>1</v>
      </c>
    </row>
    <row r="84" spans="1:15" x14ac:dyDescent="0.25">
      <c r="A84" s="216">
        <v>75</v>
      </c>
      <c r="B84" s="39"/>
      <c r="C84" s="39"/>
      <c r="D84" s="39"/>
      <c r="E84" s="359"/>
      <c r="F84" s="38"/>
      <c r="G84" s="38"/>
      <c r="H84" s="38"/>
      <c r="I84" s="38"/>
      <c r="J84" s="67" t="str">
        <f>IF(OR($B84="",$C84="",$D84="",$E84="",$E84="UPT",$F84&lt;an_initial,$F84&gt;an_final,H84="",$N84=FALSE),"",P_BDI_ROM*VLOOKUP(O84,Coef!$E$2:$F$17,2,FALSE))</f>
        <v/>
      </c>
      <c r="K84" s="67" t="str">
        <f>IF(OR($B84="",$C84="",$D84="",$E84="",$E84="UPT",$F84="",$F84&gt;an_final,$H84="",$N84=FALSE),"",P_BDI_ROM*VLOOKUP(O84,Coef!$E$2:$F$17,2,FALSE))</f>
        <v/>
      </c>
      <c r="L84" s="226" t="str">
        <f t="shared" si="5"/>
        <v/>
      </c>
      <c r="M84" s="226" t="str">
        <f t="shared" si="6"/>
        <v/>
      </c>
      <c r="N84" s="367" t="b">
        <f t="shared" si="7"/>
        <v>0</v>
      </c>
      <c r="O84" s="219">
        <f t="shared" si="8"/>
        <v>1</v>
      </c>
    </row>
    <row r="85" spans="1:15" x14ac:dyDescent="0.25">
      <c r="A85" s="216">
        <v>76</v>
      </c>
      <c r="B85" s="39"/>
      <c r="C85" s="39"/>
      <c r="D85" s="39"/>
      <c r="E85" s="359"/>
      <c r="F85" s="38"/>
      <c r="G85" s="38"/>
      <c r="H85" s="38"/>
      <c r="I85" s="38"/>
      <c r="J85" s="67" t="str">
        <f>IF(OR($B85="",$C85="",$D85="",$E85="",$E85="UPT",$F85&lt;an_initial,$F85&gt;an_final,H85="",$N85=FALSE),"",P_BDI_ROM*VLOOKUP(O85,Coef!$E$2:$F$17,2,FALSE))</f>
        <v/>
      </c>
      <c r="K85" s="67" t="str">
        <f>IF(OR($B85="",$C85="",$D85="",$E85="",$E85="UPT",$F85="",$F85&gt;an_final,$H85="",$N85=FALSE),"",P_BDI_ROM*VLOOKUP(O85,Coef!$E$2:$F$17,2,FALSE))</f>
        <v/>
      </c>
      <c r="L85" s="226" t="str">
        <f t="shared" si="5"/>
        <v/>
      </c>
      <c r="M85" s="226" t="str">
        <f t="shared" si="6"/>
        <v/>
      </c>
      <c r="N85" s="367" t="b">
        <f t="shared" si="7"/>
        <v>0</v>
      </c>
      <c r="O85" s="219">
        <f t="shared" si="8"/>
        <v>1</v>
      </c>
    </row>
    <row r="86" spans="1:15" x14ac:dyDescent="0.25">
      <c r="A86" s="216">
        <v>77</v>
      </c>
      <c r="B86" s="39"/>
      <c r="C86" s="39"/>
      <c r="D86" s="39"/>
      <c r="E86" s="359"/>
      <c r="F86" s="38"/>
      <c r="G86" s="38"/>
      <c r="H86" s="38"/>
      <c r="I86" s="38"/>
      <c r="J86" s="67" t="str">
        <f>IF(OR($B86="",$C86="",$D86="",$E86="",$E86="UPT",$F86&lt;an_initial,$F86&gt;an_final,H86="",$N86=FALSE),"",P_BDI_ROM*VLOOKUP(O86,Coef!$E$2:$F$17,2,FALSE))</f>
        <v/>
      </c>
      <c r="K86" s="67" t="str">
        <f>IF(OR($B86="",$C86="",$D86="",$E86="",$E86="UPT",$F86="",$F86&gt;an_final,$H86="",$N86=FALSE),"",P_BDI_ROM*VLOOKUP(O86,Coef!$E$2:$F$17,2,FALSE))</f>
        <v/>
      </c>
      <c r="L86" s="226" t="str">
        <f t="shared" si="5"/>
        <v/>
      </c>
      <c r="M86" s="226" t="str">
        <f t="shared" si="6"/>
        <v/>
      </c>
      <c r="N86" s="367" t="b">
        <f t="shared" si="7"/>
        <v>0</v>
      </c>
      <c r="O86" s="219">
        <f t="shared" si="8"/>
        <v>1</v>
      </c>
    </row>
    <row r="87" spans="1:15" x14ac:dyDescent="0.25">
      <c r="A87" s="216">
        <v>78</v>
      </c>
      <c r="B87" s="39"/>
      <c r="C87" s="39"/>
      <c r="D87" s="39"/>
      <c r="E87" s="359"/>
      <c r="F87" s="38"/>
      <c r="G87" s="38"/>
      <c r="H87" s="38"/>
      <c r="I87" s="38"/>
      <c r="J87" s="67" t="str">
        <f>IF(OR($B87="",$C87="",$D87="",$E87="",$E87="UPT",$F87&lt;an_initial,$F87&gt;an_final,H87="",$N87=FALSE),"",P_BDI_ROM*VLOOKUP(O87,Coef!$E$2:$F$17,2,FALSE))</f>
        <v/>
      </c>
      <c r="K87" s="67" t="str">
        <f>IF(OR($B87="",$C87="",$D87="",$E87="",$E87="UPT",$F87="",$F87&gt;an_final,$H87="",$N87=FALSE),"",P_BDI_ROM*VLOOKUP(O87,Coef!$E$2:$F$17,2,FALSE))</f>
        <v/>
      </c>
      <c r="L87" s="226" t="str">
        <f t="shared" si="5"/>
        <v/>
      </c>
      <c r="M87" s="226" t="str">
        <f t="shared" si="6"/>
        <v/>
      </c>
      <c r="N87" s="367" t="b">
        <f t="shared" si="7"/>
        <v>0</v>
      </c>
      <c r="O87" s="219">
        <f t="shared" si="8"/>
        <v>1</v>
      </c>
    </row>
    <row r="88" spans="1:15" x14ac:dyDescent="0.25">
      <c r="A88" s="216">
        <v>79</v>
      </c>
      <c r="B88" s="39"/>
      <c r="C88" s="39"/>
      <c r="D88" s="39"/>
      <c r="E88" s="359"/>
      <c r="F88" s="38"/>
      <c r="G88" s="38"/>
      <c r="H88" s="38"/>
      <c r="I88" s="38"/>
      <c r="J88" s="67" t="str">
        <f>IF(OR($B88="",$C88="",$D88="",$E88="",$E88="UPT",$F88&lt;an_initial,$F88&gt;an_final,H88="",$N88=FALSE),"",P_BDI_ROM*VLOOKUP(O88,Coef!$E$2:$F$17,2,FALSE))</f>
        <v/>
      </c>
      <c r="K88" s="67" t="str">
        <f>IF(OR($B88="",$C88="",$D88="",$E88="",$E88="UPT",$F88="",$F88&gt;an_final,$H88="",$N88=FALSE),"",P_BDI_ROM*VLOOKUP(O88,Coef!$E$2:$F$17,2,FALSE))</f>
        <v/>
      </c>
      <c r="L88" s="226" t="str">
        <f t="shared" si="5"/>
        <v/>
      </c>
      <c r="M88" s="226" t="str">
        <f t="shared" si="6"/>
        <v/>
      </c>
      <c r="N88" s="367" t="b">
        <f t="shared" si="7"/>
        <v>0</v>
      </c>
      <c r="O88" s="219">
        <f t="shared" si="8"/>
        <v>1</v>
      </c>
    </row>
    <row r="89" spans="1:15" x14ac:dyDescent="0.25">
      <c r="A89" s="216">
        <v>80</v>
      </c>
      <c r="B89" s="39"/>
      <c r="C89" s="39"/>
      <c r="D89" s="39"/>
      <c r="E89" s="359"/>
      <c r="F89" s="38"/>
      <c r="G89" s="38"/>
      <c r="H89" s="38"/>
      <c r="I89" s="38"/>
      <c r="J89" s="67" t="str">
        <f>IF(OR($B89="",$C89="",$D89="",$E89="",$E89="UPT",$F89&lt;an_initial,$F89&gt;an_final,H89="",$N89=FALSE),"",P_BDI_ROM*VLOOKUP(O89,Coef!$E$2:$F$17,2,FALSE))</f>
        <v/>
      </c>
      <c r="K89" s="67" t="str">
        <f>IF(OR($B89="",$C89="",$D89="",$E89="",$E89="UPT",$F89="",$F89&gt;an_final,$H89="",$N89=FALSE),"",P_BDI_ROM*VLOOKUP(O89,Coef!$E$2:$F$17,2,FALSE))</f>
        <v/>
      </c>
      <c r="L89" s="226" t="str">
        <f t="shared" si="5"/>
        <v/>
      </c>
      <c r="M89" s="226" t="str">
        <f t="shared" si="6"/>
        <v/>
      </c>
      <c r="N89" s="367" t="b">
        <f t="shared" si="7"/>
        <v>0</v>
      </c>
      <c r="O89" s="219">
        <f t="shared" si="8"/>
        <v>1</v>
      </c>
    </row>
    <row r="90" spans="1:15" x14ac:dyDescent="0.25">
      <c r="A90" s="216">
        <v>81</v>
      </c>
      <c r="B90" s="39"/>
      <c r="C90" s="39"/>
      <c r="D90" s="39"/>
      <c r="E90" s="359"/>
      <c r="F90" s="38"/>
      <c r="G90" s="38"/>
      <c r="H90" s="38"/>
      <c r="I90" s="38"/>
      <c r="J90" s="67" t="str">
        <f>IF(OR($B90="",$C90="",$D90="",$E90="",$E90="UPT",$F90&lt;an_initial,$F90&gt;an_final,H90="",$N90=FALSE),"",P_BDI_ROM*VLOOKUP(O90,Coef!$E$2:$F$17,2,FALSE))</f>
        <v/>
      </c>
      <c r="K90" s="67" t="str">
        <f>IF(OR($B90="",$C90="",$D90="",$E90="",$E90="UPT",$F90="",$F90&gt;an_final,$H90="",$N90=FALSE),"",P_BDI_ROM*VLOOKUP(O90,Coef!$E$2:$F$17,2,FALSE))</f>
        <v/>
      </c>
      <c r="L90" s="226" t="str">
        <f t="shared" si="5"/>
        <v/>
      </c>
      <c r="M90" s="226" t="str">
        <f t="shared" si="6"/>
        <v/>
      </c>
      <c r="N90" s="367" t="b">
        <f t="shared" si="7"/>
        <v>0</v>
      </c>
      <c r="O90" s="219">
        <f t="shared" si="8"/>
        <v>1</v>
      </c>
    </row>
    <row r="91" spans="1:15" x14ac:dyDescent="0.25">
      <c r="A91" s="216">
        <v>82</v>
      </c>
      <c r="B91" s="39"/>
      <c r="C91" s="39"/>
      <c r="D91" s="39"/>
      <c r="E91" s="359"/>
      <c r="F91" s="38"/>
      <c r="G91" s="38"/>
      <c r="H91" s="38"/>
      <c r="I91" s="38"/>
      <c r="J91" s="67" t="str">
        <f>IF(OR($B91="",$C91="",$D91="",$E91="",$E91="UPT",$F91&lt;an_initial,$F91&gt;an_final,H91="",$N91=FALSE),"",P_BDI_ROM*VLOOKUP(O91,Coef!$E$2:$F$17,2,FALSE))</f>
        <v/>
      </c>
      <c r="K91" s="67" t="str">
        <f>IF(OR($B91="",$C91="",$D91="",$E91="",$E91="UPT",$F91="",$F91&gt;an_final,$H91="",$N91=FALSE),"",P_BDI_ROM*VLOOKUP(O91,Coef!$E$2:$F$17,2,FALSE))</f>
        <v/>
      </c>
      <c r="L91" s="226" t="str">
        <f t="shared" si="5"/>
        <v/>
      </c>
      <c r="M91" s="226" t="str">
        <f t="shared" si="6"/>
        <v/>
      </c>
      <c r="N91" s="367" t="b">
        <f t="shared" si="7"/>
        <v>0</v>
      </c>
      <c r="O91" s="219">
        <f t="shared" si="8"/>
        <v>1</v>
      </c>
    </row>
    <row r="92" spans="1:15" x14ac:dyDescent="0.25">
      <c r="A92" s="216">
        <v>83</v>
      </c>
      <c r="B92" s="39"/>
      <c r="C92" s="39"/>
      <c r="D92" s="39"/>
      <c r="E92" s="359"/>
      <c r="F92" s="38"/>
      <c r="G92" s="38"/>
      <c r="H92" s="38"/>
      <c r="I92" s="38"/>
      <c r="J92" s="67" t="str">
        <f>IF(OR($B92="",$C92="",$D92="",$E92="",$E92="UPT",$F92&lt;an_initial,$F92&gt;an_final,H92="",$N92=FALSE),"",P_BDI_ROM*VLOOKUP(O92,Coef!$E$2:$F$17,2,FALSE))</f>
        <v/>
      </c>
      <c r="K92" s="67" t="str">
        <f>IF(OR($B92="",$C92="",$D92="",$E92="",$E92="UPT",$F92="",$F92&gt;an_final,$H92="",$N92=FALSE),"",P_BDI_ROM*VLOOKUP(O92,Coef!$E$2:$F$17,2,FALSE))</f>
        <v/>
      </c>
      <c r="L92" s="226" t="str">
        <f t="shared" si="5"/>
        <v/>
      </c>
      <c r="M92" s="226" t="str">
        <f t="shared" si="6"/>
        <v/>
      </c>
      <c r="N92" s="367" t="b">
        <f t="shared" si="7"/>
        <v>0</v>
      </c>
      <c r="O92" s="219">
        <f t="shared" si="8"/>
        <v>1</v>
      </c>
    </row>
    <row r="93" spans="1:15" x14ac:dyDescent="0.25">
      <c r="A93" s="216">
        <v>84</v>
      </c>
      <c r="B93" s="39"/>
      <c r="C93" s="39"/>
      <c r="D93" s="39"/>
      <c r="E93" s="359"/>
      <c r="F93" s="38"/>
      <c r="G93" s="38"/>
      <c r="H93" s="38"/>
      <c r="I93" s="38"/>
      <c r="J93" s="67" t="str">
        <f>IF(OR($B93="",$C93="",$D93="",$E93="",$E93="UPT",$F93&lt;an_initial,$F93&gt;an_final,H93="",$N93=FALSE),"",P_BDI_ROM*VLOOKUP(O93,Coef!$E$2:$F$17,2,FALSE))</f>
        <v/>
      </c>
      <c r="K93" s="67" t="str">
        <f>IF(OR($B93="",$C93="",$D93="",$E93="",$E93="UPT",$F93="",$F93&gt;an_final,$H93="",$N93=FALSE),"",P_BDI_ROM*VLOOKUP(O93,Coef!$E$2:$F$17,2,FALSE))</f>
        <v/>
      </c>
      <c r="L93" s="226" t="str">
        <f t="shared" si="5"/>
        <v/>
      </c>
      <c r="M93" s="226" t="str">
        <f t="shared" si="6"/>
        <v/>
      </c>
      <c r="N93" s="367" t="b">
        <f t="shared" si="7"/>
        <v>0</v>
      </c>
      <c r="O93" s="219">
        <f t="shared" si="8"/>
        <v>1</v>
      </c>
    </row>
    <row r="94" spans="1:15" x14ac:dyDescent="0.25">
      <c r="A94" s="216">
        <v>85</v>
      </c>
      <c r="B94" s="39"/>
      <c r="C94" s="39"/>
      <c r="D94" s="39"/>
      <c r="E94" s="359"/>
      <c r="F94" s="38"/>
      <c r="G94" s="38"/>
      <c r="H94" s="38"/>
      <c r="I94" s="38"/>
      <c r="J94" s="67" t="str">
        <f>IF(OR($B94="",$C94="",$D94="",$E94="",$E94="UPT",$F94&lt;an_initial,$F94&gt;an_final,H94="",$N94=FALSE),"",P_BDI_ROM*VLOOKUP(O94,Coef!$E$2:$F$17,2,FALSE))</f>
        <v/>
      </c>
      <c r="K94" s="67" t="str">
        <f>IF(OR($B94="",$C94="",$D94="",$E94="",$E94="UPT",$F94="",$F94&gt;an_final,$H94="",$N94=FALSE),"",P_BDI_ROM*VLOOKUP(O94,Coef!$E$2:$F$17,2,FALSE))</f>
        <v/>
      </c>
      <c r="L94" s="226" t="str">
        <f t="shared" si="5"/>
        <v/>
      </c>
      <c r="M94" s="226" t="str">
        <f t="shared" si="6"/>
        <v/>
      </c>
      <c r="N94" s="367" t="b">
        <f t="shared" si="7"/>
        <v>0</v>
      </c>
      <c r="O94" s="219">
        <f t="shared" si="8"/>
        <v>1</v>
      </c>
    </row>
    <row r="95" spans="1:15" x14ac:dyDescent="0.25">
      <c r="A95" s="216">
        <v>86</v>
      </c>
      <c r="B95" s="39"/>
      <c r="C95" s="39"/>
      <c r="D95" s="39"/>
      <c r="E95" s="359"/>
      <c r="F95" s="38"/>
      <c r="G95" s="38"/>
      <c r="H95" s="38"/>
      <c r="I95" s="38"/>
      <c r="J95" s="67" t="str">
        <f>IF(OR($B95="",$C95="",$D95="",$E95="",$E95="UPT",$F95&lt;an_initial,$F95&gt;an_final,H95="",$N95=FALSE),"",P_BDI_ROM*VLOOKUP(O95,Coef!$E$2:$F$17,2,FALSE))</f>
        <v/>
      </c>
      <c r="K95" s="67" t="str">
        <f>IF(OR($B95="",$C95="",$D95="",$E95="",$E95="UPT",$F95="",$F95&gt;an_final,$H95="",$N95=FALSE),"",P_BDI_ROM*VLOOKUP(O95,Coef!$E$2:$F$17,2,FALSE))</f>
        <v/>
      </c>
      <c r="L95" s="226" t="str">
        <f t="shared" si="5"/>
        <v/>
      </c>
      <c r="M95" s="226" t="str">
        <f t="shared" si="6"/>
        <v/>
      </c>
      <c r="N95" s="367" t="b">
        <f t="shared" si="7"/>
        <v>0</v>
      </c>
      <c r="O95" s="219">
        <f t="shared" si="8"/>
        <v>1</v>
      </c>
    </row>
    <row r="96" spans="1:15" x14ac:dyDescent="0.25">
      <c r="A96" s="216">
        <v>87</v>
      </c>
      <c r="B96" s="39"/>
      <c r="C96" s="39"/>
      <c r="D96" s="39"/>
      <c r="E96" s="359"/>
      <c r="F96" s="38"/>
      <c r="G96" s="38"/>
      <c r="H96" s="38"/>
      <c r="I96" s="38"/>
      <c r="J96" s="67" t="str">
        <f>IF(OR($B96="",$C96="",$D96="",$E96="",$E96="UPT",$F96&lt;an_initial,$F96&gt;an_final,H96="",$N96=FALSE),"",P_BDI_ROM*VLOOKUP(O96,Coef!$E$2:$F$17,2,FALSE))</f>
        <v/>
      </c>
      <c r="K96" s="67" t="str">
        <f>IF(OR($B96="",$C96="",$D96="",$E96="",$E96="UPT",$F96="",$F96&gt;an_final,$H96="",$N96=FALSE),"",P_BDI_ROM*VLOOKUP(O96,Coef!$E$2:$F$17,2,FALSE))</f>
        <v/>
      </c>
      <c r="L96" s="226" t="str">
        <f t="shared" si="5"/>
        <v/>
      </c>
      <c r="M96" s="226" t="str">
        <f t="shared" si="6"/>
        <v/>
      </c>
      <c r="N96" s="367" t="b">
        <f t="shared" si="7"/>
        <v>0</v>
      </c>
      <c r="O96" s="219">
        <f t="shared" si="8"/>
        <v>1</v>
      </c>
    </row>
    <row r="97" spans="1:15" x14ac:dyDescent="0.25">
      <c r="A97" s="216">
        <v>88</v>
      </c>
      <c r="B97" s="39"/>
      <c r="C97" s="39"/>
      <c r="D97" s="39"/>
      <c r="E97" s="359"/>
      <c r="F97" s="38"/>
      <c r="G97" s="38"/>
      <c r="H97" s="38"/>
      <c r="I97" s="38"/>
      <c r="J97" s="67" t="str">
        <f>IF(OR($B97="",$C97="",$D97="",$E97="",$E97="UPT",$F97&lt;an_initial,$F97&gt;an_final,H97="",$N97=FALSE),"",P_BDI_ROM*VLOOKUP(O97,Coef!$E$2:$F$17,2,FALSE))</f>
        <v/>
      </c>
      <c r="K97" s="67" t="str">
        <f>IF(OR($B97="",$C97="",$D97="",$E97="",$E97="UPT",$F97="",$F97&gt;an_final,$H97="",$N97=FALSE),"",P_BDI_ROM*VLOOKUP(O97,Coef!$E$2:$F$17,2,FALSE))</f>
        <v/>
      </c>
      <c r="L97" s="226" t="str">
        <f t="shared" si="5"/>
        <v/>
      </c>
      <c r="M97" s="226" t="str">
        <f t="shared" si="6"/>
        <v/>
      </c>
      <c r="N97" s="367" t="b">
        <f t="shared" si="7"/>
        <v>0</v>
      </c>
      <c r="O97" s="219">
        <f t="shared" si="8"/>
        <v>1</v>
      </c>
    </row>
    <row r="98" spans="1:15" x14ac:dyDescent="0.25">
      <c r="A98" s="216">
        <v>89</v>
      </c>
      <c r="B98" s="39"/>
      <c r="C98" s="39"/>
      <c r="D98" s="39"/>
      <c r="E98" s="359"/>
      <c r="F98" s="38"/>
      <c r="G98" s="38"/>
      <c r="H98" s="38"/>
      <c r="I98" s="38"/>
      <c r="J98" s="67" t="str">
        <f>IF(OR($B98="",$C98="",$D98="",$E98="",$E98="UPT",$F98&lt;an_initial,$F98&gt;an_final,H98="",$N98=FALSE),"",P_BDI_ROM*VLOOKUP(O98,Coef!$E$2:$F$17,2,FALSE))</f>
        <v/>
      </c>
      <c r="K98" s="67" t="str">
        <f>IF(OR($B98="",$C98="",$D98="",$E98="",$E98="UPT",$F98="",$F98&gt;an_final,$H98="",$N98=FALSE),"",P_BDI_ROM*VLOOKUP(O98,Coef!$E$2:$F$17,2,FALSE))</f>
        <v/>
      </c>
      <c r="L98" s="226" t="str">
        <f t="shared" si="5"/>
        <v/>
      </c>
      <c r="M98" s="226" t="str">
        <f t="shared" si="6"/>
        <v/>
      </c>
      <c r="N98" s="367" t="b">
        <f t="shared" si="7"/>
        <v>0</v>
      </c>
      <c r="O98" s="219">
        <f t="shared" si="8"/>
        <v>1</v>
      </c>
    </row>
    <row r="99" spans="1:15" x14ac:dyDescent="0.25">
      <c r="A99" s="216">
        <v>90</v>
      </c>
      <c r="B99" s="39"/>
      <c r="C99" s="39"/>
      <c r="D99" s="39"/>
      <c r="E99" s="359"/>
      <c r="F99" s="38"/>
      <c r="G99" s="38"/>
      <c r="H99" s="38"/>
      <c r="I99" s="38"/>
      <c r="J99" s="67" t="str">
        <f>IF(OR($B99="",$C99="",$D99="",$E99="",$E99="UPT",$F99&lt;an_initial,$F99&gt;an_final,H99="",$N99=FALSE),"",P_BDI_ROM*VLOOKUP(O99,Coef!$E$2:$F$17,2,FALSE))</f>
        <v/>
      </c>
      <c r="K99" s="67" t="str">
        <f>IF(OR($B99="",$C99="",$D99="",$E99="",$E99="UPT",$F99="",$F99&gt;an_final,$H99="",$N99=FALSE),"",P_BDI_ROM*VLOOKUP(O99,Coef!$E$2:$F$17,2,FALSE))</f>
        <v/>
      </c>
      <c r="L99" s="226" t="str">
        <f t="shared" si="5"/>
        <v/>
      </c>
      <c r="M99" s="226" t="str">
        <f t="shared" si="6"/>
        <v/>
      </c>
      <c r="N99" s="367" t="b">
        <f t="shared" si="7"/>
        <v>0</v>
      </c>
      <c r="O99" s="219">
        <f t="shared" si="8"/>
        <v>1</v>
      </c>
    </row>
    <row r="100" spans="1:15" x14ac:dyDescent="0.25">
      <c r="A100" s="216">
        <v>91</v>
      </c>
      <c r="B100" s="39"/>
      <c r="C100" s="39"/>
      <c r="D100" s="39"/>
      <c r="E100" s="359"/>
      <c r="F100" s="38"/>
      <c r="G100" s="38"/>
      <c r="H100" s="38"/>
      <c r="I100" s="38"/>
      <c r="J100" s="67" t="str">
        <f>IF(OR($B100="",$C100="",$D100="",$E100="",$E100="UPT",$F100&lt;an_initial,$F100&gt;an_final,H100="",$N100=FALSE),"",P_BDI_ROM*VLOOKUP(O100,Coef!$E$2:$F$17,2,FALSE))</f>
        <v/>
      </c>
      <c r="K100" s="67" t="str">
        <f>IF(OR($B100="",$C100="",$D100="",$E100="",$E100="UPT",$F100="",$F100&gt;an_final,$H100="",$N100=FALSE),"",P_BDI_ROM*VLOOKUP(O100,Coef!$E$2:$F$17,2,FALSE))</f>
        <v/>
      </c>
      <c r="L100" s="226" t="str">
        <f t="shared" si="5"/>
        <v/>
      </c>
      <c r="M100" s="226" t="str">
        <f t="shared" si="6"/>
        <v/>
      </c>
      <c r="N100" s="367" t="b">
        <f t="shared" si="7"/>
        <v>0</v>
      </c>
      <c r="O100" s="219">
        <f t="shared" si="8"/>
        <v>1</v>
      </c>
    </row>
    <row r="101" spans="1:15" x14ac:dyDescent="0.25">
      <c r="A101" s="216">
        <v>92</v>
      </c>
      <c r="B101" s="39"/>
      <c r="C101" s="39"/>
      <c r="D101" s="39"/>
      <c r="E101" s="359"/>
      <c r="F101" s="38"/>
      <c r="G101" s="38"/>
      <c r="H101" s="38"/>
      <c r="I101" s="38"/>
      <c r="J101" s="67" t="str">
        <f>IF(OR($B101="",$C101="",$D101="",$E101="",$E101="UPT",$F101&lt;an_initial,$F101&gt;an_final,H101="",$N101=FALSE),"",P_BDI_ROM*VLOOKUP(O101,Coef!$E$2:$F$17,2,FALSE))</f>
        <v/>
      </c>
      <c r="K101" s="67" t="str">
        <f>IF(OR($B101="",$C101="",$D101="",$E101="",$E101="UPT",$F101="",$F101&gt;an_final,$H101="",$N101=FALSE),"",P_BDI_ROM*VLOOKUP(O101,Coef!$E$2:$F$17,2,FALSE))</f>
        <v/>
      </c>
      <c r="L101" s="226" t="str">
        <f t="shared" si="5"/>
        <v/>
      </c>
      <c r="M101" s="226" t="str">
        <f t="shared" si="6"/>
        <v/>
      </c>
      <c r="N101" s="367" t="b">
        <f t="shared" si="7"/>
        <v>0</v>
      </c>
      <c r="O101" s="219">
        <f t="shared" si="8"/>
        <v>1</v>
      </c>
    </row>
    <row r="102" spans="1:15" x14ac:dyDescent="0.25">
      <c r="A102" s="216">
        <v>93</v>
      </c>
      <c r="B102" s="39"/>
      <c r="C102" s="39"/>
      <c r="D102" s="39"/>
      <c r="E102" s="359"/>
      <c r="F102" s="38"/>
      <c r="G102" s="38"/>
      <c r="H102" s="38"/>
      <c r="I102" s="38"/>
      <c r="J102" s="67" t="str">
        <f>IF(OR($B102="",$C102="",$D102="",$E102="",$E102="UPT",$F102&lt;an_initial,$F102&gt;an_final,H102="",$N102=FALSE),"",P_BDI_ROM*VLOOKUP(O102,Coef!$E$2:$F$17,2,FALSE))</f>
        <v/>
      </c>
      <c r="K102" s="67" t="str">
        <f>IF(OR($B102="",$C102="",$D102="",$E102="",$E102="UPT",$F102="",$F102&gt;an_final,$H102="",$N102=FALSE),"",P_BDI_ROM*VLOOKUP(O102,Coef!$E$2:$F$17,2,FALSE))</f>
        <v/>
      </c>
      <c r="L102" s="226" t="str">
        <f t="shared" si="5"/>
        <v/>
      </c>
      <c r="M102" s="226" t="str">
        <f t="shared" si="6"/>
        <v/>
      </c>
      <c r="N102" s="367" t="b">
        <f t="shared" si="7"/>
        <v>0</v>
      </c>
      <c r="O102" s="219">
        <f t="shared" si="8"/>
        <v>1</v>
      </c>
    </row>
    <row r="103" spans="1:15" x14ac:dyDescent="0.25">
      <c r="A103" s="216">
        <v>94</v>
      </c>
      <c r="B103" s="39"/>
      <c r="C103" s="39"/>
      <c r="D103" s="39"/>
      <c r="E103" s="359"/>
      <c r="F103" s="38"/>
      <c r="G103" s="38"/>
      <c r="H103" s="38"/>
      <c r="I103" s="38"/>
      <c r="J103" s="67" t="str">
        <f>IF(OR($B103="",$C103="",$D103="",$E103="",$E103="UPT",$F103&lt;an_initial,$F103&gt;an_final,H103="",$N103=FALSE),"",P_BDI_ROM*VLOOKUP(O103,Coef!$E$2:$F$17,2,FALSE))</f>
        <v/>
      </c>
      <c r="K103" s="67" t="str">
        <f>IF(OR($B103="",$C103="",$D103="",$E103="",$E103="UPT",$F103="",$F103&gt;an_final,$H103="",$N103=FALSE),"",P_BDI_ROM*VLOOKUP(O103,Coef!$E$2:$F$17,2,FALSE))</f>
        <v/>
      </c>
      <c r="L103" s="226" t="str">
        <f t="shared" si="5"/>
        <v/>
      </c>
      <c r="M103" s="226" t="str">
        <f t="shared" si="6"/>
        <v/>
      </c>
      <c r="N103" s="367" t="b">
        <f t="shared" si="7"/>
        <v>0</v>
      </c>
      <c r="O103" s="219">
        <f t="shared" si="8"/>
        <v>1</v>
      </c>
    </row>
    <row r="104" spans="1:15" x14ac:dyDescent="0.25">
      <c r="A104" s="216">
        <v>95</v>
      </c>
      <c r="B104" s="39"/>
      <c r="C104" s="39"/>
      <c r="D104" s="39"/>
      <c r="E104" s="359"/>
      <c r="F104" s="38"/>
      <c r="G104" s="38"/>
      <c r="H104" s="38"/>
      <c r="I104" s="38"/>
      <c r="J104" s="67" t="str">
        <f>IF(OR($B104="",$C104="",$D104="",$E104="",$E104="UPT",$F104&lt;an_initial,$F104&gt;an_final,H104="",$N104=FALSE),"",P_BDI_ROM*VLOOKUP(O104,Coef!$E$2:$F$17,2,FALSE))</f>
        <v/>
      </c>
      <c r="K104" s="67" t="str">
        <f>IF(OR($B104="",$C104="",$D104="",$E104="",$E104="UPT",$F104="",$F104&gt;an_final,$H104="",$N104=FALSE),"",P_BDI_ROM*VLOOKUP(O104,Coef!$E$2:$F$17,2,FALSE))</f>
        <v/>
      </c>
      <c r="L104" s="226" t="str">
        <f t="shared" si="5"/>
        <v/>
      </c>
      <c r="M104" s="226" t="str">
        <f t="shared" si="6"/>
        <v/>
      </c>
      <c r="N104" s="367" t="b">
        <f t="shared" si="7"/>
        <v>0</v>
      </c>
      <c r="O104" s="219">
        <f t="shared" si="8"/>
        <v>1</v>
      </c>
    </row>
    <row r="105" spans="1:15" x14ac:dyDescent="0.25">
      <c r="A105" s="216">
        <v>96</v>
      </c>
      <c r="B105" s="39"/>
      <c r="C105" s="39"/>
      <c r="D105" s="39"/>
      <c r="E105" s="359"/>
      <c r="F105" s="38"/>
      <c r="G105" s="38"/>
      <c r="H105" s="38"/>
      <c r="I105" s="38"/>
      <c r="J105" s="67" t="str">
        <f>IF(OR($B105="",$C105="",$D105="",$E105="",$E105="UPT",$F105&lt;an_initial,$F105&gt;an_final,H105="",$N105=FALSE),"",P_BDI_ROM*VLOOKUP(O105,Coef!$E$2:$F$17,2,FALSE))</f>
        <v/>
      </c>
      <c r="K105" s="67" t="str">
        <f>IF(OR($B105="",$C105="",$D105="",$E105="",$E105="UPT",$F105="",$F105&gt;an_final,$H105="",$N105=FALSE),"",P_BDI_ROM*VLOOKUP(O105,Coef!$E$2:$F$17,2,FALSE))</f>
        <v/>
      </c>
      <c r="L105" s="226" t="str">
        <f t="shared" si="5"/>
        <v/>
      </c>
      <c r="M105" s="226" t="str">
        <f t="shared" si="6"/>
        <v/>
      </c>
      <c r="N105" s="367" t="b">
        <f t="shared" si="7"/>
        <v>0</v>
      </c>
      <c r="O105" s="219">
        <f t="shared" si="8"/>
        <v>1</v>
      </c>
    </row>
    <row r="106" spans="1:15" x14ac:dyDescent="0.25">
      <c r="A106" s="216">
        <v>97</v>
      </c>
      <c r="B106" s="39"/>
      <c r="C106" s="39"/>
      <c r="D106" s="39"/>
      <c r="E106" s="359"/>
      <c r="F106" s="38"/>
      <c r="G106" s="38"/>
      <c r="H106" s="38"/>
      <c r="I106" s="38"/>
      <c r="J106" s="67" t="str">
        <f>IF(OR($B106="",$C106="",$D106="",$E106="",$E106="UPT",$F106&lt;an_initial,$F106&gt;an_final,H106="",$N106=FALSE),"",P_BDI_ROM*VLOOKUP(O106,Coef!$E$2:$F$17,2,FALSE))</f>
        <v/>
      </c>
      <c r="K106" s="67" t="str">
        <f>IF(OR($B106="",$C106="",$D106="",$E106="",$E106="UPT",$F106="",$F106&gt;an_final,$H106="",$N106=FALSE),"",P_BDI_ROM*VLOOKUP(O106,Coef!$E$2:$F$17,2,FALSE))</f>
        <v/>
      </c>
      <c r="L106" s="226" t="str">
        <f t="shared" si="5"/>
        <v/>
      </c>
      <c r="M106" s="226" t="str">
        <f t="shared" si="6"/>
        <v/>
      </c>
      <c r="N106" s="367" t="b">
        <f t="shared" si="7"/>
        <v>0</v>
      </c>
      <c r="O106" s="219">
        <f t="shared" ref="O106:O137" si="9">LEN(B106)-LEN(SUBSTITUTE(B106,",",""))+1</f>
        <v>1</v>
      </c>
    </row>
    <row r="107" spans="1:15" x14ac:dyDescent="0.25">
      <c r="A107" s="216">
        <v>98</v>
      </c>
      <c r="B107" s="39"/>
      <c r="C107" s="39"/>
      <c r="D107" s="39"/>
      <c r="E107" s="359"/>
      <c r="F107" s="38"/>
      <c r="G107" s="38"/>
      <c r="H107" s="38"/>
      <c r="I107" s="38"/>
      <c r="J107" s="67" t="str">
        <f>IF(OR($B107="",$C107="",$D107="",$E107="",$E107="UPT",$F107&lt;an_initial,$F107&gt;an_final,H107="",$N107=FALSE),"",P_BDI_ROM*VLOOKUP(O107,Coef!$E$2:$F$17,2,FALSE))</f>
        <v/>
      </c>
      <c r="K107" s="67" t="str">
        <f>IF(OR($B107="",$C107="",$D107="",$E107="",$E107="UPT",$F107="",$F107&gt;an_final,$H107="",$N107=FALSE),"",P_BDI_ROM*VLOOKUP(O107,Coef!$E$2:$F$17,2,FALSE))</f>
        <v/>
      </c>
      <c r="L107" s="226" t="str">
        <f t="shared" si="5"/>
        <v/>
      </c>
      <c r="M107" s="226" t="str">
        <f t="shared" si="6"/>
        <v/>
      </c>
      <c r="N107" s="367" t="b">
        <f t="shared" si="7"/>
        <v>0</v>
      </c>
      <c r="O107" s="219">
        <f t="shared" si="9"/>
        <v>1</v>
      </c>
    </row>
    <row r="108" spans="1:15" x14ac:dyDescent="0.25">
      <c r="A108" s="216">
        <v>99</v>
      </c>
      <c r="B108" s="39"/>
      <c r="C108" s="39"/>
      <c r="D108" s="39"/>
      <c r="E108" s="359"/>
      <c r="F108" s="38"/>
      <c r="G108" s="38"/>
      <c r="H108" s="38"/>
      <c r="I108" s="38"/>
      <c r="J108" s="67" t="str">
        <f>IF(OR($B108="",$C108="",$D108="",$E108="",$E108="UPT",$F108&lt;an_initial,$F108&gt;an_final,H108="",$N108=FALSE),"",P_BDI_ROM*VLOOKUP(O108,Coef!$E$2:$F$17,2,FALSE))</f>
        <v/>
      </c>
      <c r="K108" s="67" t="str">
        <f>IF(OR($B108="",$C108="",$D108="",$E108="",$E108="UPT",$F108="",$F108&gt;an_final,$H108="",$N108=FALSE),"",P_BDI_ROM*VLOOKUP(O108,Coef!$E$2:$F$17,2,FALSE))</f>
        <v/>
      </c>
      <c r="L108" s="226" t="str">
        <f t="shared" si="5"/>
        <v/>
      </c>
      <c r="M108" s="226" t="str">
        <f t="shared" si="6"/>
        <v/>
      </c>
      <c r="N108" s="367" t="b">
        <f t="shared" si="7"/>
        <v>0</v>
      </c>
      <c r="O108" s="219">
        <f t="shared" si="9"/>
        <v>1</v>
      </c>
    </row>
    <row r="109" spans="1:15" x14ac:dyDescent="0.25">
      <c r="A109" s="216">
        <v>100</v>
      </c>
      <c r="B109" s="39"/>
      <c r="C109" s="39"/>
      <c r="D109" s="39"/>
      <c r="E109" s="359"/>
      <c r="F109" s="38"/>
      <c r="G109" s="38"/>
      <c r="H109" s="38"/>
      <c r="I109" s="38"/>
      <c r="J109" s="67" t="str">
        <f>IF(OR($B109="",$C109="",$D109="",$E109="",$E109="UPT",$F109&lt;an_initial,$F109&gt;an_final,H109="",$N109=FALSE),"",P_BDI_ROM*VLOOKUP(O109,Coef!$E$2:$F$17,2,FALSE))</f>
        <v/>
      </c>
      <c r="K109" s="67" t="str">
        <f>IF(OR($B109="",$C109="",$D109="",$E109="",$E109="UPT",$F109="",$F109&gt;an_final,$H109="",$N109=FALSE),"",P_BDI_ROM*VLOOKUP(O109,Coef!$E$2:$F$17,2,FALSE))</f>
        <v/>
      </c>
      <c r="L109" s="226" t="str">
        <f t="shared" si="5"/>
        <v/>
      </c>
      <c r="M109" s="226" t="str">
        <f t="shared" si="6"/>
        <v/>
      </c>
      <c r="N109" s="367" t="b">
        <f t="shared" si="7"/>
        <v>0</v>
      </c>
      <c r="O109" s="219">
        <f t="shared" si="9"/>
        <v>1</v>
      </c>
    </row>
    <row r="110" spans="1:15" x14ac:dyDescent="0.25">
      <c r="A110" s="216">
        <v>101</v>
      </c>
      <c r="B110" s="39"/>
      <c r="C110" s="39"/>
      <c r="D110" s="39"/>
      <c r="E110" s="359"/>
      <c r="F110" s="38"/>
      <c r="G110" s="38"/>
      <c r="H110" s="38"/>
      <c r="I110" s="38"/>
      <c r="J110" s="67" t="str">
        <f>IF(OR($B110="",$C110="",$D110="",$E110="",$E110="UPT",$F110&lt;an_initial,$F110&gt;an_final,H110="",$N110=FALSE),"",P_BDI_ROM*VLOOKUP(O110,Coef!$E$2:$F$17,2,FALSE))</f>
        <v/>
      </c>
      <c r="K110" s="67" t="str">
        <f>IF(OR($B110="",$C110="",$D110="",$E110="",$E110="UPT",$F110="",$F110&gt;an_final,$H110="",$N110=FALSE),"",P_BDI_ROM*VLOOKUP(O110,Coef!$E$2:$F$17,2,FALSE))</f>
        <v/>
      </c>
      <c r="L110" s="226" t="str">
        <f t="shared" si="5"/>
        <v/>
      </c>
      <c r="M110" s="226" t="str">
        <f t="shared" si="6"/>
        <v/>
      </c>
      <c r="N110" s="367" t="b">
        <f t="shared" si="7"/>
        <v>0</v>
      </c>
      <c r="O110" s="219">
        <f t="shared" si="9"/>
        <v>1</v>
      </c>
    </row>
    <row r="111" spans="1:15" x14ac:dyDescent="0.25">
      <c r="A111" s="216">
        <v>102</v>
      </c>
      <c r="B111" s="39"/>
      <c r="C111" s="39"/>
      <c r="D111" s="39"/>
      <c r="E111" s="359"/>
      <c r="F111" s="38"/>
      <c r="G111" s="38"/>
      <c r="H111" s="38"/>
      <c r="I111" s="38"/>
      <c r="J111" s="67" t="str">
        <f>IF(OR($B111="",$C111="",$D111="",$E111="",$E111="UPT",$F111&lt;an_initial,$F111&gt;an_final,H111="",$N111=FALSE),"",P_BDI_ROM*VLOOKUP(O111,Coef!$E$2:$F$17,2,FALSE))</f>
        <v/>
      </c>
      <c r="K111" s="67" t="str">
        <f>IF(OR($B111="",$C111="",$D111="",$E111="",$E111="UPT",$F111="",$F111&gt;an_final,$H111="",$N111=FALSE),"",P_BDI_ROM*VLOOKUP(O111,Coef!$E$2:$F$17,2,FALSE))</f>
        <v/>
      </c>
      <c r="L111" s="226" t="str">
        <f t="shared" si="5"/>
        <v/>
      </c>
      <c r="M111" s="226" t="str">
        <f t="shared" si="6"/>
        <v/>
      </c>
      <c r="N111" s="367" t="b">
        <f t="shared" si="7"/>
        <v>0</v>
      </c>
      <c r="O111" s="219">
        <f t="shared" si="9"/>
        <v>1</v>
      </c>
    </row>
    <row r="112" spans="1:15" x14ac:dyDescent="0.25">
      <c r="A112" s="216">
        <v>103</v>
      </c>
      <c r="B112" s="39"/>
      <c r="C112" s="39"/>
      <c r="D112" s="39"/>
      <c r="E112" s="359"/>
      <c r="F112" s="38"/>
      <c r="G112" s="38"/>
      <c r="H112" s="38"/>
      <c r="I112" s="38"/>
      <c r="J112" s="67" t="str">
        <f>IF(OR($B112="",$C112="",$D112="",$E112="",$E112="UPT",$F112&lt;an_initial,$F112&gt;an_final,H112="",$N112=FALSE),"",P_BDI_ROM*VLOOKUP(O112,Coef!$E$2:$F$17,2,FALSE))</f>
        <v/>
      </c>
      <c r="K112" s="67" t="str">
        <f>IF(OR($B112="",$C112="",$D112="",$E112="",$E112="UPT",$F112="",$F112&gt;an_final,$H112="",$N112=FALSE),"",P_BDI_ROM*VLOOKUP(O112,Coef!$E$2:$F$17,2,FALSE))</f>
        <v/>
      </c>
      <c r="L112" s="226" t="str">
        <f t="shared" si="5"/>
        <v/>
      </c>
      <c r="M112" s="226" t="str">
        <f t="shared" si="6"/>
        <v/>
      </c>
      <c r="N112" s="367" t="b">
        <f t="shared" si="7"/>
        <v>0</v>
      </c>
      <c r="O112" s="219">
        <f t="shared" si="9"/>
        <v>1</v>
      </c>
    </row>
    <row r="113" spans="1:15" x14ac:dyDescent="0.25">
      <c r="A113" s="216">
        <v>104</v>
      </c>
      <c r="B113" s="39"/>
      <c r="C113" s="39"/>
      <c r="D113" s="39"/>
      <c r="E113" s="359"/>
      <c r="F113" s="38"/>
      <c r="G113" s="38"/>
      <c r="H113" s="38"/>
      <c r="I113" s="38"/>
      <c r="J113" s="67" t="str">
        <f>IF(OR($B113="",$C113="",$D113="",$E113="",$E113="UPT",$F113&lt;an_initial,$F113&gt;an_final,H113="",$N113=FALSE),"",P_BDI_ROM*VLOOKUP(O113,Coef!$E$2:$F$17,2,FALSE))</f>
        <v/>
      </c>
      <c r="K113" s="67" t="str">
        <f>IF(OR($B113="",$C113="",$D113="",$E113="",$E113="UPT",$F113="",$F113&gt;an_final,$H113="",$N113=FALSE),"",P_BDI_ROM*VLOOKUP(O113,Coef!$E$2:$F$17,2,FALSE))</f>
        <v/>
      </c>
      <c r="L113" s="226" t="str">
        <f t="shared" si="5"/>
        <v/>
      </c>
      <c r="M113" s="226" t="str">
        <f t="shared" si="6"/>
        <v/>
      </c>
      <c r="N113" s="367" t="b">
        <f t="shared" si="7"/>
        <v>0</v>
      </c>
      <c r="O113" s="219">
        <f t="shared" si="9"/>
        <v>1</v>
      </c>
    </row>
    <row r="114" spans="1:15" x14ac:dyDescent="0.25">
      <c r="A114" s="216">
        <v>105</v>
      </c>
      <c r="B114" s="39"/>
      <c r="C114" s="39"/>
      <c r="D114" s="39"/>
      <c r="E114" s="359"/>
      <c r="F114" s="38"/>
      <c r="G114" s="38"/>
      <c r="H114" s="38"/>
      <c r="I114" s="38"/>
      <c r="J114" s="67" t="str">
        <f>IF(OR($B114="",$C114="",$D114="",$E114="",$E114="UPT",$F114&lt;an_initial,$F114&gt;an_final,H114="",$N114=FALSE),"",P_BDI_ROM*VLOOKUP(O114,Coef!$E$2:$F$17,2,FALSE))</f>
        <v/>
      </c>
      <c r="K114" s="67" t="str">
        <f>IF(OR($B114="",$C114="",$D114="",$E114="",$E114="UPT",$F114="",$F114&gt;an_final,$H114="",$N114=FALSE),"",P_BDI_ROM*VLOOKUP(O114,Coef!$E$2:$F$17,2,FALSE))</f>
        <v/>
      </c>
      <c r="L114" s="226" t="str">
        <f t="shared" si="5"/>
        <v/>
      </c>
      <c r="M114" s="226" t="str">
        <f t="shared" si="6"/>
        <v/>
      </c>
      <c r="N114" s="367" t="b">
        <f t="shared" si="7"/>
        <v>0</v>
      </c>
      <c r="O114" s="219">
        <f t="shared" si="9"/>
        <v>1</v>
      </c>
    </row>
    <row r="115" spans="1:15" x14ac:dyDescent="0.25">
      <c r="A115" s="216">
        <v>106</v>
      </c>
      <c r="B115" s="39"/>
      <c r="C115" s="39"/>
      <c r="D115" s="39"/>
      <c r="E115" s="359"/>
      <c r="F115" s="38"/>
      <c r="G115" s="38"/>
      <c r="H115" s="38"/>
      <c r="I115" s="38"/>
      <c r="J115" s="67" t="str">
        <f>IF(OR($B115="",$C115="",$D115="",$E115="",$E115="UPT",$F115&lt;an_initial,$F115&gt;an_final,H115="",$N115=FALSE),"",P_BDI_ROM*VLOOKUP(O115,Coef!$E$2:$F$17,2,FALSE))</f>
        <v/>
      </c>
      <c r="K115" s="67" t="str">
        <f>IF(OR($B115="",$C115="",$D115="",$E115="",$E115="UPT",$F115="",$F115&gt;an_final,$H115="",$N115=FALSE),"",P_BDI_ROM*VLOOKUP(O115,Coef!$E$2:$F$17,2,FALSE))</f>
        <v/>
      </c>
      <c r="L115" s="226" t="str">
        <f t="shared" si="5"/>
        <v/>
      </c>
      <c r="M115" s="226" t="str">
        <f t="shared" si="6"/>
        <v/>
      </c>
      <c r="N115" s="367" t="b">
        <f t="shared" si="7"/>
        <v>0</v>
      </c>
      <c r="O115" s="219">
        <f t="shared" si="9"/>
        <v>1</v>
      </c>
    </row>
    <row r="116" spans="1:15" x14ac:dyDescent="0.25">
      <c r="A116" s="216">
        <v>107</v>
      </c>
      <c r="B116" s="39"/>
      <c r="C116" s="39"/>
      <c r="D116" s="39"/>
      <c r="E116" s="359"/>
      <c r="F116" s="38"/>
      <c r="G116" s="38"/>
      <c r="H116" s="38"/>
      <c r="I116" s="38"/>
      <c r="J116" s="67" t="str">
        <f>IF(OR($B116="",$C116="",$D116="",$E116="",$E116="UPT",$F116&lt;an_initial,$F116&gt;an_final,H116="",$N116=FALSE),"",P_BDI_ROM*VLOOKUP(O116,Coef!$E$2:$F$17,2,FALSE))</f>
        <v/>
      </c>
      <c r="K116" s="67" t="str">
        <f>IF(OR($B116="",$C116="",$D116="",$E116="",$E116="UPT",$F116="",$F116&gt;an_final,$H116="",$N116=FALSE),"",P_BDI_ROM*VLOOKUP(O116,Coef!$E$2:$F$17,2,FALSE))</f>
        <v/>
      </c>
      <c r="L116" s="226" t="str">
        <f t="shared" si="5"/>
        <v/>
      </c>
      <c r="M116" s="226" t="str">
        <f t="shared" si="6"/>
        <v/>
      </c>
      <c r="N116" s="367" t="b">
        <f t="shared" si="7"/>
        <v>0</v>
      </c>
      <c r="O116" s="219">
        <f t="shared" si="9"/>
        <v>1</v>
      </c>
    </row>
    <row r="117" spans="1:15" x14ac:dyDescent="0.25">
      <c r="A117" s="216">
        <v>108</v>
      </c>
      <c r="B117" s="39"/>
      <c r="C117" s="39"/>
      <c r="D117" s="39"/>
      <c r="E117" s="359"/>
      <c r="F117" s="38"/>
      <c r="G117" s="38"/>
      <c r="H117" s="38"/>
      <c r="I117" s="38"/>
      <c r="J117" s="67" t="str">
        <f>IF(OR($B117="",$C117="",$D117="",$E117="",$E117="UPT",$F117&lt;an_initial,$F117&gt;an_final,H117="",$N117=FALSE),"",P_BDI_ROM*VLOOKUP(O117,Coef!$E$2:$F$17,2,FALSE))</f>
        <v/>
      </c>
      <c r="K117" s="67" t="str">
        <f>IF(OR($B117="",$C117="",$D117="",$E117="",$E117="UPT",$F117="",$F117&gt;an_final,$H117="",$N117=FALSE),"",P_BDI_ROM*VLOOKUP(O117,Coef!$E$2:$F$17,2,FALSE))</f>
        <v/>
      </c>
      <c r="L117" s="226" t="str">
        <f t="shared" si="5"/>
        <v/>
      </c>
      <c r="M117" s="226" t="str">
        <f t="shared" si="6"/>
        <v/>
      </c>
      <c r="N117" s="367" t="b">
        <f t="shared" si="7"/>
        <v>0</v>
      </c>
      <c r="O117" s="219">
        <f t="shared" si="9"/>
        <v>1</v>
      </c>
    </row>
    <row r="118" spans="1:15" x14ac:dyDescent="0.25">
      <c r="A118" s="216">
        <v>109</v>
      </c>
      <c r="B118" s="39"/>
      <c r="C118" s="39"/>
      <c r="D118" s="39"/>
      <c r="E118" s="359"/>
      <c r="F118" s="38"/>
      <c r="G118" s="38"/>
      <c r="H118" s="38"/>
      <c r="I118" s="38"/>
      <c r="J118" s="67" t="str">
        <f>IF(OR($B118="",$C118="",$D118="",$E118="",$E118="UPT",$F118&lt;an_initial,$F118&gt;an_final,H118="",$N118=FALSE),"",P_BDI_ROM*VLOOKUP(O118,Coef!$E$2:$F$17,2,FALSE))</f>
        <v/>
      </c>
      <c r="K118" s="67" t="str">
        <f>IF(OR($B118="",$C118="",$D118="",$E118="",$E118="UPT",$F118="",$F118&gt;an_final,$H118="",$N118=FALSE),"",P_BDI_ROM*VLOOKUP(O118,Coef!$E$2:$F$17,2,FALSE))</f>
        <v/>
      </c>
      <c r="L118" s="226" t="str">
        <f t="shared" si="5"/>
        <v/>
      </c>
      <c r="M118" s="226" t="str">
        <f t="shared" si="6"/>
        <v/>
      </c>
      <c r="N118" s="367" t="b">
        <f t="shared" si="7"/>
        <v>0</v>
      </c>
      <c r="O118" s="219">
        <f t="shared" si="9"/>
        <v>1</v>
      </c>
    </row>
    <row r="119" spans="1:15" x14ac:dyDescent="0.25">
      <c r="A119" s="216">
        <v>110</v>
      </c>
      <c r="B119" s="39"/>
      <c r="C119" s="39"/>
      <c r="D119" s="39"/>
      <c r="E119" s="359"/>
      <c r="F119" s="38"/>
      <c r="G119" s="38"/>
      <c r="H119" s="38"/>
      <c r="I119" s="38"/>
      <c r="J119" s="67" t="str">
        <f>IF(OR($B119="",$C119="",$D119="",$E119="",$E119="UPT",$F119&lt;an_initial,$F119&gt;an_final,H119="",$N119=FALSE),"",P_BDI_ROM*VLOOKUP(O119,Coef!$E$2:$F$17,2,FALSE))</f>
        <v/>
      </c>
      <c r="K119" s="67" t="str">
        <f>IF(OR($B119="",$C119="",$D119="",$E119="",$E119="UPT",$F119="",$F119&gt;an_final,$H119="",$N119=FALSE),"",P_BDI_ROM*VLOOKUP(O119,Coef!$E$2:$F$17,2,FALSE))</f>
        <v/>
      </c>
      <c r="L119" s="226" t="str">
        <f t="shared" si="5"/>
        <v/>
      </c>
      <c r="M119" s="226" t="str">
        <f t="shared" si="6"/>
        <v/>
      </c>
      <c r="N119" s="367" t="b">
        <f t="shared" si="7"/>
        <v>0</v>
      </c>
      <c r="O119" s="219">
        <f t="shared" si="9"/>
        <v>1</v>
      </c>
    </row>
    <row r="120" spans="1:15" x14ac:dyDescent="0.25">
      <c r="A120" s="216">
        <v>111</v>
      </c>
      <c r="B120" s="39"/>
      <c r="C120" s="39"/>
      <c r="D120" s="39"/>
      <c r="E120" s="359"/>
      <c r="F120" s="38"/>
      <c r="G120" s="38"/>
      <c r="H120" s="38"/>
      <c r="I120" s="38"/>
      <c r="J120" s="67" t="str">
        <f>IF(OR($B120="",$C120="",$D120="",$E120="",$E120="UPT",$F120&lt;an_initial,$F120&gt;an_final,H120="",$N120=FALSE),"",P_BDI_ROM*VLOOKUP(O120,Coef!$E$2:$F$17,2,FALSE))</f>
        <v/>
      </c>
      <c r="K120" s="67" t="str">
        <f>IF(OR($B120="",$C120="",$D120="",$E120="",$E120="UPT",$F120="",$F120&gt;an_final,$H120="",$N120=FALSE),"",P_BDI_ROM*VLOOKUP(O120,Coef!$E$2:$F$17,2,FALSE))</f>
        <v/>
      </c>
      <c r="L120" s="226" t="str">
        <f t="shared" si="5"/>
        <v/>
      </c>
      <c r="M120" s="226" t="str">
        <f t="shared" si="6"/>
        <v/>
      </c>
      <c r="N120" s="367" t="b">
        <f t="shared" si="7"/>
        <v>0</v>
      </c>
      <c r="O120" s="219">
        <f t="shared" si="9"/>
        <v>1</v>
      </c>
    </row>
    <row r="121" spans="1:15" x14ac:dyDescent="0.25">
      <c r="A121" s="216">
        <v>112</v>
      </c>
      <c r="B121" s="39"/>
      <c r="C121" s="39"/>
      <c r="D121" s="39"/>
      <c r="E121" s="359"/>
      <c r="F121" s="38"/>
      <c r="G121" s="38"/>
      <c r="H121" s="38"/>
      <c r="I121" s="38"/>
      <c r="J121" s="67" t="str">
        <f>IF(OR($B121="",$C121="",$D121="",$E121="",$E121="UPT",$F121&lt;an_initial,$F121&gt;an_final,H121="",$N121=FALSE),"",P_BDI_ROM*VLOOKUP(O121,Coef!$E$2:$F$17,2,FALSE))</f>
        <v/>
      </c>
      <c r="K121" s="67" t="str">
        <f>IF(OR($B121="",$C121="",$D121="",$E121="",$E121="UPT",$F121="",$F121&gt;an_final,$H121="",$N121=FALSE),"",P_BDI_ROM*VLOOKUP(O121,Coef!$E$2:$F$17,2,FALSE))</f>
        <v/>
      </c>
      <c r="L121" s="226" t="str">
        <f t="shared" si="5"/>
        <v/>
      </c>
      <c r="M121" s="226" t="str">
        <f t="shared" si="6"/>
        <v/>
      </c>
      <c r="N121" s="367" t="b">
        <f t="shared" si="7"/>
        <v>0</v>
      </c>
      <c r="O121" s="219">
        <f t="shared" si="9"/>
        <v>1</v>
      </c>
    </row>
    <row r="122" spans="1:15" x14ac:dyDescent="0.25">
      <c r="A122" s="216">
        <v>113</v>
      </c>
      <c r="B122" s="39"/>
      <c r="C122" s="39"/>
      <c r="D122" s="39"/>
      <c r="E122" s="359"/>
      <c r="F122" s="38"/>
      <c r="G122" s="38"/>
      <c r="H122" s="38"/>
      <c r="I122" s="38"/>
      <c r="J122" s="67" t="str">
        <f>IF(OR($B122="",$C122="",$D122="",$E122="",$E122="UPT",$F122&lt;an_initial,$F122&gt;an_final,H122="",$N122=FALSE),"",P_BDI_ROM*VLOOKUP(O122,Coef!$E$2:$F$17,2,FALSE))</f>
        <v/>
      </c>
      <c r="K122" s="67" t="str">
        <f>IF(OR($B122="",$C122="",$D122="",$E122="",$E122="UPT",$F122="",$F122&gt;an_final,$H122="",$N122=FALSE),"",P_BDI_ROM*VLOOKUP(O122,Coef!$E$2:$F$17,2,FALSE))</f>
        <v/>
      </c>
      <c r="L122" s="226" t="str">
        <f t="shared" si="5"/>
        <v/>
      </c>
      <c r="M122" s="226" t="str">
        <f t="shared" si="6"/>
        <v/>
      </c>
      <c r="N122" s="367" t="b">
        <f t="shared" si="7"/>
        <v>0</v>
      </c>
      <c r="O122" s="219">
        <f t="shared" si="9"/>
        <v>1</v>
      </c>
    </row>
    <row r="123" spans="1:15" x14ac:dyDescent="0.25">
      <c r="A123" s="216">
        <v>114</v>
      </c>
      <c r="B123" s="39"/>
      <c r="C123" s="39"/>
      <c r="D123" s="39"/>
      <c r="E123" s="359"/>
      <c r="F123" s="38"/>
      <c r="G123" s="38"/>
      <c r="H123" s="38"/>
      <c r="I123" s="38"/>
      <c r="J123" s="67" t="str">
        <f>IF(OR($B123="",$C123="",$D123="",$E123="",$E123="UPT",$F123&lt;an_initial,$F123&gt;an_final,H123="",$N123=FALSE),"",P_BDI_ROM*VLOOKUP(O123,Coef!$E$2:$F$17,2,FALSE))</f>
        <v/>
      </c>
      <c r="K123" s="67" t="str">
        <f>IF(OR($B123="",$C123="",$D123="",$E123="",$E123="UPT",$F123="",$F123&gt;an_final,$H123="",$N123=FALSE),"",P_BDI_ROM*VLOOKUP(O123,Coef!$E$2:$F$17,2,FALSE))</f>
        <v/>
      </c>
      <c r="L123" s="226" t="str">
        <f t="shared" si="5"/>
        <v/>
      </c>
      <c r="M123" s="226" t="str">
        <f t="shared" si="6"/>
        <v/>
      </c>
      <c r="N123" s="367" t="b">
        <f t="shared" si="7"/>
        <v>0</v>
      </c>
      <c r="O123" s="219">
        <f t="shared" si="9"/>
        <v>1</v>
      </c>
    </row>
    <row r="124" spans="1:15" x14ac:dyDescent="0.25">
      <c r="A124" s="216">
        <v>115</v>
      </c>
      <c r="B124" s="39"/>
      <c r="C124" s="39"/>
      <c r="D124" s="39"/>
      <c r="E124" s="359"/>
      <c r="F124" s="38"/>
      <c r="G124" s="38"/>
      <c r="H124" s="38"/>
      <c r="I124" s="38"/>
      <c r="J124" s="67" t="str">
        <f>IF(OR($B124="",$C124="",$D124="",$E124="",$E124="UPT",$F124&lt;an_initial,$F124&gt;an_final,H124="",$N124=FALSE),"",P_BDI_ROM*VLOOKUP(O124,Coef!$E$2:$F$17,2,FALSE))</f>
        <v/>
      </c>
      <c r="K124" s="67" t="str">
        <f>IF(OR($B124="",$C124="",$D124="",$E124="",$E124="UPT",$F124="",$F124&gt;an_final,$H124="",$N124=FALSE),"",P_BDI_ROM*VLOOKUP(O124,Coef!$E$2:$F$17,2,FALSE))</f>
        <v/>
      </c>
      <c r="L124" s="226" t="str">
        <f t="shared" si="5"/>
        <v/>
      </c>
      <c r="M124" s="226" t="str">
        <f t="shared" si="6"/>
        <v/>
      </c>
      <c r="N124" s="367" t="b">
        <f t="shared" si="7"/>
        <v>0</v>
      </c>
      <c r="O124" s="219">
        <f t="shared" si="9"/>
        <v>1</v>
      </c>
    </row>
    <row r="125" spans="1:15" x14ac:dyDescent="0.25">
      <c r="A125" s="216">
        <v>116</v>
      </c>
      <c r="B125" s="39"/>
      <c r="C125" s="39"/>
      <c r="D125" s="39"/>
      <c r="E125" s="359"/>
      <c r="F125" s="38"/>
      <c r="G125" s="38"/>
      <c r="H125" s="38"/>
      <c r="I125" s="38"/>
      <c r="J125" s="67" t="str">
        <f>IF(OR($B125="",$C125="",$D125="",$E125="",$E125="UPT",$F125&lt;an_initial,$F125&gt;an_final,H125="",$N125=FALSE),"",P_BDI_ROM*VLOOKUP(O125,Coef!$E$2:$F$17,2,FALSE))</f>
        <v/>
      </c>
      <c r="K125" s="67" t="str">
        <f>IF(OR($B125="",$C125="",$D125="",$E125="",$E125="UPT",$F125="",$F125&gt;an_final,$H125="",$N125=FALSE),"",P_BDI_ROM*VLOOKUP(O125,Coef!$E$2:$F$17,2,FALSE))</f>
        <v/>
      </c>
      <c r="L125" s="226" t="str">
        <f t="shared" si="5"/>
        <v/>
      </c>
      <c r="M125" s="226" t="str">
        <f t="shared" si="6"/>
        <v/>
      </c>
      <c r="N125" s="367" t="b">
        <f t="shared" si="7"/>
        <v>0</v>
      </c>
      <c r="O125" s="219">
        <f t="shared" si="9"/>
        <v>1</v>
      </c>
    </row>
    <row r="126" spans="1:15" x14ac:dyDescent="0.25">
      <c r="A126" s="216">
        <v>117</v>
      </c>
      <c r="B126" s="39"/>
      <c r="C126" s="39"/>
      <c r="D126" s="39"/>
      <c r="E126" s="359"/>
      <c r="F126" s="38"/>
      <c r="G126" s="38"/>
      <c r="H126" s="38"/>
      <c r="I126" s="38"/>
      <c r="J126" s="67" t="str">
        <f>IF(OR($B126="",$C126="",$D126="",$E126="",$E126="UPT",$F126&lt;an_initial,$F126&gt;an_final,H126="",$N126=FALSE),"",P_BDI_ROM*VLOOKUP(O126,Coef!$E$2:$F$17,2,FALSE))</f>
        <v/>
      </c>
      <c r="K126" s="67" t="str">
        <f>IF(OR($B126="",$C126="",$D126="",$E126="",$E126="UPT",$F126="",$F126&gt;an_final,$H126="",$N126=FALSE),"",P_BDI_ROM*VLOOKUP(O126,Coef!$E$2:$F$17,2,FALSE))</f>
        <v/>
      </c>
      <c r="L126" s="226" t="str">
        <f t="shared" si="5"/>
        <v/>
      </c>
      <c r="M126" s="226" t="str">
        <f t="shared" si="6"/>
        <v/>
      </c>
      <c r="N126" s="367" t="b">
        <f t="shared" si="7"/>
        <v>0</v>
      </c>
      <c r="O126" s="219">
        <f t="shared" si="9"/>
        <v>1</v>
      </c>
    </row>
    <row r="127" spans="1:15" x14ac:dyDescent="0.25">
      <c r="A127" s="216">
        <v>118</v>
      </c>
      <c r="B127" s="39"/>
      <c r="C127" s="39"/>
      <c r="D127" s="39"/>
      <c r="E127" s="359"/>
      <c r="F127" s="38"/>
      <c r="G127" s="38"/>
      <c r="H127" s="38"/>
      <c r="I127" s="38"/>
      <c r="J127" s="67" t="str">
        <f>IF(OR($B127="",$C127="",$D127="",$E127="",$E127="UPT",$F127&lt;an_initial,$F127&gt;an_final,H127="",$N127=FALSE),"",P_BDI_ROM*VLOOKUP(O127,Coef!$E$2:$F$17,2,FALSE))</f>
        <v/>
      </c>
      <c r="K127" s="67" t="str">
        <f>IF(OR($B127="",$C127="",$D127="",$E127="",$E127="UPT",$F127="",$F127&gt;an_final,$H127="",$N127=FALSE),"",P_BDI_ROM*VLOOKUP(O127,Coef!$E$2:$F$17,2,FALSE))</f>
        <v/>
      </c>
      <c r="L127" s="226" t="str">
        <f t="shared" si="5"/>
        <v/>
      </c>
      <c r="M127" s="226" t="str">
        <f t="shared" si="6"/>
        <v/>
      </c>
      <c r="N127" s="367" t="b">
        <f t="shared" si="7"/>
        <v>0</v>
      </c>
      <c r="O127" s="219">
        <f t="shared" si="9"/>
        <v>1</v>
      </c>
    </row>
    <row r="128" spans="1:15" x14ac:dyDescent="0.25">
      <c r="A128" s="216">
        <v>119</v>
      </c>
      <c r="B128" s="39"/>
      <c r="C128" s="39"/>
      <c r="D128" s="39"/>
      <c r="E128" s="359"/>
      <c r="F128" s="38"/>
      <c r="G128" s="38"/>
      <c r="H128" s="38"/>
      <c r="I128" s="38"/>
      <c r="J128" s="67" t="str">
        <f>IF(OR($B128="",$C128="",$D128="",$E128="",$E128="UPT",$F128&lt;an_initial,$F128&gt;an_final,H128="",$N128=FALSE),"",P_BDI_ROM*VLOOKUP(O128,Coef!$E$2:$F$17,2,FALSE))</f>
        <v/>
      </c>
      <c r="K128" s="67" t="str">
        <f>IF(OR($B128="",$C128="",$D128="",$E128="",$E128="UPT",$F128="",$F128&gt;an_final,$H128="",$N128=FALSE),"",P_BDI_ROM*VLOOKUP(O128,Coef!$E$2:$F$17,2,FALSE))</f>
        <v/>
      </c>
      <c r="L128" s="226" t="str">
        <f t="shared" si="5"/>
        <v/>
      </c>
      <c r="M128" s="226" t="str">
        <f t="shared" si="6"/>
        <v/>
      </c>
      <c r="N128" s="367" t="b">
        <f t="shared" si="7"/>
        <v>0</v>
      </c>
      <c r="O128" s="219">
        <f t="shared" si="9"/>
        <v>1</v>
      </c>
    </row>
    <row r="129" spans="1:15" x14ac:dyDescent="0.25">
      <c r="A129" s="216">
        <v>120</v>
      </c>
      <c r="B129" s="39"/>
      <c r="C129" s="39"/>
      <c r="D129" s="39"/>
      <c r="E129" s="359"/>
      <c r="F129" s="38"/>
      <c r="G129" s="38"/>
      <c r="H129" s="38"/>
      <c r="I129" s="38"/>
      <c r="J129" s="67" t="str">
        <f>IF(OR($B129="",$C129="",$D129="",$E129="",$E129="UPT",$F129&lt;an_initial,$F129&gt;an_final,H129="",$N129=FALSE),"",P_BDI_ROM*VLOOKUP(O129,Coef!$E$2:$F$17,2,FALSE))</f>
        <v/>
      </c>
      <c r="K129" s="67" t="str">
        <f>IF(OR($B129="",$C129="",$D129="",$E129="",$E129="UPT",$F129="",$F129&gt;an_final,$H129="",$N129=FALSE),"",P_BDI_ROM*VLOOKUP(O129,Coef!$E$2:$F$17,2,FALSE))</f>
        <v/>
      </c>
      <c r="L129" s="226" t="str">
        <f t="shared" si="5"/>
        <v/>
      </c>
      <c r="M129" s="226" t="str">
        <f t="shared" si="6"/>
        <v/>
      </c>
      <c r="N129" s="367" t="b">
        <f t="shared" si="7"/>
        <v>0</v>
      </c>
      <c r="O129" s="219">
        <f t="shared" si="9"/>
        <v>1</v>
      </c>
    </row>
    <row r="130" spans="1:15" x14ac:dyDescent="0.25">
      <c r="A130" s="216">
        <v>121</v>
      </c>
      <c r="B130" s="39"/>
      <c r="C130" s="39"/>
      <c r="D130" s="39"/>
      <c r="E130" s="359"/>
      <c r="F130" s="38"/>
      <c r="G130" s="38"/>
      <c r="H130" s="38"/>
      <c r="I130" s="38"/>
      <c r="J130" s="67" t="str">
        <f>IF(OR($B130="",$C130="",$D130="",$E130="",$E130="UPT",$F130&lt;an_initial,$F130&gt;an_final,H130="",$N130=FALSE),"",P_BDI_ROM*VLOOKUP(O130,Coef!$E$2:$F$17,2,FALSE))</f>
        <v/>
      </c>
      <c r="K130" s="67" t="str">
        <f>IF(OR($B130="",$C130="",$D130="",$E130="",$E130="UPT",$F130="",$F130&gt;an_final,$H130="",$N130=FALSE),"",P_BDI_ROM*VLOOKUP(O130,Coef!$E$2:$F$17,2,FALSE))</f>
        <v/>
      </c>
      <c r="L130" s="226" t="str">
        <f t="shared" si="5"/>
        <v/>
      </c>
      <c r="M130" s="226" t="str">
        <f t="shared" si="6"/>
        <v/>
      </c>
      <c r="N130" s="367" t="b">
        <f t="shared" si="7"/>
        <v>0</v>
      </c>
      <c r="O130" s="219">
        <f t="shared" si="9"/>
        <v>1</v>
      </c>
    </row>
    <row r="131" spans="1:15" x14ac:dyDescent="0.25">
      <c r="A131" s="216">
        <v>122</v>
      </c>
      <c r="B131" s="39"/>
      <c r="C131" s="39"/>
      <c r="D131" s="39"/>
      <c r="E131" s="359"/>
      <c r="F131" s="38"/>
      <c r="G131" s="38"/>
      <c r="H131" s="38"/>
      <c r="I131" s="38"/>
      <c r="J131" s="67" t="str">
        <f>IF(OR($B131="",$C131="",$D131="",$E131="",$E131="UPT",$F131&lt;an_initial,$F131&gt;an_final,H131="",$N131=FALSE),"",P_BDI_ROM*VLOOKUP(O131,Coef!$E$2:$F$17,2,FALSE))</f>
        <v/>
      </c>
      <c r="K131" s="67" t="str">
        <f>IF(OR($B131="",$C131="",$D131="",$E131="",$E131="UPT",$F131="",$F131&gt;an_final,$H131="",$N131=FALSE),"",P_BDI_ROM*VLOOKUP(O131,Coef!$E$2:$F$17,2,FALSE))</f>
        <v/>
      </c>
      <c r="L131" s="226" t="str">
        <f t="shared" si="5"/>
        <v/>
      </c>
      <c r="M131" s="226" t="str">
        <f t="shared" si="6"/>
        <v/>
      </c>
      <c r="N131" s="367" t="b">
        <f t="shared" si="7"/>
        <v>0</v>
      </c>
      <c r="O131" s="219">
        <f t="shared" si="9"/>
        <v>1</v>
      </c>
    </row>
    <row r="132" spans="1:15" x14ac:dyDescent="0.25">
      <c r="A132" s="216">
        <v>123</v>
      </c>
      <c r="B132" s="39"/>
      <c r="C132" s="39"/>
      <c r="D132" s="39"/>
      <c r="E132" s="359"/>
      <c r="F132" s="38"/>
      <c r="G132" s="38"/>
      <c r="H132" s="38"/>
      <c r="I132" s="38"/>
      <c r="J132" s="67" t="str">
        <f>IF(OR($B132="",$C132="",$D132="",$E132="",$E132="UPT",$F132&lt;an_initial,$F132&gt;an_final,H132="",$N132=FALSE),"",P_BDI_ROM*VLOOKUP(O132,Coef!$E$2:$F$17,2,FALSE))</f>
        <v/>
      </c>
      <c r="K132" s="67" t="str">
        <f>IF(OR($B132="",$C132="",$D132="",$E132="",$E132="UPT",$F132="",$F132&gt;an_final,$H132="",$N132=FALSE),"",P_BDI_ROM*VLOOKUP(O132,Coef!$E$2:$F$17,2,FALSE))</f>
        <v/>
      </c>
      <c r="L132" s="226" t="str">
        <f t="shared" si="5"/>
        <v/>
      </c>
      <c r="M132" s="226" t="str">
        <f t="shared" si="6"/>
        <v/>
      </c>
      <c r="N132" s="367" t="b">
        <f t="shared" si="7"/>
        <v>0</v>
      </c>
      <c r="O132" s="219">
        <f t="shared" si="9"/>
        <v>1</v>
      </c>
    </row>
    <row r="133" spans="1:15" x14ac:dyDescent="0.25">
      <c r="A133" s="216">
        <v>124</v>
      </c>
      <c r="B133" s="39"/>
      <c r="C133" s="39"/>
      <c r="D133" s="39"/>
      <c r="E133" s="359"/>
      <c r="F133" s="38"/>
      <c r="G133" s="38"/>
      <c r="H133" s="38"/>
      <c r="I133" s="38"/>
      <c r="J133" s="67" t="str">
        <f>IF(OR($B133="",$C133="",$D133="",$E133="",$E133="UPT",$F133&lt;an_initial,$F133&gt;an_final,H133="",$N133=FALSE),"",P_BDI_ROM*VLOOKUP(O133,Coef!$E$2:$F$17,2,FALSE))</f>
        <v/>
      </c>
      <c r="K133" s="67" t="str">
        <f>IF(OR($B133="",$C133="",$D133="",$E133="",$E133="UPT",$F133="",$F133&gt;an_final,$H133="",$N133=FALSE),"",P_BDI_ROM*VLOOKUP(O133,Coef!$E$2:$F$17,2,FALSE))</f>
        <v/>
      </c>
      <c r="L133" s="226" t="str">
        <f t="shared" si="5"/>
        <v/>
      </c>
      <c r="M133" s="226" t="str">
        <f t="shared" si="6"/>
        <v/>
      </c>
      <c r="N133" s="367" t="b">
        <f t="shared" si="7"/>
        <v>0</v>
      </c>
      <c r="O133" s="219">
        <f t="shared" si="9"/>
        <v>1</v>
      </c>
    </row>
    <row r="134" spans="1:15" x14ac:dyDescent="0.25">
      <c r="A134" s="216">
        <v>125</v>
      </c>
      <c r="B134" s="39"/>
      <c r="C134" s="39"/>
      <c r="D134" s="39"/>
      <c r="E134" s="359"/>
      <c r="F134" s="38"/>
      <c r="G134" s="38"/>
      <c r="H134" s="38"/>
      <c r="I134" s="38"/>
      <c r="J134" s="67" t="str">
        <f>IF(OR($B134="",$C134="",$D134="",$E134="",$E134="UPT",$F134&lt;an_initial,$F134&gt;an_final,H134="",$N134=FALSE),"",P_BDI_ROM*VLOOKUP(O134,Coef!$E$2:$F$17,2,FALSE))</f>
        <v/>
      </c>
      <c r="K134" s="67" t="str">
        <f>IF(OR($B134="",$C134="",$D134="",$E134="",$E134="UPT",$F134="",$F134&gt;an_final,$H134="",$N134=FALSE),"",P_BDI_ROM*VLOOKUP(O134,Coef!$E$2:$F$17,2,FALSE))</f>
        <v/>
      </c>
      <c r="L134" s="226" t="str">
        <f t="shared" si="5"/>
        <v/>
      </c>
      <c r="M134" s="226" t="str">
        <f t="shared" si="6"/>
        <v/>
      </c>
      <c r="N134" s="367" t="b">
        <f t="shared" si="7"/>
        <v>0</v>
      </c>
      <c r="O134" s="219">
        <f t="shared" si="9"/>
        <v>1</v>
      </c>
    </row>
    <row r="135" spans="1:15" x14ac:dyDescent="0.25">
      <c r="A135" s="216">
        <v>126</v>
      </c>
      <c r="B135" s="39"/>
      <c r="C135" s="39"/>
      <c r="D135" s="39"/>
      <c r="E135" s="359"/>
      <c r="F135" s="38"/>
      <c r="G135" s="38"/>
      <c r="H135" s="38"/>
      <c r="I135" s="38"/>
      <c r="J135" s="67" t="str">
        <f>IF(OR($B135="",$C135="",$D135="",$E135="",$E135="UPT",$F135&lt;an_initial,$F135&gt;an_final,H135="",$N135=FALSE),"",P_BDI_ROM*VLOOKUP(O135,Coef!$E$2:$F$17,2,FALSE))</f>
        <v/>
      </c>
      <c r="K135" s="67" t="str">
        <f>IF(OR($B135="",$C135="",$D135="",$E135="",$E135="UPT",$F135="",$F135&gt;an_final,$H135="",$N135=FALSE),"",P_BDI_ROM*VLOOKUP(O135,Coef!$E$2:$F$17,2,FALSE))</f>
        <v/>
      </c>
      <c r="L135" s="226" t="str">
        <f t="shared" si="5"/>
        <v/>
      </c>
      <c r="M135" s="226" t="str">
        <f t="shared" si="6"/>
        <v/>
      </c>
      <c r="N135" s="367" t="b">
        <f t="shared" si="7"/>
        <v>0</v>
      </c>
      <c r="O135" s="219">
        <f t="shared" si="9"/>
        <v>1</v>
      </c>
    </row>
    <row r="136" spans="1:15" x14ac:dyDescent="0.25">
      <c r="A136" s="216">
        <v>127</v>
      </c>
      <c r="B136" s="39"/>
      <c r="C136" s="39"/>
      <c r="D136" s="39"/>
      <c r="E136" s="359"/>
      <c r="F136" s="38"/>
      <c r="G136" s="38"/>
      <c r="H136" s="38"/>
      <c r="I136" s="38"/>
      <c r="J136" s="67" t="str">
        <f>IF(OR($B136="",$C136="",$D136="",$E136="",$E136="UPT",$F136&lt;an_initial,$F136&gt;an_final,H136="",$N136=FALSE),"",P_BDI_ROM*VLOOKUP(O136,Coef!$E$2:$F$17,2,FALSE))</f>
        <v/>
      </c>
      <c r="K136" s="67" t="str">
        <f>IF(OR($B136="",$C136="",$D136="",$E136="",$E136="UPT",$F136="",$F136&gt;an_final,$H136="",$N136=FALSE),"",P_BDI_ROM*VLOOKUP(O136,Coef!$E$2:$F$17,2,FALSE))</f>
        <v/>
      </c>
      <c r="L136" s="226" t="str">
        <f t="shared" si="5"/>
        <v/>
      </c>
      <c r="M136" s="226" t="str">
        <f t="shared" si="6"/>
        <v/>
      </c>
      <c r="N136" s="367" t="b">
        <f t="shared" si="7"/>
        <v>0</v>
      </c>
      <c r="O136" s="219">
        <f t="shared" si="9"/>
        <v>1</v>
      </c>
    </row>
    <row r="137" spans="1:15" x14ac:dyDescent="0.25">
      <c r="A137" s="216">
        <v>128</v>
      </c>
      <c r="B137" s="39"/>
      <c r="C137" s="39"/>
      <c r="D137" s="39"/>
      <c r="E137" s="359"/>
      <c r="F137" s="38"/>
      <c r="G137" s="38"/>
      <c r="H137" s="38"/>
      <c r="I137" s="38"/>
      <c r="J137" s="67" t="str">
        <f>IF(OR($B137="",$C137="",$D137="",$E137="",$E137="UPT",$F137&lt;an_initial,$F137&gt;an_final,H137="",$N137=FALSE),"",P_BDI_ROM*VLOOKUP(O137,Coef!$E$2:$F$17,2,FALSE))</f>
        <v/>
      </c>
      <c r="K137" s="67" t="str">
        <f>IF(OR($B137="",$C137="",$D137="",$E137="",$E137="UPT",$F137="",$F137&gt;an_final,$H137="",$N137=FALSE),"",P_BDI_ROM*VLOOKUP(O137,Coef!$E$2:$F$17,2,FALSE))</f>
        <v/>
      </c>
      <c r="L137" s="226" t="str">
        <f t="shared" si="5"/>
        <v/>
      </c>
      <c r="M137" s="226" t="str">
        <f t="shared" si="6"/>
        <v/>
      </c>
      <c r="N137" s="367" t="b">
        <f t="shared" si="7"/>
        <v>0</v>
      </c>
      <c r="O137" s="219">
        <f t="shared" si="9"/>
        <v>1</v>
      </c>
    </row>
    <row r="138" spans="1:15" x14ac:dyDescent="0.25">
      <c r="A138" s="216">
        <v>129</v>
      </c>
      <c r="B138" s="39"/>
      <c r="C138" s="39"/>
      <c r="D138" s="39"/>
      <c r="E138" s="359"/>
      <c r="F138" s="38"/>
      <c r="G138" s="38"/>
      <c r="H138" s="38"/>
      <c r="I138" s="38"/>
      <c r="J138" s="67" t="str">
        <f>IF(OR($B138="",$C138="",$D138="",$E138="",$E138="UPT",$F138&lt;an_initial,$F138&gt;an_final,H138="",$N138=FALSE),"",P_BDI_ROM*VLOOKUP(O138,Coef!$E$2:$F$17,2,FALSE))</f>
        <v/>
      </c>
      <c r="K138" s="67" t="str">
        <f>IF(OR($B138="",$C138="",$D138="",$E138="",$E138="UPT",$F138="",$F138&gt;an_final,$H138="",$N138=FALSE),"",P_BDI_ROM*VLOOKUP(O138,Coef!$E$2:$F$17,2,FALSE))</f>
        <v/>
      </c>
      <c r="L138" s="226" t="str">
        <f t="shared" ref="L138:L201" si="10">IF(OR($B138="",$C138="",$D138="",$E138="",$E138="UPT",$F138="",$F138&gt;an_final,$H138="",$N138=FALSE),"",IF($F138&gt;=an_initial,1,""))</f>
        <v/>
      </c>
      <c r="M138" s="226" t="str">
        <f t="shared" ref="M138:M201" si="11">IF(OR($B138="",$C138="",$D138="",$E138="",$E138="UPT",$F138="",$F138&gt;an_final,$H138="",$N138=FALSE),"",1)</f>
        <v/>
      </c>
      <c r="N138" s="367" t="b">
        <f t="shared" ref="N138:N201" si="12">IF(nume_candidat="",FALSE,ISNUMBER(SEARCH(nume_candidat,$B138)))</f>
        <v>0</v>
      </c>
      <c r="O138" s="219">
        <f t="shared" ref="O138:O169" si="13">LEN(B138)-LEN(SUBSTITUTE(B138,",",""))+1</f>
        <v>1</v>
      </c>
    </row>
    <row r="139" spans="1:15" x14ac:dyDescent="0.25">
      <c r="A139" s="216">
        <v>130</v>
      </c>
      <c r="B139" s="39"/>
      <c r="C139" s="39"/>
      <c r="D139" s="39"/>
      <c r="E139" s="359"/>
      <c r="F139" s="38"/>
      <c r="G139" s="38"/>
      <c r="H139" s="38"/>
      <c r="I139" s="38"/>
      <c r="J139" s="67" t="str">
        <f>IF(OR($B139="",$C139="",$D139="",$E139="",$E139="UPT",$F139&lt;an_initial,$F139&gt;an_final,H139="",$N139=FALSE),"",P_BDI_ROM*VLOOKUP(O139,Coef!$E$2:$F$17,2,FALSE))</f>
        <v/>
      </c>
      <c r="K139" s="67" t="str">
        <f>IF(OR($B139="",$C139="",$D139="",$E139="",$E139="UPT",$F139="",$F139&gt;an_final,$H139="",$N139=FALSE),"",P_BDI_ROM*VLOOKUP(O139,Coef!$E$2:$F$17,2,FALSE))</f>
        <v/>
      </c>
      <c r="L139" s="226" t="str">
        <f t="shared" si="10"/>
        <v/>
      </c>
      <c r="M139" s="226" t="str">
        <f t="shared" si="11"/>
        <v/>
      </c>
      <c r="N139" s="367" t="b">
        <f t="shared" si="12"/>
        <v>0</v>
      </c>
      <c r="O139" s="219">
        <f t="shared" si="13"/>
        <v>1</v>
      </c>
    </row>
    <row r="140" spans="1:15" x14ac:dyDescent="0.25">
      <c r="A140" s="216">
        <v>131</v>
      </c>
      <c r="B140" s="39"/>
      <c r="C140" s="39"/>
      <c r="D140" s="39"/>
      <c r="E140" s="359"/>
      <c r="F140" s="38"/>
      <c r="G140" s="38"/>
      <c r="H140" s="38"/>
      <c r="I140" s="38"/>
      <c r="J140" s="67" t="str">
        <f>IF(OR($B140="",$C140="",$D140="",$E140="",$E140="UPT",$F140&lt;an_initial,$F140&gt;an_final,H140="",$N140=FALSE),"",P_BDI_ROM*VLOOKUP(O140,Coef!$E$2:$F$17,2,FALSE))</f>
        <v/>
      </c>
      <c r="K140" s="67" t="str">
        <f>IF(OR($B140="",$C140="",$D140="",$E140="",$E140="UPT",$F140="",$F140&gt;an_final,$H140="",$N140=FALSE),"",P_BDI_ROM*VLOOKUP(O140,Coef!$E$2:$F$17,2,FALSE))</f>
        <v/>
      </c>
      <c r="L140" s="226" t="str">
        <f t="shared" si="10"/>
        <v/>
      </c>
      <c r="M140" s="226" t="str">
        <f t="shared" si="11"/>
        <v/>
      </c>
      <c r="N140" s="367" t="b">
        <f t="shared" si="12"/>
        <v>0</v>
      </c>
      <c r="O140" s="219">
        <f t="shared" si="13"/>
        <v>1</v>
      </c>
    </row>
    <row r="141" spans="1:15" x14ac:dyDescent="0.25">
      <c r="A141" s="216">
        <v>132</v>
      </c>
      <c r="B141" s="39"/>
      <c r="C141" s="39"/>
      <c r="D141" s="39"/>
      <c r="E141" s="359"/>
      <c r="F141" s="38"/>
      <c r="G141" s="38"/>
      <c r="H141" s="38"/>
      <c r="I141" s="38"/>
      <c r="J141" s="67" t="str">
        <f>IF(OR($B141="",$C141="",$D141="",$E141="",$E141="UPT",$F141&lt;an_initial,$F141&gt;an_final,H141="",$N141=FALSE),"",P_BDI_ROM*VLOOKUP(O141,Coef!$E$2:$F$17,2,FALSE))</f>
        <v/>
      </c>
      <c r="K141" s="67" t="str">
        <f>IF(OR($B141="",$C141="",$D141="",$E141="",$E141="UPT",$F141="",$F141&gt;an_final,$H141="",$N141=FALSE),"",P_BDI_ROM*VLOOKUP(O141,Coef!$E$2:$F$17,2,FALSE))</f>
        <v/>
      </c>
      <c r="L141" s="226" t="str">
        <f t="shared" si="10"/>
        <v/>
      </c>
      <c r="M141" s="226" t="str">
        <f t="shared" si="11"/>
        <v/>
      </c>
      <c r="N141" s="367" t="b">
        <f t="shared" si="12"/>
        <v>0</v>
      </c>
      <c r="O141" s="219">
        <f t="shared" si="13"/>
        <v>1</v>
      </c>
    </row>
    <row r="142" spans="1:15" x14ac:dyDescent="0.25">
      <c r="A142" s="216">
        <v>133</v>
      </c>
      <c r="B142" s="39"/>
      <c r="C142" s="39"/>
      <c r="D142" s="39"/>
      <c r="E142" s="359"/>
      <c r="F142" s="38"/>
      <c r="G142" s="38"/>
      <c r="H142" s="38"/>
      <c r="I142" s="38"/>
      <c r="J142" s="67" t="str">
        <f>IF(OR($B142="",$C142="",$D142="",$E142="",$E142="UPT",$F142&lt;an_initial,$F142&gt;an_final,H142="",$N142=FALSE),"",P_BDI_ROM*VLOOKUP(O142,Coef!$E$2:$F$17,2,FALSE))</f>
        <v/>
      </c>
      <c r="K142" s="67" t="str">
        <f>IF(OR($B142="",$C142="",$D142="",$E142="",$E142="UPT",$F142="",$F142&gt;an_final,$H142="",$N142=FALSE),"",P_BDI_ROM*VLOOKUP(O142,Coef!$E$2:$F$17,2,FALSE))</f>
        <v/>
      </c>
      <c r="L142" s="226" t="str">
        <f t="shared" si="10"/>
        <v/>
      </c>
      <c r="M142" s="226" t="str">
        <f t="shared" si="11"/>
        <v/>
      </c>
      <c r="N142" s="367" t="b">
        <f t="shared" si="12"/>
        <v>0</v>
      </c>
      <c r="O142" s="219">
        <f t="shared" si="13"/>
        <v>1</v>
      </c>
    </row>
    <row r="143" spans="1:15" x14ac:dyDescent="0.25">
      <c r="A143" s="216">
        <v>134</v>
      </c>
      <c r="B143" s="39"/>
      <c r="C143" s="39"/>
      <c r="D143" s="39"/>
      <c r="E143" s="359"/>
      <c r="F143" s="38"/>
      <c r="G143" s="38"/>
      <c r="H143" s="38"/>
      <c r="I143" s="38"/>
      <c r="J143" s="67" t="str">
        <f>IF(OR($B143="",$C143="",$D143="",$E143="",$E143="UPT",$F143&lt;an_initial,$F143&gt;an_final,H143="",$N143=FALSE),"",P_BDI_ROM*VLOOKUP(O143,Coef!$E$2:$F$17,2,FALSE))</f>
        <v/>
      </c>
      <c r="K143" s="67" t="str">
        <f>IF(OR($B143="",$C143="",$D143="",$E143="",$E143="UPT",$F143="",$F143&gt;an_final,$H143="",$N143=FALSE),"",P_BDI_ROM*VLOOKUP(O143,Coef!$E$2:$F$17,2,FALSE))</f>
        <v/>
      </c>
      <c r="L143" s="226" t="str">
        <f t="shared" si="10"/>
        <v/>
      </c>
      <c r="M143" s="226" t="str">
        <f t="shared" si="11"/>
        <v/>
      </c>
      <c r="N143" s="367" t="b">
        <f t="shared" si="12"/>
        <v>0</v>
      </c>
      <c r="O143" s="219">
        <f t="shared" si="13"/>
        <v>1</v>
      </c>
    </row>
    <row r="144" spans="1:15" x14ac:dyDescent="0.25">
      <c r="A144" s="216">
        <v>135</v>
      </c>
      <c r="B144" s="39"/>
      <c r="C144" s="39"/>
      <c r="D144" s="39"/>
      <c r="E144" s="359"/>
      <c r="F144" s="38"/>
      <c r="G144" s="38"/>
      <c r="H144" s="38"/>
      <c r="I144" s="38"/>
      <c r="J144" s="67" t="str">
        <f>IF(OR($B144="",$C144="",$D144="",$E144="",$E144="UPT",$F144&lt;an_initial,$F144&gt;an_final,H144="",$N144=FALSE),"",P_BDI_ROM*VLOOKUP(O144,Coef!$E$2:$F$17,2,FALSE))</f>
        <v/>
      </c>
      <c r="K144" s="67" t="str">
        <f>IF(OR($B144="",$C144="",$D144="",$E144="",$E144="UPT",$F144="",$F144&gt;an_final,$H144="",$N144=FALSE),"",P_BDI_ROM*VLOOKUP(O144,Coef!$E$2:$F$17,2,FALSE))</f>
        <v/>
      </c>
      <c r="L144" s="226" t="str">
        <f t="shared" si="10"/>
        <v/>
      </c>
      <c r="M144" s="226" t="str">
        <f t="shared" si="11"/>
        <v/>
      </c>
      <c r="N144" s="367" t="b">
        <f t="shared" si="12"/>
        <v>0</v>
      </c>
      <c r="O144" s="219">
        <f t="shared" si="13"/>
        <v>1</v>
      </c>
    </row>
    <row r="145" spans="1:15" x14ac:dyDescent="0.25">
      <c r="A145" s="216">
        <v>136</v>
      </c>
      <c r="B145" s="39"/>
      <c r="C145" s="39"/>
      <c r="D145" s="39"/>
      <c r="E145" s="359"/>
      <c r="F145" s="38"/>
      <c r="G145" s="38"/>
      <c r="H145" s="38"/>
      <c r="I145" s="38"/>
      <c r="J145" s="67" t="str">
        <f>IF(OR($B145="",$C145="",$D145="",$E145="",$E145="UPT",$F145&lt;an_initial,$F145&gt;an_final,H145="",$N145=FALSE),"",P_BDI_ROM*VLOOKUP(O145,Coef!$E$2:$F$17,2,FALSE))</f>
        <v/>
      </c>
      <c r="K145" s="67" t="str">
        <f>IF(OR($B145="",$C145="",$D145="",$E145="",$E145="UPT",$F145="",$F145&gt;an_final,$H145="",$N145=FALSE),"",P_BDI_ROM*VLOOKUP(O145,Coef!$E$2:$F$17,2,FALSE))</f>
        <v/>
      </c>
      <c r="L145" s="226" t="str">
        <f t="shared" si="10"/>
        <v/>
      </c>
      <c r="M145" s="226" t="str">
        <f t="shared" si="11"/>
        <v/>
      </c>
      <c r="N145" s="367" t="b">
        <f t="shared" si="12"/>
        <v>0</v>
      </c>
      <c r="O145" s="219">
        <f t="shared" si="13"/>
        <v>1</v>
      </c>
    </row>
    <row r="146" spans="1:15" x14ac:dyDescent="0.25">
      <c r="A146" s="216">
        <v>137</v>
      </c>
      <c r="B146" s="39"/>
      <c r="C146" s="39"/>
      <c r="D146" s="39"/>
      <c r="E146" s="359"/>
      <c r="F146" s="38"/>
      <c r="G146" s="38"/>
      <c r="H146" s="38"/>
      <c r="I146" s="38"/>
      <c r="J146" s="67" t="str">
        <f>IF(OR($B146="",$C146="",$D146="",$E146="",$E146="UPT",$F146&lt;an_initial,$F146&gt;an_final,H146="",$N146=FALSE),"",P_BDI_ROM*VLOOKUP(O146,Coef!$E$2:$F$17,2,FALSE))</f>
        <v/>
      </c>
      <c r="K146" s="67" t="str">
        <f>IF(OR($B146="",$C146="",$D146="",$E146="",$E146="UPT",$F146="",$F146&gt;an_final,$H146="",$N146=FALSE),"",P_BDI_ROM*VLOOKUP(O146,Coef!$E$2:$F$17,2,FALSE))</f>
        <v/>
      </c>
      <c r="L146" s="226" t="str">
        <f t="shared" si="10"/>
        <v/>
      </c>
      <c r="M146" s="226" t="str">
        <f t="shared" si="11"/>
        <v/>
      </c>
      <c r="N146" s="367" t="b">
        <f t="shared" si="12"/>
        <v>0</v>
      </c>
      <c r="O146" s="219">
        <f t="shared" si="13"/>
        <v>1</v>
      </c>
    </row>
    <row r="147" spans="1:15" x14ac:dyDescent="0.25">
      <c r="A147" s="216">
        <v>138</v>
      </c>
      <c r="B147" s="39"/>
      <c r="C147" s="39"/>
      <c r="D147" s="39"/>
      <c r="E147" s="359"/>
      <c r="F147" s="38"/>
      <c r="G147" s="38"/>
      <c r="H147" s="38"/>
      <c r="I147" s="38"/>
      <c r="J147" s="67" t="str">
        <f>IF(OR($B147="",$C147="",$D147="",$E147="",$E147="UPT",$F147&lt;an_initial,$F147&gt;an_final,H147="",$N147=FALSE),"",P_BDI_ROM*VLOOKUP(O147,Coef!$E$2:$F$17,2,FALSE))</f>
        <v/>
      </c>
      <c r="K147" s="67" t="str">
        <f>IF(OR($B147="",$C147="",$D147="",$E147="",$E147="UPT",$F147="",$F147&gt;an_final,$H147="",$N147=FALSE),"",P_BDI_ROM*VLOOKUP(O147,Coef!$E$2:$F$17,2,FALSE))</f>
        <v/>
      </c>
      <c r="L147" s="226" t="str">
        <f t="shared" si="10"/>
        <v/>
      </c>
      <c r="M147" s="226" t="str">
        <f t="shared" si="11"/>
        <v/>
      </c>
      <c r="N147" s="367" t="b">
        <f t="shared" si="12"/>
        <v>0</v>
      </c>
      <c r="O147" s="219">
        <f t="shared" si="13"/>
        <v>1</v>
      </c>
    </row>
    <row r="148" spans="1:15" x14ac:dyDescent="0.25">
      <c r="A148" s="216">
        <v>139</v>
      </c>
      <c r="B148" s="39"/>
      <c r="C148" s="39"/>
      <c r="D148" s="39"/>
      <c r="E148" s="359"/>
      <c r="F148" s="38"/>
      <c r="G148" s="38"/>
      <c r="H148" s="38"/>
      <c r="I148" s="38"/>
      <c r="J148" s="67" t="str">
        <f>IF(OR($B148="",$C148="",$D148="",$E148="",$E148="UPT",$F148&lt;an_initial,$F148&gt;an_final,H148="",$N148=FALSE),"",P_BDI_ROM*VLOOKUP(O148,Coef!$E$2:$F$17,2,FALSE))</f>
        <v/>
      </c>
      <c r="K148" s="67" t="str">
        <f>IF(OR($B148="",$C148="",$D148="",$E148="",$E148="UPT",$F148="",$F148&gt;an_final,$H148="",$N148=FALSE),"",P_BDI_ROM*VLOOKUP(O148,Coef!$E$2:$F$17,2,FALSE))</f>
        <v/>
      </c>
      <c r="L148" s="226" t="str">
        <f t="shared" si="10"/>
        <v/>
      </c>
      <c r="M148" s="226" t="str">
        <f t="shared" si="11"/>
        <v/>
      </c>
      <c r="N148" s="367" t="b">
        <f t="shared" si="12"/>
        <v>0</v>
      </c>
      <c r="O148" s="219">
        <f t="shared" si="13"/>
        <v>1</v>
      </c>
    </row>
    <row r="149" spans="1:15" x14ac:dyDescent="0.25">
      <c r="A149" s="216">
        <v>140</v>
      </c>
      <c r="B149" s="39"/>
      <c r="C149" s="39"/>
      <c r="D149" s="39"/>
      <c r="E149" s="359"/>
      <c r="F149" s="38"/>
      <c r="G149" s="38"/>
      <c r="H149" s="38"/>
      <c r="I149" s="38"/>
      <c r="J149" s="67" t="str">
        <f>IF(OR($B149="",$C149="",$D149="",$E149="",$E149="UPT",$F149&lt;an_initial,$F149&gt;an_final,H149="",$N149=FALSE),"",P_BDI_ROM*VLOOKUP(O149,Coef!$E$2:$F$17,2,FALSE))</f>
        <v/>
      </c>
      <c r="K149" s="67" t="str">
        <f>IF(OR($B149="",$C149="",$D149="",$E149="",$E149="UPT",$F149="",$F149&gt;an_final,$H149="",$N149=FALSE),"",P_BDI_ROM*VLOOKUP(O149,Coef!$E$2:$F$17,2,FALSE))</f>
        <v/>
      </c>
      <c r="L149" s="226" t="str">
        <f t="shared" si="10"/>
        <v/>
      </c>
      <c r="M149" s="226" t="str">
        <f t="shared" si="11"/>
        <v/>
      </c>
      <c r="N149" s="367" t="b">
        <f t="shared" si="12"/>
        <v>0</v>
      </c>
      <c r="O149" s="219">
        <f t="shared" si="13"/>
        <v>1</v>
      </c>
    </row>
    <row r="150" spans="1:15" x14ac:dyDescent="0.25">
      <c r="A150" s="216">
        <v>141</v>
      </c>
      <c r="B150" s="39"/>
      <c r="C150" s="39"/>
      <c r="D150" s="39"/>
      <c r="E150" s="359"/>
      <c r="F150" s="38"/>
      <c r="G150" s="38"/>
      <c r="H150" s="38"/>
      <c r="I150" s="38"/>
      <c r="J150" s="67" t="str">
        <f>IF(OR($B150="",$C150="",$D150="",$E150="",$E150="UPT",$F150&lt;an_initial,$F150&gt;an_final,H150="",$N150=FALSE),"",P_BDI_ROM*VLOOKUP(O150,Coef!$E$2:$F$17,2,FALSE))</f>
        <v/>
      </c>
      <c r="K150" s="67" t="str">
        <f>IF(OR($B150="",$C150="",$D150="",$E150="",$E150="UPT",$F150="",$F150&gt;an_final,$H150="",$N150=FALSE),"",P_BDI_ROM*VLOOKUP(O150,Coef!$E$2:$F$17,2,FALSE))</f>
        <v/>
      </c>
      <c r="L150" s="226" t="str">
        <f t="shared" si="10"/>
        <v/>
      </c>
      <c r="M150" s="226" t="str">
        <f t="shared" si="11"/>
        <v/>
      </c>
      <c r="N150" s="367" t="b">
        <f t="shared" si="12"/>
        <v>0</v>
      </c>
      <c r="O150" s="219">
        <f t="shared" si="13"/>
        <v>1</v>
      </c>
    </row>
    <row r="151" spans="1:15" x14ac:dyDescent="0.25">
      <c r="A151" s="216">
        <v>142</v>
      </c>
      <c r="B151" s="39"/>
      <c r="C151" s="39"/>
      <c r="D151" s="39"/>
      <c r="E151" s="359"/>
      <c r="F151" s="38"/>
      <c r="G151" s="38"/>
      <c r="H151" s="38"/>
      <c r="I151" s="38"/>
      <c r="J151" s="67" t="str">
        <f>IF(OR($B151="",$C151="",$D151="",$E151="",$E151="UPT",$F151&lt;an_initial,$F151&gt;an_final,H151="",$N151=FALSE),"",P_BDI_ROM*VLOOKUP(O151,Coef!$E$2:$F$17,2,FALSE))</f>
        <v/>
      </c>
      <c r="K151" s="67" t="str">
        <f>IF(OR($B151="",$C151="",$D151="",$E151="",$E151="UPT",$F151="",$F151&gt;an_final,$H151="",$N151=FALSE),"",P_BDI_ROM*VLOOKUP(O151,Coef!$E$2:$F$17,2,FALSE))</f>
        <v/>
      </c>
      <c r="L151" s="226" t="str">
        <f t="shared" si="10"/>
        <v/>
      </c>
      <c r="M151" s="226" t="str">
        <f t="shared" si="11"/>
        <v/>
      </c>
      <c r="N151" s="367" t="b">
        <f t="shared" si="12"/>
        <v>0</v>
      </c>
      <c r="O151" s="219">
        <f t="shared" si="13"/>
        <v>1</v>
      </c>
    </row>
    <row r="152" spans="1:15" x14ac:dyDescent="0.25">
      <c r="A152" s="216">
        <v>143</v>
      </c>
      <c r="B152" s="39"/>
      <c r="C152" s="39"/>
      <c r="D152" s="39"/>
      <c r="E152" s="359"/>
      <c r="F152" s="38"/>
      <c r="G152" s="38"/>
      <c r="H152" s="38"/>
      <c r="I152" s="38"/>
      <c r="J152" s="67" t="str">
        <f>IF(OR($B152="",$C152="",$D152="",$E152="",$E152="UPT",$F152&lt;an_initial,$F152&gt;an_final,H152="",$N152=FALSE),"",P_BDI_ROM*VLOOKUP(O152,Coef!$E$2:$F$17,2,FALSE))</f>
        <v/>
      </c>
      <c r="K152" s="67" t="str">
        <f>IF(OR($B152="",$C152="",$D152="",$E152="",$E152="UPT",$F152="",$F152&gt;an_final,$H152="",$N152=FALSE),"",P_BDI_ROM*VLOOKUP(O152,Coef!$E$2:$F$17,2,FALSE))</f>
        <v/>
      </c>
      <c r="L152" s="226" t="str">
        <f t="shared" si="10"/>
        <v/>
      </c>
      <c r="M152" s="226" t="str">
        <f t="shared" si="11"/>
        <v/>
      </c>
      <c r="N152" s="367" t="b">
        <f t="shared" si="12"/>
        <v>0</v>
      </c>
      <c r="O152" s="219">
        <f t="shared" si="13"/>
        <v>1</v>
      </c>
    </row>
    <row r="153" spans="1:15" x14ac:dyDescent="0.25">
      <c r="A153" s="216">
        <v>144</v>
      </c>
      <c r="B153" s="39"/>
      <c r="C153" s="39"/>
      <c r="D153" s="39"/>
      <c r="E153" s="359"/>
      <c r="F153" s="38"/>
      <c r="G153" s="38"/>
      <c r="H153" s="38"/>
      <c r="I153" s="38"/>
      <c r="J153" s="67" t="str">
        <f>IF(OR($B153="",$C153="",$D153="",$E153="",$E153="UPT",$F153&lt;an_initial,$F153&gt;an_final,H153="",$N153=FALSE),"",P_BDI_ROM*VLOOKUP(O153,Coef!$E$2:$F$17,2,FALSE))</f>
        <v/>
      </c>
      <c r="K153" s="67" t="str">
        <f>IF(OR($B153="",$C153="",$D153="",$E153="",$E153="UPT",$F153="",$F153&gt;an_final,$H153="",$N153=FALSE),"",P_BDI_ROM*VLOOKUP(O153,Coef!$E$2:$F$17,2,FALSE))</f>
        <v/>
      </c>
      <c r="L153" s="226" t="str">
        <f t="shared" si="10"/>
        <v/>
      </c>
      <c r="M153" s="226" t="str">
        <f t="shared" si="11"/>
        <v/>
      </c>
      <c r="N153" s="367" t="b">
        <f t="shared" si="12"/>
        <v>0</v>
      </c>
      <c r="O153" s="219">
        <f t="shared" si="13"/>
        <v>1</v>
      </c>
    </row>
    <row r="154" spans="1:15" x14ac:dyDescent="0.25">
      <c r="A154" s="216">
        <v>145</v>
      </c>
      <c r="B154" s="39"/>
      <c r="C154" s="39"/>
      <c r="D154" s="39"/>
      <c r="E154" s="359"/>
      <c r="F154" s="38"/>
      <c r="G154" s="38"/>
      <c r="H154" s="38"/>
      <c r="I154" s="38"/>
      <c r="J154" s="67" t="str">
        <f>IF(OR($B154="",$C154="",$D154="",$E154="",$E154="UPT",$F154&lt;an_initial,$F154&gt;an_final,H154="",$N154=FALSE),"",P_BDI_ROM*VLOOKUP(O154,Coef!$E$2:$F$17,2,FALSE))</f>
        <v/>
      </c>
      <c r="K154" s="67" t="str">
        <f>IF(OR($B154="",$C154="",$D154="",$E154="",$E154="UPT",$F154="",$F154&gt;an_final,$H154="",$N154=FALSE),"",P_BDI_ROM*VLOOKUP(O154,Coef!$E$2:$F$17,2,FALSE))</f>
        <v/>
      </c>
      <c r="L154" s="226" t="str">
        <f t="shared" si="10"/>
        <v/>
      </c>
      <c r="M154" s="226" t="str">
        <f t="shared" si="11"/>
        <v/>
      </c>
      <c r="N154" s="367" t="b">
        <f t="shared" si="12"/>
        <v>0</v>
      </c>
      <c r="O154" s="219">
        <f t="shared" si="13"/>
        <v>1</v>
      </c>
    </row>
    <row r="155" spans="1:15" x14ac:dyDescent="0.25">
      <c r="A155" s="216">
        <v>146</v>
      </c>
      <c r="B155" s="39"/>
      <c r="C155" s="39"/>
      <c r="D155" s="39"/>
      <c r="E155" s="359"/>
      <c r="F155" s="38"/>
      <c r="G155" s="38"/>
      <c r="H155" s="38"/>
      <c r="I155" s="38"/>
      <c r="J155" s="67" t="str">
        <f>IF(OR($B155="",$C155="",$D155="",$E155="",$E155="UPT",$F155&lt;an_initial,$F155&gt;an_final,H155="",$N155=FALSE),"",P_BDI_ROM*VLOOKUP(O155,Coef!$E$2:$F$17,2,FALSE))</f>
        <v/>
      </c>
      <c r="K155" s="67" t="str">
        <f>IF(OR($B155="",$C155="",$D155="",$E155="",$E155="UPT",$F155="",$F155&gt;an_final,$H155="",$N155=FALSE),"",P_BDI_ROM*VLOOKUP(O155,Coef!$E$2:$F$17,2,FALSE))</f>
        <v/>
      </c>
      <c r="L155" s="226" t="str">
        <f t="shared" si="10"/>
        <v/>
      </c>
      <c r="M155" s="226" t="str">
        <f t="shared" si="11"/>
        <v/>
      </c>
      <c r="N155" s="367" t="b">
        <f t="shared" si="12"/>
        <v>0</v>
      </c>
      <c r="O155" s="219">
        <f t="shared" si="13"/>
        <v>1</v>
      </c>
    </row>
    <row r="156" spans="1:15" x14ac:dyDescent="0.25">
      <c r="A156" s="216">
        <v>147</v>
      </c>
      <c r="B156" s="39"/>
      <c r="C156" s="39"/>
      <c r="D156" s="39"/>
      <c r="E156" s="359"/>
      <c r="F156" s="38"/>
      <c r="G156" s="38"/>
      <c r="H156" s="38"/>
      <c r="I156" s="38"/>
      <c r="J156" s="67" t="str">
        <f>IF(OR($B156="",$C156="",$D156="",$E156="",$E156="UPT",$F156&lt;an_initial,$F156&gt;an_final,H156="",$N156=FALSE),"",P_BDI_ROM*VLOOKUP(O156,Coef!$E$2:$F$17,2,FALSE))</f>
        <v/>
      </c>
      <c r="K156" s="67" t="str">
        <f>IF(OR($B156="",$C156="",$D156="",$E156="",$E156="UPT",$F156="",$F156&gt;an_final,$H156="",$N156=FALSE),"",P_BDI_ROM*VLOOKUP(O156,Coef!$E$2:$F$17,2,FALSE))</f>
        <v/>
      </c>
      <c r="L156" s="226" t="str">
        <f t="shared" si="10"/>
        <v/>
      </c>
      <c r="M156" s="226" t="str">
        <f t="shared" si="11"/>
        <v/>
      </c>
      <c r="N156" s="367" t="b">
        <f t="shared" si="12"/>
        <v>0</v>
      </c>
      <c r="O156" s="219">
        <f t="shared" si="13"/>
        <v>1</v>
      </c>
    </row>
    <row r="157" spans="1:15" x14ac:dyDescent="0.25">
      <c r="A157" s="216">
        <v>148</v>
      </c>
      <c r="B157" s="39"/>
      <c r="C157" s="39"/>
      <c r="D157" s="39"/>
      <c r="E157" s="359"/>
      <c r="F157" s="38"/>
      <c r="G157" s="38"/>
      <c r="H157" s="38"/>
      <c r="I157" s="38"/>
      <c r="J157" s="67" t="str">
        <f>IF(OR($B157="",$C157="",$D157="",$E157="",$E157="UPT",$F157&lt;an_initial,$F157&gt;an_final,H157="",$N157=FALSE),"",P_BDI_ROM*VLOOKUP(O157,Coef!$E$2:$F$17,2,FALSE))</f>
        <v/>
      </c>
      <c r="K157" s="67" t="str">
        <f>IF(OR($B157="",$C157="",$D157="",$E157="",$E157="UPT",$F157="",$F157&gt;an_final,$H157="",$N157=FALSE),"",P_BDI_ROM*VLOOKUP(O157,Coef!$E$2:$F$17,2,FALSE))</f>
        <v/>
      </c>
      <c r="L157" s="226" t="str">
        <f t="shared" si="10"/>
        <v/>
      </c>
      <c r="M157" s="226" t="str">
        <f t="shared" si="11"/>
        <v/>
      </c>
      <c r="N157" s="367" t="b">
        <f t="shared" si="12"/>
        <v>0</v>
      </c>
      <c r="O157" s="219">
        <f t="shared" si="13"/>
        <v>1</v>
      </c>
    </row>
    <row r="158" spans="1:15" x14ac:dyDescent="0.25">
      <c r="A158" s="216">
        <v>149</v>
      </c>
      <c r="B158" s="39"/>
      <c r="C158" s="39"/>
      <c r="D158" s="39"/>
      <c r="E158" s="359"/>
      <c r="F158" s="38"/>
      <c r="G158" s="38"/>
      <c r="H158" s="38"/>
      <c r="I158" s="38"/>
      <c r="J158" s="67" t="str">
        <f>IF(OR($B158="",$C158="",$D158="",$E158="",$E158="UPT",$F158&lt;an_initial,$F158&gt;an_final,H158="",$N158=FALSE),"",P_BDI_ROM*VLOOKUP(O158,Coef!$E$2:$F$17,2,FALSE))</f>
        <v/>
      </c>
      <c r="K158" s="67" t="str">
        <f>IF(OR($B158="",$C158="",$D158="",$E158="",$E158="UPT",$F158="",$F158&gt;an_final,$H158="",$N158=FALSE),"",P_BDI_ROM*VLOOKUP(O158,Coef!$E$2:$F$17,2,FALSE))</f>
        <v/>
      </c>
      <c r="L158" s="226" t="str">
        <f t="shared" si="10"/>
        <v/>
      </c>
      <c r="M158" s="226" t="str">
        <f t="shared" si="11"/>
        <v/>
      </c>
      <c r="N158" s="367" t="b">
        <f t="shared" si="12"/>
        <v>0</v>
      </c>
      <c r="O158" s="219">
        <f t="shared" si="13"/>
        <v>1</v>
      </c>
    </row>
    <row r="159" spans="1:15" x14ac:dyDescent="0.25">
      <c r="A159" s="216">
        <v>150</v>
      </c>
      <c r="B159" s="39"/>
      <c r="C159" s="39"/>
      <c r="D159" s="39"/>
      <c r="E159" s="359"/>
      <c r="F159" s="38"/>
      <c r="G159" s="38"/>
      <c r="H159" s="38"/>
      <c r="I159" s="38"/>
      <c r="J159" s="67" t="str">
        <f>IF(OR($B159="",$C159="",$D159="",$E159="",$E159="UPT",$F159&lt;an_initial,$F159&gt;an_final,H159="",$N159=FALSE),"",P_BDI_ROM*VLOOKUP(O159,Coef!$E$2:$F$17,2,FALSE))</f>
        <v/>
      </c>
      <c r="K159" s="67" t="str">
        <f>IF(OR($B159="",$C159="",$D159="",$E159="",$E159="UPT",$F159="",$F159&gt;an_final,$H159="",$N159=FALSE),"",P_BDI_ROM*VLOOKUP(O159,Coef!$E$2:$F$17,2,FALSE))</f>
        <v/>
      </c>
      <c r="L159" s="226" t="str">
        <f t="shared" si="10"/>
        <v/>
      </c>
      <c r="M159" s="226" t="str">
        <f t="shared" si="11"/>
        <v/>
      </c>
      <c r="N159" s="367" t="b">
        <f t="shared" si="12"/>
        <v>0</v>
      </c>
      <c r="O159" s="219">
        <f t="shared" si="13"/>
        <v>1</v>
      </c>
    </row>
    <row r="160" spans="1:15" x14ac:dyDescent="0.25">
      <c r="A160" s="216">
        <v>151</v>
      </c>
      <c r="B160" s="39"/>
      <c r="C160" s="39"/>
      <c r="D160" s="39"/>
      <c r="E160" s="359"/>
      <c r="F160" s="38"/>
      <c r="G160" s="38"/>
      <c r="H160" s="38"/>
      <c r="I160" s="38"/>
      <c r="J160" s="67" t="str">
        <f>IF(OR($B160="",$C160="",$D160="",$E160="",$E160="UPT",$F160&lt;an_initial,$F160&gt;an_final,H160="",$N160=FALSE),"",P_BDI_ROM*VLOOKUP(O160,Coef!$E$2:$F$17,2,FALSE))</f>
        <v/>
      </c>
      <c r="K160" s="67" t="str">
        <f>IF(OR($B160="",$C160="",$D160="",$E160="",$E160="UPT",$F160="",$F160&gt;an_final,$H160="",$N160=FALSE),"",P_BDI_ROM*VLOOKUP(O160,Coef!$E$2:$F$17,2,FALSE))</f>
        <v/>
      </c>
      <c r="L160" s="226" t="str">
        <f t="shared" si="10"/>
        <v/>
      </c>
      <c r="M160" s="226" t="str">
        <f t="shared" si="11"/>
        <v/>
      </c>
      <c r="N160" s="367" t="b">
        <f t="shared" si="12"/>
        <v>0</v>
      </c>
      <c r="O160" s="219">
        <f t="shared" si="13"/>
        <v>1</v>
      </c>
    </row>
    <row r="161" spans="1:15" x14ac:dyDescent="0.25">
      <c r="A161" s="216">
        <v>152</v>
      </c>
      <c r="B161" s="39"/>
      <c r="C161" s="39"/>
      <c r="D161" s="39"/>
      <c r="E161" s="359"/>
      <c r="F161" s="38"/>
      <c r="G161" s="38"/>
      <c r="H161" s="38"/>
      <c r="I161" s="38"/>
      <c r="J161" s="67" t="str">
        <f>IF(OR($B161="",$C161="",$D161="",$E161="",$E161="UPT",$F161&lt;an_initial,$F161&gt;an_final,H161="",$N161=FALSE),"",P_BDI_ROM*VLOOKUP(O161,Coef!$E$2:$F$17,2,FALSE))</f>
        <v/>
      </c>
      <c r="K161" s="67" t="str">
        <f>IF(OR($B161="",$C161="",$D161="",$E161="",$E161="UPT",$F161="",$F161&gt;an_final,$H161="",$N161=FALSE),"",P_BDI_ROM*VLOOKUP(O161,Coef!$E$2:$F$17,2,FALSE))</f>
        <v/>
      </c>
      <c r="L161" s="226" t="str">
        <f t="shared" si="10"/>
        <v/>
      </c>
      <c r="M161" s="226" t="str">
        <f t="shared" si="11"/>
        <v/>
      </c>
      <c r="N161" s="367" t="b">
        <f t="shared" si="12"/>
        <v>0</v>
      </c>
      <c r="O161" s="219">
        <f t="shared" si="13"/>
        <v>1</v>
      </c>
    </row>
    <row r="162" spans="1:15" x14ac:dyDescent="0.25">
      <c r="A162" s="216">
        <v>153</v>
      </c>
      <c r="B162" s="39"/>
      <c r="C162" s="39"/>
      <c r="D162" s="39"/>
      <c r="E162" s="359"/>
      <c r="F162" s="38"/>
      <c r="G162" s="38"/>
      <c r="H162" s="38"/>
      <c r="I162" s="38"/>
      <c r="J162" s="67" t="str">
        <f>IF(OR($B162="",$C162="",$D162="",$E162="",$E162="UPT",$F162&lt;an_initial,$F162&gt;an_final,H162="",$N162=FALSE),"",P_BDI_ROM*VLOOKUP(O162,Coef!$E$2:$F$17,2,FALSE))</f>
        <v/>
      </c>
      <c r="K162" s="67" t="str">
        <f>IF(OR($B162="",$C162="",$D162="",$E162="",$E162="UPT",$F162="",$F162&gt;an_final,$H162="",$N162=FALSE),"",P_BDI_ROM*VLOOKUP(O162,Coef!$E$2:$F$17,2,FALSE))</f>
        <v/>
      </c>
      <c r="L162" s="226" t="str">
        <f t="shared" si="10"/>
        <v/>
      </c>
      <c r="M162" s="226" t="str">
        <f t="shared" si="11"/>
        <v/>
      </c>
      <c r="N162" s="367" t="b">
        <f t="shared" si="12"/>
        <v>0</v>
      </c>
      <c r="O162" s="219">
        <f t="shared" si="13"/>
        <v>1</v>
      </c>
    </row>
    <row r="163" spans="1:15" x14ac:dyDescent="0.25">
      <c r="A163" s="216">
        <v>154</v>
      </c>
      <c r="B163" s="39"/>
      <c r="C163" s="39"/>
      <c r="D163" s="39"/>
      <c r="E163" s="359"/>
      <c r="F163" s="38"/>
      <c r="G163" s="38"/>
      <c r="H163" s="38"/>
      <c r="I163" s="38"/>
      <c r="J163" s="67" t="str">
        <f>IF(OR($B163="",$C163="",$D163="",$E163="",$E163="UPT",$F163&lt;an_initial,$F163&gt;an_final,H163="",$N163=FALSE),"",P_BDI_ROM*VLOOKUP(O163,Coef!$E$2:$F$17,2,FALSE))</f>
        <v/>
      </c>
      <c r="K163" s="67" t="str">
        <f>IF(OR($B163="",$C163="",$D163="",$E163="",$E163="UPT",$F163="",$F163&gt;an_final,$H163="",$N163=FALSE),"",P_BDI_ROM*VLOOKUP(O163,Coef!$E$2:$F$17,2,FALSE))</f>
        <v/>
      </c>
      <c r="L163" s="226" t="str">
        <f t="shared" si="10"/>
        <v/>
      </c>
      <c r="M163" s="226" t="str">
        <f t="shared" si="11"/>
        <v/>
      </c>
      <c r="N163" s="367" t="b">
        <f t="shared" si="12"/>
        <v>0</v>
      </c>
      <c r="O163" s="219">
        <f t="shared" si="13"/>
        <v>1</v>
      </c>
    </row>
    <row r="164" spans="1:15" x14ac:dyDescent="0.25">
      <c r="A164" s="216">
        <v>155</v>
      </c>
      <c r="B164" s="39"/>
      <c r="C164" s="39"/>
      <c r="D164" s="39"/>
      <c r="E164" s="359"/>
      <c r="F164" s="38"/>
      <c r="G164" s="38"/>
      <c r="H164" s="38"/>
      <c r="I164" s="38"/>
      <c r="J164" s="67" t="str">
        <f>IF(OR($B164="",$C164="",$D164="",$E164="",$E164="UPT",$F164&lt;an_initial,$F164&gt;an_final,H164="",$N164=FALSE),"",P_BDI_ROM*VLOOKUP(O164,Coef!$E$2:$F$17,2,FALSE))</f>
        <v/>
      </c>
      <c r="K164" s="67" t="str">
        <f>IF(OR($B164="",$C164="",$D164="",$E164="",$E164="UPT",$F164="",$F164&gt;an_final,$H164="",$N164=FALSE),"",P_BDI_ROM*VLOOKUP(O164,Coef!$E$2:$F$17,2,FALSE))</f>
        <v/>
      </c>
      <c r="L164" s="226" t="str">
        <f t="shared" si="10"/>
        <v/>
      </c>
      <c r="M164" s="226" t="str">
        <f t="shared" si="11"/>
        <v/>
      </c>
      <c r="N164" s="367" t="b">
        <f t="shared" si="12"/>
        <v>0</v>
      </c>
      <c r="O164" s="219">
        <f t="shared" si="13"/>
        <v>1</v>
      </c>
    </row>
    <row r="165" spans="1:15" x14ac:dyDescent="0.25">
      <c r="A165" s="216">
        <v>156</v>
      </c>
      <c r="B165" s="39"/>
      <c r="C165" s="39"/>
      <c r="D165" s="39"/>
      <c r="E165" s="359"/>
      <c r="F165" s="38"/>
      <c r="G165" s="38"/>
      <c r="H165" s="38"/>
      <c r="I165" s="38"/>
      <c r="J165" s="67" t="str">
        <f>IF(OR($B165="",$C165="",$D165="",$E165="",$E165="UPT",$F165&lt;an_initial,$F165&gt;an_final,H165="",$N165=FALSE),"",P_BDI_ROM*VLOOKUP(O165,Coef!$E$2:$F$17,2,FALSE))</f>
        <v/>
      </c>
      <c r="K165" s="67" t="str">
        <f>IF(OR($B165="",$C165="",$D165="",$E165="",$E165="UPT",$F165="",$F165&gt;an_final,$H165="",$N165=FALSE),"",P_BDI_ROM*VLOOKUP(O165,Coef!$E$2:$F$17,2,FALSE))</f>
        <v/>
      </c>
      <c r="L165" s="226" t="str">
        <f t="shared" si="10"/>
        <v/>
      </c>
      <c r="M165" s="226" t="str">
        <f t="shared" si="11"/>
        <v/>
      </c>
      <c r="N165" s="367" t="b">
        <f t="shared" si="12"/>
        <v>0</v>
      </c>
      <c r="O165" s="219">
        <f t="shared" si="13"/>
        <v>1</v>
      </c>
    </row>
    <row r="166" spans="1:15" x14ac:dyDescent="0.25">
      <c r="A166" s="216">
        <v>157</v>
      </c>
      <c r="B166" s="39"/>
      <c r="C166" s="39"/>
      <c r="D166" s="39"/>
      <c r="E166" s="359"/>
      <c r="F166" s="38"/>
      <c r="G166" s="38"/>
      <c r="H166" s="38"/>
      <c r="I166" s="38"/>
      <c r="J166" s="67" t="str">
        <f>IF(OR($B166="",$C166="",$D166="",$E166="",$E166="UPT",$F166&lt;an_initial,$F166&gt;an_final,H166="",$N166=FALSE),"",P_BDI_ROM*VLOOKUP(O166,Coef!$E$2:$F$17,2,FALSE))</f>
        <v/>
      </c>
      <c r="K166" s="67" t="str">
        <f>IF(OR($B166="",$C166="",$D166="",$E166="",$E166="UPT",$F166="",$F166&gt;an_final,$H166="",$N166=FALSE),"",P_BDI_ROM*VLOOKUP(O166,Coef!$E$2:$F$17,2,FALSE))</f>
        <v/>
      </c>
      <c r="L166" s="226" t="str">
        <f t="shared" si="10"/>
        <v/>
      </c>
      <c r="M166" s="226" t="str">
        <f t="shared" si="11"/>
        <v/>
      </c>
      <c r="N166" s="367" t="b">
        <f t="shared" si="12"/>
        <v>0</v>
      </c>
      <c r="O166" s="219">
        <f t="shared" si="13"/>
        <v>1</v>
      </c>
    </row>
    <row r="167" spans="1:15" x14ac:dyDescent="0.25">
      <c r="A167" s="216">
        <v>158</v>
      </c>
      <c r="B167" s="39"/>
      <c r="C167" s="39"/>
      <c r="D167" s="39"/>
      <c r="E167" s="359"/>
      <c r="F167" s="38"/>
      <c r="G167" s="38"/>
      <c r="H167" s="38"/>
      <c r="I167" s="38"/>
      <c r="J167" s="67" t="str">
        <f>IF(OR($B167="",$C167="",$D167="",$E167="",$E167="UPT",$F167&lt;an_initial,$F167&gt;an_final,H167="",$N167=FALSE),"",P_BDI_ROM*VLOOKUP(O167,Coef!$E$2:$F$17,2,FALSE))</f>
        <v/>
      </c>
      <c r="K167" s="67" t="str">
        <f>IF(OR($B167="",$C167="",$D167="",$E167="",$E167="UPT",$F167="",$F167&gt;an_final,$H167="",$N167=FALSE),"",P_BDI_ROM*VLOOKUP(O167,Coef!$E$2:$F$17,2,FALSE))</f>
        <v/>
      </c>
      <c r="L167" s="226" t="str">
        <f t="shared" si="10"/>
        <v/>
      </c>
      <c r="M167" s="226" t="str">
        <f t="shared" si="11"/>
        <v/>
      </c>
      <c r="N167" s="367" t="b">
        <f t="shared" si="12"/>
        <v>0</v>
      </c>
      <c r="O167" s="219">
        <f t="shared" si="13"/>
        <v>1</v>
      </c>
    </row>
    <row r="168" spans="1:15" x14ac:dyDescent="0.25">
      <c r="A168" s="216">
        <v>159</v>
      </c>
      <c r="B168" s="39"/>
      <c r="C168" s="39"/>
      <c r="D168" s="39"/>
      <c r="E168" s="359"/>
      <c r="F168" s="38"/>
      <c r="G168" s="38"/>
      <c r="H168" s="38"/>
      <c r="I168" s="38"/>
      <c r="J168" s="67" t="str">
        <f>IF(OR($B168="",$C168="",$D168="",$E168="",$E168="UPT",$F168&lt;an_initial,$F168&gt;an_final,H168="",$N168=FALSE),"",P_BDI_ROM*VLOOKUP(O168,Coef!$E$2:$F$17,2,FALSE))</f>
        <v/>
      </c>
      <c r="K168" s="67" t="str">
        <f>IF(OR($B168="",$C168="",$D168="",$E168="",$E168="UPT",$F168="",$F168&gt;an_final,$H168="",$N168=FALSE),"",P_BDI_ROM*VLOOKUP(O168,Coef!$E$2:$F$17,2,FALSE))</f>
        <v/>
      </c>
      <c r="L168" s="226" t="str">
        <f t="shared" si="10"/>
        <v/>
      </c>
      <c r="M168" s="226" t="str">
        <f t="shared" si="11"/>
        <v/>
      </c>
      <c r="N168" s="367" t="b">
        <f t="shared" si="12"/>
        <v>0</v>
      </c>
      <c r="O168" s="219">
        <f t="shared" si="13"/>
        <v>1</v>
      </c>
    </row>
    <row r="169" spans="1:15" x14ac:dyDescent="0.25">
      <c r="A169" s="216">
        <v>160</v>
      </c>
      <c r="B169" s="39"/>
      <c r="C169" s="39"/>
      <c r="D169" s="39"/>
      <c r="E169" s="359"/>
      <c r="F169" s="38"/>
      <c r="G169" s="38"/>
      <c r="H169" s="38"/>
      <c r="I169" s="38"/>
      <c r="J169" s="67" t="str">
        <f>IF(OR($B169="",$C169="",$D169="",$E169="",$E169="UPT",$F169&lt;an_initial,$F169&gt;an_final,H169="",$N169=FALSE),"",P_BDI_ROM*VLOOKUP(O169,Coef!$E$2:$F$17,2,FALSE))</f>
        <v/>
      </c>
      <c r="K169" s="67" t="str">
        <f>IF(OR($B169="",$C169="",$D169="",$E169="",$E169="UPT",$F169="",$F169&gt;an_final,$H169="",$N169=FALSE),"",P_BDI_ROM*VLOOKUP(O169,Coef!$E$2:$F$17,2,FALSE))</f>
        <v/>
      </c>
      <c r="L169" s="226" t="str">
        <f t="shared" si="10"/>
        <v/>
      </c>
      <c r="M169" s="226" t="str">
        <f t="shared" si="11"/>
        <v/>
      </c>
      <c r="N169" s="367" t="b">
        <f t="shared" si="12"/>
        <v>0</v>
      </c>
      <c r="O169" s="219">
        <f t="shared" si="13"/>
        <v>1</v>
      </c>
    </row>
    <row r="170" spans="1:15" x14ac:dyDescent="0.25">
      <c r="A170" s="216">
        <v>161</v>
      </c>
      <c r="B170" s="39"/>
      <c r="C170" s="39"/>
      <c r="D170" s="39"/>
      <c r="E170" s="359"/>
      <c r="F170" s="38"/>
      <c r="G170" s="38"/>
      <c r="H170" s="38"/>
      <c r="I170" s="38"/>
      <c r="J170" s="67" t="str">
        <f>IF(OR($B170="",$C170="",$D170="",$E170="",$E170="UPT",$F170&lt;an_initial,$F170&gt;an_final,H170="",$N170=FALSE),"",P_BDI_ROM*VLOOKUP(O170,Coef!$E$2:$F$17,2,FALSE))</f>
        <v/>
      </c>
      <c r="K170" s="67" t="str">
        <f>IF(OR($B170="",$C170="",$D170="",$E170="",$E170="UPT",$F170="",$F170&gt;an_final,$H170="",$N170=FALSE),"",P_BDI_ROM*VLOOKUP(O170,Coef!$E$2:$F$17,2,FALSE))</f>
        <v/>
      </c>
      <c r="L170" s="226" t="str">
        <f t="shared" si="10"/>
        <v/>
      </c>
      <c r="M170" s="226" t="str">
        <f t="shared" si="11"/>
        <v/>
      </c>
      <c r="N170" s="367" t="b">
        <f t="shared" si="12"/>
        <v>0</v>
      </c>
      <c r="O170" s="219">
        <f t="shared" ref="O170:O202" si="14">LEN(B170)-LEN(SUBSTITUTE(B170,",",""))+1</f>
        <v>1</v>
      </c>
    </row>
    <row r="171" spans="1:15" x14ac:dyDescent="0.25">
      <c r="A171" s="216">
        <v>162</v>
      </c>
      <c r="B171" s="39"/>
      <c r="C171" s="39"/>
      <c r="D171" s="39"/>
      <c r="E171" s="359"/>
      <c r="F171" s="38"/>
      <c r="G171" s="38"/>
      <c r="H171" s="38"/>
      <c r="I171" s="38"/>
      <c r="J171" s="67" t="str">
        <f>IF(OR($B171="",$C171="",$D171="",$E171="",$E171="UPT",$F171&lt;an_initial,$F171&gt;an_final,H171="",$N171=FALSE),"",P_BDI_ROM*VLOOKUP(O171,Coef!$E$2:$F$17,2,FALSE))</f>
        <v/>
      </c>
      <c r="K171" s="67" t="str">
        <f>IF(OR($B171="",$C171="",$D171="",$E171="",$E171="UPT",$F171="",$F171&gt;an_final,$H171="",$N171=FALSE),"",P_BDI_ROM*VLOOKUP(O171,Coef!$E$2:$F$17,2,FALSE))</f>
        <v/>
      </c>
      <c r="L171" s="226" t="str">
        <f t="shared" si="10"/>
        <v/>
      </c>
      <c r="M171" s="226" t="str">
        <f t="shared" si="11"/>
        <v/>
      </c>
      <c r="N171" s="367" t="b">
        <f t="shared" si="12"/>
        <v>0</v>
      </c>
      <c r="O171" s="219">
        <f t="shared" si="14"/>
        <v>1</v>
      </c>
    </row>
    <row r="172" spans="1:15" x14ac:dyDescent="0.25">
      <c r="A172" s="216">
        <v>163</v>
      </c>
      <c r="B172" s="39"/>
      <c r="C172" s="39"/>
      <c r="D172" s="39"/>
      <c r="E172" s="359"/>
      <c r="F172" s="38"/>
      <c r="G172" s="38"/>
      <c r="H172" s="38"/>
      <c r="I172" s="38"/>
      <c r="J172" s="67" t="str">
        <f>IF(OR($B172="",$C172="",$D172="",$E172="",$E172="UPT",$F172&lt;an_initial,$F172&gt;an_final,H172="",$N172=FALSE),"",P_BDI_ROM*VLOOKUP(O172,Coef!$E$2:$F$17,2,FALSE))</f>
        <v/>
      </c>
      <c r="K172" s="67" t="str">
        <f>IF(OR($B172="",$C172="",$D172="",$E172="",$E172="UPT",$F172="",$F172&gt;an_final,$H172="",$N172=FALSE),"",P_BDI_ROM*VLOOKUP(O172,Coef!$E$2:$F$17,2,FALSE))</f>
        <v/>
      </c>
      <c r="L172" s="226" t="str">
        <f t="shared" si="10"/>
        <v/>
      </c>
      <c r="M172" s="226" t="str">
        <f t="shared" si="11"/>
        <v/>
      </c>
      <c r="N172" s="367" t="b">
        <f t="shared" si="12"/>
        <v>0</v>
      </c>
      <c r="O172" s="219">
        <f t="shared" si="14"/>
        <v>1</v>
      </c>
    </row>
    <row r="173" spans="1:15" x14ac:dyDescent="0.25">
      <c r="A173" s="216">
        <v>164</v>
      </c>
      <c r="B173" s="39"/>
      <c r="C173" s="39"/>
      <c r="D173" s="39"/>
      <c r="E173" s="359"/>
      <c r="F173" s="38"/>
      <c r="G173" s="38"/>
      <c r="H173" s="38"/>
      <c r="I173" s="38"/>
      <c r="J173" s="67" t="str">
        <f>IF(OR($B173="",$C173="",$D173="",$E173="",$E173="UPT",$F173&lt;an_initial,$F173&gt;an_final,H173="",$N173=FALSE),"",P_BDI_ROM*VLOOKUP(O173,Coef!$E$2:$F$17,2,FALSE))</f>
        <v/>
      </c>
      <c r="K173" s="67" t="str">
        <f>IF(OR($B173="",$C173="",$D173="",$E173="",$E173="UPT",$F173="",$F173&gt;an_final,$H173="",$N173=FALSE),"",P_BDI_ROM*VLOOKUP(O173,Coef!$E$2:$F$17,2,FALSE))</f>
        <v/>
      </c>
      <c r="L173" s="226" t="str">
        <f t="shared" si="10"/>
        <v/>
      </c>
      <c r="M173" s="226" t="str">
        <f t="shared" si="11"/>
        <v/>
      </c>
      <c r="N173" s="367" t="b">
        <f t="shared" si="12"/>
        <v>0</v>
      </c>
      <c r="O173" s="219">
        <f t="shared" si="14"/>
        <v>1</v>
      </c>
    </row>
    <row r="174" spans="1:15" x14ac:dyDescent="0.25">
      <c r="A174" s="216">
        <v>165</v>
      </c>
      <c r="B174" s="39"/>
      <c r="C174" s="39"/>
      <c r="D174" s="39"/>
      <c r="E174" s="359"/>
      <c r="F174" s="38"/>
      <c r="G174" s="38"/>
      <c r="H174" s="38"/>
      <c r="I174" s="38"/>
      <c r="J174" s="67" t="str">
        <f>IF(OR($B174="",$C174="",$D174="",$E174="",$E174="UPT",$F174&lt;an_initial,$F174&gt;an_final,H174="",$N174=FALSE),"",P_BDI_ROM*VLOOKUP(O174,Coef!$E$2:$F$17,2,FALSE))</f>
        <v/>
      </c>
      <c r="K174" s="67" t="str">
        <f>IF(OR($B174="",$C174="",$D174="",$E174="",$E174="UPT",$F174="",$F174&gt;an_final,$H174="",$N174=FALSE),"",P_BDI_ROM*VLOOKUP(O174,Coef!$E$2:$F$17,2,FALSE))</f>
        <v/>
      </c>
      <c r="L174" s="226" t="str">
        <f t="shared" si="10"/>
        <v/>
      </c>
      <c r="M174" s="226" t="str">
        <f t="shared" si="11"/>
        <v/>
      </c>
      <c r="N174" s="367" t="b">
        <f t="shared" si="12"/>
        <v>0</v>
      </c>
      <c r="O174" s="219">
        <f t="shared" si="14"/>
        <v>1</v>
      </c>
    </row>
    <row r="175" spans="1:15" x14ac:dyDescent="0.25">
      <c r="A175" s="216">
        <v>166</v>
      </c>
      <c r="B175" s="39"/>
      <c r="C175" s="39"/>
      <c r="D175" s="39"/>
      <c r="E175" s="359"/>
      <c r="F175" s="38"/>
      <c r="G175" s="38"/>
      <c r="H175" s="38"/>
      <c r="I175" s="38"/>
      <c r="J175" s="67" t="str">
        <f>IF(OR($B175="",$C175="",$D175="",$E175="",$E175="UPT",$F175&lt;an_initial,$F175&gt;an_final,H175="",$N175=FALSE),"",P_BDI_ROM*VLOOKUP(O175,Coef!$E$2:$F$17,2,FALSE))</f>
        <v/>
      </c>
      <c r="K175" s="67" t="str">
        <f>IF(OR($B175="",$C175="",$D175="",$E175="",$E175="UPT",$F175="",$F175&gt;an_final,$H175="",$N175=FALSE),"",P_BDI_ROM*VLOOKUP(O175,Coef!$E$2:$F$17,2,FALSE))</f>
        <v/>
      </c>
      <c r="L175" s="226" t="str">
        <f t="shared" si="10"/>
        <v/>
      </c>
      <c r="M175" s="226" t="str">
        <f t="shared" si="11"/>
        <v/>
      </c>
      <c r="N175" s="367" t="b">
        <f t="shared" si="12"/>
        <v>0</v>
      </c>
      <c r="O175" s="219">
        <f t="shared" si="14"/>
        <v>1</v>
      </c>
    </row>
    <row r="176" spans="1:15" x14ac:dyDescent="0.25">
      <c r="A176" s="216">
        <v>167</v>
      </c>
      <c r="B176" s="39"/>
      <c r="C176" s="39"/>
      <c r="D176" s="39"/>
      <c r="E176" s="359"/>
      <c r="F176" s="38"/>
      <c r="G176" s="38"/>
      <c r="H176" s="38"/>
      <c r="I176" s="38"/>
      <c r="J176" s="67" t="str">
        <f>IF(OR($B176="",$C176="",$D176="",$E176="",$E176="UPT",$F176&lt;an_initial,$F176&gt;an_final,H176="",$N176=FALSE),"",P_BDI_ROM*VLOOKUP(O176,Coef!$E$2:$F$17,2,FALSE))</f>
        <v/>
      </c>
      <c r="K176" s="67" t="str">
        <f>IF(OR($B176="",$C176="",$D176="",$E176="",$E176="UPT",$F176="",$F176&gt;an_final,$H176="",$N176=FALSE),"",P_BDI_ROM*VLOOKUP(O176,Coef!$E$2:$F$17,2,FALSE))</f>
        <v/>
      </c>
      <c r="L176" s="226" t="str">
        <f t="shared" si="10"/>
        <v/>
      </c>
      <c r="M176" s="226" t="str">
        <f t="shared" si="11"/>
        <v/>
      </c>
      <c r="N176" s="367" t="b">
        <f t="shared" si="12"/>
        <v>0</v>
      </c>
      <c r="O176" s="219">
        <f t="shared" si="14"/>
        <v>1</v>
      </c>
    </row>
    <row r="177" spans="1:15" x14ac:dyDescent="0.25">
      <c r="A177" s="216">
        <v>168</v>
      </c>
      <c r="B177" s="39"/>
      <c r="C177" s="39"/>
      <c r="D177" s="39"/>
      <c r="E177" s="359"/>
      <c r="F177" s="38"/>
      <c r="G177" s="38"/>
      <c r="H177" s="38"/>
      <c r="I177" s="38"/>
      <c r="J177" s="67" t="str">
        <f>IF(OR($B177="",$C177="",$D177="",$E177="",$E177="UPT",$F177&lt;an_initial,$F177&gt;an_final,H177="",$N177=FALSE),"",P_BDI_ROM*VLOOKUP(O177,Coef!$E$2:$F$17,2,FALSE))</f>
        <v/>
      </c>
      <c r="K177" s="67" t="str">
        <f>IF(OR($B177="",$C177="",$D177="",$E177="",$E177="UPT",$F177="",$F177&gt;an_final,$H177="",$N177=FALSE),"",P_BDI_ROM*VLOOKUP(O177,Coef!$E$2:$F$17,2,FALSE))</f>
        <v/>
      </c>
      <c r="L177" s="226" t="str">
        <f t="shared" si="10"/>
        <v/>
      </c>
      <c r="M177" s="226" t="str">
        <f t="shared" si="11"/>
        <v/>
      </c>
      <c r="N177" s="367" t="b">
        <f t="shared" si="12"/>
        <v>0</v>
      </c>
      <c r="O177" s="219">
        <f t="shared" si="14"/>
        <v>1</v>
      </c>
    </row>
    <row r="178" spans="1:15" x14ac:dyDescent="0.25">
      <c r="A178" s="216">
        <v>169</v>
      </c>
      <c r="B178" s="39"/>
      <c r="C178" s="39"/>
      <c r="D178" s="39"/>
      <c r="E178" s="359"/>
      <c r="F178" s="38"/>
      <c r="G178" s="38"/>
      <c r="H178" s="38"/>
      <c r="I178" s="38"/>
      <c r="J178" s="67" t="str">
        <f>IF(OR($B178="",$C178="",$D178="",$E178="",$E178="UPT",$F178&lt;an_initial,$F178&gt;an_final,H178="",$N178=FALSE),"",P_BDI_ROM*VLOOKUP(O178,Coef!$E$2:$F$17,2,FALSE))</f>
        <v/>
      </c>
      <c r="K178" s="67" t="str">
        <f>IF(OR($B178="",$C178="",$D178="",$E178="",$E178="UPT",$F178="",$F178&gt;an_final,$H178="",$N178=FALSE),"",P_BDI_ROM*VLOOKUP(O178,Coef!$E$2:$F$17,2,FALSE))</f>
        <v/>
      </c>
      <c r="L178" s="226" t="str">
        <f t="shared" si="10"/>
        <v/>
      </c>
      <c r="M178" s="226" t="str">
        <f t="shared" si="11"/>
        <v/>
      </c>
      <c r="N178" s="367" t="b">
        <f t="shared" si="12"/>
        <v>0</v>
      </c>
      <c r="O178" s="219">
        <f t="shared" si="14"/>
        <v>1</v>
      </c>
    </row>
    <row r="179" spans="1:15" x14ac:dyDescent="0.25">
      <c r="A179" s="216">
        <v>170</v>
      </c>
      <c r="B179" s="39"/>
      <c r="C179" s="39"/>
      <c r="D179" s="39"/>
      <c r="E179" s="359"/>
      <c r="F179" s="38"/>
      <c r="G179" s="38"/>
      <c r="H179" s="38"/>
      <c r="I179" s="38"/>
      <c r="J179" s="67" t="str">
        <f>IF(OR($B179="",$C179="",$D179="",$E179="",$E179="UPT",$F179&lt;an_initial,$F179&gt;an_final,H179="",$N179=FALSE),"",P_BDI_ROM*VLOOKUP(O179,Coef!$E$2:$F$17,2,FALSE))</f>
        <v/>
      </c>
      <c r="K179" s="67" t="str">
        <f>IF(OR($B179="",$C179="",$D179="",$E179="",$E179="UPT",$F179="",$F179&gt;an_final,$H179="",$N179=FALSE),"",P_BDI_ROM*VLOOKUP(O179,Coef!$E$2:$F$17,2,FALSE))</f>
        <v/>
      </c>
      <c r="L179" s="226" t="str">
        <f t="shared" si="10"/>
        <v/>
      </c>
      <c r="M179" s="226" t="str">
        <f t="shared" si="11"/>
        <v/>
      </c>
      <c r="N179" s="367" t="b">
        <f t="shared" si="12"/>
        <v>0</v>
      </c>
      <c r="O179" s="219">
        <f t="shared" si="14"/>
        <v>1</v>
      </c>
    </row>
    <row r="180" spans="1:15" x14ac:dyDescent="0.25">
      <c r="A180" s="216">
        <v>171</v>
      </c>
      <c r="B180" s="39"/>
      <c r="C180" s="39"/>
      <c r="D180" s="39"/>
      <c r="E180" s="359"/>
      <c r="F180" s="38"/>
      <c r="G180" s="38"/>
      <c r="H180" s="38"/>
      <c r="I180" s="38"/>
      <c r="J180" s="67" t="str">
        <f>IF(OR($B180="",$C180="",$D180="",$E180="",$E180="UPT",$F180&lt;an_initial,$F180&gt;an_final,H180="",$N180=FALSE),"",P_BDI_ROM*VLOOKUP(O180,Coef!$E$2:$F$17,2,FALSE))</f>
        <v/>
      </c>
      <c r="K180" s="67" t="str">
        <f>IF(OR($B180="",$C180="",$D180="",$E180="",$E180="UPT",$F180="",$F180&gt;an_final,$H180="",$N180=FALSE),"",P_BDI_ROM*VLOOKUP(O180,Coef!$E$2:$F$17,2,FALSE))</f>
        <v/>
      </c>
      <c r="L180" s="226" t="str">
        <f t="shared" si="10"/>
        <v/>
      </c>
      <c r="M180" s="226" t="str">
        <f t="shared" si="11"/>
        <v/>
      </c>
      <c r="N180" s="367" t="b">
        <f t="shared" si="12"/>
        <v>0</v>
      </c>
      <c r="O180" s="219">
        <f t="shared" si="14"/>
        <v>1</v>
      </c>
    </row>
    <row r="181" spans="1:15" x14ac:dyDescent="0.25">
      <c r="A181" s="216">
        <v>172</v>
      </c>
      <c r="B181" s="39"/>
      <c r="C181" s="39"/>
      <c r="D181" s="39"/>
      <c r="E181" s="359"/>
      <c r="F181" s="38"/>
      <c r="G181" s="38"/>
      <c r="H181" s="38"/>
      <c r="I181" s="38"/>
      <c r="J181" s="67" t="str">
        <f>IF(OR($B181="",$C181="",$D181="",$E181="",$E181="UPT",$F181&lt;an_initial,$F181&gt;an_final,H181="",$N181=FALSE),"",P_BDI_ROM*VLOOKUP(O181,Coef!$E$2:$F$17,2,FALSE))</f>
        <v/>
      </c>
      <c r="K181" s="67" t="str">
        <f>IF(OR($B181="",$C181="",$D181="",$E181="",$E181="UPT",$F181="",$F181&gt;an_final,$H181="",$N181=FALSE),"",P_BDI_ROM*VLOOKUP(O181,Coef!$E$2:$F$17,2,FALSE))</f>
        <v/>
      </c>
      <c r="L181" s="226" t="str">
        <f t="shared" si="10"/>
        <v/>
      </c>
      <c r="M181" s="226" t="str">
        <f t="shared" si="11"/>
        <v/>
      </c>
      <c r="N181" s="367" t="b">
        <f t="shared" si="12"/>
        <v>0</v>
      </c>
      <c r="O181" s="219">
        <f t="shared" si="14"/>
        <v>1</v>
      </c>
    </row>
    <row r="182" spans="1:15" x14ac:dyDescent="0.25">
      <c r="A182" s="216">
        <v>173</v>
      </c>
      <c r="B182" s="39"/>
      <c r="C182" s="39"/>
      <c r="D182" s="39"/>
      <c r="E182" s="359"/>
      <c r="F182" s="38"/>
      <c r="G182" s="38"/>
      <c r="H182" s="38"/>
      <c r="I182" s="38"/>
      <c r="J182" s="67" t="str">
        <f>IF(OR($B182="",$C182="",$D182="",$E182="",$E182="UPT",$F182&lt;an_initial,$F182&gt;an_final,H182="",$N182=FALSE),"",P_BDI_ROM*VLOOKUP(O182,Coef!$E$2:$F$17,2,FALSE))</f>
        <v/>
      </c>
      <c r="K182" s="67" t="str">
        <f>IF(OR($B182="",$C182="",$D182="",$E182="",$E182="UPT",$F182="",$F182&gt;an_final,$H182="",$N182=FALSE),"",P_BDI_ROM*VLOOKUP(O182,Coef!$E$2:$F$17,2,FALSE))</f>
        <v/>
      </c>
      <c r="L182" s="226" t="str">
        <f t="shared" si="10"/>
        <v/>
      </c>
      <c r="M182" s="226" t="str">
        <f t="shared" si="11"/>
        <v/>
      </c>
      <c r="N182" s="367" t="b">
        <f t="shared" si="12"/>
        <v>0</v>
      </c>
      <c r="O182" s="219">
        <f t="shared" si="14"/>
        <v>1</v>
      </c>
    </row>
    <row r="183" spans="1:15" x14ac:dyDescent="0.25">
      <c r="A183" s="216">
        <v>174</v>
      </c>
      <c r="B183" s="39"/>
      <c r="C183" s="39"/>
      <c r="D183" s="39"/>
      <c r="E183" s="359"/>
      <c r="F183" s="38"/>
      <c r="G183" s="38"/>
      <c r="H183" s="38"/>
      <c r="I183" s="38"/>
      <c r="J183" s="67" t="str">
        <f>IF(OR($B183="",$C183="",$D183="",$E183="",$E183="UPT",$F183&lt;an_initial,$F183&gt;an_final,H183="",$N183=FALSE),"",P_BDI_ROM*VLOOKUP(O183,Coef!$E$2:$F$17,2,FALSE))</f>
        <v/>
      </c>
      <c r="K183" s="67" t="str">
        <f>IF(OR($B183="",$C183="",$D183="",$E183="",$E183="UPT",$F183="",$F183&gt;an_final,$H183="",$N183=FALSE),"",P_BDI_ROM*VLOOKUP(O183,Coef!$E$2:$F$17,2,FALSE))</f>
        <v/>
      </c>
      <c r="L183" s="226" t="str">
        <f t="shared" si="10"/>
        <v/>
      </c>
      <c r="M183" s="226" t="str">
        <f t="shared" si="11"/>
        <v/>
      </c>
      <c r="N183" s="367" t="b">
        <f t="shared" si="12"/>
        <v>0</v>
      </c>
      <c r="O183" s="219">
        <f t="shared" si="14"/>
        <v>1</v>
      </c>
    </row>
    <row r="184" spans="1:15" x14ac:dyDescent="0.25">
      <c r="A184" s="216">
        <v>175</v>
      </c>
      <c r="B184" s="39"/>
      <c r="C184" s="39"/>
      <c r="D184" s="39"/>
      <c r="E184" s="359"/>
      <c r="F184" s="38"/>
      <c r="G184" s="38"/>
      <c r="H184" s="38"/>
      <c r="I184" s="38"/>
      <c r="J184" s="67" t="str">
        <f>IF(OR($B184="",$C184="",$D184="",$E184="",$E184="UPT",$F184&lt;an_initial,$F184&gt;an_final,H184="",$N184=FALSE),"",P_BDI_ROM*VLOOKUP(O184,Coef!$E$2:$F$17,2,FALSE))</f>
        <v/>
      </c>
      <c r="K184" s="67" t="str">
        <f>IF(OR($B184="",$C184="",$D184="",$E184="",$E184="UPT",$F184="",$F184&gt;an_final,$H184="",$N184=FALSE),"",P_BDI_ROM*VLOOKUP(O184,Coef!$E$2:$F$17,2,FALSE))</f>
        <v/>
      </c>
      <c r="L184" s="226" t="str">
        <f t="shared" si="10"/>
        <v/>
      </c>
      <c r="M184" s="226" t="str">
        <f t="shared" si="11"/>
        <v/>
      </c>
      <c r="N184" s="367" t="b">
        <f t="shared" si="12"/>
        <v>0</v>
      </c>
      <c r="O184" s="219">
        <f t="shared" si="14"/>
        <v>1</v>
      </c>
    </row>
    <row r="185" spans="1:15" x14ac:dyDescent="0.25">
      <c r="A185" s="216">
        <v>176</v>
      </c>
      <c r="B185" s="39"/>
      <c r="C185" s="39"/>
      <c r="D185" s="39"/>
      <c r="E185" s="359"/>
      <c r="F185" s="38"/>
      <c r="G185" s="38"/>
      <c r="H185" s="38"/>
      <c r="I185" s="38"/>
      <c r="J185" s="67" t="str">
        <f>IF(OR($B185="",$C185="",$D185="",$E185="",$E185="UPT",$F185&lt;an_initial,$F185&gt;an_final,H185="",$N185=FALSE),"",P_BDI_ROM*VLOOKUP(O185,Coef!$E$2:$F$17,2,FALSE))</f>
        <v/>
      </c>
      <c r="K185" s="67" t="str">
        <f>IF(OR($B185="",$C185="",$D185="",$E185="",$E185="UPT",$F185="",$F185&gt;an_final,$H185="",$N185=FALSE),"",P_BDI_ROM*VLOOKUP(O185,Coef!$E$2:$F$17,2,FALSE))</f>
        <v/>
      </c>
      <c r="L185" s="226" t="str">
        <f t="shared" si="10"/>
        <v/>
      </c>
      <c r="M185" s="226" t="str">
        <f t="shared" si="11"/>
        <v/>
      </c>
      <c r="N185" s="367" t="b">
        <f t="shared" si="12"/>
        <v>0</v>
      </c>
      <c r="O185" s="219">
        <f t="shared" si="14"/>
        <v>1</v>
      </c>
    </row>
    <row r="186" spans="1:15" x14ac:dyDescent="0.25">
      <c r="A186" s="216">
        <v>177</v>
      </c>
      <c r="B186" s="39"/>
      <c r="C186" s="39"/>
      <c r="D186" s="39"/>
      <c r="E186" s="359"/>
      <c r="F186" s="38"/>
      <c r="G186" s="38"/>
      <c r="H186" s="38"/>
      <c r="I186" s="38"/>
      <c r="J186" s="67" t="str">
        <f>IF(OR($B186="",$C186="",$D186="",$E186="",$E186="UPT",$F186&lt;an_initial,$F186&gt;an_final,H186="",$N186=FALSE),"",P_BDI_ROM*VLOOKUP(O186,Coef!$E$2:$F$17,2,FALSE))</f>
        <v/>
      </c>
      <c r="K186" s="67" t="str">
        <f>IF(OR($B186="",$C186="",$D186="",$E186="",$E186="UPT",$F186="",$F186&gt;an_final,$H186="",$N186=FALSE),"",P_BDI_ROM*VLOOKUP(O186,Coef!$E$2:$F$17,2,FALSE))</f>
        <v/>
      </c>
      <c r="L186" s="226" t="str">
        <f t="shared" si="10"/>
        <v/>
      </c>
      <c r="M186" s="226" t="str">
        <f t="shared" si="11"/>
        <v/>
      </c>
      <c r="N186" s="367" t="b">
        <f t="shared" si="12"/>
        <v>0</v>
      </c>
      <c r="O186" s="219">
        <f t="shared" si="14"/>
        <v>1</v>
      </c>
    </row>
    <row r="187" spans="1:15" x14ac:dyDescent="0.25">
      <c r="A187" s="216">
        <v>178</v>
      </c>
      <c r="B187" s="39"/>
      <c r="C187" s="39"/>
      <c r="D187" s="39"/>
      <c r="E187" s="359"/>
      <c r="F187" s="38"/>
      <c r="G187" s="38"/>
      <c r="H187" s="38"/>
      <c r="I187" s="38"/>
      <c r="J187" s="67" t="str">
        <f>IF(OR($B187="",$C187="",$D187="",$E187="",$E187="UPT",$F187&lt;an_initial,$F187&gt;an_final,H187="",$N187=FALSE),"",P_BDI_ROM*VLOOKUP(O187,Coef!$E$2:$F$17,2,FALSE))</f>
        <v/>
      </c>
      <c r="K187" s="67" t="str">
        <f>IF(OR($B187="",$C187="",$D187="",$E187="",$E187="UPT",$F187="",$F187&gt;an_final,$H187="",$N187=FALSE),"",P_BDI_ROM*VLOOKUP(O187,Coef!$E$2:$F$17,2,FALSE))</f>
        <v/>
      </c>
      <c r="L187" s="226" t="str">
        <f t="shared" si="10"/>
        <v/>
      </c>
      <c r="M187" s="226" t="str">
        <f t="shared" si="11"/>
        <v/>
      </c>
      <c r="N187" s="367" t="b">
        <f t="shared" si="12"/>
        <v>0</v>
      </c>
      <c r="O187" s="219">
        <f t="shared" si="14"/>
        <v>1</v>
      </c>
    </row>
    <row r="188" spans="1:15" x14ac:dyDescent="0.25">
      <c r="A188" s="216">
        <v>179</v>
      </c>
      <c r="B188" s="39"/>
      <c r="C188" s="39"/>
      <c r="D188" s="39"/>
      <c r="E188" s="359"/>
      <c r="F188" s="38"/>
      <c r="G188" s="38"/>
      <c r="H188" s="38"/>
      <c r="I188" s="38"/>
      <c r="J188" s="67" t="str">
        <f>IF(OR($B188="",$C188="",$D188="",$E188="",$E188="UPT",$F188&lt;an_initial,$F188&gt;an_final,H188="",$N188=FALSE),"",P_BDI_ROM*VLOOKUP(O188,Coef!$E$2:$F$17,2,FALSE))</f>
        <v/>
      </c>
      <c r="K188" s="67" t="str">
        <f>IF(OR($B188="",$C188="",$D188="",$E188="",$E188="UPT",$F188="",$F188&gt;an_final,$H188="",$N188=FALSE),"",P_BDI_ROM*VLOOKUP(O188,Coef!$E$2:$F$17,2,FALSE))</f>
        <v/>
      </c>
      <c r="L188" s="226" t="str">
        <f t="shared" si="10"/>
        <v/>
      </c>
      <c r="M188" s="226" t="str">
        <f t="shared" si="11"/>
        <v/>
      </c>
      <c r="N188" s="367" t="b">
        <f t="shared" si="12"/>
        <v>0</v>
      </c>
      <c r="O188" s="219">
        <f t="shared" si="14"/>
        <v>1</v>
      </c>
    </row>
    <row r="189" spans="1:15" x14ac:dyDescent="0.25">
      <c r="A189" s="216">
        <v>180</v>
      </c>
      <c r="B189" s="39"/>
      <c r="C189" s="39"/>
      <c r="D189" s="39"/>
      <c r="E189" s="359"/>
      <c r="F189" s="38"/>
      <c r="G189" s="38"/>
      <c r="H189" s="38"/>
      <c r="I189" s="38"/>
      <c r="J189" s="67" t="str">
        <f>IF(OR($B189="",$C189="",$D189="",$E189="",$E189="UPT",$F189&lt;an_initial,$F189&gt;an_final,H189="",$N189=FALSE),"",P_BDI_ROM*VLOOKUP(O189,Coef!$E$2:$F$17,2,FALSE))</f>
        <v/>
      </c>
      <c r="K189" s="67" t="str">
        <f>IF(OR($B189="",$C189="",$D189="",$E189="",$E189="UPT",$F189="",$F189&gt;an_final,$H189="",$N189=FALSE),"",P_BDI_ROM*VLOOKUP(O189,Coef!$E$2:$F$17,2,FALSE))</f>
        <v/>
      </c>
      <c r="L189" s="226" t="str">
        <f t="shared" si="10"/>
        <v/>
      </c>
      <c r="M189" s="226" t="str">
        <f t="shared" si="11"/>
        <v/>
      </c>
      <c r="N189" s="367" t="b">
        <f t="shared" si="12"/>
        <v>0</v>
      </c>
      <c r="O189" s="219">
        <f t="shared" si="14"/>
        <v>1</v>
      </c>
    </row>
    <row r="190" spans="1:15" x14ac:dyDescent="0.25">
      <c r="A190" s="216">
        <v>181</v>
      </c>
      <c r="B190" s="39"/>
      <c r="C190" s="39"/>
      <c r="D190" s="39"/>
      <c r="E190" s="359"/>
      <c r="F190" s="38"/>
      <c r="G190" s="38"/>
      <c r="H190" s="38"/>
      <c r="I190" s="38"/>
      <c r="J190" s="67" t="str">
        <f>IF(OR($B190="",$C190="",$D190="",$E190="",$E190="UPT",$F190&lt;an_initial,$F190&gt;an_final,H190="",$N190=FALSE),"",P_BDI_ROM*VLOOKUP(O190,Coef!$E$2:$F$17,2,FALSE))</f>
        <v/>
      </c>
      <c r="K190" s="67" t="str">
        <f>IF(OR($B190="",$C190="",$D190="",$E190="",$E190="UPT",$F190="",$F190&gt;an_final,$H190="",$N190=FALSE),"",P_BDI_ROM*VLOOKUP(O190,Coef!$E$2:$F$17,2,FALSE))</f>
        <v/>
      </c>
      <c r="L190" s="226" t="str">
        <f t="shared" si="10"/>
        <v/>
      </c>
      <c r="M190" s="226" t="str">
        <f t="shared" si="11"/>
        <v/>
      </c>
      <c r="N190" s="367" t="b">
        <f t="shared" si="12"/>
        <v>0</v>
      </c>
      <c r="O190" s="219">
        <f t="shared" si="14"/>
        <v>1</v>
      </c>
    </row>
    <row r="191" spans="1:15" x14ac:dyDescent="0.25">
      <c r="A191" s="216">
        <v>182</v>
      </c>
      <c r="B191" s="39"/>
      <c r="C191" s="39"/>
      <c r="D191" s="39"/>
      <c r="E191" s="359"/>
      <c r="F191" s="38"/>
      <c r="G191" s="38"/>
      <c r="H191" s="38"/>
      <c r="I191" s="38"/>
      <c r="J191" s="67" t="str">
        <f>IF(OR($B191="",$C191="",$D191="",$E191="",$E191="UPT",$F191&lt;an_initial,$F191&gt;an_final,H191="",$N191=FALSE),"",P_BDI_ROM*VLOOKUP(O191,Coef!$E$2:$F$17,2,FALSE))</f>
        <v/>
      </c>
      <c r="K191" s="67" t="str">
        <f>IF(OR($B191="",$C191="",$D191="",$E191="",$E191="UPT",$F191="",$F191&gt;an_final,$H191="",$N191=FALSE),"",P_BDI_ROM*VLOOKUP(O191,Coef!$E$2:$F$17,2,FALSE))</f>
        <v/>
      </c>
      <c r="L191" s="226" t="str">
        <f t="shared" si="10"/>
        <v/>
      </c>
      <c r="M191" s="226" t="str">
        <f t="shared" si="11"/>
        <v/>
      </c>
      <c r="N191" s="367" t="b">
        <f t="shared" si="12"/>
        <v>0</v>
      </c>
      <c r="O191" s="219">
        <f t="shared" si="14"/>
        <v>1</v>
      </c>
    </row>
    <row r="192" spans="1:15" x14ac:dyDescent="0.25">
      <c r="A192" s="216">
        <v>183</v>
      </c>
      <c r="B192" s="39"/>
      <c r="C192" s="39"/>
      <c r="D192" s="39"/>
      <c r="E192" s="359"/>
      <c r="F192" s="38"/>
      <c r="G192" s="38"/>
      <c r="H192" s="38"/>
      <c r="I192" s="38"/>
      <c r="J192" s="67" t="str">
        <f>IF(OR($B192="",$C192="",$D192="",$E192="",$E192="UPT",$F192&lt;an_initial,$F192&gt;an_final,H192="",$N192=FALSE),"",P_BDI_ROM*VLOOKUP(O192,Coef!$E$2:$F$17,2,FALSE))</f>
        <v/>
      </c>
      <c r="K192" s="67" t="str">
        <f>IF(OR($B192="",$C192="",$D192="",$E192="",$E192="UPT",$F192="",$F192&gt;an_final,$H192="",$N192=FALSE),"",P_BDI_ROM*VLOOKUP(O192,Coef!$E$2:$F$17,2,FALSE))</f>
        <v/>
      </c>
      <c r="L192" s="226" t="str">
        <f t="shared" si="10"/>
        <v/>
      </c>
      <c r="M192" s="226" t="str">
        <f t="shared" si="11"/>
        <v/>
      </c>
      <c r="N192" s="367" t="b">
        <f t="shared" si="12"/>
        <v>0</v>
      </c>
      <c r="O192" s="219">
        <f t="shared" si="14"/>
        <v>1</v>
      </c>
    </row>
    <row r="193" spans="1:15" x14ac:dyDescent="0.25">
      <c r="A193" s="216">
        <v>184</v>
      </c>
      <c r="B193" s="39"/>
      <c r="C193" s="39"/>
      <c r="D193" s="39"/>
      <c r="E193" s="359"/>
      <c r="F193" s="38"/>
      <c r="G193" s="38"/>
      <c r="H193" s="38"/>
      <c r="I193" s="38"/>
      <c r="J193" s="67" t="str">
        <f>IF(OR($B193="",$C193="",$D193="",$E193="",$E193="UPT",$F193&lt;an_initial,$F193&gt;an_final,H193="",$N193=FALSE),"",P_BDI_ROM*VLOOKUP(O193,Coef!$E$2:$F$17,2,FALSE))</f>
        <v/>
      </c>
      <c r="K193" s="67" t="str">
        <f>IF(OR($B193="",$C193="",$D193="",$E193="",$E193="UPT",$F193="",$F193&gt;an_final,$H193="",$N193=FALSE),"",P_BDI_ROM*VLOOKUP(O193,Coef!$E$2:$F$17,2,FALSE))</f>
        <v/>
      </c>
      <c r="L193" s="226" t="str">
        <f t="shared" si="10"/>
        <v/>
      </c>
      <c r="M193" s="226" t="str">
        <f t="shared" si="11"/>
        <v/>
      </c>
      <c r="N193" s="367" t="b">
        <f t="shared" si="12"/>
        <v>0</v>
      </c>
      <c r="O193" s="219">
        <f t="shared" si="14"/>
        <v>1</v>
      </c>
    </row>
    <row r="194" spans="1:15" x14ac:dyDescent="0.25">
      <c r="A194" s="216">
        <v>185</v>
      </c>
      <c r="B194" s="39"/>
      <c r="C194" s="39"/>
      <c r="D194" s="39"/>
      <c r="E194" s="359"/>
      <c r="F194" s="38"/>
      <c r="G194" s="38"/>
      <c r="H194" s="38"/>
      <c r="I194" s="38"/>
      <c r="J194" s="67" t="str">
        <f>IF(OR($B194="",$C194="",$D194="",$E194="",$E194="UPT",$F194&lt;an_initial,$F194&gt;an_final,H194="",$N194=FALSE),"",P_BDI_ROM*VLOOKUP(O194,Coef!$E$2:$F$17,2,FALSE))</f>
        <v/>
      </c>
      <c r="K194" s="67" t="str">
        <f>IF(OR($B194="",$C194="",$D194="",$E194="",$E194="UPT",$F194="",$F194&gt;an_final,$H194="",$N194=FALSE),"",P_BDI_ROM*VLOOKUP(O194,Coef!$E$2:$F$17,2,FALSE))</f>
        <v/>
      </c>
      <c r="L194" s="226" t="str">
        <f t="shared" si="10"/>
        <v/>
      </c>
      <c r="M194" s="226" t="str">
        <f t="shared" si="11"/>
        <v/>
      </c>
      <c r="N194" s="367" t="b">
        <f t="shared" si="12"/>
        <v>0</v>
      </c>
      <c r="O194" s="219">
        <f t="shared" si="14"/>
        <v>1</v>
      </c>
    </row>
    <row r="195" spans="1:15" x14ac:dyDescent="0.25">
      <c r="A195" s="216">
        <v>186</v>
      </c>
      <c r="B195" s="39"/>
      <c r="C195" s="39"/>
      <c r="D195" s="39"/>
      <c r="E195" s="359"/>
      <c r="F195" s="38"/>
      <c r="G195" s="38"/>
      <c r="H195" s="38"/>
      <c r="I195" s="38"/>
      <c r="J195" s="67" t="str">
        <f>IF(OR($B195="",$C195="",$D195="",$E195="",$E195="UPT",$F195&lt;an_initial,$F195&gt;an_final,H195="",$N195=FALSE),"",P_BDI_ROM*VLOOKUP(O195,Coef!$E$2:$F$17,2,FALSE))</f>
        <v/>
      </c>
      <c r="K195" s="67" t="str">
        <f>IF(OR($B195="",$C195="",$D195="",$E195="",$E195="UPT",$F195="",$F195&gt;an_final,$H195="",$N195=FALSE),"",P_BDI_ROM*VLOOKUP(O195,Coef!$E$2:$F$17,2,FALSE))</f>
        <v/>
      </c>
      <c r="L195" s="226" t="str">
        <f t="shared" si="10"/>
        <v/>
      </c>
      <c r="M195" s="226" t="str">
        <f t="shared" si="11"/>
        <v/>
      </c>
      <c r="N195" s="367" t="b">
        <f t="shared" si="12"/>
        <v>0</v>
      </c>
      <c r="O195" s="219">
        <f t="shared" si="14"/>
        <v>1</v>
      </c>
    </row>
    <row r="196" spans="1:15" x14ac:dyDescent="0.25">
      <c r="A196" s="216">
        <v>187</v>
      </c>
      <c r="B196" s="39"/>
      <c r="C196" s="39"/>
      <c r="D196" s="39"/>
      <c r="E196" s="359"/>
      <c r="F196" s="38"/>
      <c r="G196" s="38"/>
      <c r="H196" s="38"/>
      <c r="I196" s="38"/>
      <c r="J196" s="67" t="str">
        <f>IF(OR($B196="",$C196="",$D196="",$E196="",$E196="UPT",$F196&lt;an_initial,$F196&gt;an_final,H196="",$N196=FALSE),"",P_BDI_ROM*VLOOKUP(O196,Coef!$E$2:$F$17,2,FALSE))</f>
        <v/>
      </c>
      <c r="K196" s="67" t="str">
        <f>IF(OR($B196="",$C196="",$D196="",$E196="",$E196="UPT",$F196="",$F196&gt;an_final,$H196="",$N196=FALSE),"",P_BDI_ROM*VLOOKUP(O196,Coef!$E$2:$F$17,2,FALSE))</f>
        <v/>
      </c>
      <c r="L196" s="226" t="str">
        <f t="shared" si="10"/>
        <v/>
      </c>
      <c r="M196" s="226" t="str">
        <f t="shared" si="11"/>
        <v/>
      </c>
      <c r="N196" s="367" t="b">
        <f t="shared" si="12"/>
        <v>0</v>
      </c>
      <c r="O196" s="219">
        <f t="shared" si="14"/>
        <v>1</v>
      </c>
    </row>
    <row r="197" spans="1:15" x14ac:dyDescent="0.25">
      <c r="A197" s="216">
        <v>188</v>
      </c>
      <c r="B197" s="39"/>
      <c r="C197" s="39"/>
      <c r="D197" s="39"/>
      <c r="E197" s="359"/>
      <c r="F197" s="38"/>
      <c r="G197" s="38"/>
      <c r="H197" s="38"/>
      <c r="I197" s="38"/>
      <c r="J197" s="67" t="str">
        <f>IF(OR($B197="",$C197="",$D197="",$E197="",$E197="UPT",$F197&lt;an_initial,$F197&gt;an_final,H197="",$N197=FALSE),"",P_BDI_ROM*VLOOKUP(O197,Coef!$E$2:$F$17,2,FALSE))</f>
        <v/>
      </c>
      <c r="K197" s="67" t="str">
        <f>IF(OR($B197="",$C197="",$D197="",$E197="",$E197="UPT",$F197="",$F197&gt;an_final,$H197="",$N197=FALSE),"",P_BDI_ROM*VLOOKUP(O197,Coef!$E$2:$F$17,2,FALSE))</f>
        <v/>
      </c>
      <c r="L197" s="226" t="str">
        <f t="shared" si="10"/>
        <v/>
      </c>
      <c r="M197" s="226" t="str">
        <f t="shared" si="11"/>
        <v/>
      </c>
      <c r="N197" s="367" t="b">
        <f t="shared" si="12"/>
        <v>0</v>
      </c>
      <c r="O197" s="219">
        <f t="shared" si="14"/>
        <v>1</v>
      </c>
    </row>
    <row r="198" spans="1:15" x14ac:dyDescent="0.25">
      <c r="A198" s="216">
        <v>189</v>
      </c>
      <c r="B198" s="39"/>
      <c r="C198" s="39"/>
      <c r="D198" s="39"/>
      <c r="E198" s="359"/>
      <c r="F198" s="38"/>
      <c r="G198" s="38"/>
      <c r="H198" s="38"/>
      <c r="I198" s="38"/>
      <c r="J198" s="67" t="str">
        <f>IF(OR($B198="",$C198="",$D198="",$E198="",$E198="UPT",$F198&lt;an_initial,$F198&gt;an_final,H198="",$N198=FALSE),"",P_BDI_ROM*VLOOKUP(O198,Coef!$E$2:$F$17,2,FALSE))</f>
        <v/>
      </c>
      <c r="K198" s="67" t="str">
        <f>IF(OR($B198="",$C198="",$D198="",$E198="",$E198="UPT",$F198="",$F198&gt;an_final,$H198="",$N198=FALSE),"",P_BDI_ROM*VLOOKUP(O198,Coef!$E$2:$F$17,2,FALSE))</f>
        <v/>
      </c>
      <c r="L198" s="226" t="str">
        <f t="shared" si="10"/>
        <v/>
      </c>
      <c r="M198" s="226" t="str">
        <f t="shared" si="11"/>
        <v/>
      </c>
      <c r="N198" s="367" t="b">
        <f t="shared" si="12"/>
        <v>0</v>
      </c>
      <c r="O198" s="219">
        <f t="shared" si="14"/>
        <v>1</v>
      </c>
    </row>
    <row r="199" spans="1:15" x14ac:dyDescent="0.25">
      <c r="A199" s="216">
        <v>190</v>
      </c>
      <c r="B199" s="39"/>
      <c r="C199" s="39"/>
      <c r="D199" s="39"/>
      <c r="E199" s="359"/>
      <c r="F199" s="38"/>
      <c r="G199" s="38"/>
      <c r="H199" s="38"/>
      <c r="I199" s="38"/>
      <c r="J199" s="67" t="str">
        <f>IF(OR($B199="",$C199="",$D199="",$E199="",$E199="UPT",$F199&lt;an_initial,$F199&gt;an_final,H199="",$N199=FALSE),"",P_BDI_ROM*VLOOKUP(O199,Coef!$E$2:$F$17,2,FALSE))</f>
        <v/>
      </c>
      <c r="K199" s="67" t="str">
        <f>IF(OR($B199="",$C199="",$D199="",$E199="",$E199="UPT",$F199="",$F199&gt;an_final,$H199="",$N199=FALSE),"",P_BDI_ROM*VLOOKUP(O199,Coef!$E$2:$F$17,2,FALSE))</f>
        <v/>
      </c>
      <c r="L199" s="226" t="str">
        <f t="shared" si="10"/>
        <v/>
      </c>
      <c r="M199" s="226" t="str">
        <f t="shared" si="11"/>
        <v/>
      </c>
      <c r="N199" s="367" t="b">
        <f t="shared" si="12"/>
        <v>0</v>
      </c>
      <c r="O199" s="219">
        <f t="shared" si="14"/>
        <v>1</v>
      </c>
    </row>
    <row r="200" spans="1:15" x14ac:dyDescent="0.25">
      <c r="A200" s="216">
        <v>191</v>
      </c>
      <c r="B200" s="39"/>
      <c r="C200" s="39"/>
      <c r="D200" s="39"/>
      <c r="E200" s="359"/>
      <c r="F200" s="38"/>
      <c r="G200" s="38"/>
      <c r="H200" s="38"/>
      <c r="I200" s="38"/>
      <c r="J200" s="67" t="str">
        <f>IF(OR($B200="",$C200="",$D200="",$E200="",$E200="UPT",$F200&lt;an_initial,$F200&gt;an_final,H200="",$N200=FALSE),"",P_BDI_ROM*VLOOKUP(O200,Coef!$E$2:$F$17,2,FALSE))</f>
        <v/>
      </c>
      <c r="K200" s="67" t="str">
        <f>IF(OR($B200="",$C200="",$D200="",$E200="",$E200="UPT",$F200="",$F200&gt;an_final,$H200="",$N200=FALSE),"",P_BDI_ROM*VLOOKUP(O200,Coef!$E$2:$F$17,2,FALSE))</f>
        <v/>
      </c>
      <c r="L200" s="226" t="str">
        <f t="shared" si="10"/>
        <v/>
      </c>
      <c r="M200" s="226" t="str">
        <f t="shared" si="11"/>
        <v/>
      </c>
      <c r="N200" s="367" t="b">
        <f t="shared" si="12"/>
        <v>0</v>
      </c>
      <c r="O200" s="219">
        <f t="shared" si="14"/>
        <v>1</v>
      </c>
    </row>
    <row r="201" spans="1:15" x14ac:dyDescent="0.25">
      <c r="A201" s="216">
        <v>192</v>
      </c>
      <c r="B201" s="39"/>
      <c r="C201" s="39"/>
      <c r="D201" s="39"/>
      <c r="E201" s="359"/>
      <c r="F201" s="38"/>
      <c r="G201" s="38"/>
      <c r="H201" s="38"/>
      <c r="I201" s="38"/>
      <c r="J201" s="67" t="str">
        <f>IF(OR($B201="",$C201="",$D201="",$E201="",$E201="UPT",$F201&lt;an_initial,$F201&gt;an_final,H201="",$N201=FALSE),"",P_BDI_ROM*VLOOKUP(O201,Coef!$E$2:$F$17,2,FALSE))</f>
        <v/>
      </c>
      <c r="K201" s="67" t="str">
        <f>IF(OR($B201="",$C201="",$D201="",$E201="",$E201="UPT",$F201="",$F201&gt;an_final,$H201="",$N201=FALSE),"",P_BDI_ROM*VLOOKUP(O201,Coef!$E$2:$F$17,2,FALSE))</f>
        <v/>
      </c>
      <c r="L201" s="226" t="str">
        <f t="shared" si="10"/>
        <v/>
      </c>
      <c r="M201" s="226" t="str">
        <f t="shared" si="11"/>
        <v/>
      </c>
      <c r="N201" s="367" t="b">
        <f t="shared" si="12"/>
        <v>0</v>
      </c>
      <c r="O201" s="219">
        <f t="shared" si="14"/>
        <v>1</v>
      </c>
    </row>
    <row r="202" spans="1:15" x14ac:dyDescent="0.25">
      <c r="A202" s="216">
        <v>193</v>
      </c>
      <c r="B202" s="39"/>
      <c r="C202" s="39"/>
      <c r="D202" s="39"/>
      <c r="E202" s="359"/>
      <c r="F202" s="38"/>
      <c r="G202" s="38"/>
      <c r="H202" s="38"/>
      <c r="I202" s="38"/>
      <c r="J202" s="67" t="str">
        <f>IF(OR($B202="",$C202="",$D202="",$E202="",$E202="UPT",$F202&lt;an_initial,$F202&gt;an_final,H202="",$N202=FALSE),"",P_BDI_ROM*VLOOKUP(O202,Coef!$E$2:$F$17,2,FALSE))</f>
        <v/>
      </c>
      <c r="K202" s="67" t="str">
        <f>IF(OR($B202="",$C202="",$D202="",$E202="",$E202="UPT",$F202="",$F202&gt;an_final,$H202="",$N202=FALSE),"",P_BDI_ROM*VLOOKUP(O202,Coef!$E$2:$F$17,2,FALSE))</f>
        <v/>
      </c>
      <c r="L202" s="226" t="str">
        <f t="shared" ref="L202:L259" si="15">IF(OR($B202="",$C202="",$D202="",$E202="",$E202="UPT",$F202="",$F202&gt;an_final,$H202="",$N202=FALSE),"",IF($F202&gt;=an_initial,1,""))</f>
        <v/>
      </c>
      <c r="M202" s="226" t="str">
        <f t="shared" ref="M202:M259" si="16">IF(OR($B202="",$C202="",$D202="",$E202="",$E202="UPT",$F202="",$F202&gt;an_final,$H202="",$N202=FALSE),"",1)</f>
        <v/>
      </c>
      <c r="N202" s="367" t="b">
        <f t="shared" ref="N202:N259" si="17">IF(nume_candidat="",FALSE,ISNUMBER(SEARCH(nume_candidat,$B202)))</f>
        <v>0</v>
      </c>
      <c r="O202" s="219">
        <f t="shared" si="14"/>
        <v>1</v>
      </c>
    </row>
    <row r="203" spans="1:15" x14ac:dyDescent="0.25">
      <c r="A203" s="216">
        <v>194</v>
      </c>
      <c r="B203" s="39"/>
      <c r="C203" s="39"/>
      <c r="D203" s="39"/>
      <c r="E203" s="359"/>
      <c r="F203" s="38"/>
      <c r="G203" s="38"/>
      <c r="H203" s="38"/>
      <c r="I203" s="38"/>
      <c r="J203" s="67" t="str">
        <f>IF(OR($B203="",$C203="",$D203="",$E203="",$E203="UPT",$F203&lt;an_initial,$F203&gt;an_final,H203="",$N203=FALSE),"",P_BDI_ROM*VLOOKUP(O203,Coef!$E$2:$F$17,2,FALSE))</f>
        <v/>
      </c>
      <c r="K203" s="67" t="str">
        <f>IF(OR($B203="",$C203="",$D203="",$E203="",$E203="UPT",$F203="",$F203&gt;an_final,$H203="",$N203=FALSE),"",P_BDI_ROM*VLOOKUP(O203,Coef!$E$2:$F$17,2,FALSE))</f>
        <v/>
      </c>
      <c r="L203" s="226" t="str">
        <f t="shared" si="15"/>
        <v/>
      </c>
      <c r="M203" s="226" t="str">
        <f t="shared" si="16"/>
        <v/>
      </c>
      <c r="N203" s="367" t="b">
        <f t="shared" si="17"/>
        <v>0</v>
      </c>
      <c r="O203" s="219">
        <f t="shared" ref="O203:O259" si="18">LEN(B203)-LEN(SUBSTITUTE(B203,",",""))+1</f>
        <v>1</v>
      </c>
    </row>
    <row r="204" spans="1:15" x14ac:dyDescent="0.25">
      <c r="A204" s="216">
        <v>195</v>
      </c>
      <c r="B204" s="39"/>
      <c r="C204" s="39"/>
      <c r="D204" s="39"/>
      <c r="E204" s="359"/>
      <c r="F204" s="38"/>
      <c r="G204" s="38"/>
      <c r="H204" s="38"/>
      <c r="I204" s="38"/>
      <c r="J204" s="67" t="str">
        <f>IF(OR($B204="",$C204="",$D204="",$E204="",$E204="UPT",$F204&lt;an_initial,$F204&gt;an_final,H204="",$N204=FALSE),"",P_BDI_ROM*VLOOKUP(O204,Coef!$E$2:$F$17,2,FALSE))</f>
        <v/>
      </c>
      <c r="K204" s="67" t="str">
        <f>IF(OR($B204="",$C204="",$D204="",$E204="",$E204="UPT",$F204="",$F204&gt;an_final,$H204="",$N204=FALSE),"",P_BDI_ROM*VLOOKUP(O204,Coef!$E$2:$F$17,2,FALSE))</f>
        <v/>
      </c>
      <c r="L204" s="226" t="str">
        <f t="shared" si="15"/>
        <v/>
      </c>
      <c r="M204" s="226" t="str">
        <f t="shared" si="16"/>
        <v/>
      </c>
      <c r="N204" s="367" t="b">
        <f t="shared" si="17"/>
        <v>0</v>
      </c>
      <c r="O204" s="219">
        <f t="shared" si="18"/>
        <v>1</v>
      </c>
    </row>
    <row r="205" spans="1:15" x14ac:dyDescent="0.25">
      <c r="A205" s="216">
        <v>196</v>
      </c>
      <c r="B205" s="39"/>
      <c r="C205" s="39"/>
      <c r="D205" s="39"/>
      <c r="E205" s="359"/>
      <c r="F205" s="38"/>
      <c r="G205" s="38"/>
      <c r="H205" s="38"/>
      <c r="I205" s="38"/>
      <c r="J205" s="67" t="str">
        <f>IF(OR($B205="",$C205="",$D205="",$E205="",$E205="UPT",$F205&lt;an_initial,$F205&gt;an_final,H205="",$N205=FALSE),"",P_BDI_ROM*VLOOKUP(O205,Coef!$E$2:$F$17,2,FALSE))</f>
        <v/>
      </c>
      <c r="K205" s="67" t="str">
        <f>IF(OR($B205="",$C205="",$D205="",$E205="",$E205="UPT",$F205="",$F205&gt;an_final,$H205="",$N205=FALSE),"",P_BDI_ROM*VLOOKUP(O205,Coef!$E$2:$F$17,2,FALSE))</f>
        <v/>
      </c>
      <c r="L205" s="226" t="str">
        <f t="shared" si="15"/>
        <v/>
      </c>
      <c r="M205" s="226" t="str">
        <f t="shared" si="16"/>
        <v/>
      </c>
      <c r="N205" s="367" t="b">
        <f t="shared" si="17"/>
        <v>0</v>
      </c>
      <c r="O205" s="219">
        <f t="shared" si="18"/>
        <v>1</v>
      </c>
    </row>
    <row r="206" spans="1:15" x14ac:dyDescent="0.25">
      <c r="A206" s="216">
        <v>197</v>
      </c>
      <c r="B206" s="39"/>
      <c r="C206" s="39"/>
      <c r="D206" s="39"/>
      <c r="E206" s="359"/>
      <c r="F206" s="38"/>
      <c r="G206" s="38"/>
      <c r="H206" s="38"/>
      <c r="I206" s="38"/>
      <c r="J206" s="67" t="str">
        <f>IF(OR($B206="",$C206="",$D206="",$E206="",$E206="UPT",$F206&lt;an_initial,$F206&gt;an_final,H206="",$N206=FALSE),"",P_BDI_ROM*VLOOKUP(O206,Coef!$E$2:$F$17,2,FALSE))</f>
        <v/>
      </c>
      <c r="K206" s="67" t="str">
        <f>IF(OR($B206="",$C206="",$D206="",$E206="",$E206="UPT",$F206="",$F206&gt;an_final,$H206="",$N206=FALSE),"",P_BDI_ROM*VLOOKUP(O206,Coef!$E$2:$F$17,2,FALSE))</f>
        <v/>
      </c>
      <c r="L206" s="226" t="str">
        <f t="shared" si="15"/>
        <v/>
      </c>
      <c r="M206" s="226" t="str">
        <f t="shared" si="16"/>
        <v/>
      </c>
      <c r="N206" s="367" t="b">
        <f t="shared" si="17"/>
        <v>0</v>
      </c>
      <c r="O206" s="219">
        <f t="shared" si="18"/>
        <v>1</v>
      </c>
    </row>
    <row r="207" spans="1:15" x14ac:dyDescent="0.25">
      <c r="A207" s="216">
        <v>198</v>
      </c>
      <c r="B207" s="39"/>
      <c r="C207" s="39"/>
      <c r="D207" s="39"/>
      <c r="E207" s="359"/>
      <c r="F207" s="38"/>
      <c r="G207" s="38"/>
      <c r="H207" s="38"/>
      <c r="I207" s="38"/>
      <c r="J207" s="67" t="str">
        <f>IF(OR($B207="",$C207="",$D207="",$E207="",$E207="UPT",$F207&lt;an_initial,$F207&gt;an_final,H207="",$N207=FALSE),"",P_BDI_ROM*VLOOKUP(O207,Coef!$E$2:$F$17,2,FALSE))</f>
        <v/>
      </c>
      <c r="K207" s="67" t="str">
        <f>IF(OR($B207="",$C207="",$D207="",$E207="",$E207="UPT",$F207="",$F207&gt;an_final,$H207="",$N207=FALSE),"",P_BDI_ROM*VLOOKUP(O207,Coef!$E$2:$F$17,2,FALSE))</f>
        <v/>
      </c>
      <c r="L207" s="226" t="str">
        <f t="shared" si="15"/>
        <v/>
      </c>
      <c r="M207" s="226" t="str">
        <f t="shared" si="16"/>
        <v/>
      </c>
      <c r="N207" s="367" t="b">
        <f t="shared" si="17"/>
        <v>0</v>
      </c>
      <c r="O207" s="219">
        <f t="shared" si="18"/>
        <v>1</v>
      </c>
    </row>
    <row r="208" spans="1:15" x14ac:dyDescent="0.25">
      <c r="A208" s="216">
        <v>199</v>
      </c>
      <c r="B208" s="39"/>
      <c r="C208" s="39"/>
      <c r="D208" s="39"/>
      <c r="E208" s="359"/>
      <c r="F208" s="38"/>
      <c r="G208" s="38"/>
      <c r="H208" s="38"/>
      <c r="I208" s="38"/>
      <c r="J208" s="67" t="str">
        <f>IF(OR($B208="",$C208="",$D208="",$E208="",$E208="UPT",$F208&lt;an_initial,$F208&gt;an_final,H208="",$N208=FALSE),"",P_BDI_ROM*VLOOKUP(O208,Coef!$E$2:$F$17,2,FALSE))</f>
        <v/>
      </c>
      <c r="K208" s="67" t="str">
        <f>IF(OR($B208="",$C208="",$D208="",$E208="",$E208="UPT",$F208="",$F208&gt;an_final,$H208="",$N208=FALSE),"",P_BDI_ROM*VLOOKUP(O208,Coef!$E$2:$F$17,2,FALSE))</f>
        <v/>
      </c>
      <c r="L208" s="226" t="str">
        <f t="shared" si="15"/>
        <v/>
      </c>
      <c r="M208" s="226" t="str">
        <f t="shared" si="16"/>
        <v/>
      </c>
      <c r="N208" s="367" t="b">
        <f t="shared" si="17"/>
        <v>0</v>
      </c>
      <c r="O208" s="219">
        <f t="shared" si="18"/>
        <v>1</v>
      </c>
    </row>
    <row r="209" spans="1:15" x14ac:dyDescent="0.25">
      <c r="A209" s="216">
        <v>200</v>
      </c>
      <c r="B209" s="39"/>
      <c r="C209" s="39"/>
      <c r="D209" s="39"/>
      <c r="E209" s="359"/>
      <c r="F209" s="38"/>
      <c r="G209" s="38"/>
      <c r="H209" s="38"/>
      <c r="I209" s="38"/>
      <c r="J209" s="67" t="str">
        <f>IF(OR($B209="",$C209="",$D209="",$E209="",$E209="UPT",$F209&lt;an_initial,$F209&gt;an_final,H209="",$N209=FALSE),"",P_BDI_ROM*VLOOKUP(O209,Coef!$E$2:$F$17,2,FALSE))</f>
        <v/>
      </c>
      <c r="K209" s="67" t="str">
        <f>IF(OR($B209="",$C209="",$D209="",$E209="",$E209="UPT",$F209="",$F209&gt;an_final,$H209="",$N209=FALSE),"",P_BDI_ROM*VLOOKUP(O209,Coef!$E$2:$F$17,2,FALSE))</f>
        <v/>
      </c>
      <c r="L209" s="226" t="str">
        <f t="shared" si="15"/>
        <v/>
      </c>
      <c r="M209" s="226" t="str">
        <f t="shared" si="16"/>
        <v/>
      </c>
      <c r="N209" s="367" t="b">
        <f t="shared" si="17"/>
        <v>0</v>
      </c>
      <c r="O209" s="219">
        <f t="shared" si="18"/>
        <v>1</v>
      </c>
    </row>
    <row r="210" spans="1:15" x14ac:dyDescent="0.25">
      <c r="A210" s="216">
        <v>201</v>
      </c>
      <c r="B210" s="39"/>
      <c r="C210" s="39"/>
      <c r="D210" s="39"/>
      <c r="E210" s="359"/>
      <c r="F210" s="38"/>
      <c r="G210" s="38"/>
      <c r="H210" s="38"/>
      <c r="I210" s="38"/>
      <c r="J210" s="67" t="str">
        <f>IF(OR($B210="",$C210="",$D210="",$E210="",$E210="UPT",$F210&lt;an_initial,$F210&gt;an_final,H210="",$N210=FALSE),"",P_BDI_ROM*VLOOKUP(O210,Coef!$E$2:$F$17,2,FALSE))</f>
        <v/>
      </c>
      <c r="K210" s="67" t="str">
        <f>IF(OR($B210="",$C210="",$D210="",$E210="",$E210="UPT",$F210="",$F210&gt;an_final,$H210="",$N210=FALSE),"",P_BDI_ROM*VLOOKUP(O210,Coef!$E$2:$F$17,2,FALSE))</f>
        <v/>
      </c>
      <c r="L210" s="226" t="str">
        <f t="shared" si="15"/>
        <v/>
      </c>
      <c r="M210" s="226" t="str">
        <f t="shared" si="16"/>
        <v/>
      </c>
      <c r="N210" s="367" t="b">
        <f t="shared" si="17"/>
        <v>0</v>
      </c>
      <c r="O210" s="219">
        <f t="shared" si="18"/>
        <v>1</v>
      </c>
    </row>
    <row r="211" spans="1:15" x14ac:dyDescent="0.25">
      <c r="A211" s="216">
        <v>202</v>
      </c>
      <c r="B211" s="39"/>
      <c r="C211" s="39"/>
      <c r="D211" s="39"/>
      <c r="E211" s="359"/>
      <c r="F211" s="38"/>
      <c r="G211" s="38"/>
      <c r="H211" s="38"/>
      <c r="I211" s="38"/>
      <c r="J211" s="67" t="str">
        <f>IF(OR($B211="",$C211="",$D211="",$E211="",$E211="UPT",$F211&lt;an_initial,$F211&gt;an_final,H211="",$N211=FALSE),"",P_BDI_ROM*VLOOKUP(O211,Coef!$E$2:$F$17,2,FALSE))</f>
        <v/>
      </c>
      <c r="K211" s="67" t="str">
        <f>IF(OR($B211="",$C211="",$D211="",$E211="",$E211="UPT",$F211="",$F211&gt;an_final,$H211="",$N211=FALSE),"",P_BDI_ROM*VLOOKUP(O211,Coef!$E$2:$F$17,2,FALSE))</f>
        <v/>
      </c>
      <c r="L211" s="226" t="str">
        <f t="shared" si="15"/>
        <v/>
      </c>
      <c r="M211" s="226" t="str">
        <f t="shared" si="16"/>
        <v/>
      </c>
      <c r="N211" s="367" t="b">
        <f t="shared" si="17"/>
        <v>0</v>
      </c>
      <c r="O211" s="219">
        <f t="shared" si="18"/>
        <v>1</v>
      </c>
    </row>
    <row r="212" spans="1:15" x14ac:dyDescent="0.25">
      <c r="A212" s="216">
        <v>203</v>
      </c>
      <c r="B212" s="39"/>
      <c r="C212" s="39"/>
      <c r="D212" s="39"/>
      <c r="E212" s="359"/>
      <c r="F212" s="38"/>
      <c r="G212" s="38"/>
      <c r="H212" s="38"/>
      <c r="I212" s="38"/>
      <c r="J212" s="67" t="str">
        <f>IF(OR($B212="",$C212="",$D212="",$E212="",$E212="UPT",$F212&lt;an_initial,$F212&gt;an_final,H212="",$N212=FALSE),"",P_BDI_ROM*VLOOKUP(O212,Coef!$E$2:$F$17,2,FALSE))</f>
        <v/>
      </c>
      <c r="K212" s="67" t="str">
        <f>IF(OR($B212="",$C212="",$D212="",$E212="",$E212="UPT",$F212="",$F212&gt;an_final,$H212="",$N212=FALSE),"",P_BDI_ROM*VLOOKUP(O212,Coef!$E$2:$F$17,2,FALSE))</f>
        <v/>
      </c>
      <c r="L212" s="226" t="str">
        <f t="shared" si="15"/>
        <v/>
      </c>
      <c r="M212" s="226" t="str">
        <f t="shared" si="16"/>
        <v/>
      </c>
      <c r="N212" s="367" t="b">
        <f t="shared" si="17"/>
        <v>0</v>
      </c>
      <c r="O212" s="219">
        <f t="shared" si="18"/>
        <v>1</v>
      </c>
    </row>
    <row r="213" spans="1:15" x14ac:dyDescent="0.25">
      <c r="A213" s="216">
        <v>204</v>
      </c>
      <c r="B213" s="39"/>
      <c r="C213" s="39"/>
      <c r="D213" s="39"/>
      <c r="E213" s="359"/>
      <c r="F213" s="38"/>
      <c r="G213" s="38"/>
      <c r="H213" s="38"/>
      <c r="I213" s="38"/>
      <c r="J213" s="67" t="str">
        <f>IF(OR($B213="",$C213="",$D213="",$E213="",$E213="UPT",$F213&lt;an_initial,$F213&gt;an_final,H213="",$N213=FALSE),"",P_BDI_ROM*VLOOKUP(O213,Coef!$E$2:$F$17,2,FALSE))</f>
        <v/>
      </c>
      <c r="K213" s="67" t="str">
        <f>IF(OR($B213="",$C213="",$D213="",$E213="",$E213="UPT",$F213="",$F213&gt;an_final,$H213="",$N213=FALSE),"",P_BDI_ROM*VLOOKUP(O213,Coef!$E$2:$F$17,2,FALSE))</f>
        <v/>
      </c>
      <c r="L213" s="226" t="str">
        <f t="shared" si="15"/>
        <v/>
      </c>
      <c r="M213" s="226" t="str">
        <f t="shared" si="16"/>
        <v/>
      </c>
      <c r="N213" s="367" t="b">
        <f t="shared" si="17"/>
        <v>0</v>
      </c>
      <c r="O213" s="219">
        <f t="shared" si="18"/>
        <v>1</v>
      </c>
    </row>
    <row r="214" spans="1:15" x14ac:dyDescent="0.25">
      <c r="A214" s="216">
        <v>205</v>
      </c>
      <c r="B214" s="39"/>
      <c r="C214" s="39"/>
      <c r="D214" s="39"/>
      <c r="E214" s="359"/>
      <c r="F214" s="38"/>
      <c r="G214" s="38"/>
      <c r="H214" s="38"/>
      <c r="I214" s="38"/>
      <c r="J214" s="67" t="str">
        <f>IF(OR($B214="",$C214="",$D214="",$E214="",$E214="UPT",$F214&lt;an_initial,$F214&gt;an_final,H214="",$N214=FALSE),"",P_BDI_ROM*VLOOKUP(O214,Coef!$E$2:$F$17,2,FALSE))</f>
        <v/>
      </c>
      <c r="K214" s="67" t="str">
        <f>IF(OR($B214="",$C214="",$D214="",$E214="",$E214="UPT",$F214="",$F214&gt;an_final,$H214="",$N214=FALSE),"",P_BDI_ROM*VLOOKUP(O214,Coef!$E$2:$F$17,2,FALSE))</f>
        <v/>
      </c>
      <c r="L214" s="226" t="str">
        <f t="shared" si="15"/>
        <v/>
      </c>
      <c r="M214" s="226" t="str">
        <f t="shared" si="16"/>
        <v/>
      </c>
      <c r="N214" s="367" t="b">
        <f t="shared" si="17"/>
        <v>0</v>
      </c>
      <c r="O214" s="219">
        <f t="shared" si="18"/>
        <v>1</v>
      </c>
    </row>
    <row r="215" spans="1:15" x14ac:dyDescent="0.25">
      <c r="A215" s="216">
        <v>206</v>
      </c>
      <c r="B215" s="39"/>
      <c r="C215" s="39"/>
      <c r="D215" s="39"/>
      <c r="E215" s="359"/>
      <c r="F215" s="38"/>
      <c r="G215" s="38"/>
      <c r="H215" s="38"/>
      <c r="I215" s="38"/>
      <c r="J215" s="67" t="str">
        <f>IF(OR($B215="",$C215="",$D215="",$E215="",$E215="UPT",$F215&lt;an_initial,$F215&gt;an_final,H215="",$N215=FALSE),"",P_BDI_ROM*VLOOKUP(O215,Coef!$E$2:$F$17,2,FALSE))</f>
        <v/>
      </c>
      <c r="K215" s="67" t="str">
        <f>IF(OR($B215="",$C215="",$D215="",$E215="",$E215="UPT",$F215="",$F215&gt;an_final,$H215="",$N215=FALSE),"",P_BDI_ROM*VLOOKUP(O215,Coef!$E$2:$F$17,2,FALSE))</f>
        <v/>
      </c>
      <c r="L215" s="226" t="str">
        <f t="shared" si="15"/>
        <v/>
      </c>
      <c r="M215" s="226" t="str">
        <f t="shared" si="16"/>
        <v/>
      </c>
      <c r="N215" s="367" t="b">
        <f t="shared" si="17"/>
        <v>0</v>
      </c>
      <c r="O215" s="219">
        <f t="shared" si="18"/>
        <v>1</v>
      </c>
    </row>
    <row r="216" spans="1:15" x14ac:dyDescent="0.25">
      <c r="A216" s="216">
        <v>207</v>
      </c>
      <c r="B216" s="39"/>
      <c r="C216" s="39"/>
      <c r="D216" s="39"/>
      <c r="E216" s="359"/>
      <c r="F216" s="38"/>
      <c r="G216" s="38"/>
      <c r="H216" s="38"/>
      <c r="I216" s="38"/>
      <c r="J216" s="67" t="str">
        <f>IF(OR($B216="",$C216="",$D216="",$E216="",$E216="UPT",$F216&lt;an_initial,$F216&gt;an_final,H216="",$N216=FALSE),"",P_BDI_ROM*VLOOKUP(O216,Coef!$E$2:$F$17,2,FALSE))</f>
        <v/>
      </c>
      <c r="K216" s="67" t="str">
        <f>IF(OR($B216="",$C216="",$D216="",$E216="",$E216="UPT",$F216="",$F216&gt;an_final,$H216="",$N216=FALSE),"",P_BDI_ROM*VLOOKUP(O216,Coef!$E$2:$F$17,2,FALSE))</f>
        <v/>
      </c>
      <c r="L216" s="226" t="str">
        <f t="shared" si="15"/>
        <v/>
      </c>
      <c r="M216" s="226" t="str">
        <f t="shared" si="16"/>
        <v/>
      </c>
      <c r="N216" s="367" t="b">
        <f t="shared" si="17"/>
        <v>0</v>
      </c>
      <c r="O216" s="219">
        <f t="shared" si="18"/>
        <v>1</v>
      </c>
    </row>
    <row r="217" spans="1:15" x14ac:dyDescent="0.25">
      <c r="A217" s="216">
        <v>208</v>
      </c>
      <c r="B217" s="39"/>
      <c r="C217" s="39"/>
      <c r="D217" s="39"/>
      <c r="E217" s="359"/>
      <c r="F217" s="38"/>
      <c r="G217" s="38"/>
      <c r="H217" s="38"/>
      <c r="I217" s="38"/>
      <c r="J217" s="67" t="str">
        <f>IF(OR($B217="",$C217="",$D217="",$E217="",$E217="UPT",$F217&lt;an_initial,$F217&gt;an_final,H217="",$N217=FALSE),"",P_BDI_ROM*VLOOKUP(O217,Coef!$E$2:$F$17,2,FALSE))</f>
        <v/>
      </c>
      <c r="K217" s="67" t="str">
        <f>IF(OR($B217="",$C217="",$D217="",$E217="",$E217="UPT",$F217="",$F217&gt;an_final,$H217="",$N217=FALSE),"",P_BDI_ROM*VLOOKUP(O217,Coef!$E$2:$F$17,2,FALSE))</f>
        <v/>
      </c>
      <c r="L217" s="226" t="str">
        <f t="shared" si="15"/>
        <v/>
      </c>
      <c r="M217" s="226" t="str">
        <f t="shared" si="16"/>
        <v/>
      </c>
      <c r="N217" s="367" t="b">
        <f t="shared" si="17"/>
        <v>0</v>
      </c>
      <c r="O217" s="219">
        <f t="shared" si="18"/>
        <v>1</v>
      </c>
    </row>
    <row r="218" spans="1:15" x14ac:dyDescent="0.25">
      <c r="A218" s="216">
        <v>209</v>
      </c>
      <c r="B218" s="39"/>
      <c r="C218" s="39"/>
      <c r="D218" s="39"/>
      <c r="E218" s="359"/>
      <c r="F218" s="38"/>
      <c r="G218" s="38"/>
      <c r="H218" s="38"/>
      <c r="I218" s="38"/>
      <c r="J218" s="67" t="str">
        <f>IF(OR($B218="",$C218="",$D218="",$E218="",$E218="UPT",$F218&lt;an_initial,$F218&gt;an_final,H218="",$N218=FALSE),"",P_BDI_ROM*VLOOKUP(O218,Coef!$E$2:$F$17,2,FALSE))</f>
        <v/>
      </c>
      <c r="K218" s="67" t="str">
        <f>IF(OR($B218="",$C218="",$D218="",$E218="",$E218="UPT",$F218="",$F218&gt;an_final,$H218="",$N218=FALSE),"",P_BDI_ROM*VLOOKUP(O218,Coef!$E$2:$F$17,2,FALSE))</f>
        <v/>
      </c>
      <c r="L218" s="226" t="str">
        <f t="shared" si="15"/>
        <v/>
      </c>
      <c r="M218" s="226" t="str">
        <f t="shared" si="16"/>
        <v/>
      </c>
      <c r="N218" s="367" t="b">
        <f t="shared" si="17"/>
        <v>0</v>
      </c>
      <c r="O218" s="219">
        <f t="shared" si="18"/>
        <v>1</v>
      </c>
    </row>
    <row r="219" spans="1:15" x14ac:dyDescent="0.25">
      <c r="A219" s="216">
        <v>210</v>
      </c>
      <c r="B219" s="39"/>
      <c r="C219" s="39"/>
      <c r="D219" s="39"/>
      <c r="E219" s="359"/>
      <c r="F219" s="38"/>
      <c r="G219" s="38"/>
      <c r="H219" s="38"/>
      <c r="I219" s="38"/>
      <c r="J219" s="67" t="str">
        <f>IF(OR($B219="",$C219="",$D219="",$E219="",$E219="UPT",$F219&lt;an_initial,$F219&gt;an_final,H219="",$N219=FALSE),"",P_BDI_ROM*VLOOKUP(O219,Coef!$E$2:$F$17,2,FALSE))</f>
        <v/>
      </c>
      <c r="K219" s="67" t="str">
        <f>IF(OR($B219="",$C219="",$D219="",$E219="",$E219="UPT",$F219="",$F219&gt;an_final,$H219="",$N219=FALSE),"",P_BDI_ROM*VLOOKUP(O219,Coef!$E$2:$F$17,2,FALSE))</f>
        <v/>
      </c>
      <c r="L219" s="226" t="str">
        <f t="shared" si="15"/>
        <v/>
      </c>
      <c r="M219" s="226" t="str">
        <f t="shared" si="16"/>
        <v/>
      </c>
      <c r="N219" s="367" t="b">
        <f t="shared" si="17"/>
        <v>0</v>
      </c>
      <c r="O219" s="219">
        <f t="shared" si="18"/>
        <v>1</v>
      </c>
    </row>
    <row r="220" spans="1:15" x14ac:dyDescent="0.25">
      <c r="A220" s="216">
        <v>211</v>
      </c>
      <c r="B220" s="39"/>
      <c r="C220" s="39"/>
      <c r="D220" s="39"/>
      <c r="E220" s="359"/>
      <c r="F220" s="38"/>
      <c r="G220" s="38"/>
      <c r="H220" s="38"/>
      <c r="I220" s="38"/>
      <c r="J220" s="67" t="str">
        <f>IF(OR($B220="",$C220="",$D220="",$E220="",$E220="UPT",$F220&lt;an_initial,$F220&gt;an_final,H220="",$N220=FALSE),"",P_BDI_ROM*VLOOKUP(O220,Coef!$E$2:$F$17,2,FALSE))</f>
        <v/>
      </c>
      <c r="K220" s="67" t="str">
        <f>IF(OR($B220="",$C220="",$D220="",$E220="",$E220="UPT",$F220="",$F220&gt;an_final,$H220="",$N220=FALSE),"",P_BDI_ROM*VLOOKUP(O220,Coef!$E$2:$F$17,2,FALSE))</f>
        <v/>
      </c>
      <c r="L220" s="226" t="str">
        <f t="shared" si="15"/>
        <v/>
      </c>
      <c r="M220" s="226" t="str">
        <f t="shared" si="16"/>
        <v/>
      </c>
      <c r="N220" s="367" t="b">
        <f t="shared" si="17"/>
        <v>0</v>
      </c>
      <c r="O220" s="219">
        <f t="shared" si="18"/>
        <v>1</v>
      </c>
    </row>
    <row r="221" spans="1:15" x14ac:dyDescent="0.25">
      <c r="A221" s="216">
        <v>212</v>
      </c>
      <c r="B221" s="39"/>
      <c r="C221" s="39"/>
      <c r="D221" s="39"/>
      <c r="E221" s="359"/>
      <c r="F221" s="38"/>
      <c r="G221" s="38"/>
      <c r="H221" s="38"/>
      <c r="I221" s="38"/>
      <c r="J221" s="67" t="str">
        <f>IF(OR($B221="",$C221="",$D221="",$E221="",$E221="UPT",$F221&lt;an_initial,$F221&gt;an_final,H221="",$N221=FALSE),"",P_BDI_ROM*VLOOKUP(O221,Coef!$E$2:$F$17,2,FALSE))</f>
        <v/>
      </c>
      <c r="K221" s="67" t="str">
        <f>IF(OR($B221="",$C221="",$D221="",$E221="",$E221="UPT",$F221="",$F221&gt;an_final,$H221="",$N221=FALSE),"",P_BDI_ROM*VLOOKUP(O221,Coef!$E$2:$F$17,2,FALSE))</f>
        <v/>
      </c>
      <c r="L221" s="226" t="str">
        <f t="shared" si="15"/>
        <v/>
      </c>
      <c r="M221" s="226" t="str">
        <f t="shared" si="16"/>
        <v/>
      </c>
      <c r="N221" s="367" t="b">
        <f t="shared" si="17"/>
        <v>0</v>
      </c>
      <c r="O221" s="219">
        <f t="shared" si="18"/>
        <v>1</v>
      </c>
    </row>
    <row r="222" spans="1:15" x14ac:dyDescent="0.25">
      <c r="A222" s="216">
        <v>213</v>
      </c>
      <c r="B222" s="39"/>
      <c r="C222" s="39"/>
      <c r="D222" s="39"/>
      <c r="E222" s="359"/>
      <c r="F222" s="38"/>
      <c r="G222" s="38"/>
      <c r="H222" s="38"/>
      <c r="I222" s="38"/>
      <c r="J222" s="67" t="str">
        <f>IF(OR($B222="",$C222="",$D222="",$E222="",$E222="UPT",$F222&lt;an_initial,$F222&gt;an_final,H222="",$N222=FALSE),"",P_BDI_ROM*VLOOKUP(O222,Coef!$E$2:$F$17,2,FALSE))</f>
        <v/>
      </c>
      <c r="K222" s="67" t="str">
        <f>IF(OR($B222="",$C222="",$D222="",$E222="",$E222="UPT",$F222="",$F222&gt;an_final,$H222="",$N222=FALSE),"",P_BDI_ROM*VLOOKUP(O222,Coef!$E$2:$F$17,2,FALSE))</f>
        <v/>
      </c>
      <c r="L222" s="226" t="str">
        <f t="shared" si="15"/>
        <v/>
      </c>
      <c r="M222" s="226" t="str">
        <f t="shared" si="16"/>
        <v/>
      </c>
      <c r="N222" s="367" t="b">
        <f t="shared" si="17"/>
        <v>0</v>
      </c>
      <c r="O222" s="219">
        <f t="shared" si="18"/>
        <v>1</v>
      </c>
    </row>
    <row r="223" spans="1:15" x14ac:dyDescent="0.25">
      <c r="A223" s="216">
        <v>214</v>
      </c>
      <c r="B223" s="39"/>
      <c r="C223" s="39"/>
      <c r="D223" s="39"/>
      <c r="E223" s="359"/>
      <c r="F223" s="38"/>
      <c r="G223" s="38"/>
      <c r="H223" s="38"/>
      <c r="I223" s="38"/>
      <c r="J223" s="67" t="str">
        <f>IF(OR($B223="",$C223="",$D223="",$E223="",$E223="UPT",$F223&lt;an_initial,$F223&gt;an_final,H223="",$N223=FALSE),"",P_BDI_ROM*VLOOKUP(O223,Coef!$E$2:$F$17,2,FALSE))</f>
        <v/>
      </c>
      <c r="K223" s="67" t="str">
        <f>IF(OR($B223="",$C223="",$D223="",$E223="",$E223="UPT",$F223="",$F223&gt;an_final,$H223="",$N223=FALSE),"",P_BDI_ROM*VLOOKUP(O223,Coef!$E$2:$F$17,2,FALSE))</f>
        <v/>
      </c>
      <c r="L223" s="226" t="str">
        <f t="shared" si="15"/>
        <v/>
      </c>
      <c r="M223" s="226" t="str">
        <f t="shared" si="16"/>
        <v/>
      </c>
      <c r="N223" s="367" t="b">
        <f t="shared" si="17"/>
        <v>0</v>
      </c>
      <c r="O223" s="219">
        <f t="shared" si="18"/>
        <v>1</v>
      </c>
    </row>
    <row r="224" spans="1:15" x14ac:dyDescent="0.25">
      <c r="A224" s="216">
        <v>215</v>
      </c>
      <c r="B224" s="39"/>
      <c r="C224" s="39"/>
      <c r="D224" s="39"/>
      <c r="E224" s="359"/>
      <c r="F224" s="38"/>
      <c r="G224" s="38"/>
      <c r="H224" s="38"/>
      <c r="I224" s="38"/>
      <c r="J224" s="67" t="str">
        <f>IF(OR($B224="",$C224="",$D224="",$E224="",$E224="UPT",$F224&lt;an_initial,$F224&gt;an_final,H224="",$N224=FALSE),"",P_BDI_ROM*VLOOKUP(O224,Coef!$E$2:$F$17,2,FALSE))</f>
        <v/>
      </c>
      <c r="K224" s="67" t="str">
        <f>IF(OR($B224="",$C224="",$D224="",$E224="",$E224="UPT",$F224="",$F224&gt;an_final,$H224="",$N224=FALSE),"",P_BDI_ROM*VLOOKUP(O224,Coef!$E$2:$F$17,2,FALSE))</f>
        <v/>
      </c>
      <c r="L224" s="226" t="str">
        <f t="shared" si="15"/>
        <v/>
      </c>
      <c r="M224" s="226" t="str">
        <f t="shared" si="16"/>
        <v/>
      </c>
      <c r="N224" s="367" t="b">
        <f t="shared" si="17"/>
        <v>0</v>
      </c>
      <c r="O224" s="219">
        <f t="shared" si="18"/>
        <v>1</v>
      </c>
    </row>
    <row r="225" spans="1:15" x14ac:dyDescent="0.25">
      <c r="A225" s="216">
        <v>216</v>
      </c>
      <c r="B225" s="39"/>
      <c r="C225" s="39"/>
      <c r="D225" s="39"/>
      <c r="E225" s="359"/>
      <c r="F225" s="38"/>
      <c r="G225" s="38"/>
      <c r="H225" s="38"/>
      <c r="I225" s="38"/>
      <c r="J225" s="67" t="str">
        <f>IF(OR($B225="",$C225="",$D225="",$E225="",$E225="UPT",$F225&lt;an_initial,$F225&gt;an_final,H225="",$N225=FALSE),"",P_BDI_ROM*VLOOKUP(O225,Coef!$E$2:$F$17,2,FALSE))</f>
        <v/>
      </c>
      <c r="K225" s="67" t="str">
        <f>IF(OR($B225="",$C225="",$D225="",$E225="",$E225="UPT",$F225="",$F225&gt;an_final,$H225="",$N225=FALSE),"",P_BDI_ROM*VLOOKUP(O225,Coef!$E$2:$F$17,2,FALSE))</f>
        <v/>
      </c>
      <c r="L225" s="226" t="str">
        <f t="shared" si="15"/>
        <v/>
      </c>
      <c r="M225" s="226" t="str">
        <f t="shared" si="16"/>
        <v/>
      </c>
      <c r="N225" s="367" t="b">
        <f t="shared" si="17"/>
        <v>0</v>
      </c>
      <c r="O225" s="219">
        <f t="shared" si="18"/>
        <v>1</v>
      </c>
    </row>
    <row r="226" spans="1:15" x14ac:dyDescent="0.25">
      <c r="A226" s="216">
        <v>217</v>
      </c>
      <c r="B226" s="39"/>
      <c r="C226" s="39"/>
      <c r="D226" s="39"/>
      <c r="E226" s="359"/>
      <c r="F226" s="38"/>
      <c r="G226" s="38"/>
      <c r="H226" s="38"/>
      <c r="I226" s="38"/>
      <c r="J226" s="67" t="str">
        <f>IF(OR($B226="",$C226="",$D226="",$E226="",$E226="UPT",$F226&lt;an_initial,$F226&gt;an_final,H226="",$N226=FALSE),"",P_BDI_ROM*VLOOKUP(O226,Coef!$E$2:$F$17,2,FALSE))</f>
        <v/>
      </c>
      <c r="K226" s="67" t="str">
        <f>IF(OR($B226="",$C226="",$D226="",$E226="",$E226="UPT",$F226="",$F226&gt;an_final,$H226="",$N226=FALSE),"",P_BDI_ROM*VLOOKUP(O226,Coef!$E$2:$F$17,2,FALSE))</f>
        <v/>
      </c>
      <c r="L226" s="226" t="str">
        <f t="shared" si="15"/>
        <v/>
      </c>
      <c r="M226" s="226" t="str">
        <f t="shared" si="16"/>
        <v/>
      </c>
      <c r="N226" s="367" t="b">
        <f t="shared" si="17"/>
        <v>0</v>
      </c>
      <c r="O226" s="219">
        <f t="shared" si="18"/>
        <v>1</v>
      </c>
    </row>
    <row r="227" spans="1:15" x14ac:dyDescent="0.25">
      <c r="A227" s="216">
        <v>218</v>
      </c>
      <c r="B227" s="39"/>
      <c r="C227" s="39"/>
      <c r="D227" s="39"/>
      <c r="E227" s="359"/>
      <c r="F227" s="38"/>
      <c r="G227" s="38"/>
      <c r="H227" s="38"/>
      <c r="I227" s="38"/>
      <c r="J227" s="67" t="str">
        <f>IF(OR($B227="",$C227="",$D227="",$E227="",$E227="UPT",$F227&lt;an_initial,$F227&gt;an_final,H227="",$N227=FALSE),"",P_BDI_ROM*VLOOKUP(O227,Coef!$E$2:$F$17,2,FALSE))</f>
        <v/>
      </c>
      <c r="K227" s="67" t="str">
        <f>IF(OR($B227="",$C227="",$D227="",$E227="",$E227="UPT",$F227="",$F227&gt;an_final,$H227="",$N227=FALSE),"",P_BDI_ROM*VLOOKUP(O227,Coef!$E$2:$F$17,2,FALSE))</f>
        <v/>
      </c>
      <c r="L227" s="226" t="str">
        <f t="shared" si="15"/>
        <v/>
      </c>
      <c r="M227" s="226" t="str">
        <f t="shared" si="16"/>
        <v/>
      </c>
      <c r="N227" s="367" t="b">
        <f t="shared" si="17"/>
        <v>0</v>
      </c>
      <c r="O227" s="219">
        <f t="shared" si="18"/>
        <v>1</v>
      </c>
    </row>
    <row r="228" spans="1:15" x14ac:dyDescent="0.25">
      <c r="A228" s="216">
        <v>219</v>
      </c>
      <c r="B228" s="39"/>
      <c r="C228" s="39"/>
      <c r="D228" s="39"/>
      <c r="E228" s="359"/>
      <c r="F228" s="38"/>
      <c r="G228" s="38"/>
      <c r="H228" s="38"/>
      <c r="I228" s="38"/>
      <c r="J228" s="67" t="str">
        <f>IF(OR($B228="",$C228="",$D228="",$E228="",$E228="UPT",$F228&lt;an_initial,$F228&gt;an_final,H228="",$N228=FALSE),"",P_BDI_ROM*VLOOKUP(O228,Coef!$E$2:$F$17,2,FALSE))</f>
        <v/>
      </c>
      <c r="K228" s="67" t="str">
        <f>IF(OR($B228="",$C228="",$D228="",$E228="",$E228="UPT",$F228="",$F228&gt;an_final,$H228="",$N228=FALSE),"",P_BDI_ROM*VLOOKUP(O228,Coef!$E$2:$F$17,2,FALSE))</f>
        <v/>
      </c>
      <c r="L228" s="226" t="str">
        <f t="shared" si="15"/>
        <v/>
      </c>
      <c r="M228" s="226" t="str">
        <f t="shared" si="16"/>
        <v/>
      </c>
      <c r="N228" s="367" t="b">
        <f t="shared" si="17"/>
        <v>0</v>
      </c>
      <c r="O228" s="219">
        <f t="shared" si="18"/>
        <v>1</v>
      </c>
    </row>
    <row r="229" spans="1:15" x14ac:dyDescent="0.25">
      <c r="A229" s="216">
        <v>220</v>
      </c>
      <c r="B229" s="39"/>
      <c r="C229" s="39"/>
      <c r="D229" s="39"/>
      <c r="E229" s="359"/>
      <c r="F229" s="38"/>
      <c r="G229" s="38"/>
      <c r="H229" s="38"/>
      <c r="I229" s="38"/>
      <c r="J229" s="67" t="str">
        <f>IF(OR($B229="",$C229="",$D229="",$E229="",$E229="UPT",$F229&lt;an_initial,$F229&gt;an_final,H229="",$N229=FALSE),"",P_BDI_ROM*VLOOKUP(O229,Coef!$E$2:$F$17,2,FALSE))</f>
        <v/>
      </c>
      <c r="K229" s="67" t="str">
        <f>IF(OR($B229="",$C229="",$D229="",$E229="",$E229="UPT",$F229="",$F229&gt;an_final,$H229="",$N229=FALSE),"",P_BDI_ROM*VLOOKUP(O229,Coef!$E$2:$F$17,2,FALSE))</f>
        <v/>
      </c>
      <c r="L229" s="226" t="str">
        <f t="shared" si="15"/>
        <v/>
      </c>
      <c r="M229" s="226" t="str">
        <f t="shared" si="16"/>
        <v/>
      </c>
      <c r="N229" s="367" t="b">
        <f t="shared" si="17"/>
        <v>0</v>
      </c>
      <c r="O229" s="219">
        <f t="shared" si="18"/>
        <v>1</v>
      </c>
    </row>
    <row r="230" spans="1:15" x14ac:dyDescent="0.25">
      <c r="A230" s="216">
        <v>221</v>
      </c>
      <c r="B230" s="39"/>
      <c r="C230" s="39"/>
      <c r="D230" s="39"/>
      <c r="E230" s="359"/>
      <c r="F230" s="38"/>
      <c r="G230" s="38"/>
      <c r="H230" s="38"/>
      <c r="I230" s="38"/>
      <c r="J230" s="67" t="str">
        <f>IF(OR($B230="",$C230="",$D230="",$E230="",$E230="UPT",$F230&lt;an_initial,$F230&gt;an_final,H230="",$N230=FALSE),"",P_BDI_ROM*VLOOKUP(O230,Coef!$E$2:$F$17,2,FALSE))</f>
        <v/>
      </c>
      <c r="K230" s="67" t="str">
        <f>IF(OR($B230="",$C230="",$D230="",$E230="",$E230="UPT",$F230="",$F230&gt;an_final,$H230="",$N230=FALSE),"",P_BDI_ROM*VLOOKUP(O230,Coef!$E$2:$F$17,2,FALSE))</f>
        <v/>
      </c>
      <c r="L230" s="226" t="str">
        <f t="shared" si="15"/>
        <v/>
      </c>
      <c r="M230" s="226" t="str">
        <f t="shared" si="16"/>
        <v/>
      </c>
      <c r="N230" s="367" t="b">
        <f t="shared" si="17"/>
        <v>0</v>
      </c>
      <c r="O230" s="219">
        <f t="shared" si="18"/>
        <v>1</v>
      </c>
    </row>
    <row r="231" spans="1:15" x14ac:dyDescent="0.25">
      <c r="A231" s="216">
        <v>222</v>
      </c>
      <c r="B231" s="39"/>
      <c r="C231" s="39"/>
      <c r="D231" s="39"/>
      <c r="E231" s="359"/>
      <c r="F231" s="38"/>
      <c r="G231" s="38"/>
      <c r="H231" s="38"/>
      <c r="I231" s="38"/>
      <c r="J231" s="67" t="str">
        <f>IF(OR($B231="",$C231="",$D231="",$E231="",$E231="UPT",$F231&lt;an_initial,$F231&gt;an_final,H231="",$N231=FALSE),"",P_BDI_ROM*VLOOKUP(O231,Coef!$E$2:$F$17,2,FALSE))</f>
        <v/>
      </c>
      <c r="K231" s="67" t="str">
        <f>IF(OR($B231="",$C231="",$D231="",$E231="",$E231="UPT",$F231="",$F231&gt;an_final,$H231="",$N231=FALSE),"",P_BDI_ROM*VLOOKUP(O231,Coef!$E$2:$F$17,2,FALSE))</f>
        <v/>
      </c>
      <c r="L231" s="226" t="str">
        <f t="shared" si="15"/>
        <v/>
      </c>
      <c r="M231" s="226" t="str">
        <f t="shared" si="16"/>
        <v/>
      </c>
      <c r="N231" s="367" t="b">
        <f t="shared" si="17"/>
        <v>0</v>
      </c>
      <c r="O231" s="219">
        <f t="shared" si="18"/>
        <v>1</v>
      </c>
    </row>
    <row r="232" spans="1:15" x14ac:dyDescent="0.25">
      <c r="A232" s="216">
        <v>223</v>
      </c>
      <c r="B232" s="39"/>
      <c r="C232" s="39"/>
      <c r="D232" s="39"/>
      <c r="E232" s="359"/>
      <c r="F232" s="38"/>
      <c r="G232" s="38"/>
      <c r="H232" s="38"/>
      <c r="I232" s="38"/>
      <c r="J232" s="67" t="str">
        <f>IF(OR($B232="",$C232="",$D232="",$E232="",$E232="UPT",$F232&lt;an_initial,$F232&gt;an_final,H232="",$N232=FALSE),"",P_BDI_ROM*VLOOKUP(O232,Coef!$E$2:$F$17,2,FALSE))</f>
        <v/>
      </c>
      <c r="K232" s="67" t="str">
        <f>IF(OR($B232="",$C232="",$D232="",$E232="",$E232="UPT",$F232="",$F232&gt;an_final,$H232="",$N232=FALSE),"",P_BDI_ROM*VLOOKUP(O232,Coef!$E$2:$F$17,2,FALSE))</f>
        <v/>
      </c>
      <c r="L232" s="226" t="str">
        <f t="shared" si="15"/>
        <v/>
      </c>
      <c r="M232" s="226" t="str">
        <f t="shared" si="16"/>
        <v/>
      </c>
      <c r="N232" s="367" t="b">
        <f t="shared" si="17"/>
        <v>0</v>
      </c>
      <c r="O232" s="219">
        <f t="shared" si="18"/>
        <v>1</v>
      </c>
    </row>
    <row r="233" spans="1:15" x14ac:dyDescent="0.25">
      <c r="A233" s="216">
        <v>224</v>
      </c>
      <c r="B233" s="39"/>
      <c r="C233" s="39"/>
      <c r="D233" s="39"/>
      <c r="E233" s="359"/>
      <c r="F233" s="38"/>
      <c r="G233" s="38"/>
      <c r="H233" s="38"/>
      <c r="I233" s="38"/>
      <c r="J233" s="67" t="str">
        <f>IF(OR($B233="",$C233="",$D233="",$E233="",$E233="UPT",$F233&lt;an_initial,$F233&gt;an_final,H233="",$N233=FALSE),"",P_BDI_ROM*VLOOKUP(O233,Coef!$E$2:$F$17,2,FALSE))</f>
        <v/>
      </c>
      <c r="K233" s="67" t="str">
        <f>IF(OR($B233="",$C233="",$D233="",$E233="",$E233="UPT",$F233="",$F233&gt;an_final,$H233="",$N233=FALSE),"",P_BDI_ROM*VLOOKUP(O233,Coef!$E$2:$F$17,2,FALSE))</f>
        <v/>
      </c>
      <c r="L233" s="226" t="str">
        <f t="shared" si="15"/>
        <v/>
      </c>
      <c r="M233" s="226" t="str">
        <f t="shared" si="16"/>
        <v/>
      </c>
      <c r="N233" s="367" t="b">
        <f t="shared" si="17"/>
        <v>0</v>
      </c>
      <c r="O233" s="219">
        <f t="shared" si="18"/>
        <v>1</v>
      </c>
    </row>
    <row r="234" spans="1:15" x14ac:dyDescent="0.25">
      <c r="A234" s="216">
        <v>225</v>
      </c>
      <c r="B234" s="39"/>
      <c r="C234" s="39"/>
      <c r="D234" s="39"/>
      <c r="E234" s="359"/>
      <c r="F234" s="38"/>
      <c r="G234" s="38"/>
      <c r="H234" s="38"/>
      <c r="I234" s="38"/>
      <c r="J234" s="67" t="str">
        <f>IF(OR($B234="",$C234="",$D234="",$E234="",$E234="UPT",$F234&lt;an_initial,$F234&gt;an_final,H234="",$N234=FALSE),"",P_BDI_ROM*VLOOKUP(O234,Coef!$E$2:$F$17,2,FALSE))</f>
        <v/>
      </c>
      <c r="K234" s="67" t="str">
        <f>IF(OR($B234="",$C234="",$D234="",$E234="",$E234="UPT",$F234="",$F234&gt;an_final,$H234="",$N234=FALSE),"",P_BDI_ROM*VLOOKUP(O234,Coef!$E$2:$F$17,2,FALSE))</f>
        <v/>
      </c>
      <c r="L234" s="226" t="str">
        <f t="shared" si="15"/>
        <v/>
      </c>
      <c r="M234" s="226" t="str">
        <f t="shared" si="16"/>
        <v/>
      </c>
      <c r="N234" s="367" t="b">
        <f t="shared" si="17"/>
        <v>0</v>
      </c>
      <c r="O234" s="219">
        <f t="shared" si="18"/>
        <v>1</v>
      </c>
    </row>
    <row r="235" spans="1:15" x14ac:dyDescent="0.25">
      <c r="A235" s="216">
        <v>226</v>
      </c>
      <c r="B235" s="39"/>
      <c r="C235" s="39"/>
      <c r="D235" s="39"/>
      <c r="E235" s="359"/>
      <c r="F235" s="38"/>
      <c r="G235" s="38"/>
      <c r="H235" s="38"/>
      <c r="I235" s="38"/>
      <c r="J235" s="67" t="str">
        <f>IF(OR($B235="",$C235="",$D235="",$E235="",$E235="UPT",$F235&lt;an_initial,$F235&gt;an_final,H235="",$N235=FALSE),"",P_BDI_ROM*VLOOKUP(O235,Coef!$E$2:$F$17,2,FALSE))</f>
        <v/>
      </c>
      <c r="K235" s="67" t="str">
        <f>IF(OR($B235="",$C235="",$D235="",$E235="",$E235="UPT",$F235="",$F235&gt;an_final,$H235="",$N235=FALSE),"",P_BDI_ROM*VLOOKUP(O235,Coef!$E$2:$F$17,2,FALSE))</f>
        <v/>
      </c>
      <c r="L235" s="226" t="str">
        <f t="shared" si="15"/>
        <v/>
      </c>
      <c r="M235" s="226" t="str">
        <f t="shared" si="16"/>
        <v/>
      </c>
      <c r="N235" s="367" t="b">
        <f t="shared" si="17"/>
        <v>0</v>
      </c>
      <c r="O235" s="219">
        <f t="shared" si="18"/>
        <v>1</v>
      </c>
    </row>
    <row r="236" spans="1:15" x14ac:dyDescent="0.25">
      <c r="A236" s="216">
        <v>227</v>
      </c>
      <c r="B236" s="39"/>
      <c r="C236" s="39"/>
      <c r="D236" s="39"/>
      <c r="E236" s="359"/>
      <c r="F236" s="38"/>
      <c r="G236" s="38"/>
      <c r="H236" s="38"/>
      <c r="I236" s="38"/>
      <c r="J236" s="67" t="str">
        <f>IF(OR($B236="",$C236="",$D236="",$E236="",$E236="UPT",$F236&lt;an_initial,$F236&gt;an_final,H236="",$N236=FALSE),"",P_BDI_ROM*VLOOKUP(O236,Coef!$E$2:$F$17,2,FALSE))</f>
        <v/>
      </c>
      <c r="K236" s="67" t="str">
        <f>IF(OR($B236="",$C236="",$D236="",$E236="",$E236="UPT",$F236="",$F236&gt;an_final,$H236="",$N236=FALSE),"",P_BDI_ROM*VLOOKUP(O236,Coef!$E$2:$F$17,2,FALSE))</f>
        <v/>
      </c>
      <c r="L236" s="226" t="str">
        <f t="shared" si="15"/>
        <v/>
      </c>
      <c r="M236" s="226" t="str">
        <f t="shared" si="16"/>
        <v/>
      </c>
      <c r="N236" s="367" t="b">
        <f t="shared" si="17"/>
        <v>0</v>
      </c>
      <c r="O236" s="219">
        <f t="shared" si="18"/>
        <v>1</v>
      </c>
    </row>
    <row r="237" spans="1:15" x14ac:dyDescent="0.25">
      <c r="A237" s="216">
        <v>228</v>
      </c>
      <c r="B237" s="39"/>
      <c r="C237" s="39"/>
      <c r="D237" s="39"/>
      <c r="E237" s="359"/>
      <c r="F237" s="38"/>
      <c r="G237" s="38"/>
      <c r="H237" s="38"/>
      <c r="I237" s="38"/>
      <c r="J237" s="67" t="str">
        <f>IF(OR($B237="",$C237="",$D237="",$E237="",$E237="UPT",$F237&lt;an_initial,$F237&gt;an_final,H237="",$N237=FALSE),"",P_BDI_ROM*VLOOKUP(O237,Coef!$E$2:$F$17,2,FALSE))</f>
        <v/>
      </c>
      <c r="K237" s="67" t="str">
        <f>IF(OR($B237="",$C237="",$D237="",$E237="",$E237="UPT",$F237="",$F237&gt;an_final,$H237="",$N237=FALSE),"",P_BDI_ROM*VLOOKUP(O237,Coef!$E$2:$F$17,2,FALSE))</f>
        <v/>
      </c>
      <c r="L237" s="226" t="str">
        <f t="shared" si="15"/>
        <v/>
      </c>
      <c r="M237" s="226" t="str">
        <f t="shared" si="16"/>
        <v/>
      </c>
      <c r="N237" s="367" t="b">
        <f t="shared" si="17"/>
        <v>0</v>
      </c>
      <c r="O237" s="219">
        <f t="shared" si="18"/>
        <v>1</v>
      </c>
    </row>
    <row r="238" spans="1:15" x14ac:dyDescent="0.25">
      <c r="A238" s="216">
        <v>229</v>
      </c>
      <c r="B238" s="39"/>
      <c r="C238" s="39"/>
      <c r="D238" s="39"/>
      <c r="E238" s="359"/>
      <c r="F238" s="38"/>
      <c r="G238" s="38"/>
      <c r="H238" s="38"/>
      <c r="I238" s="38"/>
      <c r="J238" s="67" t="str">
        <f>IF(OR($B238="",$C238="",$D238="",$E238="",$E238="UPT",$F238&lt;an_initial,$F238&gt;an_final,H238="",$N238=FALSE),"",P_BDI_ROM*VLOOKUP(O238,Coef!$E$2:$F$17,2,FALSE))</f>
        <v/>
      </c>
      <c r="K238" s="67" t="str">
        <f>IF(OR($B238="",$C238="",$D238="",$E238="",$E238="UPT",$F238="",$F238&gt;an_final,$H238="",$N238=FALSE),"",P_BDI_ROM*VLOOKUP(O238,Coef!$E$2:$F$17,2,FALSE))</f>
        <v/>
      </c>
      <c r="L238" s="226" t="str">
        <f t="shared" si="15"/>
        <v/>
      </c>
      <c r="M238" s="226" t="str">
        <f t="shared" si="16"/>
        <v/>
      </c>
      <c r="N238" s="367" t="b">
        <f t="shared" si="17"/>
        <v>0</v>
      </c>
      <c r="O238" s="219">
        <f t="shared" si="18"/>
        <v>1</v>
      </c>
    </row>
    <row r="239" spans="1:15" x14ac:dyDescent="0.25">
      <c r="A239" s="216">
        <v>230</v>
      </c>
      <c r="B239" s="39"/>
      <c r="C239" s="39"/>
      <c r="D239" s="39"/>
      <c r="E239" s="359"/>
      <c r="F239" s="38"/>
      <c r="G239" s="38"/>
      <c r="H239" s="38"/>
      <c r="I239" s="38"/>
      <c r="J239" s="67" t="str">
        <f>IF(OR($B239="",$C239="",$D239="",$E239="",$E239="UPT",$F239&lt;an_initial,$F239&gt;an_final,H239="",$N239=FALSE),"",P_BDI_ROM*VLOOKUP(O239,Coef!$E$2:$F$17,2,FALSE))</f>
        <v/>
      </c>
      <c r="K239" s="67" t="str">
        <f>IF(OR($B239="",$C239="",$D239="",$E239="",$E239="UPT",$F239="",$F239&gt;an_final,$H239="",$N239=FALSE),"",P_BDI_ROM*VLOOKUP(O239,Coef!$E$2:$F$17,2,FALSE))</f>
        <v/>
      </c>
      <c r="L239" s="226" t="str">
        <f t="shared" si="15"/>
        <v/>
      </c>
      <c r="M239" s="226" t="str">
        <f t="shared" si="16"/>
        <v/>
      </c>
      <c r="N239" s="367" t="b">
        <f t="shared" si="17"/>
        <v>0</v>
      </c>
      <c r="O239" s="219">
        <f t="shared" si="18"/>
        <v>1</v>
      </c>
    </row>
    <row r="240" spans="1:15" x14ac:dyDescent="0.25">
      <c r="A240" s="216">
        <v>231</v>
      </c>
      <c r="B240" s="39"/>
      <c r="C240" s="39"/>
      <c r="D240" s="39"/>
      <c r="E240" s="359"/>
      <c r="F240" s="38"/>
      <c r="G240" s="38"/>
      <c r="H240" s="38"/>
      <c r="I240" s="38"/>
      <c r="J240" s="67" t="str">
        <f>IF(OR($B240="",$C240="",$D240="",$E240="",$E240="UPT",$F240&lt;an_initial,$F240&gt;an_final,H240="",$N240=FALSE),"",P_BDI_ROM*VLOOKUP(O240,Coef!$E$2:$F$17,2,FALSE))</f>
        <v/>
      </c>
      <c r="K240" s="67" t="str">
        <f>IF(OR($B240="",$C240="",$D240="",$E240="",$E240="UPT",$F240="",$F240&gt;an_final,$H240="",$N240=FALSE),"",P_BDI_ROM*VLOOKUP(O240,Coef!$E$2:$F$17,2,FALSE))</f>
        <v/>
      </c>
      <c r="L240" s="226" t="str">
        <f t="shared" si="15"/>
        <v/>
      </c>
      <c r="M240" s="226" t="str">
        <f t="shared" si="16"/>
        <v/>
      </c>
      <c r="N240" s="367" t="b">
        <f t="shared" si="17"/>
        <v>0</v>
      </c>
      <c r="O240" s="219">
        <f t="shared" si="18"/>
        <v>1</v>
      </c>
    </row>
    <row r="241" spans="1:15" x14ac:dyDescent="0.25">
      <c r="A241" s="216">
        <v>232</v>
      </c>
      <c r="B241" s="39"/>
      <c r="C241" s="39"/>
      <c r="D241" s="39"/>
      <c r="E241" s="359"/>
      <c r="F241" s="38"/>
      <c r="G241" s="38"/>
      <c r="H241" s="38"/>
      <c r="I241" s="38"/>
      <c r="J241" s="67" t="str">
        <f>IF(OR($B241="",$C241="",$D241="",$E241="",$E241="UPT",$F241&lt;an_initial,$F241&gt;an_final,H241="",$N241=FALSE),"",P_BDI_ROM*VLOOKUP(O241,Coef!$E$2:$F$17,2,FALSE))</f>
        <v/>
      </c>
      <c r="K241" s="67" t="str">
        <f>IF(OR($B241="",$C241="",$D241="",$E241="",$E241="UPT",$F241="",$F241&gt;an_final,$H241="",$N241=FALSE),"",P_BDI_ROM*VLOOKUP(O241,Coef!$E$2:$F$17,2,FALSE))</f>
        <v/>
      </c>
      <c r="L241" s="226" t="str">
        <f t="shared" si="15"/>
        <v/>
      </c>
      <c r="M241" s="226" t="str">
        <f t="shared" si="16"/>
        <v/>
      </c>
      <c r="N241" s="367" t="b">
        <f t="shared" si="17"/>
        <v>0</v>
      </c>
      <c r="O241" s="219">
        <f t="shared" si="18"/>
        <v>1</v>
      </c>
    </row>
    <row r="242" spans="1:15" x14ac:dyDescent="0.25">
      <c r="A242" s="216">
        <v>233</v>
      </c>
      <c r="B242" s="39"/>
      <c r="C242" s="39"/>
      <c r="D242" s="39"/>
      <c r="E242" s="359"/>
      <c r="F242" s="38"/>
      <c r="G242" s="38"/>
      <c r="H242" s="38"/>
      <c r="I242" s="38"/>
      <c r="J242" s="67" t="str">
        <f>IF(OR($B242="",$C242="",$D242="",$E242="",$E242="UPT",$F242&lt;an_initial,$F242&gt;an_final,H242="",$N242=FALSE),"",P_BDI_ROM*VLOOKUP(O242,Coef!$E$2:$F$17,2,FALSE))</f>
        <v/>
      </c>
      <c r="K242" s="67" t="str">
        <f>IF(OR($B242="",$C242="",$D242="",$E242="",$E242="UPT",$F242="",$F242&gt;an_final,$H242="",$N242=FALSE),"",P_BDI_ROM*VLOOKUP(O242,Coef!$E$2:$F$17,2,FALSE))</f>
        <v/>
      </c>
      <c r="L242" s="226" t="str">
        <f t="shared" si="15"/>
        <v/>
      </c>
      <c r="M242" s="226" t="str">
        <f t="shared" si="16"/>
        <v/>
      </c>
      <c r="N242" s="367" t="b">
        <f t="shared" si="17"/>
        <v>0</v>
      </c>
      <c r="O242" s="219">
        <f t="shared" si="18"/>
        <v>1</v>
      </c>
    </row>
    <row r="243" spans="1:15" x14ac:dyDescent="0.25">
      <c r="A243" s="216">
        <v>234</v>
      </c>
      <c r="B243" s="39"/>
      <c r="C243" s="39"/>
      <c r="D243" s="39"/>
      <c r="E243" s="359"/>
      <c r="F243" s="38"/>
      <c r="G243" s="38"/>
      <c r="H243" s="38"/>
      <c r="I243" s="38"/>
      <c r="J243" s="67" t="str">
        <f>IF(OR($B243="",$C243="",$D243="",$E243="",$E243="UPT",$F243&lt;an_initial,$F243&gt;an_final,H243="",$N243=FALSE),"",P_BDI_ROM*VLOOKUP(O243,Coef!$E$2:$F$17,2,FALSE))</f>
        <v/>
      </c>
      <c r="K243" s="67" t="str">
        <f>IF(OR($B243="",$C243="",$D243="",$E243="",$E243="UPT",$F243="",$F243&gt;an_final,$H243="",$N243=FALSE),"",P_BDI_ROM*VLOOKUP(O243,Coef!$E$2:$F$17,2,FALSE))</f>
        <v/>
      </c>
      <c r="L243" s="226" t="str">
        <f t="shared" si="15"/>
        <v/>
      </c>
      <c r="M243" s="226" t="str">
        <f t="shared" si="16"/>
        <v/>
      </c>
      <c r="N243" s="367" t="b">
        <f t="shared" si="17"/>
        <v>0</v>
      </c>
      <c r="O243" s="219">
        <f t="shared" si="18"/>
        <v>1</v>
      </c>
    </row>
    <row r="244" spans="1:15" x14ac:dyDescent="0.25">
      <c r="A244" s="216">
        <v>235</v>
      </c>
      <c r="B244" s="39"/>
      <c r="C244" s="39"/>
      <c r="D244" s="39"/>
      <c r="E244" s="359"/>
      <c r="F244" s="38"/>
      <c r="G244" s="38"/>
      <c r="H244" s="38"/>
      <c r="I244" s="38"/>
      <c r="J244" s="67" t="str">
        <f>IF(OR($B244="",$C244="",$D244="",$E244="",$E244="UPT",$F244&lt;an_initial,$F244&gt;an_final,H244="",$N244=FALSE),"",P_BDI_ROM*VLOOKUP(O244,Coef!$E$2:$F$17,2,FALSE))</f>
        <v/>
      </c>
      <c r="K244" s="67" t="str">
        <f>IF(OR($B244="",$C244="",$D244="",$E244="",$E244="UPT",$F244="",$F244&gt;an_final,$H244="",$N244=FALSE),"",P_BDI_ROM*VLOOKUP(O244,Coef!$E$2:$F$17,2,FALSE))</f>
        <v/>
      </c>
      <c r="L244" s="226" t="str">
        <f t="shared" si="15"/>
        <v/>
      </c>
      <c r="M244" s="226" t="str">
        <f t="shared" si="16"/>
        <v/>
      </c>
      <c r="N244" s="367" t="b">
        <f t="shared" si="17"/>
        <v>0</v>
      </c>
      <c r="O244" s="219">
        <f t="shared" si="18"/>
        <v>1</v>
      </c>
    </row>
    <row r="245" spans="1:15" x14ac:dyDescent="0.25">
      <c r="A245" s="216">
        <v>236</v>
      </c>
      <c r="B245" s="39"/>
      <c r="C245" s="39"/>
      <c r="D245" s="39"/>
      <c r="E245" s="359"/>
      <c r="F245" s="38"/>
      <c r="G245" s="38"/>
      <c r="H245" s="38"/>
      <c r="I245" s="38"/>
      <c r="J245" s="67" t="str">
        <f>IF(OR($B245="",$C245="",$D245="",$E245="",$E245="UPT",$F245&lt;an_initial,$F245&gt;an_final,H245="",$N245=FALSE),"",P_BDI_ROM*VLOOKUP(O245,Coef!$E$2:$F$17,2,FALSE))</f>
        <v/>
      </c>
      <c r="K245" s="67" t="str">
        <f>IF(OR($B245="",$C245="",$D245="",$E245="",$E245="UPT",$F245="",$F245&gt;an_final,$H245="",$N245=FALSE),"",P_BDI_ROM*VLOOKUP(O245,Coef!$E$2:$F$17,2,FALSE))</f>
        <v/>
      </c>
      <c r="L245" s="226" t="str">
        <f t="shared" si="15"/>
        <v/>
      </c>
      <c r="M245" s="226" t="str">
        <f t="shared" si="16"/>
        <v/>
      </c>
      <c r="N245" s="367" t="b">
        <f t="shared" si="17"/>
        <v>0</v>
      </c>
      <c r="O245" s="219">
        <f t="shared" si="18"/>
        <v>1</v>
      </c>
    </row>
    <row r="246" spans="1:15" x14ac:dyDescent="0.25">
      <c r="A246" s="216">
        <v>237</v>
      </c>
      <c r="B246" s="39"/>
      <c r="C246" s="39"/>
      <c r="D246" s="39"/>
      <c r="E246" s="359"/>
      <c r="F246" s="38"/>
      <c r="G246" s="38"/>
      <c r="H246" s="38"/>
      <c r="I246" s="38"/>
      <c r="J246" s="67" t="str">
        <f>IF(OR($B246="",$C246="",$D246="",$E246="",$E246="UPT",$F246&lt;an_initial,$F246&gt;an_final,H246="",$N246=FALSE),"",P_BDI_ROM*VLOOKUP(O246,Coef!$E$2:$F$17,2,FALSE))</f>
        <v/>
      </c>
      <c r="K246" s="67" t="str">
        <f>IF(OR($B246="",$C246="",$D246="",$E246="",$E246="UPT",$F246="",$F246&gt;an_final,$H246="",$N246=FALSE),"",P_BDI_ROM*VLOOKUP(O246,Coef!$E$2:$F$17,2,FALSE))</f>
        <v/>
      </c>
      <c r="L246" s="226" t="str">
        <f t="shared" si="15"/>
        <v/>
      </c>
      <c r="M246" s="226" t="str">
        <f t="shared" si="16"/>
        <v/>
      </c>
      <c r="N246" s="367" t="b">
        <f t="shared" si="17"/>
        <v>0</v>
      </c>
      <c r="O246" s="219">
        <f t="shared" si="18"/>
        <v>1</v>
      </c>
    </row>
    <row r="247" spans="1:15" x14ac:dyDescent="0.25">
      <c r="A247" s="216">
        <v>238</v>
      </c>
      <c r="B247" s="39"/>
      <c r="C247" s="39"/>
      <c r="D247" s="39"/>
      <c r="E247" s="359"/>
      <c r="F247" s="38"/>
      <c r="G247" s="38"/>
      <c r="H247" s="38"/>
      <c r="I247" s="38"/>
      <c r="J247" s="67" t="str">
        <f>IF(OR($B247="",$C247="",$D247="",$E247="",$E247="UPT",$F247&lt;an_initial,$F247&gt;an_final,H247="",$N247=FALSE),"",P_BDI_ROM*VLOOKUP(O247,Coef!$E$2:$F$17,2,FALSE))</f>
        <v/>
      </c>
      <c r="K247" s="67" t="str">
        <f>IF(OR($B247="",$C247="",$D247="",$E247="",$E247="UPT",$F247="",$F247&gt;an_final,$H247="",$N247=FALSE),"",P_BDI_ROM*VLOOKUP(O247,Coef!$E$2:$F$17,2,FALSE))</f>
        <v/>
      </c>
      <c r="L247" s="226" t="str">
        <f t="shared" si="15"/>
        <v/>
      </c>
      <c r="M247" s="226" t="str">
        <f t="shared" si="16"/>
        <v/>
      </c>
      <c r="N247" s="367" t="b">
        <f t="shared" si="17"/>
        <v>0</v>
      </c>
      <c r="O247" s="219">
        <f t="shared" si="18"/>
        <v>1</v>
      </c>
    </row>
    <row r="248" spans="1:15" x14ac:dyDescent="0.25">
      <c r="A248" s="216">
        <v>239</v>
      </c>
      <c r="B248" s="39"/>
      <c r="C248" s="39"/>
      <c r="D248" s="39"/>
      <c r="E248" s="359"/>
      <c r="F248" s="38"/>
      <c r="G248" s="38"/>
      <c r="H248" s="38"/>
      <c r="I248" s="38"/>
      <c r="J248" s="67" t="str">
        <f>IF(OR($B248="",$C248="",$D248="",$E248="",$E248="UPT",$F248&lt;an_initial,$F248&gt;an_final,H248="",$N248=FALSE),"",P_BDI_ROM*VLOOKUP(O248,Coef!$E$2:$F$17,2,FALSE))</f>
        <v/>
      </c>
      <c r="K248" s="67" t="str">
        <f>IF(OR($B248="",$C248="",$D248="",$E248="",$E248="UPT",$F248="",$F248&gt;an_final,$H248="",$N248=FALSE),"",P_BDI_ROM*VLOOKUP(O248,Coef!$E$2:$F$17,2,FALSE))</f>
        <v/>
      </c>
      <c r="L248" s="226" t="str">
        <f t="shared" si="15"/>
        <v/>
      </c>
      <c r="M248" s="226" t="str">
        <f t="shared" si="16"/>
        <v/>
      </c>
      <c r="N248" s="367" t="b">
        <f t="shared" si="17"/>
        <v>0</v>
      </c>
      <c r="O248" s="219">
        <f t="shared" si="18"/>
        <v>1</v>
      </c>
    </row>
    <row r="249" spans="1:15" x14ac:dyDescent="0.25">
      <c r="A249" s="216">
        <v>240</v>
      </c>
      <c r="B249" s="39"/>
      <c r="C249" s="39"/>
      <c r="D249" s="39"/>
      <c r="E249" s="359"/>
      <c r="F249" s="38"/>
      <c r="G249" s="38"/>
      <c r="H249" s="38"/>
      <c r="I249" s="38"/>
      <c r="J249" s="67" t="str">
        <f>IF(OR($B249="",$C249="",$D249="",$E249="",$E249="UPT",$F249&lt;an_initial,$F249&gt;an_final,H249="",$N249=FALSE),"",P_BDI_ROM*VLOOKUP(O249,Coef!$E$2:$F$17,2,FALSE))</f>
        <v/>
      </c>
      <c r="K249" s="67" t="str">
        <f>IF(OR($B249="",$C249="",$D249="",$E249="",$E249="UPT",$F249="",$F249&gt;an_final,$H249="",$N249=FALSE),"",P_BDI_ROM*VLOOKUP(O249,Coef!$E$2:$F$17,2,FALSE))</f>
        <v/>
      </c>
      <c r="L249" s="226" t="str">
        <f t="shared" si="15"/>
        <v/>
      </c>
      <c r="M249" s="226" t="str">
        <f t="shared" si="16"/>
        <v/>
      </c>
      <c r="N249" s="367" t="b">
        <f t="shared" si="17"/>
        <v>0</v>
      </c>
      <c r="O249" s="219">
        <f t="shared" si="18"/>
        <v>1</v>
      </c>
    </row>
    <row r="250" spans="1:15" x14ac:dyDescent="0.25">
      <c r="A250" s="216">
        <v>241</v>
      </c>
      <c r="B250" s="39"/>
      <c r="C250" s="39"/>
      <c r="D250" s="39"/>
      <c r="E250" s="359"/>
      <c r="F250" s="38"/>
      <c r="G250" s="38"/>
      <c r="H250" s="38"/>
      <c r="I250" s="38"/>
      <c r="J250" s="67" t="str">
        <f>IF(OR($B250="",$C250="",$D250="",$E250="",$E250="UPT",$F250&lt;an_initial,$F250&gt;an_final,H250="",$N250=FALSE),"",P_BDI_ROM*VLOOKUP(O250,Coef!$E$2:$F$17,2,FALSE))</f>
        <v/>
      </c>
      <c r="K250" s="67" t="str">
        <f>IF(OR($B250="",$C250="",$D250="",$E250="",$E250="UPT",$F250="",$F250&gt;an_final,$H250="",$N250=FALSE),"",P_BDI_ROM*VLOOKUP(O250,Coef!$E$2:$F$17,2,FALSE))</f>
        <v/>
      </c>
      <c r="L250" s="226" t="str">
        <f t="shared" si="15"/>
        <v/>
      </c>
      <c r="M250" s="226" t="str">
        <f t="shared" si="16"/>
        <v/>
      </c>
      <c r="N250" s="367" t="b">
        <f t="shared" si="17"/>
        <v>0</v>
      </c>
      <c r="O250" s="219">
        <f t="shared" si="18"/>
        <v>1</v>
      </c>
    </row>
    <row r="251" spans="1:15" x14ac:dyDescent="0.25">
      <c r="A251" s="216">
        <v>242</v>
      </c>
      <c r="B251" s="39"/>
      <c r="C251" s="39"/>
      <c r="D251" s="39"/>
      <c r="E251" s="359"/>
      <c r="F251" s="38"/>
      <c r="G251" s="38"/>
      <c r="H251" s="38"/>
      <c r="I251" s="38"/>
      <c r="J251" s="67" t="str">
        <f>IF(OR($B251="",$C251="",$D251="",$E251="",$E251="UPT",$F251&lt;an_initial,$F251&gt;an_final,H251="",$N251=FALSE),"",P_BDI_ROM*VLOOKUP(O251,Coef!$E$2:$F$17,2,FALSE))</f>
        <v/>
      </c>
      <c r="K251" s="67" t="str">
        <f>IF(OR($B251="",$C251="",$D251="",$E251="",$E251="UPT",$F251="",$F251&gt;an_final,$H251="",$N251=FALSE),"",P_BDI_ROM*VLOOKUP(O251,Coef!$E$2:$F$17,2,FALSE))</f>
        <v/>
      </c>
      <c r="L251" s="226" t="str">
        <f t="shared" si="15"/>
        <v/>
      </c>
      <c r="M251" s="226" t="str">
        <f t="shared" si="16"/>
        <v/>
      </c>
      <c r="N251" s="367" t="b">
        <f t="shared" si="17"/>
        <v>0</v>
      </c>
      <c r="O251" s="219">
        <f t="shared" si="18"/>
        <v>1</v>
      </c>
    </row>
    <row r="252" spans="1:15" x14ac:dyDescent="0.25">
      <c r="A252" s="216">
        <v>243</v>
      </c>
      <c r="B252" s="39"/>
      <c r="C252" s="39"/>
      <c r="D252" s="39"/>
      <c r="E252" s="359"/>
      <c r="F252" s="38"/>
      <c r="G252" s="38"/>
      <c r="H252" s="38"/>
      <c r="I252" s="38"/>
      <c r="J252" s="67" t="str">
        <f>IF(OR($B252="",$C252="",$D252="",$E252="",$E252="UPT",$F252&lt;an_initial,$F252&gt;an_final,H252="",$N252=FALSE),"",P_BDI_ROM*VLOOKUP(O252,Coef!$E$2:$F$17,2,FALSE))</f>
        <v/>
      </c>
      <c r="K252" s="67" t="str">
        <f>IF(OR($B252="",$C252="",$D252="",$E252="",$E252="UPT",$F252="",$F252&gt;an_final,$H252="",$N252=FALSE),"",P_BDI_ROM*VLOOKUP(O252,Coef!$E$2:$F$17,2,FALSE))</f>
        <v/>
      </c>
      <c r="L252" s="226" t="str">
        <f t="shared" si="15"/>
        <v/>
      </c>
      <c r="M252" s="226" t="str">
        <f t="shared" si="16"/>
        <v/>
      </c>
      <c r="N252" s="367" t="b">
        <f t="shared" si="17"/>
        <v>0</v>
      </c>
      <c r="O252" s="219">
        <f t="shared" si="18"/>
        <v>1</v>
      </c>
    </row>
    <row r="253" spans="1:15" x14ac:dyDescent="0.25">
      <c r="A253" s="216">
        <v>244</v>
      </c>
      <c r="B253" s="39"/>
      <c r="C253" s="39"/>
      <c r="D253" s="39"/>
      <c r="E253" s="359"/>
      <c r="F253" s="38"/>
      <c r="G253" s="38"/>
      <c r="H253" s="38"/>
      <c r="I253" s="38"/>
      <c r="J253" s="67" t="str">
        <f>IF(OR($B253="",$C253="",$D253="",$E253="",$E253="UPT",$F253&lt;an_initial,$F253&gt;an_final,H253="",$N253=FALSE),"",P_BDI_ROM*VLOOKUP(O253,Coef!$E$2:$F$17,2,FALSE))</f>
        <v/>
      </c>
      <c r="K253" s="67" t="str">
        <f>IF(OR($B253="",$C253="",$D253="",$E253="",$E253="UPT",$F253="",$F253&gt;an_final,$H253="",$N253=FALSE),"",P_BDI_ROM*VLOOKUP(O253,Coef!$E$2:$F$17,2,FALSE))</f>
        <v/>
      </c>
      <c r="L253" s="226" t="str">
        <f t="shared" si="15"/>
        <v/>
      </c>
      <c r="M253" s="226" t="str">
        <f t="shared" si="16"/>
        <v/>
      </c>
      <c r="N253" s="367" t="b">
        <f t="shared" si="17"/>
        <v>0</v>
      </c>
      <c r="O253" s="219">
        <f t="shared" si="18"/>
        <v>1</v>
      </c>
    </row>
    <row r="254" spans="1:15" x14ac:dyDescent="0.25">
      <c r="A254" s="216">
        <v>245</v>
      </c>
      <c r="B254" s="39"/>
      <c r="C254" s="39"/>
      <c r="D254" s="39"/>
      <c r="E254" s="359"/>
      <c r="F254" s="38"/>
      <c r="G254" s="38"/>
      <c r="H254" s="38"/>
      <c r="I254" s="38"/>
      <c r="J254" s="67" t="str">
        <f>IF(OR($B254="",$C254="",$D254="",$E254="",$E254="UPT",$F254&lt;an_initial,$F254&gt;an_final,H254="",$N254=FALSE),"",P_BDI_ROM*VLOOKUP(O254,Coef!$E$2:$F$17,2,FALSE))</f>
        <v/>
      </c>
      <c r="K254" s="67" t="str">
        <f>IF(OR($B254="",$C254="",$D254="",$E254="",$E254="UPT",$F254="",$F254&gt;an_final,$H254="",$N254=FALSE),"",P_BDI_ROM*VLOOKUP(O254,Coef!$E$2:$F$17,2,FALSE))</f>
        <v/>
      </c>
      <c r="L254" s="226" t="str">
        <f t="shared" si="15"/>
        <v/>
      </c>
      <c r="M254" s="226" t="str">
        <f t="shared" si="16"/>
        <v/>
      </c>
      <c r="N254" s="367" t="b">
        <f t="shared" si="17"/>
        <v>0</v>
      </c>
      <c r="O254" s="219">
        <f t="shared" si="18"/>
        <v>1</v>
      </c>
    </row>
    <row r="255" spans="1:15" x14ac:dyDescent="0.25">
      <c r="A255" s="216">
        <v>246</v>
      </c>
      <c r="B255" s="39"/>
      <c r="C255" s="39"/>
      <c r="D255" s="39"/>
      <c r="E255" s="359"/>
      <c r="F255" s="38"/>
      <c r="G255" s="38"/>
      <c r="H255" s="38"/>
      <c r="I255" s="38"/>
      <c r="J255" s="67" t="str">
        <f>IF(OR($B255="",$C255="",$D255="",$E255="",$E255="UPT",$F255&lt;an_initial,$F255&gt;an_final,H255="",$N255=FALSE),"",P_BDI_ROM*VLOOKUP(O255,Coef!$E$2:$F$17,2,FALSE))</f>
        <v/>
      </c>
      <c r="K255" s="67" t="str">
        <f>IF(OR($B255="",$C255="",$D255="",$E255="",$E255="UPT",$F255="",$F255&gt;an_final,$H255="",$N255=FALSE),"",P_BDI_ROM*VLOOKUP(O255,Coef!$E$2:$F$17,2,FALSE))</f>
        <v/>
      </c>
      <c r="L255" s="226" t="str">
        <f t="shared" si="15"/>
        <v/>
      </c>
      <c r="M255" s="226" t="str">
        <f t="shared" si="16"/>
        <v/>
      </c>
      <c r="N255" s="367" t="b">
        <f t="shared" si="17"/>
        <v>0</v>
      </c>
      <c r="O255" s="219">
        <f t="shared" si="18"/>
        <v>1</v>
      </c>
    </row>
    <row r="256" spans="1:15" x14ac:dyDescent="0.25">
      <c r="A256" s="216">
        <v>247</v>
      </c>
      <c r="B256" s="39"/>
      <c r="C256" s="39"/>
      <c r="D256" s="39"/>
      <c r="E256" s="359"/>
      <c r="F256" s="38"/>
      <c r="G256" s="38"/>
      <c r="H256" s="38"/>
      <c r="I256" s="38"/>
      <c r="J256" s="67" t="str">
        <f>IF(OR($B256="",$C256="",$D256="",$E256="",$E256="UPT",$F256&lt;an_initial,$F256&gt;an_final,H256="",$N256=FALSE),"",P_BDI_ROM*VLOOKUP(O256,Coef!$E$2:$F$17,2,FALSE))</f>
        <v/>
      </c>
      <c r="K256" s="67" t="str">
        <f>IF(OR($B256="",$C256="",$D256="",$E256="",$E256="UPT",$F256="",$F256&gt;an_final,$H256="",$N256=FALSE),"",P_BDI_ROM*VLOOKUP(O256,Coef!$E$2:$F$17,2,FALSE))</f>
        <v/>
      </c>
      <c r="L256" s="226" t="str">
        <f t="shared" si="15"/>
        <v/>
      </c>
      <c r="M256" s="226" t="str">
        <f t="shared" si="16"/>
        <v/>
      </c>
      <c r="N256" s="367" t="b">
        <f t="shared" si="17"/>
        <v>0</v>
      </c>
      <c r="O256" s="219">
        <f t="shared" si="18"/>
        <v>1</v>
      </c>
    </row>
    <row r="257" spans="1:15" x14ac:dyDescent="0.25">
      <c r="A257" s="216">
        <v>248</v>
      </c>
      <c r="B257" s="39"/>
      <c r="C257" s="39"/>
      <c r="D257" s="39"/>
      <c r="E257" s="359"/>
      <c r="F257" s="38"/>
      <c r="G257" s="38"/>
      <c r="H257" s="38"/>
      <c r="I257" s="38"/>
      <c r="J257" s="67" t="str">
        <f>IF(OR($B257="",$C257="",$D257="",$E257="",$E257="UPT",$F257&lt;an_initial,$F257&gt;an_final,H257="",$N257=FALSE),"",P_BDI_ROM*VLOOKUP(O257,Coef!$E$2:$F$17,2,FALSE))</f>
        <v/>
      </c>
      <c r="K257" s="67" t="str">
        <f>IF(OR($B257="",$C257="",$D257="",$E257="",$E257="UPT",$F257="",$F257&gt;an_final,$H257="",$N257=FALSE),"",P_BDI_ROM*VLOOKUP(O257,Coef!$E$2:$F$17,2,FALSE))</f>
        <v/>
      </c>
      <c r="L257" s="226" t="str">
        <f t="shared" si="15"/>
        <v/>
      </c>
      <c r="M257" s="226" t="str">
        <f t="shared" si="16"/>
        <v/>
      </c>
      <c r="N257" s="367" t="b">
        <f t="shared" si="17"/>
        <v>0</v>
      </c>
      <c r="O257" s="219">
        <f t="shared" si="18"/>
        <v>1</v>
      </c>
    </row>
    <row r="258" spans="1:15" x14ac:dyDescent="0.25">
      <c r="A258" s="216">
        <v>249</v>
      </c>
      <c r="B258" s="39"/>
      <c r="C258" s="39"/>
      <c r="D258" s="39"/>
      <c r="E258" s="359"/>
      <c r="F258" s="38"/>
      <c r="G258" s="38"/>
      <c r="H258" s="38"/>
      <c r="I258" s="38"/>
      <c r="J258" s="67" t="str">
        <f>IF(OR($B258="",$C258="",$D258="",$E258="",$E258="UPT",$F258&lt;an_initial,$F258&gt;an_final,H258="",$N258=FALSE),"",P_BDI_ROM*VLOOKUP(O258,Coef!$E$2:$F$17,2,FALSE))</f>
        <v/>
      </c>
      <c r="K258" s="67" t="str">
        <f>IF(OR($B258="",$C258="",$D258="",$E258="",$E258="UPT",$F258="",$F258&gt;an_final,$H258="",$N258=FALSE),"",P_BDI_ROM*VLOOKUP(O258,Coef!$E$2:$F$17,2,FALSE))</f>
        <v/>
      </c>
      <c r="L258" s="226" t="str">
        <f t="shared" si="15"/>
        <v/>
      </c>
      <c r="M258" s="226" t="str">
        <f t="shared" si="16"/>
        <v/>
      </c>
      <c r="N258" s="367" t="b">
        <f t="shared" si="17"/>
        <v>0</v>
      </c>
      <c r="O258" s="219">
        <f t="shared" si="18"/>
        <v>1</v>
      </c>
    </row>
    <row r="259" spans="1:15" x14ac:dyDescent="0.25">
      <c r="A259" s="216">
        <v>250</v>
      </c>
      <c r="B259" s="39"/>
      <c r="C259" s="39"/>
      <c r="D259" s="39"/>
      <c r="E259" s="359"/>
      <c r="F259" s="38"/>
      <c r="G259" s="38"/>
      <c r="H259" s="38"/>
      <c r="I259" s="38"/>
      <c r="J259" s="67" t="str">
        <f>IF(OR($B259="",$C259="",$D259="",$E259="",$E259="UPT",$F259&lt;an_initial,$F259&gt;an_final,H259="",$N259=FALSE),"",P_BDI_ROM*VLOOKUP(O259,Coef!$E$2:$F$17,2,FALSE))</f>
        <v/>
      </c>
      <c r="K259" s="67" t="str">
        <f>IF(OR($B259="",$C259="",$D259="",$E259="",$E259="UPT",$F259="",$F259&gt;an_final,$H259="",$N259=FALSE),"",P_BDI_ROM*VLOOKUP(O259,Coef!$E$2:$F$17,2,FALSE))</f>
        <v/>
      </c>
      <c r="L259" s="226" t="str">
        <f t="shared" si="15"/>
        <v/>
      </c>
      <c r="M259" s="226" t="str">
        <f t="shared" si="16"/>
        <v/>
      </c>
      <c r="N259" s="367" t="b">
        <f t="shared" si="17"/>
        <v>0</v>
      </c>
      <c r="O259" s="219">
        <f t="shared" si="18"/>
        <v>1</v>
      </c>
    </row>
  </sheetData>
  <sheetProtection password="CA41" sheet="1" objects="1" scenarios="1" formatCells="0" formatColumns="0" formatRows="0"/>
  <mergeCells count="14">
    <mergeCell ref="O7:O8"/>
    <mergeCell ref="A5:K5"/>
    <mergeCell ref="A4:K4"/>
    <mergeCell ref="N7:N8"/>
    <mergeCell ref="A7:A8"/>
    <mergeCell ref="B7:B8"/>
    <mergeCell ref="C7:C8"/>
    <mergeCell ref="L7:M7"/>
    <mergeCell ref="F7:F8"/>
    <mergeCell ref="G7:G8"/>
    <mergeCell ref="H7:H8"/>
    <mergeCell ref="I7:I8"/>
    <mergeCell ref="D7:D8"/>
    <mergeCell ref="E7:E8"/>
  </mergeCells>
  <phoneticPr fontId="29" type="noConversion"/>
  <dataValidations disablePrompts="1" count="1">
    <dataValidation type="list" allowBlank="1" showInputMessage="1" showErrorMessage="1" sqref="E10:E259">
      <formula1>bdi</formula1>
    </dataValidation>
  </dataValidations>
  <pageMargins left="0.59055118110236227" right="0.59055118110236227" top="0.78740157480314965" bottom="1.1023622047244095" header="0" footer="0.31496062992125984"/>
  <pageSetup paperSize="9" scale="71" fitToHeight="100" orientation="landscape" r:id="rId1"/>
  <headerFooter>
    <oddFooter xml:space="preserve">&amp;LConfirm existenţa lucrărilor
Director de departament
&amp;RCandidat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O259"/>
  <sheetViews>
    <sheetView zoomScaleNormal="100" workbookViewId="0">
      <selection activeCell="H7" sqref="H7"/>
    </sheetView>
  </sheetViews>
  <sheetFormatPr defaultRowHeight="15.75" x14ac:dyDescent="0.25"/>
  <cols>
    <col min="1" max="1" width="5.7109375" style="318" customWidth="1"/>
    <col min="2" max="2" width="37.42578125" style="318" customWidth="1"/>
    <col min="3" max="3" width="36.140625" style="318" customWidth="1"/>
    <col min="4" max="4" width="38.28515625" style="318" customWidth="1"/>
    <col min="5" max="7" width="10.7109375" style="318" customWidth="1"/>
    <col min="8" max="8" width="12.5703125" style="287" customWidth="1"/>
    <col min="9" max="9" width="10.7109375" style="294" hidden="1" customWidth="1"/>
    <col min="10" max="11" width="10.7109375" style="370" hidden="1" customWidth="1"/>
    <col min="12" max="12" width="10.7109375" style="332" hidden="1" customWidth="1"/>
    <col min="13" max="13" width="9.140625" style="318" hidden="1" customWidth="1"/>
    <col min="14" max="18" width="9.140625" style="318" customWidth="1"/>
    <col min="19" max="16384" width="9.140625" style="318"/>
  </cols>
  <sheetData>
    <row r="1" spans="1:15" x14ac:dyDescent="0.2">
      <c r="A1" s="611" t="s">
        <v>650</v>
      </c>
      <c r="E1" s="319"/>
      <c r="F1" s="319"/>
      <c r="H1" s="320"/>
      <c r="I1" s="321"/>
      <c r="J1" s="318"/>
      <c r="K1" s="320"/>
      <c r="L1" s="291"/>
    </row>
    <row r="2" spans="1:15" x14ac:dyDescent="0.2">
      <c r="A2" s="611" t="str">
        <f>IF(ISBLANK(facultate), IF(ISBLANK(departament),"","Departament " &amp; departament), "Facultatea " &amp; facultate)</f>
        <v/>
      </c>
      <c r="E2" s="319"/>
      <c r="F2" s="319"/>
      <c r="H2" s="320"/>
      <c r="I2" s="321"/>
      <c r="J2" s="318"/>
      <c r="K2" s="320"/>
      <c r="L2" s="291"/>
    </row>
    <row r="3" spans="1:15" x14ac:dyDescent="0.2">
      <c r="A3" s="611" t="str">
        <f>IF(ISBLANK(departament),"","Departamentul " &amp; departament)</f>
        <v/>
      </c>
      <c r="E3" s="319"/>
      <c r="F3" s="319"/>
      <c r="H3" s="320"/>
      <c r="I3" s="321"/>
      <c r="J3" s="318"/>
      <c r="K3" s="320"/>
      <c r="L3" s="291"/>
    </row>
    <row r="4" spans="1:15" s="322" customFormat="1" x14ac:dyDescent="0.25">
      <c r="A4" s="882" t="s">
        <v>714</v>
      </c>
      <c r="B4" s="882"/>
      <c r="C4" s="882"/>
      <c r="D4" s="882"/>
      <c r="E4" s="882"/>
      <c r="F4" s="882"/>
      <c r="G4" s="882"/>
      <c r="H4" s="882"/>
      <c r="I4" s="882"/>
      <c r="J4" s="368"/>
      <c r="K4" s="368"/>
      <c r="L4" s="293"/>
      <c r="M4" s="294"/>
      <c r="N4" s="294"/>
      <c r="O4" s="294"/>
    </row>
    <row r="5" spans="1:15" s="322" customFormat="1" x14ac:dyDescent="0.25">
      <c r="A5" s="882" t="s">
        <v>116</v>
      </c>
      <c r="B5" s="882"/>
      <c r="C5" s="882"/>
      <c r="D5" s="882"/>
      <c r="E5" s="882"/>
      <c r="F5" s="882"/>
      <c r="G5" s="882"/>
      <c r="H5" s="882"/>
      <c r="I5" s="882"/>
      <c r="J5" s="368"/>
      <c r="K5" s="368"/>
      <c r="L5" s="295"/>
      <c r="M5" s="294"/>
      <c r="N5" s="294"/>
      <c r="O5" s="294"/>
    </row>
    <row r="6" spans="1:15" ht="13.5" customHeight="1" x14ac:dyDescent="0.25">
      <c r="A6" s="287"/>
      <c r="B6" s="322"/>
      <c r="C6" s="322"/>
      <c r="D6" s="322"/>
      <c r="E6" s="322"/>
      <c r="F6" s="322"/>
      <c r="G6" s="322"/>
      <c r="H6" s="826" t="str">
        <f>I6</f>
        <v xml:space="preserve"> </v>
      </c>
      <c r="I6" s="296" t="str">
        <f>CONCATENATE(functie," ",nume_candidat)</f>
        <v xml:space="preserve"> </v>
      </c>
      <c r="J6" s="369"/>
      <c r="K6" s="331"/>
      <c r="L6" s="295"/>
      <c r="M6" s="287"/>
      <c r="N6" s="287"/>
      <c r="O6" s="287"/>
    </row>
    <row r="7" spans="1:15" s="322" customFormat="1" ht="30" customHeight="1" x14ac:dyDescent="0.25">
      <c r="A7" s="883" t="s">
        <v>470</v>
      </c>
      <c r="B7" s="883" t="s">
        <v>0</v>
      </c>
      <c r="C7" s="883" t="s">
        <v>1</v>
      </c>
      <c r="D7" s="883" t="s">
        <v>2</v>
      </c>
      <c r="E7" s="883" t="s">
        <v>3</v>
      </c>
      <c r="F7" s="883" t="s">
        <v>4</v>
      </c>
      <c r="G7" s="883" t="s">
        <v>5</v>
      </c>
      <c r="H7" s="298" t="s">
        <v>886</v>
      </c>
      <c r="I7" s="820"/>
      <c r="J7" s="883" t="s">
        <v>7</v>
      </c>
      <c r="K7" s="883"/>
      <c r="L7" s="890" t="s">
        <v>708</v>
      </c>
      <c r="M7" s="893" t="s">
        <v>822</v>
      </c>
    </row>
    <row r="8" spans="1:15" s="322" customFormat="1" ht="39" customHeight="1" x14ac:dyDescent="0.25">
      <c r="A8" s="883"/>
      <c r="B8" s="883"/>
      <c r="C8" s="883"/>
      <c r="D8" s="883"/>
      <c r="E8" s="883"/>
      <c r="F8" s="883"/>
      <c r="G8" s="883"/>
      <c r="H8" s="298" t="str">
        <f>CONCATENATE("ultimii ",durata_evaluare," ani")</f>
        <v>ultimii 5 ani</v>
      </c>
      <c r="I8" s="299" t="s">
        <v>6</v>
      </c>
      <c r="J8" s="298" t="str">
        <f>CONCATENATE("ultimii                                  ",durata_evaluare," ani")</f>
        <v>ultimii                                  5 ani</v>
      </c>
      <c r="K8" s="299" t="s">
        <v>6</v>
      </c>
      <c r="L8" s="890"/>
      <c r="M8" s="893"/>
    </row>
    <row r="9" spans="1:15" s="322" customFormat="1" x14ac:dyDescent="0.25">
      <c r="A9" s="301"/>
      <c r="B9" s="302"/>
      <c r="C9" s="302"/>
      <c r="D9" s="302"/>
      <c r="E9" s="354"/>
      <c r="F9" s="303"/>
      <c r="G9" s="352"/>
      <c r="H9" s="572">
        <f>SUMIF(H10:H259,"&gt;0")</f>
        <v>0</v>
      </c>
      <c r="I9" s="572">
        <f>SUMIF(I10:I259,"&gt;0")</f>
        <v>0</v>
      </c>
      <c r="J9" s="327">
        <f>SUMIF(J10:J259,"&gt;0")</f>
        <v>0</v>
      </c>
      <c r="K9" s="327">
        <f>SUMIF(K10:K259,"&gt;0")</f>
        <v>0</v>
      </c>
      <c r="L9" s="328"/>
      <c r="M9" s="327"/>
    </row>
    <row r="10" spans="1:15" x14ac:dyDescent="0.2">
      <c r="A10" s="216">
        <v>1</v>
      </c>
      <c r="B10" s="43"/>
      <c r="C10" s="43"/>
      <c r="D10" s="54"/>
      <c r="E10" s="34"/>
      <c r="F10" s="34"/>
      <c r="G10" s="38"/>
      <c r="H10" s="67" t="str">
        <f>IF(OR($B10="",$C10="",$D10="",$E10="",$E10&lt;an_initial,$E10&gt;an_final,$L10=FALSE),"",R_STR*VLOOKUP(M10,Coef!$E$2:$F$17,2,FALSE))</f>
        <v/>
      </c>
      <c r="I10" s="67" t="str">
        <f>IF(OR($B10="",$C10="",$D10="",$E10="",$E10&gt;an_final,$L10=FALSE),"",R_STR*VLOOKUP(M10,Coef!$E$2:$F$17,2,FALSE))</f>
        <v/>
      </c>
      <c r="J10" s="226" t="str">
        <f t="shared" ref="J10:J73" si="0">IF(OR($B10="",$C10="",$D10="",$E10="",$E10&gt;an_final,$L10=FALSE),"",IF($E10&gt;=an_initial,1,""))</f>
        <v/>
      </c>
      <c r="K10" s="226" t="str">
        <f t="shared" ref="K10:K73" si="1">IF(OR($B10="",$C10="",$D10="",$E10="",$E10&gt;an_final,$L10=FALSE),"",1)</f>
        <v/>
      </c>
      <c r="L10" s="367" t="b">
        <f t="shared" ref="L10:L41" si="2">IF(nume_candidat="",FALSE,ISNUMBER(SEARCH(nume_candidat,$B10)))</f>
        <v>0</v>
      </c>
      <c r="M10" s="5">
        <f t="shared" ref="M10:M41" si="3">LEN(B10)-LEN(SUBSTITUTE(B10,",",""))+1</f>
        <v>1</v>
      </c>
    </row>
    <row r="11" spans="1:15" x14ac:dyDescent="0.2">
      <c r="A11" s="216">
        <v>2</v>
      </c>
      <c r="B11" s="43"/>
      <c r="C11" s="43"/>
      <c r="D11" s="43"/>
      <c r="E11" s="34"/>
      <c r="F11" s="34"/>
      <c r="G11" s="38"/>
      <c r="H11" s="67" t="str">
        <f>IF(OR($B11="",$C11="",$D11="",$E11="",$E11&lt;an_initial,$E11&gt;an_final,$L11=FALSE),"",R_STR*VLOOKUP(M11,Coef!$E$2:$F$17,2,FALSE))</f>
        <v/>
      </c>
      <c r="I11" s="67" t="str">
        <f>IF(OR($B11="",$C11="",$D11="",$E11="",$E11&gt;an_final,$L11=FALSE),"",R_STR*VLOOKUP(M11,Coef!$E$2:$F$17,2,FALSE))</f>
        <v/>
      </c>
      <c r="J11" s="226" t="str">
        <f t="shared" si="0"/>
        <v/>
      </c>
      <c r="K11" s="226" t="str">
        <f t="shared" si="1"/>
        <v/>
      </c>
      <c r="L11" s="367" t="b">
        <f t="shared" si="2"/>
        <v>0</v>
      </c>
      <c r="M11" s="5">
        <f t="shared" si="3"/>
        <v>1</v>
      </c>
    </row>
    <row r="12" spans="1:15" x14ac:dyDescent="0.2">
      <c r="A12" s="216">
        <v>3</v>
      </c>
      <c r="B12" s="39"/>
      <c r="C12" s="43"/>
      <c r="D12" s="39"/>
      <c r="E12" s="34"/>
      <c r="F12" s="34"/>
      <c r="G12" s="216"/>
      <c r="H12" s="67" t="str">
        <f>IF(OR($B12="",$C12="",$D12="",$E12="",$E12&lt;an_initial,$E12&gt;an_final,$L12=FALSE),"",R_STR*VLOOKUP(M12,Coef!$E$2:$F$17,2,FALSE))</f>
        <v/>
      </c>
      <c r="I12" s="67" t="str">
        <f>IF(OR($B12="",$C12="",$D12="",$E12="",$E12&gt;an_final,$L12=FALSE),"",R_STR*VLOOKUP(M12,Coef!$E$2:$F$17,2,FALSE))</f>
        <v/>
      </c>
      <c r="J12" s="226" t="str">
        <f t="shared" si="0"/>
        <v/>
      </c>
      <c r="K12" s="226" t="str">
        <f t="shared" si="1"/>
        <v/>
      </c>
      <c r="L12" s="367" t="b">
        <f t="shared" si="2"/>
        <v>0</v>
      </c>
      <c r="M12" s="5">
        <f t="shared" si="3"/>
        <v>1</v>
      </c>
    </row>
    <row r="13" spans="1:15" x14ac:dyDescent="0.2">
      <c r="A13" s="216">
        <v>4</v>
      </c>
      <c r="B13" s="44"/>
      <c r="C13" s="39"/>
      <c r="D13" s="43"/>
      <c r="E13" s="38"/>
      <c r="F13" s="38"/>
      <c r="G13" s="33"/>
      <c r="H13" s="67" t="str">
        <f>IF(OR($B13="",$C13="",$D13="",$E13="",$E13&lt;an_initial,$E13&gt;an_final,$L13=FALSE),"",R_STR*VLOOKUP(M13,Coef!$E$2:$F$17,2,FALSE))</f>
        <v/>
      </c>
      <c r="I13" s="67" t="str">
        <f>IF(OR($B13="",$C13="",$D13="",$E13="",$E13&gt;an_final,$L13=FALSE),"",R_STR*VLOOKUP(M13,Coef!$E$2:$F$17,2,FALSE))</f>
        <v/>
      </c>
      <c r="J13" s="226" t="str">
        <f t="shared" si="0"/>
        <v/>
      </c>
      <c r="K13" s="226" t="str">
        <f t="shared" si="1"/>
        <v/>
      </c>
      <c r="L13" s="367" t="b">
        <f t="shared" si="2"/>
        <v>0</v>
      </c>
      <c r="M13" s="5">
        <f t="shared" si="3"/>
        <v>1</v>
      </c>
    </row>
    <row r="14" spans="1:15" x14ac:dyDescent="0.2">
      <c r="A14" s="216">
        <v>5</v>
      </c>
      <c r="B14" s="39"/>
      <c r="C14" s="39"/>
      <c r="D14" s="43"/>
      <c r="E14" s="38"/>
      <c r="F14" s="38"/>
      <c r="G14" s="33"/>
      <c r="H14" s="67" t="str">
        <f>IF(OR($B14="",$C14="",$D14="",$E14="",$E14&lt;an_initial,$E14&gt;an_final,$L14=FALSE),"",R_STR*VLOOKUP(M14,Coef!$E$2:$F$17,2,FALSE))</f>
        <v/>
      </c>
      <c r="I14" s="67" t="str">
        <f>IF(OR($B14="",$C14="",$D14="",$E14="",$E14&gt;an_final,$L14=FALSE),"",R_STR*VLOOKUP(M14,Coef!$E$2:$F$17,2,FALSE))</f>
        <v/>
      </c>
      <c r="J14" s="226" t="str">
        <f t="shared" si="0"/>
        <v/>
      </c>
      <c r="K14" s="226" t="str">
        <f t="shared" si="1"/>
        <v/>
      </c>
      <c r="L14" s="367" t="b">
        <f t="shared" si="2"/>
        <v>0</v>
      </c>
      <c r="M14" s="5">
        <f t="shared" si="3"/>
        <v>1</v>
      </c>
    </row>
    <row r="15" spans="1:15" x14ac:dyDescent="0.2">
      <c r="A15" s="216">
        <v>6</v>
      </c>
      <c r="B15" s="39"/>
      <c r="C15" s="39"/>
      <c r="D15" s="43"/>
      <c r="E15" s="38"/>
      <c r="F15" s="38"/>
      <c r="G15" s="38"/>
      <c r="H15" s="67" t="str">
        <f>IF(OR($B15="",$C15="",$D15="",$E15="",$E15&lt;an_initial,$E15&gt;an_final,$L15=FALSE),"",R_STR*VLOOKUP(M15,Coef!$E$2:$F$17,2,FALSE))</f>
        <v/>
      </c>
      <c r="I15" s="67" t="str">
        <f>IF(OR($B15="",$C15="",$D15="",$E15="",$E15&gt;an_final,$L15=FALSE),"",R_STR*VLOOKUP(M15,Coef!$E$2:$F$17,2,FALSE))</f>
        <v/>
      </c>
      <c r="J15" s="226" t="str">
        <f t="shared" si="0"/>
        <v/>
      </c>
      <c r="K15" s="226" t="str">
        <f t="shared" si="1"/>
        <v/>
      </c>
      <c r="L15" s="367" t="b">
        <f t="shared" si="2"/>
        <v>0</v>
      </c>
      <c r="M15" s="5">
        <f t="shared" si="3"/>
        <v>1</v>
      </c>
    </row>
    <row r="16" spans="1:15" x14ac:dyDescent="0.2">
      <c r="A16" s="216">
        <v>7</v>
      </c>
      <c r="B16" s="39"/>
      <c r="C16" s="39"/>
      <c r="D16" s="43"/>
      <c r="E16" s="38"/>
      <c r="F16" s="38"/>
      <c r="G16" s="38"/>
      <c r="H16" s="67" t="str">
        <f>IF(OR($B16="",$C16="",$D16="",$E16="",$E16&lt;an_initial,$E16&gt;an_final,$L16=FALSE),"",R_STR*VLOOKUP(M16,Coef!$E$2:$F$17,2,FALSE))</f>
        <v/>
      </c>
      <c r="I16" s="67" t="str">
        <f>IF(OR($B16="",$C16="",$D16="",$E16="",$E16&gt;an_final,$L16=FALSE),"",R_STR*VLOOKUP(M16,Coef!$E$2:$F$17,2,FALSE))</f>
        <v/>
      </c>
      <c r="J16" s="226" t="str">
        <f t="shared" si="0"/>
        <v/>
      </c>
      <c r="K16" s="226" t="str">
        <f t="shared" si="1"/>
        <v/>
      </c>
      <c r="L16" s="367" t="b">
        <f t="shared" si="2"/>
        <v>0</v>
      </c>
      <c r="M16" s="5">
        <f t="shared" si="3"/>
        <v>1</v>
      </c>
    </row>
    <row r="17" spans="1:13" x14ac:dyDescent="0.2">
      <c r="A17" s="216">
        <v>8</v>
      </c>
      <c r="B17" s="39"/>
      <c r="C17" s="39"/>
      <c r="D17" s="39"/>
      <c r="E17" s="38"/>
      <c r="F17" s="38"/>
      <c r="G17" s="38"/>
      <c r="H17" s="67" t="str">
        <f>IF(OR($B17="",$C17="",$D17="",$E17="",$E17&lt;an_initial,$E17&gt;an_final,$L17=FALSE),"",R_STR*VLOOKUP(M17,Coef!$E$2:$F$17,2,FALSE))</f>
        <v/>
      </c>
      <c r="I17" s="67" t="str">
        <f>IF(OR($B17="",$C17="",$D17="",$E17="",$E17&gt;an_final,$L17=FALSE),"",R_STR*VLOOKUP(M17,Coef!$E$2:$F$17,2,FALSE))</f>
        <v/>
      </c>
      <c r="J17" s="226" t="str">
        <f t="shared" si="0"/>
        <v/>
      </c>
      <c r="K17" s="226" t="str">
        <f t="shared" si="1"/>
        <v/>
      </c>
      <c r="L17" s="367" t="b">
        <f t="shared" si="2"/>
        <v>0</v>
      </c>
      <c r="M17" s="5">
        <f t="shared" si="3"/>
        <v>1</v>
      </c>
    </row>
    <row r="18" spans="1:13" x14ac:dyDescent="0.2">
      <c r="A18" s="216">
        <v>9</v>
      </c>
      <c r="B18" s="39"/>
      <c r="C18" s="39"/>
      <c r="D18" s="39"/>
      <c r="E18" s="38"/>
      <c r="F18" s="38"/>
      <c r="G18" s="38"/>
      <c r="H18" s="67" t="str">
        <f>IF(OR($B18="",$C18="",$D18="",$E18="",$E18&lt;an_initial,$E18&gt;an_final,$L18=FALSE),"",R_STR*VLOOKUP(M18,Coef!$E$2:$F$17,2,FALSE))</f>
        <v/>
      </c>
      <c r="I18" s="67" t="str">
        <f>IF(OR($B18="",$C18="",$D18="",$E18="",$E18&gt;an_final,$L18=FALSE),"",R_STR*VLOOKUP(M18,Coef!$E$2:$F$17,2,FALSE))</f>
        <v/>
      </c>
      <c r="J18" s="226" t="str">
        <f t="shared" si="0"/>
        <v/>
      </c>
      <c r="K18" s="226" t="str">
        <f t="shared" si="1"/>
        <v/>
      </c>
      <c r="L18" s="367" t="b">
        <f t="shared" si="2"/>
        <v>0</v>
      </c>
      <c r="M18" s="5">
        <f t="shared" si="3"/>
        <v>1</v>
      </c>
    </row>
    <row r="19" spans="1:13" x14ac:dyDescent="0.2">
      <c r="A19" s="216">
        <v>10</v>
      </c>
      <c r="B19" s="39"/>
      <c r="C19" s="39"/>
      <c r="D19" s="39"/>
      <c r="E19" s="38"/>
      <c r="F19" s="38"/>
      <c r="G19" s="38"/>
      <c r="H19" s="67" t="str">
        <f>IF(OR($B19="",$C19="",$D19="",$E19="",$E19&lt;an_initial,$E19&gt;an_final,$L19=FALSE),"",R_STR*VLOOKUP(M19,Coef!$E$2:$F$17,2,FALSE))</f>
        <v/>
      </c>
      <c r="I19" s="67" t="str">
        <f>IF(OR($B19="",$C19="",$D19="",$E19="",$E19&gt;an_final,$L19=FALSE),"",R_STR*VLOOKUP(M19,Coef!$E$2:$F$17,2,FALSE))</f>
        <v/>
      </c>
      <c r="J19" s="226" t="str">
        <f t="shared" si="0"/>
        <v/>
      </c>
      <c r="K19" s="226" t="str">
        <f t="shared" si="1"/>
        <v/>
      </c>
      <c r="L19" s="367" t="b">
        <f t="shared" si="2"/>
        <v>0</v>
      </c>
      <c r="M19" s="5">
        <f t="shared" si="3"/>
        <v>1</v>
      </c>
    </row>
    <row r="20" spans="1:13" x14ac:dyDescent="0.2">
      <c r="A20" s="216">
        <v>11</v>
      </c>
      <c r="B20" s="39"/>
      <c r="C20" s="39"/>
      <c r="D20" s="39"/>
      <c r="E20" s="38"/>
      <c r="F20" s="38"/>
      <c r="G20" s="38"/>
      <c r="H20" s="67" t="str">
        <f>IF(OR($B20="",$C20="",$D20="",$E20="",$E20&lt;an_initial,$E20&gt;an_final,$L20=FALSE),"",R_STR*VLOOKUP(M20,Coef!$E$2:$F$17,2,FALSE))</f>
        <v/>
      </c>
      <c r="I20" s="67" t="str">
        <f>IF(OR($B20="",$C20="",$D20="",$E20="",$E20&gt;an_final,$L20=FALSE),"",R_STR*VLOOKUP(M20,Coef!$E$2:$F$17,2,FALSE))</f>
        <v/>
      </c>
      <c r="J20" s="226" t="str">
        <f t="shared" si="0"/>
        <v/>
      </c>
      <c r="K20" s="226" t="str">
        <f t="shared" si="1"/>
        <v/>
      </c>
      <c r="L20" s="367" t="b">
        <f t="shared" si="2"/>
        <v>0</v>
      </c>
      <c r="M20" s="5">
        <f t="shared" si="3"/>
        <v>1</v>
      </c>
    </row>
    <row r="21" spans="1:13" x14ac:dyDescent="0.2">
      <c r="A21" s="216">
        <v>12</v>
      </c>
      <c r="B21" s="39"/>
      <c r="C21" s="39"/>
      <c r="D21" s="39"/>
      <c r="E21" s="38"/>
      <c r="F21" s="38"/>
      <c r="G21" s="38"/>
      <c r="H21" s="67" t="str">
        <f>IF(OR($B21="",$C21="",$D21="",$E21="",$E21&lt;an_initial,$E21&gt;an_final,$L21=FALSE),"",R_STR*VLOOKUP(M21,Coef!$E$2:$F$17,2,FALSE))</f>
        <v/>
      </c>
      <c r="I21" s="67" t="str">
        <f>IF(OR($B21="",$C21="",$D21="",$E21="",$E21&gt;an_final,$L21=FALSE),"",R_STR*VLOOKUP(M21,Coef!$E$2:$F$17,2,FALSE))</f>
        <v/>
      </c>
      <c r="J21" s="226" t="str">
        <f t="shared" si="0"/>
        <v/>
      </c>
      <c r="K21" s="226" t="str">
        <f t="shared" si="1"/>
        <v/>
      </c>
      <c r="L21" s="367" t="b">
        <f t="shared" si="2"/>
        <v>0</v>
      </c>
      <c r="M21" s="5">
        <f t="shared" si="3"/>
        <v>1</v>
      </c>
    </row>
    <row r="22" spans="1:13" x14ac:dyDescent="0.2">
      <c r="A22" s="216">
        <v>13</v>
      </c>
      <c r="B22" s="43"/>
      <c r="C22" s="43"/>
      <c r="D22" s="43"/>
      <c r="E22" s="323"/>
      <c r="F22" s="33"/>
      <c r="G22" s="33"/>
      <c r="H22" s="67" t="str">
        <f>IF(OR($B22="",$C22="",$D22="",$E22="",$E22&lt;an_initial,$E22&gt;an_final,$L22=FALSE),"",R_STR*VLOOKUP(M22,Coef!$E$2:$F$17,2,FALSE))</f>
        <v/>
      </c>
      <c r="I22" s="67" t="str">
        <f>IF(OR($B22="",$C22="",$D22="",$E22="",$E22&gt;an_final,$L22=FALSE),"",R_STR*VLOOKUP(M22,Coef!$E$2:$F$17,2,FALSE))</f>
        <v/>
      </c>
      <c r="J22" s="226" t="str">
        <f t="shared" si="0"/>
        <v/>
      </c>
      <c r="K22" s="226" t="str">
        <f t="shared" si="1"/>
        <v/>
      </c>
      <c r="L22" s="367" t="b">
        <f t="shared" si="2"/>
        <v>0</v>
      </c>
      <c r="M22" s="5">
        <f t="shared" si="3"/>
        <v>1</v>
      </c>
    </row>
    <row r="23" spans="1:13" x14ac:dyDescent="0.2">
      <c r="A23" s="216">
        <v>14</v>
      </c>
      <c r="B23" s="44"/>
      <c r="C23" s="39"/>
      <c r="D23" s="39"/>
      <c r="E23" s="38"/>
      <c r="F23" s="38"/>
      <c r="G23" s="33"/>
      <c r="H23" s="67" t="str">
        <f>IF(OR($B23="",$C23="",$D23="",$E23="",$E23&lt;an_initial,$E23&gt;an_final,$L23=FALSE),"",R_STR*VLOOKUP(M23,Coef!$E$2:$F$17,2,FALSE))</f>
        <v/>
      </c>
      <c r="I23" s="67" t="str">
        <f>IF(OR($B23="",$C23="",$D23="",$E23="",$E23&gt;an_final,$L23=FALSE),"",R_STR*VLOOKUP(M23,Coef!$E$2:$F$17,2,FALSE))</f>
        <v/>
      </c>
      <c r="J23" s="226" t="str">
        <f t="shared" si="0"/>
        <v/>
      </c>
      <c r="K23" s="226" t="str">
        <f t="shared" si="1"/>
        <v/>
      </c>
      <c r="L23" s="367" t="b">
        <f t="shared" si="2"/>
        <v>0</v>
      </c>
      <c r="M23" s="5">
        <f t="shared" si="3"/>
        <v>1</v>
      </c>
    </row>
    <row r="24" spans="1:13" x14ac:dyDescent="0.2">
      <c r="A24" s="216">
        <v>15</v>
      </c>
      <c r="B24" s="39"/>
      <c r="C24" s="39"/>
      <c r="D24" s="39"/>
      <c r="E24" s="38"/>
      <c r="F24" s="38"/>
      <c r="G24" s="33"/>
      <c r="H24" s="67" t="str">
        <f>IF(OR($B24="",$C24="",$D24="",$E24="",$E24&lt;an_initial,$E24&gt;an_final,$L24=FALSE),"",R_STR*VLOOKUP(M24,Coef!$E$2:$F$17,2,FALSE))</f>
        <v/>
      </c>
      <c r="I24" s="67" t="str">
        <f>IF(OR($B24="",$C24="",$D24="",$E24="",$E24&gt;an_final,$L24=FALSE),"",R_STR*VLOOKUP(M24,Coef!$E$2:$F$17,2,FALSE))</f>
        <v/>
      </c>
      <c r="J24" s="226" t="str">
        <f t="shared" si="0"/>
        <v/>
      </c>
      <c r="K24" s="226" t="str">
        <f t="shared" si="1"/>
        <v/>
      </c>
      <c r="L24" s="367" t="b">
        <f t="shared" si="2"/>
        <v>0</v>
      </c>
      <c r="M24" s="5">
        <f t="shared" si="3"/>
        <v>1</v>
      </c>
    </row>
    <row r="25" spans="1:13" x14ac:dyDescent="0.2">
      <c r="A25" s="216">
        <v>16</v>
      </c>
      <c r="B25" s="39"/>
      <c r="C25" s="39"/>
      <c r="D25" s="39"/>
      <c r="E25" s="38"/>
      <c r="F25" s="38"/>
      <c r="G25" s="38"/>
      <c r="H25" s="67" t="str">
        <f>IF(OR($B25="",$C25="",$D25="",$E25="",$E25&lt;an_initial,$E25&gt;an_final,$L25=FALSE),"",R_STR*VLOOKUP(M25,Coef!$E$2:$F$17,2,FALSE))</f>
        <v/>
      </c>
      <c r="I25" s="67" t="str">
        <f>IF(OR($B25="",$C25="",$D25="",$E25="",$E25&gt;an_final,$L25=FALSE),"",R_STR*VLOOKUP(M25,Coef!$E$2:$F$17,2,FALSE))</f>
        <v/>
      </c>
      <c r="J25" s="226" t="str">
        <f t="shared" si="0"/>
        <v/>
      </c>
      <c r="K25" s="226" t="str">
        <f t="shared" si="1"/>
        <v/>
      </c>
      <c r="L25" s="367" t="b">
        <f t="shared" si="2"/>
        <v>0</v>
      </c>
      <c r="M25" s="5">
        <f t="shared" si="3"/>
        <v>1</v>
      </c>
    </row>
    <row r="26" spans="1:13" x14ac:dyDescent="0.2">
      <c r="A26" s="216">
        <v>17</v>
      </c>
      <c r="B26" s="39"/>
      <c r="C26" s="39"/>
      <c r="D26" s="39"/>
      <c r="E26" s="38"/>
      <c r="F26" s="38"/>
      <c r="G26" s="38"/>
      <c r="H26" s="67" t="str">
        <f>IF(OR($B26="",$C26="",$D26="",$E26="",$E26&lt;an_initial,$E26&gt;an_final,$L26=FALSE),"",R_STR*VLOOKUP(M26,Coef!$E$2:$F$17,2,FALSE))</f>
        <v/>
      </c>
      <c r="I26" s="67" t="str">
        <f>IF(OR($B26="",$C26="",$D26="",$E26="",$E26&gt;an_final,$L26=FALSE),"",R_STR*VLOOKUP(M26,Coef!$E$2:$F$17,2,FALSE))</f>
        <v/>
      </c>
      <c r="J26" s="226" t="str">
        <f t="shared" si="0"/>
        <v/>
      </c>
      <c r="K26" s="226" t="str">
        <f t="shared" si="1"/>
        <v/>
      </c>
      <c r="L26" s="367" t="b">
        <f t="shared" si="2"/>
        <v>0</v>
      </c>
      <c r="M26" s="5">
        <f t="shared" si="3"/>
        <v>1</v>
      </c>
    </row>
    <row r="27" spans="1:13" x14ac:dyDescent="0.2">
      <c r="A27" s="216">
        <v>18</v>
      </c>
      <c r="B27" s="39"/>
      <c r="C27" s="39"/>
      <c r="D27" s="39"/>
      <c r="E27" s="38"/>
      <c r="F27" s="38"/>
      <c r="G27" s="38"/>
      <c r="H27" s="67" t="str">
        <f>IF(OR($B27="",$C27="",$D27="",$E27="",$E27&lt;an_initial,$E27&gt;an_final,$L27=FALSE),"",R_STR*VLOOKUP(M27,Coef!$E$2:$F$17,2,FALSE))</f>
        <v/>
      </c>
      <c r="I27" s="67" t="str">
        <f>IF(OR($B27="",$C27="",$D27="",$E27="",$E27&gt;an_final,$L27=FALSE),"",R_STR*VLOOKUP(M27,Coef!$E$2:$F$17,2,FALSE))</f>
        <v/>
      </c>
      <c r="J27" s="226" t="str">
        <f t="shared" si="0"/>
        <v/>
      </c>
      <c r="K27" s="226" t="str">
        <f t="shared" si="1"/>
        <v/>
      </c>
      <c r="L27" s="367" t="b">
        <f t="shared" si="2"/>
        <v>0</v>
      </c>
      <c r="M27" s="5">
        <f t="shared" si="3"/>
        <v>1</v>
      </c>
    </row>
    <row r="28" spans="1:13" x14ac:dyDescent="0.2">
      <c r="A28" s="216">
        <v>19</v>
      </c>
      <c r="B28" s="39"/>
      <c r="C28" s="39"/>
      <c r="D28" s="39"/>
      <c r="E28" s="38"/>
      <c r="F28" s="38"/>
      <c r="G28" s="38"/>
      <c r="H28" s="67" t="str">
        <f>IF(OR($B28="",$C28="",$D28="",$E28="",$E28&lt;an_initial,$E28&gt;an_final,$L28=FALSE),"",R_STR*VLOOKUP(M28,Coef!$E$2:$F$17,2,FALSE))</f>
        <v/>
      </c>
      <c r="I28" s="67" t="str">
        <f>IF(OR($B28="",$C28="",$D28="",$E28="",$E28&gt;an_final,$L28=FALSE),"",R_STR*VLOOKUP(M28,Coef!$E$2:$F$17,2,FALSE))</f>
        <v/>
      </c>
      <c r="J28" s="226" t="str">
        <f t="shared" si="0"/>
        <v/>
      </c>
      <c r="K28" s="226" t="str">
        <f t="shared" si="1"/>
        <v/>
      </c>
      <c r="L28" s="367" t="b">
        <f t="shared" si="2"/>
        <v>0</v>
      </c>
      <c r="M28" s="5">
        <f t="shared" si="3"/>
        <v>1</v>
      </c>
    </row>
    <row r="29" spans="1:13" x14ac:dyDescent="0.2">
      <c r="A29" s="216">
        <v>20</v>
      </c>
      <c r="B29" s="39"/>
      <c r="C29" s="39"/>
      <c r="D29" s="39"/>
      <c r="E29" s="38"/>
      <c r="F29" s="38"/>
      <c r="G29" s="38"/>
      <c r="H29" s="67" t="str">
        <f>IF(OR($B29="",$C29="",$D29="",$E29="",$E29&lt;an_initial,$E29&gt;an_final,$L29=FALSE),"",R_STR*VLOOKUP(M29,Coef!$E$2:$F$17,2,FALSE))</f>
        <v/>
      </c>
      <c r="I29" s="67" t="str">
        <f>IF(OR($B29="",$C29="",$D29="",$E29="",$E29&gt;an_final,$L29=FALSE),"",R_STR*VLOOKUP(M29,Coef!$E$2:$F$17,2,FALSE))</f>
        <v/>
      </c>
      <c r="J29" s="226" t="str">
        <f t="shared" si="0"/>
        <v/>
      </c>
      <c r="K29" s="226" t="str">
        <f t="shared" si="1"/>
        <v/>
      </c>
      <c r="L29" s="367" t="b">
        <f t="shared" si="2"/>
        <v>0</v>
      </c>
      <c r="M29" s="5">
        <f t="shared" si="3"/>
        <v>1</v>
      </c>
    </row>
    <row r="30" spans="1:13" x14ac:dyDescent="0.2">
      <c r="A30" s="216">
        <v>21</v>
      </c>
      <c r="B30" s="39"/>
      <c r="C30" s="39"/>
      <c r="D30" s="39"/>
      <c r="E30" s="38"/>
      <c r="F30" s="38"/>
      <c r="G30" s="38"/>
      <c r="H30" s="67" t="str">
        <f>IF(OR($B30="",$C30="",$D30="",$E30="",$E30&lt;an_initial,$E30&gt;an_final,$L30=FALSE),"",R_STR*VLOOKUP(M30,Coef!$E$2:$F$17,2,FALSE))</f>
        <v/>
      </c>
      <c r="I30" s="67" t="str">
        <f>IF(OR($B30="",$C30="",$D30="",$E30="",$E30&gt;an_final,$L30=FALSE),"",R_STR*VLOOKUP(M30,Coef!$E$2:$F$17,2,FALSE))</f>
        <v/>
      </c>
      <c r="J30" s="226" t="str">
        <f t="shared" si="0"/>
        <v/>
      </c>
      <c r="K30" s="226" t="str">
        <f t="shared" si="1"/>
        <v/>
      </c>
      <c r="L30" s="367" t="b">
        <f t="shared" si="2"/>
        <v>0</v>
      </c>
      <c r="M30" s="5">
        <f t="shared" si="3"/>
        <v>1</v>
      </c>
    </row>
    <row r="31" spans="1:13" x14ac:dyDescent="0.2">
      <c r="A31" s="216">
        <v>22</v>
      </c>
      <c r="B31" s="39"/>
      <c r="C31" s="39"/>
      <c r="D31" s="39"/>
      <c r="E31" s="38"/>
      <c r="F31" s="38"/>
      <c r="G31" s="38"/>
      <c r="H31" s="67" t="str">
        <f>IF(OR($B31="",$C31="",$D31="",$E31="",$E31&lt;an_initial,$E31&gt;an_final,$L31=FALSE),"",R_STR*VLOOKUP(M31,Coef!$E$2:$F$17,2,FALSE))</f>
        <v/>
      </c>
      <c r="I31" s="67" t="str">
        <f>IF(OR($B31="",$C31="",$D31="",$E31="",$E31&gt;an_final,$L31=FALSE),"",R_STR*VLOOKUP(M31,Coef!$E$2:$F$17,2,FALSE))</f>
        <v/>
      </c>
      <c r="J31" s="226" t="str">
        <f t="shared" si="0"/>
        <v/>
      </c>
      <c r="K31" s="226" t="str">
        <f t="shared" si="1"/>
        <v/>
      </c>
      <c r="L31" s="367" t="b">
        <f t="shared" si="2"/>
        <v>0</v>
      </c>
      <c r="M31" s="5">
        <f t="shared" si="3"/>
        <v>1</v>
      </c>
    </row>
    <row r="32" spans="1:13" x14ac:dyDescent="0.2">
      <c r="A32" s="216">
        <v>23</v>
      </c>
      <c r="B32" s="39"/>
      <c r="C32" s="39"/>
      <c r="D32" s="39"/>
      <c r="E32" s="38"/>
      <c r="F32" s="38"/>
      <c r="G32" s="38"/>
      <c r="H32" s="67" t="str">
        <f>IF(OR($B32="",$C32="",$D32="",$E32="",$E32&lt;an_initial,$E32&gt;an_final,$L32=FALSE),"",R_STR*VLOOKUP(M32,Coef!$E$2:$F$17,2,FALSE))</f>
        <v/>
      </c>
      <c r="I32" s="67" t="str">
        <f>IF(OR($B32="",$C32="",$D32="",$E32="",$E32&gt;an_final,$L32=FALSE),"",R_STR*VLOOKUP(M32,Coef!$E$2:$F$17,2,FALSE))</f>
        <v/>
      </c>
      <c r="J32" s="226" t="str">
        <f t="shared" si="0"/>
        <v/>
      </c>
      <c r="K32" s="226" t="str">
        <f t="shared" si="1"/>
        <v/>
      </c>
      <c r="L32" s="367" t="b">
        <f t="shared" si="2"/>
        <v>0</v>
      </c>
      <c r="M32" s="5">
        <f t="shared" si="3"/>
        <v>1</v>
      </c>
    </row>
    <row r="33" spans="1:13" x14ac:dyDescent="0.2">
      <c r="A33" s="216">
        <v>24</v>
      </c>
      <c r="B33" s="39"/>
      <c r="C33" s="39"/>
      <c r="D33" s="39"/>
      <c r="E33" s="38"/>
      <c r="F33" s="38"/>
      <c r="G33" s="38"/>
      <c r="H33" s="67" t="str">
        <f>IF(OR($B33="",$C33="",$D33="",$E33="",$E33&lt;an_initial,$E33&gt;an_final,$L33=FALSE),"",R_STR*VLOOKUP(M33,Coef!$E$2:$F$17,2,FALSE))</f>
        <v/>
      </c>
      <c r="I33" s="67" t="str">
        <f>IF(OR($B33="",$C33="",$D33="",$E33="",$E33&gt;an_final,$L33=FALSE),"",R_STR*VLOOKUP(M33,Coef!$E$2:$F$17,2,FALSE))</f>
        <v/>
      </c>
      <c r="J33" s="226" t="str">
        <f t="shared" si="0"/>
        <v/>
      </c>
      <c r="K33" s="226" t="str">
        <f t="shared" si="1"/>
        <v/>
      </c>
      <c r="L33" s="367" t="b">
        <f t="shared" si="2"/>
        <v>0</v>
      </c>
      <c r="M33" s="5">
        <f t="shared" si="3"/>
        <v>1</v>
      </c>
    </row>
    <row r="34" spans="1:13" x14ac:dyDescent="0.2">
      <c r="A34" s="216">
        <v>25</v>
      </c>
      <c r="B34" s="39"/>
      <c r="C34" s="39"/>
      <c r="D34" s="39"/>
      <c r="E34" s="38"/>
      <c r="F34" s="38"/>
      <c r="G34" s="38"/>
      <c r="H34" s="67" t="str">
        <f>IF(OR($B34="",$C34="",$D34="",$E34="",$E34&lt;an_initial,$E34&gt;an_final,$L34=FALSE),"",R_STR*VLOOKUP(M34,Coef!$E$2:$F$17,2,FALSE))</f>
        <v/>
      </c>
      <c r="I34" s="67" t="str">
        <f>IF(OR($B34="",$C34="",$D34="",$E34="",$E34&gt;an_final,$L34=FALSE),"",R_STR*VLOOKUP(M34,Coef!$E$2:$F$17,2,FALSE))</f>
        <v/>
      </c>
      <c r="J34" s="226" t="str">
        <f t="shared" si="0"/>
        <v/>
      </c>
      <c r="K34" s="226" t="str">
        <f t="shared" si="1"/>
        <v/>
      </c>
      <c r="L34" s="367" t="b">
        <f t="shared" si="2"/>
        <v>0</v>
      </c>
      <c r="M34" s="5">
        <f t="shared" si="3"/>
        <v>1</v>
      </c>
    </row>
    <row r="35" spans="1:13" x14ac:dyDescent="0.2">
      <c r="A35" s="216">
        <v>26</v>
      </c>
      <c r="B35" s="39"/>
      <c r="C35" s="39"/>
      <c r="D35" s="39"/>
      <c r="E35" s="38"/>
      <c r="F35" s="38"/>
      <c r="G35" s="38"/>
      <c r="H35" s="67" t="str">
        <f>IF(OR($B35="",$C35="",$D35="",$E35="",$E35&lt;an_initial,$E35&gt;an_final,$L35=FALSE),"",R_STR*VLOOKUP(M35,Coef!$E$2:$F$17,2,FALSE))</f>
        <v/>
      </c>
      <c r="I35" s="67" t="str">
        <f>IF(OR($B35="",$C35="",$D35="",$E35="",$E35&gt;an_final,$L35=FALSE),"",R_STR*VLOOKUP(M35,Coef!$E$2:$F$17,2,FALSE))</f>
        <v/>
      </c>
      <c r="J35" s="226" t="str">
        <f t="shared" si="0"/>
        <v/>
      </c>
      <c r="K35" s="226" t="str">
        <f t="shared" si="1"/>
        <v/>
      </c>
      <c r="L35" s="367" t="b">
        <f t="shared" si="2"/>
        <v>0</v>
      </c>
      <c r="M35" s="5">
        <f t="shared" si="3"/>
        <v>1</v>
      </c>
    </row>
    <row r="36" spans="1:13" x14ac:dyDescent="0.2">
      <c r="A36" s="216">
        <v>27</v>
      </c>
      <c r="B36" s="39"/>
      <c r="C36" s="39"/>
      <c r="D36" s="39"/>
      <c r="E36" s="38"/>
      <c r="F36" s="38"/>
      <c r="G36" s="38"/>
      <c r="H36" s="67" t="str">
        <f>IF(OR($B36="",$C36="",$D36="",$E36="",$E36&lt;an_initial,$E36&gt;an_final,$L36=FALSE),"",R_STR*VLOOKUP(M36,Coef!$E$2:$F$17,2,FALSE))</f>
        <v/>
      </c>
      <c r="I36" s="67" t="str">
        <f>IF(OR($B36="",$C36="",$D36="",$E36="",$E36&gt;an_final,$L36=FALSE),"",R_STR*VLOOKUP(M36,Coef!$E$2:$F$17,2,FALSE))</f>
        <v/>
      </c>
      <c r="J36" s="226" t="str">
        <f t="shared" si="0"/>
        <v/>
      </c>
      <c r="K36" s="226" t="str">
        <f t="shared" si="1"/>
        <v/>
      </c>
      <c r="L36" s="367" t="b">
        <f t="shared" si="2"/>
        <v>0</v>
      </c>
      <c r="M36" s="5">
        <f t="shared" si="3"/>
        <v>1</v>
      </c>
    </row>
    <row r="37" spans="1:13" x14ac:dyDescent="0.2">
      <c r="A37" s="216">
        <v>28</v>
      </c>
      <c r="B37" s="39"/>
      <c r="C37" s="39"/>
      <c r="D37" s="39"/>
      <c r="E37" s="38"/>
      <c r="F37" s="38"/>
      <c r="G37" s="38"/>
      <c r="H37" s="67" t="str">
        <f>IF(OR($B37="",$C37="",$D37="",$E37="",$E37&lt;an_initial,$E37&gt;an_final,$L37=FALSE),"",R_STR*VLOOKUP(M37,Coef!$E$2:$F$17,2,FALSE))</f>
        <v/>
      </c>
      <c r="I37" s="67" t="str">
        <f>IF(OR($B37="",$C37="",$D37="",$E37="",$E37&gt;an_final,$L37=FALSE),"",R_STR*VLOOKUP(M37,Coef!$E$2:$F$17,2,FALSE))</f>
        <v/>
      </c>
      <c r="J37" s="226" t="str">
        <f t="shared" si="0"/>
        <v/>
      </c>
      <c r="K37" s="226" t="str">
        <f t="shared" si="1"/>
        <v/>
      </c>
      <c r="L37" s="367" t="b">
        <f t="shared" si="2"/>
        <v>0</v>
      </c>
      <c r="M37" s="5">
        <f t="shared" si="3"/>
        <v>1</v>
      </c>
    </row>
    <row r="38" spans="1:13" x14ac:dyDescent="0.2">
      <c r="A38" s="216">
        <v>29</v>
      </c>
      <c r="B38" s="39"/>
      <c r="C38" s="39"/>
      <c r="D38" s="39"/>
      <c r="E38" s="38"/>
      <c r="F38" s="38"/>
      <c r="G38" s="38"/>
      <c r="H38" s="67" t="str">
        <f>IF(OR($B38="",$C38="",$D38="",$E38="",$E38&lt;an_initial,$E38&gt;an_final,$L38=FALSE),"",R_STR*VLOOKUP(M38,Coef!$E$2:$F$17,2,FALSE))</f>
        <v/>
      </c>
      <c r="I38" s="67" t="str">
        <f>IF(OR($B38="",$C38="",$D38="",$E38="",$E38&gt;an_final,$L38=FALSE),"",R_STR*VLOOKUP(M38,Coef!$E$2:$F$17,2,FALSE))</f>
        <v/>
      </c>
      <c r="J38" s="226" t="str">
        <f t="shared" si="0"/>
        <v/>
      </c>
      <c r="K38" s="226" t="str">
        <f t="shared" si="1"/>
        <v/>
      </c>
      <c r="L38" s="367" t="b">
        <f t="shared" si="2"/>
        <v>0</v>
      </c>
      <c r="M38" s="5">
        <f t="shared" si="3"/>
        <v>1</v>
      </c>
    </row>
    <row r="39" spans="1:13" x14ac:dyDescent="0.2">
      <c r="A39" s="216">
        <v>30</v>
      </c>
      <c r="B39" s="39"/>
      <c r="C39" s="39"/>
      <c r="D39" s="39"/>
      <c r="E39" s="38"/>
      <c r="F39" s="38"/>
      <c r="G39" s="38"/>
      <c r="H39" s="67" t="str">
        <f>IF(OR($B39="",$C39="",$D39="",$E39="",$E39&lt;an_initial,$E39&gt;an_final,$L39=FALSE),"",R_STR*VLOOKUP(M39,Coef!$E$2:$F$17,2,FALSE))</f>
        <v/>
      </c>
      <c r="I39" s="67" t="str">
        <f>IF(OR($B39="",$C39="",$D39="",$E39="",$E39&gt;an_final,$L39=FALSE),"",R_STR*VLOOKUP(M39,Coef!$E$2:$F$17,2,FALSE))</f>
        <v/>
      </c>
      <c r="J39" s="226" t="str">
        <f t="shared" si="0"/>
        <v/>
      </c>
      <c r="K39" s="226" t="str">
        <f t="shared" si="1"/>
        <v/>
      </c>
      <c r="L39" s="367" t="b">
        <f t="shared" si="2"/>
        <v>0</v>
      </c>
      <c r="M39" s="5">
        <f t="shared" si="3"/>
        <v>1</v>
      </c>
    </row>
    <row r="40" spans="1:13" x14ac:dyDescent="0.2">
      <c r="A40" s="216">
        <v>31</v>
      </c>
      <c r="B40" s="39"/>
      <c r="C40" s="39"/>
      <c r="D40" s="39"/>
      <c r="E40" s="38"/>
      <c r="F40" s="38"/>
      <c r="G40" s="38"/>
      <c r="H40" s="67" t="str">
        <f>IF(OR($B40="",$C40="",$D40="",$E40="",$E40&lt;an_initial,$E40&gt;an_final,$L40=FALSE),"",R_STR*VLOOKUP(M40,Coef!$E$2:$F$17,2,FALSE))</f>
        <v/>
      </c>
      <c r="I40" s="67" t="str">
        <f>IF(OR($B40="",$C40="",$D40="",$E40="",$E40&gt;an_final,$L40=FALSE),"",R_STR*VLOOKUP(M40,Coef!$E$2:$F$17,2,FALSE))</f>
        <v/>
      </c>
      <c r="J40" s="226" t="str">
        <f t="shared" si="0"/>
        <v/>
      </c>
      <c r="K40" s="226" t="str">
        <f t="shared" si="1"/>
        <v/>
      </c>
      <c r="L40" s="367" t="b">
        <f t="shared" si="2"/>
        <v>0</v>
      </c>
      <c r="M40" s="5">
        <f t="shared" si="3"/>
        <v>1</v>
      </c>
    </row>
    <row r="41" spans="1:13" x14ac:dyDescent="0.2">
      <c r="A41" s="216">
        <v>32</v>
      </c>
      <c r="B41" s="39"/>
      <c r="C41" s="39"/>
      <c r="D41" s="39"/>
      <c r="E41" s="38"/>
      <c r="F41" s="38"/>
      <c r="G41" s="38"/>
      <c r="H41" s="67" t="str">
        <f>IF(OR($B41="",$C41="",$D41="",$E41="",$E41&lt;an_initial,$E41&gt;an_final,$L41=FALSE),"",R_STR*VLOOKUP(M41,Coef!$E$2:$F$17,2,FALSE))</f>
        <v/>
      </c>
      <c r="I41" s="67" t="str">
        <f>IF(OR($B41="",$C41="",$D41="",$E41="",$E41&gt;an_final,$L41=FALSE),"",R_STR*VLOOKUP(M41,Coef!$E$2:$F$17,2,FALSE))</f>
        <v/>
      </c>
      <c r="J41" s="226" t="str">
        <f t="shared" si="0"/>
        <v/>
      </c>
      <c r="K41" s="226" t="str">
        <f t="shared" si="1"/>
        <v/>
      </c>
      <c r="L41" s="367" t="b">
        <f t="shared" si="2"/>
        <v>0</v>
      </c>
      <c r="M41" s="5">
        <f t="shared" si="3"/>
        <v>1</v>
      </c>
    </row>
    <row r="42" spans="1:13" x14ac:dyDescent="0.2">
      <c r="A42" s="216">
        <v>33</v>
      </c>
      <c r="B42" s="39"/>
      <c r="C42" s="39"/>
      <c r="D42" s="39"/>
      <c r="E42" s="38"/>
      <c r="F42" s="38"/>
      <c r="G42" s="38"/>
      <c r="H42" s="67" t="str">
        <f>IF(OR($B42="",$C42="",$D42="",$E42="",$E42&lt;an_initial,$E42&gt;an_final,$L42=FALSE),"",R_STR*VLOOKUP(M42,Coef!$E$2:$F$17,2,FALSE))</f>
        <v/>
      </c>
      <c r="I42" s="67" t="str">
        <f>IF(OR($B42="",$C42="",$D42="",$E42="",$E42&gt;an_final,$L42=FALSE),"",R_STR*VLOOKUP(M42,Coef!$E$2:$F$17,2,FALSE))</f>
        <v/>
      </c>
      <c r="J42" s="226" t="str">
        <f t="shared" si="0"/>
        <v/>
      </c>
      <c r="K42" s="226" t="str">
        <f t="shared" si="1"/>
        <v/>
      </c>
      <c r="L42" s="367" t="b">
        <f t="shared" ref="L42:L73" si="4">IF(nume_candidat="",FALSE,ISNUMBER(SEARCH(nume_candidat,$B42)))</f>
        <v>0</v>
      </c>
      <c r="M42" s="5">
        <f t="shared" ref="M42:M73" si="5">LEN(B42)-LEN(SUBSTITUTE(B42,",",""))+1</f>
        <v>1</v>
      </c>
    </row>
    <row r="43" spans="1:13" x14ac:dyDescent="0.2">
      <c r="A43" s="216">
        <v>34</v>
      </c>
      <c r="B43" s="39"/>
      <c r="C43" s="39"/>
      <c r="D43" s="39"/>
      <c r="E43" s="38"/>
      <c r="F43" s="38"/>
      <c r="G43" s="38"/>
      <c r="H43" s="67" t="str">
        <f>IF(OR($B43="",$C43="",$D43="",$E43="",$E43&lt;an_initial,$E43&gt;an_final,$L43=FALSE),"",R_STR*VLOOKUP(M43,Coef!$E$2:$F$17,2,FALSE))</f>
        <v/>
      </c>
      <c r="I43" s="67" t="str">
        <f>IF(OR($B43="",$C43="",$D43="",$E43="",$E43&gt;an_final,$L43=FALSE),"",R_STR*VLOOKUP(M43,Coef!$E$2:$F$17,2,FALSE))</f>
        <v/>
      </c>
      <c r="J43" s="226" t="str">
        <f t="shared" si="0"/>
        <v/>
      </c>
      <c r="K43" s="226" t="str">
        <f t="shared" si="1"/>
        <v/>
      </c>
      <c r="L43" s="367" t="b">
        <f t="shared" si="4"/>
        <v>0</v>
      </c>
      <c r="M43" s="5">
        <f t="shared" si="5"/>
        <v>1</v>
      </c>
    </row>
    <row r="44" spans="1:13" x14ac:dyDescent="0.2">
      <c r="A44" s="216">
        <v>35</v>
      </c>
      <c r="B44" s="39"/>
      <c r="C44" s="39"/>
      <c r="D44" s="39"/>
      <c r="E44" s="38"/>
      <c r="F44" s="38"/>
      <c r="G44" s="38"/>
      <c r="H44" s="67" t="str">
        <f>IF(OR($B44="",$C44="",$D44="",$E44="",$E44&lt;an_initial,$E44&gt;an_final,$L44=FALSE),"",R_STR*VLOOKUP(M44,Coef!$E$2:$F$17,2,FALSE))</f>
        <v/>
      </c>
      <c r="I44" s="67" t="str">
        <f>IF(OR($B44="",$C44="",$D44="",$E44="",$E44&gt;an_final,$L44=FALSE),"",R_STR*VLOOKUP(M44,Coef!$E$2:$F$17,2,FALSE))</f>
        <v/>
      </c>
      <c r="J44" s="226" t="str">
        <f t="shared" si="0"/>
        <v/>
      </c>
      <c r="K44" s="226" t="str">
        <f t="shared" si="1"/>
        <v/>
      </c>
      <c r="L44" s="367" t="b">
        <f t="shared" si="4"/>
        <v>0</v>
      </c>
      <c r="M44" s="5">
        <f t="shared" si="5"/>
        <v>1</v>
      </c>
    </row>
    <row r="45" spans="1:13" x14ac:dyDescent="0.2">
      <c r="A45" s="216">
        <v>36</v>
      </c>
      <c r="B45" s="39"/>
      <c r="C45" s="39"/>
      <c r="D45" s="39"/>
      <c r="E45" s="38"/>
      <c r="F45" s="38"/>
      <c r="G45" s="38"/>
      <c r="H45" s="67" t="str">
        <f>IF(OR($B45="",$C45="",$D45="",$E45="",$E45&lt;an_initial,$E45&gt;an_final,$L45=FALSE),"",R_STR*VLOOKUP(M45,Coef!$E$2:$F$17,2,FALSE))</f>
        <v/>
      </c>
      <c r="I45" s="67" t="str">
        <f>IF(OR($B45="",$C45="",$D45="",$E45="",$E45&gt;an_final,$L45=FALSE),"",R_STR*VLOOKUP(M45,Coef!$E$2:$F$17,2,FALSE))</f>
        <v/>
      </c>
      <c r="J45" s="226" t="str">
        <f t="shared" si="0"/>
        <v/>
      </c>
      <c r="K45" s="226" t="str">
        <f t="shared" si="1"/>
        <v/>
      </c>
      <c r="L45" s="367" t="b">
        <f t="shared" si="4"/>
        <v>0</v>
      </c>
      <c r="M45" s="5">
        <f t="shared" si="5"/>
        <v>1</v>
      </c>
    </row>
    <row r="46" spans="1:13" x14ac:dyDescent="0.2">
      <c r="A46" s="216">
        <v>37</v>
      </c>
      <c r="B46" s="39"/>
      <c r="C46" s="39"/>
      <c r="D46" s="39"/>
      <c r="E46" s="38"/>
      <c r="F46" s="38"/>
      <c r="G46" s="38"/>
      <c r="H46" s="67" t="str">
        <f>IF(OR($B46="",$C46="",$D46="",$E46="",$E46&lt;an_initial,$E46&gt;an_final,$L46=FALSE),"",R_STR*VLOOKUP(M46,Coef!$E$2:$F$17,2,FALSE))</f>
        <v/>
      </c>
      <c r="I46" s="67" t="str">
        <f>IF(OR($B46="",$C46="",$D46="",$E46="",$E46&gt;an_final,$L46=FALSE),"",R_STR*VLOOKUP(M46,Coef!$E$2:$F$17,2,FALSE))</f>
        <v/>
      </c>
      <c r="J46" s="226" t="str">
        <f t="shared" si="0"/>
        <v/>
      </c>
      <c r="K46" s="226" t="str">
        <f t="shared" si="1"/>
        <v/>
      </c>
      <c r="L46" s="367" t="b">
        <f t="shared" si="4"/>
        <v>0</v>
      </c>
      <c r="M46" s="5">
        <f t="shared" si="5"/>
        <v>1</v>
      </c>
    </row>
    <row r="47" spans="1:13" x14ac:dyDescent="0.2">
      <c r="A47" s="216">
        <v>38</v>
      </c>
      <c r="B47" s="39"/>
      <c r="C47" s="39"/>
      <c r="D47" s="39"/>
      <c r="E47" s="38"/>
      <c r="F47" s="38"/>
      <c r="G47" s="38"/>
      <c r="H47" s="67" t="str">
        <f>IF(OR($B47="",$C47="",$D47="",$E47="",$E47&lt;an_initial,$E47&gt;an_final,$L47=FALSE),"",R_STR*VLOOKUP(M47,Coef!$E$2:$F$17,2,FALSE))</f>
        <v/>
      </c>
      <c r="I47" s="67" t="str">
        <f>IF(OR($B47="",$C47="",$D47="",$E47="",$E47&gt;an_final,$L47=FALSE),"",R_STR*VLOOKUP(M47,Coef!$E$2:$F$17,2,FALSE))</f>
        <v/>
      </c>
      <c r="J47" s="226" t="str">
        <f t="shared" si="0"/>
        <v/>
      </c>
      <c r="K47" s="226" t="str">
        <f t="shared" si="1"/>
        <v/>
      </c>
      <c r="L47" s="367" t="b">
        <f t="shared" si="4"/>
        <v>0</v>
      </c>
      <c r="M47" s="5">
        <f t="shared" si="5"/>
        <v>1</v>
      </c>
    </row>
    <row r="48" spans="1:13" x14ac:dyDescent="0.2">
      <c r="A48" s="216">
        <v>39</v>
      </c>
      <c r="B48" s="39"/>
      <c r="C48" s="39"/>
      <c r="D48" s="39"/>
      <c r="E48" s="38"/>
      <c r="F48" s="38"/>
      <c r="G48" s="38"/>
      <c r="H48" s="67" t="str">
        <f>IF(OR($B48="",$C48="",$D48="",$E48="",$E48&lt;an_initial,$E48&gt;an_final,$L48=FALSE),"",R_STR*VLOOKUP(M48,Coef!$E$2:$F$17,2,FALSE))</f>
        <v/>
      </c>
      <c r="I48" s="67" t="str">
        <f>IF(OR($B48="",$C48="",$D48="",$E48="",$E48&gt;an_final,$L48=FALSE),"",R_STR*VLOOKUP(M48,Coef!$E$2:$F$17,2,FALSE))</f>
        <v/>
      </c>
      <c r="J48" s="226" t="str">
        <f t="shared" si="0"/>
        <v/>
      </c>
      <c r="K48" s="226" t="str">
        <f t="shared" si="1"/>
        <v/>
      </c>
      <c r="L48" s="367" t="b">
        <f t="shared" si="4"/>
        <v>0</v>
      </c>
      <c r="M48" s="5">
        <f t="shared" si="5"/>
        <v>1</v>
      </c>
    </row>
    <row r="49" spans="1:13" x14ac:dyDescent="0.2">
      <c r="A49" s="216">
        <v>40</v>
      </c>
      <c r="B49" s="39"/>
      <c r="C49" s="39"/>
      <c r="D49" s="39"/>
      <c r="E49" s="38"/>
      <c r="F49" s="38"/>
      <c r="G49" s="38"/>
      <c r="H49" s="67" t="str">
        <f>IF(OR($B49="",$C49="",$D49="",$E49="",$E49&lt;an_initial,$E49&gt;an_final,$L49=FALSE),"",R_STR*VLOOKUP(M49,Coef!$E$2:$F$17,2,FALSE))</f>
        <v/>
      </c>
      <c r="I49" s="67" t="str">
        <f>IF(OR($B49="",$C49="",$D49="",$E49="",$E49&gt;an_final,$L49=FALSE),"",R_STR*VLOOKUP(M49,Coef!$E$2:$F$17,2,FALSE))</f>
        <v/>
      </c>
      <c r="J49" s="226" t="str">
        <f t="shared" si="0"/>
        <v/>
      </c>
      <c r="K49" s="226" t="str">
        <f t="shared" si="1"/>
        <v/>
      </c>
      <c r="L49" s="367" t="b">
        <f t="shared" si="4"/>
        <v>0</v>
      </c>
      <c r="M49" s="5">
        <f t="shared" si="5"/>
        <v>1</v>
      </c>
    </row>
    <row r="50" spans="1:13" x14ac:dyDescent="0.2">
      <c r="A50" s="216">
        <v>41</v>
      </c>
      <c r="B50" s="39"/>
      <c r="C50" s="39"/>
      <c r="D50" s="39"/>
      <c r="E50" s="38"/>
      <c r="F50" s="38"/>
      <c r="G50" s="38"/>
      <c r="H50" s="67" t="str">
        <f>IF(OR($B50="",$C50="",$D50="",$E50="",$E50&lt;an_initial,$E50&gt;an_final,$L50=FALSE),"",R_STR*VLOOKUP(M50,Coef!$E$2:$F$17,2,FALSE))</f>
        <v/>
      </c>
      <c r="I50" s="67" t="str">
        <f>IF(OR($B50="",$C50="",$D50="",$E50="",$E50&gt;an_final,$L50=FALSE),"",R_STR*VLOOKUP(M50,Coef!$E$2:$F$17,2,FALSE))</f>
        <v/>
      </c>
      <c r="J50" s="226" t="str">
        <f t="shared" si="0"/>
        <v/>
      </c>
      <c r="K50" s="226" t="str">
        <f t="shared" si="1"/>
        <v/>
      </c>
      <c r="L50" s="367" t="b">
        <f t="shared" si="4"/>
        <v>0</v>
      </c>
      <c r="M50" s="5">
        <f t="shared" si="5"/>
        <v>1</v>
      </c>
    </row>
    <row r="51" spans="1:13" x14ac:dyDescent="0.2">
      <c r="A51" s="216">
        <v>42</v>
      </c>
      <c r="B51" s="39"/>
      <c r="C51" s="39"/>
      <c r="D51" s="39"/>
      <c r="E51" s="38"/>
      <c r="F51" s="38"/>
      <c r="G51" s="38"/>
      <c r="H51" s="67" t="str">
        <f>IF(OR($B51="",$C51="",$D51="",$E51="",$E51&lt;an_initial,$E51&gt;an_final,$L51=FALSE),"",R_STR*VLOOKUP(M51,Coef!$E$2:$F$17,2,FALSE))</f>
        <v/>
      </c>
      <c r="I51" s="67" t="str">
        <f>IF(OR($B51="",$C51="",$D51="",$E51="",$E51&gt;an_final,$L51=FALSE),"",R_STR*VLOOKUP(M51,Coef!$E$2:$F$17,2,FALSE))</f>
        <v/>
      </c>
      <c r="J51" s="226" t="str">
        <f t="shared" si="0"/>
        <v/>
      </c>
      <c r="K51" s="226" t="str">
        <f t="shared" si="1"/>
        <v/>
      </c>
      <c r="L51" s="367" t="b">
        <f t="shared" si="4"/>
        <v>0</v>
      </c>
      <c r="M51" s="5">
        <f t="shared" si="5"/>
        <v>1</v>
      </c>
    </row>
    <row r="52" spans="1:13" x14ac:dyDescent="0.2">
      <c r="A52" s="216">
        <v>43</v>
      </c>
      <c r="B52" s="39"/>
      <c r="C52" s="39"/>
      <c r="D52" s="39"/>
      <c r="E52" s="38"/>
      <c r="F52" s="38"/>
      <c r="G52" s="38"/>
      <c r="H52" s="67" t="str">
        <f>IF(OR($B52="",$C52="",$D52="",$E52="",$E52&lt;an_initial,$E52&gt;an_final,$L52=FALSE),"",R_STR*VLOOKUP(M52,Coef!$E$2:$F$17,2,FALSE))</f>
        <v/>
      </c>
      <c r="I52" s="67" t="str">
        <f>IF(OR($B52="",$C52="",$D52="",$E52="",$E52&gt;an_final,$L52=FALSE),"",R_STR*VLOOKUP(M52,Coef!$E$2:$F$17,2,FALSE))</f>
        <v/>
      </c>
      <c r="J52" s="226" t="str">
        <f t="shared" si="0"/>
        <v/>
      </c>
      <c r="K52" s="226" t="str">
        <f t="shared" si="1"/>
        <v/>
      </c>
      <c r="L52" s="367" t="b">
        <f t="shared" si="4"/>
        <v>0</v>
      </c>
      <c r="M52" s="5">
        <f t="shared" si="5"/>
        <v>1</v>
      </c>
    </row>
    <row r="53" spans="1:13" x14ac:dyDescent="0.2">
      <c r="A53" s="216">
        <v>44</v>
      </c>
      <c r="B53" s="39"/>
      <c r="C53" s="39"/>
      <c r="D53" s="39"/>
      <c r="E53" s="38"/>
      <c r="F53" s="38"/>
      <c r="G53" s="38"/>
      <c r="H53" s="67" t="str">
        <f>IF(OR($B53="",$C53="",$D53="",$E53="",$E53&lt;an_initial,$E53&gt;an_final,$L53=FALSE),"",R_STR*VLOOKUP(M53,Coef!$E$2:$F$17,2,FALSE))</f>
        <v/>
      </c>
      <c r="I53" s="67" t="str">
        <f>IF(OR($B53="",$C53="",$D53="",$E53="",$E53&gt;an_final,$L53=FALSE),"",R_STR*VLOOKUP(M53,Coef!$E$2:$F$17,2,FALSE))</f>
        <v/>
      </c>
      <c r="J53" s="226" t="str">
        <f t="shared" si="0"/>
        <v/>
      </c>
      <c r="K53" s="226" t="str">
        <f t="shared" si="1"/>
        <v/>
      </c>
      <c r="L53" s="367" t="b">
        <f t="shared" si="4"/>
        <v>0</v>
      </c>
      <c r="M53" s="5">
        <f t="shared" si="5"/>
        <v>1</v>
      </c>
    </row>
    <row r="54" spans="1:13" x14ac:dyDescent="0.2">
      <c r="A54" s="216">
        <v>45</v>
      </c>
      <c r="B54" s="39"/>
      <c r="C54" s="39"/>
      <c r="D54" s="39"/>
      <c r="E54" s="38"/>
      <c r="F54" s="38"/>
      <c r="G54" s="38"/>
      <c r="H54" s="67" t="str">
        <f>IF(OR($B54="",$C54="",$D54="",$E54="",$E54&lt;an_initial,$E54&gt;an_final,$L54=FALSE),"",R_STR*VLOOKUP(M54,Coef!$E$2:$F$17,2,FALSE))</f>
        <v/>
      </c>
      <c r="I54" s="67" t="str">
        <f>IF(OR($B54="",$C54="",$D54="",$E54="",$E54&gt;an_final,$L54=FALSE),"",R_STR*VLOOKUP(M54,Coef!$E$2:$F$17,2,FALSE))</f>
        <v/>
      </c>
      <c r="J54" s="226" t="str">
        <f t="shared" si="0"/>
        <v/>
      </c>
      <c r="K54" s="226" t="str">
        <f t="shared" si="1"/>
        <v/>
      </c>
      <c r="L54" s="367" t="b">
        <f t="shared" si="4"/>
        <v>0</v>
      </c>
      <c r="M54" s="5">
        <f t="shared" si="5"/>
        <v>1</v>
      </c>
    </row>
    <row r="55" spans="1:13" x14ac:dyDescent="0.2">
      <c r="A55" s="216">
        <v>46</v>
      </c>
      <c r="B55" s="39"/>
      <c r="C55" s="39"/>
      <c r="D55" s="39"/>
      <c r="E55" s="38"/>
      <c r="F55" s="38"/>
      <c r="G55" s="38"/>
      <c r="H55" s="67" t="str">
        <f>IF(OR($B55="",$C55="",$D55="",$E55="",$E55&lt;an_initial,$E55&gt;an_final,$L55=FALSE),"",R_STR*VLOOKUP(M55,Coef!$E$2:$F$17,2,FALSE))</f>
        <v/>
      </c>
      <c r="I55" s="67" t="str">
        <f>IF(OR($B55="",$C55="",$D55="",$E55="",$E55&gt;an_final,$L55=FALSE),"",R_STR*VLOOKUP(M55,Coef!$E$2:$F$17,2,FALSE))</f>
        <v/>
      </c>
      <c r="J55" s="226" t="str">
        <f t="shared" si="0"/>
        <v/>
      </c>
      <c r="K55" s="226" t="str">
        <f t="shared" si="1"/>
        <v/>
      </c>
      <c r="L55" s="367" t="b">
        <f t="shared" si="4"/>
        <v>0</v>
      </c>
      <c r="M55" s="5">
        <f t="shared" si="5"/>
        <v>1</v>
      </c>
    </row>
    <row r="56" spans="1:13" x14ac:dyDescent="0.2">
      <c r="A56" s="216">
        <v>47</v>
      </c>
      <c r="B56" s="39"/>
      <c r="C56" s="39"/>
      <c r="D56" s="39"/>
      <c r="E56" s="38"/>
      <c r="F56" s="38"/>
      <c r="G56" s="38"/>
      <c r="H56" s="67" t="str">
        <f>IF(OR($B56="",$C56="",$D56="",$E56="",$E56&lt;an_initial,$E56&gt;an_final,$L56=FALSE),"",R_STR*VLOOKUP(M56,Coef!$E$2:$F$17,2,FALSE))</f>
        <v/>
      </c>
      <c r="I56" s="67" t="str">
        <f>IF(OR($B56="",$C56="",$D56="",$E56="",$E56&gt;an_final,$L56=FALSE),"",R_STR*VLOOKUP(M56,Coef!$E$2:$F$17,2,FALSE))</f>
        <v/>
      </c>
      <c r="J56" s="226" t="str">
        <f t="shared" si="0"/>
        <v/>
      </c>
      <c r="K56" s="226" t="str">
        <f t="shared" si="1"/>
        <v/>
      </c>
      <c r="L56" s="367" t="b">
        <f t="shared" si="4"/>
        <v>0</v>
      </c>
      <c r="M56" s="5">
        <f t="shared" si="5"/>
        <v>1</v>
      </c>
    </row>
    <row r="57" spans="1:13" x14ac:dyDescent="0.2">
      <c r="A57" s="216">
        <v>48</v>
      </c>
      <c r="B57" s="39"/>
      <c r="C57" s="39"/>
      <c r="D57" s="39"/>
      <c r="E57" s="38"/>
      <c r="F57" s="38"/>
      <c r="G57" s="38"/>
      <c r="H57" s="67" t="str">
        <f>IF(OR($B57="",$C57="",$D57="",$E57="",$E57&lt;an_initial,$E57&gt;an_final,$L57=FALSE),"",R_STR*VLOOKUP(M57,Coef!$E$2:$F$17,2,FALSE))</f>
        <v/>
      </c>
      <c r="I57" s="67" t="str">
        <f>IF(OR($B57="",$C57="",$D57="",$E57="",$E57&gt;an_final,$L57=FALSE),"",R_STR*VLOOKUP(M57,Coef!$E$2:$F$17,2,FALSE))</f>
        <v/>
      </c>
      <c r="J57" s="226" t="str">
        <f t="shared" si="0"/>
        <v/>
      </c>
      <c r="K57" s="226" t="str">
        <f t="shared" si="1"/>
        <v/>
      </c>
      <c r="L57" s="367" t="b">
        <f t="shared" si="4"/>
        <v>0</v>
      </c>
      <c r="M57" s="5">
        <f t="shared" si="5"/>
        <v>1</v>
      </c>
    </row>
    <row r="58" spans="1:13" x14ac:dyDescent="0.2">
      <c r="A58" s="216">
        <v>49</v>
      </c>
      <c r="B58" s="39"/>
      <c r="C58" s="39"/>
      <c r="D58" s="39"/>
      <c r="E58" s="38"/>
      <c r="F58" s="38"/>
      <c r="G58" s="38"/>
      <c r="H58" s="67" t="str">
        <f>IF(OR($B58="",$C58="",$D58="",$E58="",$E58&lt;an_initial,$E58&gt;an_final,$L58=FALSE),"",R_STR*VLOOKUP(M58,Coef!$E$2:$F$17,2,FALSE))</f>
        <v/>
      </c>
      <c r="I58" s="67" t="str">
        <f>IF(OR($B58="",$C58="",$D58="",$E58="",$E58&gt;an_final,$L58=FALSE),"",R_STR*VLOOKUP(M58,Coef!$E$2:$F$17,2,FALSE))</f>
        <v/>
      </c>
      <c r="J58" s="226" t="str">
        <f t="shared" si="0"/>
        <v/>
      </c>
      <c r="K58" s="226" t="str">
        <f t="shared" si="1"/>
        <v/>
      </c>
      <c r="L58" s="367" t="b">
        <f t="shared" si="4"/>
        <v>0</v>
      </c>
      <c r="M58" s="5">
        <f t="shared" si="5"/>
        <v>1</v>
      </c>
    </row>
    <row r="59" spans="1:13" x14ac:dyDescent="0.2">
      <c r="A59" s="216">
        <v>50</v>
      </c>
      <c r="B59" s="39"/>
      <c r="C59" s="39"/>
      <c r="D59" s="39"/>
      <c r="E59" s="38"/>
      <c r="F59" s="38"/>
      <c r="G59" s="38"/>
      <c r="H59" s="67" t="str">
        <f>IF(OR($B59="",$C59="",$D59="",$E59="",$E59&lt;an_initial,$E59&gt;an_final,$L59=FALSE),"",R_STR*VLOOKUP(M59,Coef!$E$2:$F$17,2,FALSE))</f>
        <v/>
      </c>
      <c r="I59" s="67" t="str">
        <f>IF(OR($B59="",$C59="",$D59="",$E59="",$E59&gt;an_final,$L59=FALSE),"",R_STR*VLOOKUP(M59,Coef!$E$2:$F$17,2,FALSE))</f>
        <v/>
      </c>
      <c r="J59" s="226" t="str">
        <f t="shared" si="0"/>
        <v/>
      </c>
      <c r="K59" s="226" t="str">
        <f t="shared" si="1"/>
        <v/>
      </c>
      <c r="L59" s="367" t="b">
        <f t="shared" si="4"/>
        <v>0</v>
      </c>
      <c r="M59" s="5">
        <f t="shared" si="5"/>
        <v>1</v>
      </c>
    </row>
    <row r="60" spans="1:13" x14ac:dyDescent="0.2">
      <c r="A60" s="216">
        <v>51</v>
      </c>
      <c r="B60" s="39"/>
      <c r="C60" s="39"/>
      <c r="D60" s="39"/>
      <c r="E60" s="38"/>
      <c r="F60" s="38"/>
      <c r="G60" s="38"/>
      <c r="H60" s="67" t="str">
        <f>IF(OR($B60="",$C60="",$D60="",$E60="",$E60&lt;an_initial,$E60&gt;an_final,$L60=FALSE),"",R_STR*VLOOKUP(M60,Coef!$E$2:$F$17,2,FALSE))</f>
        <v/>
      </c>
      <c r="I60" s="67" t="str">
        <f>IF(OR($B60="",$C60="",$D60="",$E60="",$E60&gt;an_final,$L60=FALSE),"",R_STR*VLOOKUP(M60,Coef!$E$2:$F$17,2,FALSE))</f>
        <v/>
      </c>
      <c r="J60" s="226" t="str">
        <f t="shared" si="0"/>
        <v/>
      </c>
      <c r="K60" s="226" t="str">
        <f t="shared" si="1"/>
        <v/>
      </c>
      <c r="L60" s="367" t="b">
        <f t="shared" si="4"/>
        <v>0</v>
      </c>
      <c r="M60" s="5">
        <f t="shared" si="5"/>
        <v>1</v>
      </c>
    </row>
    <row r="61" spans="1:13" x14ac:dyDescent="0.2">
      <c r="A61" s="216">
        <v>52</v>
      </c>
      <c r="B61" s="39"/>
      <c r="C61" s="39"/>
      <c r="D61" s="39"/>
      <c r="E61" s="38"/>
      <c r="F61" s="38"/>
      <c r="G61" s="38"/>
      <c r="H61" s="67" t="str">
        <f>IF(OR($B61="",$C61="",$D61="",$E61="",$E61&lt;an_initial,$E61&gt;an_final,$L61=FALSE),"",R_STR*VLOOKUP(M61,Coef!$E$2:$F$17,2,FALSE))</f>
        <v/>
      </c>
      <c r="I61" s="67" t="str">
        <f>IF(OR($B61="",$C61="",$D61="",$E61="",$E61&gt;an_final,$L61=FALSE),"",R_STR*VLOOKUP(M61,Coef!$E$2:$F$17,2,FALSE))</f>
        <v/>
      </c>
      <c r="J61" s="226" t="str">
        <f t="shared" si="0"/>
        <v/>
      </c>
      <c r="K61" s="226" t="str">
        <f t="shared" si="1"/>
        <v/>
      </c>
      <c r="L61" s="367" t="b">
        <f t="shared" si="4"/>
        <v>0</v>
      </c>
      <c r="M61" s="5">
        <f t="shared" si="5"/>
        <v>1</v>
      </c>
    </row>
    <row r="62" spans="1:13" x14ac:dyDescent="0.2">
      <c r="A62" s="216">
        <v>53</v>
      </c>
      <c r="B62" s="39"/>
      <c r="C62" s="39"/>
      <c r="D62" s="39"/>
      <c r="E62" s="38"/>
      <c r="F62" s="38"/>
      <c r="G62" s="38"/>
      <c r="H62" s="67" t="str">
        <f>IF(OR($B62="",$C62="",$D62="",$E62="",$E62&lt;an_initial,$E62&gt;an_final,$L62=FALSE),"",R_STR*VLOOKUP(M62,Coef!$E$2:$F$17,2,FALSE))</f>
        <v/>
      </c>
      <c r="I62" s="67" t="str">
        <f>IF(OR($B62="",$C62="",$D62="",$E62="",$E62&gt;an_final,$L62=FALSE),"",R_STR*VLOOKUP(M62,Coef!$E$2:$F$17,2,FALSE))</f>
        <v/>
      </c>
      <c r="J62" s="226" t="str">
        <f t="shared" si="0"/>
        <v/>
      </c>
      <c r="K62" s="226" t="str">
        <f t="shared" si="1"/>
        <v/>
      </c>
      <c r="L62" s="367" t="b">
        <f t="shared" si="4"/>
        <v>0</v>
      </c>
      <c r="M62" s="5">
        <f t="shared" si="5"/>
        <v>1</v>
      </c>
    </row>
    <row r="63" spans="1:13" x14ac:dyDescent="0.2">
      <c r="A63" s="216">
        <v>54</v>
      </c>
      <c r="B63" s="39"/>
      <c r="C63" s="39"/>
      <c r="D63" s="39"/>
      <c r="E63" s="38"/>
      <c r="F63" s="38"/>
      <c r="G63" s="38"/>
      <c r="H63" s="67" t="str">
        <f>IF(OR($B63="",$C63="",$D63="",$E63="",$E63&lt;an_initial,$E63&gt;an_final,$L63=FALSE),"",R_STR*VLOOKUP(M63,Coef!$E$2:$F$17,2,FALSE))</f>
        <v/>
      </c>
      <c r="I63" s="67" t="str">
        <f>IF(OR($B63="",$C63="",$D63="",$E63="",$E63&gt;an_final,$L63=FALSE),"",R_STR*VLOOKUP(M63,Coef!$E$2:$F$17,2,FALSE))</f>
        <v/>
      </c>
      <c r="J63" s="226" t="str">
        <f t="shared" si="0"/>
        <v/>
      </c>
      <c r="K63" s="226" t="str">
        <f t="shared" si="1"/>
        <v/>
      </c>
      <c r="L63" s="367" t="b">
        <f t="shared" si="4"/>
        <v>0</v>
      </c>
      <c r="M63" s="5">
        <f t="shared" si="5"/>
        <v>1</v>
      </c>
    </row>
    <row r="64" spans="1:13" x14ac:dyDescent="0.2">
      <c r="A64" s="216">
        <v>55</v>
      </c>
      <c r="B64" s="39"/>
      <c r="C64" s="39"/>
      <c r="D64" s="39"/>
      <c r="E64" s="38"/>
      <c r="F64" s="38"/>
      <c r="G64" s="38"/>
      <c r="H64" s="67" t="str">
        <f>IF(OR($B64="",$C64="",$D64="",$E64="",$E64&lt;an_initial,$E64&gt;an_final,$L64=FALSE),"",R_STR*VLOOKUP(M64,Coef!$E$2:$F$17,2,FALSE))</f>
        <v/>
      </c>
      <c r="I64" s="67" t="str">
        <f>IF(OR($B64="",$C64="",$D64="",$E64="",$E64&gt;an_final,$L64=FALSE),"",R_STR*VLOOKUP(M64,Coef!$E$2:$F$17,2,FALSE))</f>
        <v/>
      </c>
      <c r="J64" s="226" t="str">
        <f t="shared" si="0"/>
        <v/>
      </c>
      <c r="K64" s="226" t="str">
        <f t="shared" si="1"/>
        <v/>
      </c>
      <c r="L64" s="367" t="b">
        <f t="shared" si="4"/>
        <v>0</v>
      </c>
      <c r="M64" s="5">
        <f t="shared" si="5"/>
        <v>1</v>
      </c>
    </row>
    <row r="65" spans="1:13" x14ac:dyDescent="0.2">
      <c r="A65" s="216">
        <v>56</v>
      </c>
      <c r="B65" s="39"/>
      <c r="C65" s="39"/>
      <c r="D65" s="39"/>
      <c r="E65" s="38"/>
      <c r="F65" s="38"/>
      <c r="G65" s="38"/>
      <c r="H65" s="67" t="str">
        <f>IF(OR($B65="",$C65="",$D65="",$E65="",$E65&lt;an_initial,$E65&gt;an_final,$L65=FALSE),"",R_STR*VLOOKUP(M65,Coef!$E$2:$F$17,2,FALSE))</f>
        <v/>
      </c>
      <c r="I65" s="67" t="str">
        <f>IF(OR($B65="",$C65="",$D65="",$E65="",$E65&gt;an_final,$L65=FALSE),"",R_STR*VLOOKUP(M65,Coef!$E$2:$F$17,2,FALSE))</f>
        <v/>
      </c>
      <c r="J65" s="226" t="str">
        <f t="shared" si="0"/>
        <v/>
      </c>
      <c r="K65" s="226" t="str">
        <f t="shared" si="1"/>
        <v/>
      </c>
      <c r="L65" s="367" t="b">
        <f t="shared" si="4"/>
        <v>0</v>
      </c>
      <c r="M65" s="5">
        <f t="shared" si="5"/>
        <v>1</v>
      </c>
    </row>
    <row r="66" spans="1:13" x14ac:dyDescent="0.2">
      <c r="A66" s="216">
        <v>57</v>
      </c>
      <c r="B66" s="39"/>
      <c r="C66" s="39"/>
      <c r="D66" s="39"/>
      <c r="E66" s="38"/>
      <c r="F66" s="38"/>
      <c r="G66" s="38"/>
      <c r="H66" s="67" t="str">
        <f>IF(OR($B66="",$C66="",$D66="",$E66="",$E66&lt;an_initial,$E66&gt;an_final,$L66=FALSE),"",R_STR*VLOOKUP(M66,Coef!$E$2:$F$17,2,FALSE))</f>
        <v/>
      </c>
      <c r="I66" s="67" t="str">
        <f>IF(OR($B66="",$C66="",$D66="",$E66="",$E66&gt;an_final,$L66=FALSE),"",R_STR*VLOOKUP(M66,Coef!$E$2:$F$17,2,FALSE))</f>
        <v/>
      </c>
      <c r="J66" s="226" t="str">
        <f t="shared" si="0"/>
        <v/>
      </c>
      <c r="K66" s="226" t="str">
        <f t="shared" si="1"/>
        <v/>
      </c>
      <c r="L66" s="367" t="b">
        <f t="shared" si="4"/>
        <v>0</v>
      </c>
      <c r="M66" s="5">
        <f t="shared" si="5"/>
        <v>1</v>
      </c>
    </row>
    <row r="67" spans="1:13" x14ac:dyDescent="0.2">
      <c r="A67" s="216">
        <v>58</v>
      </c>
      <c r="B67" s="39"/>
      <c r="C67" s="39"/>
      <c r="D67" s="39"/>
      <c r="E67" s="38"/>
      <c r="F67" s="38"/>
      <c r="G67" s="38"/>
      <c r="H67" s="67" t="str">
        <f>IF(OR($B67="",$C67="",$D67="",$E67="",$E67&lt;an_initial,$E67&gt;an_final,$L67=FALSE),"",R_STR*VLOOKUP(M67,Coef!$E$2:$F$17,2,FALSE))</f>
        <v/>
      </c>
      <c r="I67" s="67" t="str">
        <f>IF(OR($B67="",$C67="",$D67="",$E67="",$E67&gt;an_final,$L67=FALSE),"",R_STR*VLOOKUP(M67,Coef!$E$2:$F$17,2,FALSE))</f>
        <v/>
      </c>
      <c r="J67" s="226" t="str">
        <f t="shared" si="0"/>
        <v/>
      </c>
      <c r="K67" s="226" t="str">
        <f t="shared" si="1"/>
        <v/>
      </c>
      <c r="L67" s="367" t="b">
        <f t="shared" si="4"/>
        <v>0</v>
      </c>
      <c r="M67" s="5">
        <f t="shared" si="5"/>
        <v>1</v>
      </c>
    </row>
    <row r="68" spans="1:13" x14ac:dyDescent="0.2">
      <c r="A68" s="216">
        <v>59</v>
      </c>
      <c r="B68" s="39"/>
      <c r="C68" s="39"/>
      <c r="D68" s="39"/>
      <c r="E68" s="38"/>
      <c r="F68" s="38"/>
      <c r="G68" s="38"/>
      <c r="H68" s="67" t="str">
        <f>IF(OR($B68="",$C68="",$D68="",$E68="",$E68&lt;an_initial,$E68&gt;an_final,$L68=FALSE),"",R_STR*VLOOKUP(M68,Coef!$E$2:$F$17,2,FALSE))</f>
        <v/>
      </c>
      <c r="I68" s="67" t="str">
        <f>IF(OR($B68="",$C68="",$D68="",$E68="",$E68&gt;an_final,$L68=FALSE),"",R_STR*VLOOKUP(M68,Coef!$E$2:$F$17,2,FALSE))</f>
        <v/>
      </c>
      <c r="J68" s="226" t="str">
        <f t="shared" si="0"/>
        <v/>
      </c>
      <c r="K68" s="226" t="str">
        <f t="shared" si="1"/>
        <v/>
      </c>
      <c r="L68" s="367" t="b">
        <f t="shared" si="4"/>
        <v>0</v>
      </c>
      <c r="M68" s="5">
        <f t="shared" si="5"/>
        <v>1</v>
      </c>
    </row>
    <row r="69" spans="1:13" x14ac:dyDescent="0.2">
      <c r="A69" s="216">
        <v>60</v>
      </c>
      <c r="B69" s="39"/>
      <c r="C69" s="39"/>
      <c r="D69" s="39"/>
      <c r="E69" s="38"/>
      <c r="F69" s="38"/>
      <c r="G69" s="38"/>
      <c r="H69" s="67" t="str">
        <f>IF(OR($B69="",$C69="",$D69="",$E69="",$E69&lt;an_initial,$E69&gt;an_final,$L69=FALSE),"",R_STR*VLOOKUP(M69,Coef!$E$2:$F$17,2,FALSE))</f>
        <v/>
      </c>
      <c r="I69" s="67" t="str">
        <f>IF(OR($B69="",$C69="",$D69="",$E69="",$E69&gt;an_final,$L69=FALSE),"",R_STR*VLOOKUP(M69,Coef!$E$2:$F$17,2,FALSE))</f>
        <v/>
      </c>
      <c r="J69" s="226" t="str">
        <f t="shared" si="0"/>
        <v/>
      </c>
      <c r="K69" s="226" t="str">
        <f t="shared" si="1"/>
        <v/>
      </c>
      <c r="L69" s="367" t="b">
        <f t="shared" si="4"/>
        <v>0</v>
      </c>
      <c r="M69" s="5">
        <f t="shared" si="5"/>
        <v>1</v>
      </c>
    </row>
    <row r="70" spans="1:13" x14ac:dyDescent="0.2">
      <c r="A70" s="216">
        <v>61</v>
      </c>
      <c r="B70" s="39"/>
      <c r="C70" s="39"/>
      <c r="D70" s="39"/>
      <c r="E70" s="38"/>
      <c r="F70" s="38"/>
      <c r="G70" s="38"/>
      <c r="H70" s="67" t="str">
        <f>IF(OR($B70="",$C70="",$D70="",$E70="",$E70&lt;an_initial,$E70&gt;an_final,$L70=FALSE),"",R_STR*VLOOKUP(M70,Coef!$E$2:$F$17,2,FALSE))</f>
        <v/>
      </c>
      <c r="I70" s="67" t="str">
        <f>IF(OR($B70="",$C70="",$D70="",$E70="",$E70&gt;an_final,$L70=FALSE),"",R_STR*VLOOKUP(M70,Coef!$E$2:$F$17,2,FALSE))</f>
        <v/>
      </c>
      <c r="J70" s="226" t="str">
        <f t="shared" si="0"/>
        <v/>
      </c>
      <c r="K70" s="226" t="str">
        <f t="shared" si="1"/>
        <v/>
      </c>
      <c r="L70" s="367" t="b">
        <f t="shared" si="4"/>
        <v>0</v>
      </c>
      <c r="M70" s="5">
        <f t="shared" si="5"/>
        <v>1</v>
      </c>
    </row>
    <row r="71" spans="1:13" x14ac:dyDescent="0.2">
      <c r="A71" s="216">
        <v>62</v>
      </c>
      <c r="B71" s="39"/>
      <c r="C71" s="39"/>
      <c r="D71" s="39"/>
      <c r="E71" s="38"/>
      <c r="F71" s="38"/>
      <c r="G71" s="38"/>
      <c r="H71" s="67" t="str">
        <f>IF(OR($B71="",$C71="",$D71="",$E71="",$E71&lt;an_initial,$E71&gt;an_final,$L71=FALSE),"",R_STR*VLOOKUP(M71,Coef!$E$2:$F$17,2,FALSE))</f>
        <v/>
      </c>
      <c r="I71" s="67" t="str">
        <f>IF(OR($B71="",$C71="",$D71="",$E71="",$E71&gt;an_final,$L71=FALSE),"",R_STR*VLOOKUP(M71,Coef!$E$2:$F$17,2,FALSE))</f>
        <v/>
      </c>
      <c r="J71" s="226" t="str">
        <f t="shared" si="0"/>
        <v/>
      </c>
      <c r="K71" s="226" t="str">
        <f t="shared" si="1"/>
        <v/>
      </c>
      <c r="L71" s="367" t="b">
        <f t="shared" si="4"/>
        <v>0</v>
      </c>
      <c r="M71" s="5">
        <f t="shared" si="5"/>
        <v>1</v>
      </c>
    </row>
    <row r="72" spans="1:13" x14ac:dyDescent="0.2">
      <c r="A72" s="216">
        <v>63</v>
      </c>
      <c r="B72" s="39"/>
      <c r="C72" s="39"/>
      <c r="D72" s="39"/>
      <c r="E72" s="38"/>
      <c r="F72" s="38"/>
      <c r="G72" s="38"/>
      <c r="H72" s="67" t="str">
        <f>IF(OR($B72="",$C72="",$D72="",$E72="",$E72&lt;an_initial,$E72&gt;an_final,$L72=FALSE),"",R_STR*VLOOKUP(M72,Coef!$E$2:$F$17,2,FALSE))</f>
        <v/>
      </c>
      <c r="I72" s="67" t="str">
        <f>IF(OR($B72="",$C72="",$D72="",$E72="",$E72&gt;an_final,$L72=FALSE),"",R_STR*VLOOKUP(M72,Coef!$E$2:$F$17,2,FALSE))</f>
        <v/>
      </c>
      <c r="J72" s="226" t="str">
        <f t="shared" si="0"/>
        <v/>
      </c>
      <c r="K72" s="226" t="str">
        <f t="shared" si="1"/>
        <v/>
      </c>
      <c r="L72" s="367" t="b">
        <f t="shared" si="4"/>
        <v>0</v>
      </c>
      <c r="M72" s="5">
        <f t="shared" si="5"/>
        <v>1</v>
      </c>
    </row>
    <row r="73" spans="1:13" x14ac:dyDescent="0.2">
      <c r="A73" s="216">
        <v>64</v>
      </c>
      <c r="B73" s="39"/>
      <c r="C73" s="39"/>
      <c r="D73" s="39"/>
      <c r="E73" s="38"/>
      <c r="F73" s="38"/>
      <c r="G73" s="38"/>
      <c r="H73" s="67" t="str">
        <f>IF(OR($B73="",$C73="",$D73="",$E73="",$E73&lt;an_initial,$E73&gt;an_final,$L73=FALSE),"",R_STR*VLOOKUP(M73,Coef!$E$2:$F$17,2,FALSE))</f>
        <v/>
      </c>
      <c r="I73" s="67" t="str">
        <f>IF(OR($B73="",$C73="",$D73="",$E73="",$E73&gt;an_final,$L73=FALSE),"",R_STR*VLOOKUP(M73,Coef!$E$2:$F$17,2,FALSE))</f>
        <v/>
      </c>
      <c r="J73" s="226" t="str">
        <f t="shared" si="0"/>
        <v/>
      </c>
      <c r="K73" s="226" t="str">
        <f t="shared" si="1"/>
        <v/>
      </c>
      <c r="L73" s="367" t="b">
        <f t="shared" si="4"/>
        <v>0</v>
      </c>
      <c r="M73" s="5">
        <f t="shared" si="5"/>
        <v>1</v>
      </c>
    </row>
    <row r="74" spans="1:13" x14ac:dyDescent="0.2">
      <c r="A74" s="216">
        <v>65</v>
      </c>
      <c r="B74" s="39"/>
      <c r="C74" s="39"/>
      <c r="D74" s="39"/>
      <c r="E74" s="38"/>
      <c r="F74" s="38"/>
      <c r="G74" s="38"/>
      <c r="H74" s="67" t="str">
        <f>IF(OR($B74="",$C74="",$D74="",$E74="",$E74&lt;an_initial,$E74&gt;an_final,$L74=FALSE),"",R_STR*VLOOKUP(M74,Coef!$E$2:$F$17,2,FALSE))</f>
        <v/>
      </c>
      <c r="I74" s="67" t="str">
        <f>IF(OR($B74="",$C74="",$D74="",$E74="",$E74&gt;an_final,$L74=FALSE),"",R_STR*VLOOKUP(M74,Coef!$E$2:$F$17,2,FALSE))</f>
        <v/>
      </c>
      <c r="J74" s="226" t="str">
        <f t="shared" ref="J74:J137" si="6">IF(OR($B74="",$C74="",$D74="",$E74="",$E74&gt;an_final,$L74=FALSE),"",IF($E74&gt;=an_initial,1,""))</f>
        <v/>
      </c>
      <c r="K74" s="226" t="str">
        <f t="shared" ref="K74:K137" si="7">IF(OR($B74="",$C74="",$D74="",$E74="",$E74&gt;an_final,$L74=FALSE),"",1)</f>
        <v/>
      </c>
      <c r="L74" s="367" t="b">
        <f t="shared" ref="L74:L137" si="8">IF(nume_candidat="",FALSE,ISNUMBER(SEARCH(nume_candidat,$B74)))</f>
        <v>0</v>
      </c>
      <c r="M74" s="5">
        <f t="shared" ref="M74:M105" si="9">LEN(B74)-LEN(SUBSTITUTE(B74,",",""))+1</f>
        <v>1</v>
      </c>
    </row>
    <row r="75" spans="1:13" x14ac:dyDescent="0.2">
      <c r="A75" s="216">
        <v>66</v>
      </c>
      <c r="B75" s="39"/>
      <c r="C75" s="39"/>
      <c r="D75" s="39"/>
      <c r="E75" s="38"/>
      <c r="F75" s="38"/>
      <c r="G75" s="38"/>
      <c r="H75" s="67" t="str">
        <f>IF(OR($B75="",$C75="",$D75="",$E75="",$E75&lt;an_initial,$E75&gt;an_final,$L75=FALSE),"",R_STR*VLOOKUP(M75,Coef!$E$2:$F$17,2,FALSE))</f>
        <v/>
      </c>
      <c r="I75" s="67" t="str">
        <f>IF(OR($B75="",$C75="",$D75="",$E75="",$E75&gt;an_final,$L75=FALSE),"",R_STR*VLOOKUP(M75,Coef!$E$2:$F$17,2,FALSE))</f>
        <v/>
      </c>
      <c r="J75" s="226" t="str">
        <f t="shared" si="6"/>
        <v/>
      </c>
      <c r="K75" s="226" t="str">
        <f t="shared" si="7"/>
        <v/>
      </c>
      <c r="L75" s="367" t="b">
        <f t="shared" si="8"/>
        <v>0</v>
      </c>
      <c r="M75" s="5">
        <f t="shared" si="9"/>
        <v>1</v>
      </c>
    </row>
    <row r="76" spans="1:13" x14ac:dyDescent="0.2">
      <c r="A76" s="216">
        <v>67</v>
      </c>
      <c r="B76" s="39"/>
      <c r="C76" s="39"/>
      <c r="D76" s="39"/>
      <c r="E76" s="38"/>
      <c r="F76" s="38"/>
      <c r="G76" s="38"/>
      <c r="H76" s="67" t="str">
        <f>IF(OR($B76="",$C76="",$D76="",$E76="",$E76&lt;an_initial,$E76&gt;an_final,$L76=FALSE),"",R_STR*VLOOKUP(M76,Coef!$E$2:$F$17,2,FALSE))</f>
        <v/>
      </c>
      <c r="I76" s="67" t="str">
        <f>IF(OR($B76="",$C76="",$D76="",$E76="",$E76&gt;an_final,$L76=FALSE),"",R_STR*VLOOKUP(M76,Coef!$E$2:$F$17,2,FALSE))</f>
        <v/>
      </c>
      <c r="J76" s="226" t="str">
        <f t="shared" si="6"/>
        <v/>
      </c>
      <c r="K76" s="226" t="str">
        <f t="shared" si="7"/>
        <v/>
      </c>
      <c r="L76" s="367" t="b">
        <f t="shared" si="8"/>
        <v>0</v>
      </c>
      <c r="M76" s="5">
        <f t="shared" si="9"/>
        <v>1</v>
      </c>
    </row>
    <row r="77" spans="1:13" x14ac:dyDescent="0.2">
      <c r="A77" s="216">
        <v>68</v>
      </c>
      <c r="B77" s="39"/>
      <c r="C77" s="39"/>
      <c r="D77" s="39"/>
      <c r="E77" s="38"/>
      <c r="F77" s="38"/>
      <c r="G77" s="38"/>
      <c r="H77" s="67" t="str">
        <f>IF(OR($B77="",$C77="",$D77="",$E77="",$E77&lt;an_initial,$E77&gt;an_final,$L77=FALSE),"",R_STR*VLOOKUP(M77,Coef!$E$2:$F$17,2,FALSE))</f>
        <v/>
      </c>
      <c r="I77" s="67" t="str">
        <f>IF(OR($B77="",$C77="",$D77="",$E77="",$E77&gt;an_final,$L77=FALSE),"",R_STR*VLOOKUP(M77,Coef!$E$2:$F$17,2,FALSE))</f>
        <v/>
      </c>
      <c r="J77" s="226" t="str">
        <f t="shared" si="6"/>
        <v/>
      </c>
      <c r="K77" s="226" t="str">
        <f t="shared" si="7"/>
        <v/>
      </c>
      <c r="L77" s="367" t="b">
        <f t="shared" si="8"/>
        <v>0</v>
      </c>
      <c r="M77" s="5">
        <f t="shared" si="9"/>
        <v>1</v>
      </c>
    </row>
    <row r="78" spans="1:13" x14ac:dyDescent="0.2">
      <c r="A78" s="216">
        <v>69</v>
      </c>
      <c r="B78" s="39"/>
      <c r="C78" s="39"/>
      <c r="D78" s="39"/>
      <c r="E78" s="38"/>
      <c r="F78" s="38"/>
      <c r="G78" s="38"/>
      <c r="H78" s="67" t="str">
        <f>IF(OR($B78="",$C78="",$D78="",$E78="",$E78&lt;an_initial,$E78&gt;an_final,$L78=FALSE),"",R_STR*VLOOKUP(M78,Coef!$E$2:$F$17,2,FALSE))</f>
        <v/>
      </c>
      <c r="I78" s="67" t="str">
        <f>IF(OR($B78="",$C78="",$D78="",$E78="",$E78&gt;an_final,$L78=FALSE),"",R_STR*VLOOKUP(M78,Coef!$E$2:$F$17,2,FALSE))</f>
        <v/>
      </c>
      <c r="J78" s="226" t="str">
        <f t="shared" si="6"/>
        <v/>
      </c>
      <c r="K78" s="226" t="str">
        <f t="shared" si="7"/>
        <v/>
      </c>
      <c r="L78" s="367" t="b">
        <f t="shared" si="8"/>
        <v>0</v>
      </c>
      <c r="M78" s="5">
        <f t="shared" si="9"/>
        <v>1</v>
      </c>
    </row>
    <row r="79" spans="1:13" x14ac:dyDescent="0.2">
      <c r="A79" s="216">
        <v>70</v>
      </c>
      <c r="B79" s="39"/>
      <c r="C79" s="39"/>
      <c r="D79" s="39"/>
      <c r="E79" s="38"/>
      <c r="F79" s="38"/>
      <c r="G79" s="38"/>
      <c r="H79" s="67" t="str">
        <f>IF(OR($B79="",$C79="",$D79="",$E79="",$E79&lt;an_initial,$E79&gt;an_final,$L79=FALSE),"",R_STR*VLOOKUP(M79,Coef!$E$2:$F$17,2,FALSE))</f>
        <v/>
      </c>
      <c r="I79" s="67" t="str">
        <f>IF(OR($B79="",$C79="",$D79="",$E79="",$E79&gt;an_final,$L79=FALSE),"",R_STR*VLOOKUP(M79,Coef!$E$2:$F$17,2,FALSE))</f>
        <v/>
      </c>
      <c r="J79" s="226" t="str">
        <f t="shared" si="6"/>
        <v/>
      </c>
      <c r="K79" s="226" t="str">
        <f t="shared" si="7"/>
        <v/>
      </c>
      <c r="L79" s="367" t="b">
        <f t="shared" si="8"/>
        <v>0</v>
      </c>
      <c r="M79" s="5">
        <f t="shared" si="9"/>
        <v>1</v>
      </c>
    </row>
    <row r="80" spans="1:13" x14ac:dyDescent="0.2">
      <c r="A80" s="216">
        <v>71</v>
      </c>
      <c r="B80" s="39"/>
      <c r="C80" s="39"/>
      <c r="D80" s="39"/>
      <c r="E80" s="38"/>
      <c r="F80" s="38"/>
      <c r="G80" s="38"/>
      <c r="H80" s="67" t="str">
        <f>IF(OR($B80="",$C80="",$D80="",$E80="",$E80&lt;an_initial,$E80&gt;an_final,$L80=FALSE),"",R_STR*VLOOKUP(M80,Coef!$E$2:$F$17,2,FALSE))</f>
        <v/>
      </c>
      <c r="I80" s="67" t="str">
        <f>IF(OR($B80="",$C80="",$D80="",$E80="",$E80&gt;an_final,$L80=FALSE),"",R_STR*VLOOKUP(M80,Coef!$E$2:$F$17,2,FALSE))</f>
        <v/>
      </c>
      <c r="J80" s="226" t="str">
        <f t="shared" si="6"/>
        <v/>
      </c>
      <c r="K80" s="226" t="str">
        <f t="shared" si="7"/>
        <v/>
      </c>
      <c r="L80" s="367" t="b">
        <f t="shared" si="8"/>
        <v>0</v>
      </c>
      <c r="M80" s="5">
        <f t="shared" si="9"/>
        <v>1</v>
      </c>
    </row>
    <row r="81" spans="1:13" x14ac:dyDescent="0.2">
      <c r="A81" s="216">
        <v>72</v>
      </c>
      <c r="B81" s="39"/>
      <c r="C81" s="39"/>
      <c r="D81" s="39"/>
      <c r="E81" s="38"/>
      <c r="F81" s="38"/>
      <c r="G81" s="38"/>
      <c r="H81" s="67" t="str">
        <f>IF(OR($B81="",$C81="",$D81="",$E81="",$E81&lt;an_initial,$E81&gt;an_final,$L81=FALSE),"",R_STR*VLOOKUP(M81,Coef!$E$2:$F$17,2,FALSE))</f>
        <v/>
      </c>
      <c r="I81" s="67" t="str">
        <f>IF(OR($B81="",$C81="",$D81="",$E81="",$E81&gt;an_final,$L81=FALSE),"",R_STR*VLOOKUP(M81,Coef!$E$2:$F$17,2,FALSE))</f>
        <v/>
      </c>
      <c r="J81" s="226" t="str">
        <f t="shared" si="6"/>
        <v/>
      </c>
      <c r="K81" s="226" t="str">
        <f t="shared" si="7"/>
        <v/>
      </c>
      <c r="L81" s="367" t="b">
        <f t="shared" si="8"/>
        <v>0</v>
      </c>
      <c r="M81" s="5">
        <f t="shared" si="9"/>
        <v>1</v>
      </c>
    </row>
    <row r="82" spans="1:13" x14ac:dyDescent="0.2">
      <c r="A82" s="216">
        <v>73</v>
      </c>
      <c r="B82" s="39"/>
      <c r="C82" s="39"/>
      <c r="D82" s="39"/>
      <c r="E82" s="38"/>
      <c r="F82" s="38"/>
      <c r="G82" s="38"/>
      <c r="H82" s="67" t="str">
        <f>IF(OR($B82="",$C82="",$D82="",$E82="",$E82&lt;an_initial,$E82&gt;an_final,$L82=FALSE),"",R_STR*VLOOKUP(M82,Coef!$E$2:$F$17,2,FALSE))</f>
        <v/>
      </c>
      <c r="I82" s="67" t="str">
        <f>IF(OR($B82="",$C82="",$D82="",$E82="",$E82&gt;an_final,$L82=FALSE),"",R_STR*VLOOKUP(M82,Coef!$E$2:$F$17,2,FALSE))</f>
        <v/>
      </c>
      <c r="J82" s="226" t="str">
        <f t="shared" si="6"/>
        <v/>
      </c>
      <c r="K82" s="226" t="str">
        <f t="shared" si="7"/>
        <v/>
      </c>
      <c r="L82" s="367" t="b">
        <f t="shared" si="8"/>
        <v>0</v>
      </c>
      <c r="M82" s="5">
        <f t="shared" si="9"/>
        <v>1</v>
      </c>
    </row>
    <row r="83" spans="1:13" x14ac:dyDescent="0.2">
      <c r="A83" s="216">
        <v>74</v>
      </c>
      <c r="B83" s="39"/>
      <c r="C83" s="39"/>
      <c r="D83" s="39"/>
      <c r="E83" s="38"/>
      <c r="F83" s="38"/>
      <c r="G83" s="38"/>
      <c r="H83" s="67" t="str">
        <f>IF(OR($B83="",$C83="",$D83="",$E83="",$E83&lt;an_initial,$E83&gt;an_final,$L83=FALSE),"",R_STR*VLOOKUP(M83,Coef!$E$2:$F$17,2,FALSE))</f>
        <v/>
      </c>
      <c r="I83" s="67" t="str">
        <f>IF(OR($B83="",$C83="",$D83="",$E83="",$E83&gt;an_final,$L83=FALSE),"",R_STR*VLOOKUP(M83,Coef!$E$2:$F$17,2,FALSE))</f>
        <v/>
      </c>
      <c r="J83" s="226" t="str">
        <f t="shared" si="6"/>
        <v/>
      </c>
      <c r="K83" s="226" t="str">
        <f t="shared" si="7"/>
        <v/>
      </c>
      <c r="L83" s="367" t="b">
        <f t="shared" si="8"/>
        <v>0</v>
      </c>
      <c r="M83" s="5">
        <f t="shared" si="9"/>
        <v>1</v>
      </c>
    </row>
    <row r="84" spans="1:13" x14ac:dyDescent="0.2">
      <c r="A84" s="216">
        <v>75</v>
      </c>
      <c r="B84" s="39"/>
      <c r="C84" s="39"/>
      <c r="D84" s="39"/>
      <c r="E84" s="38"/>
      <c r="F84" s="38"/>
      <c r="G84" s="38"/>
      <c r="H84" s="67" t="str">
        <f>IF(OR($B84="",$C84="",$D84="",$E84="",$E84&lt;an_initial,$E84&gt;an_final,$L84=FALSE),"",R_STR*VLOOKUP(M84,Coef!$E$2:$F$17,2,FALSE))</f>
        <v/>
      </c>
      <c r="I84" s="67" t="str">
        <f>IF(OR($B84="",$C84="",$D84="",$E84="",$E84&gt;an_final,$L84=FALSE),"",R_STR*VLOOKUP(M84,Coef!$E$2:$F$17,2,FALSE))</f>
        <v/>
      </c>
      <c r="J84" s="226" t="str">
        <f t="shared" si="6"/>
        <v/>
      </c>
      <c r="K84" s="226" t="str">
        <f t="shared" si="7"/>
        <v/>
      </c>
      <c r="L84" s="367" t="b">
        <f t="shared" si="8"/>
        <v>0</v>
      </c>
      <c r="M84" s="5">
        <f t="shared" si="9"/>
        <v>1</v>
      </c>
    </row>
    <row r="85" spans="1:13" x14ac:dyDescent="0.2">
      <c r="A85" s="216">
        <v>76</v>
      </c>
      <c r="B85" s="39"/>
      <c r="C85" s="39"/>
      <c r="D85" s="39"/>
      <c r="E85" s="38"/>
      <c r="F85" s="38"/>
      <c r="G85" s="38"/>
      <c r="H85" s="67" t="str">
        <f>IF(OR($B85="",$C85="",$D85="",$E85="",$E85&lt;an_initial,$E85&gt;an_final,$L85=FALSE),"",R_STR*VLOOKUP(M85,Coef!$E$2:$F$17,2,FALSE))</f>
        <v/>
      </c>
      <c r="I85" s="67" t="str">
        <f>IF(OR($B85="",$C85="",$D85="",$E85="",$E85&gt;an_final,$L85=FALSE),"",R_STR*VLOOKUP(M85,Coef!$E$2:$F$17,2,FALSE))</f>
        <v/>
      </c>
      <c r="J85" s="226" t="str">
        <f t="shared" si="6"/>
        <v/>
      </c>
      <c r="K85" s="226" t="str">
        <f t="shared" si="7"/>
        <v/>
      </c>
      <c r="L85" s="367" t="b">
        <f t="shared" si="8"/>
        <v>0</v>
      </c>
      <c r="M85" s="5">
        <f t="shared" si="9"/>
        <v>1</v>
      </c>
    </row>
    <row r="86" spans="1:13" x14ac:dyDescent="0.2">
      <c r="A86" s="216">
        <v>77</v>
      </c>
      <c r="B86" s="39"/>
      <c r="C86" s="39"/>
      <c r="D86" s="39"/>
      <c r="E86" s="38"/>
      <c r="F86" s="38"/>
      <c r="G86" s="38"/>
      <c r="H86" s="67" t="str">
        <f>IF(OR($B86="",$C86="",$D86="",$E86="",$E86&lt;an_initial,$E86&gt;an_final,$L86=FALSE),"",R_STR*VLOOKUP(M86,Coef!$E$2:$F$17,2,FALSE))</f>
        <v/>
      </c>
      <c r="I86" s="67" t="str">
        <f>IF(OR($B86="",$C86="",$D86="",$E86="",$E86&gt;an_final,$L86=FALSE),"",R_STR*VLOOKUP(M86,Coef!$E$2:$F$17,2,FALSE))</f>
        <v/>
      </c>
      <c r="J86" s="226" t="str">
        <f t="shared" si="6"/>
        <v/>
      </c>
      <c r="K86" s="226" t="str">
        <f t="shared" si="7"/>
        <v/>
      </c>
      <c r="L86" s="367" t="b">
        <f t="shared" si="8"/>
        <v>0</v>
      </c>
      <c r="M86" s="5">
        <f t="shared" si="9"/>
        <v>1</v>
      </c>
    </row>
    <row r="87" spans="1:13" x14ac:dyDescent="0.2">
      <c r="A87" s="216">
        <v>78</v>
      </c>
      <c r="B87" s="39"/>
      <c r="C87" s="39"/>
      <c r="D87" s="39"/>
      <c r="E87" s="38"/>
      <c r="F87" s="38"/>
      <c r="G87" s="38"/>
      <c r="H87" s="67" t="str">
        <f>IF(OR($B87="",$C87="",$D87="",$E87="",$E87&lt;an_initial,$E87&gt;an_final,$L87=FALSE),"",R_STR*VLOOKUP(M87,Coef!$E$2:$F$17,2,FALSE))</f>
        <v/>
      </c>
      <c r="I87" s="67" t="str">
        <f>IF(OR($B87="",$C87="",$D87="",$E87="",$E87&gt;an_final,$L87=FALSE),"",R_STR*VLOOKUP(M87,Coef!$E$2:$F$17,2,FALSE))</f>
        <v/>
      </c>
      <c r="J87" s="226" t="str">
        <f t="shared" si="6"/>
        <v/>
      </c>
      <c r="K87" s="226" t="str">
        <f t="shared" si="7"/>
        <v/>
      </c>
      <c r="L87" s="367" t="b">
        <f t="shared" si="8"/>
        <v>0</v>
      </c>
      <c r="M87" s="5">
        <f t="shared" si="9"/>
        <v>1</v>
      </c>
    </row>
    <row r="88" spans="1:13" x14ac:dyDescent="0.2">
      <c r="A88" s="216">
        <v>79</v>
      </c>
      <c r="B88" s="39"/>
      <c r="C88" s="39"/>
      <c r="D88" s="39"/>
      <c r="E88" s="38"/>
      <c r="F88" s="38"/>
      <c r="G88" s="38"/>
      <c r="H88" s="67" t="str">
        <f>IF(OR($B88="",$C88="",$D88="",$E88="",$E88&lt;an_initial,$E88&gt;an_final,$L88=FALSE),"",R_STR*VLOOKUP(M88,Coef!$E$2:$F$17,2,FALSE))</f>
        <v/>
      </c>
      <c r="I88" s="67" t="str">
        <f>IF(OR($B88="",$C88="",$D88="",$E88="",$E88&gt;an_final,$L88=FALSE),"",R_STR*VLOOKUP(M88,Coef!$E$2:$F$17,2,FALSE))</f>
        <v/>
      </c>
      <c r="J88" s="226" t="str">
        <f t="shared" si="6"/>
        <v/>
      </c>
      <c r="K88" s="226" t="str">
        <f t="shared" si="7"/>
        <v/>
      </c>
      <c r="L88" s="367" t="b">
        <f t="shared" si="8"/>
        <v>0</v>
      </c>
      <c r="M88" s="5">
        <f t="shared" si="9"/>
        <v>1</v>
      </c>
    </row>
    <row r="89" spans="1:13" x14ac:dyDescent="0.2">
      <c r="A89" s="216">
        <v>80</v>
      </c>
      <c r="B89" s="39"/>
      <c r="C89" s="39"/>
      <c r="D89" s="39"/>
      <c r="E89" s="38"/>
      <c r="F89" s="38"/>
      <c r="G89" s="38"/>
      <c r="H89" s="67" t="str">
        <f>IF(OR($B89="",$C89="",$D89="",$E89="",$E89&lt;an_initial,$E89&gt;an_final,$L89=FALSE),"",R_STR*VLOOKUP(M89,Coef!$E$2:$F$17,2,FALSE))</f>
        <v/>
      </c>
      <c r="I89" s="67" t="str">
        <f>IF(OR($B89="",$C89="",$D89="",$E89="",$E89&gt;an_final,$L89=FALSE),"",R_STR*VLOOKUP(M89,Coef!$E$2:$F$17,2,FALSE))</f>
        <v/>
      </c>
      <c r="J89" s="226" t="str">
        <f t="shared" si="6"/>
        <v/>
      </c>
      <c r="K89" s="226" t="str">
        <f t="shared" si="7"/>
        <v/>
      </c>
      <c r="L89" s="367" t="b">
        <f t="shared" si="8"/>
        <v>0</v>
      </c>
      <c r="M89" s="5">
        <f t="shared" si="9"/>
        <v>1</v>
      </c>
    </row>
    <row r="90" spans="1:13" x14ac:dyDescent="0.2">
      <c r="A90" s="216">
        <v>81</v>
      </c>
      <c r="B90" s="39"/>
      <c r="C90" s="39"/>
      <c r="D90" s="39"/>
      <c r="E90" s="38"/>
      <c r="F90" s="38"/>
      <c r="G90" s="38"/>
      <c r="H90" s="67" t="str">
        <f>IF(OR($B90="",$C90="",$D90="",$E90="",$E90&lt;an_initial,$E90&gt;an_final,$L90=FALSE),"",R_STR*VLOOKUP(M90,Coef!$E$2:$F$17,2,FALSE))</f>
        <v/>
      </c>
      <c r="I90" s="67" t="str">
        <f>IF(OR($B90="",$C90="",$D90="",$E90="",$E90&gt;an_final,$L90=FALSE),"",R_STR*VLOOKUP(M90,Coef!$E$2:$F$17,2,FALSE))</f>
        <v/>
      </c>
      <c r="J90" s="226" t="str">
        <f t="shared" si="6"/>
        <v/>
      </c>
      <c r="K90" s="226" t="str">
        <f t="shared" si="7"/>
        <v/>
      </c>
      <c r="L90" s="367" t="b">
        <f t="shared" si="8"/>
        <v>0</v>
      </c>
      <c r="M90" s="5">
        <f t="shared" si="9"/>
        <v>1</v>
      </c>
    </row>
    <row r="91" spans="1:13" x14ac:dyDescent="0.2">
      <c r="A91" s="216">
        <v>82</v>
      </c>
      <c r="B91" s="39"/>
      <c r="C91" s="39"/>
      <c r="D91" s="39"/>
      <c r="E91" s="38"/>
      <c r="F91" s="38"/>
      <c r="G91" s="38"/>
      <c r="H91" s="67" t="str">
        <f>IF(OR($B91="",$C91="",$D91="",$E91="",$E91&lt;an_initial,$E91&gt;an_final,$L91=FALSE),"",R_STR*VLOOKUP(M91,Coef!$E$2:$F$17,2,FALSE))</f>
        <v/>
      </c>
      <c r="I91" s="67" t="str">
        <f>IF(OR($B91="",$C91="",$D91="",$E91="",$E91&gt;an_final,$L91=FALSE),"",R_STR*VLOOKUP(M91,Coef!$E$2:$F$17,2,FALSE))</f>
        <v/>
      </c>
      <c r="J91" s="226" t="str">
        <f t="shared" si="6"/>
        <v/>
      </c>
      <c r="K91" s="226" t="str">
        <f t="shared" si="7"/>
        <v/>
      </c>
      <c r="L91" s="367" t="b">
        <f t="shared" si="8"/>
        <v>0</v>
      </c>
      <c r="M91" s="5">
        <f t="shared" si="9"/>
        <v>1</v>
      </c>
    </row>
    <row r="92" spans="1:13" x14ac:dyDescent="0.2">
      <c r="A92" s="216">
        <v>83</v>
      </c>
      <c r="B92" s="39"/>
      <c r="C92" s="39"/>
      <c r="D92" s="39"/>
      <c r="E92" s="38"/>
      <c r="F92" s="38"/>
      <c r="G92" s="38"/>
      <c r="H92" s="67" t="str">
        <f>IF(OR($B92="",$C92="",$D92="",$E92="",$E92&lt;an_initial,$E92&gt;an_final,$L92=FALSE),"",R_STR*VLOOKUP(M92,Coef!$E$2:$F$17,2,FALSE))</f>
        <v/>
      </c>
      <c r="I92" s="67" t="str">
        <f>IF(OR($B92="",$C92="",$D92="",$E92="",$E92&gt;an_final,$L92=FALSE),"",R_STR*VLOOKUP(M92,Coef!$E$2:$F$17,2,FALSE))</f>
        <v/>
      </c>
      <c r="J92" s="226" t="str">
        <f t="shared" si="6"/>
        <v/>
      </c>
      <c r="K92" s="226" t="str">
        <f t="shared" si="7"/>
        <v/>
      </c>
      <c r="L92" s="367" t="b">
        <f t="shared" si="8"/>
        <v>0</v>
      </c>
      <c r="M92" s="5">
        <f t="shared" si="9"/>
        <v>1</v>
      </c>
    </row>
    <row r="93" spans="1:13" x14ac:dyDescent="0.2">
      <c r="A93" s="216">
        <v>84</v>
      </c>
      <c r="B93" s="39"/>
      <c r="C93" s="39"/>
      <c r="D93" s="39"/>
      <c r="E93" s="38"/>
      <c r="F93" s="38"/>
      <c r="G93" s="38"/>
      <c r="H93" s="67" t="str">
        <f>IF(OR($B93="",$C93="",$D93="",$E93="",$E93&lt;an_initial,$E93&gt;an_final,$L93=FALSE),"",R_STR*VLOOKUP(M93,Coef!$E$2:$F$17,2,FALSE))</f>
        <v/>
      </c>
      <c r="I93" s="67" t="str">
        <f>IF(OR($B93="",$C93="",$D93="",$E93="",$E93&gt;an_final,$L93=FALSE),"",R_STR*VLOOKUP(M93,Coef!$E$2:$F$17,2,FALSE))</f>
        <v/>
      </c>
      <c r="J93" s="226" t="str">
        <f t="shared" si="6"/>
        <v/>
      </c>
      <c r="K93" s="226" t="str">
        <f t="shared" si="7"/>
        <v/>
      </c>
      <c r="L93" s="367" t="b">
        <f t="shared" si="8"/>
        <v>0</v>
      </c>
      <c r="M93" s="5">
        <f t="shared" si="9"/>
        <v>1</v>
      </c>
    </row>
    <row r="94" spans="1:13" x14ac:dyDescent="0.2">
      <c r="A94" s="216">
        <v>85</v>
      </c>
      <c r="B94" s="39"/>
      <c r="C94" s="39"/>
      <c r="D94" s="39"/>
      <c r="E94" s="38"/>
      <c r="F94" s="38"/>
      <c r="G94" s="38"/>
      <c r="H94" s="67" t="str">
        <f>IF(OR($B94="",$C94="",$D94="",$E94="",$E94&lt;an_initial,$E94&gt;an_final,$L94=FALSE),"",R_STR*VLOOKUP(M94,Coef!$E$2:$F$17,2,FALSE))</f>
        <v/>
      </c>
      <c r="I94" s="67" t="str">
        <f>IF(OR($B94="",$C94="",$D94="",$E94="",$E94&gt;an_final,$L94=FALSE),"",R_STR*VLOOKUP(M94,Coef!$E$2:$F$17,2,FALSE))</f>
        <v/>
      </c>
      <c r="J94" s="226" t="str">
        <f t="shared" si="6"/>
        <v/>
      </c>
      <c r="K94" s="226" t="str">
        <f t="shared" si="7"/>
        <v/>
      </c>
      <c r="L94" s="367" t="b">
        <f t="shared" si="8"/>
        <v>0</v>
      </c>
      <c r="M94" s="5">
        <f t="shared" si="9"/>
        <v>1</v>
      </c>
    </row>
    <row r="95" spans="1:13" x14ac:dyDescent="0.2">
      <c r="A95" s="216">
        <v>86</v>
      </c>
      <c r="B95" s="39"/>
      <c r="C95" s="39"/>
      <c r="D95" s="39"/>
      <c r="E95" s="38"/>
      <c r="F95" s="38"/>
      <c r="G95" s="38"/>
      <c r="H95" s="67" t="str">
        <f>IF(OR($B95="",$C95="",$D95="",$E95="",$E95&lt;an_initial,$E95&gt;an_final,$L95=FALSE),"",R_STR*VLOOKUP(M95,Coef!$E$2:$F$17,2,FALSE))</f>
        <v/>
      </c>
      <c r="I95" s="67" t="str">
        <f>IF(OR($B95="",$C95="",$D95="",$E95="",$E95&gt;an_final,$L95=FALSE),"",R_STR*VLOOKUP(M95,Coef!$E$2:$F$17,2,FALSE))</f>
        <v/>
      </c>
      <c r="J95" s="226" t="str">
        <f t="shared" si="6"/>
        <v/>
      </c>
      <c r="K95" s="226" t="str">
        <f t="shared" si="7"/>
        <v/>
      </c>
      <c r="L95" s="367" t="b">
        <f t="shared" si="8"/>
        <v>0</v>
      </c>
      <c r="M95" s="5">
        <f t="shared" si="9"/>
        <v>1</v>
      </c>
    </row>
    <row r="96" spans="1:13" x14ac:dyDescent="0.2">
      <c r="A96" s="216">
        <v>87</v>
      </c>
      <c r="B96" s="39"/>
      <c r="C96" s="39"/>
      <c r="D96" s="39"/>
      <c r="E96" s="38"/>
      <c r="F96" s="38"/>
      <c r="G96" s="38"/>
      <c r="H96" s="67" t="str">
        <f>IF(OR($B96="",$C96="",$D96="",$E96="",$E96&lt;an_initial,$E96&gt;an_final,$L96=FALSE),"",R_STR*VLOOKUP(M96,Coef!$E$2:$F$17,2,FALSE))</f>
        <v/>
      </c>
      <c r="I96" s="67" t="str">
        <f>IF(OR($B96="",$C96="",$D96="",$E96="",$E96&gt;an_final,$L96=FALSE),"",R_STR*VLOOKUP(M96,Coef!$E$2:$F$17,2,FALSE))</f>
        <v/>
      </c>
      <c r="J96" s="226" t="str">
        <f t="shared" si="6"/>
        <v/>
      </c>
      <c r="K96" s="226" t="str">
        <f t="shared" si="7"/>
        <v/>
      </c>
      <c r="L96" s="367" t="b">
        <f t="shared" si="8"/>
        <v>0</v>
      </c>
      <c r="M96" s="5">
        <f t="shared" si="9"/>
        <v>1</v>
      </c>
    </row>
    <row r="97" spans="1:13" x14ac:dyDescent="0.2">
      <c r="A97" s="216">
        <v>88</v>
      </c>
      <c r="B97" s="39"/>
      <c r="C97" s="39"/>
      <c r="D97" s="39"/>
      <c r="E97" s="38"/>
      <c r="F97" s="38"/>
      <c r="G97" s="38"/>
      <c r="H97" s="67" t="str">
        <f>IF(OR($B97="",$C97="",$D97="",$E97="",$E97&lt;an_initial,$E97&gt;an_final,$L97=FALSE),"",R_STR*VLOOKUP(M97,Coef!$E$2:$F$17,2,FALSE))</f>
        <v/>
      </c>
      <c r="I97" s="67" t="str">
        <f>IF(OR($B97="",$C97="",$D97="",$E97="",$E97&gt;an_final,$L97=FALSE),"",R_STR*VLOOKUP(M97,Coef!$E$2:$F$17,2,FALSE))</f>
        <v/>
      </c>
      <c r="J97" s="226" t="str">
        <f t="shared" si="6"/>
        <v/>
      </c>
      <c r="K97" s="226" t="str">
        <f t="shared" si="7"/>
        <v/>
      </c>
      <c r="L97" s="367" t="b">
        <f t="shared" si="8"/>
        <v>0</v>
      </c>
      <c r="M97" s="5">
        <f t="shared" si="9"/>
        <v>1</v>
      </c>
    </row>
    <row r="98" spans="1:13" x14ac:dyDescent="0.2">
      <c r="A98" s="216">
        <v>89</v>
      </c>
      <c r="B98" s="39"/>
      <c r="C98" s="39"/>
      <c r="D98" s="39"/>
      <c r="E98" s="38"/>
      <c r="F98" s="38"/>
      <c r="G98" s="38"/>
      <c r="H98" s="67" t="str">
        <f>IF(OR($B98="",$C98="",$D98="",$E98="",$E98&lt;an_initial,$E98&gt;an_final,$L98=FALSE),"",R_STR*VLOOKUP(M98,Coef!$E$2:$F$17,2,FALSE))</f>
        <v/>
      </c>
      <c r="I98" s="67" t="str">
        <f>IF(OR($B98="",$C98="",$D98="",$E98="",$E98&gt;an_final,$L98=FALSE),"",R_STR*VLOOKUP(M98,Coef!$E$2:$F$17,2,FALSE))</f>
        <v/>
      </c>
      <c r="J98" s="226" t="str">
        <f t="shared" si="6"/>
        <v/>
      </c>
      <c r="K98" s="226" t="str">
        <f t="shared" si="7"/>
        <v/>
      </c>
      <c r="L98" s="367" t="b">
        <f t="shared" si="8"/>
        <v>0</v>
      </c>
      <c r="M98" s="5">
        <f t="shared" si="9"/>
        <v>1</v>
      </c>
    </row>
    <row r="99" spans="1:13" x14ac:dyDescent="0.2">
      <c r="A99" s="216">
        <v>90</v>
      </c>
      <c r="B99" s="39"/>
      <c r="C99" s="39"/>
      <c r="D99" s="39"/>
      <c r="E99" s="38"/>
      <c r="F99" s="38"/>
      <c r="G99" s="38"/>
      <c r="H99" s="67" t="str">
        <f>IF(OR($B99="",$C99="",$D99="",$E99="",$E99&lt;an_initial,$E99&gt;an_final,$L99=FALSE),"",R_STR*VLOOKUP(M99,Coef!$E$2:$F$17,2,FALSE))</f>
        <v/>
      </c>
      <c r="I99" s="67" t="str">
        <f>IF(OR($B99="",$C99="",$D99="",$E99="",$E99&gt;an_final,$L99=FALSE),"",R_STR*VLOOKUP(M99,Coef!$E$2:$F$17,2,FALSE))</f>
        <v/>
      </c>
      <c r="J99" s="226" t="str">
        <f t="shared" si="6"/>
        <v/>
      </c>
      <c r="K99" s="226" t="str">
        <f t="shared" si="7"/>
        <v/>
      </c>
      <c r="L99" s="367" t="b">
        <f t="shared" si="8"/>
        <v>0</v>
      </c>
      <c r="M99" s="5">
        <f t="shared" si="9"/>
        <v>1</v>
      </c>
    </row>
    <row r="100" spans="1:13" x14ac:dyDescent="0.2">
      <c r="A100" s="216">
        <v>91</v>
      </c>
      <c r="B100" s="39"/>
      <c r="C100" s="39"/>
      <c r="D100" s="39"/>
      <c r="E100" s="38"/>
      <c r="F100" s="38"/>
      <c r="G100" s="38"/>
      <c r="H100" s="67" t="str">
        <f>IF(OR($B100="",$C100="",$D100="",$E100="",$E100&lt;an_initial,$E100&gt;an_final,$L100=FALSE),"",R_STR*VLOOKUP(M100,Coef!$E$2:$F$17,2,FALSE))</f>
        <v/>
      </c>
      <c r="I100" s="67" t="str">
        <f>IF(OR($B100="",$C100="",$D100="",$E100="",$E100&gt;an_final,$L100=FALSE),"",R_STR*VLOOKUP(M100,Coef!$E$2:$F$17,2,FALSE))</f>
        <v/>
      </c>
      <c r="J100" s="226" t="str">
        <f t="shared" si="6"/>
        <v/>
      </c>
      <c r="K100" s="226" t="str">
        <f t="shared" si="7"/>
        <v/>
      </c>
      <c r="L100" s="367" t="b">
        <f t="shared" si="8"/>
        <v>0</v>
      </c>
      <c r="M100" s="5">
        <f t="shared" si="9"/>
        <v>1</v>
      </c>
    </row>
    <row r="101" spans="1:13" x14ac:dyDescent="0.2">
      <c r="A101" s="216">
        <v>92</v>
      </c>
      <c r="B101" s="39"/>
      <c r="C101" s="39"/>
      <c r="D101" s="39"/>
      <c r="E101" s="38"/>
      <c r="F101" s="38"/>
      <c r="G101" s="38"/>
      <c r="H101" s="67" t="str">
        <f>IF(OR($B101="",$C101="",$D101="",$E101="",$E101&lt;an_initial,$E101&gt;an_final,$L101=FALSE),"",R_STR*VLOOKUP(M101,Coef!$E$2:$F$17,2,FALSE))</f>
        <v/>
      </c>
      <c r="I101" s="67" t="str">
        <f>IF(OR($B101="",$C101="",$D101="",$E101="",$E101&gt;an_final,$L101=FALSE),"",R_STR*VLOOKUP(M101,Coef!$E$2:$F$17,2,FALSE))</f>
        <v/>
      </c>
      <c r="J101" s="226" t="str">
        <f t="shared" si="6"/>
        <v/>
      </c>
      <c r="K101" s="226" t="str">
        <f t="shared" si="7"/>
        <v/>
      </c>
      <c r="L101" s="367" t="b">
        <f t="shared" si="8"/>
        <v>0</v>
      </c>
      <c r="M101" s="5">
        <f t="shared" si="9"/>
        <v>1</v>
      </c>
    </row>
    <row r="102" spans="1:13" x14ac:dyDescent="0.2">
      <c r="A102" s="216">
        <v>93</v>
      </c>
      <c r="B102" s="39"/>
      <c r="C102" s="39"/>
      <c r="D102" s="39"/>
      <c r="E102" s="38"/>
      <c r="F102" s="38"/>
      <c r="G102" s="38"/>
      <c r="H102" s="67" t="str">
        <f>IF(OR($B102="",$C102="",$D102="",$E102="",$E102&lt;an_initial,$E102&gt;an_final,$L102=FALSE),"",R_STR*VLOOKUP(M102,Coef!$E$2:$F$17,2,FALSE))</f>
        <v/>
      </c>
      <c r="I102" s="67" t="str">
        <f>IF(OR($B102="",$C102="",$D102="",$E102="",$E102&gt;an_final,$L102=FALSE),"",R_STR*VLOOKUP(M102,Coef!$E$2:$F$17,2,FALSE))</f>
        <v/>
      </c>
      <c r="J102" s="226" t="str">
        <f t="shared" si="6"/>
        <v/>
      </c>
      <c r="K102" s="226" t="str">
        <f t="shared" si="7"/>
        <v/>
      </c>
      <c r="L102" s="367" t="b">
        <f t="shared" si="8"/>
        <v>0</v>
      </c>
      <c r="M102" s="5">
        <f t="shared" si="9"/>
        <v>1</v>
      </c>
    </row>
    <row r="103" spans="1:13" x14ac:dyDescent="0.2">
      <c r="A103" s="216">
        <v>94</v>
      </c>
      <c r="B103" s="39"/>
      <c r="C103" s="39"/>
      <c r="D103" s="39"/>
      <c r="E103" s="38"/>
      <c r="F103" s="38"/>
      <c r="G103" s="38"/>
      <c r="H103" s="67" t="str">
        <f>IF(OR($B103="",$C103="",$D103="",$E103="",$E103&lt;an_initial,$E103&gt;an_final,$L103=FALSE),"",R_STR*VLOOKUP(M103,Coef!$E$2:$F$17,2,FALSE))</f>
        <v/>
      </c>
      <c r="I103" s="67" t="str">
        <f>IF(OR($B103="",$C103="",$D103="",$E103="",$E103&gt;an_final,$L103=FALSE),"",R_STR*VLOOKUP(M103,Coef!$E$2:$F$17,2,FALSE))</f>
        <v/>
      </c>
      <c r="J103" s="226" t="str">
        <f t="shared" si="6"/>
        <v/>
      </c>
      <c r="K103" s="226" t="str">
        <f t="shared" si="7"/>
        <v/>
      </c>
      <c r="L103" s="367" t="b">
        <f t="shared" si="8"/>
        <v>0</v>
      </c>
      <c r="M103" s="5">
        <f t="shared" si="9"/>
        <v>1</v>
      </c>
    </row>
    <row r="104" spans="1:13" x14ac:dyDescent="0.2">
      <c r="A104" s="216">
        <v>95</v>
      </c>
      <c r="B104" s="39"/>
      <c r="C104" s="39"/>
      <c r="D104" s="39"/>
      <c r="E104" s="38"/>
      <c r="F104" s="38"/>
      <c r="G104" s="38"/>
      <c r="H104" s="67" t="str">
        <f>IF(OR($B104="",$C104="",$D104="",$E104="",$E104&lt;an_initial,$E104&gt;an_final,$L104=FALSE),"",R_STR*VLOOKUP(M104,Coef!$E$2:$F$17,2,FALSE))</f>
        <v/>
      </c>
      <c r="I104" s="67" t="str">
        <f>IF(OR($B104="",$C104="",$D104="",$E104="",$E104&gt;an_final,$L104=FALSE),"",R_STR*VLOOKUP(M104,Coef!$E$2:$F$17,2,FALSE))</f>
        <v/>
      </c>
      <c r="J104" s="226" t="str">
        <f t="shared" si="6"/>
        <v/>
      </c>
      <c r="K104" s="226" t="str">
        <f t="shared" si="7"/>
        <v/>
      </c>
      <c r="L104" s="367" t="b">
        <f t="shared" si="8"/>
        <v>0</v>
      </c>
      <c r="M104" s="5">
        <f t="shared" si="9"/>
        <v>1</v>
      </c>
    </row>
    <row r="105" spans="1:13" x14ac:dyDescent="0.2">
      <c r="A105" s="216">
        <v>96</v>
      </c>
      <c r="B105" s="39"/>
      <c r="C105" s="39"/>
      <c r="D105" s="39"/>
      <c r="E105" s="38"/>
      <c r="F105" s="38"/>
      <c r="G105" s="38"/>
      <c r="H105" s="67" t="str">
        <f>IF(OR($B105="",$C105="",$D105="",$E105="",$E105&lt;an_initial,$E105&gt;an_final,$L105=FALSE),"",R_STR*VLOOKUP(M105,Coef!$E$2:$F$17,2,FALSE))</f>
        <v/>
      </c>
      <c r="I105" s="67" t="str">
        <f>IF(OR($B105="",$C105="",$D105="",$E105="",$E105&gt;an_final,$L105=FALSE),"",R_STR*VLOOKUP(M105,Coef!$E$2:$F$17,2,FALSE))</f>
        <v/>
      </c>
      <c r="J105" s="226" t="str">
        <f t="shared" si="6"/>
        <v/>
      </c>
      <c r="K105" s="226" t="str">
        <f t="shared" si="7"/>
        <v/>
      </c>
      <c r="L105" s="367" t="b">
        <f t="shared" si="8"/>
        <v>0</v>
      </c>
      <c r="M105" s="5">
        <f t="shared" si="9"/>
        <v>1</v>
      </c>
    </row>
    <row r="106" spans="1:13" x14ac:dyDescent="0.2">
      <c r="A106" s="216">
        <v>97</v>
      </c>
      <c r="B106" s="39"/>
      <c r="C106" s="39"/>
      <c r="D106" s="39"/>
      <c r="E106" s="38"/>
      <c r="F106" s="38"/>
      <c r="G106" s="38"/>
      <c r="H106" s="67" t="str">
        <f>IF(OR($B106="",$C106="",$D106="",$E106="",$E106&lt;an_initial,$E106&gt;an_final,$L106=FALSE),"",R_STR*VLOOKUP(M106,Coef!$E$2:$F$17,2,FALSE))</f>
        <v/>
      </c>
      <c r="I106" s="67" t="str">
        <f>IF(OR($B106="",$C106="",$D106="",$E106="",$E106&gt;an_final,$L106=FALSE),"",R_STR*VLOOKUP(M106,Coef!$E$2:$F$17,2,FALSE))</f>
        <v/>
      </c>
      <c r="J106" s="226" t="str">
        <f t="shared" si="6"/>
        <v/>
      </c>
      <c r="K106" s="226" t="str">
        <f t="shared" si="7"/>
        <v/>
      </c>
      <c r="L106" s="367" t="b">
        <f t="shared" si="8"/>
        <v>0</v>
      </c>
      <c r="M106" s="5">
        <f t="shared" ref="M106:M137" si="10">LEN(B106)-LEN(SUBSTITUTE(B106,",",""))+1</f>
        <v>1</v>
      </c>
    </row>
    <row r="107" spans="1:13" x14ac:dyDescent="0.2">
      <c r="A107" s="216">
        <v>98</v>
      </c>
      <c r="B107" s="39"/>
      <c r="C107" s="39"/>
      <c r="D107" s="39"/>
      <c r="E107" s="38"/>
      <c r="F107" s="38"/>
      <c r="G107" s="38"/>
      <c r="H107" s="67" t="str">
        <f>IF(OR($B107="",$C107="",$D107="",$E107="",$E107&lt;an_initial,$E107&gt;an_final,$L107=FALSE),"",R_STR*VLOOKUP(M107,Coef!$E$2:$F$17,2,FALSE))</f>
        <v/>
      </c>
      <c r="I107" s="67" t="str">
        <f>IF(OR($B107="",$C107="",$D107="",$E107="",$E107&gt;an_final,$L107=FALSE),"",R_STR*VLOOKUP(M107,Coef!$E$2:$F$17,2,FALSE))</f>
        <v/>
      </c>
      <c r="J107" s="226" t="str">
        <f t="shared" si="6"/>
        <v/>
      </c>
      <c r="K107" s="226" t="str">
        <f t="shared" si="7"/>
        <v/>
      </c>
      <c r="L107" s="367" t="b">
        <f t="shared" si="8"/>
        <v>0</v>
      </c>
      <c r="M107" s="5">
        <f t="shared" si="10"/>
        <v>1</v>
      </c>
    </row>
    <row r="108" spans="1:13" x14ac:dyDescent="0.2">
      <c r="A108" s="216">
        <v>99</v>
      </c>
      <c r="B108" s="39"/>
      <c r="C108" s="39"/>
      <c r="D108" s="39"/>
      <c r="E108" s="38"/>
      <c r="F108" s="38"/>
      <c r="G108" s="38"/>
      <c r="H108" s="67" t="str">
        <f>IF(OR($B108="",$C108="",$D108="",$E108="",$E108&lt;an_initial,$E108&gt;an_final,$L108=FALSE),"",R_STR*VLOOKUP(M108,Coef!$E$2:$F$17,2,FALSE))</f>
        <v/>
      </c>
      <c r="I108" s="67" t="str">
        <f>IF(OR($B108="",$C108="",$D108="",$E108="",$E108&gt;an_final,$L108=FALSE),"",R_STR*VLOOKUP(M108,Coef!$E$2:$F$17,2,FALSE))</f>
        <v/>
      </c>
      <c r="J108" s="226" t="str">
        <f t="shared" si="6"/>
        <v/>
      </c>
      <c r="K108" s="226" t="str">
        <f t="shared" si="7"/>
        <v/>
      </c>
      <c r="L108" s="367" t="b">
        <f t="shared" si="8"/>
        <v>0</v>
      </c>
      <c r="M108" s="5">
        <f t="shared" si="10"/>
        <v>1</v>
      </c>
    </row>
    <row r="109" spans="1:13" x14ac:dyDescent="0.2">
      <c r="A109" s="216">
        <v>100</v>
      </c>
      <c r="B109" s="39"/>
      <c r="C109" s="39"/>
      <c r="D109" s="39"/>
      <c r="E109" s="38"/>
      <c r="F109" s="38"/>
      <c r="G109" s="38"/>
      <c r="H109" s="67" t="str">
        <f>IF(OR($B109="",$C109="",$D109="",$E109="",$E109&lt;an_initial,$E109&gt;an_final,$L109=FALSE),"",R_STR*VLOOKUP(M109,Coef!$E$2:$F$17,2,FALSE))</f>
        <v/>
      </c>
      <c r="I109" s="67" t="str">
        <f>IF(OR($B109="",$C109="",$D109="",$E109="",$E109&gt;an_final,$L109=FALSE),"",R_STR*VLOOKUP(M109,Coef!$E$2:$F$17,2,FALSE))</f>
        <v/>
      </c>
      <c r="J109" s="226" t="str">
        <f t="shared" si="6"/>
        <v/>
      </c>
      <c r="K109" s="226" t="str">
        <f t="shared" si="7"/>
        <v/>
      </c>
      <c r="L109" s="367" t="b">
        <f t="shared" si="8"/>
        <v>0</v>
      </c>
      <c r="M109" s="5">
        <f t="shared" si="10"/>
        <v>1</v>
      </c>
    </row>
    <row r="110" spans="1:13" x14ac:dyDescent="0.2">
      <c r="A110" s="216">
        <v>101</v>
      </c>
      <c r="B110" s="39"/>
      <c r="C110" s="39"/>
      <c r="D110" s="39"/>
      <c r="E110" s="38"/>
      <c r="F110" s="38"/>
      <c r="G110" s="38"/>
      <c r="H110" s="67" t="str">
        <f>IF(OR($B110="",$C110="",$D110="",$E110="",$E110&lt;an_initial,$E110&gt;an_final,$L110=FALSE),"",R_STR*VLOOKUP(M110,Coef!$E$2:$F$17,2,FALSE))</f>
        <v/>
      </c>
      <c r="I110" s="67" t="str">
        <f>IF(OR($B110="",$C110="",$D110="",$E110="",$E110&gt;an_final,$L110=FALSE),"",R_STR*VLOOKUP(M110,Coef!$E$2:$F$17,2,FALSE))</f>
        <v/>
      </c>
      <c r="J110" s="226" t="str">
        <f t="shared" si="6"/>
        <v/>
      </c>
      <c r="K110" s="226" t="str">
        <f t="shared" si="7"/>
        <v/>
      </c>
      <c r="L110" s="367" t="b">
        <f t="shared" si="8"/>
        <v>0</v>
      </c>
      <c r="M110" s="5">
        <f t="shared" si="10"/>
        <v>1</v>
      </c>
    </row>
    <row r="111" spans="1:13" x14ac:dyDescent="0.2">
      <c r="A111" s="216">
        <v>102</v>
      </c>
      <c r="B111" s="39"/>
      <c r="C111" s="39"/>
      <c r="D111" s="39"/>
      <c r="E111" s="38"/>
      <c r="F111" s="38"/>
      <c r="G111" s="38"/>
      <c r="H111" s="67" t="str">
        <f>IF(OR($B111="",$C111="",$D111="",$E111="",$E111&lt;an_initial,$E111&gt;an_final,$L111=FALSE),"",R_STR*VLOOKUP(M111,Coef!$E$2:$F$17,2,FALSE))</f>
        <v/>
      </c>
      <c r="I111" s="67" t="str">
        <f>IF(OR($B111="",$C111="",$D111="",$E111="",$E111&gt;an_final,$L111=FALSE),"",R_STR*VLOOKUP(M111,Coef!$E$2:$F$17,2,FALSE))</f>
        <v/>
      </c>
      <c r="J111" s="226" t="str">
        <f t="shared" si="6"/>
        <v/>
      </c>
      <c r="K111" s="226" t="str">
        <f t="shared" si="7"/>
        <v/>
      </c>
      <c r="L111" s="367" t="b">
        <f t="shared" si="8"/>
        <v>0</v>
      </c>
      <c r="M111" s="5">
        <f t="shared" si="10"/>
        <v>1</v>
      </c>
    </row>
    <row r="112" spans="1:13" x14ac:dyDescent="0.2">
      <c r="A112" s="216">
        <v>103</v>
      </c>
      <c r="B112" s="39"/>
      <c r="C112" s="39"/>
      <c r="D112" s="39"/>
      <c r="E112" s="38"/>
      <c r="F112" s="38"/>
      <c r="G112" s="38"/>
      <c r="H112" s="67" t="str">
        <f>IF(OR($B112="",$C112="",$D112="",$E112="",$E112&lt;an_initial,$E112&gt;an_final,$L112=FALSE),"",R_STR*VLOOKUP(M112,Coef!$E$2:$F$17,2,FALSE))</f>
        <v/>
      </c>
      <c r="I112" s="67" t="str">
        <f>IF(OR($B112="",$C112="",$D112="",$E112="",$E112&gt;an_final,$L112=FALSE),"",R_STR*VLOOKUP(M112,Coef!$E$2:$F$17,2,FALSE))</f>
        <v/>
      </c>
      <c r="J112" s="226" t="str">
        <f t="shared" si="6"/>
        <v/>
      </c>
      <c r="K112" s="226" t="str">
        <f t="shared" si="7"/>
        <v/>
      </c>
      <c r="L112" s="367" t="b">
        <f t="shared" si="8"/>
        <v>0</v>
      </c>
      <c r="M112" s="5">
        <f t="shared" si="10"/>
        <v>1</v>
      </c>
    </row>
    <row r="113" spans="1:13" x14ac:dyDescent="0.2">
      <c r="A113" s="216">
        <v>104</v>
      </c>
      <c r="B113" s="39"/>
      <c r="C113" s="39"/>
      <c r="D113" s="39"/>
      <c r="E113" s="38"/>
      <c r="F113" s="38"/>
      <c r="G113" s="38"/>
      <c r="H113" s="67" t="str">
        <f>IF(OR($B113="",$C113="",$D113="",$E113="",$E113&lt;an_initial,$E113&gt;an_final,$L113=FALSE),"",R_STR*VLOOKUP(M113,Coef!$E$2:$F$17,2,FALSE))</f>
        <v/>
      </c>
      <c r="I113" s="67" t="str">
        <f>IF(OR($B113="",$C113="",$D113="",$E113="",$E113&gt;an_final,$L113=FALSE),"",R_STR*VLOOKUP(M113,Coef!$E$2:$F$17,2,FALSE))</f>
        <v/>
      </c>
      <c r="J113" s="226" t="str">
        <f t="shared" si="6"/>
        <v/>
      </c>
      <c r="K113" s="226" t="str">
        <f t="shared" si="7"/>
        <v/>
      </c>
      <c r="L113" s="367" t="b">
        <f t="shared" si="8"/>
        <v>0</v>
      </c>
      <c r="M113" s="5">
        <f t="shared" si="10"/>
        <v>1</v>
      </c>
    </row>
    <row r="114" spans="1:13" x14ac:dyDescent="0.2">
      <c r="A114" s="216">
        <v>105</v>
      </c>
      <c r="B114" s="39"/>
      <c r="C114" s="39"/>
      <c r="D114" s="39"/>
      <c r="E114" s="38"/>
      <c r="F114" s="38"/>
      <c r="G114" s="38"/>
      <c r="H114" s="67" t="str">
        <f>IF(OR($B114="",$C114="",$D114="",$E114="",$E114&lt;an_initial,$E114&gt;an_final,$L114=FALSE),"",R_STR*VLOOKUP(M114,Coef!$E$2:$F$17,2,FALSE))</f>
        <v/>
      </c>
      <c r="I114" s="67" t="str">
        <f>IF(OR($B114="",$C114="",$D114="",$E114="",$E114&gt;an_final,$L114=FALSE),"",R_STR*VLOOKUP(M114,Coef!$E$2:$F$17,2,FALSE))</f>
        <v/>
      </c>
      <c r="J114" s="226" t="str">
        <f t="shared" si="6"/>
        <v/>
      </c>
      <c r="K114" s="226" t="str">
        <f t="shared" si="7"/>
        <v/>
      </c>
      <c r="L114" s="367" t="b">
        <f t="shared" si="8"/>
        <v>0</v>
      </c>
      <c r="M114" s="5">
        <f t="shared" si="10"/>
        <v>1</v>
      </c>
    </row>
    <row r="115" spans="1:13" x14ac:dyDescent="0.2">
      <c r="A115" s="216">
        <v>106</v>
      </c>
      <c r="B115" s="39"/>
      <c r="C115" s="39"/>
      <c r="D115" s="39"/>
      <c r="E115" s="38"/>
      <c r="F115" s="38"/>
      <c r="G115" s="38"/>
      <c r="H115" s="67" t="str">
        <f>IF(OR($B115="",$C115="",$D115="",$E115="",$E115&lt;an_initial,$E115&gt;an_final,$L115=FALSE),"",R_STR*VLOOKUP(M115,Coef!$E$2:$F$17,2,FALSE))</f>
        <v/>
      </c>
      <c r="I115" s="67" t="str">
        <f>IF(OR($B115="",$C115="",$D115="",$E115="",$E115&gt;an_final,$L115=FALSE),"",R_STR*VLOOKUP(M115,Coef!$E$2:$F$17,2,FALSE))</f>
        <v/>
      </c>
      <c r="J115" s="226" t="str">
        <f t="shared" si="6"/>
        <v/>
      </c>
      <c r="K115" s="226" t="str">
        <f t="shared" si="7"/>
        <v/>
      </c>
      <c r="L115" s="367" t="b">
        <f t="shared" si="8"/>
        <v>0</v>
      </c>
      <c r="M115" s="5">
        <f t="shared" si="10"/>
        <v>1</v>
      </c>
    </row>
    <row r="116" spans="1:13" x14ac:dyDescent="0.2">
      <c r="A116" s="216">
        <v>107</v>
      </c>
      <c r="B116" s="39"/>
      <c r="C116" s="39"/>
      <c r="D116" s="39"/>
      <c r="E116" s="38"/>
      <c r="F116" s="38"/>
      <c r="G116" s="38"/>
      <c r="H116" s="67" t="str">
        <f>IF(OR($B116="",$C116="",$D116="",$E116="",$E116&lt;an_initial,$E116&gt;an_final,$L116=FALSE),"",R_STR*VLOOKUP(M116,Coef!$E$2:$F$17,2,FALSE))</f>
        <v/>
      </c>
      <c r="I116" s="67" t="str">
        <f>IF(OR($B116="",$C116="",$D116="",$E116="",$E116&gt;an_final,$L116=FALSE),"",R_STR*VLOOKUP(M116,Coef!$E$2:$F$17,2,FALSE))</f>
        <v/>
      </c>
      <c r="J116" s="226" t="str">
        <f t="shared" si="6"/>
        <v/>
      </c>
      <c r="K116" s="226" t="str">
        <f t="shared" si="7"/>
        <v/>
      </c>
      <c r="L116" s="367" t="b">
        <f t="shared" si="8"/>
        <v>0</v>
      </c>
      <c r="M116" s="5">
        <f t="shared" si="10"/>
        <v>1</v>
      </c>
    </row>
    <row r="117" spans="1:13" x14ac:dyDescent="0.2">
      <c r="A117" s="216">
        <v>108</v>
      </c>
      <c r="B117" s="39"/>
      <c r="C117" s="39"/>
      <c r="D117" s="39"/>
      <c r="E117" s="38"/>
      <c r="F117" s="38"/>
      <c r="G117" s="38"/>
      <c r="H117" s="67" t="str">
        <f>IF(OR($B117="",$C117="",$D117="",$E117="",$E117&lt;an_initial,$E117&gt;an_final,$L117=FALSE),"",R_STR*VLOOKUP(M117,Coef!$E$2:$F$17,2,FALSE))</f>
        <v/>
      </c>
      <c r="I117" s="67" t="str">
        <f>IF(OR($B117="",$C117="",$D117="",$E117="",$E117&gt;an_final,$L117=FALSE),"",R_STR*VLOOKUP(M117,Coef!$E$2:$F$17,2,FALSE))</f>
        <v/>
      </c>
      <c r="J117" s="226" t="str">
        <f t="shared" si="6"/>
        <v/>
      </c>
      <c r="K117" s="226" t="str">
        <f t="shared" si="7"/>
        <v/>
      </c>
      <c r="L117" s="367" t="b">
        <f t="shared" si="8"/>
        <v>0</v>
      </c>
      <c r="M117" s="5">
        <f t="shared" si="10"/>
        <v>1</v>
      </c>
    </row>
    <row r="118" spans="1:13" x14ac:dyDescent="0.2">
      <c r="A118" s="216">
        <v>109</v>
      </c>
      <c r="B118" s="39"/>
      <c r="C118" s="39"/>
      <c r="D118" s="39"/>
      <c r="E118" s="38"/>
      <c r="F118" s="38"/>
      <c r="G118" s="38"/>
      <c r="H118" s="67" t="str">
        <f>IF(OR($B118="",$C118="",$D118="",$E118="",$E118&lt;an_initial,$E118&gt;an_final,$L118=FALSE),"",R_STR*VLOOKUP(M118,Coef!$E$2:$F$17,2,FALSE))</f>
        <v/>
      </c>
      <c r="I118" s="67" t="str">
        <f>IF(OR($B118="",$C118="",$D118="",$E118="",$E118&gt;an_final,$L118=FALSE),"",R_STR*VLOOKUP(M118,Coef!$E$2:$F$17,2,FALSE))</f>
        <v/>
      </c>
      <c r="J118" s="226" t="str">
        <f t="shared" si="6"/>
        <v/>
      </c>
      <c r="K118" s="226" t="str">
        <f t="shared" si="7"/>
        <v/>
      </c>
      <c r="L118" s="367" t="b">
        <f t="shared" si="8"/>
        <v>0</v>
      </c>
      <c r="M118" s="5">
        <f t="shared" si="10"/>
        <v>1</v>
      </c>
    </row>
    <row r="119" spans="1:13" x14ac:dyDescent="0.2">
      <c r="A119" s="216">
        <v>110</v>
      </c>
      <c r="B119" s="39"/>
      <c r="C119" s="39"/>
      <c r="D119" s="39"/>
      <c r="E119" s="38"/>
      <c r="F119" s="38"/>
      <c r="G119" s="38"/>
      <c r="H119" s="67" t="str">
        <f>IF(OR($B119="",$C119="",$D119="",$E119="",$E119&lt;an_initial,$E119&gt;an_final,$L119=FALSE),"",R_STR*VLOOKUP(M119,Coef!$E$2:$F$17,2,FALSE))</f>
        <v/>
      </c>
      <c r="I119" s="67" t="str">
        <f>IF(OR($B119="",$C119="",$D119="",$E119="",$E119&gt;an_final,$L119=FALSE),"",R_STR*VLOOKUP(M119,Coef!$E$2:$F$17,2,FALSE))</f>
        <v/>
      </c>
      <c r="J119" s="226" t="str">
        <f t="shared" si="6"/>
        <v/>
      </c>
      <c r="K119" s="226" t="str">
        <f t="shared" si="7"/>
        <v/>
      </c>
      <c r="L119" s="367" t="b">
        <f t="shared" si="8"/>
        <v>0</v>
      </c>
      <c r="M119" s="5">
        <f t="shared" si="10"/>
        <v>1</v>
      </c>
    </row>
    <row r="120" spans="1:13" x14ac:dyDescent="0.2">
      <c r="A120" s="216">
        <v>111</v>
      </c>
      <c r="B120" s="39"/>
      <c r="C120" s="39"/>
      <c r="D120" s="39"/>
      <c r="E120" s="38"/>
      <c r="F120" s="38"/>
      <c r="G120" s="38"/>
      <c r="H120" s="67" t="str">
        <f>IF(OR($B120="",$C120="",$D120="",$E120="",$E120&lt;an_initial,$E120&gt;an_final,$L120=FALSE),"",R_STR*VLOOKUP(M120,Coef!$E$2:$F$17,2,FALSE))</f>
        <v/>
      </c>
      <c r="I120" s="67" t="str">
        <f>IF(OR($B120="",$C120="",$D120="",$E120="",$E120&gt;an_final,$L120=FALSE),"",R_STR*VLOOKUP(M120,Coef!$E$2:$F$17,2,FALSE))</f>
        <v/>
      </c>
      <c r="J120" s="226" t="str">
        <f t="shared" si="6"/>
        <v/>
      </c>
      <c r="K120" s="226" t="str">
        <f t="shared" si="7"/>
        <v/>
      </c>
      <c r="L120" s="367" t="b">
        <f t="shared" si="8"/>
        <v>0</v>
      </c>
      <c r="M120" s="5">
        <f t="shared" si="10"/>
        <v>1</v>
      </c>
    </row>
    <row r="121" spans="1:13" x14ac:dyDescent="0.2">
      <c r="A121" s="216">
        <v>112</v>
      </c>
      <c r="B121" s="39"/>
      <c r="C121" s="39"/>
      <c r="D121" s="39"/>
      <c r="E121" s="38"/>
      <c r="F121" s="38"/>
      <c r="G121" s="38"/>
      <c r="H121" s="67" t="str">
        <f>IF(OR($B121="",$C121="",$D121="",$E121="",$E121&lt;an_initial,$E121&gt;an_final,$L121=FALSE),"",R_STR*VLOOKUP(M121,Coef!$E$2:$F$17,2,FALSE))</f>
        <v/>
      </c>
      <c r="I121" s="67" t="str">
        <f>IF(OR($B121="",$C121="",$D121="",$E121="",$E121&gt;an_final,$L121=FALSE),"",R_STR*VLOOKUP(M121,Coef!$E$2:$F$17,2,FALSE))</f>
        <v/>
      </c>
      <c r="J121" s="226" t="str">
        <f t="shared" si="6"/>
        <v/>
      </c>
      <c r="K121" s="226" t="str">
        <f t="shared" si="7"/>
        <v/>
      </c>
      <c r="L121" s="367" t="b">
        <f t="shared" si="8"/>
        <v>0</v>
      </c>
      <c r="M121" s="5">
        <f t="shared" si="10"/>
        <v>1</v>
      </c>
    </row>
    <row r="122" spans="1:13" x14ac:dyDescent="0.2">
      <c r="A122" s="216">
        <v>113</v>
      </c>
      <c r="B122" s="39"/>
      <c r="C122" s="39"/>
      <c r="D122" s="39"/>
      <c r="E122" s="38"/>
      <c r="F122" s="38"/>
      <c r="G122" s="38"/>
      <c r="H122" s="67" t="str">
        <f>IF(OR($B122="",$C122="",$D122="",$E122="",$E122&lt;an_initial,$E122&gt;an_final,$L122=FALSE),"",R_STR*VLOOKUP(M122,Coef!$E$2:$F$17,2,FALSE))</f>
        <v/>
      </c>
      <c r="I122" s="67" t="str">
        <f>IF(OR($B122="",$C122="",$D122="",$E122="",$E122&gt;an_final,$L122=FALSE),"",R_STR*VLOOKUP(M122,Coef!$E$2:$F$17,2,FALSE))</f>
        <v/>
      </c>
      <c r="J122" s="226" t="str">
        <f t="shared" si="6"/>
        <v/>
      </c>
      <c r="K122" s="226" t="str">
        <f t="shared" si="7"/>
        <v/>
      </c>
      <c r="L122" s="367" t="b">
        <f t="shared" si="8"/>
        <v>0</v>
      </c>
      <c r="M122" s="5">
        <f t="shared" si="10"/>
        <v>1</v>
      </c>
    </row>
    <row r="123" spans="1:13" x14ac:dyDescent="0.2">
      <c r="A123" s="216">
        <v>114</v>
      </c>
      <c r="B123" s="39"/>
      <c r="C123" s="39"/>
      <c r="D123" s="39"/>
      <c r="E123" s="38"/>
      <c r="F123" s="38"/>
      <c r="G123" s="38"/>
      <c r="H123" s="67" t="str">
        <f>IF(OR($B123="",$C123="",$D123="",$E123="",$E123&lt;an_initial,$E123&gt;an_final,$L123=FALSE),"",R_STR*VLOOKUP(M123,Coef!$E$2:$F$17,2,FALSE))</f>
        <v/>
      </c>
      <c r="I123" s="67" t="str">
        <f>IF(OR($B123="",$C123="",$D123="",$E123="",$E123&gt;an_final,$L123=FALSE),"",R_STR*VLOOKUP(M123,Coef!$E$2:$F$17,2,FALSE))</f>
        <v/>
      </c>
      <c r="J123" s="226" t="str">
        <f t="shared" si="6"/>
        <v/>
      </c>
      <c r="K123" s="226" t="str">
        <f t="shared" si="7"/>
        <v/>
      </c>
      <c r="L123" s="367" t="b">
        <f t="shared" si="8"/>
        <v>0</v>
      </c>
      <c r="M123" s="5">
        <f t="shared" si="10"/>
        <v>1</v>
      </c>
    </row>
    <row r="124" spans="1:13" x14ac:dyDescent="0.2">
      <c r="A124" s="216">
        <v>115</v>
      </c>
      <c r="B124" s="39"/>
      <c r="C124" s="39"/>
      <c r="D124" s="39"/>
      <c r="E124" s="38"/>
      <c r="F124" s="38"/>
      <c r="G124" s="38"/>
      <c r="H124" s="67" t="str">
        <f>IF(OR($B124="",$C124="",$D124="",$E124="",$E124&lt;an_initial,$E124&gt;an_final,$L124=FALSE),"",R_STR*VLOOKUP(M124,Coef!$E$2:$F$17,2,FALSE))</f>
        <v/>
      </c>
      <c r="I124" s="67" t="str">
        <f>IF(OR($B124="",$C124="",$D124="",$E124="",$E124&gt;an_final,$L124=FALSE),"",R_STR*VLOOKUP(M124,Coef!$E$2:$F$17,2,FALSE))</f>
        <v/>
      </c>
      <c r="J124" s="226" t="str">
        <f t="shared" si="6"/>
        <v/>
      </c>
      <c r="K124" s="226" t="str">
        <f t="shared" si="7"/>
        <v/>
      </c>
      <c r="L124" s="367" t="b">
        <f t="shared" si="8"/>
        <v>0</v>
      </c>
      <c r="M124" s="5">
        <f t="shared" si="10"/>
        <v>1</v>
      </c>
    </row>
    <row r="125" spans="1:13" x14ac:dyDescent="0.2">
      <c r="A125" s="216">
        <v>116</v>
      </c>
      <c r="B125" s="39"/>
      <c r="C125" s="39"/>
      <c r="D125" s="39"/>
      <c r="E125" s="38"/>
      <c r="F125" s="38"/>
      <c r="G125" s="38"/>
      <c r="H125" s="67" t="str">
        <f>IF(OR($B125="",$C125="",$D125="",$E125="",$E125&lt;an_initial,$E125&gt;an_final,$L125=FALSE),"",R_STR*VLOOKUP(M125,Coef!$E$2:$F$17,2,FALSE))</f>
        <v/>
      </c>
      <c r="I125" s="67" t="str">
        <f>IF(OR($B125="",$C125="",$D125="",$E125="",$E125&gt;an_final,$L125=FALSE),"",R_STR*VLOOKUP(M125,Coef!$E$2:$F$17,2,FALSE))</f>
        <v/>
      </c>
      <c r="J125" s="226" t="str">
        <f t="shared" si="6"/>
        <v/>
      </c>
      <c r="K125" s="226" t="str">
        <f t="shared" si="7"/>
        <v/>
      </c>
      <c r="L125" s="367" t="b">
        <f t="shared" si="8"/>
        <v>0</v>
      </c>
      <c r="M125" s="5">
        <f t="shared" si="10"/>
        <v>1</v>
      </c>
    </row>
    <row r="126" spans="1:13" x14ac:dyDescent="0.2">
      <c r="A126" s="216">
        <v>117</v>
      </c>
      <c r="B126" s="39"/>
      <c r="C126" s="39"/>
      <c r="D126" s="39"/>
      <c r="E126" s="38"/>
      <c r="F126" s="38"/>
      <c r="G126" s="38"/>
      <c r="H126" s="67" t="str">
        <f>IF(OR($B126="",$C126="",$D126="",$E126="",$E126&lt;an_initial,$E126&gt;an_final,$L126=FALSE),"",R_STR*VLOOKUP(M126,Coef!$E$2:$F$17,2,FALSE))</f>
        <v/>
      </c>
      <c r="I126" s="67" t="str">
        <f>IF(OR($B126="",$C126="",$D126="",$E126="",$E126&gt;an_final,$L126=FALSE),"",R_STR*VLOOKUP(M126,Coef!$E$2:$F$17,2,FALSE))</f>
        <v/>
      </c>
      <c r="J126" s="226" t="str">
        <f t="shared" si="6"/>
        <v/>
      </c>
      <c r="K126" s="226" t="str">
        <f t="shared" si="7"/>
        <v/>
      </c>
      <c r="L126" s="367" t="b">
        <f t="shared" si="8"/>
        <v>0</v>
      </c>
      <c r="M126" s="5">
        <f t="shared" si="10"/>
        <v>1</v>
      </c>
    </row>
    <row r="127" spans="1:13" x14ac:dyDescent="0.2">
      <c r="A127" s="216">
        <v>118</v>
      </c>
      <c r="B127" s="39"/>
      <c r="C127" s="39"/>
      <c r="D127" s="39"/>
      <c r="E127" s="38"/>
      <c r="F127" s="38"/>
      <c r="G127" s="38"/>
      <c r="H127" s="67" t="str">
        <f>IF(OR($B127="",$C127="",$D127="",$E127="",$E127&lt;an_initial,$E127&gt;an_final,$L127=FALSE),"",R_STR*VLOOKUP(M127,Coef!$E$2:$F$17,2,FALSE))</f>
        <v/>
      </c>
      <c r="I127" s="67" t="str">
        <f>IF(OR($B127="",$C127="",$D127="",$E127="",$E127&gt;an_final,$L127=FALSE),"",R_STR*VLOOKUP(M127,Coef!$E$2:$F$17,2,FALSE))</f>
        <v/>
      </c>
      <c r="J127" s="226" t="str">
        <f t="shared" si="6"/>
        <v/>
      </c>
      <c r="K127" s="226" t="str">
        <f t="shared" si="7"/>
        <v/>
      </c>
      <c r="L127" s="367" t="b">
        <f t="shared" si="8"/>
        <v>0</v>
      </c>
      <c r="M127" s="5">
        <f t="shared" si="10"/>
        <v>1</v>
      </c>
    </row>
    <row r="128" spans="1:13" x14ac:dyDescent="0.2">
      <c r="A128" s="216">
        <v>119</v>
      </c>
      <c r="B128" s="39"/>
      <c r="C128" s="39"/>
      <c r="D128" s="39"/>
      <c r="E128" s="38"/>
      <c r="F128" s="38"/>
      <c r="G128" s="38"/>
      <c r="H128" s="67" t="str">
        <f>IF(OR($B128="",$C128="",$D128="",$E128="",$E128&lt;an_initial,$E128&gt;an_final,$L128=FALSE),"",R_STR*VLOOKUP(M128,Coef!$E$2:$F$17,2,FALSE))</f>
        <v/>
      </c>
      <c r="I128" s="67" t="str">
        <f>IF(OR($B128="",$C128="",$D128="",$E128="",$E128&gt;an_final,$L128=FALSE),"",R_STR*VLOOKUP(M128,Coef!$E$2:$F$17,2,FALSE))</f>
        <v/>
      </c>
      <c r="J128" s="226" t="str">
        <f t="shared" si="6"/>
        <v/>
      </c>
      <c r="K128" s="226" t="str">
        <f t="shared" si="7"/>
        <v/>
      </c>
      <c r="L128" s="367" t="b">
        <f t="shared" si="8"/>
        <v>0</v>
      </c>
      <c r="M128" s="5">
        <f t="shared" si="10"/>
        <v>1</v>
      </c>
    </row>
    <row r="129" spans="1:13" x14ac:dyDescent="0.2">
      <c r="A129" s="216">
        <v>120</v>
      </c>
      <c r="B129" s="39"/>
      <c r="C129" s="39"/>
      <c r="D129" s="39"/>
      <c r="E129" s="38"/>
      <c r="F129" s="38"/>
      <c r="G129" s="38"/>
      <c r="H129" s="67" t="str">
        <f>IF(OR($B129="",$C129="",$D129="",$E129="",$E129&lt;an_initial,$E129&gt;an_final,$L129=FALSE),"",R_STR*VLOOKUP(M129,Coef!$E$2:$F$17,2,FALSE))</f>
        <v/>
      </c>
      <c r="I129" s="67" t="str">
        <f>IF(OR($B129="",$C129="",$D129="",$E129="",$E129&gt;an_final,$L129=FALSE),"",R_STR*VLOOKUP(M129,Coef!$E$2:$F$17,2,FALSE))</f>
        <v/>
      </c>
      <c r="J129" s="226" t="str">
        <f t="shared" si="6"/>
        <v/>
      </c>
      <c r="K129" s="226" t="str">
        <f t="shared" si="7"/>
        <v/>
      </c>
      <c r="L129" s="367" t="b">
        <f t="shared" si="8"/>
        <v>0</v>
      </c>
      <c r="M129" s="5">
        <f t="shared" si="10"/>
        <v>1</v>
      </c>
    </row>
    <row r="130" spans="1:13" x14ac:dyDescent="0.2">
      <c r="A130" s="216">
        <v>121</v>
      </c>
      <c r="B130" s="39"/>
      <c r="C130" s="39"/>
      <c r="D130" s="39"/>
      <c r="E130" s="38"/>
      <c r="F130" s="38"/>
      <c r="G130" s="38"/>
      <c r="H130" s="67" t="str">
        <f>IF(OR($B130="",$C130="",$D130="",$E130="",$E130&lt;an_initial,$E130&gt;an_final,$L130=FALSE),"",R_STR*VLOOKUP(M130,Coef!$E$2:$F$17,2,FALSE))</f>
        <v/>
      </c>
      <c r="I130" s="67" t="str">
        <f>IF(OR($B130="",$C130="",$D130="",$E130="",$E130&gt;an_final,$L130=FALSE),"",R_STR*VLOOKUP(M130,Coef!$E$2:$F$17,2,FALSE))</f>
        <v/>
      </c>
      <c r="J130" s="226" t="str">
        <f t="shared" si="6"/>
        <v/>
      </c>
      <c r="K130" s="226" t="str">
        <f t="shared" si="7"/>
        <v/>
      </c>
      <c r="L130" s="367" t="b">
        <f t="shared" si="8"/>
        <v>0</v>
      </c>
      <c r="M130" s="5">
        <f t="shared" si="10"/>
        <v>1</v>
      </c>
    </row>
    <row r="131" spans="1:13" x14ac:dyDescent="0.2">
      <c r="A131" s="216">
        <v>122</v>
      </c>
      <c r="B131" s="39"/>
      <c r="C131" s="39"/>
      <c r="D131" s="39"/>
      <c r="E131" s="38"/>
      <c r="F131" s="38"/>
      <c r="G131" s="38"/>
      <c r="H131" s="67" t="str">
        <f>IF(OR($B131="",$C131="",$D131="",$E131="",$E131&lt;an_initial,$E131&gt;an_final,$L131=FALSE),"",R_STR*VLOOKUP(M131,Coef!$E$2:$F$17,2,FALSE))</f>
        <v/>
      </c>
      <c r="I131" s="67" t="str">
        <f>IF(OR($B131="",$C131="",$D131="",$E131="",$E131&gt;an_final,$L131=FALSE),"",R_STR*VLOOKUP(M131,Coef!$E$2:$F$17,2,FALSE))</f>
        <v/>
      </c>
      <c r="J131" s="226" t="str">
        <f t="shared" si="6"/>
        <v/>
      </c>
      <c r="K131" s="226" t="str">
        <f t="shared" si="7"/>
        <v/>
      </c>
      <c r="L131" s="367" t="b">
        <f t="shared" si="8"/>
        <v>0</v>
      </c>
      <c r="M131" s="5">
        <f t="shared" si="10"/>
        <v>1</v>
      </c>
    </row>
    <row r="132" spans="1:13" x14ac:dyDescent="0.2">
      <c r="A132" s="216">
        <v>123</v>
      </c>
      <c r="B132" s="39"/>
      <c r="C132" s="39"/>
      <c r="D132" s="39"/>
      <c r="E132" s="38"/>
      <c r="F132" s="38"/>
      <c r="G132" s="38"/>
      <c r="H132" s="67" t="str">
        <f>IF(OR($B132="",$C132="",$D132="",$E132="",$E132&lt;an_initial,$E132&gt;an_final,$L132=FALSE),"",R_STR*VLOOKUP(M132,Coef!$E$2:$F$17,2,FALSE))</f>
        <v/>
      </c>
      <c r="I132" s="67" t="str">
        <f>IF(OR($B132="",$C132="",$D132="",$E132="",$E132&gt;an_final,$L132=FALSE),"",R_STR*VLOOKUP(M132,Coef!$E$2:$F$17,2,FALSE))</f>
        <v/>
      </c>
      <c r="J132" s="226" t="str">
        <f t="shared" si="6"/>
        <v/>
      </c>
      <c r="K132" s="226" t="str">
        <f t="shared" si="7"/>
        <v/>
      </c>
      <c r="L132" s="367" t="b">
        <f t="shared" si="8"/>
        <v>0</v>
      </c>
      <c r="M132" s="5">
        <f t="shared" si="10"/>
        <v>1</v>
      </c>
    </row>
    <row r="133" spans="1:13" x14ac:dyDescent="0.2">
      <c r="A133" s="216">
        <v>124</v>
      </c>
      <c r="B133" s="39"/>
      <c r="C133" s="39"/>
      <c r="D133" s="39"/>
      <c r="E133" s="38"/>
      <c r="F133" s="38"/>
      <c r="G133" s="38"/>
      <c r="H133" s="67" t="str">
        <f>IF(OR($B133="",$C133="",$D133="",$E133="",$E133&lt;an_initial,$E133&gt;an_final,$L133=FALSE),"",R_STR*VLOOKUP(M133,Coef!$E$2:$F$17,2,FALSE))</f>
        <v/>
      </c>
      <c r="I133" s="67" t="str">
        <f>IF(OR($B133="",$C133="",$D133="",$E133="",$E133&gt;an_final,$L133=FALSE),"",R_STR*VLOOKUP(M133,Coef!$E$2:$F$17,2,FALSE))</f>
        <v/>
      </c>
      <c r="J133" s="226" t="str">
        <f t="shared" si="6"/>
        <v/>
      </c>
      <c r="K133" s="226" t="str">
        <f t="shared" si="7"/>
        <v/>
      </c>
      <c r="L133" s="367" t="b">
        <f t="shared" si="8"/>
        <v>0</v>
      </c>
      <c r="M133" s="5">
        <f t="shared" si="10"/>
        <v>1</v>
      </c>
    </row>
    <row r="134" spans="1:13" x14ac:dyDescent="0.2">
      <c r="A134" s="216">
        <v>125</v>
      </c>
      <c r="B134" s="39"/>
      <c r="C134" s="39"/>
      <c r="D134" s="39"/>
      <c r="E134" s="38"/>
      <c r="F134" s="38"/>
      <c r="G134" s="38"/>
      <c r="H134" s="67" t="str">
        <f>IF(OR($B134="",$C134="",$D134="",$E134="",$E134&lt;an_initial,$E134&gt;an_final,$L134=FALSE),"",R_STR*VLOOKUP(M134,Coef!$E$2:$F$17,2,FALSE))</f>
        <v/>
      </c>
      <c r="I134" s="67" t="str">
        <f>IF(OR($B134="",$C134="",$D134="",$E134="",$E134&gt;an_final,$L134=FALSE),"",R_STR*VLOOKUP(M134,Coef!$E$2:$F$17,2,FALSE))</f>
        <v/>
      </c>
      <c r="J134" s="226" t="str">
        <f t="shared" si="6"/>
        <v/>
      </c>
      <c r="K134" s="226" t="str">
        <f t="shared" si="7"/>
        <v/>
      </c>
      <c r="L134" s="367" t="b">
        <f t="shared" si="8"/>
        <v>0</v>
      </c>
      <c r="M134" s="5">
        <f t="shared" si="10"/>
        <v>1</v>
      </c>
    </row>
    <row r="135" spans="1:13" x14ac:dyDescent="0.2">
      <c r="A135" s="216">
        <v>126</v>
      </c>
      <c r="B135" s="39"/>
      <c r="C135" s="39"/>
      <c r="D135" s="39"/>
      <c r="E135" s="38"/>
      <c r="F135" s="38"/>
      <c r="G135" s="38"/>
      <c r="H135" s="67" t="str">
        <f>IF(OR($B135="",$C135="",$D135="",$E135="",$E135&lt;an_initial,$E135&gt;an_final,$L135=FALSE),"",R_STR*VLOOKUP(M135,Coef!$E$2:$F$17,2,FALSE))</f>
        <v/>
      </c>
      <c r="I135" s="67" t="str">
        <f>IF(OR($B135="",$C135="",$D135="",$E135="",$E135&gt;an_final,$L135=FALSE),"",R_STR*VLOOKUP(M135,Coef!$E$2:$F$17,2,FALSE))</f>
        <v/>
      </c>
      <c r="J135" s="226" t="str">
        <f t="shared" si="6"/>
        <v/>
      </c>
      <c r="K135" s="226" t="str">
        <f t="shared" si="7"/>
        <v/>
      </c>
      <c r="L135" s="367" t="b">
        <f t="shared" si="8"/>
        <v>0</v>
      </c>
      <c r="M135" s="5">
        <f t="shared" si="10"/>
        <v>1</v>
      </c>
    </row>
    <row r="136" spans="1:13" x14ac:dyDescent="0.2">
      <c r="A136" s="216">
        <v>127</v>
      </c>
      <c r="B136" s="39"/>
      <c r="C136" s="39"/>
      <c r="D136" s="39"/>
      <c r="E136" s="38"/>
      <c r="F136" s="38"/>
      <c r="G136" s="38"/>
      <c r="H136" s="67" t="str">
        <f>IF(OR($B136="",$C136="",$D136="",$E136="",$E136&lt;an_initial,$E136&gt;an_final,$L136=FALSE),"",R_STR*VLOOKUP(M136,Coef!$E$2:$F$17,2,FALSE))</f>
        <v/>
      </c>
      <c r="I136" s="67" t="str">
        <f>IF(OR($B136="",$C136="",$D136="",$E136="",$E136&gt;an_final,$L136=FALSE),"",R_STR*VLOOKUP(M136,Coef!$E$2:$F$17,2,FALSE))</f>
        <v/>
      </c>
      <c r="J136" s="226" t="str">
        <f t="shared" si="6"/>
        <v/>
      </c>
      <c r="K136" s="226" t="str">
        <f t="shared" si="7"/>
        <v/>
      </c>
      <c r="L136" s="367" t="b">
        <f t="shared" si="8"/>
        <v>0</v>
      </c>
      <c r="M136" s="5">
        <f t="shared" si="10"/>
        <v>1</v>
      </c>
    </row>
    <row r="137" spans="1:13" x14ac:dyDescent="0.2">
      <c r="A137" s="216">
        <v>128</v>
      </c>
      <c r="B137" s="39"/>
      <c r="C137" s="39"/>
      <c r="D137" s="39"/>
      <c r="E137" s="38"/>
      <c r="F137" s="38"/>
      <c r="G137" s="38"/>
      <c r="H137" s="67" t="str">
        <f>IF(OR($B137="",$C137="",$D137="",$E137="",$E137&lt;an_initial,$E137&gt;an_final,$L137=FALSE),"",R_STR*VLOOKUP(M137,Coef!$E$2:$F$17,2,FALSE))</f>
        <v/>
      </c>
      <c r="I137" s="67" t="str">
        <f>IF(OR($B137="",$C137="",$D137="",$E137="",$E137&gt;an_final,$L137=FALSE),"",R_STR*VLOOKUP(M137,Coef!$E$2:$F$17,2,FALSE))</f>
        <v/>
      </c>
      <c r="J137" s="226" t="str">
        <f t="shared" si="6"/>
        <v/>
      </c>
      <c r="K137" s="226" t="str">
        <f t="shared" si="7"/>
        <v/>
      </c>
      <c r="L137" s="367" t="b">
        <f t="shared" si="8"/>
        <v>0</v>
      </c>
      <c r="M137" s="5">
        <f t="shared" si="10"/>
        <v>1</v>
      </c>
    </row>
    <row r="138" spans="1:13" x14ac:dyDescent="0.2">
      <c r="A138" s="216">
        <v>129</v>
      </c>
      <c r="B138" s="39"/>
      <c r="C138" s="39"/>
      <c r="D138" s="39"/>
      <c r="E138" s="38"/>
      <c r="F138" s="38"/>
      <c r="G138" s="38"/>
      <c r="H138" s="67" t="str">
        <f>IF(OR($B138="",$C138="",$D138="",$E138="",$E138&lt;an_initial,$E138&gt;an_final,$L138=FALSE),"",R_STR*VLOOKUP(M138,Coef!$E$2:$F$17,2,FALSE))</f>
        <v/>
      </c>
      <c r="I138" s="67" t="str">
        <f>IF(OR($B138="",$C138="",$D138="",$E138="",$E138&gt;an_final,$L138=FALSE),"",R_STR*VLOOKUP(M138,Coef!$E$2:$F$17,2,FALSE))</f>
        <v/>
      </c>
      <c r="J138" s="226" t="str">
        <f t="shared" ref="J138:J201" si="11">IF(OR($B138="",$C138="",$D138="",$E138="",$E138&gt;an_final,$L138=FALSE),"",IF($E138&gt;=an_initial,1,""))</f>
        <v/>
      </c>
      <c r="K138" s="226" t="str">
        <f t="shared" ref="K138:K201" si="12">IF(OR($B138="",$C138="",$D138="",$E138="",$E138&gt;an_final,$L138=FALSE),"",1)</f>
        <v/>
      </c>
      <c r="L138" s="367" t="b">
        <f t="shared" ref="L138:L201" si="13">IF(nume_candidat="",FALSE,ISNUMBER(SEARCH(nume_candidat,$B138)))</f>
        <v>0</v>
      </c>
      <c r="M138" s="5">
        <f t="shared" ref="M138:M169" si="14">LEN(B138)-LEN(SUBSTITUTE(B138,",",""))+1</f>
        <v>1</v>
      </c>
    </row>
    <row r="139" spans="1:13" x14ac:dyDescent="0.2">
      <c r="A139" s="216">
        <v>130</v>
      </c>
      <c r="B139" s="39"/>
      <c r="C139" s="39"/>
      <c r="D139" s="39"/>
      <c r="E139" s="38"/>
      <c r="F139" s="38"/>
      <c r="G139" s="38"/>
      <c r="H139" s="67" t="str">
        <f>IF(OR($B139="",$C139="",$D139="",$E139="",$E139&lt;an_initial,$E139&gt;an_final,$L139=FALSE),"",R_STR*VLOOKUP(M139,Coef!$E$2:$F$17,2,FALSE))</f>
        <v/>
      </c>
      <c r="I139" s="67" t="str">
        <f>IF(OR($B139="",$C139="",$D139="",$E139="",$E139&gt;an_final,$L139=FALSE),"",R_STR*VLOOKUP(M139,Coef!$E$2:$F$17,2,FALSE))</f>
        <v/>
      </c>
      <c r="J139" s="226" t="str">
        <f t="shared" si="11"/>
        <v/>
      </c>
      <c r="K139" s="226" t="str">
        <f t="shared" si="12"/>
        <v/>
      </c>
      <c r="L139" s="367" t="b">
        <f t="shared" si="13"/>
        <v>0</v>
      </c>
      <c r="M139" s="5">
        <f t="shared" si="14"/>
        <v>1</v>
      </c>
    </row>
    <row r="140" spans="1:13" x14ac:dyDescent="0.2">
      <c r="A140" s="216">
        <v>131</v>
      </c>
      <c r="B140" s="39"/>
      <c r="C140" s="39"/>
      <c r="D140" s="39"/>
      <c r="E140" s="38"/>
      <c r="F140" s="38"/>
      <c r="G140" s="38"/>
      <c r="H140" s="67" t="str">
        <f>IF(OR($B140="",$C140="",$D140="",$E140="",$E140&lt;an_initial,$E140&gt;an_final,$L140=FALSE),"",R_STR*VLOOKUP(M140,Coef!$E$2:$F$17,2,FALSE))</f>
        <v/>
      </c>
      <c r="I140" s="67" t="str">
        <f>IF(OR($B140="",$C140="",$D140="",$E140="",$E140&gt;an_final,$L140=FALSE),"",R_STR*VLOOKUP(M140,Coef!$E$2:$F$17,2,FALSE))</f>
        <v/>
      </c>
      <c r="J140" s="226" t="str">
        <f t="shared" si="11"/>
        <v/>
      </c>
      <c r="K140" s="226" t="str">
        <f t="shared" si="12"/>
        <v/>
      </c>
      <c r="L140" s="367" t="b">
        <f t="shared" si="13"/>
        <v>0</v>
      </c>
      <c r="M140" s="5">
        <f t="shared" si="14"/>
        <v>1</v>
      </c>
    </row>
    <row r="141" spans="1:13" x14ac:dyDescent="0.2">
      <c r="A141" s="216">
        <v>132</v>
      </c>
      <c r="B141" s="39"/>
      <c r="C141" s="39"/>
      <c r="D141" s="39"/>
      <c r="E141" s="38"/>
      <c r="F141" s="38"/>
      <c r="G141" s="38"/>
      <c r="H141" s="67" t="str">
        <f>IF(OR($B141="",$C141="",$D141="",$E141="",$E141&lt;an_initial,$E141&gt;an_final,$L141=FALSE),"",R_STR*VLOOKUP(M141,Coef!$E$2:$F$17,2,FALSE))</f>
        <v/>
      </c>
      <c r="I141" s="67" t="str">
        <f>IF(OR($B141="",$C141="",$D141="",$E141="",$E141&gt;an_final,$L141=FALSE),"",R_STR*VLOOKUP(M141,Coef!$E$2:$F$17,2,FALSE))</f>
        <v/>
      </c>
      <c r="J141" s="226" t="str">
        <f t="shared" si="11"/>
        <v/>
      </c>
      <c r="K141" s="226" t="str">
        <f t="shared" si="12"/>
        <v/>
      </c>
      <c r="L141" s="367" t="b">
        <f t="shared" si="13"/>
        <v>0</v>
      </c>
      <c r="M141" s="5">
        <f t="shared" si="14"/>
        <v>1</v>
      </c>
    </row>
    <row r="142" spans="1:13" x14ac:dyDescent="0.2">
      <c r="A142" s="216">
        <v>133</v>
      </c>
      <c r="B142" s="39"/>
      <c r="C142" s="39"/>
      <c r="D142" s="39"/>
      <c r="E142" s="38"/>
      <c r="F142" s="38"/>
      <c r="G142" s="38"/>
      <c r="H142" s="67" t="str">
        <f>IF(OR($B142="",$C142="",$D142="",$E142="",$E142&lt;an_initial,$E142&gt;an_final,$L142=FALSE),"",R_STR*VLOOKUP(M142,Coef!$E$2:$F$17,2,FALSE))</f>
        <v/>
      </c>
      <c r="I142" s="67" t="str">
        <f>IF(OR($B142="",$C142="",$D142="",$E142="",$E142&gt;an_final,$L142=FALSE),"",R_STR*VLOOKUP(M142,Coef!$E$2:$F$17,2,FALSE))</f>
        <v/>
      </c>
      <c r="J142" s="226" t="str">
        <f t="shared" si="11"/>
        <v/>
      </c>
      <c r="K142" s="226" t="str">
        <f t="shared" si="12"/>
        <v/>
      </c>
      <c r="L142" s="367" t="b">
        <f t="shared" si="13"/>
        <v>0</v>
      </c>
      <c r="M142" s="5">
        <f t="shared" si="14"/>
        <v>1</v>
      </c>
    </row>
    <row r="143" spans="1:13" x14ac:dyDescent="0.2">
      <c r="A143" s="216">
        <v>134</v>
      </c>
      <c r="B143" s="39"/>
      <c r="C143" s="39"/>
      <c r="D143" s="39"/>
      <c r="E143" s="38"/>
      <c r="F143" s="38"/>
      <c r="G143" s="38"/>
      <c r="H143" s="67" t="str">
        <f>IF(OR($B143="",$C143="",$D143="",$E143="",$E143&lt;an_initial,$E143&gt;an_final,$L143=FALSE),"",R_STR*VLOOKUP(M143,Coef!$E$2:$F$17,2,FALSE))</f>
        <v/>
      </c>
      <c r="I143" s="67" t="str">
        <f>IF(OR($B143="",$C143="",$D143="",$E143="",$E143&gt;an_final,$L143=FALSE),"",R_STR*VLOOKUP(M143,Coef!$E$2:$F$17,2,FALSE))</f>
        <v/>
      </c>
      <c r="J143" s="226" t="str">
        <f t="shared" si="11"/>
        <v/>
      </c>
      <c r="K143" s="226" t="str">
        <f t="shared" si="12"/>
        <v/>
      </c>
      <c r="L143" s="367" t="b">
        <f t="shared" si="13"/>
        <v>0</v>
      </c>
      <c r="M143" s="5">
        <f t="shared" si="14"/>
        <v>1</v>
      </c>
    </row>
    <row r="144" spans="1:13" x14ac:dyDescent="0.2">
      <c r="A144" s="216">
        <v>135</v>
      </c>
      <c r="B144" s="39"/>
      <c r="C144" s="39"/>
      <c r="D144" s="39"/>
      <c r="E144" s="38"/>
      <c r="F144" s="38"/>
      <c r="G144" s="38"/>
      <c r="H144" s="67" t="str">
        <f>IF(OR($B144="",$C144="",$D144="",$E144="",$E144&lt;an_initial,$E144&gt;an_final,$L144=FALSE),"",R_STR*VLOOKUP(M144,Coef!$E$2:$F$17,2,FALSE))</f>
        <v/>
      </c>
      <c r="I144" s="67" t="str">
        <f>IF(OR($B144="",$C144="",$D144="",$E144="",$E144&gt;an_final,$L144=FALSE),"",R_STR*VLOOKUP(M144,Coef!$E$2:$F$17,2,FALSE))</f>
        <v/>
      </c>
      <c r="J144" s="226" t="str">
        <f t="shared" si="11"/>
        <v/>
      </c>
      <c r="K144" s="226" t="str">
        <f t="shared" si="12"/>
        <v/>
      </c>
      <c r="L144" s="367" t="b">
        <f t="shared" si="13"/>
        <v>0</v>
      </c>
      <c r="M144" s="5">
        <f t="shared" si="14"/>
        <v>1</v>
      </c>
    </row>
    <row r="145" spans="1:13" x14ac:dyDescent="0.2">
      <c r="A145" s="216">
        <v>136</v>
      </c>
      <c r="B145" s="39"/>
      <c r="C145" s="39"/>
      <c r="D145" s="39"/>
      <c r="E145" s="38"/>
      <c r="F145" s="38"/>
      <c r="G145" s="38"/>
      <c r="H145" s="67" t="str">
        <f>IF(OR($B145="",$C145="",$D145="",$E145="",$E145&lt;an_initial,$E145&gt;an_final,$L145=FALSE),"",R_STR*VLOOKUP(M145,Coef!$E$2:$F$17,2,FALSE))</f>
        <v/>
      </c>
      <c r="I145" s="67" t="str">
        <f>IF(OR($B145="",$C145="",$D145="",$E145="",$E145&gt;an_final,$L145=FALSE),"",R_STR*VLOOKUP(M145,Coef!$E$2:$F$17,2,FALSE))</f>
        <v/>
      </c>
      <c r="J145" s="226" t="str">
        <f t="shared" si="11"/>
        <v/>
      </c>
      <c r="K145" s="226" t="str">
        <f t="shared" si="12"/>
        <v/>
      </c>
      <c r="L145" s="367" t="b">
        <f t="shared" si="13"/>
        <v>0</v>
      </c>
      <c r="M145" s="5">
        <f t="shared" si="14"/>
        <v>1</v>
      </c>
    </row>
    <row r="146" spans="1:13" x14ac:dyDescent="0.2">
      <c r="A146" s="216">
        <v>137</v>
      </c>
      <c r="B146" s="39"/>
      <c r="C146" s="39"/>
      <c r="D146" s="39"/>
      <c r="E146" s="38"/>
      <c r="F146" s="38"/>
      <c r="G146" s="38"/>
      <c r="H146" s="67" t="str">
        <f>IF(OR($B146="",$C146="",$D146="",$E146="",$E146&lt;an_initial,$E146&gt;an_final,$L146=FALSE),"",R_STR*VLOOKUP(M146,Coef!$E$2:$F$17,2,FALSE))</f>
        <v/>
      </c>
      <c r="I146" s="67" t="str">
        <f>IF(OR($B146="",$C146="",$D146="",$E146="",$E146&gt;an_final,$L146=FALSE),"",R_STR*VLOOKUP(M146,Coef!$E$2:$F$17,2,FALSE))</f>
        <v/>
      </c>
      <c r="J146" s="226" t="str">
        <f t="shared" si="11"/>
        <v/>
      </c>
      <c r="K146" s="226" t="str">
        <f t="shared" si="12"/>
        <v/>
      </c>
      <c r="L146" s="367" t="b">
        <f t="shared" si="13"/>
        <v>0</v>
      </c>
      <c r="M146" s="5">
        <f t="shared" si="14"/>
        <v>1</v>
      </c>
    </row>
    <row r="147" spans="1:13" x14ac:dyDescent="0.2">
      <c r="A147" s="216">
        <v>138</v>
      </c>
      <c r="B147" s="39"/>
      <c r="C147" s="39"/>
      <c r="D147" s="39"/>
      <c r="E147" s="38"/>
      <c r="F147" s="38"/>
      <c r="G147" s="38"/>
      <c r="H147" s="67" t="str">
        <f>IF(OR($B147="",$C147="",$D147="",$E147="",$E147&lt;an_initial,$E147&gt;an_final,$L147=FALSE),"",R_STR*VLOOKUP(M147,Coef!$E$2:$F$17,2,FALSE))</f>
        <v/>
      </c>
      <c r="I147" s="67" t="str">
        <f>IF(OR($B147="",$C147="",$D147="",$E147="",$E147&gt;an_final,$L147=FALSE),"",R_STR*VLOOKUP(M147,Coef!$E$2:$F$17,2,FALSE))</f>
        <v/>
      </c>
      <c r="J147" s="226" t="str">
        <f t="shared" si="11"/>
        <v/>
      </c>
      <c r="K147" s="226" t="str">
        <f t="shared" si="12"/>
        <v/>
      </c>
      <c r="L147" s="367" t="b">
        <f t="shared" si="13"/>
        <v>0</v>
      </c>
      <c r="M147" s="5">
        <f t="shared" si="14"/>
        <v>1</v>
      </c>
    </row>
    <row r="148" spans="1:13" x14ac:dyDescent="0.2">
      <c r="A148" s="216">
        <v>139</v>
      </c>
      <c r="B148" s="39"/>
      <c r="C148" s="39"/>
      <c r="D148" s="39"/>
      <c r="E148" s="38"/>
      <c r="F148" s="38"/>
      <c r="G148" s="38"/>
      <c r="H148" s="67" t="str">
        <f>IF(OR($B148="",$C148="",$D148="",$E148="",$E148&lt;an_initial,$E148&gt;an_final,$L148=FALSE),"",R_STR*VLOOKUP(M148,Coef!$E$2:$F$17,2,FALSE))</f>
        <v/>
      </c>
      <c r="I148" s="67" t="str">
        <f>IF(OR($B148="",$C148="",$D148="",$E148="",$E148&gt;an_final,$L148=FALSE),"",R_STR*VLOOKUP(M148,Coef!$E$2:$F$17,2,FALSE))</f>
        <v/>
      </c>
      <c r="J148" s="226" t="str">
        <f t="shared" si="11"/>
        <v/>
      </c>
      <c r="K148" s="226" t="str">
        <f t="shared" si="12"/>
        <v/>
      </c>
      <c r="L148" s="367" t="b">
        <f t="shared" si="13"/>
        <v>0</v>
      </c>
      <c r="M148" s="5">
        <f t="shared" si="14"/>
        <v>1</v>
      </c>
    </row>
    <row r="149" spans="1:13" x14ac:dyDescent="0.2">
      <c r="A149" s="216">
        <v>140</v>
      </c>
      <c r="B149" s="39"/>
      <c r="C149" s="39"/>
      <c r="D149" s="39"/>
      <c r="E149" s="38"/>
      <c r="F149" s="38"/>
      <c r="G149" s="38"/>
      <c r="H149" s="67" t="str">
        <f>IF(OR($B149="",$C149="",$D149="",$E149="",$E149&lt;an_initial,$E149&gt;an_final,$L149=FALSE),"",R_STR*VLOOKUP(M149,Coef!$E$2:$F$17,2,FALSE))</f>
        <v/>
      </c>
      <c r="I149" s="67" t="str">
        <f>IF(OR($B149="",$C149="",$D149="",$E149="",$E149&gt;an_final,$L149=FALSE),"",R_STR*VLOOKUP(M149,Coef!$E$2:$F$17,2,FALSE))</f>
        <v/>
      </c>
      <c r="J149" s="226" t="str">
        <f t="shared" si="11"/>
        <v/>
      </c>
      <c r="K149" s="226" t="str">
        <f t="shared" si="12"/>
        <v/>
      </c>
      <c r="L149" s="367" t="b">
        <f t="shared" si="13"/>
        <v>0</v>
      </c>
      <c r="M149" s="5">
        <f t="shared" si="14"/>
        <v>1</v>
      </c>
    </row>
    <row r="150" spans="1:13" x14ac:dyDescent="0.2">
      <c r="A150" s="216">
        <v>141</v>
      </c>
      <c r="B150" s="39"/>
      <c r="C150" s="39"/>
      <c r="D150" s="39"/>
      <c r="E150" s="38"/>
      <c r="F150" s="38"/>
      <c r="G150" s="38"/>
      <c r="H150" s="67" t="str">
        <f>IF(OR($B150="",$C150="",$D150="",$E150="",$E150&lt;an_initial,$E150&gt;an_final,$L150=FALSE),"",R_STR*VLOOKUP(M150,Coef!$E$2:$F$17,2,FALSE))</f>
        <v/>
      </c>
      <c r="I150" s="67" t="str">
        <f>IF(OR($B150="",$C150="",$D150="",$E150="",$E150&gt;an_final,$L150=FALSE),"",R_STR*VLOOKUP(M150,Coef!$E$2:$F$17,2,FALSE))</f>
        <v/>
      </c>
      <c r="J150" s="226" t="str">
        <f t="shared" si="11"/>
        <v/>
      </c>
      <c r="K150" s="226" t="str">
        <f t="shared" si="12"/>
        <v/>
      </c>
      <c r="L150" s="367" t="b">
        <f t="shared" si="13"/>
        <v>0</v>
      </c>
      <c r="M150" s="5">
        <f t="shared" si="14"/>
        <v>1</v>
      </c>
    </row>
    <row r="151" spans="1:13" x14ac:dyDescent="0.2">
      <c r="A151" s="216">
        <v>142</v>
      </c>
      <c r="B151" s="39"/>
      <c r="C151" s="39"/>
      <c r="D151" s="39"/>
      <c r="E151" s="38"/>
      <c r="F151" s="38"/>
      <c r="G151" s="38"/>
      <c r="H151" s="67" t="str">
        <f>IF(OR($B151="",$C151="",$D151="",$E151="",$E151&lt;an_initial,$E151&gt;an_final,$L151=FALSE),"",R_STR*VLOOKUP(M151,Coef!$E$2:$F$17,2,FALSE))</f>
        <v/>
      </c>
      <c r="I151" s="67" t="str">
        <f>IF(OR($B151="",$C151="",$D151="",$E151="",$E151&gt;an_final,$L151=FALSE),"",R_STR*VLOOKUP(M151,Coef!$E$2:$F$17,2,FALSE))</f>
        <v/>
      </c>
      <c r="J151" s="226" t="str">
        <f t="shared" si="11"/>
        <v/>
      </c>
      <c r="K151" s="226" t="str">
        <f t="shared" si="12"/>
        <v/>
      </c>
      <c r="L151" s="367" t="b">
        <f t="shared" si="13"/>
        <v>0</v>
      </c>
      <c r="M151" s="5">
        <f t="shared" si="14"/>
        <v>1</v>
      </c>
    </row>
    <row r="152" spans="1:13" x14ac:dyDescent="0.2">
      <c r="A152" s="216">
        <v>143</v>
      </c>
      <c r="B152" s="39"/>
      <c r="C152" s="39"/>
      <c r="D152" s="39"/>
      <c r="E152" s="38"/>
      <c r="F152" s="38"/>
      <c r="G152" s="38"/>
      <c r="H152" s="67" t="str">
        <f>IF(OR($B152="",$C152="",$D152="",$E152="",$E152&lt;an_initial,$E152&gt;an_final,$L152=FALSE),"",R_STR*VLOOKUP(M152,Coef!$E$2:$F$17,2,FALSE))</f>
        <v/>
      </c>
      <c r="I152" s="67" t="str">
        <f>IF(OR($B152="",$C152="",$D152="",$E152="",$E152&gt;an_final,$L152=FALSE),"",R_STR*VLOOKUP(M152,Coef!$E$2:$F$17,2,FALSE))</f>
        <v/>
      </c>
      <c r="J152" s="226" t="str">
        <f t="shared" si="11"/>
        <v/>
      </c>
      <c r="K152" s="226" t="str">
        <f t="shared" si="12"/>
        <v/>
      </c>
      <c r="L152" s="367" t="b">
        <f t="shared" si="13"/>
        <v>0</v>
      </c>
      <c r="M152" s="5">
        <f t="shared" si="14"/>
        <v>1</v>
      </c>
    </row>
    <row r="153" spans="1:13" x14ac:dyDescent="0.2">
      <c r="A153" s="216">
        <v>144</v>
      </c>
      <c r="B153" s="39"/>
      <c r="C153" s="39"/>
      <c r="D153" s="39"/>
      <c r="E153" s="38"/>
      <c r="F153" s="38"/>
      <c r="G153" s="38"/>
      <c r="H153" s="67" t="str">
        <f>IF(OR($B153="",$C153="",$D153="",$E153="",$E153&lt;an_initial,$E153&gt;an_final,$L153=FALSE),"",R_STR*VLOOKUP(M153,Coef!$E$2:$F$17,2,FALSE))</f>
        <v/>
      </c>
      <c r="I153" s="67" t="str">
        <f>IF(OR($B153="",$C153="",$D153="",$E153="",$E153&gt;an_final,$L153=FALSE),"",R_STR*VLOOKUP(M153,Coef!$E$2:$F$17,2,FALSE))</f>
        <v/>
      </c>
      <c r="J153" s="226" t="str">
        <f t="shared" si="11"/>
        <v/>
      </c>
      <c r="K153" s="226" t="str">
        <f t="shared" si="12"/>
        <v/>
      </c>
      <c r="L153" s="367" t="b">
        <f t="shared" si="13"/>
        <v>0</v>
      </c>
      <c r="M153" s="5">
        <f t="shared" si="14"/>
        <v>1</v>
      </c>
    </row>
    <row r="154" spans="1:13" x14ac:dyDescent="0.2">
      <c r="A154" s="216">
        <v>145</v>
      </c>
      <c r="B154" s="39"/>
      <c r="C154" s="39"/>
      <c r="D154" s="39"/>
      <c r="E154" s="38"/>
      <c r="F154" s="38"/>
      <c r="G154" s="38"/>
      <c r="H154" s="67" t="str">
        <f>IF(OR($B154="",$C154="",$D154="",$E154="",$E154&lt;an_initial,$E154&gt;an_final,$L154=FALSE),"",R_STR*VLOOKUP(M154,Coef!$E$2:$F$17,2,FALSE))</f>
        <v/>
      </c>
      <c r="I154" s="67" t="str">
        <f>IF(OR($B154="",$C154="",$D154="",$E154="",$E154&gt;an_final,$L154=FALSE),"",R_STR*VLOOKUP(M154,Coef!$E$2:$F$17,2,FALSE))</f>
        <v/>
      </c>
      <c r="J154" s="226" t="str">
        <f t="shared" si="11"/>
        <v/>
      </c>
      <c r="K154" s="226" t="str">
        <f t="shared" si="12"/>
        <v/>
      </c>
      <c r="L154" s="367" t="b">
        <f t="shared" si="13"/>
        <v>0</v>
      </c>
      <c r="M154" s="5">
        <f t="shared" si="14"/>
        <v>1</v>
      </c>
    </row>
    <row r="155" spans="1:13" x14ac:dyDescent="0.2">
      <c r="A155" s="216">
        <v>146</v>
      </c>
      <c r="B155" s="39"/>
      <c r="C155" s="39"/>
      <c r="D155" s="39"/>
      <c r="E155" s="38"/>
      <c r="F155" s="38"/>
      <c r="G155" s="38"/>
      <c r="H155" s="67" t="str">
        <f>IF(OR($B155="",$C155="",$D155="",$E155="",$E155&lt;an_initial,$E155&gt;an_final,$L155=FALSE),"",R_STR*VLOOKUP(M155,Coef!$E$2:$F$17,2,FALSE))</f>
        <v/>
      </c>
      <c r="I155" s="67" t="str">
        <f>IF(OR($B155="",$C155="",$D155="",$E155="",$E155&gt;an_final,$L155=FALSE),"",R_STR*VLOOKUP(M155,Coef!$E$2:$F$17,2,FALSE))</f>
        <v/>
      </c>
      <c r="J155" s="226" t="str">
        <f t="shared" si="11"/>
        <v/>
      </c>
      <c r="K155" s="226" t="str">
        <f t="shared" si="12"/>
        <v/>
      </c>
      <c r="L155" s="367" t="b">
        <f t="shared" si="13"/>
        <v>0</v>
      </c>
      <c r="M155" s="5">
        <f t="shared" si="14"/>
        <v>1</v>
      </c>
    </row>
    <row r="156" spans="1:13" x14ac:dyDescent="0.2">
      <c r="A156" s="216">
        <v>147</v>
      </c>
      <c r="B156" s="39"/>
      <c r="C156" s="39"/>
      <c r="D156" s="39"/>
      <c r="E156" s="38"/>
      <c r="F156" s="38"/>
      <c r="G156" s="38"/>
      <c r="H156" s="67" t="str">
        <f>IF(OR($B156="",$C156="",$D156="",$E156="",$E156&lt;an_initial,$E156&gt;an_final,$L156=FALSE),"",R_STR*VLOOKUP(M156,Coef!$E$2:$F$17,2,FALSE))</f>
        <v/>
      </c>
      <c r="I156" s="67" t="str">
        <f>IF(OR($B156="",$C156="",$D156="",$E156="",$E156&gt;an_final,$L156=FALSE),"",R_STR*VLOOKUP(M156,Coef!$E$2:$F$17,2,FALSE))</f>
        <v/>
      </c>
      <c r="J156" s="226" t="str">
        <f t="shared" si="11"/>
        <v/>
      </c>
      <c r="K156" s="226" t="str">
        <f t="shared" si="12"/>
        <v/>
      </c>
      <c r="L156" s="367" t="b">
        <f t="shared" si="13"/>
        <v>0</v>
      </c>
      <c r="M156" s="5">
        <f t="shared" si="14"/>
        <v>1</v>
      </c>
    </row>
    <row r="157" spans="1:13" x14ac:dyDescent="0.2">
      <c r="A157" s="216">
        <v>148</v>
      </c>
      <c r="B157" s="39"/>
      <c r="C157" s="39"/>
      <c r="D157" s="39"/>
      <c r="E157" s="38"/>
      <c r="F157" s="38"/>
      <c r="G157" s="38"/>
      <c r="H157" s="67" t="str">
        <f>IF(OR($B157="",$C157="",$D157="",$E157="",$E157&lt;an_initial,$E157&gt;an_final,$L157=FALSE),"",R_STR*VLOOKUP(M157,Coef!$E$2:$F$17,2,FALSE))</f>
        <v/>
      </c>
      <c r="I157" s="67" t="str">
        <f>IF(OR($B157="",$C157="",$D157="",$E157="",$E157&gt;an_final,$L157=FALSE),"",R_STR*VLOOKUP(M157,Coef!$E$2:$F$17,2,FALSE))</f>
        <v/>
      </c>
      <c r="J157" s="226" t="str">
        <f t="shared" si="11"/>
        <v/>
      </c>
      <c r="K157" s="226" t="str">
        <f t="shared" si="12"/>
        <v/>
      </c>
      <c r="L157" s="367" t="b">
        <f t="shared" si="13"/>
        <v>0</v>
      </c>
      <c r="M157" s="5">
        <f t="shared" si="14"/>
        <v>1</v>
      </c>
    </row>
    <row r="158" spans="1:13" x14ac:dyDescent="0.2">
      <c r="A158" s="216">
        <v>149</v>
      </c>
      <c r="B158" s="39"/>
      <c r="C158" s="39"/>
      <c r="D158" s="39"/>
      <c r="E158" s="38"/>
      <c r="F158" s="38"/>
      <c r="G158" s="38"/>
      <c r="H158" s="67" t="str">
        <f>IF(OR($B158="",$C158="",$D158="",$E158="",$E158&lt;an_initial,$E158&gt;an_final,$L158=FALSE),"",R_STR*VLOOKUP(M158,Coef!$E$2:$F$17,2,FALSE))</f>
        <v/>
      </c>
      <c r="I158" s="67" t="str">
        <f>IF(OR($B158="",$C158="",$D158="",$E158="",$E158&gt;an_final,$L158=FALSE),"",R_STR*VLOOKUP(M158,Coef!$E$2:$F$17,2,FALSE))</f>
        <v/>
      </c>
      <c r="J158" s="226" t="str">
        <f t="shared" si="11"/>
        <v/>
      </c>
      <c r="K158" s="226" t="str">
        <f t="shared" si="12"/>
        <v/>
      </c>
      <c r="L158" s="367" t="b">
        <f t="shared" si="13"/>
        <v>0</v>
      </c>
      <c r="M158" s="5">
        <f t="shared" si="14"/>
        <v>1</v>
      </c>
    </row>
    <row r="159" spans="1:13" x14ac:dyDescent="0.2">
      <c r="A159" s="216">
        <v>150</v>
      </c>
      <c r="B159" s="39"/>
      <c r="C159" s="39"/>
      <c r="D159" s="39"/>
      <c r="E159" s="38"/>
      <c r="F159" s="38"/>
      <c r="G159" s="38"/>
      <c r="H159" s="67" t="str">
        <f>IF(OR($B159="",$C159="",$D159="",$E159="",$E159&lt;an_initial,$E159&gt;an_final,$L159=FALSE),"",R_STR*VLOOKUP(M159,Coef!$E$2:$F$17,2,FALSE))</f>
        <v/>
      </c>
      <c r="I159" s="67" t="str">
        <f>IF(OR($B159="",$C159="",$D159="",$E159="",$E159&gt;an_final,$L159=FALSE),"",R_STR*VLOOKUP(M159,Coef!$E$2:$F$17,2,FALSE))</f>
        <v/>
      </c>
      <c r="J159" s="226" t="str">
        <f t="shared" si="11"/>
        <v/>
      </c>
      <c r="K159" s="226" t="str">
        <f t="shared" si="12"/>
        <v/>
      </c>
      <c r="L159" s="367" t="b">
        <f t="shared" si="13"/>
        <v>0</v>
      </c>
      <c r="M159" s="5">
        <f t="shared" si="14"/>
        <v>1</v>
      </c>
    </row>
    <row r="160" spans="1:13" x14ac:dyDescent="0.2">
      <c r="A160" s="216">
        <v>151</v>
      </c>
      <c r="B160" s="39"/>
      <c r="C160" s="39"/>
      <c r="D160" s="39"/>
      <c r="E160" s="38"/>
      <c r="F160" s="38"/>
      <c r="G160" s="38"/>
      <c r="H160" s="67" t="str">
        <f>IF(OR($B160="",$C160="",$D160="",$E160="",$E160&lt;an_initial,$E160&gt;an_final,$L160=FALSE),"",R_STR*VLOOKUP(M160,Coef!$E$2:$F$17,2,FALSE))</f>
        <v/>
      </c>
      <c r="I160" s="67" t="str">
        <f>IF(OR($B160="",$C160="",$D160="",$E160="",$E160&gt;an_final,$L160=FALSE),"",R_STR*VLOOKUP(M160,Coef!$E$2:$F$17,2,FALSE))</f>
        <v/>
      </c>
      <c r="J160" s="226" t="str">
        <f t="shared" si="11"/>
        <v/>
      </c>
      <c r="K160" s="226" t="str">
        <f t="shared" si="12"/>
        <v/>
      </c>
      <c r="L160" s="367" t="b">
        <f t="shared" si="13"/>
        <v>0</v>
      </c>
      <c r="M160" s="5">
        <f t="shared" si="14"/>
        <v>1</v>
      </c>
    </row>
    <row r="161" spans="1:13" x14ac:dyDescent="0.2">
      <c r="A161" s="216">
        <v>152</v>
      </c>
      <c r="B161" s="39"/>
      <c r="C161" s="39"/>
      <c r="D161" s="39"/>
      <c r="E161" s="38"/>
      <c r="F161" s="38"/>
      <c r="G161" s="38"/>
      <c r="H161" s="67" t="str">
        <f>IF(OR($B161="",$C161="",$D161="",$E161="",$E161&lt;an_initial,$E161&gt;an_final,$L161=FALSE),"",R_STR*VLOOKUP(M161,Coef!$E$2:$F$17,2,FALSE))</f>
        <v/>
      </c>
      <c r="I161" s="67" t="str">
        <f>IF(OR($B161="",$C161="",$D161="",$E161="",$E161&gt;an_final,$L161=FALSE),"",R_STR*VLOOKUP(M161,Coef!$E$2:$F$17,2,FALSE))</f>
        <v/>
      </c>
      <c r="J161" s="226" t="str">
        <f t="shared" si="11"/>
        <v/>
      </c>
      <c r="K161" s="226" t="str">
        <f t="shared" si="12"/>
        <v/>
      </c>
      <c r="L161" s="367" t="b">
        <f t="shared" si="13"/>
        <v>0</v>
      </c>
      <c r="M161" s="5">
        <f t="shared" si="14"/>
        <v>1</v>
      </c>
    </row>
    <row r="162" spans="1:13" x14ac:dyDescent="0.2">
      <c r="A162" s="216">
        <v>153</v>
      </c>
      <c r="B162" s="39"/>
      <c r="C162" s="39"/>
      <c r="D162" s="39"/>
      <c r="E162" s="38"/>
      <c r="F162" s="38"/>
      <c r="G162" s="38"/>
      <c r="H162" s="67" t="str">
        <f>IF(OR($B162="",$C162="",$D162="",$E162="",$E162&lt;an_initial,$E162&gt;an_final,$L162=FALSE),"",R_STR*VLOOKUP(M162,Coef!$E$2:$F$17,2,FALSE))</f>
        <v/>
      </c>
      <c r="I162" s="67" t="str">
        <f>IF(OR($B162="",$C162="",$D162="",$E162="",$E162&gt;an_final,$L162=FALSE),"",R_STR*VLOOKUP(M162,Coef!$E$2:$F$17,2,FALSE))</f>
        <v/>
      </c>
      <c r="J162" s="226" t="str">
        <f t="shared" si="11"/>
        <v/>
      </c>
      <c r="K162" s="226" t="str">
        <f t="shared" si="12"/>
        <v/>
      </c>
      <c r="L162" s="367" t="b">
        <f t="shared" si="13"/>
        <v>0</v>
      </c>
      <c r="M162" s="5">
        <f t="shared" si="14"/>
        <v>1</v>
      </c>
    </row>
    <row r="163" spans="1:13" x14ac:dyDescent="0.2">
      <c r="A163" s="216">
        <v>154</v>
      </c>
      <c r="B163" s="39"/>
      <c r="C163" s="39"/>
      <c r="D163" s="39"/>
      <c r="E163" s="38"/>
      <c r="F163" s="38"/>
      <c r="G163" s="38"/>
      <c r="H163" s="67" t="str">
        <f>IF(OR($B163="",$C163="",$D163="",$E163="",$E163&lt;an_initial,$E163&gt;an_final,$L163=FALSE),"",R_STR*VLOOKUP(M163,Coef!$E$2:$F$17,2,FALSE))</f>
        <v/>
      </c>
      <c r="I163" s="67" t="str">
        <f>IF(OR($B163="",$C163="",$D163="",$E163="",$E163&gt;an_final,$L163=FALSE),"",R_STR*VLOOKUP(M163,Coef!$E$2:$F$17,2,FALSE))</f>
        <v/>
      </c>
      <c r="J163" s="226" t="str">
        <f t="shared" si="11"/>
        <v/>
      </c>
      <c r="K163" s="226" t="str">
        <f t="shared" si="12"/>
        <v/>
      </c>
      <c r="L163" s="367" t="b">
        <f t="shared" si="13"/>
        <v>0</v>
      </c>
      <c r="M163" s="5">
        <f t="shared" si="14"/>
        <v>1</v>
      </c>
    </row>
    <row r="164" spans="1:13" x14ac:dyDescent="0.2">
      <c r="A164" s="216">
        <v>155</v>
      </c>
      <c r="B164" s="39"/>
      <c r="C164" s="39"/>
      <c r="D164" s="39"/>
      <c r="E164" s="38"/>
      <c r="F164" s="38"/>
      <c r="G164" s="38"/>
      <c r="H164" s="67" t="str">
        <f>IF(OR($B164="",$C164="",$D164="",$E164="",$E164&lt;an_initial,$E164&gt;an_final,$L164=FALSE),"",R_STR*VLOOKUP(M164,Coef!$E$2:$F$17,2,FALSE))</f>
        <v/>
      </c>
      <c r="I164" s="67" t="str">
        <f>IF(OR($B164="",$C164="",$D164="",$E164="",$E164&gt;an_final,$L164=FALSE),"",R_STR*VLOOKUP(M164,Coef!$E$2:$F$17,2,FALSE))</f>
        <v/>
      </c>
      <c r="J164" s="226" t="str">
        <f t="shared" si="11"/>
        <v/>
      </c>
      <c r="K164" s="226" t="str">
        <f t="shared" si="12"/>
        <v/>
      </c>
      <c r="L164" s="367" t="b">
        <f t="shared" si="13"/>
        <v>0</v>
      </c>
      <c r="M164" s="5">
        <f t="shared" si="14"/>
        <v>1</v>
      </c>
    </row>
    <row r="165" spans="1:13" x14ac:dyDescent="0.2">
      <c r="A165" s="216">
        <v>156</v>
      </c>
      <c r="B165" s="39"/>
      <c r="C165" s="39"/>
      <c r="D165" s="39"/>
      <c r="E165" s="38"/>
      <c r="F165" s="38"/>
      <c r="G165" s="38"/>
      <c r="H165" s="67" t="str">
        <f>IF(OR($B165="",$C165="",$D165="",$E165="",$E165&lt;an_initial,$E165&gt;an_final,$L165=FALSE),"",R_STR*VLOOKUP(M165,Coef!$E$2:$F$17,2,FALSE))</f>
        <v/>
      </c>
      <c r="I165" s="67" t="str">
        <f>IF(OR($B165="",$C165="",$D165="",$E165="",$E165&gt;an_final,$L165=FALSE),"",R_STR*VLOOKUP(M165,Coef!$E$2:$F$17,2,FALSE))</f>
        <v/>
      </c>
      <c r="J165" s="226" t="str">
        <f t="shared" si="11"/>
        <v/>
      </c>
      <c r="K165" s="226" t="str">
        <f t="shared" si="12"/>
        <v/>
      </c>
      <c r="L165" s="367" t="b">
        <f t="shared" si="13"/>
        <v>0</v>
      </c>
      <c r="M165" s="5">
        <f t="shared" si="14"/>
        <v>1</v>
      </c>
    </row>
    <row r="166" spans="1:13" x14ac:dyDescent="0.2">
      <c r="A166" s="216">
        <v>157</v>
      </c>
      <c r="B166" s="39"/>
      <c r="C166" s="39"/>
      <c r="D166" s="39"/>
      <c r="E166" s="38"/>
      <c r="F166" s="38"/>
      <c r="G166" s="38"/>
      <c r="H166" s="67" t="str">
        <f>IF(OR($B166="",$C166="",$D166="",$E166="",$E166&lt;an_initial,$E166&gt;an_final,$L166=FALSE),"",R_STR*VLOOKUP(M166,Coef!$E$2:$F$17,2,FALSE))</f>
        <v/>
      </c>
      <c r="I166" s="67" t="str">
        <f>IF(OR($B166="",$C166="",$D166="",$E166="",$E166&gt;an_final,$L166=FALSE),"",R_STR*VLOOKUP(M166,Coef!$E$2:$F$17,2,FALSE))</f>
        <v/>
      </c>
      <c r="J166" s="226" t="str">
        <f t="shared" si="11"/>
        <v/>
      </c>
      <c r="K166" s="226" t="str">
        <f t="shared" si="12"/>
        <v/>
      </c>
      <c r="L166" s="367" t="b">
        <f t="shared" si="13"/>
        <v>0</v>
      </c>
      <c r="M166" s="5">
        <f t="shared" si="14"/>
        <v>1</v>
      </c>
    </row>
    <row r="167" spans="1:13" x14ac:dyDescent="0.2">
      <c r="A167" s="216">
        <v>158</v>
      </c>
      <c r="B167" s="39"/>
      <c r="C167" s="39"/>
      <c r="D167" s="39"/>
      <c r="E167" s="38"/>
      <c r="F167" s="38"/>
      <c r="G167" s="38"/>
      <c r="H167" s="67" t="str">
        <f>IF(OR($B167="",$C167="",$D167="",$E167="",$E167&lt;an_initial,$E167&gt;an_final,$L167=FALSE),"",R_STR*VLOOKUP(M167,Coef!$E$2:$F$17,2,FALSE))</f>
        <v/>
      </c>
      <c r="I167" s="67" t="str">
        <f>IF(OR($B167="",$C167="",$D167="",$E167="",$E167&gt;an_final,$L167=FALSE),"",R_STR*VLOOKUP(M167,Coef!$E$2:$F$17,2,FALSE))</f>
        <v/>
      </c>
      <c r="J167" s="226" t="str">
        <f t="shared" si="11"/>
        <v/>
      </c>
      <c r="K167" s="226" t="str">
        <f t="shared" si="12"/>
        <v/>
      </c>
      <c r="L167" s="367" t="b">
        <f t="shared" si="13"/>
        <v>0</v>
      </c>
      <c r="M167" s="5">
        <f t="shared" si="14"/>
        <v>1</v>
      </c>
    </row>
    <row r="168" spans="1:13" x14ac:dyDescent="0.2">
      <c r="A168" s="216">
        <v>159</v>
      </c>
      <c r="B168" s="39"/>
      <c r="C168" s="39"/>
      <c r="D168" s="39"/>
      <c r="E168" s="38"/>
      <c r="F168" s="38"/>
      <c r="G168" s="38"/>
      <c r="H168" s="67" t="str">
        <f>IF(OR($B168="",$C168="",$D168="",$E168="",$E168&lt;an_initial,$E168&gt;an_final,$L168=FALSE),"",R_STR*VLOOKUP(M168,Coef!$E$2:$F$17,2,FALSE))</f>
        <v/>
      </c>
      <c r="I168" s="67" t="str">
        <f>IF(OR($B168="",$C168="",$D168="",$E168="",$E168&gt;an_final,$L168=FALSE),"",R_STR*VLOOKUP(M168,Coef!$E$2:$F$17,2,FALSE))</f>
        <v/>
      </c>
      <c r="J168" s="226" t="str">
        <f t="shared" si="11"/>
        <v/>
      </c>
      <c r="K168" s="226" t="str">
        <f t="shared" si="12"/>
        <v/>
      </c>
      <c r="L168" s="367" t="b">
        <f t="shared" si="13"/>
        <v>0</v>
      </c>
      <c r="M168" s="5">
        <f t="shared" si="14"/>
        <v>1</v>
      </c>
    </row>
    <row r="169" spans="1:13" x14ac:dyDescent="0.2">
      <c r="A169" s="216">
        <v>160</v>
      </c>
      <c r="B169" s="39"/>
      <c r="C169" s="39"/>
      <c r="D169" s="39"/>
      <c r="E169" s="38"/>
      <c r="F169" s="38"/>
      <c r="G169" s="38"/>
      <c r="H169" s="67" t="str">
        <f>IF(OR($B169="",$C169="",$D169="",$E169="",$E169&lt;an_initial,$E169&gt;an_final,$L169=FALSE),"",R_STR*VLOOKUP(M169,Coef!$E$2:$F$17,2,FALSE))</f>
        <v/>
      </c>
      <c r="I169" s="67" t="str">
        <f>IF(OR($B169="",$C169="",$D169="",$E169="",$E169&gt;an_final,$L169=FALSE),"",R_STR*VLOOKUP(M169,Coef!$E$2:$F$17,2,FALSE))</f>
        <v/>
      </c>
      <c r="J169" s="226" t="str">
        <f t="shared" si="11"/>
        <v/>
      </c>
      <c r="K169" s="226" t="str">
        <f t="shared" si="12"/>
        <v/>
      </c>
      <c r="L169" s="367" t="b">
        <f t="shared" si="13"/>
        <v>0</v>
      </c>
      <c r="M169" s="5">
        <f t="shared" si="14"/>
        <v>1</v>
      </c>
    </row>
    <row r="170" spans="1:13" x14ac:dyDescent="0.2">
      <c r="A170" s="216">
        <v>161</v>
      </c>
      <c r="B170" s="39"/>
      <c r="C170" s="39"/>
      <c r="D170" s="39"/>
      <c r="E170" s="38"/>
      <c r="F170" s="38"/>
      <c r="G170" s="38"/>
      <c r="H170" s="67" t="str">
        <f>IF(OR($B170="",$C170="",$D170="",$E170="",$E170&lt;an_initial,$E170&gt;an_final,$L170=FALSE),"",R_STR*VLOOKUP(M170,Coef!$E$2:$F$17,2,FALSE))</f>
        <v/>
      </c>
      <c r="I170" s="67" t="str">
        <f>IF(OR($B170="",$C170="",$D170="",$E170="",$E170&gt;an_final,$L170=FALSE),"",R_STR*VLOOKUP(M170,Coef!$E$2:$F$17,2,FALSE))</f>
        <v/>
      </c>
      <c r="J170" s="226" t="str">
        <f t="shared" si="11"/>
        <v/>
      </c>
      <c r="K170" s="226" t="str">
        <f t="shared" si="12"/>
        <v/>
      </c>
      <c r="L170" s="367" t="b">
        <f t="shared" si="13"/>
        <v>0</v>
      </c>
      <c r="M170" s="5">
        <f t="shared" ref="M170:M202" si="15">LEN(B170)-LEN(SUBSTITUTE(B170,",",""))+1</f>
        <v>1</v>
      </c>
    </row>
    <row r="171" spans="1:13" x14ac:dyDescent="0.2">
      <c r="A171" s="216">
        <v>162</v>
      </c>
      <c r="B171" s="39"/>
      <c r="C171" s="39"/>
      <c r="D171" s="39"/>
      <c r="E171" s="38"/>
      <c r="F171" s="38"/>
      <c r="G171" s="38"/>
      <c r="H171" s="67" t="str">
        <f>IF(OR($B171="",$C171="",$D171="",$E171="",$E171&lt;an_initial,$E171&gt;an_final,$L171=FALSE),"",R_STR*VLOOKUP(M171,Coef!$E$2:$F$17,2,FALSE))</f>
        <v/>
      </c>
      <c r="I171" s="67" t="str">
        <f>IF(OR($B171="",$C171="",$D171="",$E171="",$E171&gt;an_final,$L171=FALSE),"",R_STR*VLOOKUP(M171,Coef!$E$2:$F$17,2,FALSE))</f>
        <v/>
      </c>
      <c r="J171" s="226" t="str">
        <f t="shared" si="11"/>
        <v/>
      </c>
      <c r="K171" s="226" t="str">
        <f t="shared" si="12"/>
        <v/>
      </c>
      <c r="L171" s="367" t="b">
        <f t="shared" si="13"/>
        <v>0</v>
      </c>
      <c r="M171" s="5">
        <f t="shared" si="15"/>
        <v>1</v>
      </c>
    </row>
    <row r="172" spans="1:13" x14ac:dyDescent="0.2">
      <c r="A172" s="216">
        <v>163</v>
      </c>
      <c r="B172" s="39"/>
      <c r="C172" s="39"/>
      <c r="D172" s="39"/>
      <c r="E172" s="38"/>
      <c r="F172" s="38"/>
      <c r="G172" s="38"/>
      <c r="H172" s="67" t="str">
        <f>IF(OR($B172="",$C172="",$D172="",$E172="",$E172&lt;an_initial,$E172&gt;an_final,$L172=FALSE),"",R_STR*VLOOKUP(M172,Coef!$E$2:$F$17,2,FALSE))</f>
        <v/>
      </c>
      <c r="I172" s="67" t="str">
        <f>IF(OR($B172="",$C172="",$D172="",$E172="",$E172&gt;an_final,$L172=FALSE),"",R_STR*VLOOKUP(M172,Coef!$E$2:$F$17,2,FALSE))</f>
        <v/>
      </c>
      <c r="J172" s="226" t="str">
        <f t="shared" si="11"/>
        <v/>
      </c>
      <c r="K172" s="226" t="str">
        <f t="shared" si="12"/>
        <v/>
      </c>
      <c r="L172" s="367" t="b">
        <f t="shared" si="13"/>
        <v>0</v>
      </c>
      <c r="M172" s="5">
        <f t="shared" si="15"/>
        <v>1</v>
      </c>
    </row>
    <row r="173" spans="1:13" x14ac:dyDescent="0.2">
      <c r="A173" s="216">
        <v>164</v>
      </c>
      <c r="B173" s="39"/>
      <c r="C173" s="39"/>
      <c r="D173" s="39"/>
      <c r="E173" s="38"/>
      <c r="F173" s="38"/>
      <c r="G173" s="38"/>
      <c r="H173" s="67" t="str">
        <f>IF(OR($B173="",$C173="",$D173="",$E173="",$E173&lt;an_initial,$E173&gt;an_final,$L173=FALSE),"",R_STR*VLOOKUP(M173,Coef!$E$2:$F$17,2,FALSE))</f>
        <v/>
      </c>
      <c r="I173" s="67" t="str">
        <f>IF(OR($B173="",$C173="",$D173="",$E173="",$E173&gt;an_final,$L173=FALSE),"",R_STR*VLOOKUP(M173,Coef!$E$2:$F$17,2,FALSE))</f>
        <v/>
      </c>
      <c r="J173" s="226" t="str">
        <f t="shared" si="11"/>
        <v/>
      </c>
      <c r="K173" s="226" t="str">
        <f t="shared" si="12"/>
        <v/>
      </c>
      <c r="L173" s="367" t="b">
        <f t="shared" si="13"/>
        <v>0</v>
      </c>
      <c r="M173" s="5">
        <f t="shared" si="15"/>
        <v>1</v>
      </c>
    </row>
    <row r="174" spans="1:13" x14ac:dyDescent="0.2">
      <c r="A174" s="216">
        <v>165</v>
      </c>
      <c r="B174" s="39"/>
      <c r="C174" s="39"/>
      <c r="D174" s="39"/>
      <c r="E174" s="38"/>
      <c r="F174" s="38"/>
      <c r="G174" s="38"/>
      <c r="H174" s="67" t="str">
        <f>IF(OR($B174="",$C174="",$D174="",$E174="",$E174&lt;an_initial,$E174&gt;an_final,$L174=FALSE),"",R_STR*VLOOKUP(M174,Coef!$E$2:$F$17,2,FALSE))</f>
        <v/>
      </c>
      <c r="I174" s="67" t="str">
        <f>IF(OR($B174="",$C174="",$D174="",$E174="",$E174&gt;an_final,$L174=FALSE),"",R_STR*VLOOKUP(M174,Coef!$E$2:$F$17,2,FALSE))</f>
        <v/>
      </c>
      <c r="J174" s="226" t="str">
        <f t="shared" si="11"/>
        <v/>
      </c>
      <c r="K174" s="226" t="str">
        <f t="shared" si="12"/>
        <v/>
      </c>
      <c r="L174" s="367" t="b">
        <f t="shared" si="13"/>
        <v>0</v>
      </c>
      <c r="M174" s="5">
        <f t="shared" si="15"/>
        <v>1</v>
      </c>
    </row>
    <row r="175" spans="1:13" x14ac:dyDescent="0.2">
      <c r="A175" s="216">
        <v>166</v>
      </c>
      <c r="B175" s="39"/>
      <c r="C175" s="39"/>
      <c r="D175" s="39"/>
      <c r="E175" s="38"/>
      <c r="F175" s="38"/>
      <c r="G175" s="38"/>
      <c r="H175" s="67" t="str">
        <f>IF(OR($B175="",$C175="",$D175="",$E175="",$E175&lt;an_initial,$E175&gt;an_final,$L175=FALSE),"",R_STR*VLOOKUP(M175,Coef!$E$2:$F$17,2,FALSE))</f>
        <v/>
      </c>
      <c r="I175" s="67" t="str">
        <f>IF(OR($B175="",$C175="",$D175="",$E175="",$E175&gt;an_final,$L175=FALSE),"",R_STR*VLOOKUP(M175,Coef!$E$2:$F$17,2,FALSE))</f>
        <v/>
      </c>
      <c r="J175" s="226" t="str">
        <f t="shared" si="11"/>
        <v/>
      </c>
      <c r="K175" s="226" t="str">
        <f t="shared" si="12"/>
        <v/>
      </c>
      <c r="L175" s="367" t="b">
        <f t="shared" si="13"/>
        <v>0</v>
      </c>
      <c r="M175" s="5">
        <f t="shared" si="15"/>
        <v>1</v>
      </c>
    </row>
    <row r="176" spans="1:13" x14ac:dyDescent="0.2">
      <c r="A176" s="216">
        <v>167</v>
      </c>
      <c r="B176" s="39"/>
      <c r="C176" s="39"/>
      <c r="D176" s="39"/>
      <c r="E176" s="38"/>
      <c r="F176" s="38"/>
      <c r="G176" s="38"/>
      <c r="H176" s="67" t="str">
        <f>IF(OR($B176="",$C176="",$D176="",$E176="",$E176&lt;an_initial,$E176&gt;an_final,$L176=FALSE),"",R_STR*VLOOKUP(M176,Coef!$E$2:$F$17,2,FALSE))</f>
        <v/>
      </c>
      <c r="I176" s="67" t="str">
        <f>IF(OR($B176="",$C176="",$D176="",$E176="",$E176&gt;an_final,$L176=FALSE),"",R_STR*VLOOKUP(M176,Coef!$E$2:$F$17,2,FALSE))</f>
        <v/>
      </c>
      <c r="J176" s="226" t="str">
        <f t="shared" si="11"/>
        <v/>
      </c>
      <c r="K176" s="226" t="str">
        <f t="shared" si="12"/>
        <v/>
      </c>
      <c r="L176" s="367" t="b">
        <f t="shared" si="13"/>
        <v>0</v>
      </c>
      <c r="M176" s="5">
        <f t="shared" si="15"/>
        <v>1</v>
      </c>
    </row>
    <row r="177" spans="1:13" x14ac:dyDescent="0.2">
      <c r="A177" s="216">
        <v>168</v>
      </c>
      <c r="B177" s="39"/>
      <c r="C177" s="39"/>
      <c r="D177" s="39"/>
      <c r="E177" s="38"/>
      <c r="F177" s="38"/>
      <c r="G177" s="38"/>
      <c r="H177" s="67" t="str">
        <f>IF(OR($B177="",$C177="",$D177="",$E177="",$E177&lt;an_initial,$E177&gt;an_final,$L177=FALSE),"",R_STR*VLOOKUP(M177,Coef!$E$2:$F$17,2,FALSE))</f>
        <v/>
      </c>
      <c r="I177" s="67" t="str">
        <f>IF(OR($B177="",$C177="",$D177="",$E177="",$E177&gt;an_final,$L177=FALSE),"",R_STR*VLOOKUP(M177,Coef!$E$2:$F$17,2,FALSE))</f>
        <v/>
      </c>
      <c r="J177" s="226" t="str">
        <f t="shared" si="11"/>
        <v/>
      </c>
      <c r="K177" s="226" t="str">
        <f t="shared" si="12"/>
        <v/>
      </c>
      <c r="L177" s="367" t="b">
        <f t="shared" si="13"/>
        <v>0</v>
      </c>
      <c r="M177" s="5">
        <f t="shared" si="15"/>
        <v>1</v>
      </c>
    </row>
    <row r="178" spans="1:13" x14ac:dyDescent="0.2">
      <c r="A178" s="216">
        <v>169</v>
      </c>
      <c r="B178" s="39"/>
      <c r="C178" s="39"/>
      <c r="D178" s="39"/>
      <c r="E178" s="38"/>
      <c r="F178" s="38"/>
      <c r="G178" s="38"/>
      <c r="H178" s="67" t="str">
        <f>IF(OR($B178="",$C178="",$D178="",$E178="",$E178&lt;an_initial,$E178&gt;an_final,$L178=FALSE),"",R_STR*VLOOKUP(M178,Coef!$E$2:$F$17,2,FALSE))</f>
        <v/>
      </c>
      <c r="I178" s="67" t="str">
        <f>IF(OR($B178="",$C178="",$D178="",$E178="",$E178&gt;an_final,$L178=FALSE),"",R_STR*VLOOKUP(M178,Coef!$E$2:$F$17,2,FALSE))</f>
        <v/>
      </c>
      <c r="J178" s="226" t="str">
        <f t="shared" si="11"/>
        <v/>
      </c>
      <c r="K178" s="226" t="str">
        <f t="shared" si="12"/>
        <v/>
      </c>
      <c r="L178" s="367" t="b">
        <f t="shared" si="13"/>
        <v>0</v>
      </c>
      <c r="M178" s="5">
        <f t="shared" si="15"/>
        <v>1</v>
      </c>
    </row>
    <row r="179" spans="1:13" x14ac:dyDescent="0.2">
      <c r="A179" s="216">
        <v>170</v>
      </c>
      <c r="B179" s="39"/>
      <c r="C179" s="39"/>
      <c r="D179" s="39"/>
      <c r="E179" s="38"/>
      <c r="F179" s="38"/>
      <c r="G179" s="38"/>
      <c r="H179" s="67" t="str">
        <f>IF(OR($B179="",$C179="",$D179="",$E179="",$E179&lt;an_initial,$E179&gt;an_final,$L179=FALSE),"",R_STR*VLOOKUP(M179,Coef!$E$2:$F$17,2,FALSE))</f>
        <v/>
      </c>
      <c r="I179" s="67" t="str">
        <f>IF(OR($B179="",$C179="",$D179="",$E179="",$E179&gt;an_final,$L179=FALSE),"",R_STR*VLOOKUP(M179,Coef!$E$2:$F$17,2,FALSE))</f>
        <v/>
      </c>
      <c r="J179" s="226" t="str">
        <f t="shared" si="11"/>
        <v/>
      </c>
      <c r="K179" s="226" t="str">
        <f t="shared" si="12"/>
        <v/>
      </c>
      <c r="L179" s="367" t="b">
        <f t="shared" si="13"/>
        <v>0</v>
      </c>
      <c r="M179" s="5">
        <f t="shared" si="15"/>
        <v>1</v>
      </c>
    </row>
    <row r="180" spans="1:13" x14ac:dyDescent="0.2">
      <c r="A180" s="216">
        <v>171</v>
      </c>
      <c r="B180" s="39"/>
      <c r="C180" s="39"/>
      <c r="D180" s="39"/>
      <c r="E180" s="38"/>
      <c r="F180" s="38"/>
      <c r="G180" s="38"/>
      <c r="H180" s="67" t="str">
        <f>IF(OR($B180="",$C180="",$D180="",$E180="",$E180&lt;an_initial,$E180&gt;an_final,$L180=FALSE),"",R_STR*VLOOKUP(M180,Coef!$E$2:$F$17,2,FALSE))</f>
        <v/>
      </c>
      <c r="I180" s="67" t="str">
        <f>IF(OR($B180="",$C180="",$D180="",$E180="",$E180&gt;an_final,$L180=FALSE),"",R_STR*VLOOKUP(M180,Coef!$E$2:$F$17,2,FALSE))</f>
        <v/>
      </c>
      <c r="J180" s="226" t="str">
        <f t="shared" si="11"/>
        <v/>
      </c>
      <c r="K180" s="226" t="str">
        <f t="shared" si="12"/>
        <v/>
      </c>
      <c r="L180" s="367" t="b">
        <f t="shared" si="13"/>
        <v>0</v>
      </c>
      <c r="M180" s="5">
        <f t="shared" si="15"/>
        <v>1</v>
      </c>
    </row>
    <row r="181" spans="1:13" x14ac:dyDescent="0.2">
      <c r="A181" s="216">
        <v>172</v>
      </c>
      <c r="B181" s="39"/>
      <c r="C181" s="39"/>
      <c r="D181" s="39"/>
      <c r="E181" s="38"/>
      <c r="F181" s="38"/>
      <c r="G181" s="38"/>
      <c r="H181" s="67" t="str">
        <f>IF(OR($B181="",$C181="",$D181="",$E181="",$E181&lt;an_initial,$E181&gt;an_final,$L181=FALSE),"",R_STR*VLOOKUP(M181,Coef!$E$2:$F$17,2,FALSE))</f>
        <v/>
      </c>
      <c r="I181" s="67" t="str">
        <f>IF(OR($B181="",$C181="",$D181="",$E181="",$E181&gt;an_final,$L181=FALSE),"",R_STR*VLOOKUP(M181,Coef!$E$2:$F$17,2,FALSE))</f>
        <v/>
      </c>
      <c r="J181" s="226" t="str">
        <f t="shared" si="11"/>
        <v/>
      </c>
      <c r="K181" s="226" t="str">
        <f t="shared" si="12"/>
        <v/>
      </c>
      <c r="L181" s="367" t="b">
        <f t="shared" si="13"/>
        <v>0</v>
      </c>
      <c r="M181" s="5">
        <f t="shared" si="15"/>
        <v>1</v>
      </c>
    </row>
    <row r="182" spans="1:13" x14ac:dyDescent="0.2">
      <c r="A182" s="216">
        <v>173</v>
      </c>
      <c r="B182" s="39"/>
      <c r="C182" s="39"/>
      <c r="D182" s="39"/>
      <c r="E182" s="38"/>
      <c r="F182" s="38"/>
      <c r="G182" s="38"/>
      <c r="H182" s="67" t="str">
        <f>IF(OR($B182="",$C182="",$D182="",$E182="",$E182&lt;an_initial,$E182&gt;an_final,$L182=FALSE),"",R_STR*VLOOKUP(M182,Coef!$E$2:$F$17,2,FALSE))</f>
        <v/>
      </c>
      <c r="I182" s="67" t="str">
        <f>IF(OR($B182="",$C182="",$D182="",$E182="",$E182&gt;an_final,$L182=FALSE),"",R_STR*VLOOKUP(M182,Coef!$E$2:$F$17,2,FALSE))</f>
        <v/>
      </c>
      <c r="J182" s="226" t="str">
        <f t="shared" si="11"/>
        <v/>
      </c>
      <c r="K182" s="226" t="str">
        <f t="shared" si="12"/>
        <v/>
      </c>
      <c r="L182" s="367" t="b">
        <f t="shared" si="13"/>
        <v>0</v>
      </c>
      <c r="M182" s="5">
        <f t="shared" si="15"/>
        <v>1</v>
      </c>
    </row>
    <row r="183" spans="1:13" x14ac:dyDescent="0.2">
      <c r="A183" s="216">
        <v>174</v>
      </c>
      <c r="B183" s="39"/>
      <c r="C183" s="39"/>
      <c r="D183" s="39"/>
      <c r="E183" s="38"/>
      <c r="F183" s="38"/>
      <c r="G183" s="38"/>
      <c r="H183" s="67" t="str">
        <f>IF(OR($B183="",$C183="",$D183="",$E183="",$E183&lt;an_initial,$E183&gt;an_final,$L183=FALSE),"",R_STR*VLOOKUP(M183,Coef!$E$2:$F$17,2,FALSE))</f>
        <v/>
      </c>
      <c r="I183" s="67" t="str">
        <f>IF(OR($B183="",$C183="",$D183="",$E183="",$E183&gt;an_final,$L183=FALSE),"",R_STR*VLOOKUP(M183,Coef!$E$2:$F$17,2,FALSE))</f>
        <v/>
      </c>
      <c r="J183" s="226" t="str">
        <f t="shared" si="11"/>
        <v/>
      </c>
      <c r="K183" s="226" t="str">
        <f t="shared" si="12"/>
        <v/>
      </c>
      <c r="L183" s="367" t="b">
        <f t="shared" si="13"/>
        <v>0</v>
      </c>
      <c r="M183" s="5">
        <f t="shared" si="15"/>
        <v>1</v>
      </c>
    </row>
    <row r="184" spans="1:13" x14ac:dyDescent="0.2">
      <c r="A184" s="216">
        <v>175</v>
      </c>
      <c r="B184" s="39"/>
      <c r="C184" s="39"/>
      <c r="D184" s="39"/>
      <c r="E184" s="38"/>
      <c r="F184" s="38"/>
      <c r="G184" s="38"/>
      <c r="H184" s="67" t="str">
        <f>IF(OR($B184="",$C184="",$D184="",$E184="",$E184&lt;an_initial,$E184&gt;an_final,$L184=FALSE),"",R_STR*VLOOKUP(M184,Coef!$E$2:$F$17,2,FALSE))</f>
        <v/>
      </c>
      <c r="I184" s="67" t="str">
        <f>IF(OR($B184="",$C184="",$D184="",$E184="",$E184&gt;an_final,$L184=FALSE),"",R_STR*VLOOKUP(M184,Coef!$E$2:$F$17,2,FALSE))</f>
        <v/>
      </c>
      <c r="J184" s="226" t="str">
        <f t="shared" si="11"/>
        <v/>
      </c>
      <c r="K184" s="226" t="str">
        <f t="shared" si="12"/>
        <v/>
      </c>
      <c r="L184" s="367" t="b">
        <f t="shared" si="13"/>
        <v>0</v>
      </c>
      <c r="M184" s="5">
        <f t="shared" si="15"/>
        <v>1</v>
      </c>
    </row>
    <row r="185" spans="1:13" x14ac:dyDescent="0.2">
      <c r="A185" s="216">
        <v>176</v>
      </c>
      <c r="B185" s="39"/>
      <c r="C185" s="39"/>
      <c r="D185" s="39"/>
      <c r="E185" s="38"/>
      <c r="F185" s="38"/>
      <c r="G185" s="38"/>
      <c r="H185" s="67" t="str">
        <f>IF(OR($B185="",$C185="",$D185="",$E185="",$E185&lt;an_initial,$E185&gt;an_final,$L185=FALSE),"",R_STR*VLOOKUP(M185,Coef!$E$2:$F$17,2,FALSE))</f>
        <v/>
      </c>
      <c r="I185" s="67" t="str">
        <f>IF(OR($B185="",$C185="",$D185="",$E185="",$E185&gt;an_final,$L185=FALSE),"",R_STR*VLOOKUP(M185,Coef!$E$2:$F$17,2,FALSE))</f>
        <v/>
      </c>
      <c r="J185" s="226" t="str">
        <f t="shared" si="11"/>
        <v/>
      </c>
      <c r="K185" s="226" t="str">
        <f t="shared" si="12"/>
        <v/>
      </c>
      <c r="L185" s="367" t="b">
        <f t="shared" si="13"/>
        <v>0</v>
      </c>
      <c r="M185" s="5">
        <f t="shared" si="15"/>
        <v>1</v>
      </c>
    </row>
    <row r="186" spans="1:13" x14ac:dyDescent="0.2">
      <c r="A186" s="216">
        <v>177</v>
      </c>
      <c r="B186" s="39"/>
      <c r="C186" s="39"/>
      <c r="D186" s="39"/>
      <c r="E186" s="38"/>
      <c r="F186" s="38"/>
      <c r="G186" s="38"/>
      <c r="H186" s="67" t="str">
        <f>IF(OR($B186="",$C186="",$D186="",$E186="",$E186&lt;an_initial,$E186&gt;an_final,$L186=FALSE),"",R_STR*VLOOKUP(M186,Coef!$E$2:$F$17,2,FALSE))</f>
        <v/>
      </c>
      <c r="I186" s="67" t="str">
        <f>IF(OR($B186="",$C186="",$D186="",$E186="",$E186&gt;an_final,$L186=FALSE),"",R_STR*VLOOKUP(M186,Coef!$E$2:$F$17,2,FALSE))</f>
        <v/>
      </c>
      <c r="J186" s="226" t="str">
        <f t="shared" si="11"/>
        <v/>
      </c>
      <c r="K186" s="226" t="str">
        <f t="shared" si="12"/>
        <v/>
      </c>
      <c r="L186" s="367" t="b">
        <f t="shared" si="13"/>
        <v>0</v>
      </c>
      <c r="M186" s="5">
        <f t="shared" si="15"/>
        <v>1</v>
      </c>
    </row>
    <row r="187" spans="1:13" x14ac:dyDescent="0.2">
      <c r="A187" s="216">
        <v>178</v>
      </c>
      <c r="B187" s="39"/>
      <c r="C187" s="39"/>
      <c r="D187" s="39"/>
      <c r="E187" s="38"/>
      <c r="F187" s="38"/>
      <c r="G187" s="38"/>
      <c r="H187" s="67" t="str">
        <f>IF(OR($B187="",$C187="",$D187="",$E187="",$E187&lt;an_initial,$E187&gt;an_final,$L187=FALSE),"",R_STR*VLOOKUP(M187,Coef!$E$2:$F$17,2,FALSE))</f>
        <v/>
      </c>
      <c r="I187" s="67" t="str">
        <f>IF(OR($B187="",$C187="",$D187="",$E187="",$E187&gt;an_final,$L187=FALSE),"",R_STR*VLOOKUP(M187,Coef!$E$2:$F$17,2,FALSE))</f>
        <v/>
      </c>
      <c r="J187" s="226" t="str">
        <f t="shared" si="11"/>
        <v/>
      </c>
      <c r="K187" s="226" t="str">
        <f t="shared" si="12"/>
        <v/>
      </c>
      <c r="L187" s="367" t="b">
        <f t="shared" si="13"/>
        <v>0</v>
      </c>
      <c r="M187" s="5">
        <f t="shared" si="15"/>
        <v>1</v>
      </c>
    </row>
    <row r="188" spans="1:13" x14ac:dyDescent="0.2">
      <c r="A188" s="216">
        <v>179</v>
      </c>
      <c r="B188" s="39"/>
      <c r="C188" s="39"/>
      <c r="D188" s="39"/>
      <c r="E188" s="38"/>
      <c r="F188" s="38"/>
      <c r="G188" s="38"/>
      <c r="H188" s="67" t="str">
        <f>IF(OR($B188="",$C188="",$D188="",$E188="",$E188&lt;an_initial,$E188&gt;an_final,$L188=FALSE),"",R_STR*VLOOKUP(M188,Coef!$E$2:$F$17,2,FALSE))</f>
        <v/>
      </c>
      <c r="I188" s="67" t="str">
        <f>IF(OR($B188="",$C188="",$D188="",$E188="",$E188&gt;an_final,$L188=FALSE),"",R_STR*VLOOKUP(M188,Coef!$E$2:$F$17,2,FALSE))</f>
        <v/>
      </c>
      <c r="J188" s="226" t="str">
        <f t="shared" si="11"/>
        <v/>
      </c>
      <c r="K188" s="226" t="str">
        <f t="shared" si="12"/>
        <v/>
      </c>
      <c r="L188" s="367" t="b">
        <f t="shared" si="13"/>
        <v>0</v>
      </c>
      <c r="M188" s="5">
        <f t="shared" si="15"/>
        <v>1</v>
      </c>
    </row>
    <row r="189" spans="1:13" x14ac:dyDescent="0.2">
      <c r="A189" s="216">
        <v>180</v>
      </c>
      <c r="B189" s="39"/>
      <c r="C189" s="39"/>
      <c r="D189" s="39"/>
      <c r="E189" s="38"/>
      <c r="F189" s="38"/>
      <c r="G189" s="38"/>
      <c r="H189" s="67" t="str">
        <f>IF(OR($B189="",$C189="",$D189="",$E189="",$E189&lt;an_initial,$E189&gt;an_final,$L189=FALSE),"",R_STR*VLOOKUP(M189,Coef!$E$2:$F$17,2,FALSE))</f>
        <v/>
      </c>
      <c r="I189" s="67" t="str">
        <f>IF(OR($B189="",$C189="",$D189="",$E189="",$E189&gt;an_final,$L189=FALSE),"",R_STR*VLOOKUP(M189,Coef!$E$2:$F$17,2,FALSE))</f>
        <v/>
      </c>
      <c r="J189" s="226" t="str">
        <f t="shared" si="11"/>
        <v/>
      </c>
      <c r="K189" s="226" t="str">
        <f t="shared" si="12"/>
        <v/>
      </c>
      <c r="L189" s="367" t="b">
        <f t="shared" si="13"/>
        <v>0</v>
      </c>
      <c r="M189" s="5">
        <f t="shared" si="15"/>
        <v>1</v>
      </c>
    </row>
    <row r="190" spans="1:13" x14ac:dyDescent="0.2">
      <c r="A190" s="216">
        <v>181</v>
      </c>
      <c r="B190" s="39"/>
      <c r="C190" s="39"/>
      <c r="D190" s="39"/>
      <c r="E190" s="38"/>
      <c r="F190" s="38"/>
      <c r="G190" s="38"/>
      <c r="H190" s="67" t="str">
        <f>IF(OR($B190="",$C190="",$D190="",$E190="",$E190&lt;an_initial,$E190&gt;an_final,$L190=FALSE),"",R_STR*VLOOKUP(M190,Coef!$E$2:$F$17,2,FALSE))</f>
        <v/>
      </c>
      <c r="I190" s="67" t="str">
        <f>IF(OR($B190="",$C190="",$D190="",$E190="",$E190&gt;an_final,$L190=FALSE),"",R_STR*VLOOKUP(M190,Coef!$E$2:$F$17,2,FALSE))</f>
        <v/>
      </c>
      <c r="J190" s="226" t="str">
        <f t="shared" si="11"/>
        <v/>
      </c>
      <c r="K190" s="226" t="str">
        <f t="shared" si="12"/>
        <v/>
      </c>
      <c r="L190" s="367" t="b">
        <f t="shared" si="13"/>
        <v>0</v>
      </c>
      <c r="M190" s="5">
        <f t="shared" si="15"/>
        <v>1</v>
      </c>
    </row>
    <row r="191" spans="1:13" x14ac:dyDescent="0.2">
      <c r="A191" s="216">
        <v>182</v>
      </c>
      <c r="B191" s="39"/>
      <c r="C191" s="39"/>
      <c r="D191" s="39"/>
      <c r="E191" s="38"/>
      <c r="F191" s="38"/>
      <c r="G191" s="38"/>
      <c r="H191" s="67" t="str">
        <f>IF(OR($B191="",$C191="",$D191="",$E191="",$E191&lt;an_initial,$E191&gt;an_final,$L191=FALSE),"",R_STR*VLOOKUP(M191,Coef!$E$2:$F$17,2,FALSE))</f>
        <v/>
      </c>
      <c r="I191" s="67" t="str">
        <f>IF(OR($B191="",$C191="",$D191="",$E191="",$E191&gt;an_final,$L191=FALSE),"",R_STR*VLOOKUP(M191,Coef!$E$2:$F$17,2,FALSE))</f>
        <v/>
      </c>
      <c r="J191" s="226" t="str">
        <f t="shared" si="11"/>
        <v/>
      </c>
      <c r="K191" s="226" t="str">
        <f t="shared" si="12"/>
        <v/>
      </c>
      <c r="L191" s="367" t="b">
        <f t="shared" si="13"/>
        <v>0</v>
      </c>
      <c r="M191" s="5">
        <f t="shared" si="15"/>
        <v>1</v>
      </c>
    </row>
    <row r="192" spans="1:13" x14ac:dyDescent="0.2">
      <c r="A192" s="216">
        <v>183</v>
      </c>
      <c r="B192" s="39"/>
      <c r="C192" s="39"/>
      <c r="D192" s="39"/>
      <c r="E192" s="38"/>
      <c r="F192" s="38"/>
      <c r="G192" s="38"/>
      <c r="H192" s="67" t="str">
        <f>IF(OR($B192="",$C192="",$D192="",$E192="",$E192&lt;an_initial,$E192&gt;an_final,$L192=FALSE),"",R_STR*VLOOKUP(M192,Coef!$E$2:$F$17,2,FALSE))</f>
        <v/>
      </c>
      <c r="I192" s="67" t="str">
        <f>IF(OR($B192="",$C192="",$D192="",$E192="",$E192&gt;an_final,$L192=FALSE),"",R_STR*VLOOKUP(M192,Coef!$E$2:$F$17,2,FALSE))</f>
        <v/>
      </c>
      <c r="J192" s="226" t="str">
        <f t="shared" si="11"/>
        <v/>
      </c>
      <c r="K192" s="226" t="str">
        <f t="shared" si="12"/>
        <v/>
      </c>
      <c r="L192" s="367" t="b">
        <f t="shared" si="13"/>
        <v>0</v>
      </c>
      <c r="M192" s="5">
        <f t="shared" si="15"/>
        <v>1</v>
      </c>
    </row>
    <row r="193" spans="1:13" x14ac:dyDescent="0.2">
      <c r="A193" s="216">
        <v>184</v>
      </c>
      <c r="B193" s="39"/>
      <c r="C193" s="39"/>
      <c r="D193" s="39"/>
      <c r="E193" s="38"/>
      <c r="F193" s="38"/>
      <c r="G193" s="38"/>
      <c r="H193" s="67" t="str">
        <f>IF(OR($B193="",$C193="",$D193="",$E193="",$E193&lt;an_initial,$E193&gt;an_final,$L193=FALSE),"",R_STR*VLOOKUP(M193,Coef!$E$2:$F$17,2,FALSE))</f>
        <v/>
      </c>
      <c r="I193" s="67" t="str">
        <f>IF(OR($B193="",$C193="",$D193="",$E193="",$E193&gt;an_final,$L193=FALSE),"",R_STR*VLOOKUP(M193,Coef!$E$2:$F$17,2,FALSE))</f>
        <v/>
      </c>
      <c r="J193" s="226" t="str">
        <f t="shared" si="11"/>
        <v/>
      </c>
      <c r="K193" s="226" t="str">
        <f t="shared" si="12"/>
        <v/>
      </c>
      <c r="L193" s="367" t="b">
        <f t="shared" si="13"/>
        <v>0</v>
      </c>
      <c r="M193" s="5">
        <f t="shared" si="15"/>
        <v>1</v>
      </c>
    </row>
    <row r="194" spans="1:13" x14ac:dyDescent="0.2">
      <c r="A194" s="216">
        <v>185</v>
      </c>
      <c r="B194" s="39"/>
      <c r="C194" s="39"/>
      <c r="D194" s="39"/>
      <c r="E194" s="38"/>
      <c r="F194" s="38"/>
      <c r="G194" s="38"/>
      <c r="H194" s="67" t="str">
        <f>IF(OR($B194="",$C194="",$D194="",$E194="",$E194&lt;an_initial,$E194&gt;an_final,$L194=FALSE),"",R_STR*VLOOKUP(M194,Coef!$E$2:$F$17,2,FALSE))</f>
        <v/>
      </c>
      <c r="I194" s="67" t="str">
        <f>IF(OR($B194="",$C194="",$D194="",$E194="",$E194&gt;an_final,$L194=FALSE),"",R_STR*VLOOKUP(M194,Coef!$E$2:$F$17,2,FALSE))</f>
        <v/>
      </c>
      <c r="J194" s="226" t="str">
        <f t="shared" si="11"/>
        <v/>
      </c>
      <c r="K194" s="226" t="str">
        <f t="shared" si="12"/>
        <v/>
      </c>
      <c r="L194" s="367" t="b">
        <f t="shared" si="13"/>
        <v>0</v>
      </c>
      <c r="M194" s="5">
        <f t="shared" si="15"/>
        <v>1</v>
      </c>
    </row>
    <row r="195" spans="1:13" x14ac:dyDescent="0.2">
      <c r="A195" s="216">
        <v>186</v>
      </c>
      <c r="B195" s="39"/>
      <c r="C195" s="39"/>
      <c r="D195" s="39"/>
      <c r="E195" s="38"/>
      <c r="F195" s="38"/>
      <c r="G195" s="38"/>
      <c r="H195" s="67" t="str">
        <f>IF(OR($B195="",$C195="",$D195="",$E195="",$E195&lt;an_initial,$E195&gt;an_final,$L195=FALSE),"",R_STR*VLOOKUP(M195,Coef!$E$2:$F$17,2,FALSE))</f>
        <v/>
      </c>
      <c r="I195" s="67" t="str">
        <f>IF(OR($B195="",$C195="",$D195="",$E195="",$E195&gt;an_final,$L195=FALSE),"",R_STR*VLOOKUP(M195,Coef!$E$2:$F$17,2,FALSE))</f>
        <v/>
      </c>
      <c r="J195" s="226" t="str">
        <f t="shared" si="11"/>
        <v/>
      </c>
      <c r="K195" s="226" t="str">
        <f t="shared" si="12"/>
        <v/>
      </c>
      <c r="L195" s="367" t="b">
        <f t="shared" si="13"/>
        <v>0</v>
      </c>
      <c r="M195" s="5">
        <f t="shared" si="15"/>
        <v>1</v>
      </c>
    </row>
    <row r="196" spans="1:13" x14ac:dyDescent="0.2">
      <c r="A196" s="216">
        <v>187</v>
      </c>
      <c r="B196" s="39"/>
      <c r="C196" s="39"/>
      <c r="D196" s="39"/>
      <c r="E196" s="38"/>
      <c r="F196" s="38"/>
      <c r="G196" s="38"/>
      <c r="H196" s="67" t="str">
        <f>IF(OR($B196="",$C196="",$D196="",$E196="",$E196&lt;an_initial,$E196&gt;an_final,$L196=FALSE),"",R_STR*VLOOKUP(M196,Coef!$E$2:$F$17,2,FALSE))</f>
        <v/>
      </c>
      <c r="I196" s="67" t="str">
        <f>IF(OR($B196="",$C196="",$D196="",$E196="",$E196&gt;an_final,$L196=FALSE),"",R_STR*VLOOKUP(M196,Coef!$E$2:$F$17,2,FALSE))</f>
        <v/>
      </c>
      <c r="J196" s="226" t="str">
        <f t="shared" si="11"/>
        <v/>
      </c>
      <c r="K196" s="226" t="str">
        <f t="shared" si="12"/>
        <v/>
      </c>
      <c r="L196" s="367" t="b">
        <f t="shared" si="13"/>
        <v>0</v>
      </c>
      <c r="M196" s="5">
        <f t="shared" si="15"/>
        <v>1</v>
      </c>
    </row>
    <row r="197" spans="1:13" x14ac:dyDescent="0.2">
      <c r="A197" s="216">
        <v>188</v>
      </c>
      <c r="B197" s="39"/>
      <c r="C197" s="39"/>
      <c r="D197" s="39"/>
      <c r="E197" s="38"/>
      <c r="F197" s="38"/>
      <c r="G197" s="38"/>
      <c r="H197" s="67" t="str">
        <f>IF(OR($B197="",$C197="",$D197="",$E197="",$E197&lt;an_initial,$E197&gt;an_final,$L197=FALSE),"",R_STR*VLOOKUP(M197,Coef!$E$2:$F$17,2,FALSE))</f>
        <v/>
      </c>
      <c r="I197" s="67" t="str">
        <f>IF(OR($B197="",$C197="",$D197="",$E197="",$E197&gt;an_final,$L197=FALSE),"",R_STR*VLOOKUP(M197,Coef!$E$2:$F$17,2,FALSE))</f>
        <v/>
      </c>
      <c r="J197" s="226" t="str">
        <f t="shared" si="11"/>
        <v/>
      </c>
      <c r="K197" s="226" t="str">
        <f t="shared" si="12"/>
        <v/>
      </c>
      <c r="L197" s="367" t="b">
        <f t="shared" si="13"/>
        <v>0</v>
      </c>
      <c r="M197" s="5">
        <f t="shared" si="15"/>
        <v>1</v>
      </c>
    </row>
    <row r="198" spans="1:13" x14ac:dyDescent="0.2">
      <c r="A198" s="216">
        <v>189</v>
      </c>
      <c r="B198" s="39"/>
      <c r="C198" s="39"/>
      <c r="D198" s="39"/>
      <c r="E198" s="38"/>
      <c r="F198" s="38"/>
      <c r="G198" s="38"/>
      <c r="H198" s="67" t="str">
        <f>IF(OR($B198="",$C198="",$D198="",$E198="",$E198&lt;an_initial,$E198&gt;an_final,$L198=FALSE),"",R_STR*VLOOKUP(M198,Coef!$E$2:$F$17,2,FALSE))</f>
        <v/>
      </c>
      <c r="I198" s="67" t="str">
        <f>IF(OR($B198="",$C198="",$D198="",$E198="",$E198&gt;an_final,$L198=FALSE),"",R_STR*VLOOKUP(M198,Coef!$E$2:$F$17,2,FALSE))</f>
        <v/>
      </c>
      <c r="J198" s="226" t="str">
        <f t="shared" si="11"/>
        <v/>
      </c>
      <c r="K198" s="226" t="str">
        <f t="shared" si="12"/>
        <v/>
      </c>
      <c r="L198" s="367" t="b">
        <f t="shared" si="13"/>
        <v>0</v>
      </c>
      <c r="M198" s="5">
        <f t="shared" si="15"/>
        <v>1</v>
      </c>
    </row>
    <row r="199" spans="1:13" x14ac:dyDescent="0.2">
      <c r="A199" s="216">
        <v>190</v>
      </c>
      <c r="B199" s="39"/>
      <c r="C199" s="39"/>
      <c r="D199" s="39"/>
      <c r="E199" s="38"/>
      <c r="F199" s="38"/>
      <c r="G199" s="38"/>
      <c r="H199" s="67" t="str">
        <f>IF(OR($B199="",$C199="",$D199="",$E199="",$E199&lt;an_initial,$E199&gt;an_final,$L199=FALSE),"",R_STR*VLOOKUP(M199,Coef!$E$2:$F$17,2,FALSE))</f>
        <v/>
      </c>
      <c r="I199" s="67" t="str">
        <f>IF(OR($B199="",$C199="",$D199="",$E199="",$E199&gt;an_final,$L199=FALSE),"",R_STR*VLOOKUP(M199,Coef!$E$2:$F$17,2,FALSE))</f>
        <v/>
      </c>
      <c r="J199" s="226" t="str">
        <f t="shared" si="11"/>
        <v/>
      </c>
      <c r="K199" s="226" t="str">
        <f t="shared" si="12"/>
        <v/>
      </c>
      <c r="L199" s="367" t="b">
        <f t="shared" si="13"/>
        <v>0</v>
      </c>
      <c r="M199" s="5">
        <f t="shared" si="15"/>
        <v>1</v>
      </c>
    </row>
    <row r="200" spans="1:13" x14ac:dyDescent="0.2">
      <c r="A200" s="216">
        <v>191</v>
      </c>
      <c r="B200" s="39"/>
      <c r="C200" s="39"/>
      <c r="D200" s="39"/>
      <c r="E200" s="38"/>
      <c r="F200" s="38"/>
      <c r="G200" s="38"/>
      <c r="H200" s="67" t="str">
        <f>IF(OR($B200="",$C200="",$D200="",$E200="",$E200&lt;an_initial,$E200&gt;an_final,$L200=FALSE),"",R_STR*VLOOKUP(M200,Coef!$E$2:$F$17,2,FALSE))</f>
        <v/>
      </c>
      <c r="I200" s="67" t="str">
        <f>IF(OR($B200="",$C200="",$D200="",$E200="",$E200&gt;an_final,$L200=FALSE),"",R_STR*VLOOKUP(M200,Coef!$E$2:$F$17,2,FALSE))</f>
        <v/>
      </c>
      <c r="J200" s="226" t="str">
        <f t="shared" si="11"/>
        <v/>
      </c>
      <c r="K200" s="226" t="str">
        <f t="shared" si="12"/>
        <v/>
      </c>
      <c r="L200" s="367" t="b">
        <f t="shared" si="13"/>
        <v>0</v>
      </c>
      <c r="M200" s="5">
        <f t="shared" si="15"/>
        <v>1</v>
      </c>
    </row>
    <row r="201" spans="1:13" x14ac:dyDescent="0.2">
      <c r="A201" s="216">
        <v>192</v>
      </c>
      <c r="B201" s="39"/>
      <c r="C201" s="39"/>
      <c r="D201" s="39"/>
      <c r="E201" s="38"/>
      <c r="F201" s="38"/>
      <c r="G201" s="38"/>
      <c r="H201" s="67" t="str">
        <f>IF(OR($B201="",$C201="",$D201="",$E201="",$E201&lt;an_initial,$E201&gt;an_final,$L201=FALSE),"",R_STR*VLOOKUP(M201,Coef!$E$2:$F$17,2,FALSE))</f>
        <v/>
      </c>
      <c r="I201" s="67" t="str">
        <f>IF(OR($B201="",$C201="",$D201="",$E201="",$E201&gt;an_final,$L201=FALSE),"",R_STR*VLOOKUP(M201,Coef!$E$2:$F$17,2,FALSE))</f>
        <v/>
      </c>
      <c r="J201" s="226" t="str">
        <f t="shared" si="11"/>
        <v/>
      </c>
      <c r="K201" s="226" t="str">
        <f t="shared" si="12"/>
        <v/>
      </c>
      <c r="L201" s="367" t="b">
        <f t="shared" si="13"/>
        <v>0</v>
      </c>
      <c r="M201" s="5">
        <f t="shared" si="15"/>
        <v>1</v>
      </c>
    </row>
    <row r="202" spans="1:13" x14ac:dyDescent="0.2">
      <c r="A202" s="216">
        <v>193</v>
      </c>
      <c r="B202" s="39"/>
      <c r="C202" s="39"/>
      <c r="D202" s="39"/>
      <c r="E202" s="38"/>
      <c r="F202" s="38"/>
      <c r="G202" s="38"/>
      <c r="H202" s="67" t="str">
        <f>IF(OR($B202="",$C202="",$D202="",$E202="",$E202&lt;an_initial,$E202&gt;an_final,$L202=FALSE),"",R_STR*VLOOKUP(M202,Coef!$E$2:$F$17,2,FALSE))</f>
        <v/>
      </c>
      <c r="I202" s="67" t="str">
        <f>IF(OR($B202="",$C202="",$D202="",$E202="",$E202&gt;an_final,$L202=FALSE),"",R_STR*VLOOKUP(M202,Coef!$E$2:$F$17,2,FALSE))</f>
        <v/>
      </c>
      <c r="J202" s="226" t="str">
        <f t="shared" ref="J202:J259" si="16">IF(OR($B202="",$C202="",$D202="",$E202="",$E202&gt;an_final,$L202=FALSE),"",IF($E202&gt;=an_initial,1,""))</f>
        <v/>
      </c>
      <c r="K202" s="226" t="str">
        <f t="shared" ref="K202:K259" si="17">IF(OR($B202="",$C202="",$D202="",$E202="",$E202&gt;an_final,$L202=FALSE),"",1)</f>
        <v/>
      </c>
      <c r="L202" s="367" t="b">
        <f t="shared" ref="L202:L259" si="18">IF(nume_candidat="",FALSE,ISNUMBER(SEARCH(nume_candidat,$B202)))</f>
        <v>0</v>
      </c>
      <c r="M202" s="5">
        <f t="shared" si="15"/>
        <v>1</v>
      </c>
    </row>
    <row r="203" spans="1:13" x14ac:dyDescent="0.2">
      <c r="A203" s="216">
        <v>194</v>
      </c>
      <c r="B203" s="39"/>
      <c r="C203" s="39"/>
      <c r="D203" s="39"/>
      <c r="E203" s="38"/>
      <c r="F203" s="38"/>
      <c r="G203" s="38"/>
      <c r="H203" s="67" t="str">
        <f>IF(OR($B203="",$C203="",$D203="",$E203="",$E203&lt;an_initial,$E203&gt;an_final,$L203=FALSE),"",R_STR*VLOOKUP(M203,Coef!$E$2:$F$17,2,FALSE))</f>
        <v/>
      </c>
      <c r="I203" s="67" t="str">
        <f>IF(OR($B203="",$C203="",$D203="",$E203="",$E203&gt;an_final,$L203=FALSE),"",R_STR*VLOOKUP(M203,Coef!$E$2:$F$17,2,FALSE))</f>
        <v/>
      </c>
      <c r="J203" s="226" t="str">
        <f t="shared" si="16"/>
        <v/>
      </c>
      <c r="K203" s="226" t="str">
        <f t="shared" si="17"/>
        <v/>
      </c>
      <c r="L203" s="367" t="b">
        <f t="shared" si="18"/>
        <v>0</v>
      </c>
      <c r="M203" s="5">
        <f t="shared" ref="M203:M259" si="19">LEN(B203)-LEN(SUBSTITUTE(B203,",",""))+1</f>
        <v>1</v>
      </c>
    </row>
    <row r="204" spans="1:13" x14ac:dyDescent="0.2">
      <c r="A204" s="216">
        <v>195</v>
      </c>
      <c r="B204" s="39"/>
      <c r="C204" s="39"/>
      <c r="D204" s="39"/>
      <c r="E204" s="38"/>
      <c r="F204" s="38"/>
      <c r="G204" s="38"/>
      <c r="H204" s="67" t="str">
        <f>IF(OR($B204="",$C204="",$D204="",$E204="",$E204&lt;an_initial,$E204&gt;an_final,$L204=FALSE),"",R_STR*VLOOKUP(M204,Coef!$E$2:$F$17,2,FALSE))</f>
        <v/>
      </c>
      <c r="I204" s="67" t="str">
        <f>IF(OR($B204="",$C204="",$D204="",$E204="",$E204&gt;an_final,$L204=FALSE),"",R_STR*VLOOKUP(M204,Coef!$E$2:$F$17,2,FALSE))</f>
        <v/>
      </c>
      <c r="J204" s="226" t="str">
        <f t="shared" si="16"/>
        <v/>
      </c>
      <c r="K204" s="226" t="str">
        <f t="shared" si="17"/>
        <v/>
      </c>
      <c r="L204" s="367" t="b">
        <f t="shared" si="18"/>
        <v>0</v>
      </c>
      <c r="M204" s="5">
        <f t="shared" si="19"/>
        <v>1</v>
      </c>
    </row>
    <row r="205" spans="1:13" x14ac:dyDescent="0.2">
      <c r="A205" s="216">
        <v>196</v>
      </c>
      <c r="B205" s="39"/>
      <c r="C205" s="39"/>
      <c r="D205" s="39"/>
      <c r="E205" s="38"/>
      <c r="F205" s="38"/>
      <c r="G205" s="38"/>
      <c r="H205" s="67" t="str">
        <f>IF(OR($B205="",$C205="",$D205="",$E205="",$E205&lt;an_initial,$E205&gt;an_final,$L205=FALSE),"",R_STR*VLOOKUP(M205,Coef!$E$2:$F$17,2,FALSE))</f>
        <v/>
      </c>
      <c r="I205" s="67" t="str">
        <f>IF(OR($B205="",$C205="",$D205="",$E205="",$E205&gt;an_final,$L205=FALSE),"",R_STR*VLOOKUP(M205,Coef!$E$2:$F$17,2,FALSE))</f>
        <v/>
      </c>
      <c r="J205" s="226" t="str">
        <f t="shared" si="16"/>
        <v/>
      </c>
      <c r="K205" s="226" t="str">
        <f t="shared" si="17"/>
        <v/>
      </c>
      <c r="L205" s="367" t="b">
        <f t="shared" si="18"/>
        <v>0</v>
      </c>
      <c r="M205" s="5">
        <f t="shared" si="19"/>
        <v>1</v>
      </c>
    </row>
    <row r="206" spans="1:13" x14ac:dyDescent="0.2">
      <c r="A206" s="216">
        <v>197</v>
      </c>
      <c r="B206" s="39"/>
      <c r="C206" s="39"/>
      <c r="D206" s="39"/>
      <c r="E206" s="38"/>
      <c r="F206" s="38"/>
      <c r="G206" s="38"/>
      <c r="H206" s="67" t="str">
        <f>IF(OR($B206="",$C206="",$D206="",$E206="",$E206&lt;an_initial,$E206&gt;an_final,$L206=FALSE),"",R_STR*VLOOKUP(M206,Coef!$E$2:$F$17,2,FALSE))</f>
        <v/>
      </c>
      <c r="I206" s="67" t="str">
        <f>IF(OR($B206="",$C206="",$D206="",$E206="",$E206&gt;an_final,$L206=FALSE),"",R_STR*VLOOKUP(M206,Coef!$E$2:$F$17,2,FALSE))</f>
        <v/>
      </c>
      <c r="J206" s="226" t="str">
        <f t="shared" si="16"/>
        <v/>
      </c>
      <c r="K206" s="226" t="str">
        <f t="shared" si="17"/>
        <v/>
      </c>
      <c r="L206" s="367" t="b">
        <f t="shared" si="18"/>
        <v>0</v>
      </c>
      <c r="M206" s="5">
        <f t="shared" si="19"/>
        <v>1</v>
      </c>
    </row>
    <row r="207" spans="1:13" x14ac:dyDescent="0.2">
      <c r="A207" s="216">
        <v>198</v>
      </c>
      <c r="B207" s="39"/>
      <c r="C207" s="39"/>
      <c r="D207" s="39"/>
      <c r="E207" s="38"/>
      <c r="F207" s="38"/>
      <c r="G207" s="38"/>
      <c r="H207" s="67" t="str">
        <f>IF(OR($B207="",$C207="",$D207="",$E207="",$E207&lt;an_initial,$E207&gt;an_final,$L207=FALSE),"",R_STR*VLOOKUP(M207,Coef!$E$2:$F$17,2,FALSE))</f>
        <v/>
      </c>
      <c r="I207" s="67" t="str">
        <f>IF(OR($B207="",$C207="",$D207="",$E207="",$E207&gt;an_final,$L207=FALSE),"",R_STR*VLOOKUP(M207,Coef!$E$2:$F$17,2,FALSE))</f>
        <v/>
      </c>
      <c r="J207" s="226" t="str">
        <f t="shared" si="16"/>
        <v/>
      </c>
      <c r="K207" s="226" t="str">
        <f t="shared" si="17"/>
        <v/>
      </c>
      <c r="L207" s="367" t="b">
        <f t="shared" si="18"/>
        <v>0</v>
      </c>
      <c r="M207" s="5">
        <f t="shared" si="19"/>
        <v>1</v>
      </c>
    </row>
    <row r="208" spans="1:13" x14ac:dyDescent="0.2">
      <c r="A208" s="216">
        <v>199</v>
      </c>
      <c r="B208" s="39"/>
      <c r="C208" s="39"/>
      <c r="D208" s="39"/>
      <c r="E208" s="38"/>
      <c r="F208" s="38"/>
      <c r="G208" s="38"/>
      <c r="H208" s="67" t="str">
        <f>IF(OR($B208="",$C208="",$D208="",$E208="",$E208&lt;an_initial,$E208&gt;an_final,$L208=FALSE),"",R_STR*VLOOKUP(M208,Coef!$E$2:$F$17,2,FALSE))</f>
        <v/>
      </c>
      <c r="I208" s="67" t="str">
        <f>IF(OR($B208="",$C208="",$D208="",$E208="",$E208&gt;an_final,$L208=FALSE),"",R_STR*VLOOKUP(M208,Coef!$E$2:$F$17,2,FALSE))</f>
        <v/>
      </c>
      <c r="J208" s="226" t="str">
        <f t="shared" si="16"/>
        <v/>
      </c>
      <c r="K208" s="226" t="str">
        <f t="shared" si="17"/>
        <v/>
      </c>
      <c r="L208" s="367" t="b">
        <f t="shared" si="18"/>
        <v>0</v>
      </c>
      <c r="M208" s="5">
        <f t="shared" si="19"/>
        <v>1</v>
      </c>
    </row>
    <row r="209" spans="1:13" x14ac:dyDescent="0.2">
      <c r="A209" s="216">
        <v>200</v>
      </c>
      <c r="B209" s="39"/>
      <c r="C209" s="39"/>
      <c r="D209" s="39"/>
      <c r="E209" s="38"/>
      <c r="F209" s="38"/>
      <c r="G209" s="38"/>
      <c r="H209" s="67" t="str">
        <f>IF(OR($B209="",$C209="",$D209="",$E209="",$E209&lt;an_initial,$E209&gt;an_final,$L209=FALSE),"",R_STR*VLOOKUP(M209,Coef!$E$2:$F$17,2,FALSE))</f>
        <v/>
      </c>
      <c r="I209" s="67" t="str">
        <f>IF(OR($B209="",$C209="",$D209="",$E209="",$E209&gt;an_final,$L209=FALSE),"",R_STR*VLOOKUP(M209,Coef!$E$2:$F$17,2,FALSE))</f>
        <v/>
      </c>
      <c r="J209" s="226" t="str">
        <f t="shared" si="16"/>
        <v/>
      </c>
      <c r="K209" s="226" t="str">
        <f t="shared" si="17"/>
        <v/>
      </c>
      <c r="L209" s="367" t="b">
        <f t="shared" si="18"/>
        <v>0</v>
      </c>
      <c r="M209" s="5">
        <f t="shared" si="19"/>
        <v>1</v>
      </c>
    </row>
    <row r="210" spans="1:13" x14ac:dyDescent="0.2">
      <c r="A210" s="216">
        <v>201</v>
      </c>
      <c r="B210" s="39"/>
      <c r="C210" s="39"/>
      <c r="D210" s="39"/>
      <c r="E210" s="38"/>
      <c r="F210" s="38"/>
      <c r="G210" s="38"/>
      <c r="H210" s="67" t="str">
        <f>IF(OR($B210="",$C210="",$D210="",$E210="",$E210&lt;an_initial,$E210&gt;an_final,$L210=FALSE),"",R_STR*VLOOKUP(M210,Coef!$E$2:$F$17,2,FALSE))</f>
        <v/>
      </c>
      <c r="I210" s="67" t="str">
        <f>IF(OR($B210="",$C210="",$D210="",$E210="",$E210&gt;an_final,$L210=FALSE),"",R_STR*VLOOKUP(M210,Coef!$E$2:$F$17,2,FALSE))</f>
        <v/>
      </c>
      <c r="J210" s="226" t="str">
        <f t="shared" si="16"/>
        <v/>
      </c>
      <c r="K210" s="226" t="str">
        <f t="shared" si="17"/>
        <v/>
      </c>
      <c r="L210" s="367" t="b">
        <f t="shared" si="18"/>
        <v>0</v>
      </c>
      <c r="M210" s="5">
        <f t="shared" si="19"/>
        <v>1</v>
      </c>
    </row>
    <row r="211" spans="1:13" x14ac:dyDescent="0.2">
      <c r="A211" s="216">
        <v>202</v>
      </c>
      <c r="B211" s="39"/>
      <c r="C211" s="39"/>
      <c r="D211" s="39"/>
      <c r="E211" s="38"/>
      <c r="F211" s="38"/>
      <c r="G211" s="38"/>
      <c r="H211" s="67" t="str">
        <f>IF(OR($B211="",$C211="",$D211="",$E211="",$E211&lt;an_initial,$E211&gt;an_final,$L211=FALSE),"",R_STR*VLOOKUP(M211,Coef!$E$2:$F$17,2,FALSE))</f>
        <v/>
      </c>
      <c r="I211" s="67" t="str">
        <f>IF(OR($B211="",$C211="",$D211="",$E211="",$E211&gt;an_final,$L211=FALSE),"",R_STR*VLOOKUP(M211,Coef!$E$2:$F$17,2,FALSE))</f>
        <v/>
      </c>
      <c r="J211" s="226" t="str">
        <f t="shared" si="16"/>
        <v/>
      </c>
      <c r="K211" s="226" t="str">
        <f t="shared" si="17"/>
        <v/>
      </c>
      <c r="L211" s="367" t="b">
        <f t="shared" si="18"/>
        <v>0</v>
      </c>
      <c r="M211" s="5">
        <f t="shared" si="19"/>
        <v>1</v>
      </c>
    </row>
    <row r="212" spans="1:13" x14ac:dyDescent="0.2">
      <c r="A212" s="216">
        <v>203</v>
      </c>
      <c r="B212" s="39"/>
      <c r="C212" s="39"/>
      <c r="D212" s="39"/>
      <c r="E212" s="38"/>
      <c r="F212" s="38"/>
      <c r="G212" s="38"/>
      <c r="H212" s="67" t="str">
        <f>IF(OR($B212="",$C212="",$D212="",$E212="",$E212&lt;an_initial,$E212&gt;an_final,$L212=FALSE),"",R_STR*VLOOKUP(M212,Coef!$E$2:$F$17,2,FALSE))</f>
        <v/>
      </c>
      <c r="I212" s="67" t="str">
        <f>IF(OR($B212="",$C212="",$D212="",$E212="",$E212&gt;an_final,$L212=FALSE),"",R_STR*VLOOKUP(M212,Coef!$E$2:$F$17,2,FALSE))</f>
        <v/>
      </c>
      <c r="J212" s="226" t="str">
        <f t="shared" si="16"/>
        <v/>
      </c>
      <c r="K212" s="226" t="str">
        <f t="shared" si="17"/>
        <v/>
      </c>
      <c r="L212" s="367" t="b">
        <f t="shared" si="18"/>
        <v>0</v>
      </c>
      <c r="M212" s="5">
        <f t="shared" si="19"/>
        <v>1</v>
      </c>
    </row>
    <row r="213" spans="1:13" x14ac:dyDescent="0.2">
      <c r="A213" s="216">
        <v>204</v>
      </c>
      <c r="B213" s="39"/>
      <c r="C213" s="39"/>
      <c r="D213" s="39"/>
      <c r="E213" s="38"/>
      <c r="F213" s="38"/>
      <c r="G213" s="38"/>
      <c r="H213" s="67" t="str">
        <f>IF(OR($B213="",$C213="",$D213="",$E213="",$E213&lt;an_initial,$E213&gt;an_final,$L213=FALSE),"",R_STR*VLOOKUP(M213,Coef!$E$2:$F$17,2,FALSE))</f>
        <v/>
      </c>
      <c r="I213" s="67" t="str">
        <f>IF(OR($B213="",$C213="",$D213="",$E213="",$E213&gt;an_final,$L213=FALSE),"",R_STR*VLOOKUP(M213,Coef!$E$2:$F$17,2,FALSE))</f>
        <v/>
      </c>
      <c r="J213" s="226" t="str">
        <f t="shared" si="16"/>
        <v/>
      </c>
      <c r="K213" s="226" t="str">
        <f t="shared" si="17"/>
        <v/>
      </c>
      <c r="L213" s="367" t="b">
        <f t="shared" si="18"/>
        <v>0</v>
      </c>
      <c r="M213" s="5">
        <f t="shared" si="19"/>
        <v>1</v>
      </c>
    </row>
    <row r="214" spans="1:13" x14ac:dyDescent="0.2">
      <c r="A214" s="216">
        <v>205</v>
      </c>
      <c r="B214" s="39"/>
      <c r="C214" s="39"/>
      <c r="D214" s="39"/>
      <c r="E214" s="38"/>
      <c r="F214" s="38"/>
      <c r="G214" s="38"/>
      <c r="H214" s="67" t="str">
        <f>IF(OR($B214="",$C214="",$D214="",$E214="",$E214&lt;an_initial,$E214&gt;an_final,$L214=FALSE),"",R_STR*VLOOKUP(M214,Coef!$E$2:$F$17,2,FALSE))</f>
        <v/>
      </c>
      <c r="I214" s="67" t="str">
        <f>IF(OR($B214="",$C214="",$D214="",$E214="",$E214&gt;an_final,$L214=FALSE),"",R_STR*VLOOKUP(M214,Coef!$E$2:$F$17,2,FALSE))</f>
        <v/>
      </c>
      <c r="J214" s="226" t="str">
        <f t="shared" si="16"/>
        <v/>
      </c>
      <c r="K214" s="226" t="str">
        <f t="shared" si="17"/>
        <v/>
      </c>
      <c r="L214" s="367" t="b">
        <f t="shared" si="18"/>
        <v>0</v>
      </c>
      <c r="M214" s="5">
        <f t="shared" si="19"/>
        <v>1</v>
      </c>
    </row>
    <row r="215" spans="1:13" x14ac:dyDescent="0.2">
      <c r="A215" s="216">
        <v>206</v>
      </c>
      <c r="B215" s="39"/>
      <c r="C215" s="39"/>
      <c r="D215" s="39"/>
      <c r="E215" s="38"/>
      <c r="F215" s="38"/>
      <c r="G215" s="38"/>
      <c r="H215" s="67" t="str">
        <f>IF(OR($B215="",$C215="",$D215="",$E215="",$E215&lt;an_initial,$E215&gt;an_final,$L215=FALSE),"",R_STR*VLOOKUP(M215,Coef!$E$2:$F$17,2,FALSE))</f>
        <v/>
      </c>
      <c r="I215" s="67" t="str">
        <f>IF(OR($B215="",$C215="",$D215="",$E215="",$E215&gt;an_final,$L215=FALSE),"",R_STR*VLOOKUP(M215,Coef!$E$2:$F$17,2,FALSE))</f>
        <v/>
      </c>
      <c r="J215" s="226" t="str">
        <f t="shared" si="16"/>
        <v/>
      </c>
      <c r="K215" s="226" t="str">
        <f t="shared" si="17"/>
        <v/>
      </c>
      <c r="L215" s="367" t="b">
        <f t="shared" si="18"/>
        <v>0</v>
      </c>
      <c r="M215" s="5">
        <f t="shared" si="19"/>
        <v>1</v>
      </c>
    </row>
    <row r="216" spans="1:13" x14ac:dyDescent="0.2">
      <c r="A216" s="216">
        <v>207</v>
      </c>
      <c r="B216" s="39"/>
      <c r="C216" s="39"/>
      <c r="D216" s="39"/>
      <c r="E216" s="38"/>
      <c r="F216" s="38"/>
      <c r="G216" s="38"/>
      <c r="H216" s="67" t="str">
        <f>IF(OR($B216="",$C216="",$D216="",$E216="",$E216&lt;an_initial,$E216&gt;an_final,$L216=FALSE),"",R_STR*VLOOKUP(M216,Coef!$E$2:$F$17,2,FALSE))</f>
        <v/>
      </c>
      <c r="I216" s="67" t="str">
        <f>IF(OR($B216="",$C216="",$D216="",$E216="",$E216&gt;an_final,$L216=FALSE),"",R_STR*VLOOKUP(M216,Coef!$E$2:$F$17,2,FALSE))</f>
        <v/>
      </c>
      <c r="J216" s="226" t="str">
        <f t="shared" si="16"/>
        <v/>
      </c>
      <c r="K216" s="226" t="str">
        <f t="shared" si="17"/>
        <v/>
      </c>
      <c r="L216" s="367" t="b">
        <f t="shared" si="18"/>
        <v>0</v>
      </c>
      <c r="M216" s="5">
        <f t="shared" si="19"/>
        <v>1</v>
      </c>
    </row>
    <row r="217" spans="1:13" x14ac:dyDescent="0.2">
      <c r="A217" s="216">
        <v>208</v>
      </c>
      <c r="B217" s="39"/>
      <c r="C217" s="39"/>
      <c r="D217" s="39"/>
      <c r="E217" s="38"/>
      <c r="F217" s="38"/>
      <c r="G217" s="38"/>
      <c r="H217" s="67" t="str">
        <f>IF(OR($B217="",$C217="",$D217="",$E217="",$E217&lt;an_initial,$E217&gt;an_final,$L217=FALSE),"",R_STR*VLOOKUP(M217,Coef!$E$2:$F$17,2,FALSE))</f>
        <v/>
      </c>
      <c r="I217" s="67" t="str">
        <f>IF(OR($B217="",$C217="",$D217="",$E217="",$E217&gt;an_final,$L217=FALSE),"",R_STR*VLOOKUP(M217,Coef!$E$2:$F$17,2,FALSE))</f>
        <v/>
      </c>
      <c r="J217" s="226" t="str">
        <f t="shared" si="16"/>
        <v/>
      </c>
      <c r="K217" s="226" t="str">
        <f t="shared" si="17"/>
        <v/>
      </c>
      <c r="L217" s="367" t="b">
        <f t="shared" si="18"/>
        <v>0</v>
      </c>
      <c r="M217" s="5">
        <f t="shared" si="19"/>
        <v>1</v>
      </c>
    </row>
    <row r="218" spans="1:13" x14ac:dyDescent="0.2">
      <c r="A218" s="216">
        <v>209</v>
      </c>
      <c r="B218" s="39"/>
      <c r="C218" s="39"/>
      <c r="D218" s="39"/>
      <c r="E218" s="38"/>
      <c r="F218" s="38"/>
      <c r="G218" s="38"/>
      <c r="H218" s="67" t="str">
        <f>IF(OR($B218="",$C218="",$D218="",$E218="",$E218&lt;an_initial,$E218&gt;an_final,$L218=FALSE),"",R_STR*VLOOKUP(M218,Coef!$E$2:$F$17,2,FALSE))</f>
        <v/>
      </c>
      <c r="I218" s="67" t="str">
        <f>IF(OR($B218="",$C218="",$D218="",$E218="",$E218&gt;an_final,$L218=FALSE),"",R_STR*VLOOKUP(M218,Coef!$E$2:$F$17,2,FALSE))</f>
        <v/>
      </c>
      <c r="J218" s="226" t="str">
        <f t="shared" si="16"/>
        <v/>
      </c>
      <c r="K218" s="226" t="str">
        <f t="shared" si="17"/>
        <v/>
      </c>
      <c r="L218" s="367" t="b">
        <f t="shared" si="18"/>
        <v>0</v>
      </c>
      <c r="M218" s="5">
        <f t="shared" si="19"/>
        <v>1</v>
      </c>
    </row>
    <row r="219" spans="1:13" x14ac:dyDescent="0.2">
      <c r="A219" s="216">
        <v>210</v>
      </c>
      <c r="B219" s="39"/>
      <c r="C219" s="39"/>
      <c r="D219" s="39"/>
      <c r="E219" s="38"/>
      <c r="F219" s="38"/>
      <c r="G219" s="38"/>
      <c r="H219" s="67" t="str">
        <f>IF(OR($B219="",$C219="",$D219="",$E219="",$E219&lt;an_initial,$E219&gt;an_final,$L219=FALSE),"",R_STR*VLOOKUP(M219,Coef!$E$2:$F$17,2,FALSE))</f>
        <v/>
      </c>
      <c r="I219" s="67" t="str">
        <f>IF(OR($B219="",$C219="",$D219="",$E219="",$E219&gt;an_final,$L219=FALSE),"",R_STR*VLOOKUP(M219,Coef!$E$2:$F$17,2,FALSE))</f>
        <v/>
      </c>
      <c r="J219" s="226" t="str">
        <f t="shared" si="16"/>
        <v/>
      </c>
      <c r="K219" s="226" t="str">
        <f t="shared" si="17"/>
        <v/>
      </c>
      <c r="L219" s="367" t="b">
        <f t="shared" si="18"/>
        <v>0</v>
      </c>
      <c r="M219" s="5">
        <f t="shared" si="19"/>
        <v>1</v>
      </c>
    </row>
    <row r="220" spans="1:13" x14ac:dyDescent="0.2">
      <c r="A220" s="216">
        <v>211</v>
      </c>
      <c r="B220" s="39"/>
      <c r="C220" s="39"/>
      <c r="D220" s="39"/>
      <c r="E220" s="38"/>
      <c r="F220" s="38"/>
      <c r="G220" s="38"/>
      <c r="H220" s="67" t="str">
        <f>IF(OR($B220="",$C220="",$D220="",$E220="",$E220&lt;an_initial,$E220&gt;an_final,$L220=FALSE),"",R_STR*VLOOKUP(M220,Coef!$E$2:$F$17,2,FALSE))</f>
        <v/>
      </c>
      <c r="I220" s="67" t="str">
        <f>IF(OR($B220="",$C220="",$D220="",$E220="",$E220&gt;an_final,$L220=FALSE),"",R_STR*VLOOKUP(M220,Coef!$E$2:$F$17,2,FALSE))</f>
        <v/>
      </c>
      <c r="J220" s="226" t="str">
        <f t="shared" si="16"/>
        <v/>
      </c>
      <c r="K220" s="226" t="str">
        <f t="shared" si="17"/>
        <v/>
      </c>
      <c r="L220" s="367" t="b">
        <f t="shared" si="18"/>
        <v>0</v>
      </c>
      <c r="M220" s="5">
        <f t="shared" si="19"/>
        <v>1</v>
      </c>
    </row>
    <row r="221" spans="1:13" x14ac:dyDescent="0.2">
      <c r="A221" s="216">
        <v>212</v>
      </c>
      <c r="B221" s="39"/>
      <c r="C221" s="39"/>
      <c r="D221" s="39"/>
      <c r="E221" s="38"/>
      <c r="F221" s="38"/>
      <c r="G221" s="38"/>
      <c r="H221" s="67" t="str">
        <f>IF(OR($B221="",$C221="",$D221="",$E221="",$E221&lt;an_initial,$E221&gt;an_final,$L221=FALSE),"",R_STR*VLOOKUP(M221,Coef!$E$2:$F$17,2,FALSE))</f>
        <v/>
      </c>
      <c r="I221" s="67" t="str">
        <f>IF(OR($B221="",$C221="",$D221="",$E221="",$E221&gt;an_final,$L221=FALSE),"",R_STR*VLOOKUP(M221,Coef!$E$2:$F$17,2,FALSE))</f>
        <v/>
      </c>
      <c r="J221" s="226" t="str">
        <f t="shared" si="16"/>
        <v/>
      </c>
      <c r="K221" s="226" t="str">
        <f t="shared" si="17"/>
        <v/>
      </c>
      <c r="L221" s="367" t="b">
        <f t="shared" si="18"/>
        <v>0</v>
      </c>
      <c r="M221" s="5">
        <f t="shared" si="19"/>
        <v>1</v>
      </c>
    </row>
    <row r="222" spans="1:13" x14ac:dyDescent="0.2">
      <c r="A222" s="216">
        <v>213</v>
      </c>
      <c r="B222" s="39"/>
      <c r="C222" s="39"/>
      <c r="D222" s="39"/>
      <c r="E222" s="38"/>
      <c r="F222" s="38"/>
      <c r="G222" s="38"/>
      <c r="H222" s="67" t="str">
        <f>IF(OR($B222="",$C222="",$D222="",$E222="",$E222&lt;an_initial,$E222&gt;an_final,$L222=FALSE),"",R_STR*VLOOKUP(M222,Coef!$E$2:$F$17,2,FALSE))</f>
        <v/>
      </c>
      <c r="I222" s="67" t="str">
        <f>IF(OR($B222="",$C222="",$D222="",$E222="",$E222&gt;an_final,$L222=FALSE),"",R_STR*VLOOKUP(M222,Coef!$E$2:$F$17,2,FALSE))</f>
        <v/>
      </c>
      <c r="J222" s="226" t="str">
        <f t="shared" si="16"/>
        <v/>
      </c>
      <c r="K222" s="226" t="str">
        <f t="shared" si="17"/>
        <v/>
      </c>
      <c r="L222" s="367" t="b">
        <f t="shared" si="18"/>
        <v>0</v>
      </c>
      <c r="M222" s="5">
        <f t="shared" si="19"/>
        <v>1</v>
      </c>
    </row>
    <row r="223" spans="1:13" x14ac:dyDescent="0.2">
      <c r="A223" s="216">
        <v>214</v>
      </c>
      <c r="B223" s="39"/>
      <c r="C223" s="39"/>
      <c r="D223" s="39"/>
      <c r="E223" s="38"/>
      <c r="F223" s="38"/>
      <c r="G223" s="38"/>
      <c r="H223" s="67" t="str">
        <f>IF(OR($B223="",$C223="",$D223="",$E223="",$E223&lt;an_initial,$E223&gt;an_final,$L223=FALSE),"",R_STR*VLOOKUP(M223,Coef!$E$2:$F$17,2,FALSE))</f>
        <v/>
      </c>
      <c r="I223" s="67" t="str">
        <f>IF(OR($B223="",$C223="",$D223="",$E223="",$E223&gt;an_final,$L223=FALSE),"",R_STR*VLOOKUP(M223,Coef!$E$2:$F$17,2,FALSE))</f>
        <v/>
      </c>
      <c r="J223" s="226" t="str">
        <f t="shared" si="16"/>
        <v/>
      </c>
      <c r="K223" s="226" t="str">
        <f t="shared" si="17"/>
        <v/>
      </c>
      <c r="L223" s="367" t="b">
        <f t="shared" si="18"/>
        <v>0</v>
      </c>
      <c r="M223" s="5">
        <f t="shared" si="19"/>
        <v>1</v>
      </c>
    </row>
    <row r="224" spans="1:13" x14ac:dyDescent="0.2">
      <c r="A224" s="216">
        <v>215</v>
      </c>
      <c r="B224" s="39"/>
      <c r="C224" s="39"/>
      <c r="D224" s="39"/>
      <c r="E224" s="38"/>
      <c r="F224" s="38"/>
      <c r="G224" s="38"/>
      <c r="H224" s="67" t="str">
        <f>IF(OR($B224="",$C224="",$D224="",$E224="",$E224&lt;an_initial,$E224&gt;an_final,$L224=FALSE),"",R_STR*VLOOKUP(M224,Coef!$E$2:$F$17,2,FALSE))</f>
        <v/>
      </c>
      <c r="I224" s="67" t="str">
        <f>IF(OR($B224="",$C224="",$D224="",$E224="",$E224&gt;an_final,$L224=FALSE),"",R_STR*VLOOKUP(M224,Coef!$E$2:$F$17,2,FALSE))</f>
        <v/>
      </c>
      <c r="J224" s="226" t="str">
        <f t="shared" si="16"/>
        <v/>
      </c>
      <c r="K224" s="226" t="str">
        <f t="shared" si="17"/>
        <v/>
      </c>
      <c r="L224" s="367" t="b">
        <f t="shared" si="18"/>
        <v>0</v>
      </c>
      <c r="M224" s="5">
        <f t="shared" si="19"/>
        <v>1</v>
      </c>
    </row>
    <row r="225" spans="1:13" x14ac:dyDescent="0.2">
      <c r="A225" s="216">
        <v>216</v>
      </c>
      <c r="B225" s="39"/>
      <c r="C225" s="39"/>
      <c r="D225" s="39"/>
      <c r="E225" s="38"/>
      <c r="F225" s="38"/>
      <c r="G225" s="38"/>
      <c r="H225" s="67" t="str">
        <f>IF(OR($B225="",$C225="",$D225="",$E225="",$E225&lt;an_initial,$E225&gt;an_final,$L225=FALSE),"",R_STR*VLOOKUP(M225,Coef!$E$2:$F$17,2,FALSE))</f>
        <v/>
      </c>
      <c r="I225" s="67" t="str">
        <f>IF(OR($B225="",$C225="",$D225="",$E225="",$E225&gt;an_final,$L225=FALSE),"",R_STR*VLOOKUP(M225,Coef!$E$2:$F$17,2,FALSE))</f>
        <v/>
      </c>
      <c r="J225" s="226" t="str">
        <f t="shared" si="16"/>
        <v/>
      </c>
      <c r="K225" s="226" t="str">
        <f t="shared" si="17"/>
        <v/>
      </c>
      <c r="L225" s="367" t="b">
        <f t="shared" si="18"/>
        <v>0</v>
      </c>
      <c r="M225" s="5">
        <f t="shared" si="19"/>
        <v>1</v>
      </c>
    </row>
    <row r="226" spans="1:13" x14ac:dyDescent="0.2">
      <c r="A226" s="216">
        <v>217</v>
      </c>
      <c r="B226" s="39"/>
      <c r="C226" s="39"/>
      <c r="D226" s="39"/>
      <c r="E226" s="38"/>
      <c r="F226" s="38"/>
      <c r="G226" s="38"/>
      <c r="H226" s="67" t="str">
        <f>IF(OR($B226="",$C226="",$D226="",$E226="",$E226&lt;an_initial,$E226&gt;an_final,$L226=FALSE),"",R_STR*VLOOKUP(M226,Coef!$E$2:$F$17,2,FALSE))</f>
        <v/>
      </c>
      <c r="I226" s="67" t="str">
        <f>IF(OR($B226="",$C226="",$D226="",$E226="",$E226&gt;an_final,$L226=FALSE),"",R_STR*VLOOKUP(M226,Coef!$E$2:$F$17,2,FALSE))</f>
        <v/>
      </c>
      <c r="J226" s="226" t="str">
        <f t="shared" si="16"/>
        <v/>
      </c>
      <c r="K226" s="226" t="str">
        <f t="shared" si="17"/>
        <v/>
      </c>
      <c r="L226" s="367" t="b">
        <f t="shared" si="18"/>
        <v>0</v>
      </c>
      <c r="M226" s="5">
        <f t="shared" si="19"/>
        <v>1</v>
      </c>
    </row>
    <row r="227" spans="1:13" x14ac:dyDescent="0.2">
      <c r="A227" s="216">
        <v>218</v>
      </c>
      <c r="B227" s="39"/>
      <c r="C227" s="39"/>
      <c r="D227" s="39"/>
      <c r="E227" s="38"/>
      <c r="F227" s="38"/>
      <c r="G227" s="38"/>
      <c r="H227" s="67" t="str">
        <f>IF(OR($B227="",$C227="",$D227="",$E227="",$E227&lt;an_initial,$E227&gt;an_final,$L227=FALSE),"",R_STR*VLOOKUP(M227,Coef!$E$2:$F$17,2,FALSE))</f>
        <v/>
      </c>
      <c r="I227" s="67" t="str">
        <f>IF(OR($B227="",$C227="",$D227="",$E227="",$E227&gt;an_final,$L227=FALSE),"",R_STR*VLOOKUP(M227,Coef!$E$2:$F$17,2,FALSE))</f>
        <v/>
      </c>
      <c r="J227" s="226" t="str">
        <f t="shared" si="16"/>
        <v/>
      </c>
      <c r="K227" s="226" t="str">
        <f t="shared" si="17"/>
        <v/>
      </c>
      <c r="L227" s="367" t="b">
        <f t="shared" si="18"/>
        <v>0</v>
      </c>
      <c r="M227" s="5">
        <f t="shared" si="19"/>
        <v>1</v>
      </c>
    </row>
    <row r="228" spans="1:13" x14ac:dyDescent="0.2">
      <c r="A228" s="216">
        <v>219</v>
      </c>
      <c r="B228" s="39"/>
      <c r="C228" s="39"/>
      <c r="D228" s="39"/>
      <c r="E228" s="38"/>
      <c r="F228" s="38"/>
      <c r="G228" s="38"/>
      <c r="H228" s="67" t="str">
        <f>IF(OR($B228="",$C228="",$D228="",$E228="",$E228&lt;an_initial,$E228&gt;an_final,$L228=FALSE),"",R_STR*VLOOKUP(M228,Coef!$E$2:$F$17,2,FALSE))</f>
        <v/>
      </c>
      <c r="I228" s="67" t="str">
        <f>IF(OR($B228="",$C228="",$D228="",$E228="",$E228&gt;an_final,$L228=FALSE),"",R_STR*VLOOKUP(M228,Coef!$E$2:$F$17,2,FALSE))</f>
        <v/>
      </c>
      <c r="J228" s="226" t="str">
        <f t="shared" si="16"/>
        <v/>
      </c>
      <c r="K228" s="226" t="str">
        <f t="shared" si="17"/>
        <v/>
      </c>
      <c r="L228" s="367" t="b">
        <f t="shared" si="18"/>
        <v>0</v>
      </c>
      <c r="M228" s="5">
        <f t="shared" si="19"/>
        <v>1</v>
      </c>
    </row>
    <row r="229" spans="1:13" x14ac:dyDescent="0.2">
      <c r="A229" s="216">
        <v>220</v>
      </c>
      <c r="B229" s="39"/>
      <c r="C229" s="39"/>
      <c r="D229" s="39"/>
      <c r="E229" s="38"/>
      <c r="F229" s="38"/>
      <c r="G229" s="38"/>
      <c r="H229" s="67" t="str">
        <f>IF(OR($B229="",$C229="",$D229="",$E229="",$E229&lt;an_initial,$E229&gt;an_final,$L229=FALSE),"",R_STR*VLOOKUP(M229,Coef!$E$2:$F$17,2,FALSE))</f>
        <v/>
      </c>
      <c r="I229" s="67" t="str">
        <f>IF(OR($B229="",$C229="",$D229="",$E229="",$E229&gt;an_final,$L229=FALSE),"",R_STR*VLOOKUP(M229,Coef!$E$2:$F$17,2,FALSE))</f>
        <v/>
      </c>
      <c r="J229" s="226" t="str">
        <f t="shared" si="16"/>
        <v/>
      </c>
      <c r="K229" s="226" t="str">
        <f t="shared" si="17"/>
        <v/>
      </c>
      <c r="L229" s="367" t="b">
        <f t="shared" si="18"/>
        <v>0</v>
      </c>
      <c r="M229" s="5">
        <f t="shared" si="19"/>
        <v>1</v>
      </c>
    </row>
    <row r="230" spans="1:13" x14ac:dyDescent="0.2">
      <c r="A230" s="216">
        <v>221</v>
      </c>
      <c r="B230" s="39"/>
      <c r="C230" s="39"/>
      <c r="D230" s="39"/>
      <c r="E230" s="38"/>
      <c r="F230" s="38"/>
      <c r="G230" s="38"/>
      <c r="H230" s="67" t="str">
        <f>IF(OR($B230="",$C230="",$D230="",$E230="",$E230&lt;an_initial,$E230&gt;an_final,$L230=FALSE),"",R_STR*VLOOKUP(M230,Coef!$E$2:$F$17,2,FALSE))</f>
        <v/>
      </c>
      <c r="I230" s="67" t="str">
        <f>IF(OR($B230="",$C230="",$D230="",$E230="",$E230&gt;an_final,$L230=FALSE),"",R_STR*VLOOKUP(M230,Coef!$E$2:$F$17,2,FALSE))</f>
        <v/>
      </c>
      <c r="J230" s="226" t="str">
        <f t="shared" si="16"/>
        <v/>
      </c>
      <c r="K230" s="226" t="str">
        <f t="shared" si="17"/>
        <v/>
      </c>
      <c r="L230" s="367" t="b">
        <f t="shared" si="18"/>
        <v>0</v>
      </c>
      <c r="M230" s="5">
        <f t="shared" si="19"/>
        <v>1</v>
      </c>
    </row>
    <row r="231" spans="1:13" x14ac:dyDescent="0.2">
      <c r="A231" s="216">
        <v>222</v>
      </c>
      <c r="B231" s="39"/>
      <c r="C231" s="39"/>
      <c r="D231" s="39"/>
      <c r="E231" s="38"/>
      <c r="F231" s="38"/>
      <c r="G231" s="38"/>
      <c r="H231" s="67" t="str">
        <f>IF(OR($B231="",$C231="",$D231="",$E231="",$E231&lt;an_initial,$E231&gt;an_final,$L231=FALSE),"",R_STR*VLOOKUP(M231,Coef!$E$2:$F$17,2,FALSE))</f>
        <v/>
      </c>
      <c r="I231" s="67" t="str">
        <f>IF(OR($B231="",$C231="",$D231="",$E231="",$E231&gt;an_final,$L231=FALSE),"",R_STR*VLOOKUP(M231,Coef!$E$2:$F$17,2,FALSE))</f>
        <v/>
      </c>
      <c r="J231" s="226" t="str">
        <f t="shared" si="16"/>
        <v/>
      </c>
      <c r="K231" s="226" t="str">
        <f t="shared" si="17"/>
        <v/>
      </c>
      <c r="L231" s="367" t="b">
        <f t="shared" si="18"/>
        <v>0</v>
      </c>
      <c r="M231" s="5">
        <f t="shared" si="19"/>
        <v>1</v>
      </c>
    </row>
    <row r="232" spans="1:13" x14ac:dyDescent="0.2">
      <c r="A232" s="216">
        <v>223</v>
      </c>
      <c r="B232" s="39"/>
      <c r="C232" s="39"/>
      <c r="D232" s="39"/>
      <c r="E232" s="38"/>
      <c r="F232" s="38"/>
      <c r="G232" s="38"/>
      <c r="H232" s="67" t="str">
        <f>IF(OR($B232="",$C232="",$D232="",$E232="",$E232&lt;an_initial,$E232&gt;an_final,$L232=FALSE),"",R_STR*VLOOKUP(M232,Coef!$E$2:$F$17,2,FALSE))</f>
        <v/>
      </c>
      <c r="I232" s="67" t="str">
        <f>IF(OR($B232="",$C232="",$D232="",$E232="",$E232&gt;an_final,$L232=FALSE),"",R_STR*VLOOKUP(M232,Coef!$E$2:$F$17,2,FALSE))</f>
        <v/>
      </c>
      <c r="J232" s="226" t="str">
        <f t="shared" si="16"/>
        <v/>
      </c>
      <c r="K232" s="226" t="str">
        <f t="shared" si="17"/>
        <v/>
      </c>
      <c r="L232" s="367" t="b">
        <f t="shared" si="18"/>
        <v>0</v>
      </c>
      <c r="M232" s="5">
        <f t="shared" si="19"/>
        <v>1</v>
      </c>
    </row>
    <row r="233" spans="1:13" x14ac:dyDescent="0.2">
      <c r="A233" s="216">
        <v>224</v>
      </c>
      <c r="B233" s="39"/>
      <c r="C233" s="39"/>
      <c r="D233" s="39"/>
      <c r="E233" s="38"/>
      <c r="F233" s="38"/>
      <c r="G233" s="38"/>
      <c r="H233" s="67" t="str">
        <f>IF(OR($B233="",$C233="",$D233="",$E233="",$E233&lt;an_initial,$E233&gt;an_final,$L233=FALSE),"",R_STR*VLOOKUP(M233,Coef!$E$2:$F$17,2,FALSE))</f>
        <v/>
      </c>
      <c r="I233" s="67" t="str">
        <f>IF(OR($B233="",$C233="",$D233="",$E233="",$E233&gt;an_final,$L233=FALSE),"",R_STR*VLOOKUP(M233,Coef!$E$2:$F$17,2,FALSE))</f>
        <v/>
      </c>
      <c r="J233" s="226" t="str">
        <f t="shared" si="16"/>
        <v/>
      </c>
      <c r="K233" s="226" t="str">
        <f t="shared" si="17"/>
        <v/>
      </c>
      <c r="L233" s="367" t="b">
        <f t="shared" si="18"/>
        <v>0</v>
      </c>
      <c r="M233" s="5">
        <f t="shared" si="19"/>
        <v>1</v>
      </c>
    </row>
    <row r="234" spans="1:13" x14ac:dyDescent="0.2">
      <c r="A234" s="216">
        <v>225</v>
      </c>
      <c r="B234" s="39"/>
      <c r="C234" s="39"/>
      <c r="D234" s="39"/>
      <c r="E234" s="38"/>
      <c r="F234" s="38"/>
      <c r="G234" s="38"/>
      <c r="H234" s="67" t="str">
        <f>IF(OR($B234="",$C234="",$D234="",$E234="",$E234&lt;an_initial,$E234&gt;an_final,$L234=FALSE),"",R_STR*VLOOKUP(M234,Coef!$E$2:$F$17,2,FALSE))</f>
        <v/>
      </c>
      <c r="I234" s="67" t="str">
        <f>IF(OR($B234="",$C234="",$D234="",$E234="",$E234&gt;an_final,$L234=FALSE),"",R_STR*VLOOKUP(M234,Coef!$E$2:$F$17,2,FALSE))</f>
        <v/>
      </c>
      <c r="J234" s="226" t="str">
        <f t="shared" si="16"/>
        <v/>
      </c>
      <c r="K234" s="226" t="str">
        <f t="shared" si="17"/>
        <v/>
      </c>
      <c r="L234" s="367" t="b">
        <f t="shared" si="18"/>
        <v>0</v>
      </c>
      <c r="M234" s="5">
        <f t="shared" si="19"/>
        <v>1</v>
      </c>
    </row>
    <row r="235" spans="1:13" x14ac:dyDescent="0.2">
      <c r="A235" s="216">
        <v>226</v>
      </c>
      <c r="B235" s="39"/>
      <c r="C235" s="39"/>
      <c r="D235" s="39"/>
      <c r="E235" s="38"/>
      <c r="F235" s="38"/>
      <c r="G235" s="38"/>
      <c r="H235" s="67" t="str">
        <f>IF(OR($B235="",$C235="",$D235="",$E235="",$E235&lt;an_initial,$E235&gt;an_final,$L235=FALSE),"",R_STR*VLOOKUP(M235,Coef!$E$2:$F$17,2,FALSE))</f>
        <v/>
      </c>
      <c r="I235" s="67" t="str">
        <f>IF(OR($B235="",$C235="",$D235="",$E235="",$E235&gt;an_final,$L235=FALSE),"",R_STR*VLOOKUP(M235,Coef!$E$2:$F$17,2,FALSE))</f>
        <v/>
      </c>
      <c r="J235" s="226" t="str">
        <f t="shared" si="16"/>
        <v/>
      </c>
      <c r="K235" s="226" t="str">
        <f t="shared" si="17"/>
        <v/>
      </c>
      <c r="L235" s="367" t="b">
        <f t="shared" si="18"/>
        <v>0</v>
      </c>
      <c r="M235" s="5">
        <f t="shared" si="19"/>
        <v>1</v>
      </c>
    </row>
    <row r="236" spans="1:13" x14ac:dyDescent="0.2">
      <c r="A236" s="216">
        <v>227</v>
      </c>
      <c r="B236" s="39"/>
      <c r="C236" s="39"/>
      <c r="D236" s="39"/>
      <c r="E236" s="38"/>
      <c r="F236" s="38"/>
      <c r="G236" s="38"/>
      <c r="H236" s="67" t="str">
        <f>IF(OR($B236="",$C236="",$D236="",$E236="",$E236&lt;an_initial,$E236&gt;an_final,$L236=FALSE),"",R_STR*VLOOKUP(M236,Coef!$E$2:$F$17,2,FALSE))</f>
        <v/>
      </c>
      <c r="I236" s="67" t="str">
        <f>IF(OR($B236="",$C236="",$D236="",$E236="",$E236&gt;an_final,$L236=FALSE),"",R_STR*VLOOKUP(M236,Coef!$E$2:$F$17,2,FALSE))</f>
        <v/>
      </c>
      <c r="J236" s="226" t="str">
        <f t="shared" si="16"/>
        <v/>
      </c>
      <c r="K236" s="226" t="str">
        <f t="shared" si="17"/>
        <v/>
      </c>
      <c r="L236" s="367" t="b">
        <f t="shared" si="18"/>
        <v>0</v>
      </c>
      <c r="M236" s="5">
        <f t="shared" si="19"/>
        <v>1</v>
      </c>
    </row>
    <row r="237" spans="1:13" x14ac:dyDescent="0.2">
      <c r="A237" s="216">
        <v>228</v>
      </c>
      <c r="B237" s="39"/>
      <c r="C237" s="39"/>
      <c r="D237" s="39"/>
      <c r="E237" s="38"/>
      <c r="F237" s="38"/>
      <c r="G237" s="38"/>
      <c r="H237" s="67" t="str">
        <f>IF(OR($B237="",$C237="",$D237="",$E237="",$E237&lt;an_initial,$E237&gt;an_final,$L237=FALSE),"",R_STR*VLOOKUP(M237,Coef!$E$2:$F$17,2,FALSE))</f>
        <v/>
      </c>
      <c r="I237" s="67" t="str">
        <f>IF(OR($B237="",$C237="",$D237="",$E237="",$E237&gt;an_final,$L237=FALSE),"",R_STR*VLOOKUP(M237,Coef!$E$2:$F$17,2,FALSE))</f>
        <v/>
      </c>
      <c r="J237" s="226" t="str">
        <f t="shared" si="16"/>
        <v/>
      </c>
      <c r="K237" s="226" t="str">
        <f t="shared" si="17"/>
        <v/>
      </c>
      <c r="L237" s="367" t="b">
        <f t="shared" si="18"/>
        <v>0</v>
      </c>
      <c r="M237" s="5">
        <f t="shared" si="19"/>
        <v>1</v>
      </c>
    </row>
    <row r="238" spans="1:13" x14ac:dyDescent="0.2">
      <c r="A238" s="216">
        <v>229</v>
      </c>
      <c r="B238" s="39"/>
      <c r="C238" s="39"/>
      <c r="D238" s="39"/>
      <c r="E238" s="38"/>
      <c r="F238" s="38"/>
      <c r="G238" s="38"/>
      <c r="H238" s="67" t="str">
        <f>IF(OR($B238="",$C238="",$D238="",$E238="",$E238&lt;an_initial,$E238&gt;an_final,$L238=FALSE),"",R_STR*VLOOKUP(M238,Coef!$E$2:$F$17,2,FALSE))</f>
        <v/>
      </c>
      <c r="I238" s="67" t="str">
        <f>IF(OR($B238="",$C238="",$D238="",$E238="",$E238&gt;an_final,$L238=FALSE),"",R_STR*VLOOKUP(M238,Coef!$E$2:$F$17,2,FALSE))</f>
        <v/>
      </c>
      <c r="J238" s="226" t="str">
        <f t="shared" si="16"/>
        <v/>
      </c>
      <c r="K238" s="226" t="str">
        <f t="shared" si="17"/>
        <v/>
      </c>
      <c r="L238" s="367" t="b">
        <f t="shared" si="18"/>
        <v>0</v>
      </c>
      <c r="M238" s="5">
        <f t="shared" si="19"/>
        <v>1</v>
      </c>
    </row>
    <row r="239" spans="1:13" x14ac:dyDescent="0.2">
      <c r="A239" s="216">
        <v>230</v>
      </c>
      <c r="B239" s="39"/>
      <c r="C239" s="39"/>
      <c r="D239" s="39"/>
      <c r="E239" s="38"/>
      <c r="F239" s="38"/>
      <c r="G239" s="38"/>
      <c r="H239" s="67" t="str">
        <f>IF(OR($B239="",$C239="",$D239="",$E239="",$E239&lt;an_initial,$E239&gt;an_final,$L239=FALSE),"",R_STR*VLOOKUP(M239,Coef!$E$2:$F$17,2,FALSE))</f>
        <v/>
      </c>
      <c r="I239" s="67" t="str">
        <f>IF(OR($B239="",$C239="",$D239="",$E239="",$E239&gt;an_final,$L239=FALSE),"",R_STR*VLOOKUP(M239,Coef!$E$2:$F$17,2,FALSE))</f>
        <v/>
      </c>
      <c r="J239" s="226" t="str">
        <f t="shared" si="16"/>
        <v/>
      </c>
      <c r="K239" s="226" t="str">
        <f t="shared" si="17"/>
        <v/>
      </c>
      <c r="L239" s="367" t="b">
        <f t="shared" si="18"/>
        <v>0</v>
      </c>
      <c r="M239" s="5">
        <f t="shared" si="19"/>
        <v>1</v>
      </c>
    </row>
    <row r="240" spans="1:13" x14ac:dyDescent="0.2">
      <c r="A240" s="216">
        <v>231</v>
      </c>
      <c r="B240" s="39"/>
      <c r="C240" s="39"/>
      <c r="D240" s="39"/>
      <c r="E240" s="38"/>
      <c r="F240" s="38"/>
      <c r="G240" s="38"/>
      <c r="H240" s="67" t="str">
        <f>IF(OR($B240="",$C240="",$D240="",$E240="",$E240&lt;an_initial,$E240&gt;an_final,$L240=FALSE),"",R_STR*VLOOKUP(M240,Coef!$E$2:$F$17,2,FALSE))</f>
        <v/>
      </c>
      <c r="I240" s="67" t="str">
        <f>IF(OR($B240="",$C240="",$D240="",$E240="",$E240&gt;an_final,$L240=FALSE),"",R_STR*VLOOKUP(M240,Coef!$E$2:$F$17,2,FALSE))</f>
        <v/>
      </c>
      <c r="J240" s="226" t="str">
        <f t="shared" si="16"/>
        <v/>
      </c>
      <c r="K240" s="226" t="str">
        <f t="shared" si="17"/>
        <v/>
      </c>
      <c r="L240" s="367" t="b">
        <f t="shared" si="18"/>
        <v>0</v>
      </c>
      <c r="M240" s="5">
        <f t="shared" si="19"/>
        <v>1</v>
      </c>
    </row>
    <row r="241" spans="1:13" x14ac:dyDescent="0.2">
      <c r="A241" s="216">
        <v>232</v>
      </c>
      <c r="B241" s="39"/>
      <c r="C241" s="39"/>
      <c r="D241" s="39"/>
      <c r="E241" s="38"/>
      <c r="F241" s="38"/>
      <c r="G241" s="38"/>
      <c r="H241" s="67" t="str">
        <f>IF(OR($B241="",$C241="",$D241="",$E241="",$E241&lt;an_initial,$E241&gt;an_final,$L241=FALSE),"",R_STR*VLOOKUP(M241,Coef!$E$2:$F$17,2,FALSE))</f>
        <v/>
      </c>
      <c r="I241" s="67" t="str">
        <f>IF(OR($B241="",$C241="",$D241="",$E241="",$E241&gt;an_final,$L241=FALSE),"",R_STR*VLOOKUP(M241,Coef!$E$2:$F$17,2,FALSE))</f>
        <v/>
      </c>
      <c r="J241" s="226" t="str">
        <f t="shared" si="16"/>
        <v/>
      </c>
      <c r="K241" s="226" t="str">
        <f t="shared" si="17"/>
        <v/>
      </c>
      <c r="L241" s="367" t="b">
        <f t="shared" si="18"/>
        <v>0</v>
      </c>
      <c r="M241" s="5">
        <f t="shared" si="19"/>
        <v>1</v>
      </c>
    </row>
    <row r="242" spans="1:13" x14ac:dyDescent="0.2">
      <c r="A242" s="216">
        <v>233</v>
      </c>
      <c r="B242" s="39"/>
      <c r="C242" s="39"/>
      <c r="D242" s="39"/>
      <c r="E242" s="38"/>
      <c r="F242" s="38"/>
      <c r="G242" s="38"/>
      <c r="H242" s="67" t="str">
        <f>IF(OR($B242="",$C242="",$D242="",$E242="",$E242&lt;an_initial,$E242&gt;an_final,$L242=FALSE),"",R_STR*VLOOKUP(M242,Coef!$E$2:$F$17,2,FALSE))</f>
        <v/>
      </c>
      <c r="I242" s="67" t="str">
        <f>IF(OR($B242="",$C242="",$D242="",$E242="",$E242&gt;an_final,$L242=FALSE),"",R_STR*VLOOKUP(M242,Coef!$E$2:$F$17,2,FALSE))</f>
        <v/>
      </c>
      <c r="J242" s="226" t="str">
        <f t="shared" si="16"/>
        <v/>
      </c>
      <c r="K242" s="226" t="str">
        <f t="shared" si="17"/>
        <v/>
      </c>
      <c r="L242" s="367" t="b">
        <f t="shared" si="18"/>
        <v>0</v>
      </c>
      <c r="M242" s="5">
        <f t="shared" si="19"/>
        <v>1</v>
      </c>
    </row>
    <row r="243" spans="1:13" x14ac:dyDescent="0.2">
      <c r="A243" s="216">
        <v>234</v>
      </c>
      <c r="B243" s="39"/>
      <c r="C243" s="39"/>
      <c r="D243" s="39"/>
      <c r="E243" s="38"/>
      <c r="F243" s="38"/>
      <c r="G243" s="38"/>
      <c r="H243" s="67" t="str">
        <f>IF(OR($B243="",$C243="",$D243="",$E243="",$E243&lt;an_initial,$E243&gt;an_final,$L243=FALSE),"",R_STR*VLOOKUP(M243,Coef!$E$2:$F$17,2,FALSE))</f>
        <v/>
      </c>
      <c r="I243" s="67" t="str">
        <f>IF(OR($B243="",$C243="",$D243="",$E243="",$E243&gt;an_final,$L243=FALSE),"",R_STR*VLOOKUP(M243,Coef!$E$2:$F$17,2,FALSE))</f>
        <v/>
      </c>
      <c r="J243" s="226" t="str">
        <f t="shared" si="16"/>
        <v/>
      </c>
      <c r="K243" s="226" t="str">
        <f t="shared" si="17"/>
        <v/>
      </c>
      <c r="L243" s="367" t="b">
        <f t="shared" si="18"/>
        <v>0</v>
      </c>
      <c r="M243" s="5">
        <f t="shared" si="19"/>
        <v>1</v>
      </c>
    </row>
    <row r="244" spans="1:13" x14ac:dyDescent="0.2">
      <c r="A244" s="216">
        <v>235</v>
      </c>
      <c r="B244" s="39"/>
      <c r="C244" s="39"/>
      <c r="D244" s="39"/>
      <c r="E244" s="38"/>
      <c r="F244" s="38"/>
      <c r="G244" s="38"/>
      <c r="H244" s="67" t="str">
        <f>IF(OR($B244="",$C244="",$D244="",$E244="",$E244&lt;an_initial,$E244&gt;an_final,$L244=FALSE),"",R_STR*VLOOKUP(M244,Coef!$E$2:$F$17,2,FALSE))</f>
        <v/>
      </c>
      <c r="I244" s="67" t="str">
        <f>IF(OR($B244="",$C244="",$D244="",$E244="",$E244&gt;an_final,$L244=FALSE),"",R_STR*VLOOKUP(M244,Coef!$E$2:$F$17,2,FALSE))</f>
        <v/>
      </c>
      <c r="J244" s="226" t="str">
        <f t="shared" si="16"/>
        <v/>
      </c>
      <c r="K244" s="226" t="str">
        <f t="shared" si="17"/>
        <v/>
      </c>
      <c r="L244" s="367" t="b">
        <f t="shared" si="18"/>
        <v>0</v>
      </c>
      <c r="M244" s="5">
        <f t="shared" si="19"/>
        <v>1</v>
      </c>
    </row>
    <row r="245" spans="1:13" x14ac:dyDescent="0.2">
      <c r="A245" s="216">
        <v>236</v>
      </c>
      <c r="B245" s="39"/>
      <c r="C245" s="39"/>
      <c r="D245" s="39"/>
      <c r="E245" s="38"/>
      <c r="F245" s="38"/>
      <c r="G245" s="38"/>
      <c r="H245" s="67" t="str">
        <f>IF(OR($B245="",$C245="",$D245="",$E245="",$E245&lt;an_initial,$E245&gt;an_final,$L245=FALSE),"",R_STR*VLOOKUP(M245,Coef!$E$2:$F$17,2,FALSE))</f>
        <v/>
      </c>
      <c r="I245" s="67" t="str">
        <f>IF(OR($B245="",$C245="",$D245="",$E245="",$E245&gt;an_final,$L245=FALSE),"",R_STR*VLOOKUP(M245,Coef!$E$2:$F$17,2,FALSE))</f>
        <v/>
      </c>
      <c r="J245" s="226" t="str">
        <f t="shared" si="16"/>
        <v/>
      </c>
      <c r="K245" s="226" t="str">
        <f t="shared" si="17"/>
        <v/>
      </c>
      <c r="L245" s="367" t="b">
        <f t="shared" si="18"/>
        <v>0</v>
      </c>
      <c r="M245" s="5">
        <f t="shared" si="19"/>
        <v>1</v>
      </c>
    </row>
    <row r="246" spans="1:13" x14ac:dyDescent="0.2">
      <c r="A246" s="216">
        <v>237</v>
      </c>
      <c r="B246" s="39"/>
      <c r="C246" s="39"/>
      <c r="D246" s="39"/>
      <c r="E246" s="38"/>
      <c r="F246" s="38"/>
      <c r="G246" s="38"/>
      <c r="H246" s="67" t="str">
        <f>IF(OR($B246="",$C246="",$D246="",$E246="",$E246&lt;an_initial,$E246&gt;an_final,$L246=FALSE),"",R_STR*VLOOKUP(M246,Coef!$E$2:$F$17,2,FALSE))</f>
        <v/>
      </c>
      <c r="I246" s="67" t="str">
        <f>IF(OR($B246="",$C246="",$D246="",$E246="",$E246&gt;an_final,$L246=FALSE),"",R_STR*VLOOKUP(M246,Coef!$E$2:$F$17,2,FALSE))</f>
        <v/>
      </c>
      <c r="J246" s="226" t="str">
        <f t="shared" si="16"/>
        <v/>
      </c>
      <c r="K246" s="226" t="str">
        <f t="shared" si="17"/>
        <v/>
      </c>
      <c r="L246" s="367" t="b">
        <f t="shared" si="18"/>
        <v>0</v>
      </c>
      <c r="M246" s="5">
        <f t="shared" si="19"/>
        <v>1</v>
      </c>
    </row>
    <row r="247" spans="1:13" x14ac:dyDescent="0.2">
      <c r="A247" s="216">
        <v>238</v>
      </c>
      <c r="B247" s="39"/>
      <c r="C247" s="39"/>
      <c r="D247" s="39"/>
      <c r="E247" s="38"/>
      <c r="F247" s="38"/>
      <c r="G247" s="38"/>
      <c r="H247" s="67" t="str">
        <f>IF(OR($B247="",$C247="",$D247="",$E247="",$E247&lt;an_initial,$E247&gt;an_final,$L247=FALSE),"",R_STR*VLOOKUP(M247,Coef!$E$2:$F$17,2,FALSE))</f>
        <v/>
      </c>
      <c r="I247" s="67" t="str">
        <f>IF(OR($B247="",$C247="",$D247="",$E247="",$E247&gt;an_final,$L247=FALSE),"",R_STR*VLOOKUP(M247,Coef!$E$2:$F$17,2,FALSE))</f>
        <v/>
      </c>
      <c r="J247" s="226" t="str">
        <f t="shared" si="16"/>
        <v/>
      </c>
      <c r="K247" s="226" t="str">
        <f t="shared" si="17"/>
        <v/>
      </c>
      <c r="L247" s="367" t="b">
        <f t="shared" si="18"/>
        <v>0</v>
      </c>
      <c r="M247" s="5">
        <f t="shared" si="19"/>
        <v>1</v>
      </c>
    </row>
    <row r="248" spans="1:13" x14ac:dyDescent="0.2">
      <c r="A248" s="216">
        <v>239</v>
      </c>
      <c r="B248" s="39"/>
      <c r="C248" s="39"/>
      <c r="D248" s="39"/>
      <c r="E248" s="38"/>
      <c r="F248" s="38"/>
      <c r="G248" s="38"/>
      <c r="H248" s="67" t="str">
        <f>IF(OR($B248="",$C248="",$D248="",$E248="",$E248&lt;an_initial,$E248&gt;an_final,$L248=FALSE),"",R_STR*VLOOKUP(M248,Coef!$E$2:$F$17,2,FALSE))</f>
        <v/>
      </c>
      <c r="I248" s="67" t="str">
        <f>IF(OR($B248="",$C248="",$D248="",$E248="",$E248&gt;an_final,$L248=FALSE),"",R_STR*VLOOKUP(M248,Coef!$E$2:$F$17,2,FALSE))</f>
        <v/>
      </c>
      <c r="J248" s="226" t="str">
        <f t="shared" si="16"/>
        <v/>
      </c>
      <c r="K248" s="226" t="str">
        <f t="shared" si="17"/>
        <v/>
      </c>
      <c r="L248" s="367" t="b">
        <f t="shared" si="18"/>
        <v>0</v>
      </c>
      <c r="M248" s="5">
        <f t="shared" si="19"/>
        <v>1</v>
      </c>
    </row>
    <row r="249" spans="1:13" x14ac:dyDescent="0.2">
      <c r="A249" s="216">
        <v>240</v>
      </c>
      <c r="B249" s="39"/>
      <c r="C249" s="39"/>
      <c r="D249" s="39"/>
      <c r="E249" s="38"/>
      <c r="F249" s="38"/>
      <c r="G249" s="38"/>
      <c r="H249" s="67" t="str">
        <f>IF(OR($B249="",$C249="",$D249="",$E249="",$E249&lt;an_initial,$E249&gt;an_final,$L249=FALSE),"",R_STR*VLOOKUP(M249,Coef!$E$2:$F$17,2,FALSE))</f>
        <v/>
      </c>
      <c r="I249" s="67" t="str">
        <f>IF(OR($B249="",$C249="",$D249="",$E249="",$E249&gt;an_final,$L249=FALSE),"",R_STR*VLOOKUP(M249,Coef!$E$2:$F$17,2,FALSE))</f>
        <v/>
      </c>
      <c r="J249" s="226" t="str">
        <f t="shared" si="16"/>
        <v/>
      </c>
      <c r="K249" s="226" t="str">
        <f t="shared" si="17"/>
        <v/>
      </c>
      <c r="L249" s="367" t="b">
        <f t="shared" si="18"/>
        <v>0</v>
      </c>
      <c r="M249" s="5">
        <f t="shared" si="19"/>
        <v>1</v>
      </c>
    </row>
    <row r="250" spans="1:13" x14ac:dyDescent="0.2">
      <c r="A250" s="216">
        <v>241</v>
      </c>
      <c r="B250" s="39"/>
      <c r="C250" s="39"/>
      <c r="D250" s="39"/>
      <c r="E250" s="38"/>
      <c r="F250" s="38"/>
      <c r="G250" s="38"/>
      <c r="H250" s="67" t="str">
        <f>IF(OR($B250="",$C250="",$D250="",$E250="",$E250&lt;an_initial,$E250&gt;an_final,$L250=FALSE),"",R_STR*VLOOKUP(M250,Coef!$E$2:$F$17,2,FALSE))</f>
        <v/>
      </c>
      <c r="I250" s="67" t="str">
        <f>IF(OR($B250="",$C250="",$D250="",$E250="",$E250&gt;an_final,$L250=FALSE),"",R_STR*VLOOKUP(M250,Coef!$E$2:$F$17,2,FALSE))</f>
        <v/>
      </c>
      <c r="J250" s="226" t="str">
        <f t="shared" si="16"/>
        <v/>
      </c>
      <c r="K250" s="226" t="str">
        <f t="shared" si="17"/>
        <v/>
      </c>
      <c r="L250" s="367" t="b">
        <f t="shared" si="18"/>
        <v>0</v>
      </c>
      <c r="M250" s="5">
        <f t="shared" si="19"/>
        <v>1</v>
      </c>
    </row>
    <row r="251" spans="1:13" x14ac:dyDescent="0.2">
      <c r="A251" s="216">
        <v>242</v>
      </c>
      <c r="B251" s="39"/>
      <c r="C251" s="39"/>
      <c r="D251" s="39"/>
      <c r="E251" s="38"/>
      <c r="F251" s="38"/>
      <c r="G251" s="38"/>
      <c r="H251" s="67" t="str">
        <f>IF(OR($B251="",$C251="",$D251="",$E251="",$E251&lt;an_initial,$E251&gt;an_final,$L251=FALSE),"",R_STR*VLOOKUP(M251,Coef!$E$2:$F$17,2,FALSE))</f>
        <v/>
      </c>
      <c r="I251" s="67" t="str">
        <f>IF(OR($B251="",$C251="",$D251="",$E251="",$E251&gt;an_final,$L251=FALSE),"",R_STR*VLOOKUP(M251,Coef!$E$2:$F$17,2,FALSE))</f>
        <v/>
      </c>
      <c r="J251" s="226" t="str">
        <f t="shared" si="16"/>
        <v/>
      </c>
      <c r="K251" s="226" t="str">
        <f t="shared" si="17"/>
        <v/>
      </c>
      <c r="L251" s="367" t="b">
        <f t="shared" si="18"/>
        <v>0</v>
      </c>
      <c r="M251" s="5">
        <f t="shared" si="19"/>
        <v>1</v>
      </c>
    </row>
    <row r="252" spans="1:13" x14ac:dyDescent="0.2">
      <c r="A252" s="216">
        <v>243</v>
      </c>
      <c r="B252" s="39"/>
      <c r="C252" s="39"/>
      <c r="D252" s="39"/>
      <c r="E252" s="38"/>
      <c r="F252" s="38"/>
      <c r="G252" s="38"/>
      <c r="H252" s="67" t="str">
        <f>IF(OR($B252="",$C252="",$D252="",$E252="",$E252&lt;an_initial,$E252&gt;an_final,$L252=FALSE),"",R_STR*VLOOKUP(M252,Coef!$E$2:$F$17,2,FALSE))</f>
        <v/>
      </c>
      <c r="I252" s="67" t="str">
        <f>IF(OR($B252="",$C252="",$D252="",$E252="",$E252&gt;an_final,$L252=FALSE),"",R_STR*VLOOKUP(M252,Coef!$E$2:$F$17,2,FALSE))</f>
        <v/>
      </c>
      <c r="J252" s="226" t="str">
        <f t="shared" si="16"/>
        <v/>
      </c>
      <c r="K252" s="226" t="str">
        <f t="shared" si="17"/>
        <v/>
      </c>
      <c r="L252" s="367" t="b">
        <f t="shared" si="18"/>
        <v>0</v>
      </c>
      <c r="M252" s="5">
        <f t="shared" si="19"/>
        <v>1</v>
      </c>
    </row>
    <row r="253" spans="1:13" x14ac:dyDescent="0.2">
      <c r="A253" s="216">
        <v>244</v>
      </c>
      <c r="B253" s="39"/>
      <c r="C253" s="39"/>
      <c r="D253" s="39"/>
      <c r="E253" s="38"/>
      <c r="F253" s="38"/>
      <c r="G253" s="38"/>
      <c r="H253" s="67" t="str">
        <f>IF(OR($B253="",$C253="",$D253="",$E253="",$E253&lt;an_initial,$E253&gt;an_final,$L253=FALSE),"",R_STR*VLOOKUP(M253,Coef!$E$2:$F$17,2,FALSE))</f>
        <v/>
      </c>
      <c r="I253" s="67" t="str">
        <f>IF(OR($B253="",$C253="",$D253="",$E253="",$E253&gt;an_final,$L253=FALSE),"",R_STR*VLOOKUP(M253,Coef!$E$2:$F$17,2,FALSE))</f>
        <v/>
      </c>
      <c r="J253" s="226" t="str">
        <f t="shared" si="16"/>
        <v/>
      </c>
      <c r="K253" s="226" t="str">
        <f t="shared" si="17"/>
        <v/>
      </c>
      <c r="L253" s="367" t="b">
        <f t="shared" si="18"/>
        <v>0</v>
      </c>
      <c r="M253" s="5">
        <f t="shared" si="19"/>
        <v>1</v>
      </c>
    </row>
    <row r="254" spans="1:13" x14ac:dyDescent="0.2">
      <c r="A254" s="216">
        <v>245</v>
      </c>
      <c r="B254" s="39"/>
      <c r="C254" s="39"/>
      <c r="D254" s="39"/>
      <c r="E254" s="38"/>
      <c r="F254" s="38"/>
      <c r="G254" s="38"/>
      <c r="H254" s="67" t="str">
        <f>IF(OR($B254="",$C254="",$D254="",$E254="",$E254&lt;an_initial,$E254&gt;an_final,$L254=FALSE),"",R_STR*VLOOKUP(M254,Coef!$E$2:$F$17,2,FALSE))</f>
        <v/>
      </c>
      <c r="I254" s="67" t="str">
        <f>IF(OR($B254="",$C254="",$D254="",$E254="",$E254&gt;an_final,$L254=FALSE),"",R_STR*VLOOKUP(M254,Coef!$E$2:$F$17,2,FALSE))</f>
        <v/>
      </c>
      <c r="J254" s="226" t="str">
        <f t="shared" si="16"/>
        <v/>
      </c>
      <c r="K254" s="226" t="str">
        <f t="shared" si="17"/>
        <v/>
      </c>
      <c r="L254" s="367" t="b">
        <f t="shared" si="18"/>
        <v>0</v>
      </c>
      <c r="M254" s="5">
        <f t="shared" si="19"/>
        <v>1</v>
      </c>
    </row>
    <row r="255" spans="1:13" x14ac:dyDescent="0.2">
      <c r="A255" s="216">
        <v>246</v>
      </c>
      <c r="B255" s="39"/>
      <c r="C255" s="39"/>
      <c r="D255" s="39"/>
      <c r="E255" s="38"/>
      <c r="F255" s="38"/>
      <c r="G255" s="38"/>
      <c r="H255" s="67" t="str">
        <f>IF(OR($B255="",$C255="",$D255="",$E255="",$E255&lt;an_initial,$E255&gt;an_final,$L255=FALSE),"",R_STR*VLOOKUP(M255,Coef!$E$2:$F$17,2,FALSE))</f>
        <v/>
      </c>
      <c r="I255" s="67" t="str">
        <f>IF(OR($B255="",$C255="",$D255="",$E255="",$E255&gt;an_final,$L255=FALSE),"",R_STR*VLOOKUP(M255,Coef!$E$2:$F$17,2,FALSE))</f>
        <v/>
      </c>
      <c r="J255" s="226" t="str">
        <f t="shared" si="16"/>
        <v/>
      </c>
      <c r="K255" s="226" t="str">
        <f t="shared" si="17"/>
        <v/>
      </c>
      <c r="L255" s="367" t="b">
        <f t="shared" si="18"/>
        <v>0</v>
      </c>
      <c r="M255" s="5">
        <f t="shared" si="19"/>
        <v>1</v>
      </c>
    </row>
    <row r="256" spans="1:13" x14ac:dyDescent="0.2">
      <c r="A256" s="216">
        <v>247</v>
      </c>
      <c r="B256" s="39"/>
      <c r="C256" s="39"/>
      <c r="D256" s="39"/>
      <c r="E256" s="38"/>
      <c r="F256" s="38"/>
      <c r="G256" s="38"/>
      <c r="H256" s="67" t="str">
        <f>IF(OR($B256="",$C256="",$D256="",$E256="",$E256&lt;an_initial,$E256&gt;an_final,$L256=FALSE),"",R_STR*VLOOKUP(M256,Coef!$E$2:$F$17,2,FALSE))</f>
        <v/>
      </c>
      <c r="I256" s="67" t="str">
        <f>IF(OR($B256="",$C256="",$D256="",$E256="",$E256&gt;an_final,$L256=FALSE),"",R_STR*VLOOKUP(M256,Coef!$E$2:$F$17,2,FALSE))</f>
        <v/>
      </c>
      <c r="J256" s="226" t="str">
        <f t="shared" si="16"/>
        <v/>
      </c>
      <c r="K256" s="226" t="str">
        <f t="shared" si="17"/>
        <v/>
      </c>
      <c r="L256" s="367" t="b">
        <f t="shared" si="18"/>
        <v>0</v>
      </c>
      <c r="M256" s="5">
        <f t="shared" si="19"/>
        <v>1</v>
      </c>
    </row>
    <row r="257" spans="1:13" x14ac:dyDescent="0.2">
      <c r="A257" s="216">
        <v>248</v>
      </c>
      <c r="B257" s="39"/>
      <c r="C257" s="39"/>
      <c r="D257" s="39"/>
      <c r="E257" s="38"/>
      <c r="F257" s="38"/>
      <c r="G257" s="38"/>
      <c r="H257" s="67" t="str">
        <f>IF(OR($B257="",$C257="",$D257="",$E257="",$E257&lt;an_initial,$E257&gt;an_final,$L257=FALSE),"",R_STR*VLOOKUP(M257,Coef!$E$2:$F$17,2,FALSE))</f>
        <v/>
      </c>
      <c r="I257" s="67" t="str">
        <f>IF(OR($B257="",$C257="",$D257="",$E257="",$E257&gt;an_final,$L257=FALSE),"",R_STR*VLOOKUP(M257,Coef!$E$2:$F$17,2,FALSE))</f>
        <v/>
      </c>
      <c r="J257" s="226" t="str">
        <f t="shared" si="16"/>
        <v/>
      </c>
      <c r="K257" s="226" t="str">
        <f t="shared" si="17"/>
        <v/>
      </c>
      <c r="L257" s="367" t="b">
        <f t="shared" si="18"/>
        <v>0</v>
      </c>
      <c r="M257" s="5">
        <f t="shared" si="19"/>
        <v>1</v>
      </c>
    </row>
    <row r="258" spans="1:13" x14ac:dyDescent="0.2">
      <c r="A258" s="216">
        <v>249</v>
      </c>
      <c r="B258" s="39"/>
      <c r="C258" s="39"/>
      <c r="D258" s="39"/>
      <c r="E258" s="38"/>
      <c r="F258" s="38"/>
      <c r="G258" s="38"/>
      <c r="H258" s="67" t="str">
        <f>IF(OR($B258="",$C258="",$D258="",$E258="",$E258&lt;an_initial,$E258&gt;an_final,$L258=FALSE),"",R_STR*VLOOKUP(M258,Coef!$E$2:$F$17,2,FALSE))</f>
        <v/>
      </c>
      <c r="I258" s="67" t="str">
        <f>IF(OR($B258="",$C258="",$D258="",$E258="",$E258&gt;an_final,$L258=FALSE),"",R_STR*VLOOKUP(M258,Coef!$E$2:$F$17,2,FALSE))</f>
        <v/>
      </c>
      <c r="J258" s="226" t="str">
        <f t="shared" si="16"/>
        <v/>
      </c>
      <c r="K258" s="226" t="str">
        <f t="shared" si="17"/>
        <v/>
      </c>
      <c r="L258" s="367" t="b">
        <f t="shared" si="18"/>
        <v>0</v>
      </c>
      <c r="M258" s="5">
        <f t="shared" si="19"/>
        <v>1</v>
      </c>
    </row>
    <row r="259" spans="1:13" x14ac:dyDescent="0.2">
      <c r="A259" s="216">
        <v>250</v>
      </c>
      <c r="B259" s="39"/>
      <c r="C259" s="39"/>
      <c r="D259" s="39"/>
      <c r="E259" s="38"/>
      <c r="F259" s="38"/>
      <c r="G259" s="38"/>
      <c r="H259" s="67" t="str">
        <f>IF(OR($B259="",$C259="",$D259="",$E259="",$E259&lt;an_initial,$E259&gt;an_final,$L259=FALSE),"",R_STR*VLOOKUP(M259,Coef!$E$2:$F$17,2,FALSE))</f>
        <v/>
      </c>
      <c r="I259" s="67" t="str">
        <f>IF(OR($B259="",$C259="",$D259="",$E259="",$E259&gt;an_final,$L259=FALSE),"",R_STR*VLOOKUP(M259,Coef!$E$2:$F$17,2,FALSE))</f>
        <v/>
      </c>
      <c r="J259" s="226" t="str">
        <f t="shared" si="16"/>
        <v/>
      </c>
      <c r="K259" s="226" t="str">
        <f t="shared" si="17"/>
        <v/>
      </c>
      <c r="L259" s="367" t="b">
        <f t="shared" si="18"/>
        <v>0</v>
      </c>
      <c r="M259" s="5">
        <f t="shared" si="19"/>
        <v>1</v>
      </c>
    </row>
  </sheetData>
  <sheetProtection password="CA41" sheet="1" objects="1" scenarios="1" formatCells="0" formatColumns="0" formatRows="0"/>
  <mergeCells count="12">
    <mergeCell ref="M7:M8"/>
    <mergeCell ref="A4:I4"/>
    <mergeCell ref="L7:L8"/>
    <mergeCell ref="G7:G8"/>
    <mergeCell ref="J7:K7"/>
    <mergeCell ref="A7:A8"/>
    <mergeCell ref="B7:B8"/>
    <mergeCell ref="C7:C8"/>
    <mergeCell ref="D7:D8"/>
    <mergeCell ref="A5:I5"/>
    <mergeCell ref="E7:E8"/>
    <mergeCell ref="F7:F8"/>
  </mergeCells>
  <phoneticPr fontId="29" type="noConversion"/>
  <pageMargins left="0.59055118110236227" right="0.59055118110236227" top="0.78740157480314965" bottom="1.1811023622047245" header="0" footer="0.31496062992125984"/>
  <pageSetup paperSize="9" scale="82" fitToHeight="100" orientation="landscape" r:id="rId1"/>
  <headerFooter>
    <oddFooter xml:space="preserve">&amp;LConfirm existenţa lucrărilor
Director de departament
&amp;RCandidat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P259"/>
  <sheetViews>
    <sheetView zoomScaleNormal="100" workbookViewId="0">
      <selection activeCell="O18" sqref="O18"/>
    </sheetView>
  </sheetViews>
  <sheetFormatPr defaultRowHeight="15.75" x14ac:dyDescent="0.25"/>
  <cols>
    <col min="1" max="1" width="5.7109375" style="318" customWidth="1"/>
    <col min="2" max="2" width="32.85546875" style="318" customWidth="1"/>
    <col min="3" max="3" width="34.85546875" style="318" customWidth="1"/>
    <col min="4" max="4" width="27.5703125" style="318" customWidth="1"/>
    <col min="5" max="5" width="10.7109375" style="318" customWidth="1"/>
    <col min="6" max="6" width="12.5703125" style="374" customWidth="1"/>
    <col min="7" max="7" width="18.140625" style="318" customWidth="1"/>
    <col min="8" max="8" width="10.7109375" style="318" customWidth="1"/>
    <col min="9" max="9" width="13.42578125" style="287" customWidth="1"/>
    <col min="10" max="10" width="10.7109375" style="287" hidden="1" customWidth="1"/>
    <col min="11" max="12" width="10.7109375" style="291" hidden="1" customWidth="1"/>
    <col min="13" max="13" width="10.7109375" style="332" hidden="1" customWidth="1"/>
    <col min="14" max="14" width="9.140625" style="287" hidden="1" customWidth="1"/>
    <col min="15" max="16" width="9.140625" style="287" customWidth="1"/>
    <col min="17" max="27" width="9.140625" style="318" customWidth="1"/>
    <col min="28" max="16384" width="9.140625" style="318"/>
  </cols>
  <sheetData>
    <row r="1" spans="1:16" x14ac:dyDescent="0.2">
      <c r="A1" s="611" t="s">
        <v>650</v>
      </c>
      <c r="E1" s="319"/>
      <c r="F1" s="319"/>
      <c r="H1" s="320"/>
      <c r="I1" s="321"/>
      <c r="J1" s="318"/>
      <c r="K1" s="320"/>
      <c r="L1" s="287"/>
      <c r="M1" s="291"/>
      <c r="N1" s="318"/>
      <c r="O1" s="318"/>
      <c r="P1" s="318"/>
    </row>
    <row r="2" spans="1:16" ht="17.25" customHeight="1" x14ac:dyDescent="0.2">
      <c r="A2" s="611" t="str">
        <f>IF(ISBLANK(facultate), IF(ISBLANK(departament),"","Departament " &amp; departament), "Facultatea " &amp; facultate)</f>
        <v/>
      </c>
      <c r="E2" s="319"/>
      <c r="F2" s="319"/>
      <c r="H2" s="320"/>
      <c r="I2" s="321"/>
      <c r="J2" s="318"/>
      <c r="K2" s="320"/>
      <c r="L2" s="287"/>
      <c r="M2" s="291"/>
      <c r="N2" s="318"/>
      <c r="O2" s="318"/>
      <c r="P2" s="318"/>
    </row>
    <row r="3" spans="1:16" ht="17.25" customHeight="1" x14ac:dyDescent="0.2">
      <c r="A3" s="611" t="str">
        <f>IF(ISBLANK(departament),"","Departamentul " &amp; departament)</f>
        <v/>
      </c>
      <c r="E3" s="319"/>
      <c r="F3" s="319"/>
      <c r="H3" s="320"/>
      <c r="I3" s="321"/>
      <c r="J3" s="318"/>
      <c r="K3" s="320"/>
      <c r="L3" s="287"/>
      <c r="M3" s="291"/>
      <c r="N3" s="318"/>
      <c r="O3" s="318"/>
      <c r="P3" s="318"/>
    </row>
    <row r="4" spans="1:16" s="294" customFormat="1" x14ac:dyDescent="0.25">
      <c r="A4" s="882" t="s">
        <v>714</v>
      </c>
      <c r="B4" s="882"/>
      <c r="C4" s="882"/>
      <c r="D4" s="882"/>
      <c r="E4" s="882"/>
      <c r="F4" s="882"/>
      <c r="G4" s="882"/>
      <c r="H4" s="882"/>
      <c r="I4" s="882"/>
      <c r="J4" s="882"/>
      <c r="K4" s="292"/>
      <c r="L4" s="292"/>
      <c r="M4" s="293"/>
    </row>
    <row r="5" spans="1:16" s="294" customFormat="1" x14ac:dyDescent="0.25">
      <c r="A5" s="882" t="s">
        <v>808</v>
      </c>
      <c r="B5" s="882"/>
      <c r="C5" s="882"/>
      <c r="D5" s="882"/>
      <c r="E5" s="882"/>
      <c r="F5" s="882"/>
      <c r="G5" s="882"/>
      <c r="H5" s="882"/>
      <c r="I5" s="882"/>
      <c r="J5" s="882"/>
      <c r="K5" s="292"/>
      <c r="L5" s="292"/>
      <c r="M5" s="295"/>
    </row>
    <row r="6" spans="1:16" s="287" customFormat="1" ht="13.5" customHeight="1" x14ac:dyDescent="0.25">
      <c r="B6" s="294"/>
      <c r="C6" s="294"/>
      <c r="D6" s="294"/>
      <c r="E6" s="294"/>
      <c r="F6" s="371"/>
      <c r="G6" s="294"/>
      <c r="H6" s="294"/>
      <c r="I6" s="826" t="str">
        <f>J6</f>
        <v xml:space="preserve"> </v>
      </c>
      <c r="J6" s="296" t="str">
        <f>CONCATENATE(functie," ",nume_candidat)</f>
        <v xml:space="preserve"> </v>
      </c>
      <c r="K6" s="314"/>
      <c r="L6" s="314"/>
      <c r="M6" s="295"/>
    </row>
    <row r="7" spans="1:16" s="287" customFormat="1" ht="32.25" customHeight="1" x14ac:dyDescent="0.2">
      <c r="A7" s="883" t="s">
        <v>470</v>
      </c>
      <c r="B7" s="883" t="s">
        <v>0</v>
      </c>
      <c r="C7" s="883" t="s">
        <v>1</v>
      </c>
      <c r="D7" s="883" t="s">
        <v>801</v>
      </c>
      <c r="E7" s="883" t="s">
        <v>3</v>
      </c>
      <c r="F7" s="898" t="s">
        <v>28</v>
      </c>
      <c r="G7" s="883" t="s">
        <v>467</v>
      </c>
      <c r="H7" s="883" t="s">
        <v>5</v>
      </c>
      <c r="I7" s="298" t="s">
        <v>886</v>
      </c>
      <c r="J7" s="298"/>
      <c r="K7" s="883" t="s">
        <v>7</v>
      </c>
      <c r="L7" s="883"/>
      <c r="M7" s="890" t="s">
        <v>708</v>
      </c>
      <c r="N7" s="893" t="s">
        <v>822</v>
      </c>
    </row>
    <row r="8" spans="1:16" s="287" customFormat="1" ht="39.75" customHeight="1" x14ac:dyDescent="0.2">
      <c r="A8" s="883"/>
      <c r="B8" s="883"/>
      <c r="C8" s="883"/>
      <c r="D8" s="883"/>
      <c r="E8" s="883"/>
      <c r="F8" s="899"/>
      <c r="G8" s="883"/>
      <c r="H8" s="883"/>
      <c r="I8" s="298" t="str">
        <f>CONCATENATE("ultimii ",durata_evaluare," ani")</f>
        <v>ultimii 5 ani</v>
      </c>
      <c r="J8" s="299" t="s">
        <v>6</v>
      </c>
      <c r="K8" s="298" t="str">
        <f>CONCATENATE("ultimii                                  ",durata_evaluare," ani")</f>
        <v>ultimii                                  5 ani</v>
      </c>
      <c r="L8" s="299" t="s">
        <v>6</v>
      </c>
      <c r="M8" s="890"/>
      <c r="N8" s="893"/>
    </row>
    <row r="9" spans="1:16" s="287" customFormat="1" x14ac:dyDescent="0.2">
      <c r="A9" s="301"/>
      <c r="B9" s="302"/>
      <c r="C9" s="302"/>
      <c r="D9" s="302"/>
      <c r="E9" s="354"/>
      <c r="F9" s="303"/>
      <c r="G9" s="303"/>
      <c r="H9" s="352"/>
      <c r="I9" s="572">
        <f>SUMIF(I10:I259,"&gt;0")</f>
        <v>0</v>
      </c>
      <c r="J9" s="572">
        <f>SUMIF(J10:J259,"&gt;0")</f>
        <v>0</v>
      </c>
      <c r="K9" s="327">
        <f>SUMIF(K10:K259,"&gt;0")</f>
        <v>0</v>
      </c>
      <c r="L9" s="327">
        <f>SUMIF(L10:L259,"&gt;0")</f>
        <v>0</v>
      </c>
      <c r="M9" s="328"/>
      <c r="N9" s="363"/>
    </row>
    <row r="10" spans="1:16" s="373" customFormat="1" x14ac:dyDescent="0.25">
      <c r="A10" s="216">
        <v>1</v>
      </c>
      <c r="B10" s="43"/>
      <c r="C10" s="43"/>
      <c r="D10" s="54"/>
      <c r="E10" s="34"/>
      <c r="F10" s="34"/>
      <c r="G10" s="38"/>
      <c r="H10" s="38"/>
      <c r="I10" s="67" t="str">
        <f>IF(OR($B10="",$C10="",$D10="",$E10="",$E10&lt;an_initial,$E10&gt;an_final,$G10="",$M10=FALSE),"",CONF_STR*VLOOKUP(N10,Coef!$E$2:$F$17,2,FALSE))</f>
        <v/>
      </c>
      <c r="J10" s="67" t="str">
        <f>IF(OR($B10="",$C10="",$D10="",$E10="",$E10&gt;an_final,$G10="",$M10=FALSE),"",CONF_STR*VLOOKUP(N10,Coef!$E$2:$F$17,2,FALSE))</f>
        <v/>
      </c>
      <c r="K10" s="226" t="str">
        <f t="shared" ref="K10:K73" si="0">IF(OR($B10="",$C10="",$D10="",$E10="",$E10&gt;an_final,$G10="",$M10=FALSE),"",IF($E10&gt;=an_initial,1,""))</f>
        <v/>
      </c>
      <c r="L10" s="226" t="str">
        <f t="shared" ref="L10:L73" si="1">IF(OR($B10="",$C10="",$D10="",$E10="",$E10&gt;an_final,$G10="",$M10=FALSE),"",1)</f>
        <v/>
      </c>
      <c r="M10" s="367" t="b">
        <f t="shared" ref="M10:M73" si="2">IF(nume_candidat="",FALSE,ISNUMBER(SEARCH(nume_candidat,$B10)))</f>
        <v>0</v>
      </c>
      <c r="N10" s="220">
        <f t="shared" ref="N10:N41" si="3">LEN(B10)-LEN(SUBSTITUTE(B10,",",""))+1</f>
        <v>1</v>
      </c>
      <c r="O10" s="372"/>
      <c r="P10" s="372"/>
    </row>
    <row r="11" spans="1:16" x14ac:dyDescent="0.2">
      <c r="A11" s="216">
        <v>2</v>
      </c>
      <c r="B11" s="43"/>
      <c r="C11" s="43"/>
      <c r="D11" s="43"/>
      <c r="E11" s="34"/>
      <c r="F11" s="34"/>
      <c r="G11" s="38"/>
      <c r="H11" s="38"/>
      <c r="I11" s="67" t="str">
        <f>IF(OR($B11="",$C11="",$D11="",$E11="",$E11&lt;an_initial,$E11&gt;an_final,$G11="",$M11=FALSE),"",CONF_STR*VLOOKUP(N11,Coef!$E$2:$F$17,2,FALSE))</f>
        <v/>
      </c>
      <c r="J11" s="67" t="str">
        <f>IF(OR($B11="",$C11="",$D11="",$E11="",$E11&gt;an_final,$G11="",$M11=FALSE),"",CONF_STR*VLOOKUP(N11,Coef!$E$2:$F$17,2,FALSE))</f>
        <v/>
      </c>
      <c r="K11" s="226" t="str">
        <f t="shared" si="0"/>
        <v/>
      </c>
      <c r="L11" s="226" t="str">
        <f t="shared" si="1"/>
        <v/>
      </c>
      <c r="M11" s="367" t="b">
        <f t="shared" si="2"/>
        <v>0</v>
      </c>
      <c r="N11" s="220">
        <f t="shared" si="3"/>
        <v>1</v>
      </c>
    </row>
    <row r="12" spans="1:16" x14ac:dyDescent="0.2">
      <c r="A12" s="216">
        <v>3</v>
      </c>
      <c r="B12" s="39"/>
      <c r="C12" s="43"/>
      <c r="D12" s="39"/>
      <c r="E12" s="34"/>
      <c r="F12" s="34"/>
      <c r="G12" s="216"/>
      <c r="H12" s="216"/>
      <c r="I12" s="67" t="str">
        <f>IF(OR($B12="",$C12="",$D12="",$E12="",$E12&lt;an_initial,$E12&gt;an_final,$G12="",$M12=FALSE),"",CONF_STR*VLOOKUP(N12,Coef!$E$2:$F$17,2,FALSE))</f>
        <v/>
      </c>
      <c r="J12" s="67" t="str">
        <f>IF(OR($B12="",$C12="",$D12="",$E12="",$E12&gt;an_final,$G12="",$M12=FALSE),"",CONF_STR*VLOOKUP(N12,Coef!$E$2:$F$17,2,FALSE))</f>
        <v/>
      </c>
      <c r="K12" s="226" t="str">
        <f t="shared" si="0"/>
        <v/>
      </c>
      <c r="L12" s="226" t="str">
        <f t="shared" si="1"/>
        <v/>
      </c>
      <c r="M12" s="367" t="b">
        <f t="shared" si="2"/>
        <v>0</v>
      </c>
      <c r="N12" s="220">
        <f t="shared" si="3"/>
        <v>1</v>
      </c>
    </row>
    <row r="13" spans="1:16" x14ac:dyDescent="0.2">
      <c r="A13" s="216">
        <v>4</v>
      </c>
      <c r="B13" s="39"/>
      <c r="C13" s="39"/>
      <c r="D13" s="39"/>
      <c r="E13" s="38"/>
      <c r="F13" s="48"/>
      <c r="G13" s="38"/>
      <c r="H13" s="38"/>
      <c r="I13" s="67" t="str">
        <f>IF(OR($B13="",$C13="",$D13="",$E13="",$E13&lt;an_initial,$E13&gt;an_final,$G13="",$M13=FALSE),"",CONF_STR*VLOOKUP(N13,Coef!$E$2:$F$17,2,FALSE))</f>
        <v/>
      </c>
      <c r="J13" s="67" t="str">
        <f>IF(OR($B13="",$C13="",$D13="",$E13="",$E13&gt;an_final,$G13="",$M13=FALSE),"",CONF_STR*VLOOKUP(N13,Coef!$E$2:$F$17,2,FALSE))</f>
        <v/>
      </c>
      <c r="K13" s="226" t="str">
        <f t="shared" si="0"/>
        <v/>
      </c>
      <c r="L13" s="226" t="str">
        <f t="shared" si="1"/>
        <v/>
      </c>
      <c r="M13" s="367" t="b">
        <f t="shared" si="2"/>
        <v>0</v>
      </c>
      <c r="N13" s="220">
        <f t="shared" si="3"/>
        <v>1</v>
      </c>
    </row>
    <row r="14" spans="1:16" x14ac:dyDescent="0.2">
      <c r="A14" s="216">
        <v>5</v>
      </c>
      <c r="B14" s="39"/>
      <c r="C14" s="39"/>
      <c r="D14" s="39"/>
      <c r="E14" s="38"/>
      <c r="F14" s="48"/>
      <c r="G14" s="38"/>
      <c r="H14" s="38"/>
      <c r="I14" s="67" t="str">
        <f>IF(OR($B14="",$C14="",$D14="",$E14="",$E14&lt;an_initial,$E14&gt;an_final,$G14="",$M14=FALSE),"",CONF_STR*VLOOKUP(N14,Coef!$E$2:$F$17,2,FALSE))</f>
        <v/>
      </c>
      <c r="J14" s="67" t="str">
        <f>IF(OR($B14="",$C14="",$D14="",$E14="",$E14&gt;an_final,$G14="",$M14=FALSE),"",CONF_STR*VLOOKUP(N14,Coef!$E$2:$F$17,2,FALSE))</f>
        <v/>
      </c>
      <c r="K14" s="226" t="str">
        <f t="shared" si="0"/>
        <v/>
      </c>
      <c r="L14" s="226" t="str">
        <f t="shared" si="1"/>
        <v/>
      </c>
      <c r="M14" s="367" t="b">
        <f t="shared" si="2"/>
        <v>0</v>
      </c>
      <c r="N14" s="220">
        <f t="shared" si="3"/>
        <v>1</v>
      </c>
    </row>
    <row r="15" spans="1:16" x14ac:dyDescent="0.2">
      <c r="A15" s="216">
        <v>6</v>
      </c>
      <c r="B15" s="39"/>
      <c r="C15" s="39"/>
      <c r="D15" s="39"/>
      <c r="E15" s="38"/>
      <c r="F15" s="48"/>
      <c r="G15" s="38"/>
      <c r="H15" s="38"/>
      <c r="I15" s="67" t="str">
        <f>IF(OR($B15="",$C15="",$D15="",$E15="",$E15&lt;an_initial,$E15&gt;an_final,$G15="",$M15=FALSE),"",CONF_STR*VLOOKUP(N15,Coef!$E$2:$F$17,2,FALSE))</f>
        <v/>
      </c>
      <c r="J15" s="67" t="str">
        <f>IF(OR($B15="",$C15="",$D15="",$E15="",$E15&gt;an_final,$G15="",$M15=FALSE),"",CONF_STR*VLOOKUP(N15,Coef!$E$2:$F$17,2,FALSE))</f>
        <v/>
      </c>
      <c r="K15" s="226" t="str">
        <f t="shared" si="0"/>
        <v/>
      </c>
      <c r="L15" s="226" t="str">
        <f t="shared" si="1"/>
        <v/>
      </c>
      <c r="M15" s="367" t="b">
        <f t="shared" si="2"/>
        <v>0</v>
      </c>
      <c r="N15" s="220">
        <f t="shared" si="3"/>
        <v>1</v>
      </c>
    </row>
    <row r="16" spans="1:16" x14ac:dyDescent="0.2">
      <c r="A16" s="216">
        <v>7</v>
      </c>
      <c r="B16" s="39"/>
      <c r="C16" s="39"/>
      <c r="D16" s="39"/>
      <c r="E16" s="38"/>
      <c r="F16" s="48"/>
      <c r="G16" s="38"/>
      <c r="H16" s="38"/>
      <c r="I16" s="67" t="str">
        <f>IF(OR($B16="",$C16="",$D16="",$E16="",$E16&lt;an_initial,$E16&gt;an_final,$G16="",$M16=FALSE),"",CONF_STR*VLOOKUP(N16,Coef!$E$2:$F$17,2,FALSE))</f>
        <v/>
      </c>
      <c r="J16" s="67" t="str">
        <f>IF(OR($B16="",$C16="",$D16="",$E16="",$E16&gt;an_final,$G16="",$M16=FALSE),"",CONF_STR*VLOOKUP(N16,Coef!$E$2:$F$17,2,FALSE))</f>
        <v/>
      </c>
      <c r="K16" s="226" t="str">
        <f t="shared" si="0"/>
        <v/>
      </c>
      <c r="L16" s="226" t="str">
        <f t="shared" si="1"/>
        <v/>
      </c>
      <c r="M16" s="367" t="b">
        <f t="shared" si="2"/>
        <v>0</v>
      </c>
      <c r="N16" s="220">
        <f t="shared" si="3"/>
        <v>1</v>
      </c>
    </row>
    <row r="17" spans="1:14" x14ac:dyDescent="0.2">
      <c r="A17" s="216">
        <v>8</v>
      </c>
      <c r="B17" s="39"/>
      <c r="C17" s="39"/>
      <c r="D17" s="39"/>
      <c r="E17" s="38"/>
      <c r="F17" s="48"/>
      <c r="G17" s="38"/>
      <c r="H17" s="38"/>
      <c r="I17" s="67" t="str">
        <f>IF(OR($B17="",$C17="",$D17="",$E17="",$E17&lt;an_initial,$E17&gt;an_final,$G17="",$M17=FALSE),"",CONF_STR*VLOOKUP(N17,Coef!$E$2:$F$17,2,FALSE))</f>
        <v/>
      </c>
      <c r="J17" s="67" t="str">
        <f>IF(OR($B17="",$C17="",$D17="",$E17="",$E17&gt;an_final,$G17="",$M17=FALSE),"",CONF_STR*VLOOKUP(N17,Coef!$E$2:$F$17,2,FALSE))</f>
        <v/>
      </c>
      <c r="K17" s="226" t="str">
        <f t="shared" si="0"/>
        <v/>
      </c>
      <c r="L17" s="226" t="str">
        <f t="shared" si="1"/>
        <v/>
      </c>
      <c r="M17" s="367" t="b">
        <f t="shared" si="2"/>
        <v>0</v>
      </c>
      <c r="N17" s="220">
        <f t="shared" si="3"/>
        <v>1</v>
      </c>
    </row>
    <row r="18" spans="1:14" x14ac:dyDescent="0.2">
      <c r="A18" s="216">
        <v>9</v>
      </c>
      <c r="B18" s="39"/>
      <c r="C18" s="39"/>
      <c r="D18" s="39"/>
      <c r="E18" s="38"/>
      <c r="F18" s="48"/>
      <c r="G18" s="38"/>
      <c r="H18" s="38"/>
      <c r="I18" s="67" t="str">
        <f>IF(OR($B18="",$C18="",$D18="",$E18="",$E18&lt;an_initial,$E18&gt;an_final,$G18="",$M18=FALSE),"",CONF_STR*VLOOKUP(N18,Coef!$E$2:$F$17,2,FALSE))</f>
        <v/>
      </c>
      <c r="J18" s="67" t="str">
        <f>IF(OR($B18="",$C18="",$D18="",$E18="",$E18&gt;an_final,$G18="",$M18=FALSE),"",CONF_STR*VLOOKUP(N18,Coef!$E$2:$F$17,2,FALSE))</f>
        <v/>
      </c>
      <c r="K18" s="226" t="str">
        <f t="shared" si="0"/>
        <v/>
      </c>
      <c r="L18" s="226" t="str">
        <f t="shared" si="1"/>
        <v/>
      </c>
      <c r="M18" s="367" t="b">
        <f t="shared" si="2"/>
        <v>0</v>
      </c>
      <c r="N18" s="220">
        <f t="shared" si="3"/>
        <v>1</v>
      </c>
    </row>
    <row r="19" spans="1:14" x14ac:dyDescent="0.2">
      <c r="A19" s="216">
        <v>10</v>
      </c>
      <c r="B19" s="39"/>
      <c r="C19" s="39"/>
      <c r="D19" s="39"/>
      <c r="E19" s="38"/>
      <c r="F19" s="48"/>
      <c r="G19" s="38"/>
      <c r="H19" s="38"/>
      <c r="I19" s="67" t="str">
        <f>IF(OR($B19="",$C19="",$D19="",$E19="",$E19&lt;an_initial,$E19&gt;an_final,$G19="",$M19=FALSE),"",CONF_STR*VLOOKUP(N19,Coef!$E$2:$F$17,2,FALSE))</f>
        <v/>
      </c>
      <c r="J19" s="67" t="str">
        <f>IF(OR($B19="",$C19="",$D19="",$E19="",$E19&gt;an_final,$G19="",$M19=FALSE),"",CONF_STR*VLOOKUP(N19,Coef!$E$2:$F$17,2,FALSE))</f>
        <v/>
      </c>
      <c r="K19" s="226" t="str">
        <f t="shared" si="0"/>
        <v/>
      </c>
      <c r="L19" s="226" t="str">
        <f t="shared" si="1"/>
        <v/>
      </c>
      <c r="M19" s="367" t="b">
        <f t="shared" si="2"/>
        <v>0</v>
      </c>
      <c r="N19" s="220">
        <f t="shared" si="3"/>
        <v>1</v>
      </c>
    </row>
    <row r="20" spans="1:14" x14ac:dyDescent="0.2">
      <c r="A20" s="216">
        <v>11</v>
      </c>
      <c r="B20" s="39"/>
      <c r="C20" s="39"/>
      <c r="D20" s="39"/>
      <c r="E20" s="38"/>
      <c r="F20" s="48"/>
      <c r="G20" s="38"/>
      <c r="H20" s="38"/>
      <c r="I20" s="67" t="str">
        <f>IF(OR($B20="",$C20="",$D20="",$E20="",$E20&lt;an_initial,$E20&gt;an_final,$G20="",$M20=FALSE),"",CONF_STR*VLOOKUP(N20,Coef!$E$2:$F$17,2,FALSE))</f>
        <v/>
      </c>
      <c r="J20" s="67" t="str">
        <f>IF(OR($B20="",$C20="",$D20="",$E20="",$E20&gt;an_final,$G20="",$M20=FALSE),"",CONF_STR*VLOOKUP(N20,Coef!$E$2:$F$17,2,FALSE))</f>
        <v/>
      </c>
      <c r="K20" s="226" t="str">
        <f t="shared" si="0"/>
        <v/>
      </c>
      <c r="L20" s="226" t="str">
        <f t="shared" si="1"/>
        <v/>
      </c>
      <c r="M20" s="367" t="b">
        <f t="shared" si="2"/>
        <v>0</v>
      </c>
      <c r="N20" s="220">
        <f t="shared" si="3"/>
        <v>1</v>
      </c>
    </row>
    <row r="21" spans="1:14" x14ac:dyDescent="0.2">
      <c r="A21" s="216">
        <v>12</v>
      </c>
      <c r="B21" s="39"/>
      <c r="C21" s="39"/>
      <c r="D21" s="39"/>
      <c r="E21" s="38"/>
      <c r="F21" s="48"/>
      <c r="G21" s="38"/>
      <c r="H21" s="38"/>
      <c r="I21" s="67" t="str">
        <f>IF(OR($B21="",$C21="",$D21="",$E21="",$E21&lt;an_initial,$E21&gt;an_final,$G21="",$M21=FALSE),"",CONF_STR*VLOOKUP(N21,Coef!$E$2:$F$17,2,FALSE))</f>
        <v/>
      </c>
      <c r="J21" s="67" t="str">
        <f>IF(OR($B21="",$C21="",$D21="",$E21="",$E21&gt;an_final,$G21="",$M21=FALSE),"",CONF_STR*VLOOKUP(N21,Coef!$E$2:$F$17,2,FALSE))</f>
        <v/>
      </c>
      <c r="K21" s="226" t="str">
        <f t="shared" si="0"/>
        <v/>
      </c>
      <c r="L21" s="226" t="str">
        <f t="shared" si="1"/>
        <v/>
      </c>
      <c r="M21" s="367" t="b">
        <f t="shared" si="2"/>
        <v>0</v>
      </c>
      <c r="N21" s="220">
        <f t="shared" si="3"/>
        <v>1</v>
      </c>
    </row>
    <row r="22" spans="1:14" x14ac:dyDescent="0.2">
      <c r="A22" s="216">
        <v>13</v>
      </c>
      <c r="B22" s="39"/>
      <c r="C22" s="39"/>
      <c r="D22" s="39"/>
      <c r="E22" s="38"/>
      <c r="F22" s="48"/>
      <c r="G22" s="38"/>
      <c r="H22" s="38"/>
      <c r="I22" s="67" t="str">
        <f>IF(OR($B22="",$C22="",$D22="",$E22="",$E22&lt;an_initial,$E22&gt;an_final,$G22="",$M22=FALSE),"",CONF_STR*VLOOKUP(N22,Coef!$E$2:$F$17,2,FALSE))</f>
        <v/>
      </c>
      <c r="J22" s="67" t="str">
        <f>IF(OR($B22="",$C22="",$D22="",$E22="",$E22&gt;an_final,$G22="",$M22=FALSE),"",CONF_STR*VLOOKUP(N22,Coef!$E$2:$F$17,2,FALSE))</f>
        <v/>
      </c>
      <c r="K22" s="226" t="str">
        <f t="shared" si="0"/>
        <v/>
      </c>
      <c r="L22" s="226" t="str">
        <f t="shared" si="1"/>
        <v/>
      </c>
      <c r="M22" s="367" t="b">
        <f t="shared" si="2"/>
        <v>0</v>
      </c>
      <c r="N22" s="220">
        <f t="shared" si="3"/>
        <v>1</v>
      </c>
    </row>
    <row r="23" spans="1:14" x14ac:dyDescent="0.2">
      <c r="A23" s="216">
        <v>14</v>
      </c>
      <c r="B23" s="39"/>
      <c r="C23" s="39"/>
      <c r="D23" s="39"/>
      <c r="E23" s="38"/>
      <c r="F23" s="48"/>
      <c r="G23" s="38"/>
      <c r="H23" s="38"/>
      <c r="I23" s="67" t="str">
        <f>IF(OR($B23="",$C23="",$D23="",$E23="",$E23&lt;an_initial,$E23&gt;an_final,$G23="",$M23=FALSE),"",CONF_STR*VLOOKUP(N23,Coef!$E$2:$F$17,2,FALSE))</f>
        <v/>
      </c>
      <c r="J23" s="67" t="str">
        <f>IF(OR($B23="",$C23="",$D23="",$E23="",$E23&gt;an_final,$G23="",$M23=FALSE),"",CONF_STR*VLOOKUP(N23,Coef!$E$2:$F$17,2,FALSE))</f>
        <v/>
      </c>
      <c r="K23" s="226" t="str">
        <f t="shared" si="0"/>
        <v/>
      </c>
      <c r="L23" s="226" t="str">
        <f t="shared" si="1"/>
        <v/>
      </c>
      <c r="M23" s="367" t="b">
        <f t="shared" si="2"/>
        <v>0</v>
      </c>
      <c r="N23" s="220">
        <f t="shared" si="3"/>
        <v>1</v>
      </c>
    </row>
    <row r="24" spans="1:14" x14ac:dyDescent="0.2">
      <c r="A24" s="216">
        <v>15</v>
      </c>
      <c r="B24" s="39"/>
      <c r="C24" s="39"/>
      <c r="D24" s="39"/>
      <c r="E24" s="38"/>
      <c r="F24" s="48"/>
      <c r="G24" s="38"/>
      <c r="H24" s="38"/>
      <c r="I24" s="67" t="str">
        <f>IF(OR($B24="",$C24="",$D24="",$E24="",$E24&lt;an_initial,$E24&gt;an_final,$G24="",$M24=FALSE),"",CONF_STR*VLOOKUP(N24,Coef!$E$2:$F$17,2,FALSE))</f>
        <v/>
      </c>
      <c r="J24" s="67" t="str">
        <f>IF(OR($B24="",$C24="",$D24="",$E24="",$E24&gt;an_final,$G24="",$M24=FALSE),"",CONF_STR*VLOOKUP(N24,Coef!$E$2:$F$17,2,FALSE))</f>
        <v/>
      </c>
      <c r="K24" s="226" t="str">
        <f t="shared" si="0"/>
        <v/>
      </c>
      <c r="L24" s="226" t="str">
        <f t="shared" si="1"/>
        <v/>
      </c>
      <c r="M24" s="367" t="b">
        <f t="shared" si="2"/>
        <v>0</v>
      </c>
      <c r="N24" s="220">
        <f t="shared" si="3"/>
        <v>1</v>
      </c>
    </row>
    <row r="25" spans="1:14" x14ac:dyDescent="0.2">
      <c r="A25" s="216">
        <v>16</v>
      </c>
      <c r="B25" s="39"/>
      <c r="C25" s="39"/>
      <c r="D25" s="39"/>
      <c r="E25" s="38"/>
      <c r="F25" s="48"/>
      <c r="G25" s="38"/>
      <c r="H25" s="38"/>
      <c r="I25" s="67" t="str">
        <f>IF(OR($B25="",$C25="",$D25="",$E25="",$E25&lt;an_initial,$E25&gt;an_final,$G25="",$M25=FALSE),"",CONF_STR*VLOOKUP(N25,Coef!$E$2:$F$17,2,FALSE))</f>
        <v/>
      </c>
      <c r="J25" s="67" t="str">
        <f>IF(OR($B25="",$C25="",$D25="",$E25="",$E25&gt;an_final,$G25="",$M25=FALSE),"",CONF_STR*VLOOKUP(N25,Coef!$E$2:$F$17,2,FALSE))</f>
        <v/>
      </c>
      <c r="K25" s="226" t="str">
        <f t="shared" si="0"/>
        <v/>
      </c>
      <c r="L25" s="226" t="str">
        <f t="shared" si="1"/>
        <v/>
      </c>
      <c r="M25" s="367" t="b">
        <f t="shared" si="2"/>
        <v>0</v>
      </c>
      <c r="N25" s="220">
        <f t="shared" si="3"/>
        <v>1</v>
      </c>
    </row>
    <row r="26" spans="1:14" x14ac:dyDescent="0.2">
      <c r="A26" s="216">
        <v>17</v>
      </c>
      <c r="B26" s="39"/>
      <c r="C26" s="39"/>
      <c r="D26" s="39"/>
      <c r="E26" s="38"/>
      <c r="F26" s="48"/>
      <c r="G26" s="38"/>
      <c r="H26" s="38"/>
      <c r="I26" s="67" t="str">
        <f>IF(OR($B26="",$C26="",$D26="",$E26="",$E26&lt;an_initial,$E26&gt;an_final,$G26="",$M26=FALSE),"",CONF_STR*VLOOKUP(N26,Coef!$E$2:$F$17,2,FALSE))</f>
        <v/>
      </c>
      <c r="J26" s="67" t="str">
        <f>IF(OR($B26="",$C26="",$D26="",$E26="",$E26&gt;an_final,$G26="",$M26=FALSE),"",CONF_STR*VLOOKUP(N26,Coef!$E$2:$F$17,2,FALSE))</f>
        <v/>
      </c>
      <c r="K26" s="226" t="str">
        <f t="shared" si="0"/>
        <v/>
      </c>
      <c r="L26" s="226" t="str">
        <f t="shared" si="1"/>
        <v/>
      </c>
      <c r="M26" s="367" t="b">
        <f t="shared" si="2"/>
        <v>0</v>
      </c>
      <c r="N26" s="220">
        <f t="shared" si="3"/>
        <v>1</v>
      </c>
    </row>
    <row r="27" spans="1:14" x14ac:dyDescent="0.2">
      <c r="A27" s="216">
        <v>18</v>
      </c>
      <c r="B27" s="39"/>
      <c r="C27" s="39"/>
      <c r="D27" s="39"/>
      <c r="E27" s="38"/>
      <c r="F27" s="48"/>
      <c r="G27" s="38"/>
      <c r="H27" s="38"/>
      <c r="I27" s="67" t="str">
        <f>IF(OR($B27="",$C27="",$D27="",$E27="",$E27&lt;an_initial,$E27&gt;an_final,$G27="",$M27=FALSE),"",CONF_STR*VLOOKUP(N27,Coef!$E$2:$F$17,2,FALSE))</f>
        <v/>
      </c>
      <c r="J27" s="67" t="str">
        <f>IF(OR($B27="",$C27="",$D27="",$E27="",$E27&gt;an_final,$G27="",$M27=FALSE),"",CONF_STR*VLOOKUP(N27,Coef!$E$2:$F$17,2,FALSE))</f>
        <v/>
      </c>
      <c r="K27" s="226" t="str">
        <f t="shared" si="0"/>
        <v/>
      </c>
      <c r="L27" s="226" t="str">
        <f t="shared" si="1"/>
        <v/>
      </c>
      <c r="M27" s="367" t="b">
        <f t="shared" si="2"/>
        <v>0</v>
      </c>
      <c r="N27" s="220">
        <f t="shared" si="3"/>
        <v>1</v>
      </c>
    </row>
    <row r="28" spans="1:14" x14ac:dyDescent="0.2">
      <c r="A28" s="216">
        <v>19</v>
      </c>
      <c r="B28" s="39"/>
      <c r="C28" s="39"/>
      <c r="D28" s="39"/>
      <c r="E28" s="38"/>
      <c r="F28" s="48"/>
      <c r="G28" s="38"/>
      <c r="H28" s="38"/>
      <c r="I28" s="67" t="str">
        <f>IF(OR($B28="",$C28="",$D28="",$E28="",$E28&lt;an_initial,$E28&gt;an_final,$G28="",$M28=FALSE),"",CONF_STR*VLOOKUP(N28,Coef!$E$2:$F$17,2,FALSE))</f>
        <v/>
      </c>
      <c r="J28" s="67" t="str">
        <f>IF(OR($B28="",$C28="",$D28="",$E28="",$E28&gt;an_final,$G28="",$M28=FALSE),"",CONF_STR*VLOOKUP(N28,Coef!$E$2:$F$17,2,FALSE))</f>
        <v/>
      </c>
      <c r="K28" s="226" t="str">
        <f t="shared" si="0"/>
        <v/>
      </c>
      <c r="L28" s="226" t="str">
        <f t="shared" si="1"/>
        <v/>
      </c>
      <c r="M28" s="367" t="b">
        <f t="shared" si="2"/>
        <v>0</v>
      </c>
      <c r="N28" s="220">
        <f t="shared" si="3"/>
        <v>1</v>
      </c>
    </row>
    <row r="29" spans="1:14" x14ac:dyDescent="0.2">
      <c r="A29" s="216">
        <v>20</v>
      </c>
      <c r="B29" s="39"/>
      <c r="C29" s="39"/>
      <c r="D29" s="39"/>
      <c r="E29" s="38"/>
      <c r="F29" s="48"/>
      <c r="G29" s="38"/>
      <c r="H29" s="38"/>
      <c r="I29" s="67" t="str">
        <f>IF(OR($B29="",$C29="",$D29="",$E29="",$E29&lt;an_initial,$E29&gt;an_final,$G29="",$M29=FALSE),"",CONF_STR*VLOOKUP(N29,Coef!$E$2:$F$17,2,FALSE))</f>
        <v/>
      </c>
      <c r="J29" s="67" t="str">
        <f>IF(OR($B29="",$C29="",$D29="",$E29="",$E29&gt;an_final,$G29="",$M29=FALSE),"",CONF_STR*VLOOKUP(N29,Coef!$E$2:$F$17,2,FALSE))</f>
        <v/>
      </c>
      <c r="K29" s="226" t="str">
        <f t="shared" si="0"/>
        <v/>
      </c>
      <c r="L29" s="226" t="str">
        <f t="shared" si="1"/>
        <v/>
      </c>
      <c r="M29" s="367" t="b">
        <f t="shared" si="2"/>
        <v>0</v>
      </c>
      <c r="N29" s="220">
        <f t="shared" si="3"/>
        <v>1</v>
      </c>
    </row>
    <row r="30" spans="1:14" x14ac:dyDescent="0.2">
      <c r="A30" s="216">
        <v>21</v>
      </c>
      <c r="B30" s="39"/>
      <c r="C30" s="39"/>
      <c r="D30" s="39"/>
      <c r="E30" s="38"/>
      <c r="F30" s="48"/>
      <c r="G30" s="38"/>
      <c r="H30" s="38"/>
      <c r="I30" s="67" t="str">
        <f>IF(OR($B30="",$C30="",$D30="",$E30="",$E30&lt;an_initial,$E30&gt;an_final,$G30="",$M30=FALSE),"",CONF_STR*VLOOKUP(N30,Coef!$E$2:$F$17,2,FALSE))</f>
        <v/>
      </c>
      <c r="J30" s="67" t="str">
        <f>IF(OR($B30="",$C30="",$D30="",$E30="",$E30&gt;an_final,$G30="",$M30=FALSE),"",CONF_STR*VLOOKUP(N30,Coef!$E$2:$F$17,2,FALSE))</f>
        <v/>
      </c>
      <c r="K30" s="226" t="str">
        <f t="shared" si="0"/>
        <v/>
      </c>
      <c r="L30" s="226" t="str">
        <f t="shared" si="1"/>
        <v/>
      </c>
      <c r="M30" s="367" t="b">
        <f t="shared" si="2"/>
        <v>0</v>
      </c>
      <c r="N30" s="220">
        <f t="shared" si="3"/>
        <v>1</v>
      </c>
    </row>
    <row r="31" spans="1:14" x14ac:dyDescent="0.2">
      <c r="A31" s="216">
        <v>22</v>
      </c>
      <c r="B31" s="39"/>
      <c r="C31" s="39"/>
      <c r="D31" s="39"/>
      <c r="E31" s="38"/>
      <c r="F31" s="48"/>
      <c r="G31" s="38"/>
      <c r="H31" s="38"/>
      <c r="I31" s="67" t="str">
        <f>IF(OR($B31="",$C31="",$D31="",$E31="",$E31&lt;an_initial,$E31&gt;an_final,$G31="",$M31=FALSE),"",CONF_STR*VLOOKUP(N31,Coef!$E$2:$F$17,2,FALSE))</f>
        <v/>
      </c>
      <c r="J31" s="67" t="str">
        <f>IF(OR($B31="",$C31="",$D31="",$E31="",$E31&gt;an_final,$G31="",$M31=FALSE),"",CONF_STR*VLOOKUP(N31,Coef!$E$2:$F$17,2,FALSE))</f>
        <v/>
      </c>
      <c r="K31" s="226" t="str">
        <f t="shared" si="0"/>
        <v/>
      </c>
      <c r="L31" s="226" t="str">
        <f t="shared" si="1"/>
        <v/>
      </c>
      <c r="M31" s="367" t="b">
        <f t="shared" si="2"/>
        <v>0</v>
      </c>
      <c r="N31" s="220">
        <f t="shared" si="3"/>
        <v>1</v>
      </c>
    </row>
    <row r="32" spans="1:14" x14ac:dyDescent="0.2">
      <c r="A32" s="216">
        <v>23</v>
      </c>
      <c r="B32" s="39"/>
      <c r="C32" s="39"/>
      <c r="D32" s="39"/>
      <c r="E32" s="38"/>
      <c r="F32" s="48"/>
      <c r="G32" s="38"/>
      <c r="H32" s="38"/>
      <c r="I32" s="67" t="str">
        <f>IF(OR($B32="",$C32="",$D32="",$E32="",$E32&lt;an_initial,$E32&gt;an_final,$G32="",$M32=FALSE),"",CONF_STR*VLOOKUP(N32,Coef!$E$2:$F$17,2,FALSE))</f>
        <v/>
      </c>
      <c r="J32" s="67" t="str">
        <f>IF(OR($B32="",$C32="",$D32="",$E32="",$E32&gt;an_final,$G32="",$M32=FALSE),"",CONF_STR*VLOOKUP(N32,Coef!$E$2:$F$17,2,FALSE))</f>
        <v/>
      </c>
      <c r="K32" s="226" t="str">
        <f t="shared" si="0"/>
        <v/>
      </c>
      <c r="L32" s="226" t="str">
        <f t="shared" si="1"/>
        <v/>
      </c>
      <c r="M32" s="367" t="b">
        <f t="shared" si="2"/>
        <v>0</v>
      </c>
      <c r="N32" s="220">
        <f t="shared" si="3"/>
        <v>1</v>
      </c>
    </row>
    <row r="33" spans="1:14" x14ac:dyDescent="0.2">
      <c r="A33" s="216">
        <v>24</v>
      </c>
      <c r="B33" s="39"/>
      <c r="C33" s="39"/>
      <c r="D33" s="39"/>
      <c r="E33" s="38"/>
      <c r="F33" s="48"/>
      <c r="G33" s="38"/>
      <c r="H33" s="38"/>
      <c r="I33" s="67" t="str">
        <f>IF(OR($B33="",$C33="",$D33="",$E33="",$E33&lt;an_initial,$E33&gt;an_final,$G33="",$M33=FALSE),"",CONF_STR*VLOOKUP(N33,Coef!$E$2:$F$17,2,FALSE))</f>
        <v/>
      </c>
      <c r="J33" s="67" t="str">
        <f>IF(OR($B33="",$C33="",$D33="",$E33="",$E33&gt;an_final,$G33="",$M33=FALSE),"",CONF_STR*VLOOKUP(N33,Coef!$E$2:$F$17,2,FALSE))</f>
        <v/>
      </c>
      <c r="K33" s="226" t="str">
        <f t="shared" si="0"/>
        <v/>
      </c>
      <c r="L33" s="226" t="str">
        <f t="shared" si="1"/>
        <v/>
      </c>
      <c r="M33" s="367" t="b">
        <f t="shared" si="2"/>
        <v>0</v>
      </c>
      <c r="N33" s="220">
        <f t="shared" si="3"/>
        <v>1</v>
      </c>
    </row>
    <row r="34" spans="1:14" x14ac:dyDescent="0.2">
      <c r="A34" s="216">
        <v>25</v>
      </c>
      <c r="B34" s="39"/>
      <c r="C34" s="39"/>
      <c r="D34" s="39"/>
      <c r="E34" s="38"/>
      <c r="F34" s="48"/>
      <c r="G34" s="38"/>
      <c r="H34" s="38"/>
      <c r="I34" s="67" t="str">
        <f>IF(OR($B34="",$C34="",$D34="",$E34="",$E34&lt;an_initial,$E34&gt;an_final,$G34="",$M34=FALSE),"",CONF_STR*VLOOKUP(N34,Coef!$E$2:$F$17,2,FALSE))</f>
        <v/>
      </c>
      <c r="J34" s="67" t="str">
        <f>IF(OR($B34="",$C34="",$D34="",$E34="",$E34&gt;an_final,$G34="",$M34=FALSE),"",CONF_STR*VLOOKUP(N34,Coef!$E$2:$F$17,2,FALSE))</f>
        <v/>
      </c>
      <c r="K34" s="226" t="str">
        <f t="shared" si="0"/>
        <v/>
      </c>
      <c r="L34" s="226" t="str">
        <f t="shared" si="1"/>
        <v/>
      </c>
      <c r="M34" s="367" t="b">
        <f t="shared" si="2"/>
        <v>0</v>
      </c>
      <c r="N34" s="220">
        <f t="shared" si="3"/>
        <v>1</v>
      </c>
    </row>
    <row r="35" spans="1:14" x14ac:dyDescent="0.2">
      <c r="A35" s="216">
        <v>26</v>
      </c>
      <c r="B35" s="39"/>
      <c r="C35" s="39"/>
      <c r="D35" s="39"/>
      <c r="E35" s="38"/>
      <c r="F35" s="48"/>
      <c r="G35" s="38"/>
      <c r="H35" s="38"/>
      <c r="I35" s="67" t="str">
        <f>IF(OR($B35="",$C35="",$D35="",$E35="",$E35&lt;an_initial,$E35&gt;an_final,$G35="",$M35=FALSE),"",CONF_STR*VLOOKUP(N35,Coef!$E$2:$F$17,2,FALSE))</f>
        <v/>
      </c>
      <c r="J35" s="67" t="str">
        <f>IF(OR($B35="",$C35="",$D35="",$E35="",$E35&gt;an_final,$G35="",$M35=FALSE),"",CONF_STR*VLOOKUP(N35,Coef!$E$2:$F$17,2,FALSE))</f>
        <v/>
      </c>
      <c r="K35" s="226" t="str">
        <f t="shared" si="0"/>
        <v/>
      </c>
      <c r="L35" s="226" t="str">
        <f t="shared" si="1"/>
        <v/>
      </c>
      <c r="M35" s="367" t="b">
        <f t="shared" si="2"/>
        <v>0</v>
      </c>
      <c r="N35" s="220">
        <f t="shared" si="3"/>
        <v>1</v>
      </c>
    </row>
    <row r="36" spans="1:14" x14ac:dyDescent="0.2">
      <c r="A36" s="216">
        <v>27</v>
      </c>
      <c r="B36" s="39"/>
      <c r="C36" s="39"/>
      <c r="D36" s="39"/>
      <c r="E36" s="38"/>
      <c r="F36" s="48"/>
      <c r="G36" s="38"/>
      <c r="H36" s="38"/>
      <c r="I36" s="67" t="str">
        <f>IF(OR($B36="",$C36="",$D36="",$E36="",$E36&lt;an_initial,$E36&gt;an_final,$G36="",$M36=FALSE),"",CONF_STR*VLOOKUP(N36,Coef!$E$2:$F$17,2,FALSE))</f>
        <v/>
      </c>
      <c r="J36" s="67" t="str">
        <f>IF(OR($B36="",$C36="",$D36="",$E36="",$E36&gt;an_final,$G36="",$M36=FALSE),"",CONF_STR*VLOOKUP(N36,Coef!$E$2:$F$17,2,FALSE))</f>
        <v/>
      </c>
      <c r="K36" s="226" t="str">
        <f t="shared" si="0"/>
        <v/>
      </c>
      <c r="L36" s="226" t="str">
        <f t="shared" si="1"/>
        <v/>
      </c>
      <c r="M36" s="367" t="b">
        <f t="shared" si="2"/>
        <v>0</v>
      </c>
      <c r="N36" s="220">
        <f t="shared" si="3"/>
        <v>1</v>
      </c>
    </row>
    <row r="37" spans="1:14" x14ac:dyDescent="0.2">
      <c r="A37" s="216">
        <v>28</v>
      </c>
      <c r="B37" s="39"/>
      <c r="C37" s="39"/>
      <c r="D37" s="39"/>
      <c r="E37" s="38"/>
      <c r="F37" s="48"/>
      <c r="G37" s="38"/>
      <c r="H37" s="38"/>
      <c r="I37" s="67" t="str">
        <f>IF(OR($B37="",$C37="",$D37="",$E37="",$E37&lt;an_initial,$E37&gt;an_final,$G37="",$M37=FALSE),"",CONF_STR*VLOOKUP(N37,Coef!$E$2:$F$17,2,FALSE))</f>
        <v/>
      </c>
      <c r="J37" s="67" t="str">
        <f>IF(OR($B37="",$C37="",$D37="",$E37="",$E37&gt;an_final,$G37="",$M37=FALSE),"",CONF_STR*VLOOKUP(N37,Coef!$E$2:$F$17,2,FALSE))</f>
        <v/>
      </c>
      <c r="K37" s="226" t="str">
        <f t="shared" si="0"/>
        <v/>
      </c>
      <c r="L37" s="226" t="str">
        <f t="shared" si="1"/>
        <v/>
      </c>
      <c r="M37" s="367" t="b">
        <f t="shared" si="2"/>
        <v>0</v>
      </c>
      <c r="N37" s="220">
        <f t="shared" si="3"/>
        <v>1</v>
      </c>
    </row>
    <row r="38" spans="1:14" x14ac:dyDescent="0.2">
      <c r="A38" s="216">
        <v>29</v>
      </c>
      <c r="B38" s="39"/>
      <c r="C38" s="39"/>
      <c r="D38" s="39"/>
      <c r="E38" s="38"/>
      <c r="F38" s="48"/>
      <c r="G38" s="38"/>
      <c r="H38" s="38"/>
      <c r="I38" s="67" t="str">
        <f>IF(OR($B38="",$C38="",$D38="",$E38="",$E38&lt;an_initial,$E38&gt;an_final,$G38="",$M38=FALSE),"",CONF_STR*VLOOKUP(N38,Coef!$E$2:$F$17,2,FALSE))</f>
        <v/>
      </c>
      <c r="J38" s="67" t="str">
        <f>IF(OR($B38="",$C38="",$D38="",$E38="",$E38&gt;an_final,$G38="",$M38=FALSE),"",CONF_STR*VLOOKUP(N38,Coef!$E$2:$F$17,2,FALSE))</f>
        <v/>
      </c>
      <c r="K38" s="226" t="str">
        <f t="shared" si="0"/>
        <v/>
      </c>
      <c r="L38" s="226" t="str">
        <f t="shared" si="1"/>
        <v/>
      </c>
      <c r="M38" s="367" t="b">
        <f t="shared" si="2"/>
        <v>0</v>
      </c>
      <c r="N38" s="220">
        <f t="shared" si="3"/>
        <v>1</v>
      </c>
    </row>
    <row r="39" spans="1:14" x14ac:dyDescent="0.2">
      <c r="A39" s="216">
        <v>30</v>
      </c>
      <c r="B39" s="39"/>
      <c r="C39" s="39"/>
      <c r="D39" s="39"/>
      <c r="E39" s="38"/>
      <c r="F39" s="48"/>
      <c r="G39" s="38"/>
      <c r="H39" s="38"/>
      <c r="I39" s="67" t="str">
        <f>IF(OR($B39="",$C39="",$D39="",$E39="",$E39&lt;an_initial,$E39&gt;an_final,$G39="",$M39=FALSE),"",CONF_STR*VLOOKUP(N39,Coef!$E$2:$F$17,2,FALSE))</f>
        <v/>
      </c>
      <c r="J39" s="67" t="str">
        <f>IF(OR($B39="",$C39="",$D39="",$E39="",$E39&gt;an_final,$G39="",$M39=FALSE),"",CONF_STR*VLOOKUP(N39,Coef!$E$2:$F$17,2,FALSE))</f>
        <v/>
      </c>
      <c r="K39" s="226" t="str">
        <f t="shared" si="0"/>
        <v/>
      </c>
      <c r="L39" s="226" t="str">
        <f t="shared" si="1"/>
        <v/>
      </c>
      <c r="M39" s="367" t="b">
        <f t="shared" si="2"/>
        <v>0</v>
      </c>
      <c r="N39" s="220">
        <f t="shared" si="3"/>
        <v>1</v>
      </c>
    </row>
    <row r="40" spans="1:14" x14ac:dyDescent="0.2">
      <c r="A40" s="216">
        <v>31</v>
      </c>
      <c r="B40" s="39"/>
      <c r="C40" s="39"/>
      <c r="D40" s="39"/>
      <c r="E40" s="38"/>
      <c r="F40" s="48"/>
      <c r="G40" s="38"/>
      <c r="H40" s="38"/>
      <c r="I40" s="67" t="str">
        <f>IF(OR($B40="",$C40="",$D40="",$E40="",$E40&lt;an_initial,$E40&gt;an_final,$G40="",$M40=FALSE),"",CONF_STR*VLOOKUP(N40,Coef!$E$2:$F$17,2,FALSE))</f>
        <v/>
      </c>
      <c r="J40" s="67" t="str">
        <f>IF(OR($B40="",$C40="",$D40="",$E40="",$E40&gt;an_final,$G40="",$M40=FALSE),"",CONF_STR*VLOOKUP(N40,Coef!$E$2:$F$17,2,FALSE))</f>
        <v/>
      </c>
      <c r="K40" s="226" t="str">
        <f t="shared" si="0"/>
        <v/>
      </c>
      <c r="L40" s="226" t="str">
        <f t="shared" si="1"/>
        <v/>
      </c>
      <c r="M40" s="367" t="b">
        <f t="shared" si="2"/>
        <v>0</v>
      </c>
      <c r="N40" s="220">
        <f t="shared" si="3"/>
        <v>1</v>
      </c>
    </row>
    <row r="41" spans="1:14" x14ac:dyDescent="0.2">
      <c r="A41" s="216">
        <v>32</v>
      </c>
      <c r="B41" s="39"/>
      <c r="C41" s="39"/>
      <c r="D41" s="39"/>
      <c r="E41" s="38"/>
      <c r="F41" s="48"/>
      <c r="G41" s="38"/>
      <c r="H41" s="38"/>
      <c r="I41" s="67" t="str">
        <f>IF(OR($B41="",$C41="",$D41="",$E41="",$E41&lt;an_initial,$E41&gt;an_final,$G41="",$M41=FALSE),"",CONF_STR*VLOOKUP(N41,Coef!$E$2:$F$17,2,FALSE))</f>
        <v/>
      </c>
      <c r="J41" s="67" t="str">
        <f>IF(OR($B41="",$C41="",$D41="",$E41="",$E41&gt;an_final,$G41="",$M41=FALSE),"",CONF_STR*VLOOKUP(N41,Coef!$E$2:$F$17,2,FALSE))</f>
        <v/>
      </c>
      <c r="K41" s="226" t="str">
        <f t="shared" si="0"/>
        <v/>
      </c>
      <c r="L41" s="226" t="str">
        <f t="shared" si="1"/>
        <v/>
      </c>
      <c r="M41" s="367" t="b">
        <f t="shared" si="2"/>
        <v>0</v>
      </c>
      <c r="N41" s="220">
        <f t="shared" si="3"/>
        <v>1</v>
      </c>
    </row>
    <row r="42" spans="1:14" x14ac:dyDescent="0.2">
      <c r="A42" s="216">
        <v>33</v>
      </c>
      <c r="B42" s="39"/>
      <c r="C42" s="39"/>
      <c r="D42" s="39"/>
      <c r="E42" s="38"/>
      <c r="F42" s="48"/>
      <c r="G42" s="38"/>
      <c r="H42" s="38"/>
      <c r="I42" s="67" t="str">
        <f>IF(OR($B42="",$C42="",$D42="",$E42="",$E42&lt;an_initial,$E42&gt;an_final,$G42="",$M42=FALSE),"",CONF_STR*VLOOKUP(N42,Coef!$E$2:$F$17,2,FALSE))</f>
        <v/>
      </c>
      <c r="J42" s="67" t="str">
        <f>IF(OR($B42="",$C42="",$D42="",$E42="",$E42&gt;an_final,$G42="",$M42=FALSE),"",CONF_STR*VLOOKUP(N42,Coef!$E$2:$F$17,2,FALSE))</f>
        <v/>
      </c>
      <c r="K42" s="226" t="str">
        <f t="shared" si="0"/>
        <v/>
      </c>
      <c r="L42" s="226" t="str">
        <f t="shared" si="1"/>
        <v/>
      </c>
      <c r="M42" s="367" t="b">
        <f t="shared" si="2"/>
        <v>0</v>
      </c>
      <c r="N42" s="220">
        <f t="shared" ref="N42:N73" si="4">LEN(B42)-LEN(SUBSTITUTE(B42,",",""))+1</f>
        <v>1</v>
      </c>
    </row>
    <row r="43" spans="1:14" x14ac:dyDescent="0.2">
      <c r="A43" s="216">
        <v>34</v>
      </c>
      <c r="B43" s="39"/>
      <c r="C43" s="39"/>
      <c r="D43" s="39"/>
      <c r="E43" s="38"/>
      <c r="F43" s="48"/>
      <c r="G43" s="38"/>
      <c r="H43" s="38"/>
      <c r="I43" s="67" t="str">
        <f>IF(OR($B43="",$C43="",$D43="",$E43="",$E43&lt;an_initial,$E43&gt;an_final,$G43="",$M43=FALSE),"",CONF_STR*VLOOKUP(N43,Coef!$E$2:$F$17,2,FALSE))</f>
        <v/>
      </c>
      <c r="J43" s="67" t="str">
        <f>IF(OR($B43="",$C43="",$D43="",$E43="",$E43&gt;an_final,$G43="",$M43=FALSE),"",CONF_STR*VLOOKUP(N43,Coef!$E$2:$F$17,2,FALSE))</f>
        <v/>
      </c>
      <c r="K43" s="226" t="str">
        <f t="shared" si="0"/>
        <v/>
      </c>
      <c r="L43" s="226" t="str">
        <f t="shared" si="1"/>
        <v/>
      </c>
      <c r="M43" s="367" t="b">
        <f t="shared" si="2"/>
        <v>0</v>
      </c>
      <c r="N43" s="220">
        <f t="shared" si="4"/>
        <v>1</v>
      </c>
    </row>
    <row r="44" spans="1:14" x14ac:dyDescent="0.2">
      <c r="A44" s="216">
        <v>35</v>
      </c>
      <c r="B44" s="39"/>
      <c r="C44" s="39"/>
      <c r="D44" s="39"/>
      <c r="E44" s="38"/>
      <c r="F44" s="48"/>
      <c r="G44" s="38"/>
      <c r="H44" s="38"/>
      <c r="I44" s="67" t="str">
        <f>IF(OR($B44="",$C44="",$D44="",$E44="",$E44&lt;an_initial,$E44&gt;an_final,$G44="",$M44=FALSE),"",CONF_STR*VLOOKUP(N44,Coef!$E$2:$F$17,2,FALSE))</f>
        <v/>
      </c>
      <c r="J44" s="67" t="str">
        <f>IF(OR($B44="",$C44="",$D44="",$E44="",$E44&gt;an_final,$G44="",$M44=FALSE),"",CONF_STR*VLOOKUP(N44,Coef!$E$2:$F$17,2,FALSE))</f>
        <v/>
      </c>
      <c r="K44" s="226" t="str">
        <f t="shared" si="0"/>
        <v/>
      </c>
      <c r="L44" s="226" t="str">
        <f t="shared" si="1"/>
        <v/>
      </c>
      <c r="M44" s="367" t="b">
        <f t="shared" si="2"/>
        <v>0</v>
      </c>
      <c r="N44" s="220">
        <f t="shared" si="4"/>
        <v>1</v>
      </c>
    </row>
    <row r="45" spans="1:14" x14ac:dyDescent="0.2">
      <c r="A45" s="216">
        <v>36</v>
      </c>
      <c r="B45" s="39"/>
      <c r="C45" s="39"/>
      <c r="D45" s="39"/>
      <c r="E45" s="38"/>
      <c r="F45" s="48"/>
      <c r="G45" s="38"/>
      <c r="H45" s="38"/>
      <c r="I45" s="67" t="str">
        <f>IF(OR($B45="",$C45="",$D45="",$E45="",$E45&lt;an_initial,$E45&gt;an_final,$G45="",$M45=FALSE),"",CONF_STR*VLOOKUP(N45,Coef!$E$2:$F$17,2,FALSE))</f>
        <v/>
      </c>
      <c r="J45" s="67" t="str">
        <f>IF(OR($B45="",$C45="",$D45="",$E45="",$E45&gt;an_final,$G45="",$M45=FALSE),"",CONF_STR*VLOOKUP(N45,Coef!$E$2:$F$17,2,FALSE))</f>
        <v/>
      </c>
      <c r="K45" s="226" t="str">
        <f t="shared" si="0"/>
        <v/>
      </c>
      <c r="L45" s="226" t="str">
        <f t="shared" si="1"/>
        <v/>
      </c>
      <c r="M45" s="367" t="b">
        <f t="shared" si="2"/>
        <v>0</v>
      </c>
      <c r="N45" s="220">
        <f t="shared" si="4"/>
        <v>1</v>
      </c>
    </row>
    <row r="46" spans="1:14" x14ac:dyDescent="0.2">
      <c r="A46" s="216">
        <v>37</v>
      </c>
      <c r="B46" s="39"/>
      <c r="C46" s="39"/>
      <c r="D46" s="39"/>
      <c r="E46" s="38"/>
      <c r="F46" s="48"/>
      <c r="G46" s="38"/>
      <c r="H46" s="38"/>
      <c r="I46" s="67" t="str">
        <f>IF(OR($B46="",$C46="",$D46="",$E46="",$E46&lt;an_initial,$E46&gt;an_final,$G46="",$M46=FALSE),"",CONF_STR*VLOOKUP(N46,Coef!$E$2:$F$17,2,FALSE))</f>
        <v/>
      </c>
      <c r="J46" s="67" t="str">
        <f>IF(OR($B46="",$C46="",$D46="",$E46="",$E46&gt;an_final,$G46="",$M46=FALSE),"",CONF_STR*VLOOKUP(N46,Coef!$E$2:$F$17,2,FALSE))</f>
        <v/>
      </c>
      <c r="K46" s="226" t="str">
        <f t="shared" si="0"/>
        <v/>
      </c>
      <c r="L46" s="226" t="str">
        <f t="shared" si="1"/>
        <v/>
      </c>
      <c r="M46" s="367" t="b">
        <f t="shared" si="2"/>
        <v>0</v>
      </c>
      <c r="N46" s="220">
        <f t="shared" si="4"/>
        <v>1</v>
      </c>
    </row>
    <row r="47" spans="1:14" x14ac:dyDescent="0.2">
      <c r="A47" s="216">
        <v>38</v>
      </c>
      <c r="B47" s="39"/>
      <c r="C47" s="39"/>
      <c r="D47" s="39"/>
      <c r="E47" s="38"/>
      <c r="F47" s="48"/>
      <c r="G47" s="38"/>
      <c r="H47" s="38"/>
      <c r="I47" s="67" t="str">
        <f>IF(OR($B47="",$C47="",$D47="",$E47="",$E47&lt;an_initial,$E47&gt;an_final,$G47="",$M47=FALSE),"",CONF_STR*VLOOKUP(N47,Coef!$E$2:$F$17,2,FALSE))</f>
        <v/>
      </c>
      <c r="J47" s="67" t="str">
        <f>IF(OR($B47="",$C47="",$D47="",$E47="",$E47&gt;an_final,$G47="",$M47=FALSE),"",CONF_STR*VLOOKUP(N47,Coef!$E$2:$F$17,2,FALSE))</f>
        <v/>
      </c>
      <c r="K47" s="226" t="str">
        <f t="shared" si="0"/>
        <v/>
      </c>
      <c r="L47" s="226" t="str">
        <f t="shared" si="1"/>
        <v/>
      </c>
      <c r="M47" s="367" t="b">
        <f t="shared" si="2"/>
        <v>0</v>
      </c>
      <c r="N47" s="220">
        <f t="shared" si="4"/>
        <v>1</v>
      </c>
    </row>
    <row r="48" spans="1:14" x14ac:dyDescent="0.2">
      <c r="A48" s="216">
        <v>39</v>
      </c>
      <c r="B48" s="39"/>
      <c r="C48" s="39"/>
      <c r="D48" s="39"/>
      <c r="E48" s="38"/>
      <c r="F48" s="48"/>
      <c r="G48" s="38"/>
      <c r="H48" s="38"/>
      <c r="I48" s="67" t="str">
        <f>IF(OR($B48="",$C48="",$D48="",$E48="",$E48&lt;an_initial,$E48&gt;an_final,$G48="",$M48=FALSE),"",CONF_STR*VLOOKUP(N48,Coef!$E$2:$F$17,2,FALSE))</f>
        <v/>
      </c>
      <c r="J48" s="67" t="str">
        <f>IF(OR($B48="",$C48="",$D48="",$E48="",$E48&gt;an_final,$G48="",$M48=FALSE),"",CONF_STR*VLOOKUP(N48,Coef!$E$2:$F$17,2,FALSE))</f>
        <v/>
      </c>
      <c r="K48" s="226" t="str">
        <f t="shared" si="0"/>
        <v/>
      </c>
      <c r="L48" s="226" t="str">
        <f t="shared" si="1"/>
        <v/>
      </c>
      <c r="M48" s="367" t="b">
        <f t="shared" si="2"/>
        <v>0</v>
      </c>
      <c r="N48" s="220">
        <f t="shared" si="4"/>
        <v>1</v>
      </c>
    </row>
    <row r="49" spans="1:14" x14ac:dyDescent="0.2">
      <c r="A49" s="216">
        <v>40</v>
      </c>
      <c r="B49" s="39"/>
      <c r="C49" s="39"/>
      <c r="D49" s="39"/>
      <c r="E49" s="38"/>
      <c r="F49" s="48"/>
      <c r="G49" s="38"/>
      <c r="H49" s="38"/>
      <c r="I49" s="67" t="str">
        <f>IF(OR($B49="",$C49="",$D49="",$E49="",$E49&lt;an_initial,$E49&gt;an_final,$G49="",$M49=FALSE),"",CONF_STR*VLOOKUP(N49,Coef!$E$2:$F$17,2,FALSE))</f>
        <v/>
      </c>
      <c r="J49" s="67" t="str">
        <f>IF(OR($B49="",$C49="",$D49="",$E49="",$E49&gt;an_final,$G49="",$M49=FALSE),"",CONF_STR*VLOOKUP(N49,Coef!$E$2:$F$17,2,FALSE))</f>
        <v/>
      </c>
      <c r="K49" s="226" t="str">
        <f t="shared" si="0"/>
        <v/>
      </c>
      <c r="L49" s="226" t="str">
        <f t="shared" si="1"/>
        <v/>
      </c>
      <c r="M49" s="367" t="b">
        <f t="shared" si="2"/>
        <v>0</v>
      </c>
      <c r="N49" s="220">
        <f t="shared" si="4"/>
        <v>1</v>
      </c>
    </row>
    <row r="50" spans="1:14" x14ac:dyDescent="0.2">
      <c r="A50" s="216">
        <v>41</v>
      </c>
      <c r="B50" s="39"/>
      <c r="C50" s="39"/>
      <c r="D50" s="39"/>
      <c r="E50" s="38"/>
      <c r="F50" s="48"/>
      <c r="G50" s="38"/>
      <c r="H50" s="38"/>
      <c r="I50" s="67" t="str">
        <f>IF(OR($B50="",$C50="",$D50="",$E50="",$E50&lt;an_initial,$E50&gt;an_final,$G50="",$M50=FALSE),"",CONF_STR*VLOOKUP(N50,Coef!$E$2:$F$17,2,FALSE))</f>
        <v/>
      </c>
      <c r="J50" s="67" t="str">
        <f>IF(OR($B50="",$C50="",$D50="",$E50="",$E50&gt;an_final,$G50="",$M50=FALSE),"",CONF_STR*VLOOKUP(N50,Coef!$E$2:$F$17,2,FALSE))</f>
        <v/>
      </c>
      <c r="K50" s="226" t="str">
        <f t="shared" si="0"/>
        <v/>
      </c>
      <c r="L50" s="226" t="str">
        <f t="shared" si="1"/>
        <v/>
      </c>
      <c r="M50" s="367" t="b">
        <f t="shared" si="2"/>
        <v>0</v>
      </c>
      <c r="N50" s="220">
        <f t="shared" si="4"/>
        <v>1</v>
      </c>
    </row>
    <row r="51" spans="1:14" x14ac:dyDescent="0.2">
      <c r="A51" s="216">
        <v>42</v>
      </c>
      <c r="B51" s="39"/>
      <c r="C51" s="39"/>
      <c r="D51" s="39"/>
      <c r="E51" s="38"/>
      <c r="F51" s="48"/>
      <c r="G51" s="38"/>
      <c r="H51" s="38"/>
      <c r="I51" s="67" t="str">
        <f>IF(OR($B51="",$C51="",$D51="",$E51="",$E51&lt;an_initial,$E51&gt;an_final,$G51="",$M51=FALSE),"",CONF_STR*VLOOKUP(N51,Coef!$E$2:$F$17,2,FALSE))</f>
        <v/>
      </c>
      <c r="J51" s="67" t="str">
        <f>IF(OR($B51="",$C51="",$D51="",$E51="",$E51&gt;an_final,$G51="",$M51=FALSE),"",CONF_STR*VLOOKUP(N51,Coef!$E$2:$F$17,2,FALSE))</f>
        <v/>
      </c>
      <c r="K51" s="226" t="str">
        <f t="shared" si="0"/>
        <v/>
      </c>
      <c r="L51" s="226" t="str">
        <f t="shared" si="1"/>
        <v/>
      </c>
      <c r="M51" s="367" t="b">
        <f t="shared" si="2"/>
        <v>0</v>
      </c>
      <c r="N51" s="220">
        <f t="shared" si="4"/>
        <v>1</v>
      </c>
    </row>
    <row r="52" spans="1:14" x14ac:dyDescent="0.2">
      <c r="A52" s="216">
        <v>43</v>
      </c>
      <c r="B52" s="39"/>
      <c r="C52" s="39"/>
      <c r="D52" s="39"/>
      <c r="E52" s="38"/>
      <c r="F52" s="48"/>
      <c r="G52" s="38"/>
      <c r="H52" s="38"/>
      <c r="I52" s="67" t="str">
        <f>IF(OR($B52="",$C52="",$D52="",$E52="",$E52&lt;an_initial,$E52&gt;an_final,$G52="",$M52=FALSE),"",CONF_STR*VLOOKUP(N52,Coef!$E$2:$F$17,2,FALSE))</f>
        <v/>
      </c>
      <c r="J52" s="67" t="str">
        <f>IF(OR($B52="",$C52="",$D52="",$E52="",$E52&gt;an_final,$G52="",$M52=FALSE),"",CONF_STR*VLOOKUP(N52,Coef!$E$2:$F$17,2,FALSE))</f>
        <v/>
      </c>
      <c r="K52" s="226" t="str">
        <f t="shared" si="0"/>
        <v/>
      </c>
      <c r="L52" s="226" t="str">
        <f t="shared" si="1"/>
        <v/>
      </c>
      <c r="M52" s="367" t="b">
        <f t="shared" si="2"/>
        <v>0</v>
      </c>
      <c r="N52" s="220">
        <f t="shared" si="4"/>
        <v>1</v>
      </c>
    </row>
    <row r="53" spans="1:14" x14ac:dyDescent="0.2">
      <c r="A53" s="216">
        <v>44</v>
      </c>
      <c r="B53" s="39"/>
      <c r="C53" s="39"/>
      <c r="D53" s="39"/>
      <c r="E53" s="38"/>
      <c r="F53" s="48"/>
      <c r="G53" s="38"/>
      <c r="H53" s="38"/>
      <c r="I53" s="67" t="str">
        <f>IF(OR($B53="",$C53="",$D53="",$E53="",$E53&lt;an_initial,$E53&gt;an_final,$G53="",$M53=FALSE),"",CONF_STR*VLOOKUP(N53,Coef!$E$2:$F$17,2,FALSE))</f>
        <v/>
      </c>
      <c r="J53" s="67" t="str">
        <f>IF(OR($B53="",$C53="",$D53="",$E53="",$E53&gt;an_final,$G53="",$M53=FALSE),"",CONF_STR*VLOOKUP(N53,Coef!$E$2:$F$17,2,FALSE))</f>
        <v/>
      </c>
      <c r="K53" s="226" t="str">
        <f t="shared" si="0"/>
        <v/>
      </c>
      <c r="L53" s="226" t="str">
        <f t="shared" si="1"/>
        <v/>
      </c>
      <c r="M53" s="367" t="b">
        <f t="shared" si="2"/>
        <v>0</v>
      </c>
      <c r="N53" s="220">
        <f t="shared" si="4"/>
        <v>1</v>
      </c>
    </row>
    <row r="54" spans="1:14" x14ac:dyDescent="0.2">
      <c r="A54" s="216">
        <v>45</v>
      </c>
      <c r="B54" s="39"/>
      <c r="C54" s="39"/>
      <c r="D54" s="39"/>
      <c r="E54" s="38"/>
      <c r="F54" s="48"/>
      <c r="G54" s="38"/>
      <c r="H54" s="38"/>
      <c r="I54" s="67" t="str">
        <f>IF(OR($B54="",$C54="",$D54="",$E54="",$E54&lt;an_initial,$E54&gt;an_final,$G54="",$M54=FALSE),"",CONF_STR*VLOOKUP(N54,Coef!$E$2:$F$17,2,FALSE))</f>
        <v/>
      </c>
      <c r="J54" s="67" t="str">
        <f>IF(OR($B54="",$C54="",$D54="",$E54="",$E54&gt;an_final,$G54="",$M54=FALSE),"",CONF_STR*VLOOKUP(N54,Coef!$E$2:$F$17,2,FALSE))</f>
        <v/>
      </c>
      <c r="K54" s="226" t="str">
        <f t="shared" si="0"/>
        <v/>
      </c>
      <c r="L54" s="226" t="str">
        <f t="shared" si="1"/>
        <v/>
      </c>
      <c r="M54" s="367" t="b">
        <f t="shared" si="2"/>
        <v>0</v>
      </c>
      <c r="N54" s="220">
        <f t="shared" si="4"/>
        <v>1</v>
      </c>
    </row>
    <row r="55" spans="1:14" x14ac:dyDescent="0.2">
      <c r="A55" s="216">
        <v>46</v>
      </c>
      <c r="B55" s="39"/>
      <c r="C55" s="39"/>
      <c r="D55" s="39"/>
      <c r="E55" s="38"/>
      <c r="F55" s="48"/>
      <c r="G55" s="38"/>
      <c r="H55" s="38"/>
      <c r="I55" s="67" t="str">
        <f>IF(OR($B55="",$C55="",$D55="",$E55="",$E55&lt;an_initial,$E55&gt;an_final,$G55="",$M55=FALSE),"",CONF_STR*VLOOKUP(N55,Coef!$E$2:$F$17,2,FALSE))</f>
        <v/>
      </c>
      <c r="J55" s="67" t="str">
        <f>IF(OR($B55="",$C55="",$D55="",$E55="",$E55&gt;an_final,$G55="",$M55=FALSE),"",CONF_STR*VLOOKUP(N55,Coef!$E$2:$F$17,2,FALSE))</f>
        <v/>
      </c>
      <c r="K55" s="226" t="str">
        <f t="shared" si="0"/>
        <v/>
      </c>
      <c r="L55" s="226" t="str">
        <f t="shared" si="1"/>
        <v/>
      </c>
      <c r="M55" s="367" t="b">
        <f t="shared" si="2"/>
        <v>0</v>
      </c>
      <c r="N55" s="220">
        <f t="shared" si="4"/>
        <v>1</v>
      </c>
    </row>
    <row r="56" spans="1:14" x14ac:dyDescent="0.2">
      <c r="A56" s="216">
        <v>47</v>
      </c>
      <c r="B56" s="39"/>
      <c r="C56" s="39"/>
      <c r="D56" s="39"/>
      <c r="E56" s="38"/>
      <c r="F56" s="48"/>
      <c r="G56" s="38"/>
      <c r="H56" s="38"/>
      <c r="I56" s="67" t="str">
        <f>IF(OR($B56="",$C56="",$D56="",$E56="",$E56&lt;an_initial,$E56&gt;an_final,$G56="",$M56=FALSE),"",CONF_STR*VLOOKUP(N56,Coef!$E$2:$F$17,2,FALSE))</f>
        <v/>
      </c>
      <c r="J56" s="67" t="str">
        <f>IF(OR($B56="",$C56="",$D56="",$E56="",$E56&gt;an_final,$G56="",$M56=FALSE),"",CONF_STR*VLOOKUP(N56,Coef!$E$2:$F$17,2,FALSE))</f>
        <v/>
      </c>
      <c r="K56" s="226" t="str">
        <f t="shared" si="0"/>
        <v/>
      </c>
      <c r="L56" s="226" t="str">
        <f t="shared" si="1"/>
        <v/>
      </c>
      <c r="M56" s="367" t="b">
        <f t="shared" si="2"/>
        <v>0</v>
      </c>
      <c r="N56" s="220">
        <f t="shared" si="4"/>
        <v>1</v>
      </c>
    </row>
    <row r="57" spans="1:14" x14ac:dyDescent="0.2">
      <c r="A57" s="216">
        <v>48</v>
      </c>
      <c r="B57" s="39"/>
      <c r="C57" s="39"/>
      <c r="D57" s="39"/>
      <c r="E57" s="38"/>
      <c r="F57" s="48"/>
      <c r="G57" s="38"/>
      <c r="H57" s="38"/>
      <c r="I57" s="67" t="str">
        <f>IF(OR($B57="",$C57="",$D57="",$E57="",$E57&lt;an_initial,$E57&gt;an_final,$G57="",$M57=FALSE),"",CONF_STR*VLOOKUP(N57,Coef!$E$2:$F$17,2,FALSE))</f>
        <v/>
      </c>
      <c r="J57" s="67" t="str">
        <f>IF(OR($B57="",$C57="",$D57="",$E57="",$E57&gt;an_final,$G57="",$M57=FALSE),"",CONF_STR*VLOOKUP(N57,Coef!$E$2:$F$17,2,FALSE))</f>
        <v/>
      </c>
      <c r="K57" s="226" t="str">
        <f t="shared" si="0"/>
        <v/>
      </c>
      <c r="L57" s="226" t="str">
        <f t="shared" si="1"/>
        <v/>
      </c>
      <c r="M57" s="367" t="b">
        <f t="shared" si="2"/>
        <v>0</v>
      </c>
      <c r="N57" s="220">
        <f t="shared" si="4"/>
        <v>1</v>
      </c>
    </row>
    <row r="58" spans="1:14" x14ac:dyDescent="0.2">
      <c r="A58" s="216">
        <v>49</v>
      </c>
      <c r="B58" s="39"/>
      <c r="C58" s="39"/>
      <c r="D58" s="39"/>
      <c r="E58" s="38"/>
      <c r="F58" s="48"/>
      <c r="G58" s="38"/>
      <c r="H58" s="38"/>
      <c r="I58" s="67" t="str">
        <f>IF(OR($B58="",$C58="",$D58="",$E58="",$E58&lt;an_initial,$E58&gt;an_final,$G58="",$M58=FALSE),"",CONF_STR*VLOOKUP(N58,Coef!$E$2:$F$17,2,FALSE))</f>
        <v/>
      </c>
      <c r="J58" s="67" t="str">
        <f>IF(OR($B58="",$C58="",$D58="",$E58="",$E58&gt;an_final,$G58="",$M58=FALSE),"",CONF_STR*VLOOKUP(N58,Coef!$E$2:$F$17,2,FALSE))</f>
        <v/>
      </c>
      <c r="K58" s="226" t="str">
        <f t="shared" si="0"/>
        <v/>
      </c>
      <c r="L58" s="226" t="str">
        <f t="shared" si="1"/>
        <v/>
      </c>
      <c r="M58" s="367" t="b">
        <f t="shared" si="2"/>
        <v>0</v>
      </c>
      <c r="N58" s="220">
        <f t="shared" si="4"/>
        <v>1</v>
      </c>
    </row>
    <row r="59" spans="1:14" x14ac:dyDescent="0.2">
      <c r="A59" s="216">
        <v>50</v>
      </c>
      <c r="B59" s="39"/>
      <c r="C59" s="39"/>
      <c r="D59" s="39"/>
      <c r="E59" s="38"/>
      <c r="F59" s="48"/>
      <c r="G59" s="38"/>
      <c r="H59" s="38"/>
      <c r="I59" s="67" t="str">
        <f>IF(OR($B59="",$C59="",$D59="",$E59="",$E59&lt;an_initial,$E59&gt;an_final,$G59="",$M59=FALSE),"",CONF_STR*VLOOKUP(N59,Coef!$E$2:$F$17,2,FALSE))</f>
        <v/>
      </c>
      <c r="J59" s="67" t="str">
        <f>IF(OR($B59="",$C59="",$D59="",$E59="",$E59&gt;an_final,$G59="",$M59=FALSE),"",CONF_STR*VLOOKUP(N59,Coef!$E$2:$F$17,2,FALSE))</f>
        <v/>
      </c>
      <c r="K59" s="226" t="str">
        <f t="shared" si="0"/>
        <v/>
      </c>
      <c r="L59" s="226" t="str">
        <f t="shared" si="1"/>
        <v/>
      </c>
      <c r="M59" s="367" t="b">
        <f t="shared" si="2"/>
        <v>0</v>
      </c>
      <c r="N59" s="220">
        <f t="shared" si="4"/>
        <v>1</v>
      </c>
    </row>
    <row r="60" spans="1:14" x14ac:dyDescent="0.2">
      <c r="A60" s="216">
        <v>51</v>
      </c>
      <c r="B60" s="39"/>
      <c r="C60" s="39"/>
      <c r="D60" s="39"/>
      <c r="E60" s="38"/>
      <c r="F60" s="48"/>
      <c r="G60" s="38"/>
      <c r="H60" s="38"/>
      <c r="I60" s="67" t="str">
        <f>IF(OR($B60="",$C60="",$D60="",$E60="",$E60&lt;an_initial,$E60&gt;an_final,$G60="",$M60=FALSE),"",CONF_STR*VLOOKUP(N60,Coef!$E$2:$F$17,2,FALSE))</f>
        <v/>
      </c>
      <c r="J60" s="67" t="str">
        <f>IF(OR($B60="",$C60="",$D60="",$E60="",$E60&gt;an_final,$G60="",$M60=FALSE),"",CONF_STR*VLOOKUP(N60,Coef!$E$2:$F$17,2,FALSE))</f>
        <v/>
      </c>
      <c r="K60" s="226" t="str">
        <f t="shared" si="0"/>
        <v/>
      </c>
      <c r="L60" s="226" t="str">
        <f t="shared" si="1"/>
        <v/>
      </c>
      <c r="M60" s="367" t="b">
        <f t="shared" si="2"/>
        <v>0</v>
      </c>
      <c r="N60" s="220">
        <f t="shared" si="4"/>
        <v>1</v>
      </c>
    </row>
    <row r="61" spans="1:14" x14ac:dyDescent="0.2">
      <c r="A61" s="216">
        <v>52</v>
      </c>
      <c r="B61" s="39"/>
      <c r="C61" s="39"/>
      <c r="D61" s="39"/>
      <c r="E61" s="38"/>
      <c r="F61" s="48"/>
      <c r="G61" s="38"/>
      <c r="H61" s="38"/>
      <c r="I61" s="67" t="str">
        <f>IF(OR($B61="",$C61="",$D61="",$E61="",$E61&lt;an_initial,$E61&gt;an_final,$G61="",$M61=FALSE),"",CONF_STR*VLOOKUP(N61,Coef!$E$2:$F$17,2,FALSE))</f>
        <v/>
      </c>
      <c r="J61" s="67" t="str">
        <f>IF(OR($B61="",$C61="",$D61="",$E61="",$E61&gt;an_final,$G61="",$M61=FALSE),"",CONF_STR*VLOOKUP(N61,Coef!$E$2:$F$17,2,FALSE))</f>
        <v/>
      </c>
      <c r="K61" s="226" t="str">
        <f t="shared" si="0"/>
        <v/>
      </c>
      <c r="L61" s="226" t="str">
        <f t="shared" si="1"/>
        <v/>
      </c>
      <c r="M61" s="367" t="b">
        <f t="shared" si="2"/>
        <v>0</v>
      </c>
      <c r="N61" s="220">
        <f t="shared" si="4"/>
        <v>1</v>
      </c>
    </row>
    <row r="62" spans="1:14" x14ac:dyDescent="0.2">
      <c r="A62" s="216">
        <v>53</v>
      </c>
      <c r="B62" s="39"/>
      <c r="C62" s="39"/>
      <c r="D62" s="39"/>
      <c r="E62" s="38"/>
      <c r="F62" s="48"/>
      <c r="G62" s="38"/>
      <c r="H62" s="38"/>
      <c r="I62" s="67" t="str">
        <f>IF(OR($B62="",$C62="",$D62="",$E62="",$E62&lt;an_initial,$E62&gt;an_final,$G62="",$M62=FALSE),"",CONF_STR*VLOOKUP(N62,Coef!$E$2:$F$17,2,FALSE))</f>
        <v/>
      </c>
      <c r="J62" s="67" t="str">
        <f>IF(OR($B62="",$C62="",$D62="",$E62="",$E62&gt;an_final,$G62="",$M62=FALSE),"",CONF_STR*VLOOKUP(N62,Coef!$E$2:$F$17,2,FALSE))</f>
        <v/>
      </c>
      <c r="K62" s="226" t="str">
        <f t="shared" si="0"/>
        <v/>
      </c>
      <c r="L62" s="226" t="str">
        <f t="shared" si="1"/>
        <v/>
      </c>
      <c r="M62" s="367" t="b">
        <f t="shared" si="2"/>
        <v>0</v>
      </c>
      <c r="N62" s="220">
        <f t="shared" si="4"/>
        <v>1</v>
      </c>
    </row>
    <row r="63" spans="1:14" x14ac:dyDescent="0.2">
      <c r="A63" s="216">
        <v>54</v>
      </c>
      <c r="B63" s="39"/>
      <c r="C63" s="39"/>
      <c r="D63" s="39"/>
      <c r="E63" s="38"/>
      <c r="F63" s="48"/>
      <c r="G63" s="38"/>
      <c r="H63" s="38"/>
      <c r="I63" s="67" t="str">
        <f>IF(OR($B63="",$C63="",$D63="",$E63="",$E63&lt;an_initial,$E63&gt;an_final,$G63="",$M63=FALSE),"",CONF_STR*VLOOKUP(N63,Coef!$E$2:$F$17,2,FALSE))</f>
        <v/>
      </c>
      <c r="J63" s="67" t="str">
        <f>IF(OR($B63="",$C63="",$D63="",$E63="",$E63&gt;an_final,$G63="",$M63=FALSE),"",CONF_STR*VLOOKUP(N63,Coef!$E$2:$F$17,2,FALSE))</f>
        <v/>
      </c>
      <c r="K63" s="226" t="str">
        <f t="shared" si="0"/>
        <v/>
      </c>
      <c r="L63" s="226" t="str">
        <f t="shared" si="1"/>
        <v/>
      </c>
      <c r="M63" s="367" t="b">
        <f t="shared" si="2"/>
        <v>0</v>
      </c>
      <c r="N63" s="220">
        <f t="shared" si="4"/>
        <v>1</v>
      </c>
    </row>
    <row r="64" spans="1:14" x14ac:dyDescent="0.2">
      <c r="A64" s="216">
        <v>55</v>
      </c>
      <c r="B64" s="39"/>
      <c r="C64" s="39"/>
      <c r="D64" s="39"/>
      <c r="E64" s="38"/>
      <c r="F64" s="48"/>
      <c r="G64" s="38"/>
      <c r="H64" s="38"/>
      <c r="I64" s="67" t="str">
        <f>IF(OR($B64="",$C64="",$D64="",$E64="",$E64&lt;an_initial,$E64&gt;an_final,$G64="",$M64=FALSE),"",CONF_STR*VLOOKUP(N64,Coef!$E$2:$F$17,2,FALSE))</f>
        <v/>
      </c>
      <c r="J64" s="67" t="str">
        <f>IF(OR($B64="",$C64="",$D64="",$E64="",$E64&gt;an_final,$G64="",$M64=FALSE),"",CONF_STR*VLOOKUP(N64,Coef!$E$2:$F$17,2,FALSE))</f>
        <v/>
      </c>
      <c r="K64" s="226" t="str">
        <f t="shared" si="0"/>
        <v/>
      </c>
      <c r="L64" s="226" t="str">
        <f t="shared" si="1"/>
        <v/>
      </c>
      <c r="M64" s="367" t="b">
        <f t="shared" si="2"/>
        <v>0</v>
      </c>
      <c r="N64" s="220">
        <f t="shared" si="4"/>
        <v>1</v>
      </c>
    </row>
    <row r="65" spans="1:14" x14ac:dyDescent="0.2">
      <c r="A65" s="216">
        <v>56</v>
      </c>
      <c r="B65" s="39"/>
      <c r="C65" s="39"/>
      <c r="D65" s="39"/>
      <c r="E65" s="38"/>
      <c r="F65" s="48"/>
      <c r="G65" s="38"/>
      <c r="H65" s="38"/>
      <c r="I65" s="67" t="str">
        <f>IF(OR($B65="",$C65="",$D65="",$E65="",$E65&lt;an_initial,$E65&gt;an_final,$G65="",$M65=FALSE),"",CONF_STR*VLOOKUP(N65,Coef!$E$2:$F$17,2,FALSE))</f>
        <v/>
      </c>
      <c r="J65" s="67" t="str">
        <f>IF(OR($B65="",$C65="",$D65="",$E65="",$E65&gt;an_final,$G65="",$M65=FALSE),"",CONF_STR*VLOOKUP(N65,Coef!$E$2:$F$17,2,FALSE))</f>
        <v/>
      </c>
      <c r="K65" s="226" t="str">
        <f t="shared" si="0"/>
        <v/>
      </c>
      <c r="L65" s="226" t="str">
        <f t="shared" si="1"/>
        <v/>
      </c>
      <c r="M65" s="367" t="b">
        <f t="shared" si="2"/>
        <v>0</v>
      </c>
      <c r="N65" s="220">
        <f t="shared" si="4"/>
        <v>1</v>
      </c>
    </row>
    <row r="66" spans="1:14" x14ac:dyDescent="0.2">
      <c r="A66" s="216">
        <v>57</v>
      </c>
      <c r="B66" s="39"/>
      <c r="C66" s="39"/>
      <c r="D66" s="39"/>
      <c r="E66" s="38"/>
      <c r="F66" s="48"/>
      <c r="G66" s="38"/>
      <c r="H66" s="38"/>
      <c r="I66" s="67" t="str">
        <f>IF(OR($B66="",$C66="",$D66="",$E66="",$E66&lt;an_initial,$E66&gt;an_final,$G66="",$M66=FALSE),"",CONF_STR*VLOOKUP(N66,Coef!$E$2:$F$17,2,FALSE))</f>
        <v/>
      </c>
      <c r="J66" s="67" t="str">
        <f>IF(OR($B66="",$C66="",$D66="",$E66="",$E66&gt;an_final,$G66="",$M66=FALSE),"",CONF_STR*VLOOKUP(N66,Coef!$E$2:$F$17,2,FALSE))</f>
        <v/>
      </c>
      <c r="K66" s="226" t="str">
        <f t="shared" si="0"/>
        <v/>
      </c>
      <c r="L66" s="226" t="str">
        <f t="shared" si="1"/>
        <v/>
      </c>
      <c r="M66" s="367" t="b">
        <f t="shared" si="2"/>
        <v>0</v>
      </c>
      <c r="N66" s="220">
        <f t="shared" si="4"/>
        <v>1</v>
      </c>
    </row>
    <row r="67" spans="1:14" x14ac:dyDescent="0.2">
      <c r="A67" s="216">
        <v>58</v>
      </c>
      <c r="B67" s="39"/>
      <c r="C67" s="39"/>
      <c r="D67" s="39"/>
      <c r="E67" s="38"/>
      <c r="F67" s="48"/>
      <c r="G67" s="38"/>
      <c r="H67" s="38"/>
      <c r="I67" s="67" t="str">
        <f>IF(OR($B67="",$C67="",$D67="",$E67="",$E67&lt;an_initial,$E67&gt;an_final,$G67="",$M67=FALSE),"",CONF_STR*VLOOKUP(N67,Coef!$E$2:$F$17,2,FALSE))</f>
        <v/>
      </c>
      <c r="J67" s="67" t="str">
        <f>IF(OR($B67="",$C67="",$D67="",$E67="",$E67&gt;an_final,$G67="",$M67=FALSE),"",CONF_STR*VLOOKUP(N67,Coef!$E$2:$F$17,2,FALSE))</f>
        <v/>
      </c>
      <c r="K67" s="226" t="str">
        <f t="shared" si="0"/>
        <v/>
      </c>
      <c r="L67" s="226" t="str">
        <f t="shared" si="1"/>
        <v/>
      </c>
      <c r="M67" s="367" t="b">
        <f t="shared" si="2"/>
        <v>0</v>
      </c>
      <c r="N67" s="220">
        <f t="shared" si="4"/>
        <v>1</v>
      </c>
    </row>
    <row r="68" spans="1:14" x14ac:dyDescent="0.2">
      <c r="A68" s="216">
        <v>59</v>
      </c>
      <c r="B68" s="39"/>
      <c r="C68" s="39"/>
      <c r="D68" s="39"/>
      <c r="E68" s="38"/>
      <c r="F68" s="48"/>
      <c r="G68" s="38"/>
      <c r="H68" s="38"/>
      <c r="I68" s="67" t="str">
        <f>IF(OR($B68="",$C68="",$D68="",$E68="",$E68&lt;an_initial,$E68&gt;an_final,$G68="",$M68=FALSE),"",CONF_STR*VLOOKUP(N68,Coef!$E$2:$F$17,2,FALSE))</f>
        <v/>
      </c>
      <c r="J68" s="67" t="str">
        <f>IF(OR($B68="",$C68="",$D68="",$E68="",$E68&gt;an_final,$G68="",$M68=FALSE),"",CONF_STR*VLOOKUP(N68,Coef!$E$2:$F$17,2,FALSE))</f>
        <v/>
      </c>
      <c r="K68" s="226" t="str">
        <f t="shared" si="0"/>
        <v/>
      </c>
      <c r="L68" s="226" t="str">
        <f t="shared" si="1"/>
        <v/>
      </c>
      <c r="M68" s="367" t="b">
        <f t="shared" si="2"/>
        <v>0</v>
      </c>
      <c r="N68" s="220">
        <f t="shared" si="4"/>
        <v>1</v>
      </c>
    </row>
    <row r="69" spans="1:14" x14ac:dyDescent="0.2">
      <c r="A69" s="216">
        <v>60</v>
      </c>
      <c r="B69" s="39"/>
      <c r="C69" s="39"/>
      <c r="D69" s="39"/>
      <c r="E69" s="38"/>
      <c r="F69" s="48"/>
      <c r="G69" s="38"/>
      <c r="H69" s="38"/>
      <c r="I69" s="67" t="str">
        <f>IF(OR($B69="",$C69="",$D69="",$E69="",$E69&lt;an_initial,$E69&gt;an_final,$G69="",$M69=FALSE),"",CONF_STR*VLOOKUP(N69,Coef!$E$2:$F$17,2,FALSE))</f>
        <v/>
      </c>
      <c r="J69" s="67" t="str">
        <f>IF(OR($B69="",$C69="",$D69="",$E69="",$E69&gt;an_final,$G69="",$M69=FALSE),"",CONF_STR*VLOOKUP(N69,Coef!$E$2:$F$17,2,FALSE))</f>
        <v/>
      </c>
      <c r="K69" s="226" t="str">
        <f t="shared" si="0"/>
        <v/>
      </c>
      <c r="L69" s="226" t="str">
        <f t="shared" si="1"/>
        <v/>
      </c>
      <c r="M69" s="367" t="b">
        <f t="shared" si="2"/>
        <v>0</v>
      </c>
      <c r="N69" s="220">
        <f t="shared" si="4"/>
        <v>1</v>
      </c>
    </row>
    <row r="70" spans="1:14" x14ac:dyDescent="0.2">
      <c r="A70" s="216">
        <v>61</v>
      </c>
      <c r="B70" s="39"/>
      <c r="C70" s="39"/>
      <c r="D70" s="39"/>
      <c r="E70" s="38"/>
      <c r="F70" s="48"/>
      <c r="G70" s="38"/>
      <c r="H70" s="38"/>
      <c r="I70" s="67" t="str">
        <f>IF(OR($B70="",$C70="",$D70="",$E70="",$E70&lt;an_initial,$E70&gt;an_final,$G70="",$M70=FALSE),"",CONF_STR*VLOOKUP(N70,Coef!$E$2:$F$17,2,FALSE))</f>
        <v/>
      </c>
      <c r="J70" s="67" t="str">
        <f>IF(OR($B70="",$C70="",$D70="",$E70="",$E70&gt;an_final,$G70="",$M70=FALSE),"",CONF_STR*VLOOKUP(N70,Coef!$E$2:$F$17,2,FALSE))</f>
        <v/>
      </c>
      <c r="K70" s="226" t="str">
        <f t="shared" si="0"/>
        <v/>
      </c>
      <c r="L70" s="226" t="str">
        <f t="shared" si="1"/>
        <v/>
      </c>
      <c r="M70" s="367" t="b">
        <f t="shared" si="2"/>
        <v>0</v>
      </c>
      <c r="N70" s="220">
        <f t="shared" si="4"/>
        <v>1</v>
      </c>
    </row>
    <row r="71" spans="1:14" x14ac:dyDescent="0.2">
      <c r="A71" s="216">
        <v>62</v>
      </c>
      <c r="B71" s="39"/>
      <c r="C71" s="39"/>
      <c r="D71" s="39"/>
      <c r="E71" s="38"/>
      <c r="F71" s="48"/>
      <c r="G71" s="38"/>
      <c r="H71" s="38"/>
      <c r="I71" s="67" t="str">
        <f>IF(OR($B71="",$C71="",$D71="",$E71="",$E71&lt;an_initial,$E71&gt;an_final,$G71="",$M71=FALSE),"",CONF_STR*VLOOKUP(N71,Coef!$E$2:$F$17,2,FALSE))</f>
        <v/>
      </c>
      <c r="J71" s="67" t="str">
        <f>IF(OR($B71="",$C71="",$D71="",$E71="",$E71&gt;an_final,$G71="",$M71=FALSE),"",CONF_STR*VLOOKUP(N71,Coef!$E$2:$F$17,2,FALSE))</f>
        <v/>
      </c>
      <c r="K71" s="226" t="str">
        <f t="shared" si="0"/>
        <v/>
      </c>
      <c r="L71" s="226" t="str">
        <f t="shared" si="1"/>
        <v/>
      </c>
      <c r="M71" s="367" t="b">
        <f t="shared" si="2"/>
        <v>0</v>
      </c>
      <c r="N71" s="220">
        <f t="shared" si="4"/>
        <v>1</v>
      </c>
    </row>
    <row r="72" spans="1:14" x14ac:dyDescent="0.2">
      <c r="A72" s="216">
        <v>63</v>
      </c>
      <c r="B72" s="39"/>
      <c r="C72" s="39"/>
      <c r="D72" s="39"/>
      <c r="E72" s="38"/>
      <c r="F72" s="48"/>
      <c r="G72" s="38"/>
      <c r="H72" s="38"/>
      <c r="I72" s="67" t="str">
        <f>IF(OR($B72="",$C72="",$D72="",$E72="",$E72&lt;an_initial,$E72&gt;an_final,$G72="",$M72=FALSE),"",CONF_STR*VLOOKUP(N72,Coef!$E$2:$F$17,2,FALSE))</f>
        <v/>
      </c>
      <c r="J72" s="67" t="str">
        <f>IF(OR($B72="",$C72="",$D72="",$E72="",$E72&gt;an_final,$G72="",$M72=FALSE),"",CONF_STR*VLOOKUP(N72,Coef!$E$2:$F$17,2,FALSE))</f>
        <v/>
      </c>
      <c r="K72" s="226" t="str">
        <f t="shared" si="0"/>
        <v/>
      </c>
      <c r="L72" s="226" t="str">
        <f t="shared" si="1"/>
        <v/>
      </c>
      <c r="M72" s="367" t="b">
        <f t="shared" si="2"/>
        <v>0</v>
      </c>
      <c r="N72" s="220">
        <f t="shared" si="4"/>
        <v>1</v>
      </c>
    </row>
    <row r="73" spans="1:14" x14ac:dyDescent="0.2">
      <c r="A73" s="216">
        <v>64</v>
      </c>
      <c r="B73" s="39"/>
      <c r="C73" s="39"/>
      <c r="D73" s="39"/>
      <c r="E73" s="38"/>
      <c r="F73" s="48"/>
      <c r="G73" s="38"/>
      <c r="H73" s="38"/>
      <c r="I73" s="67" t="str">
        <f>IF(OR($B73="",$C73="",$D73="",$E73="",$E73&lt;an_initial,$E73&gt;an_final,$G73="",$M73=FALSE),"",CONF_STR*VLOOKUP(N73,Coef!$E$2:$F$17,2,FALSE))</f>
        <v/>
      </c>
      <c r="J73" s="67" t="str">
        <f>IF(OR($B73="",$C73="",$D73="",$E73="",$E73&gt;an_final,$G73="",$M73=FALSE),"",CONF_STR*VLOOKUP(N73,Coef!$E$2:$F$17,2,FALSE))</f>
        <v/>
      </c>
      <c r="K73" s="226" t="str">
        <f t="shared" si="0"/>
        <v/>
      </c>
      <c r="L73" s="226" t="str">
        <f t="shared" si="1"/>
        <v/>
      </c>
      <c r="M73" s="367" t="b">
        <f t="shared" si="2"/>
        <v>0</v>
      </c>
      <c r="N73" s="220">
        <f t="shared" si="4"/>
        <v>1</v>
      </c>
    </row>
    <row r="74" spans="1:14" x14ac:dyDescent="0.2">
      <c r="A74" s="216">
        <v>65</v>
      </c>
      <c r="B74" s="39"/>
      <c r="C74" s="39"/>
      <c r="D74" s="39"/>
      <c r="E74" s="38"/>
      <c r="F74" s="48"/>
      <c r="G74" s="38"/>
      <c r="H74" s="38"/>
      <c r="I74" s="67" t="str">
        <f>IF(OR($B74="",$C74="",$D74="",$E74="",$E74&lt;an_initial,$E74&gt;an_final,$G74="",$M74=FALSE),"",CONF_STR*VLOOKUP(N74,Coef!$E$2:$F$17,2,FALSE))</f>
        <v/>
      </c>
      <c r="J74" s="67" t="str">
        <f>IF(OR($B74="",$C74="",$D74="",$E74="",$E74&gt;an_final,$G74="",$M74=FALSE),"",CONF_STR*VLOOKUP(N74,Coef!$E$2:$F$17,2,FALSE))</f>
        <v/>
      </c>
      <c r="K74" s="226" t="str">
        <f t="shared" ref="K74:K137" si="5">IF(OR($B74="",$C74="",$D74="",$E74="",$E74&gt;an_final,$G74="",$M74=FALSE),"",IF($E74&gt;=an_initial,1,""))</f>
        <v/>
      </c>
      <c r="L74" s="226" t="str">
        <f t="shared" ref="L74:L137" si="6">IF(OR($B74="",$C74="",$D74="",$E74="",$E74&gt;an_final,$G74="",$M74=FALSE),"",1)</f>
        <v/>
      </c>
      <c r="M74" s="367" t="b">
        <f t="shared" ref="M74:M137" si="7">IF(nume_candidat="",FALSE,ISNUMBER(SEARCH(nume_candidat,$B74)))</f>
        <v>0</v>
      </c>
      <c r="N74" s="220">
        <f t="shared" ref="N74:N105" si="8">LEN(B74)-LEN(SUBSTITUTE(B74,",",""))+1</f>
        <v>1</v>
      </c>
    </row>
    <row r="75" spans="1:14" x14ac:dyDescent="0.2">
      <c r="A75" s="216">
        <v>66</v>
      </c>
      <c r="B75" s="39"/>
      <c r="C75" s="39"/>
      <c r="D75" s="39"/>
      <c r="E75" s="38"/>
      <c r="F75" s="48"/>
      <c r="G75" s="38"/>
      <c r="H75" s="38"/>
      <c r="I75" s="67" t="str">
        <f>IF(OR($B75="",$C75="",$D75="",$E75="",$E75&lt;an_initial,$E75&gt;an_final,$G75="",$M75=FALSE),"",CONF_STR*VLOOKUP(N75,Coef!$E$2:$F$17,2,FALSE))</f>
        <v/>
      </c>
      <c r="J75" s="67" t="str">
        <f>IF(OR($B75="",$C75="",$D75="",$E75="",$E75&gt;an_final,$G75="",$M75=FALSE),"",CONF_STR*VLOOKUP(N75,Coef!$E$2:$F$17,2,FALSE))</f>
        <v/>
      </c>
      <c r="K75" s="226" t="str">
        <f t="shared" si="5"/>
        <v/>
      </c>
      <c r="L75" s="226" t="str">
        <f t="shared" si="6"/>
        <v/>
      </c>
      <c r="M75" s="367" t="b">
        <f t="shared" si="7"/>
        <v>0</v>
      </c>
      <c r="N75" s="220">
        <f t="shared" si="8"/>
        <v>1</v>
      </c>
    </row>
    <row r="76" spans="1:14" x14ac:dyDescent="0.2">
      <c r="A76" s="216">
        <v>67</v>
      </c>
      <c r="B76" s="39"/>
      <c r="C76" s="39"/>
      <c r="D76" s="39"/>
      <c r="E76" s="38"/>
      <c r="F76" s="48"/>
      <c r="G76" s="38"/>
      <c r="H76" s="38"/>
      <c r="I76" s="67" t="str">
        <f>IF(OR($B76="",$C76="",$D76="",$E76="",$E76&lt;an_initial,$E76&gt;an_final,$G76="",$M76=FALSE),"",CONF_STR*VLOOKUP(N76,Coef!$E$2:$F$17,2,FALSE))</f>
        <v/>
      </c>
      <c r="J76" s="67" t="str">
        <f>IF(OR($B76="",$C76="",$D76="",$E76="",$E76&gt;an_final,$G76="",$M76=FALSE),"",CONF_STR*VLOOKUP(N76,Coef!$E$2:$F$17,2,FALSE))</f>
        <v/>
      </c>
      <c r="K76" s="226" t="str">
        <f t="shared" si="5"/>
        <v/>
      </c>
      <c r="L76" s="226" t="str">
        <f t="shared" si="6"/>
        <v/>
      </c>
      <c r="M76" s="367" t="b">
        <f t="shared" si="7"/>
        <v>0</v>
      </c>
      <c r="N76" s="220">
        <f t="shared" si="8"/>
        <v>1</v>
      </c>
    </row>
    <row r="77" spans="1:14" x14ac:dyDescent="0.2">
      <c r="A77" s="216">
        <v>68</v>
      </c>
      <c r="B77" s="39"/>
      <c r="C77" s="39"/>
      <c r="D77" s="39"/>
      <c r="E77" s="38"/>
      <c r="F77" s="48"/>
      <c r="G77" s="38"/>
      <c r="H77" s="38"/>
      <c r="I77" s="67" t="str">
        <f>IF(OR($B77="",$C77="",$D77="",$E77="",$E77&lt;an_initial,$E77&gt;an_final,$G77="",$M77=FALSE),"",CONF_STR*VLOOKUP(N77,Coef!$E$2:$F$17,2,FALSE))</f>
        <v/>
      </c>
      <c r="J77" s="67" t="str">
        <f>IF(OR($B77="",$C77="",$D77="",$E77="",$E77&gt;an_final,$G77="",$M77=FALSE),"",CONF_STR*VLOOKUP(N77,Coef!$E$2:$F$17,2,FALSE))</f>
        <v/>
      </c>
      <c r="K77" s="226" t="str">
        <f t="shared" si="5"/>
        <v/>
      </c>
      <c r="L77" s="226" t="str">
        <f t="shared" si="6"/>
        <v/>
      </c>
      <c r="M77" s="367" t="b">
        <f t="shared" si="7"/>
        <v>0</v>
      </c>
      <c r="N77" s="220">
        <f t="shared" si="8"/>
        <v>1</v>
      </c>
    </row>
    <row r="78" spans="1:14" x14ac:dyDescent="0.2">
      <c r="A78" s="216">
        <v>69</v>
      </c>
      <c r="B78" s="39"/>
      <c r="C78" s="39"/>
      <c r="D78" s="39"/>
      <c r="E78" s="38"/>
      <c r="F78" s="48"/>
      <c r="G78" s="38"/>
      <c r="H78" s="38"/>
      <c r="I78" s="67" t="str">
        <f>IF(OR($B78="",$C78="",$D78="",$E78="",$E78&lt;an_initial,$E78&gt;an_final,$G78="",$M78=FALSE),"",CONF_STR*VLOOKUP(N78,Coef!$E$2:$F$17,2,FALSE))</f>
        <v/>
      </c>
      <c r="J78" s="67" t="str">
        <f>IF(OR($B78="",$C78="",$D78="",$E78="",$E78&gt;an_final,$G78="",$M78=FALSE),"",CONF_STR*VLOOKUP(N78,Coef!$E$2:$F$17,2,FALSE))</f>
        <v/>
      </c>
      <c r="K78" s="226" t="str">
        <f t="shared" si="5"/>
        <v/>
      </c>
      <c r="L78" s="226" t="str">
        <f t="shared" si="6"/>
        <v/>
      </c>
      <c r="M78" s="367" t="b">
        <f t="shared" si="7"/>
        <v>0</v>
      </c>
      <c r="N78" s="220">
        <f t="shared" si="8"/>
        <v>1</v>
      </c>
    </row>
    <row r="79" spans="1:14" x14ac:dyDescent="0.2">
      <c r="A79" s="216">
        <v>70</v>
      </c>
      <c r="B79" s="39"/>
      <c r="C79" s="39"/>
      <c r="D79" s="39"/>
      <c r="E79" s="38"/>
      <c r="F79" s="48"/>
      <c r="G79" s="38"/>
      <c r="H79" s="38"/>
      <c r="I79" s="67" t="str">
        <f>IF(OR($B79="",$C79="",$D79="",$E79="",$E79&lt;an_initial,$E79&gt;an_final,$G79="",$M79=FALSE),"",CONF_STR*VLOOKUP(N79,Coef!$E$2:$F$17,2,FALSE))</f>
        <v/>
      </c>
      <c r="J79" s="67" t="str">
        <f>IF(OR($B79="",$C79="",$D79="",$E79="",$E79&gt;an_final,$G79="",$M79=FALSE),"",CONF_STR*VLOOKUP(N79,Coef!$E$2:$F$17,2,FALSE))</f>
        <v/>
      </c>
      <c r="K79" s="226" t="str">
        <f t="shared" si="5"/>
        <v/>
      </c>
      <c r="L79" s="226" t="str">
        <f t="shared" si="6"/>
        <v/>
      </c>
      <c r="M79" s="367" t="b">
        <f t="shared" si="7"/>
        <v>0</v>
      </c>
      <c r="N79" s="220">
        <f t="shared" si="8"/>
        <v>1</v>
      </c>
    </row>
    <row r="80" spans="1:14" x14ac:dyDescent="0.2">
      <c r="A80" s="216">
        <v>71</v>
      </c>
      <c r="B80" s="39"/>
      <c r="C80" s="39"/>
      <c r="D80" s="39"/>
      <c r="E80" s="38"/>
      <c r="F80" s="48"/>
      <c r="G80" s="38"/>
      <c r="H80" s="38"/>
      <c r="I80" s="67" t="str">
        <f>IF(OR($B80="",$C80="",$D80="",$E80="",$E80&lt;an_initial,$E80&gt;an_final,$G80="",$M80=FALSE),"",CONF_STR*VLOOKUP(N80,Coef!$E$2:$F$17,2,FALSE))</f>
        <v/>
      </c>
      <c r="J80" s="67" t="str">
        <f>IF(OR($B80="",$C80="",$D80="",$E80="",$E80&gt;an_final,$G80="",$M80=FALSE),"",CONF_STR*VLOOKUP(N80,Coef!$E$2:$F$17,2,FALSE))</f>
        <v/>
      </c>
      <c r="K80" s="226" t="str">
        <f t="shared" si="5"/>
        <v/>
      </c>
      <c r="L80" s="226" t="str">
        <f t="shared" si="6"/>
        <v/>
      </c>
      <c r="M80" s="367" t="b">
        <f t="shared" si="7"/>
        <v>0</v>
      </c>
      <c r="N80" s="220">
        <f t="shared" si="8"/>
        <v>1</v>
      </c>
    </row>
    <row r="81" spans="1:14" x14ac:dyDescent="0.2">
      <c r="A81" s="216">
        <v>72</v>
      </c>
      <c r="B81" s="39"/>
      <c r="C81" s="39"/>
      <c r="D81" s="39"/>
      <c r="E81" s="38"/>
      <c r="F81" s="48"/>
      <c r="G81" s="38"/>
      <c r="H81" s="38"/>
      <c r="I81" s="67" t="str">
        <f>IF(OR($B81="",$C81="",$D81="",$E81="",$E81&lt;an_initial,$E81&gt;an_final,$G81="",$M81=FALSE),"",CONF_STR*VLOOKUP(N81,Coef!$E$2:$F$17,2,FALSE))</f>
        <v/>
      </c>
      <c r="J81" s="67" t="str">
        <f>IF(OR($B81="",$C81="",$D81="",$E81="",$E81&gt;an_final,$G81="",$M81=FALSE),"",CONF_STR*VLOOKUP(N81,Coef!$E$2:$F$17,2,FALSE))</f>
        <v/>
      </c>
      <c r="K81" s="226" t="str">
        <f t="shared" si="5"/>
        <v/>
      </c>
      <c r="L81" s="226" t="str">
        <f t="shared" si="6"/>
        <v/>
      </c>
      <c r="M81" s="367" t="b">
        <f t="shared" si="7"/>
        <v>0</v>
      </c>
      <c r="N81" s="220">
        <f t="shared" si="8"/>
        <v>1</v>
      </c>
    </row>
    <row r="82" spans="1:14" x14ac:dyDescent="0.2">
      <c r="A82" s="216">
        <v>73</v>
      </c>
      <c r="B82" s="39"/>
      <c r="C82" s="39"/>
      <c r="D82" s="39"/>
      <c r="E82" s="38"/>
      <c r="F82" s="48"/>
      <c r="G82" s="38"/>
      <c r="H82" s="38"/>
      <c r="I82" s="67" t="str">
        <f>IF(OR($B82="",$C82="",$D82="",$E82="",$E82&lt;an_initial,$E82&gt;an_final,$G82="",$M82=FALSE),"",CONF_STR*VLOOKUP(N82,Coef!$E$2:$F$17,2,FALSE))</f>
        <v/>
      </c>
      <c r="J82" s="67" t="str">
        <f>IF(OR($B82="",$C82="",$D82="",$E82="",$E82&gt;an_final,$G82="",$M82=FALSE),"",CONF_STR*VLOOKUP(N82,Coef!$E$2:$F$17,2,FALSE))</f>
        <v/>
      </c>
      <c r="K82" s="226" t="str">
        <f t="shared" si="5"/>
        <v/>
      </c>
      <c r="L82" s="226" t="str">
        <f t="shared" si="6"/>
        <v/>
      </c>
      <c r="M82" s="367" t="b">
        <f t="shared" si="7"/>
        <v>0</v>
      </c>
      <c r="N82" s="220">
        <f t="shared" si="8"/>
        <v>1</v>
      </c>
    </row>
    <row r="83" spans="1:14" x14ac:dyDescent="0.2">
      <c r="A83" s="216">
        <v>74</v>
      </c>
      <c r="B83" s="39"/>
      <c r="C83" s="39"/>
      <c r="D83" s="39"/>
      <c r="E83" s="38"/>
      <c r="F83" s="48"/>
      <c r="G83" s="38"/>
      <c r="H83" s="38"/>
      <c r="I83" s="67" t="str">
        <f>IF(OR($B83="",$C83="",$D83="",$E83="",$E83&lt;an_initial,$E83&gt;an_final,$G83="",$M83=FALSE),"",CONF_STR*VLOOKUP(N83,Coef!$E$2:$F$17,2,FALSE))</f>
        <v/>
      </c>
      <c r="J83" s="67" t="str">
        <f>IF(OR($B83="",$C83="",$D83="",$E83="",$E83&gt;an_final,$G83="",$M83=FALSE),"",CONF_STR*VLOOKUP(N83,Coef!$E$2:$F$17,2,FALSE))</f>
        <v/>
      </c>
      <c r="K83" s="226" t="str">
        <f t="shared" si="5"/>
        <v/>
      </c>
      <c r="L83" s="226" t="str">
        <f t="shared" si="6"/>
        <v/>
      </c>
      <c r="M83" s="367" t="b">
        <f t="shared" si="7"/>
        <v>0</v>
      </c>
      <c r="N83" s="220">
        <f t="shared" si="8"/>
        <v>1</v>
      </c>
    </row>
    <row r="84" spans="1:14" x14ac:dyDescent="0.2">
      <c r="A84" s="216">
        <v>75</v>
      </c>
      <c r="B84" s="39"/>
      <c r="C84" s="39"/>
      <c r="D84" s="39"/>
      <c r="E84" s="38"/>
      <c r="F84" s="48"/>
      <c r="G84" s="38"/>
      <c r="H84" s="38"/>
      <c r="I84" s="67" t="str">
        <f>IF(OR($B84="",$C84="",$D84="",$E84="",$E84&lt;an_initial,$E84&gt;an_final,$G84="",$M84=FALSE),"",CONF_STR*VLOOKUP(N84,Coef!$E$2:$F$17,2,FALSE))</f>
        <v/>
      </c>
      <c r="J84" s="67" t="str">
        <f>IF(OR($B84="",$C84="",$D84="",$E84="",$E84&gt;an_final,$G84="",$M84=FALSE),"",CONF_STR*VLOOKUP(N84,Coef!$E$2:$F$17,2,FALSE))</f>
        <v/>
      </c>
      <c r="K84" s="226" t="str">
        <f t="shared" si="5"/>
        <v/>
      </c>
      <c r="L84" s="226" t="str">
        <f t="shared" si="6"/>
        <v/>
      </c>
      <c r="M84" s="367" t="b">
        <f t="shared" si="7"/>
        <v>0</v>
      </c>
      <c r="N84" s="220">
        <f t="shared" si="8"/>
        <v>1</v>
      </c>
    </row>
    <row r="85" spans="1:14" x14ac:dyDescent="0.2">
      <c r="A85" s="216">
        <v>76</v>
      </c>
      <c r="B85" s="39"/>
      <c r="C85" s="39"/>
      <c r="D85" s="39"/>
      <c r="E85" s="38"/>
      <c r="F85" s="48"/>
      <c r="G85" s="38"/>
      <c r="H85" s="38"/>
      <c r="I85" s="67" t="str">
        <f>IF(OR($B85="",$C85="",$D85="",$E85="",$E85&lt;an_initial,$E85&gt;an_final,$G85="",$M85=FALSE),"",CONF_STR*VLOOKUP(N85,Coef!$E$2:$F$17,2,FALSE))</f>
        <v/>
      </c>
      <c r="J85" s="67" t="str">
        <f>IF(OR($B85="",$C85="",$D85="",$E85="",$E85&gt;an_final,$G85="",$M85=FALSE),"",CONF_STR*VLOOKUP(N85,Coef!$E$2:$F$17,2,FALSE))</f>
        <v/>
      </c>
      <c r="K85" s="226" t="str">
        <f t="shared" si="5"/>
        <v/>
      </c>
      <c r="L85" s="226" t="str">
        <f t="shared" si="6"/>
        <v/>
      </c>
      <c r="M85" s="367" t="b">
        <f t="shared" si="7"/>
        <v>0</v>
      </c>
      <c r="N85" s="220">
        <f t="shared" si="8"/>
        <v>1</v>
      </c>
    </row>
    <row r="86" spans="1:14" x14ac:dyDescent="0.2">
      <c r="A86" s="216">
        <v>77</v>
      </c>
      <c r="B86" s="39"/>
      <c r="C86" s="39"/>
      <c r="D86" s="39"/>
      <c r="E86" s="38"/>
      <c r="F86" s="48"/>
      <c r="G86" s="38"/>
      <c r="H86" s="38"/>
      <c r="I86" s="67" t="str">
        <f>IF(OR($B86="",$C86="",$D86="",$E86="",$E86&lt;an_initial,$E86&gt;an_final,$G86="",$M86=FALSE),"",CONF_STR*VLOOKUP(N86,Coef!$E$2:$F$17,2,FALSE))</f>
        <v/>
      </c>
      <c r="J86" s="67" t="str">
        <f>IF(OR($B86="",$C86="",$D86="",$E86="",$E86&gt;an_final,$G86="",$M86=FALSE),"",CONF_STR*VLOOKUP(N86,Coef!$E$2:$F$17,2,FALSE))</f>
        <v/>
      </c>
      <c r="K86" s="226" t="str">
        <f t="shared" si="5"/>
        <v/>
      </c>
      <c r="L86" s="226" t="str">
        <f t="shared" si="6"/>
        <v/>
      </c>
      <c r="M86" s="367" t="b">
        <f t="shared" si="7"/>
        <v>0</v>
      </c>
      <c r="N86" s="220">
        <f t="shared" si="8"/>
        <v>1</v>
      </c>
    </row>
    <row r="87" spans="1:14" x14ac:dyDescent="0.2">
      <c r="A87" s="216">
        <v>78</v>
      </c>
      <c r="B87" s="39"/>
      <c r="C87" s="39"/>
      <c r="D87" s="39"/>
      <c r="E87" s="38"/>
      <c r="F87" s="48"/>
      <c r="G87" s="38"/>
      <c r="H87" s="38"/>
      <c r="I87" s="67" t="str">
        <f>IF(OR($B87="",$C87="",$D87="",$E87="",$E87&lt;an_initial,$E87&gt;an_final,$G87="",$M87=FALSE),"",CONF_STR*VLOOKUP(N87,Coef!$E$2:$F$17,2,FALSE))</f>
        <v/>
      </c>
      <c r="J87" s="67" t="str">
        <f>IF(OR($B87="",$C87="",$D87="",$E87="",$E87&gt;an_final,$G87="",$M87=FALSE),"",CONF_STR*VLOOKUP(N87,Coef!$E$2:$F$17,2,FALSE))</f>
        <v/>
      </c>
      <c r="K87" s="226" t="str">
        <f t="shared" si="5"/>
        <v/>
      </c>
      <c r="L87" s="226" t="str">
        <f t="shared" si="6"/>
        <v/>
      </c>
      <c r="M87" s="367" t="b">
        <f t="shared" si="7"/>
        <v>0</v>
      </c>
      <c r="N87" s="220">
        <f t="shared" si="8"/>
        <v>1</v>
      </c>
    </row>
    <row r="88" spans="1:14" x14ac:dyDescent="0.2">
      <c r="A88" s="216">
        <v>79</v>
      </c>
      <c r="B88" s="39"/>
      <c r="C88" s="39"/>
      <c r="D88" s="39"/>
      <c r="E88" s="38"/>
      <c r="F88" s="48"/>
      <c r="G88" s="38"/>
      <c r="H88" s="38"/>
      <c r="I88" s="67" t="str">
        <f>IF(OR($B88="",$C88="",$D88="",$E88="",$E88&lt;an_initial,$E88&gt;an_final,$G88="",$M88=FALSE),"",CONF_STR*VLOOKUP(N88,Coef!$E$2:$F$17,2,FALSE))</f>
        <v/>
      </c>
      <c r="J88" s="67" t="str">
        <f>IF(OR($B88="",$C88="",$D88="",$E88="",$E88&gt;an_final,$G88="",$M88=FALSE),"",CONF_STR*VLOOKUP(N88,Coef!$E$2:$F$17,2,FALSE))</f>
        <v/>
      </c>
      <c r="K88" s="226" t="str">
        <f t="shared" si="5"/>
        <v/>
      </c>
      <c r="L88" s="226" t="str">
        <f t="shared" si="6"/>
        <v/>
      </c>
      <c r="M88" s="367" t="b">
        <f t="shared" si="7"/>
        <v>0</v>
      </c>
      <c r="N88" s="220">
        <f t="shared" si="8"/>
        <v>1</v>
      </c>
    </row>
    <row r="89" spans="1:14" x14ac:dyDescent="0.2">
      <c r="A89" s="216">
        <v>80</v>
      </c>
      <c r="B89" s="39"/>
      <c r="C89" s="39"/>
      <c r="D89" s="39"/>
      <c r="E89" s="38"/>
      <c r="F89" s="48"/>
      <c r="G89" s="38"/>
      <c r="H89" s="38"/>
      <c r="I89" s="67" t="str">
        <f>IF(OR($B89="",$C89="",$D89="",$E89="",$E89&lt;an_initial,$E89&gt;an_final,$G89="",$M89=FALSE),"",CONF_STR*VLOOKUP(N89,Coef!$E$2:$F$17,2,FALSE))</f>
        <v/>
      </c>
      <c r="J89" s="67" t="str">
        <f>IF(OR($B89="",$C89="",$D89="",$E89="",$E89&gt;an_final,$G89="",$M89=FALSE),"",CONF_STR*VLOOKUP(N89,Coef!$E$2:$F$17,2,FALSE))</f>
        <v/>
      </c>
      <c r="K89" s="226" t="str">
        <f t="shared" si="5"/>
        <v/>
      </c>
      <c r="L89" s="226" t="str">
        <f t="shared" si="6"/>
        <v/>
      </c>
      <c r="M89" s="367" t="b">
        <f t="shared" si="7"/>
        <v>0</v>
      </c>
      <c r="N89" s="220">
        <f t="shared" si="8"/>
        <v>1</v>
      </c>
    </row>
    <row r="90" spans="1:14" x14ac:dyDescent="0.2">
      <c r="A90" s="216">
        <v>81</v>
      </c>
      <c r="B90" s="39"/>
      <c r="C90" s="39"/>
      <c r="D90" s="39"/>
      <c r="E90" s="38"/>
      <c r="F90" s="48"/>
      <c r="G90" s="38"/>
      <c r="H90" s="38"/>
      <c r="I90" s="67" t="str">
        <f>IF(OR($B90="",$C90="",$D90="",$E90="",$E90&lt;an_initial,$E90&gt;an_final,$G90="",$M90=FALSE),"",CONF_STR*VLOOKUP(N90,Coef!$E$2:$F$17,2,FALSE))</f>
        <v/>
      </c>
      <c r="J90" s="67" t="str">
        <f>IF(OR($B90="",$C90="",$D90="",$E90="",$E90&gt;an_final,$G90="",$M90=FALSE),"",CONF_STR*VLOOKUP(N90,Coef!$E$2:$F$17,2,FALSE))</f>
        <v/>
      </c>
      <c r="K90" s="226" t="str">
        <f t="shared" si="5"/>
        <v/>
      </c>
      <c r="L90" s="226" t="str">
        <f t="shared" si="6"/>
        <v/>
      </c>
      <c r="M90" s="367" t="b">
        <f t="shared" si="7"/>
        <v>0</v>
      </c>
      <c r="N90" s="220">
        <f t="shared" si="8"/>
        <v>1</v>
      </c>
    </row>
    <row r="91" spans="1:14" x14ac:dyDescent="0.2">
      <c r="A91" s="216">
        <v>82</v>
      </c>
      <c r="B91" s="39"/>
      <c r="C91" s="39"/>
      <c r="D91" s="39"/>
      <c r="E91" s="38"/>
      <c r="F91" s="48"/>
      <c r="G91" s="38"/>
      <c r="H91" s="38"/>
      <c r="I91" s="67" t="str">
        <f>IF(OR($B91="",$C91="",$D91="",$E91="",$E91&lt;an_initial,$E91&gt;an_final,$G91="",$M91=FALSE),"",CONF_STR*VLOOKUP(N91,Coef!$E$2:$F$17,2,FALSE))</f>
        <v/>
      </c>
      <c r="J91" s="67" t="str">
        <f>IF(OR($B91="",$C91="",$D91="",$E91="",$E91&gt;an_final,$G91="",$M91=FALSE),"",CONF_STR*VLOOKUP(N91,Coef!$E$2:$F$17,2,FALSE))</f>
        <v/>
      </c>
      <c r="K91" s="226" t="str">
        <f t="shared" si="5"/>
        <v/>
      </c>
      <c r="L91" s="226" t="str">
        <f t="shared" si="6"/>
        <v/>
      </c>
      <c r="M91" s="367" t="b">
        <f t="shared" si="7"/>
        <v>0</v>
      </c>
      <c r="N91" s="220">
        <f t="shared" si="8"/>
        <v>1</v>
      </c>
    </row>
    <row r="92" spans="1:14" x14ac:dyDescent="0.2">
      <c r="A92" s="216">
        <v>83</v>
      </c>
      <c r="B92" s="39"/>
      <c r="C92" s="39"/>
      <c r="D92" s="39"/>
      <c r="E92" s="38"/>
      <c r="F92" s="48"/>
      <c r="G92" s="38"/>
      <c r="H92" s="38"/>
      <c r="I92" s="67" t="str">
        <f>IF(OR($B92="",$C92="",$D92="",$E92="",$E92&lt;an_initial,$E92&gt;an_final,$G92="",$M92=FALSE),"",CONF_STR*VLOOKUP(N92,Coef!$E$2:$F$17,2,FALSE))</f>
        <v/>
      </c>
      <c r="J92" s="67" t="str">
        <f>IF(OR($B92="",$C92="",$D92="",$E92="",$E92&gt;an_final,$G92="",$M92=FALSE),"",CONF_STR*VLOOKUP(N92,Coef!$E$2:$F$17,2,FALSE))</f>
        <v/>
      </c>
      <c r="K92" s="226" t="str">
        <f t="shared" si="5"/>
        <v/>
      </c>
      <c r="L92" s="226" t="str">
        <f t="shared" si="6"/>
        <v/>
      </c>
      <c r="M92" s="367" t="b">
        <f t="shared" si="7"/>
        <v>0</v>
      </c>
      <c r="N92" s="220">
        <f t="shared" si="8"/>
        <v>1</v>
      </c>
    </row>
    <row r="93" spans="1:14" x14ac:dyDescent="0.2">
      <c r="A93" s="216">
        <v>84</v>
      </c>
      <c r="B93" s="39"/>
      <c r="C93" s="39"/>
      <c r="D93" s="39"/>
      <c r="E93" s="38"/>
      <c r="F93" s="48"/>
      <c r="G93" s="38"/>
      <c r="H93" s="38"/>
      <c r="I93" s="67" t="str">
        <f>IF(OR($B93="",$C93="",$D93="",$E93="",$E93&lt;an_initial,$E93&gt;an_final,$G93="",$M93=FALSE),"",CONF_STR*VLOOKUP(N93,Coef!$E$2:$F$17,2,FALSE))</f>
        <v/>
      </c>
      <c r="J93" s="67" t="str">
        <f>IF(OR($B93="",$C93="",$D93="",$E93="",$E93&gt;an_final,$G93="",$M93=FALSE),"",CONF_STR*VLOOKUP(N93,Coef!$E$2:$F$17,2,FALSE))</f>
        <v/>
      </c>
      <c r="K93" s="226" t="str">
        <f t="shared" si="5"/>
        <v/>
      </c>
      <c r="L93" s="226" t="str">
        <f t="shared" si="6"/>
        <v/>
      </c>
      <c r="M93" s="367" t="b">
        <f t="shared" si="7"/>
        <v>0</v>
      </c>
      <c r="N93" s="220">
        <f t="shared" si="8"/>
        <v>1</v>
      </c>
    </row>
    <row r="94" spans="1:14" x14ac:dyDescent="0.2">
      <c r="A94" s="216">
        <v>85</v>
      </c>
      <c r="B94" s="39"/>
      <c r="C94" s="39"/>
      <c r="D94" s="39"/>
      <c r="E94" s="38"/>
      <c r="F94" s="48"/>
      <c r="G94" s="38"/>
      <c r="H94" s="38"/>
      <c r="I94" s="67" t="str">
        <f>IF(OR($B94="",$C94="",$D94="",$E94="",$E94&lt;an_initial,$E94&gt;an_final,$G94="",$M94=FALSE),"",CONF_STR*VLOOKUP(N94,Coef!$E$2:$F$17,2,FALSE))</f>
        <v/>
      </c>
      <c r="J94" s="67" t="str">
        <f>IF(OR($B94="",$C94="",$D94="",$E94="",$E94&gt;an_final,$G94="",$M94=FALSE),"",CONF_STR*VLOOKUP(N94,Coef!$E$2:$F$17,2,FALSE))</f>
        <v/>
      </c>
      <c r="K94" s="226" t="str">
        <f t="shared" si="5"/>
        <v/>
      </c>
      <c r="L94" s="226" t="str">
        <f t="shared" si="6"/>
        <v/>
      </c>
      <c r="M94" s="367" t="b">
        <f t="shared" si="7"/>
        <v>0</v>
      </c>
      <c r="N94" s="220">
        <f t="shared" si="8"/>
        <v>1</v>
      </c>
    </row>
    <row r="95" spans="1:14" x14ac:dyDescent="0.2">
      <c r="A95" s="216">
        <v>86</v>
      </c>
      <c r="B95" s="39"/>
      <c r="C95" s="39"/>
      <c r="D95" s="39"/>
      <c r="E95" s="38"/>
      <c r="F95" s="48"/>
      <c r="G95" s="38"/>
      <c r="H95" s="38"/>
      <c r="I95" s="67" t="str">
        <f>IF(OR($B95="",$C95="",$D95="",$E95="",$E95&lt;an_initial,$E95&gt;an_final,$G95="",$M95=FALSE),"",CONF_STR*VLOOKUP(N95,Coef!$E$2:$F$17,2,FALSE))</f>
        <v/>
      </c>
      <c r="J95" s="67" t="str">
        <f>IF(OR($B95="",$C95="",$D95="",$E95="",$E95&gt;an_final,$G95="",$M95=FALSE),"",CONF_STR*VLOOKUP(N95,Coef!$E$2:$F$17,2,FALSE))</f>
        <v/>
      </c>
      <c r="K95" s="226" t="str">
        <f t="shared" si="5"/>
        <v/>
      </c>
      <c r="L95" s="226" t="str">
        <f t="shared" si="6"/>
        <v/>
      </c>
      <c r="M95" s="367" t="b">
        <f t="shared" si="7"/>
        <v>0</v>
      </c>
      <c r="N95" s="220">
        <f t="shared" si="8"/>
        <v>1</v>
      </c>
    </row>
    <row r="96" spans="1:14" x14ac:dyDescent="0.2">
      <c r="A96" s="216">
        <v>87</v>
      </c>
      <c r="B96" s="39"/>
      <c r="C96" s="39"/>
      <c r="D96" s="39"/>
      <c r="E96" s="38"/>
      <c r="F96" s="48"/>
      <c r="G96" s="38"/>
      <c r="H96" s="38"/>
      <c r="I96" s="67" t="str">
        <f>IF(OR($B96="",$C96="",$D96="",$E96="",$E96&lt;an_initial,$E96&gt;an_final,$G96="",$M96=FALSE),"",CONF_STR*VLOOKUP(N96,Coef!$E$2:$F$17,2,FALSE))</f>
        <v/>
      </c>
      <c r="J96" s="67" t="str">
        <f>IF(OR($B96="",$C96="",$D96="",$E96="",$E96&gt;an_final,$G96="",$M96=FALSE),"",CONF_STR*VLOOKUP(N96,Coef!$E$2:$F$17,2,FALSE))</f>
        <v/>
      </c>
      <c r="K96" s="226" t="str">
        <f t="shared" si="5"/>
        <v/>
      </c>
      <c r="L96" s="226" t="str">
        <f t="shared" si="6"/>
        <v/>
      </c>
      <c r="M96" s="367" t="b">
        <f t="shared" si="7"/>
        <v>0</v>
      </c>
      <c r="N96" s="220">
        <f t="shared" si="8"/>
        <v>1</v>
      </c>
    </row>
    <row r="97" spans="1:14" x14ac:dyDescent="0.2">
      <c r="A97" s="216">
        <v>88</v>
      </c>
      <c r="B97" s="39"/>
      <c r="C97" s="39"/>
      <c r="D97" s="39"/>
      <c r="E97" s="38"/>
      <c r="F97" s="48"/>
      <c r="G97" s="38"/>
      <c r="H97" s="38"/>
      <c r="I97" s="67" t="str">
        <f>IF(OR($B97="",$C97="",$D97="",$E97="",$E97&lt;an_initial,$E97&gt;an_final,$G97="",$M97=FALSE),"",CONF_STR*VLOOKUP(N97,Coef!$E$2:$F$17,2,FALSE))</f>
        <v/>
      </c>
      <c r="J97" s="67" t="str">
        <f>IF(OR($B97="",$C97="",$D97="",$E97="",$E97&gt;an_final,$G97="",$M97=FALSE),"",CONF_STR*VLOOKUP(N97,Coef!$E$2:$F$17,2,FALSE))</f>
        <v/>
      </c>
      <c r="K97" s="226" t="str">
        <f t="shared" si="5"/>
        <v/>
      </c>
      <c r="L97" s="226" t="str">
        <f t="shared" si="6"/>
        <v/>
      </c>
      <c r="M97" s="367" t="b">
        <f t="shared" si="7"/>
        <v>0</v>
      </c>
      <c r="N97" s="220">
        <f t="shared" si="8"/>
        <v>1</v>
      </c>
    </row>
    <row r="98" spans="1:14" x14ac:dyDescent="0.2">
      <c r="A98" s="216">
        <v>89</v>
      </c>
      <c r="B98" s="39"/>
      <c r="C98" s="39"/>
      <c r="D98" s="39"/>
      <c r="E98" s="38"/>
      <c r="F98" s="48"/>
      <c r="G98" s="38"/>
      <c r="H98" s="38"/>
      <c r="I98" s="67" t="str">
        <f>IF(OR($B98="",$C98="",$D98="",$E98="",$E98&lt;an_initial,$E98&gt;an_final,$G98="",$M98=FALSE),"",CONF_STR*VLOOKUP(N98,Coef!$E$2:$F$17,2,FALSE))</f>
        <v/>
      </c>
      <c r="J98" s="67" t="str">
        <f>IF(OR($B98="",$C98="",$D98="",$E98="",$E98&gt;an_final,$G98="",$M98=FALSE),"",CONF_STR*VLOOKUP(N98,Coef!$E$2:$F$17,2,FALSE))</f>
        <v/>
      </c>
      <c r="K98" s="226" t="str">
        <f t="shared" si="5"/>
        <v/>
      </c>
      <c r="L98" s="226" t="str">
        <f t="shared" si="6"/>
        <v/>
      </c>
      <c r="M98" s="367" t="b">
        <f t="shared" si="7"/>
        <v>0</v>
      </c>
      <c r="N98" s="220">
        <f t="shared" si="8"/>
        <v>1</v>
      </c>
    </row>
    <row r="99" spans="1:14" x14ac:dyDescent="0.2">
      <c r="A99" s="216">
        <v>90</v>
      </c>
      <c r="B99" s="39"/>
      <c r="C99" s="39"/>
      <c r="D99" s="39"/>
      <c r="E99" s="38"/>
      <c r="F99" s="48"/>
      <c r="G99" s="38"/>
      <c r="H99" s="38"/>
      <c r="I99" s="67" t="str">
        <f>IF(OR($B99="",$C99="",$D99="",$E99="",$E99&lt;an_initial,$E99&gt;an_final,$G99="",$M99=FALSE),"",CONF_STR*VLOOKUP(N99,Coef!$E$2:$F$17,2,FALSE))</f>
        <v/>
      </c>
      <c r="J99" s="67" t="str">
        <f>IF(OR($B99="",$C99="",$D99="",$E99="",$E99&gt;an_final,$G99="",$M99=FALSE),"",CONF_STR*VLOOKUP(N99,Coef!$E$2:$F$17,2,FALSE))</f>
        <v/>
      </c>
      <c r="K99" s="226" t="str">
        <f t="shared" si="5"/>
        <v/>
      </c>
      <c r="L99" s="226" t="str">
        <f t="shared" si="6"/>
        <v/>
      </c>
      <c r="M99" s="367" t="b">
        <f t="shared" si="7"/>
        <v>0</v>
      </c>
      <c r="N99" s="220">
        <f t="shared" si="8"/>
        <v>1</v>
      </c>
    </row>
    <row r="100" spans="1:14" x14ac:dyDescent="0.2">
      <c r="A100" s="216">
        <v>91</v>
      </c>
      <c r="B100" s="39"/>
      <c r="C100" s="39"/>
      <c r="D100" s="39"/>
      <c r="E100" s="38"/>
      <c r="F100" s="48"/>
      <c r="G100" s="38"/>
      <c r="H100" s="38"/>
      <c r="I100" s="67" t="str">
        <f>IF(OR($B100="",$C100="",$D100="",$E100="",$E100&lt;an_initial,$E100&gt;an_final,$G100="",$M100=FALSE),"",CONF_STR*VLOOKUP(N100,Coef!$E$2:$F$17,2,FALSE))</f>
        <v/>
      </c>
      <c r="J100" s="67" t="str">
        <f>IF(OR($B100="",$C100="",$D100="",$E100="",$E100&gt;an_final,$G100="",$M100=FALSE),"",CONF_STR*VLOOKUP(N100,Coef!$E$2:$F$17,2,FALSE))</f>
        <v/>
      </c>
      <c r="K100" s="226" t="str">
        <f t="shared" si="5"/>
        <v/>
      </c>
      <c r="L100" s="226" t="str">
        <f t="shared" si="6"/>
        <v/>
      </c>
      <c r="M100" s="367" t="b">
        <f t="shared" si="7"/>
        <v>0</v>
      </c>
      <c r="N100" s="220">
        <f t="shared" si="8"/>
        <v>1</v>
      </c>
    </row>
    <row r="101" spans="1:14" x14ac:dyDescent="0.2">
      <c r="A101" s="216">
        <v>92</v>
      </c>
      <c r="B101" s="39"/>
      <c r="C101" s="39"/>
      <c r="D101" s="39"/>
      <c r="E101" s="38"/>
      <c r="F101" s="48"/>
      <c r="G101" s="38"/>
      <c r="H101" s="38"/>
      <c r="I101" s="67" t="str">
        <f>IF(OR($B101="",$C101="",$D101="",$E101="",$E101&lt;an_initial,$E101&gt;an_final,$G101="",$M101=FALSE),"",CONF_STR*VLOOKUP(N101,Coef!$E$2:$F$17,2,FALSE))</f>
        <v/>
      </c>
      <c r="J101" s="67" t="str">
        <f>IF(OR($B101="",$C101="",$D101="",$E101="",$E101&gt;an_final,$G101="",$M101=FALSE),"",CONF_STR*VLOOKUP(N101,Coef!$E$2:$F$17,2,FALSE))</f>
        <v/>
      </c>
      <c r="K101" s="226" t="str">
        <f t="shared" si="5"/>
        <v/>
      </c>
      <c r="L101" s="226" t="str">
        <f t="shared" si="6"/>
        <v/>
      </c>
      <c r="M101" s="367" t="b">
        <f t="shared" si="7"/>
        <v>0</v>
      </c>
      <c r="N101" s="220">
        <f t="shared" si="8"/>
        <v>1</v>
      </c>
    </row>
    <row r="102" spans="1:14" x14ac:dyDescent="0.2">
      <c r="A102" s="216">
        <v>93</v>
      </c>
      <c r="B102" s="39"/>
      <c r="C102" s="39"/>
      <c r="D102" s="39"/>
      <c r="E102" s="38"/>
      <c r="F102" s="48"/>
      <c r="G102" s="38"/>
      <c r="H102" s="38"/>
      <c r="I102" s="67" t="str">
        <f>IF(OR($B102="",$C102="",$D102="",$E102="",$E102&lt;an_initial,$E102&gt;an_final,$G102="",$M102=FALSE),"",CONF_STR*VLOOKUP(N102,Coef!$E$2:$F$17,2,FALSE))</f>
        <v/>
      </c>
      <c r="J102" s="67" t="str">
        <f>IF(OR($B102="",$C102="",$D102="",$E102="",$E102&gt;an_final,$G102="",$M102=FALSE),"",CONF_STR*VLOOKUP(N102,Coef!$E$2:$F$17,2,FALSE))</f>
        <v/>
      </c>
      <c r="K102" s="226" t="str">
        <f t="shared" si="5"/>
        <v/>
      </c>
      <c r="L102" s="226" t="str">
        <f t="shared" si="6"/>
        <v/>
      </c>
      <c r="M102" s="367" t="b">
        <f t="shared" si="7"/>
        <v>0</v>
      </c>
      <c r="N102" s="220">
        <f t="shared" si="8"/>
        <v>1</v>
      </c>
    </row>
    <row r="103" spans="1:14" x14ac:dyDescent="0.2">
      <c r="A103" s="216">
        <v>94</v>
      </c>
      <c r="B103" s="39"/>
      <c r="C103" s="39"/>
      <c r="D103" s="39"/>
      <c r="E103" s="38"/>
      <c r="F103" s="48"/>
      <c r="G103" s="38"/>
      <c r="H103" s="38"/>
      <c r="I103" s="67" t="str">
        <f>IF(OR($B103="",$C103="",$D103="",$E103="",$E103&lt;an_initial,$E103&gt;an_final,$G103="",$M103=FALSE),"",CONF_STR*VLOOKUP(N103,Coef!$E$2:$F$17,2,FALSE))</f>
        <v/>
      </c>
      <c r="J103" s="67" t="str">
        <f>IF(OR($B103="",$C103="",$D103="",$E103="",$E103&gt;an_final,$G103="",$M103=FALSE),"",CONF_STR*VLOOKUP(N103,Coef!$E$2:$F$17,2,FALSE))</f>
        <v/>
      </c>
      <c r="K103" s="226" t="str">
        <f t="shared" si="5"/>
        <v/>
      </c>
      <c r="L103" s="226" t="str">
        <f t="shared" si="6"/>
        <v/>
      </c>
      <c r="M103" s="367" t="b">
        <f t="shared" si="7"/>
        <v>0</v>
      </c>
      <c r="N103" s="220">
        <f t="shared" si="8"/>
        <v>1</v>
      </c>
    </row>
    <row r="104" spans="1:14" x14ac:dyDescent="0.2">
      <c r="A104" s="216">
        <v>95</v>
      </c>
      <c r="B104" s="39"/>
      <c r="C104" s="39"/>
      <c r="D104" s="39"/>
      <c r="E104" s="38"/>
      <c r="F104" s="48"/>
      <c r="G104" s="38"/>
      <c r="H104" s="38"/>
      <c r="I104" s="67" t="str">
        <f>IF(OR($B104="",$C104="",$D104="",$E104="",$E104&lt;an_initial,$E104&gt;an_final,$G104="",$M104=FALSE),"",CONF_STR*VLOOKUP(N104,Coef!$E$2:$F$17,2,FALSE))</f>
        <v/>
      </c>
      <c r="J104" s="67" t="str">
        <f>IF(OR($B104="",$C104="",$D104="",$E104="",$E104&gt;an_final,$G104="",$M104=FALSE),"",CONF_STR*VLOOKUP(N104,Coef!$E$2:$F$17,2,FALSE))</f>
        <v/>
      </c>
      <c r="K104" s="226" t="str">
        <f t="shared" si="5"/>
        <v/>
      </c>
      <c r="L104" s="226" t="str">
        <f t="shared" si="6"/>
        <v/>
      </c>
      <c r="M104" s="367" t="b">
        <f t="shared" si="7"/>
        <v>0</v>
      </c>
      <c r="N104" s="220">
        <f t="shared" si="8"/>
        <v>1</v>
      </c>
    </row>
    <row r="105" spans="1:14" x14ac:dyDescent="0.2">
      <c r="A105" s="216">
        <v>96</v>
      </c>
      <c r="B105" s="39"/>
      <c r="C105" s="39"/>
      <c r="D105" s="39"/>
      <c r="E105" s="38"/>
      <c r="F105" s="48"/>
      <c r="G105" s="38"/>
      <c r="H105" s="38"/>
      <c r="I105" s="67" t="str">
        <f>IF(OR($B105="",$C105="",$D105="",$E105="",$E105&lt;an_initial,$E105&gt;an_final,$G105="",$M105=FALSE),"",CONF_STR*VLOOKUP(N105,Coef!$E$2:$F$17,2,FALSE))</f>
        <v/>
      </c>
      <c r="J105" s="67" t="str">
        <f>IF(OR($B105="",$C105="",$D105="",$E105="",$E105&gt;an_final,$G105="",$M105=FALSE),"",CONF_STR*VLOOKUP(N105,Coef!$E$2:$F$17,2,FALSE))</f>
        <v/>
      </c>
      <c r="K105" s="226" t="str">
        <f t="shared" si="5"/>
        <v/>
      </c>
      <c r="L105" s="226" t="str">
        <f t="shared" si="6"/>
        <v/>
      </c>
      <c r="M105" s="367" t="b">
        <f t="shared" si="7"/>
        <v>0</v>
      </c>
      <c r="N105" s="220">
        <f t="shared" si="8"/>
        <v>1</v>
      </c>
    </row>
    <row r="106" spans="1:14" x14ac:dyDescent="0.2">
      <c r="A106" s="216">
        <v>97</v>
      </c>
      <c r="B106" s="39"/>
      <c r="C106" s="39"/>
      <c r="D106" s="39"/>
      <c r="E106" s="38"/>
      <c r="F106" s="48"/>
      <c r="G106" s="38"/>
      <c r="H106" s="38"/>
      <c r="I106" s="67" t="str">
        <f>IF(OR($B106="",$C106="",$D106="",$E106="",$E106&lt;an_initial,$E106&gt;an_final,$G106="",$M106=FALSE),"",CONF_STR*VLOOKUP(N106,Coef!$E$2:$F$17,2,FALSE))</f>
        <v/>
      </c>
      <c r="J106" s="67" t="str">
        <f>IF(OR($B106="",$C106="",$D106="",$E106="",$E106&gt;an_final,$G106="",$M106=FALSE),"",CONF_STR*VLOOKUP(N106,Coef!$E$2:$F$17,2,FALSE))</f>
        <v/>
      </c>
      <c r="K106" s="226" t="str">
        <f t="shared" si="5"/>
        <v/>
      </c>
      <c r="L106" s="226" t="str">
        <f t="shared" si="6"/>
        <v/>
      </c>
      <c r="M106" s="367" t="b">
        <f t="shared" si="7"/>
        <v>0</v>
      </c>
      <c r="N106" s="220">
        <f t="shared" ref="N106:N137" si="9">LEN(B106)-LEN(SUBSTITUTE(B106,",",""))+1</f>
        <v>1</v>
      </c>
    </row>
    <row r="107" spans="1:14" x14ac:dyDescent="0.2">
      <c r="A107" s="216">
        <v>98</v>
      </c>
      <c r="B107" s="39"/>
      <c r="C107" s="39"/>
      <c r="D107" s="39"/>
      <c r="E107" s="38"/>
      <c r="F107" s="48"/>
      <c r="G107" s="38"/>
      <c r="H107" s="38"/>
      <c r="I107" s="67" t="str">
        <f>IF(OR($B107="",$C107="",$D107="",$E107="",$E107&lt;an_initial,$E107&gt;an_final,$G107="",$M107=FALSE),"",CONF_STR*VLOOKUP(N107,Coef!$E$2:$F$17,2,FALSE))</f>
        <v/>
      </c>
      <c r="J107" s="67" t="str">
        <f>IF(OR($B107="",$C107="",$D107="",$E107="",$E107&gt;an_final,$G107="",$M107=FALSE),"",CONF_STR*VLOOKUP(N107,Coef!$E$2:$F$17,2,FALSE))</f>
        <v/>
      </c>
      <c r="K107" s="226" t="str">
        <f t="shared" si="5"/>
        <v/>
      </c>
      <c r="L107" s="226" t="str">
        <f t="shared" si="6"/>
        <v/>
      </c>
      <c r="M107" s="367" t="b">
        <f t="shared" si="7"/>
        <v>0</v>
      </c>
      <c r="N107" s="220">
        <f t="shared" si="9"/>
        <v>1</v>
      </c>
    </row>
    <row r="108" spans="1:14" x14ac:dyDescent="0.2">
      <c r="A108" s="216">
        <v>99</v>
      </c>
      <c r="B108" s="39"/>
      <c r="C108" s="39"/>
      <c r="D108" s="39"/>
      <c r="E108" s="38"/>
      <c r="F108" s="48"/>
      <c r="G108" s="38"/>
      <c r="H108" s="38"/>
      <c r="I108" s="67" t="str">
        <f>IF(OR($B108="",$C108="",$D108="",$E108="",$E108&lt;an_initial,$E108&gt;an_final,$G108="",$M108=FALSE),"",CONF_STR*VLOOKUP(N108,Coef!$E$2:$F$17,2,FALSE))</f>
        <v/>
      </c>
      <c r="J108" s="67" t="str">
        <f>IF(OR($B108="",$C108="",$D108="",$E108="",$E108&gt;an_final,$G108="",$M108=FALSE),"",CONF_STR*VLOOKUP(N108,Coef!$E$2:$F$17,2,FALSE))</f>
        <v/>
      </c>
      <c r="K108" s="226" t="str">
        <f t="shared" si="5"/>
        <v/>
      </c>
      <c r="L108" s="226" t="str">
        <f t="shared" si="6"/>
        <v/>
      </c>
      <c r="M108" s="367" t="b">
        <f t="shared" si="7"/>
        <v>0</v>
      </c>
      <c r="N108" s="220">
        <f t="shared" si="9"/>
        <v>1</v>
      </c>
    </row>
    <row r="109" spans="1:14" x14ac:dyDescent="0.2">
      <c r="A109" s="216">
        <v>100</v>
      </c>
      <c r="B109" s="39"/>
      <c r="C109" s="39"/>
      <c r="D109" s="39"/>
      <c r="E109" s="38"/>
      <c r="F109" s="48"/>
      <c r="G109" s="38"/>
      <c r="H109" s="38"/>
      <c r="I109" s="67" t="str">
        <f>IF(OR($B109="",$C109="",$D109="",$E109="",$E109&lt;an_initial,$E109&gt;an_final,$G109="",$M109=FALSE),"",CONF_STR*VLOOKUP(N109,Coef!$E$2:$F$17,2,FALSE))</f>
        <v/>
      </c>
      <c r="J109" s="67" t="str">
        <f>IF(OR($B109="",$C109="",$D109="",$E109="",$E109&gt;an_final,$G109="",$M109=FALSE),"",CONF_STR*VLOOKUP(N109,Coef!$E$2:$F$17,2,FALSE))</f>
        <v/>
      </c>
      <c r="K109" s="226" t="str">
        <f t="shared" si="5"/>
        <v/>
      </c>
      <c r="L109" s="226" t="str">
        <f t="shared" si="6"/>
        <v/>
      </c>
      <c r="M109" s="367" t="b">
        <f t="shared" si="7"/>
        <v>0</v>
      </c>
      <c r="N109" s="220">
        <f t="shared" si="9"/>
        <v>1</v>
      </c>
    </row>
    <row r="110" spans="1:14" x14ac:dyDescent="0.2">
      <c r="A110" s="216">
        <v>101</v>
      </c>
      <c r="B110" s="39"/>
      <c r="C110" s="39"/>
      <c r="D110" s="39"/>
      <c r="E110" s="38"/>
      <c r="F110" s="48"/>
      <c r="G110" s="38"/>
      <c r="H110" s="38"/>
      <c r="I110" s="67" t="str">
        <f>IF(OR($B110="",$C110="",$D110="",$E110="",$E110&lt;an_initial,$E110&gt;an_final,$G110="",$M110=FALSE),"",CONF_STR*VLOOKUP(N110,Coef!$E$2:$F$17,2,FALSE))</f>
        <v/>
      </c>
      <c r="J110" s="67" t="str">
        <f>IF(OR($B110="",$C110="",$D110="",$E110="",$E110&gt;an_final,$G110="",$M110=FALSE),"",CONF_STR*VLOOKUP(N110,Coef!$E$2:$F$17,2,FALSE))</f>
        <v/>
      </c>
      <c r="K110" s="226" t="str">
        <f t="shared" si="5"/>
        <v/>
      </c>
      <c r="L110" s="226" t="str">
        <f t="shared" si="6"/>
        <v/>
      </c>
      <c r="M110" s="367" t="b">
        <f t="shared" si="7"/>
        <v>0</v>
      </c>
      <c r="N110" s="220">
        <f t="shared" si="9"/>
        <v>1</v>
      </c>
    </row>
    <row r="111" spans="1:14" x14ac:dyDescent="0.2">
      <c r="A111" s="216">
        <v>102</v>
      </c>
      <c r="B111" s="39"/>
      <c r="C111" s="39"/>
      <c r="D111" s="39"/>
      <c r="E111" s="38"/>
      <c r="F111" s="48"/>
      <c r="G111" s="38"/>
      <c r="H111" s="38"/>
      <c r="I111" s="67" t="str">
        <f>IF(OR($B111="",$C111="",$D111="",$E111="",$E111&lt;an_initial,$E111&gt;an_final,$G111="",$M111=FALSE),"",CONF_STR*VLOOKUP(N111,Coef!$E$2:$F$17,2,FALSE))</f>
        <v/>
      </c>
      <c r="J111" s="67" t="str">
        <f>IF(OR($B111="",$C111="",$D111="",$E111="",$E111&gt;an_final,$G111="",$M111=FALSE),"",CONF_STR*VLOOKUP(N111,Coef!$E$2:$F$17,2,FALSE))</f>
        <v/>
      </c>
      <c r="K111" s="226" t="str">
        <f t="shared" si="5"/>
        <v/>
      </c>
      <c r="L111" s="226" t="str">
        <f t="shared" si="6"/>
        <v/>
      </c>
      <c r="M111" s="367" t="b">
        <f t="shared" si="7"/>
        <v>0</v>
      </c>
      <c r="N111" s="220">
        <f t="shared" si="9"/>
        <v>1</v>
      </c>
    </row>
    <row r="112" spans="1:14" x14ac:dyDescent="0.2">
      <c r="A112" s="216">
        <v>103</v>
      </c>
      <c r="B112" s="39"/>
      <c r="C112" s="39"/>
      <c r="D112" s="39"/>
      <c r="E112" s="38"/>
      <c r="F112" s="48"/>
      <c r="G112" s="38"/>
      <c r="H112" s="38"/>
      <c r="I112" s="67" t="str">
        <f>IF(OR($B112="",$C112="",$D112="",$E112="",$E112&lt;an_initial,$E112&gt;an_final,$G112="",$M112=FALSE),"",CONF_STR*VLOOKUP(N112,Coef!$E$2:$F$17,2,FALSE))</f>
        <v/>
      </c>
      <c r="J112" s="67" t="str">
        <f>IF(OR($B112="",$C112="",$D112="",$E112="",$E112&gt;an_final,$G112="",$M112=FALSE),"",CONF_STR*VLOOKUP(N112,Coef!$E$2:$F$17,2,FALSE))</f>
        <v/>
      </c>
      <c r="K112" s="226" t="str">
        <f t="shared" si="5"/>
        <v/>
      </c>
      <c r="L112" s="226" t="str">
        <f t="shared" si="6"/>
        <v/>
      </c>
      <c r="M112" s="367" t="b">
        <f t="shared" si="7"/>
        <v>0</v>
      </c>
      <c r="N112" s="220">
        <f t="shared" si="9"/>
        <v>1</v>
      </c>
    </row>
    <row r="113" spans="1:14" x14ac:dyDescent="0.2">
      <c r="A113" s="216">
        <v>104</v>
      </c>
      <c r="B113" s="39"/>
      <c r="C113" s="39"/>
      <c r="D113" s="39"/>
      <c r="E113" s="38"/>
      <c r="F113" s="48"/>
      <c r="G113" s="38"/>
      <c r="H113" s="38"/>
      <c r="I113" s="67" t="str">
        <f>IF(OR($B113="",$C113="",$D113="",$E113="",$E113&lt;an_initial,$E113&gt;an_final,$G113="",$M113=FALSE),"",CONF_STR*VLOOKUP(N113,Coef!$E$2:$F$17,2,FALSE))</f>
        <v/>
      </c>
      <c r="J113" s="67" t="str">
        <f>IF(OR($B113="",$C113="",$D113="",$E113="",$E113&gt;an_final,$G113="",$M113=FALSE),"",CONF_STR*VLOOKUP(N113,Coef!$E$2:$F$17,2,FALSE))</f>
        <v/>
      </c>
      <c r="K113" s="226" t="str">
        <f t="shared" si="5"/>
        <v/>
      </c>
      <c r="L113" s="226" t="str">
        <f t="shared" si="6"/>
        <v/>
      </c>
      <c r="M113" s="367" t="b">
        <f t="shared" si="7"/>
        <v>0</v>
      </c>
      <c r="N113" s="220">
        <f t="shared" si="9"/>
        <v>1</v>
      </c>
    </row>
    <row r="114" spans="1:14" x14ac:dyDescent="0.2">
      <c r="A114" s="216">
        <v>105</v>
      </c>
      <c r="B114" s="39"/>
      <c r="C114" s="39"/>
      <c r="D114" s="39"/>
      <c r="E114" s="38"/>
      <c r="F114" s="48"/>
      <c r="G114" s="38"/>
      <c r="H114" s="38"/>
      <c r="I114" s="67" t="str">
        <f>IF(OR($B114="",$C114="",$D114="",$E114="",$E114&lt;an_initial,$E114&gt;an_final,$G114="",$M114=FALSE),"",CONF_STR*VLOOKUP(N114,Coef!$E$2:$F$17,2,FALSE))</f>
        <v/>
      </c>
      <c r="J114" s="67" t="str">
        <f>IF(OR($B114="",$C114="",$D114="",$E114="",$E114&gt;an_final,$G114="",$M114=FALSE),"",CONF_STR*VLOOKUP(N114,Coef!$E$2:$F$17,2,FALSE))</f>
        <v/>
      </c>
      <c r="K114" s="226" t="str">
        <f t="shared" si="5"/>
        <v/>
      </c>
      <c r="L114" s="226" t="str">
        <f t="shared" si="6"/>
        <v/>
      </c>
      <c r="M114" s="367" t="b">
        <f t="shared" si="7"/>
        <v>0</v>
      </c>
      <c r="N114" s="220">
        <f t="shared" si="9"/>
        <v>1</v>
      </c>
    </row>
    <row r="115" spans="1:14" x14ac:dyDescent="0.2">
      <c r="A115" s="216">
        <v>106</v>
      </c>
      <c r="B115" s="39"/>
      <c r="C115" s="39"/>
      <c r="D115" s="39"/>
      <c r="E115" s="38"/>
      <c r="F115" s="48"/>
      <c r="G115" s="38"/>
      <c r="H115" s="38"/>
      <c r="I115" s="67" t="str">
        <f>IF(OR($B115="",$C115="",$D115="",$E115="",$E115&lt;an_initial,$E115&gt;an_final,$G115="",$M115=FALSE),"",CONF_STR*VLOOKUP(N115,Coef!$E$2:$F$17,2,FALSE))</f>
        <v/>
      </c>
      <c r="J115" s="67" t="str">
        <f>IF(OR($B115="",$C115="",$D115="",$E115="",$E115&gt;an_final,$G115="",$M115=FALSE),"",CONF_STR*VLOOKUP(N115,Coef!$E$2:$F$17,2,FALSE))</f>
        <v/>
      </c>
      <c r="K115" s="226" t="str">
        <f t="shared" si="5"/>
        <v/>
      </c>
      <c r="L115" s="226" t="str">
        <f t="shared" si="6"/>
        <v/>
      </c>
      <c r="M115" s="367" t="b">
        <f t="shared" si="7"/>
        <v>0</v>
      </c>
      <c r="N115" s="220">
        <f t="shared" si="9"/>
        <v>1</v>
      </c>
    </row>
    <row r="116" spans="1:14" x14ac:dyDescent="0.2">
      <c r="A116" s="216">
        <v>107</v>
      </c>
      <c r="B116" s="39"/>
      <c r="C116" s="39"/>
      <c r="D116" s="39"/>
      <c r="E116" s="38"/>
      <c r="F116" s="48"/>
      <c r="G116" s="38"/>
      <c r="H116" s="38"/>
      <c r="I116" s="67" t="str">
        <f>IF(OR($B116="",$C116="",$D116="",$E116="",$E116&lt;an_initial,$E116&gt;an_final,$G116="",$M116=FALSE),"",CONF_STR*VLOOKUP(N116,Coef!$E$2:$F$17,2,FALSE))</f>
        <v/>
      </c>
      <c r="J116" s="67" t="str">
        <f>IF(OR($B116="",$C116="",$D116="",$E116="",$E116&gt;an_final,$G116="",$M116=FALSE),"",CONF_STR*VLOOKUP(N116,Coef!$E$2:$F$17,2,FALSE))</f>
        <v/>
      </c>
      <c r="K116" s="226" t="str">
        <f t="shared" si="5"/>
        <v/>
      </c>
      <c r="L116" s="226" t="str">
        <f t="shared" si="6"/>
        <v/>
      </c>
      <c r="M116" s="367" t="b">
        <f t="shared" si="7"/>
        <v>0</v>
      </c>
      <c r="N116" s="220">
        <f t="shared" si="9"/>
        <v>1</v>
      </c>
    </row>
    <row r="117" spans="1:14" x14ac:dyDescent="0.2">
      <c r="A117" s="216">
        <v>108</v>
      </c>
      <c r="B117" s="39"/>
      <c r="C117" s="39"/>
      <c r="D117" s="39"/>
      <c r="E117" s="38"/>
      <c r="F117" s="48"/>
      <c r="G117" s="38"/>
      <c r="H117" s="38"/>
      <c r="I117" s="67" t="str">
        <f>IF(OR($B117="",$C117="",$D117="",$E117="",$E117&lt;an_initial,$E117&gt;an_final,$G117="",$M117=FALSE),"",CONF_STR*VLOOKUP(N117,Coef!$E$2:$F$17,2,FALSE))</f>
        <v/>
      </c>
      <c r="J117" s="67" t="str">
        <f>IF(OR($B117="",$C117="",$D117="",$E117="",$E117&gt;an_final,$G117="",$M117=FALSE),"",CONF_STR*VLOOKUP(N117,Coef!$E$2:$F$17,2,FALSE))</f>
        <v/>
      </c>
      <c r="K117" s="226" t="str">
        <f t="shared" si="5"/>
        <v/>
      </c>
      <c r="L117" s="226" t="str">
        <f t="shared" si="6"/>
        <v/>
      </c>
      <c r="M117" s="367" t="b">
        <f t="shared" si="7"/>
        <v>0</v>
      </c>
      <c r="N117" s="220">
        <f t="shared" si="9"/>
        <v>1</v>
      </c>
    </row>
    <row r="118" spans="1:14" x14ac:dyDescent="0.2">
      <c r="A118" s="216">
        <v>109</v>
      </c>
      <c r="B118" s="39"/>
      <c r="C118" s="39"/>
      <c r="D118" s="39"/>
      <c r="E118" s="38"/>
      <c r="F118" s="48"/>
      <c r="G118" s="38"/>
      <c r="H118" s="38"/>
      <c r="I118" s="67" t="str">
        <f>IF(OR($B118="",$C118="",$D118="",$E118="",$E118&lt;an_initial,$E118&gt;an_final,$G118="",$M118=FALSE),"",CONF_STR*VLOOKUP(N118,Coef!$E$2:$F$17,2,FALSE))</f>
        <v/>
      </c>
      <c r="J118" s="67" t="str">
        <f>IF(OR($B118="",$C118="",$D118="",$E118="",$E118&gt;an_final,$G118="",$M118=FALSE),"",CONF_STR*VLOOKUP(N118,Coef!$E$2:$F$17,2,FALSE))</f>
        <v/>
      </c>
      <c r="K118" s="226" t="str">
        <f t="shared" si="5"/>
        <v/>
      </c>
      <c r="L118" s="226" t="str">
        <f t="shared" si="6"/>
        <v/>
      </c>
      <c r="M118" s="367" t="b">
        <f t="shared" si="7"/>
        <v>0</v>
      </c>
      <c r="N118" s="220">
        <f t="shared" si="9"/>
        <v>1</v>
      </c>
    </row>
    <row r="119" spans="1:14" x14ac:dyDescent="0.2">
      <c r="A119" s="216">
        <v>110</v>
      </c>
      <c r="B119" s="39"/>
      <c r="C119" s="39"/>
      <c r="D119" s="39"/>
      <c r="E119" s="38"/>
      <c r="F119" s="48"/>
      <c r="G119" s="38"/>
      <c r="H119" s="38"/>
      <c r="I119" s="67" t="str">
        <f>IF(OR($B119="",$C119="",$D119="",$E119="",$E119&lt;an_initial,$E119&gt;an_final,$G119="",$M119=FALSE),"",CONF_STR*VLOOKUP(N119,Coef!$E$2:$F$17,2,FALSE))</f>
        <v/>
      </c>
      <c r="J119" s="67" t="str">
        <f>IF(OR($B119="",$C119="",$D119="",$E119="",$E119&gt;an_final,$G119="",$M119=FALSE),"",CONF_STR*VLOOKUP(N119,Coef!$E$2:$F$17,2,FALSE))</f>
        <v/>
      </c>
      <c r="K119" s="226" t="str">
        <f t="shared" si="5"/>
        <v/>
      </c>
      <c r="L119" s="226" t="str">
        <f t="shared" si="6"/>
        <v/>
      </c>
      <c r="M119" s="367" t="b">
        <f t="shared" si="7"/>
        <v>0</v>
      </c>
      <c r="N119" s="220">
        <f t="shared" si="9"/>
        <v>1</v>
      </c>
    </row>
    <row r="120" spans="1:14" x14ac:dyDescent="0.2">
      <c r="A120" s="216">
        <v>111</v>
      </c>
      <c r="B120" s="39"/>
      <c r="C120" s="39"/>
      <c r="D120" s="39"/>
      <c r="E120" s="38"/>
      <c r="F120" s="48"/>
      <c r="G120" s="38"/>
      <c r="H120" s="38"/>
      <c r="I120" s="67" t="str">
        <f>IF(OR($B120="",$C120="",$D120="",$E120="",$E120&lt;an_initial,$E120&gt;an_final,$G120="",$M120=FALSE),"",CONF_STR*VLOOKUP(N120,Coef!$E$2:$F$17,2,FALSE))</f>
        <v/>
      </c>
      <c r="J120" s="67" t="str">
        <f>IF(OR($B120="",$C120="",$D120="",$E120="",$E120&gt;an_final,$G120="",$M120=FALSE),"",CONF_STR*VLOOKUP(N120,Coef!$E$2:$F$17,2,FALSE))</f>
        <v/>
      </c>
      <c r="K120" s="226" t="str">
        <f t="shared" si="5"/>
        <v/>
      </c>
      <c r="L120" s="226" t="str">
        <f t="shared" si="6"/>
        <v/>
      </c>
      <c r="M120" s="367" t="b">
        <f t="shared" si="7"/>
        <v>0</v>
      </c>
      <c r="N120" s="220">
        <f t="shared" si="9"/>
        <v>1</v>
      </c>
    </row>
    <row r="121" spans="1:14" x14ac:dyDescent="0.2">
      <c r="A121" s="216">
        <v>112</v>
      </c>
      <c r="B121" s="39"/>
      <c r="C121" s="39"/>
      <c r="D121" s="39"/>
      <c r="E121" s="38"/>
      <c r="F121" s="48"/>
      <c r="G121" s="38"/>
      <c r="H121" s="38"/>
      <c r="I121" s="67" t="str">
        <f>IF(OR($B121="",$C121="",$D121="",$E121="",$E121&lt;an_initial,$E121&gt;an_final,$G121="",$M121=FALSE),"",CONF_STR*VLOOKUP(N121,Coef!$E$2:$F$17,2,FALSE))</f>
        <v/>
      </c>
      <c r="J121" s="67" t="str">
        <f>IF(OR($B121="",$C121="",$D121="",$E121="",$E121&gt;an_final,$G121="",$M121=FALSE),"",CONF_STR*VLOOKUP(N121,Coef!$E$2:$F$17,2,FALSE))</f>
        <v/>
      </c>
      <c r="K121" s="226" t="str">
        <f t="shared" si="5"/>
        <v/>
      </c>
      <c r="L121" s="226" t="str">
        <f t="shared" si="6"/>
        <v/>
      </c>
      <c r="M121" s="367" t="b">
        <f t="shared" si="7"/>
        <v>0</v>
      </c>
      <c r="N121" s="220">
        <f t="shared" si="9"/>
        <v>1</v>
      </c>
    </row>
    <row r="122" spans="1:14" x14ac:dyDescent="0.2">
      <c r="A122" s="216">
        <v>113</v>
      </c>
      <c r="B122" s="39"/>
      <c r="C122" s="39"/>
      <c r="D122" s="39"/>
      <c r="E122" s="38"/>
      <c r="F122" s="48"/>
      <c r="G122" s="38"/>
      <c r="H122" s="38"/>
      <c r="I122" s="67" t="str">
        <f>IF(OR($B122="",$C122="",$D122="",$E122="",$E122&lt;an_initial,$E122&gt;an_final,$G122="",$M122=FALSE),"",CONF_STR*VLOOKUP(N122,Coef!$E$2:$F$17,2,FALSE))</f>
        <v/>
      </c>
      <c r="J122" s="67" t="str">
        <f>IF(OR($B122="",$C122="",$D122="",$E122="",$E122&gt;an_final,$G122="",$M122=FALSE),"",CONF_STR*VLOOKUP(N122,Coef!$E$2:$F$17,2,FALSE))</f>
        <v/>
      </c>
      <c r="K122" s="226" t="str">
        <f t="shared" si="5"/>
        <v/>
      </c>
      <c r="L122" s="226" t="str">
        <f t="shared" si="6"/>
        <v/>
      </c>
      <c r="M122" s="367" t="b">
        <f t="shared" si="7"/>
        <v>0</v>
      </c>
      <c r="N122" s="220">
        <f t="shared" si="9"/>
        <v>1</v>
      </c>
    </row>
    <row r="123" spans="1:14" x14ac:dyDescent="0.2">
      <c r="A123" s="216">
        <v>114</v>
      </c>
      <c r="B123" s="39"/>
      <c r="C123" s="39"/>
      <c r="D123" s="39"/>
      <c r="E123" s="38"/>
      <c r="F123" s="48"/>
      <c r="G123" s="38"/>
      <c r="H123" s="38"/>
      <c r="I123" s="67" t="str">
        <f>IF(OR($B123="",$C123="",$D123="",$E123="",$E123&lt;an_initial,$E123&gt;an_final,$G123="",$M123=FALSE),"",CONF_STR*VLOOKUP(N123,Coef!$E$2:$F$17,2,FALSE))</f>
        <v/>
      </c>
      <c r="J123" s="67" t="str">
        <f>IF(OR($B123="",$C123="",$D123="",$E123="",$E123&gt;an_final,$G123="",$M123=FALSE),"",CONF_STR*VLOOKUP(N123,Coef!$E$2:$F$17,2,FALSE))</f>
        <v/>
      </c>
      <c r="K123" s="226" t="str">
        <f t="shared" si="5"/>
        <v/>
      </c>
      <c r="L123" s="226" t="str">
        <f t="shared" si="6"/>
        <v/>
      </c>
      <c r="M123" s="367" t="b">
        <f t="shared" si="7"/>
        <v>0</v>
      </c>
      <c r="N123" s="220">
        <f t="shared" si="9"/>
        <v>1</v>
      </c>
    </row>
    <row r="124" spans="1:14" x14ac:dyDescent="0.2">
      <c r="A124" s="216">
        <v>115</v>
      </c>
      <c r="B124" s="39"/>
      <c r="C124" s="39"/>
      <c r="D124" s="39"/>
      <c r="E124" s="38"/>
      <c r="F124" s="48"/>
      <c r="G124" s="38"/>
      <c r="H124" s="38"/>
      <c r="I124" s="67" t="str">
        <f>IF(OR($B124="",$C124="",$D124="",$E124="",$E124&lt;an_initial,$E124&gt;an_final,$G124="",$M124=FALSE),"",CONF_STR*VLOOKUP(N124,Coef!$E$2:$F$17,2,FALSE))</f>
        <v/>
      </c>
      <c r="J124" s="67" t="str">
        <f>IF(OR($B124="",$C124="",$D124="",$E124="",$E124&gt;an_final,$G124="",$M124=FALSE),"",CONF_STR*VLOOKUP(N124,Coef!$E$2:$F$17,2,FALSE))</f>
        <v/>
      </c>
      <c r="K124" s="226" t="str">
        <f t="shared" si="5"/>
        <v/>
      </c>
      <c r="L124" s="226" t="str">
        <f t="shared" si="6"/>
        <v/>
      </c>
      <c r="M124" s="367" t="b">
        <f t="shared" si="7"/>
        <v>0</v>
      </c>
      <c r="N124" s="220">
        <f t="shared" si="9"/>
        <v>1</v>
      </c>
    </row>
    <row r="125" spans="1:14" x14ac:dyDescent="0.2">
      <c r="A125" s="216">
        <v>116</v>
      </c>
      <c r="B125" s="39"/>
      <c r="C125" s="39"/>
      <c r="D125" s="39"/>
      <c r="E125" s="38"/>
      <c r="F125" s="48"/>
      <c r="G125" s="38"/>
      <c r="H125" s="38"/>
      <c r="I125" s="67" t="str">
        <f>IF(OR($B125="",$C125="",$D125="",$E125="",$E125&lt;an_initial,$E125&gt;an_final,$G125="",$M125=FALSE),"",CONF_STR*VLOOKUP(N125,Coef!$E$2:$F$17,2,FALSE))</f>
        <v/>
      </c>
      <c r="J125" s="67" t="str">
        <f>IF(OR($B125="",$C125="",$D125="",$E125="",$E125&gt;an_final,$G125="",$M125=FALSE),"",CONF_STR*VLOOKUP(N125,Coef!$E$2:$F$17,2,FALSE))</f>
        <v/>
      </c>
      <c r="K125" s="226" t="str">
        <f t="shared" si="5"/>
        <v/>
      </c>
      <c r="L125" s="226" t="str">
        <f t="shared" si="6"/>
        <v/>
      </c>
      <c r="M125" s="367" t="b">
        <f t="shared" si="7"/>
        <v>0</v>
      </c>
      <c r="N125" s="220">
        <f t="shared" si="9"/>
        <v>1</v>
      </c>
    </row>
    <row r="126" spans="1:14" x14ac:dyDescent="0.2">
      <c r="A126" s="216">
        <v>117</v>
      </c>
      <c r="B126" s="39"/>
      <c r="C126" s="39"/>
      <c r="D126" s="39"/>
      <c r="E126" s="38"/>
      <c r="F126" s="48"/>
      <c r="G126" s="38"/>
      <c r="H126" s="38"/>
      <c r="I126" s="67" t="str">
        <f>IF(OR($B126="",$C126="",$D126="",$E126="",$E126&lt;an_initial,$E126&gt;an_final,$G126="",$M126=FALSE),"",CONF_STR*VLOOKUP(N126,Coef!$E$2:$F$17,2,FALSE))</f>
        <v/>
      </c>
      <c r="J126" s="67" t="str">
        <f>IF(OR($B126="",$C126="",$D126="",$E126="",$E126&gt;an_final,$G126="",$M126=FALSE),"",CONF_STR*VLOOKUP(N126,Coef!$E$2:$F$17,2,FALSE))</f>
        <v/>
      </c>
      <c r="K126" s="226" t="str">
        <f t="shared" si="5"/>
        <v/>
      </c>
      <c r="L126" s="226" t="str">
        <f t="shared" si="6"/>
        <v/>
      </c>
      <c r="M126" s="367" t="b">
        <f t="shared" si="7"/>
        <v>0</v>
      </c>
      <c r="N126" s="220">
        <f t="shared" si="9"/>
        <v>1</v>
      </c>
    </row>
    <row r="127" spans="1:14" x14ac:dyDescent="0.2">
      <c r="A127" s="216">
        <v>118</v>
      </c>
      <c r="B127" s="39"/>
      <c r="C127" s="39"/>
      <c r="D127" s="39"/>
      <c r="E127" s="38"/>
      <c r="F127" s="48"/>
      <c r="G127" s="38"/>
      <c r="H127" s="38"/>
      <c r="I127" s="67" t="str">
        <f>IF(OR($B127="",$C127="",$D127="",$E127="",$E127&lt;an_initial,$E127&gt;an_final,$G127="",$M127=FALSE),"",CONF_STR*VLOOKUP(N127,Coef!$E$2:$F$17,2,FALSE))</f>
        <v/>
      </c>
      <c r="J127" s="67" t="str">
        <f>IF(OR($B127="",$C127="",$D127="",$E127="",$E127&gt;an_final,$G127="",$M127=FALSE),"",CONF_STR*VLOOKUP(N127,Coef!$E$2:$F$17,2,FALSE))</f>
        <v/>
      </c>
      <c r="K127" s="226" t="str">
        <f t="shared" si="5"/>
        <v/>
      </c>
      <c r="L127" s="226" t="str">
        <f t="shared" si="6"/>
        <v/>
      </c>
      <c r="M127" s="367" t="b">
        <f t="shared" si="7"/>
        <v>0</v>
      </c>
      <c r="N127" s="220">
        <f t="shared" si="9"/>
        <v>1</v>
      </c>
    </row>
    <row r="128" spans="1:14" x14ac:dyDescent="0.2">
      <c r="A128" s="216">
        <v>119</v>
      </c>
      <c r="B128" s="39"/>
      <c r="C128" s="39"/>
      <c r="D128" s="39"/>
      <c r="E128" s="38"/>
      <c r="F128" s="48"/>
      <c r="G128" s="38"/>
      <c r="H128" s="38"/>
      <c r="I128" s="67" t="str">
        <f>IF(OR($B128="",$C128="",$D128="",$E128="",$E128&lt;an_initial,$E128&gt;an_final,$G128="",$M128=FALSE),"",CONF_STR*VLOOKUP(N128,Coef!$E$2:$F$17,2,FALSE))</f>
        <v/>
      </c>
      <c r="J128" s="67" t="str">
        <f>IF(OR($B128="",$C128="",$D128="",$E128="",$E128&gt;an_final,$G128="",$M128=FALSE),"",CONF_STR*VLOOKUP(N128,Coef!$E$2:$F$17,2,FALSE))</f>
        <v/>
      </c>
      <c r="K128" s="226" t="str">
        <f t="shared" si="5"/>
        <v/>
      </c>
      <c r="L128" s="226" t="str">
        <f t="shared" si="6"/>
        <v/>
      </c>
      <c r="M128" s="367" t="b">
        <f t="shared" si="7"/>
        <v>0</v>
      </c>
      <c r="N128" s="220">
        <f t="shared" si="9"/>
        <v>1</v>
      </c>
    </row>
    <row r="129" spans="1:14" x14ac:dyDescent="0.2">
      <c r="A129" s="216">
        <v>120</v>
      </c>
      <c r="B129" s="39"/>
      <c r="C129" s="39"/>
      <c r="D129" s="39"/>
      <c r="E129" s="38"/>
      <c r="F129" s="48"/>
      <c r="G129" s="38"/>
      <c r="H129" s="38"/>
      <c r="I129" s="67" t="str">
        <f>IF(OR($B129="",$C129="",$D129="",$E129="",$E129&lt;an_initial,$E129&gt;an_final,$G129="",$M129=FALSE),"",CONF_STR*VLOOKUP(N129,Coef!$E$2:$F$17,2,FALSE))</f>
        <v/>
      </c>
      <c r="J129" s="67" t="str">
        <f>IF(OR($B129="",$C129="",$D129="",$E129="",$E129&gt;an_final,$G129="",$M129=FALSE),"",CONF_STR*VLOOKUP(N129,Coef!$E$2:$F$17,2,FALSE))</f>
        <v/>
      </c>
      <c r="K129" s="226" t="str">
        <f t="shared" si="5"/>
        <v/>
      </c>
      <c r="L129" s="226" t="str">
        <f t="shared" si="6"/>
        <v/>
      </c>
      <c r="M129" s="367" t="b">
        <f t="shared" si="7"/>
        <v>0</v>
      </c>
      <c r="N129" s="220">
        <f t="shared" si="9"/>
        <v>1</v>
      </c>
    </row>
    <row r="130" spans="1:14" x14ac:dyDescent="0.2">
      <c r="A130" s="216">
        <v>121</v>
      </c>
      <c r="B130" s="39"/>
      <c r="C130" s="39"/>
      <c r="D130" s="39"/>
      <c r="E130" s="38"/>
      <c r="F130" s="48"/>
      <c r="G130" s="38"/>
      <c r="H130" s="38"/>
      <c r="I130" s="67" t="str">
        <f>IF(OR($B130="",$C130="",$D130="",$E130="",$E130&lt;an_initial,$E130&gt;an_final,$G130="",$M130=FALSE),"",CONF_STR*VLOOKUP(N130,Coef!$E$2:$F$17,2,FALSE))</f>
        <v/>
      </c>
      <c r="J130" s="67" t="str">
        <f>IF(OR($B130="",$C130="",$D130="",$E130="",$E130&gt;an_final,$G130="",$M130=FALSE),"",CONF_STR*VLOOKUP(N130,Coef!$E$2:$F$17,2,FALSE))</f>
        <v/>
      </c>
      <c r="K130" s="226" t="str">
        <f t="shared" si="5"/>
        <v/>
      </c>
      <c r="L130" s="226" t="str">
        <f t="shared" si="6"/>
        <v/>
      </c>
      <c r="M130" s="367" t="b">
        <f t="shared" si="7"/>
        <v>0</v>
      </c>
      <c r="N130" s="220">
        <f t="shared" si="9"/>
        <v>1</v>
      </c>
    </row>
    <row r="131" spans="1:14" x14ac:dyDescent="0.2">
      <c r="A131" s="216">
        <v>122</v>
      </c>
      <c r="B131" s="39"/>
      <c r="C131" s="39"/>
      <c r="D131" s="39"/>
      <c r="E131" s="38"/>
      <c r="F131" s="48"/>
      <c r="G131" s="38"/>
      <c r="H131" s="38"/>
      <c r="I131" s="67" t="str">
        <f>IF(OR($B131="",$C131="",$D131="",$E131="",$E131&lt;an_initial,$E131&gt;an_final,$G131="",$M131=FALSE),"",CONF_STR*VLOOKUP(N131,Coef!$E$2:$F$17,2,FALSE))</f>
        <v/>
      </c>
      <c r="J131" s="67" t="str">
        <f>IF(OR($B131="",$C131="",$D131="",$E131="",$E131&gt;an_final,$G131="",$M131=FALSE),"",CONF_STR*VLOOKUP(N131,Coef!$E$2:$F$17,2,FALSE))</f>
        <v/>
      </c>
      <c r="K131" s="226" t="str">
        <f t="shared" si="5"/>
        <v/>
      </c>
      <c r="L131" s="226" t="str">
        <f t="shared" si="6"/>
        <v/>
      </c>
      <c r="M131" s="367" t="b">
        <f t="shared" si="7"/>
        <v>0</v>
      </c>
      <c r="N131" s="220">
        <f t="shared" si="9"/>
        <v>1</v>
      </c>
    </row>
    <row r="132" spans="1:14" x14ac:dyDescent="0.2">
      <c r="A132" s="216">
        <v>123</v>
      </c>
      <c r="B132" s="39"/>
      <c r="C132" s="39"/>
      <c r="D132" s="39"/>
      <c r="E132" s="38"/>
      <c r="F132" s="48"/>
      <c r="G132" s="38"/>
      <c r="H132" s="38"/>
      <c r="I132" s="67" t="str">
        <f>IF(OR($B132="",$C132="",$D132="",$E132="",$E132&lt;an_initial,$E132&gt;an_final,$G132="",$M132=FALSE),"",CONF_STR*VLOOKUP(N132,Coef!$E$2:$F$17,2,FALSE))</f>
        <v/>
      </c>
      <c r="J132" s="67" t="str">
        <f>IF(OR($B132="",$C132="",$D132="",$E132="",$E132&gt;an_final,$G132="",$M132=FALSE),"",CONF_STR*VLOOKUP(N132,Coef!$E$2:$F$17,2,FALSE))</f>
        <v/>
      </c>
      <c r="K132" s="226" t="str">
        <f t="shared" si="5"/>
        <v/>
      </c>
      <c r="L132" s="226" t="str">
        <f t="shared" si="6"/>
        <v/>
      </c>
      <c r="M132" s="367" t="b">
        <f t="shared" si="7"/>
        <v>0</v>
      </c>
      <c r="N132" s="220">
        <f t="shared" si="9"/>
        <v>1</v>
      </c>
    </row>
    <row r="133" spans="1:14" x14ac:dyDescent="0.2">
      <c r="A133" s="216">
        <v>124</v>
      </c>
      <c r="B133" s="39"/>
      <c r="C133" s="39"/>
      <c r="D133" s="39"/>
      <c r="E133" s="38"/>
      <c r="F133" s="48"/>
      <c r="G133" s="38"/>
      <c r="H133" s="38"/>
      <c r="I133" s="67" t="str">
        <f>IF(OR($B133="",$C133="",$D133="",$E133="",$E133&lt;an_initial,$E133&gt;an_final,$G133="",$M133=FALSE),"",CONF_STR*VLOOKUP(N133,Coef!$E$2:$F$17,2,FALSE))</f>
        <v/>
      </c>
      <c r="J133" s="67" t="str">
        <f>IF(OR($B133="",$C133="",$D133="",$E133="",$E133&gt;an_final,$G133="",$M133=FALSE),"",CONF_STR*VLOOKUP(N133,Coef!$E$2:$F$17,2,FALSE))</f>
        <v/>
      </c>
      <c r="K133" s="226" t="str">
        <f t="shared" si="5"/>
        <v/>
      </c>
      <c r="L133" s="226" t="str">
        <f t="shared" si="6"/>
        <v/>
      </c>
      <c r="M133" s="367" t="b">
        <f t="shared" si="7"/>
        <v>0</v>
      </c>
      <c r="N133" s="220">
        <f t="shared" si="9"/>
        <v>1</v>
      </c>
    </row>
    <row r="134" spans="1:14" x14ac:dyDescent="0.2">
      <c r="A134" s="216">
        <v>125</v>
      </c>
      <c r="B134" s="39"/>
      <c r="C134" s="39"/>
      <c r="D134" s="39"/>
      <c r="E134" s="38"/>
      <c r="F134" s="48"/>
      <c r="G134" s="38"/>
      <c r="H134" s="38"/>
      <c r="I134" s="67" t="str">
        <f>IF(OR($B134="",$C134="",$D134="",$E134="",$E134&lt;an_initial,$E134&gt;an_final,$G134="",$M134=FALSE),"",CONF_STR*VLOOKUP(N134,Coef!$E$2:$F$17,2,FALSE))</f>
        <v/>
      </c>
      <c r="J134" s="67" t="str">
        <f>IF(OR($B134="",$C134="",$D134="",$E134="",$E134&gt;an_final,$G134="",$M134=FALSE),"",CONF_STR*VLOOKUP(N134,Coef!$E$2:$F$17,2,FALSE))</f>
        <v/>
      </c>
      <c r="K134" s="226" t="str">
        <f t="shared" si="5"/>
        <v/>
      </c>
      <c r="L134" s="226" t="str">
        <f t="shared" si="6"/>
        <v/>
      </c>
      <c r="M134" s="367" t="b">
        <f t="shared" si="7"/>
        <v>0</v>
      </c>
      <c r="N134" s="220">
        <f t="shared" si="9"/>
        <v>1</v>
      </c>
    </row>
    <row r="135" spans="1:14" x14ac:dyDescent="0.2">
      <c r="A135" s="216">
        <v>126</v>
      </c>
      <c r="B135" s="39"/>
      <c r="C135" s="39"/>
      <c r="D135" s="39"/>
      <c r="E135" s="38"/>
      <c r="F135" s="48"/>
      <c r="G135" s="38"/>
      <c r="H135" s="38"/>
      <c r="I135" s="67" t="str">
        <f>IF(OR($B135="",$C135="",$D135="",$E135="",$E135&lt;an_initial,$E135&gt;an_final,$G135="",$M135=FALSE),"",CONF_STR*VLOOKUP(N135,Coef!$E$2:$F$17,2,FALSE))</f>
        <v/>
      </c>
      <c r="J135" s="67" t="str">
        <f>IF(OR($B135="",$C135="",$D135="",$E135="",$E135&gt;an_final,$G135="",$M135=FALSE),"",CONF_STR*VLOOKUP(N135,Coef!$E$2:$F$17,2,FALSE))</f>
        <v/>
      </c>
      <c r="K135" s="226" t="str">
        <f t="shared" si="5"/>
        <v/>
      </c>
      <c r="L135" s="226" t="str">
        <f t="shared" si="6"/>
        <v/>
      </c>
      <c r="M135" s="367" t="b">
        <f t="shared" si="7"/>
        <v>0</v>
      </c>
      <c r="N135" s="220">
        <f t="shared" si="9"/>
        <v>1</v>
      </c>
    </row>
    <row r="136" spans="1:14" x14ac:dyDescent="0.2">
      <c r="A136" s="216">
        <v>127</v>
      </c>
      <c r="B136" s="39"/>
      <c r="C136" s="39"/>
      <c r="D136" s="39"/>
      <c r="E136" s="38"/>
      <c r="F136" s="48"/>
      <c r="G136" s="38"/>
      <c r="H136" s="38"/>
      <c r="I136" s="67" t="str">
        <f>IF(OR($B136="",$C136="",$D136="",$E136="",$E136&lt;an_initial,$E136&gt;an_final,$G136="",$M136=FALSE),"",CONF_STR*VLOOKUP(N136,Coef!$E$2:$F$17,2,FALSE))</f>
        <v/>
      </c>
      <c r="J136" s="67" t="str">
        <f>IF(OR($B136="",$C136="",$D136="",$E136="",$E136&gt;an_final,$G136="",$M136=FALSE),"",CONF_STR*VLOOKUP(N136,Coef!$E$2:$F$17,2,FALSE))</f>
        <v/>
      </c>
      <c r="K136" s="226" t="str">
        <f t="shared" si="5"/>
        <v/>
      </c>
      <c r="L136" s="226" t="str">
        <f t="shared" si="6"/>
        <v/>
      </c>
      <c r="M136" s="367" t="b">
        <f t="shared" si="7"/>
        <v>0</v>
      </c>
      <c r="N136" s="220">
        <f t="shared" si="9"/>
        <v>1</v>
      </c>
    </row>
    <row r="137" spans="1:14" x14ac:dyDescent="0.2">
      <c r="A137" s="216">
        <v>128</v>
      </c>
      <c r="B137" s="39"/>
      <c r="C137" s="39"/>
      <c r="D137" s="39"/>
      <c r="E137" s="38"/>
      <c r="F137" s="48"/>
      <c r="G137" s="38"/>
      <c r="H137" s="38"/>
      <c r="I137" s="67" t="str">
        <f>IF(OR($B137="",$C137="",$D137="",$E137="",$E137&lt;an_initial,$E137&gt;an_final,$G137="",$M137=FALSE),"",CONF_STR*VLOOKUP(N137,Coef!$E$2:$F$17,2,FALSE))</f>
        <v/>
      </c>
      <c r="J137" s="67" t="str">
        <f>IF(OR($B137="",$C137="",$D137="",$E137="",$E137&gt;an_final,$G137="",$M137=FALSE),"",CONF_STR*VLOOKUP(N137,Coef!$E$2:$F$17,2,FALSE))</f>
        <v/>
      </c>
      <c r="K137" s="226" t="str">
        <f t="shared" si="5"/>
        <v/>
      </c>
      <c r="L137" s="226" t="str">
        <f t="shared" si="6"/>
        <v/>
      </c>
      <c r="M137" s="367" t="b">
        <f t="shared" si="7"/>
        <v>0</v>
      </c>
      <c r="N137" s="220">
        <f t="shared" si="9"/>
        <v>1</v>
      </c>
    </row>
    <row r="138" spans="1:14" x14ac:dyDescent="0.2">
      <c r="A138" s="216">
        <v>129</v>
      </c>
      <c r="B138" s="39"/>
      <c r="C138" s="39"/>
      <c r="D138" s="39"/>
      <c r="E138" s="38"/>
      <c r="F138" s="48"/>
      <c r="G138" s="38"/>
      <c r="H138" s="38"/>
      <c r="I138" s="67" t="str">
        <f>IF(OR($B138="",$C138="",$D138="",$E138="",$E138&lt;an_initial,$E138&gt;an_final,$G138="",$M138=FALSE),"",CONF_STR*VLOOKUP(N138,Coef!$E$2:$F$17,2,FALSE))</f>
        <v/>
      </c>
      <c r="J138" s="67" t="str">
        <f>IF(OR($B138="",$C138="",$D138="",$E138="",$E138&gt;an_final,$G138="",$M138=FALSE),"",CONF_STR*VLOOKUP(N138,Coef!$E$2:$F$17,2,FALSE))</f>
        <v/>
      </c>
      <c r="K138" s="226" t="str">
        <f t="shared" ref="K138:K201" si="10">IF(OR($B138="",$C138="",$D138="",$E138="",$E138&gt;an_final,$G138="",$M138=FALSE),"",IF($E138&gt;=an_initial,1,""))</f>
        <v/>
      </c>
      <c r="L138" s="226" t="str">
        <f t="shared" ref="L138:L201" si="11">IF(OR($B138="",$C138="",$D138="",$E138="",$E138&gt;an_final,$G138="",$M138=FALSE),"",1)</f>
        <v/>
      </c>
      <c r="M138" s="367" t="b">
        <f t="shared" ref="M138:M201" si="12">IF(nume_candidat="",FALSE,ISNUMBER(SEARCH(nume_candidat,$B138)))</f>
        <v>0</v>
      </c>
      <c r="N138" s="220">
        <f t="shared" ref="N138:N169" si="13">LEN(B138)-LEN(SUBSTITUTE(B138,",",""))+1</f>
        <v>1</v>
      </c>
    </row>
    <row r="139" spans="1:14" x14ac:dyDescent="0.2">
      <c r="A139" s="216">
        <v>130</v>
      </c>
      <c r="B139" s="39"/>
      <c r="C139" s="39"/>
      <c r="D139" s="39"/>
      <c r="E139" s="38"/>
      <c r="F139" s="48"/>
      <c r="G139" s="38"/>
      <c r="H139" s="38"/>
      <c r="I139" s="67" t="str">
        <f>IF(OR($B139="",$C139="",$D139="",$E139="",$E139&lt;an_initial,$E139&gt;an_final,$G139="",$M139=FALSE),"",CONF_STR*VLOOKUP(N139,Coef!$E$2:$F$17,2,FALSE))</f>
        <v/>
      </c>
      <c r="J139" s="67" t="str">
        <f>IF(OR($B139="",$C139="",$D139="",$E139="",$E139&gt;an_final,$G139="",$M139=FALSE),"",CONF_STR*VLOOKUP(N139,Coef!$E$2:$F$17,2,FALSE))</f>
        <v/>
      </c>
      <c r="K139" s="226" t="str">
        <f t="shared" si="10"/>
        <v/>
      </c>
      <c r="L139" s="226" t="str">
        <f t="shared" si="11"/>
        <v/>
      </c>
      <c r="M139" s="367" t="b">
        <f t="shared" si="12"/>
        <v>0</v>
      </c>
      <c r="N139" s="220">
        <f t="shared" si="13"/>
        <v>1</v>
      </c>
    </row>
    <row r="140" spans="1:14" x14ac:dyDescent="0.2">
      <c r="A140" s="216">
        <v>131</v>
      </c>
      <c r="B140" s="39"/>
      <c r="C140" s="39"/>
      <c r="D140" s="39"/>
      <c r="E140" s="38"/>
      <c r="F140" s="48"/>
      <c r="G140" s="38"/>
      <c r="H140" s="38"/>
      <c r="I140" s="67" t="str">
        <f>IF(OR($B140="",$C140="",$D140="",$E140="",$E140&lt;an_initial,$E140&gt;an_final,$G140="",$M140=FALSE),"",CONF_STR*VLOOKUP(N140,Coef!$E$2:$F$17,2,FALSE))</f>
        <v/>
      </c>
      <c r="J140" s="67" t="str">
        <f>IF(OR($B140="",$C140="",$D140="",$E140="",$E140&gt;an_final,$G140="",$M140=FALSE),"",CONF_STR*VLOOKUP(N140,Coef!$E$2:$F$17,2,FALSE))</f>
        <v/>
      </c>
      <c r="K140" s="226" t="str">
        <f t="shared" si="10"/>
        <v/>
      </c>
      <c r="L140" s="226" t="str">
        <f t="shared" si="11"/>
        <v/>
      </c>
      <c r="M140" s="367" t="b">
        <f t="shared" si="12"/>
        <v>0</v>
      </c>
      <c r="N140" s="220">
        <f t="shared" si="13"/>
        <v>1</v>
      </c>
    </row>
    <row r="141" spans="1:14" x14ac:dyDescent="0.2">
      <c r="A141" s="216">
        <v>132</v>
      </c>
      <c r="B141" s="39"/>
      <c r="C141" s="39"/>
      <c r="D141" s="39"/>
      <c r="E141" s="38"/>
      <c r="F141" s="48"/>
      <c r="G141" s="38"/>
      <c r="H141" s="38"/>
      <c r="I141" s="67" t="str">
        <f>IF(OR($B141="",$C141="",$D141="",$E141="",$E141&lt;an_initial,$E141&gt;an_final,$G141="",$M141=FALSE),"",CONF_STR*VLOOKUP(N141,Coef!$E$2:$F$17,2,FALSE))</f>
        <v/>
      </c>
      <c r="J141" s="67" t="str">
        <f>IF(OR($B141="",$C141="",$D141="",$E141="",$E141&gt;an_final,$G141="",$M141=FALSE),"",CONF_STR*VLOOKUP(N141,Coef!$E$2:$F$17,2,FALSE))</f>
        <v/>
      </c>
      <c r="K141" s="226" t="str">
        <f t="shared" si="10"/>
        <v/>
      </c>
      <c r="L141" s="226" t="str">
        <f t="shared" si="11"/>
        <v/>
      </c>
      <c r="M141" s="367" t="b">
        <f t="shared" si="12"/>
        <v>0</v>
      </c>
      <c r="N141" s="220">
        <f t="shared" si="13"/>
        <v>1</v>
      </c>
    </row>
    <row r="142" spans="1:14" x14ac:dyDescent="0.2">
      <c r="A142" s="216">
        <v>133</v>
      </c>
      <c r="B142" s="39"/>
      <c r="C142" s="39"/>
      <c r="D142" s="39"/>
      <c r="E142" s="38"/>
      <c r="F142" s="48"/>
      <c r="G142" s="38"/>
      <c r="H142" s="38"/>
      <c r="I142" s="67" t="str">
        <f>IF(OR($B142="",$C142="",$D142="",$E142="",$E142&lt;an_initial,$E142&gt;an_final,$G142="",$M142=FALSE),"",CONF_STR*VLOOKUP(N142,Coef!$E$2:$F$17,2,FALSE))</f>
        <v/>
      </c>
      <c r="J142" s="67" t="str">
        <f>IF(OR($B142="",$C142="",$D142="",$E142="",$E142&gt;an_final,$G142="",$M142=FALSE),"",CONF_STR*VLOOKUP(N142,Coef!$E$2:$F$17,2,FALSE))</f>
        <v/>
      </c>
      <c r="K142" s="226" t="str">
        <f t="shared" si="10"/>
        <v/>
      </c>
      <c r="L142" s="226" t="str">
        <f t="shared" si="11"/>
        <v/>
      </c>
      <c r="M142" s="367" t="b">
        <f t="shared" si="12"/>
        <v>0</v>
      </c>
      <c r="N142" s="220">
        <f t="shared" si="13"/>
        <v>1</v>
      </c>
    </row>
    <row r="143" spans="1:14" x14ac:dyDescent="0.2">
      <c r="A143" s="216">
        <v>134</v>
      </c>
      <c r="B143" s="39"/>
      <c r="C143" s="39"/>
      <c r="D143" s="39"/>
      <c r="E143" s="38"/>
      <c r="F143" s="48"/>
      <c r="G143" s="38"/>
      <c r="H143" s="38"/>
      <c r="I143" s="67" t="str">
        <f>IF(OR($B143="",$C143="",$D143="",$E143="",$E143&lt;an_initial,$E143&gt;an_final,$G143="",$M143=FALSE),"",CONF_STR*VLOOKUP(N143,Coef!$E$2:$F$17,2,FALSE))</f>
        <v/>
      </c>
      <c r="J143" s="67" t="str">
        <f>IF(OR($B143="",$C143="",$D143="",$E143="",$E143&gt;an_final,$G143="",$M143=FALSE),"",CONF_STR*VLOOKUP(N143,Coef!$E$2:$F$17,2,FALSE))</f>
        <v/>
      </c>
      <c r="K143" s="226" t="str">
        <f t="shared" si="10"/>
        <v/>
      </c>
      <c r="L143" s="226" t="str">
        <f t="shared" si="11"/>
        <v/>
      </c>
      <c r="M143" s="367" t="b">
        <f t="shared" si="12"/>
        <v>0</v>
      </c>
      <c r="N143" s="220">
        <f t="shared" si="13"/>
        <v>1</v>
      </c>
    </row>
    <row r="144" spans="1:14" x14ac:dyDescent="0.2">
      <c r="A144" s="216">
        <v>135</v>
      </c>
      <c r="B144" s="39"/>
      <c r="C144" s="39"/>
      <c r="D144" s="39"/>
      <c r="E144" s="38"/>
      <c r="F144" s="48"/>
      <c r="G144" s="38"/>
      <c r="H144" s="38"/>
      <c r="I144" s="67" t="str">
        <f>IF(OR($B144="",$C144="",$D144="",$E144="",$E144&lt;an_initial,$E144&gt;an_final,$G144="",$M144=FALSE),"",CONF_STR*VLOOKUP(N144,Coef!$E$2:$F$17,2,FALSE))</f>
        <v/>
      </c>
      <c r="J144" s="67" t="str">
        <f>IF(OR($B144="",$C144="",$D144="",$E144="",$E144&gt;an_final,$G144="",$M144=FALSE),"",CONF_STR*VLOOKUP(N144,Coef!$E$2:$F$17,2,FALSE))</f>
        <v/>
      </c>
      <c r="K144" s="226" t="str">
        <f t="shared" si="10"/>
        <v/>
      </c>
      <c r="L144" s="226" t="str">
        <f t="shared" si="11"/>
        <v/>
      </c>
      <c r="M144" s="367" t="b">
        <f t="shared" si="12"/>
        <v>0</v>
      </c>
      <c r="N144" s="220">
        <f t="shared" si="13"/>
        <v>1</v>
      </c>
    </row>
    <row r="145" spans="1:14" x14ac:dyDescent="0.2">
      <c r="A145" s="216">
        <v>136</v>
      </c>
      <c r="B145" s="39"/>
      <c r="C145" s="39"/>
      <c r="D145" s="39"/>
      <c r="E145" s="38"/>
      <c r="F145" s="48"/>
      <c r="G145" s="38"/>
      <c r="H145" s="38"/>
      <c r="I145" s="67" t="str">
        <f>IF(OR($B145="",$C145="",$D145="",$E145="",$E145&lt;an_initial,$E145&gt;an_final,$G145="",$M145=FALSE),"",CONF_STR*VLOOKUP(N145,Coef!$E$2:$F$17,2,FALSE))</f>
        <v/>
      </c>
      <c r="J145" s="67" t="str">
        <f>IF(OR($B145="",$C145="",$D145="",$E145="",$E145&gt;an_final,$G145="",$M145=FALSE),"",CONF_STR*VLOOKUP(N145,Coef!$E$2:$F$17,2,FALSE))</f>
        <v/>
      </c>
      <c r="K145" s="226" t="str">
        <f t="shared" si="10"/>
        <v/>
      </c>
      <c r="L145" s="226" t="str">
        <f t="shared" si="11"/>
        <v/>
      </c>
      <c r="M145" s="367" t="b">
        <f t="shared" si="12"/>
        <v>0</v>
      </c>
      <c r="N145" s="220">
        <f t="shared" si="13"/>
        <v>1</v>
      </c>
    </row>
    <row r="146" spans="1:14" x14ac:dyDescent="0.2">
      <c r="A146" s="216">
        <v>137</v>
      </c>
      <c r="B146" s="39"/>
      <c r="C146" s="39"/>
      <c r="D146" s="39"/>
      <c r="E146" s="38"/>
      <c r="F146" s="48"/>
      <c r="G146" s="38"/>
      <c r="H146" s="38"/>
      <c r="I146" s="67" t="str">
        <f>IF(OR($B146="",$C146="",$D146="",$E146="",$E146&lt;an_initial,$E146&gt;an_final,$G146="",$M146=FALSE),"",CONF_STR*VLOOKUP(N146,Coef!$E$2:$F$17,2,FALSE))</f>
        <v/>
      </c>
      <c r="J146" s="67" t="str">
        <f>IF(OR($B146="",$C146="",$D146="",$E146="",$E146&gt;an_final,$G146="",$M146=FALSE),"",CONF_STR*VLOOKUP(N146,Coef!$E$2:$F$17,2,FALSE))</f>
        <v/>
      </c>
      <c r="K146" s="226" t="str">
        <f t="shared" si="10"/>
        <v/>
      </c>
      <c r="L146" s="226" t="str">
        <f t="shared" si="11"/>
        <v/>
      </c>
      <c r="M146" s="367" t="b">
        <f t="shared" si="12"/>
        <v>0</v>
      </c>
      <c r="N146" s="220">
        <f t="shared" si="13"/>
        <v>1</v>
      </c>
    </row>
    <row r="147" spans="1:14" x14ac:dyDescent="0.2">
      <c r="A147" s="216">
        <v>138</v>
      </c>
      <c r="B147" s="39"/>
      <c r="C147" s="39"/>
      <c r="D147" s="39"/>
      <c r="E147" s="38"/>
      <c r="F147" s="48"/>
      <c r="G147" s="38"/>
      <c r="H147" s="38"/>
      <c r="I147" s="67" t="str">
        <f>IF(OR($B147="",$C147="",$D147="",$E147="",$E147&lt;an_initial,$E147&gt;an_final,$G147="",$M147=FALSE),"",CONF_STR*VLOOKUP(N147,Coef!$E$2:$F$17,2,FALSE))</f>
        <v/>
      </c>
      <c r="J147" s="67" t="str">
        <f>IF(OR($B147="",$C147="",$D147="",$E147="",$E147&gt;an_final,$G147="",$M147=FALSE),"",CONF_STR*VLOOKUP(N147,Coef!$E$2:$F$17,2,FALSE))</f>
        <v/>
      </c>
      <c r="K147" s="226" t="str">
        <f t="shared" si="10"/>
        <v/>
      </c>
      <c r="L147" s="226" t="str">
        <f t="shared" si="11"/>
        <v/>
      </c>
      <c r="M147" s="367" t="b">
        <f t="shared" si="12"/>
        <v>0</v>
      </c>
      <c r="N147" s="220">
        <f t="shared" si="13"/>
        <v>1</v>
      </c>
    </row>
    <row r="148" spans="1:14" x14ac:dyDescent="0.2">
      <c r="A148" s="216">
        <v>139</v>
      </c>
      <c r="B148" s="39"/>
      <c r="C148" s="39"/>
      <c r="D148" s="39"/>
      <c r="E148" s="38"/>
      <c r="F148" s="48"/>
      <c r="G148" s="38"/>
      <c r="H148" s="38"/>
      <c r="I148" s="67" t="str">
        <f>IF(OR($B148="",$C148="",$D148="",$E148="",$E148&lt;an_initial,$E148&gt;an_final,$G148="",$M148=FALSE),"",CONF_STR*VLOOKUP(N148,Coef!$E$2:$F$17,2,FALSE))</f>
        <v/>
      </c>
      <c r="J148" s="67" t="str">
        <f>IF(OR($B148="",$C148="",$D148="",$E148="",$E148&gt;an_final,$G148="",$M148=FALSE),"",CONF_STR*VLOOKUP(N148,Coef!$E$2:$F$17,2,FALSE))</f>
        <v/>
      </c>
      <c r="K148" s="226" t="str">
        <f t="shared" si="10"/>
        <v/>
      </c>
      <c r="L148" s="226" t="str">
        <f t="shared" si="11"/>
        <v/>
      </c>
      <c r="M148" s="367" t="b">
        <f t="shared" si="12"/>
        <v>0</v>
      </c>
      <c r="N148" s="220">
        <f t="shared" si="13"/>
        <v>1</v>
      </c>
    </row>
    <row r="149" spans="1:14" x14ac:dyDescent="0.2">
      <c r="A149" s="216">
        <v>140</v>
      </c>
      <c r="B149" s="39"/>
      <c r="C149" s="39"/>
      <c r="D149" s="39"/>
      <c r="E149" s="38"/>
      <c r="F149" s="48"/>
      <c r="G149" s="38"/>
      <c r="H149" s="38"/>
      <c r="I149" s="67" t="str">
        <f>IF(OR($B149="",$C149="",$D149="",$E149="",$E149&lt;an_initial,$E149&gt;an_final,$G149="",$M149=FALSE),"",CONF_STR*VLOOKUP(N149,Coef!$E$2:$F$17,2,FALSE))</f>
        <v/>
      </c>
      <c r="J149" s="67" t="str">
        <f>IF(OR($B149="",$C149="",$D149="",$E149="",$E149&gt;an_final,$G149="",$M149=FALSE),"",CONF_STR*VLOOKUP(N149,Coef!$E$2:$F$17,2,FALSE))</f>
        <v/>
      </c>
      <c r="K149" s="226" t="str">
        <f t="shared" si="10"/>
        <v/>
      </c>
      <c r="L149" s="226" t="str">
        <f t="shared" si="11"/>
        <v/>
      </c>
      <c r="M149" s="367" t="b">
        <f t="shared" si="12"/>
        <v>0</v>
      </c>
      <c r="N149" s="220">
        <f t="shared" si="13"/>
        <v>1</v>
      </c>
    </row>
    <row r="150" spans="1:14" x14ac:dyDescent="0.2">
      <c r="A150" s="216">
        <v>141</v>
      </c>
      <c r="B150" s="39"/>
      <c r="C150" s="39"/>
      <c r="D150" s="39"/>
      <c r="E150" s="38"/>
      <c r="F150" s="48"/>
      <c r="G150" s="38"/>
      <c r="H150" s="38"/>
      <c r="I150" s="67" t="str">
        <f>IF(OR($B150="",$C150="",$D150="",$E150="",$E150&lt;an_initial,$E150&gt;an_final,$G150="",$M150=FALSE),"",CONF_STR*VLOOKUP(N150,Coef!$E$2:$F$17,2,FALSE))</f>
        <v/>
      </c>
      <c r="J150" s="67" t="str">
        <f>IF(OR($B150="",$C150="",$D150="",$E150="",$E150&gt;an_final,$G150="",$M150=FALSE),"",CONF_STR*VLOOKUP(N150,Coef!$E$2:$F$17,2,FALSE))</f>
        <v/>
      </c>
      <c r="K150" s="226" t="str">
        <f t="shared" si="10"/>
        <v/>
      </c>
      <c r="L150" s="226" t="str">
        <f t="shared" si="11"/>
        <v/>
      </c>
      <c r="M150" s="367" t="b">
        <f t="shared" si="12"/>
        <v>0</v>
      </c>
      <c r="N150" s="220">
        <f t="shared" si="13"/>
        <v>1</v>
      </c>
    </row>
    <row r="151" spans="1:14" x14ac:dyDescent="0.2">
      <c r="A151" s="216">
        <v>142</v>
      </c>
      <c r="B151" s="39"/>
      <c r="C151" s="39"/>
      <c r="D151" s="39"/>
      <c r="E151" s="38"/>
      <c r="F151" s="48"/>
      <c r="G151" s="38"/>
      <c r="H151" s="38"/>
      <c r="I151" s="67" t="str">
        <f>IF(OR($B151="",$C151="",$D151="",$E151="",$E151&lt;an_initial,$E151&gt;an_final,$G151="",$M151=FALSE),"",CONF_STR*VLOOKUP(N151,Coef!$E$2:$F$17,2,FALSE))</f>
        <v/>
      </c>
      <c r="J151" s="67" t="str">
        <f>IF(OR($B151="",$C151="",$D151="",$E151="",$E151&gt;an_final,$G151="",$M151=FALSE),"",CONF_STR*VLOOKUP(N151,Coef!$E$2:$F$17,2,FALSE))</f>
        <v/>
      </c>
      <c r="K151" s="226" t="str">
        <f t="shared" si="10"/>
        <v/>
      </c>
      <c r="L151" s="226" t="str">
        <f t="shared" si="11"/>
        <v/>
      </c>
      <c r="M151" s="367" t="b">
        <f t="shared" si="12"/>
        <v>0</v>
      </c>
      <c r="N151" s="220">
        <f t="shared" si="13"/>
        <v>1</v>
      </c>
    </row>
    <row r="152" spans="1:14" x14ac:dyDescent="0.2">
      <c r="A152" s="216">
        <v>143</v>
      </c>
      <c r="B152" s="39"/>
      <c r="C152" s="39"/>
      <c r="D152" s="39"/>
      <c r="E152" s="38"/>
      <c r="F152" s="48"/>
      <c r="G152" s="38"/>
      <c r="H152" s="38"/>
      <c r="I152" s="67" t="str">
        <f>IF(OR($B152="",$C152="",$D152="",$E152="",$E152&lt;an_initial,$E152&gt;an_final,$G152="",$M152=FALSE),"",CONF_STR*VLOOKUP(N152,Coef!$E$2:$F$17,2,FALSE))</f>
        <v/>
      </c>
      <c r="J152" s="67" t="str">
        <f>IF(OR($B152="",$C152="",$D152="",$E152="",$E152&gt;an_final,$G152="",$M152=FALSE),"",CONF_STR*VLOOKUP(N152,Coef!$E$2:$F$17,2,FALSE))</f>
        <v/>
      </c>
      <c r="K152" s="226" t="str">
        <f t="shared" si="10"/>
        <v/>
      </c>
      <c r="L152" s="226" t="str">
        <f t="shared" si="11"/>
        <v/>
      </c>
      <c r="M152" s="367" t="b">
        <f t="shared" si="12"/>
        <v>0</v>
      </c>
      <c r="N152" s="220">
        <f t="shared" si="13"/>
        <v>1</v>
      </c>
    </row>
    <row r="153" spans="1:14" x14ac:dyDescent="0.2">
      <c r="A153" s="216">
        <v>144</v>
      </c>
      <c r="B153" s="39"/>
      <c r="C153" s="39"/>
      <c r="D153" s="39"/>
      <c r="E153" s="38"/>
      <c r="F153" s="48"/>
      <c r="G153" s="38"/>
      <c r="H153" s="38"/>
      <c r="I153" s="67" t="str">
        <f>IF(OR($B153="",$C153="",$D153="",$E153="",$E153&lt;an_initial,$E153&gt;an_final,$G153="",$M153=FALSE),"",CONF_STR*VLOOKUP(N153,Coef!$E$2:$F$17,2,FALSE))</f>
        <v/>
      </c>
      <c r="J153" s="67" t="str">
        <f>IF(OR($B153="",$C153="",$D153="",$E153="",$E153&gt;an_final,$G153="",$M153=FALSE),"",CONF_STR*VLOOKUP(N153,Coef!$E$2:$F$17,2,FALSE))</f>
        <v/>
      </c>
      <c r="K153" s="226" t="str">
        <f t="shared" si="10"/>
        <v/>
      </c>
      <c r="L153" s="226" t="str">
        <f t="shared" si="11"/>
        <v/>
      </c>
      <c r="M153" s="367" t="b">
        <f t="shared" si="12"/>
        <v>0</v>
      </c>
      <c r="N153" s="220">
        <f t="shared" si="13"/>
        <v>1</v>
      </c>
    </row>
    <row r="154" spans="1:14" x14ac:dyDescent="0.2">
      <c r="A154" s="216">
        <v>145</v>
      </c>
      <c r="B154" s="39"/>
      <c r="C154" s="39"/>
      <c r="D154" s="39"/>
      <c r="E154" s="38"/>
      <c r="F154" s="48"/>
      <c r="G154" s="38"/>
      <c r="H154" s="38"/>
      <c r="I154" s="67" t="str">
        <f>IF(OR($B154="",$C154="",$D154="",$E154="",$E154&lt;an_initial,$E154&gt;an_final,$G154="",$M154=FALSE),"",CONF_STR*VLOOKUP(N154,Coef!$E$2:$F$17,2,FALSE))</f>
        <v/>
      </c>
      <c r="J154" s="67" t="str">
        <f>IF(OR($B154="",$C154="",$D154="",$E154="",$E154&gt;an_final,$G154="",$M154=FALSE),"",CONF_STR*VLOOKUP(N154,Coef!$E$2:$F$17,2,FALSE))</f>
        <v/>
      </c>
      <c r="K154" s="226" t="str">
        <f t="shared" si="10"/>
        <v/>
      </c>
      <c r="L154" s="226" t="str">
        <f t="shared" si="11"/>
        <v/>
      </c>
      <c r="M154" s="367" t="b">
        <f t="shared" si="12"/>
        <v>0</v>
      </c>
      <c r="N154" s="220">
        <f t="shared" si="13"/>
        <v>1</v>
      </c>
    </row>
    <row r="155" spans="1:14" x14ac:dyDescent="0.2">
      <c r="A155" s="216">
        <v>146</v>
      </c>
      <c r="B155" s="39"/>
      <c r="C155" s="39"/>
      <c r="D155" s="39"/>
      <c r="E155" s="38"/>
      <c r="F155" s="48"/>
      <c r="G155" s="38"/>
      <c r="H155" s="38"/>
      <c r="I155" s="67" t="str">
        <f>IF(OR($B155="",$C155="",$D155="",$E155="",$E155&lt;an_initial,$E155&gt;an_final,$G155="",$M155=FALSE),"",CONF_STR*VLOOKUP(N155,Coef!$E$2:$F$17,2,FALSE))</f>
        <v/>
      </c>
      <c r="J155" s="67" t="str">
        <f>IF(OR($B155="",$C155="",$D155="",$E155="",$E155&gt;an_final,$G155="",$M155=FALSE),"",CONF_STR*VLOOKUP(N155,Coef!$E$2:$F$17,2,FALSE))</f>
        <v/>
      </c>
      <c r="K155" s="226" t="str">
        <f t="shared" si="10"/>
        <v/>
      </c>
      <c r="L155" s="226" t="str">
        <f t="shared" si="11"/>
        <v/>
      </c>
      <c r="M155" s="367" t="b">
        <f t="shared" si="12"/>
        <v>0</v>
      </c>
      <c r="N155" s="220">
        <f t="shared" si="13"/>
        <v>1</v>
      </c>
    </row>
    <row r="156" spans="1:14" x14ac:dyDescent="0.2">
      <c r="A156" s="216">
        <v>147</v>
      </c>
      <c r="B156" s="39"/>
      <c r="C156" s="39"/>
      <c r="D156" s="39"/>
      <c r="E156" s="38"/>
      <c r="F156" s="48"/>
      <c r="G156" s="38"/>
      <c r="H156" s="38"/>
      <c r="I156" s="67" t="str">
        <f>IF(OR($B156="",$C156="",$D156="",$E156="",$E156&lt;an_initial,$E156&gt;an_final,$G156="",$M156=FALSE),"",CONF_STR*VLOOKUP(N156,Coef!$E$2:$F$17,2,FALSE))</f>
        <v/>
      </c>
      <c r="J156" s="67" t="str">
        <f>IF(OR($B156="",$C156="",$D156="",$E156="",$E156&gt;an_final,$G156="",$M156=FALSE),"",CONF_STR*VLOOKUP(N156,Coef!$E$2:$F$17,2,FALSE))</f>
        <v/>
      </c>
      <c r="K156" s="226" t="str">
        <f t="shared" si="10"/>
        <v/>
      </c>
      <c r="L156" s="226" t="str">
        <f t="shared" si="11"/>
        <v/>
      </c>
      <c r="M156" s="367" t="b">
        <f t="shared" si="12"/>
        <v>0</v>
      </c>
      <c r="N156" s="220">
        <f t="shared" si="13"/>
        <v>1</v>
      </c>
    </row>
    <row r="157" spans="1:14" x14ac:dyDescent="0.2">
      <c r="A157" s="216">
        <v>148</v>
      </c>
      <c r="B157" s="39"/>
      <c r="C157" s="39"/>
      <c r="D157" s="39"/>
      <c r="E157" s="38"/>
      <c r="F157" s="48"/>
      <c r="G157" s="38"/>
      <c r="H157" s="38"/>
      <c r="I157" s="67" t="str">
        <f>IF(OR($B157="",$C157="",$D157="",$E157="",$E157&lt;an_initial,$E157&gt;an_final,$G157="",$M157=FALSE),"",CONF_STR*VLOOKUP(N157,Coef!$E$2:$F$17,2,FALSE))</f>
        <v/>
      </c>
      <c r="J157" s="67" t="str">
        <f>IF(OR($B157="",$C157="",$D157="",$E157="",$E157&gt;an_final,$G157="",$M157=FALSE),"",CONF_STR*VLOOKUP(N157,Coef!$E$2:$F$17,2,FALSE))</f>
        <v/>
      </c>
      <c r="K157" s="226" t="str">
        <f t="shared" si="10"/>
        <v/>
      </c>
      <c r="L157" s="226" t="str">
        <f t="shared" si="11"/>
        <v/>
      </c>
      <c r="M157" s="367" t="b">
        <f t="shared" si="12"/>
        <v>0</v>
      </c>
      <c r="N157" s="220">
        <f t="shared" si="13"/>
        <v>1</v>
      </c>
    </row>
    <row r="158" spans="1:14" x14ac:dyDescent="0.2">
      <c r="A158" s="216">
        <v>149</v>
      </c>
      <c r="B158" s="39"/>
      <c r="C158" s="39"/>
      <c r="D158" s="39"/>
      <c r="E158" s="38"/>
      <c r="F158" s="48"/>
      <c r="G158" s="38"/>
      <c r="H158" s="38"/>
      <c r="I158" s="67" t="str">
        <f>IF(OR($B158="",$C158="",$D158="",$E158="",$E158&lt;an_initial,$E158&gt;an_final,$G158="",$M158=FALSE),"",CONF_STR*VLOOKUP(N158,Coef!$E$2:$F$17,2,FALSE))</f>
        <v/>
      </c>
      <c r="J158" s="67" t="str">
        <f>IF(OR($B158="",$C158="",$D158="",$E158="",$E158&gt;an_final,$G158="",$M158=FALSE),"",CONF_STR*VLOOKUP(N158,Coef!$E$2:$F$17,2,FALSE))</f>
        <v/>
      </c>
      <c r="K158" s="226" t="str">
        <f t="shared" si="10"/>
        <v/>
      </c>
      <c r="L158" s="226" t="str">
        <f t="shared" si="11"/>
        <v/>
      </c>
      <c r="M158" s="367" t="b">
        <f t="shared" si="12"/>
        <v>0</v>
      </c>
      <c r="N158" s="220">
        <f t="shared" si="13"/>
        <v>1</v>
      </c>
    </row>
    <row r="159" spans="1:14" x14ac:dyDescent="0.2">
      <c r="A159" s="216">
        <v>150</v>
      </c>
      <c r="B159" s="39"/>
      <c r="C159" s="39"/>
      <c r="D159" s="39"/>
      <c r="E159" s="38"/>
      <c r="F159" s="48"/>
      <c r="G159" s="38"/>
      <c r="H159" s="38"/>
      <c r="I159" s="67" t="str">
        <f>IF(OR($B159="",$C159="",$D159="",$E159="",$E159&lt;an_initial,$E159&gt;an_final,$G159="",$M159=FALSE),"",CONF_STR*VLOOKUP(N159,Coef!$E$2:$F$17,2,FALSE))</f>
        <v/>
      </c>
      <c r="J159" s="67" t="str">
        <f>IF(OR($B159="",$C159="",$D159="",$E159="",$E159&gt;an_final,$G159="",$M159=FALSE),"",CONF_STR*VLOOKUP(N159,Coef!$E$2:$F$17,2,FALSE))</f>
        <v/>
      </c>
      <c r="K159" s="226" t="str">
        <f t="shared" si="10"/>
        <v/>
      </c>
      <c r="L159" s="226" t="str">
        <f t="shared" si="11"/>
        <v/>
      </c>
      <c r="M159" s="367" t="b">
        <f t="shared" si="12"/>
        <v>0</v>
      </c>
      <c r="N159" s="220">
        <f t="shared" si="13"/>
        <v>1</v>
      </c>
    </row>
    <row r="160" spans="1:14" x14ac:dyDescent="0.2">
      <c r="A160" s="216">
        <v>151</v>
      </c>
      <c r="B160" s="39"/>
      <c r="C160" s="39"/>
      <c r="D160" s="39"/>
      <c r="E160" s="38"/>
      <c r="F160" s="48"/>
      <c r="G160" s="38"/>
      <c r="H160" s="38"/>
      <c r="I160" s="67" t="str">
        <f>IF(OR($B160="",$C160="",$D160="",$E160="",$E160&lt;an_initial,$E160&gt;an_final,$G160="",$M160=FALSE),"",CONF_STR*VLOOKUP(N160,Coef!$E$2:$F$17,2,FALSE))</f>
        <v/>
      </c>
      <c r="J160" s="67" t="str">
        <f>IF(OR($B160="",$C160="",$D160="",$E160="",$E160&gt;an_final,$G160="",$M160=FALSE),"",CONF_STR*VLOOKUP(N160,Coef!$E$2:$F$17,2,FALSE))</f>
        <v/>
      </c>
      <c r="K160" s="226" t="str">
        <f t="shared" si="10"/>
        <v/>
      </c>
      <c r="L160" s="226" t="str">
        <f t="shared" si="11"/>
        <v/>
      </c>
      <c r="M160" s="367" t="b">
        <f t="shared" si="12"/>
        <v>0</v>
      </c>
      <c r="N160" s="220">
        <f t="shared" si="13"/>
        <v>1</v>
      </c>
    </row>
    <row r="161" spans="1:14" x14ac:dyDescent="0.2">
      <c r="A161" s="216">
        <v>152</v>
      </c>
      <c r="B161" s="39"/>
      <c r="C161" s="39"/>
      <c r="D161" s="39"/>
      <c r="E161" s="38"/>
      <c r="F161" s="48"/>
      <c r="G161" s="38"/>
      <c r="H161" s="38"/>
      <c r="I161" s="67" t="str">
        <f>IF(OR($B161="",$C161="",$D161="",$E161="",$E161&lt;an_initial,$E161&gt;an_final,$G161="",$M161=FALSE),"",CONF_STR*VLOOKUP(N161,Coef!$E$2:$F$17,2,FALSE))</f>
        <v/>
      </c>
      <c r="J161" s="67" t="str">
        <f>IF(OR($B161="",$C161="",$D161="",$E161="",$E161&gt;an_final,$G161="",$M161=FALSE),"",CONF_STR*VLOOKUP(N161,Coef!$E$2:$F$17,2,FALSE))</f>
        <v/>
      </c>
      <c r="K161" s="226" t="str">
        <f t="shared" si="10"/>
        <v/>
      </c>
      <c r="L161" s="226" t="str">
        <f t="shared" si="11"/>
        <v/>
      </c>
      <c r="M161" s="367" t="b">
        <f t="shared" si="12"/>
        <v>0</v>
      </c>
      <c r="N161" s="220">
        <f t="shared" si="13"/>
        <v>1</v>
      </c>
    </row>
    <row r="162" spans="1:14" x14ac:dyDescent="0.2">
      <c r="A162" s="216">
        <v>153</v>
      </c>
      <c r="B162" s="39"/>
      <c r="C162" s="39"/>
      <c r="D162" s="39"/>
      <c r="E162" s="38"/>
      <c r="F162" s="48"/>
      <c r="G162" s="38"/>
      <c r="H162" s="38"/>
      <c r="I162" s="67" t="str">
        <f>IF(OR($B162="",$C162="",$D162="",$E162="",$E162&lt;an_initial,$E162&gt;an_final,$G162="",$M162=FALSE),"",CONF_STR*VLOOKUP(N162,Coef!$E$2:$F$17,2,FALSE))</f>
        <v/>
      </c>
      <c r="J162" s="67" t="str">
        <f>IF(OR($B162="",$C162="",$D162="",$E162="",$E162&gt;an_final,$G162="",$M162=FALSE),"",CONF_STR*VLOOKUP(N162,Coef!$E$2:$F$17,2,FALSE))</f>
        <v/>
      </c>
      <c r="K162" s="226" t="str">
        <f t="shared" si="10"/>
        <v/>
      </c>
      <c r="L162" s="226" t="str">
        <f t="shared" si="11"/>
        <v/>
      </c>
      <c r="M162" s="367" t="b">
        <f t="shared" si="12"/>
        <v>0</v>
      </c>
      <c r="N162" s="220">
        <f t="shared" si="13"/>
        <v>1</v>
      </c>
    </row>
    <row r="163" spans="1:14" x14ac:dyDescent="0.2">
      <c r="A163" s="216">
        <v>154</v>
      </c>
      <c r="B163" s="39"/>
      <c r="C163" s="39"/>
      <c r="D163" s="39"/>
      <c r="E163" s="38"/>
      <c r="F163" s="48"/>
      <c r="G163" s="38"/>
      <c r="H163" s="38"/>
      <c r="I163" s="67" t="str">
        <f>IF(OR($B163="",$C163="",$D163="",$E163="",$E163&lt;an_initial,$E163&gt;an_final,$G163="",$M163=FALSE),"",CONF_STR*VLOOKUP(N163,Coef!$E$2:$F$17,2,FALSE))</f>
        <v/>
      </c>
      <c r="J163" s="67" t="str">
        <f>IF(OR($B163="",$C163="",$D163="",$E163="",$E163&gt;an_final,$G163="",$M163=FALSE),"",CONF_STR*VLOOKUP(N163,Coef!$E$2:$F$17,2,FALSE))</f>
        <v/>
      </c>
      <c r="K163" s="226" t="str">
        <f t="shared" si="10"/>
        <v/>
      </c>
      <c r="L163" s="226" t="str">
        <f t="shared" si="11"/>
        <v/>
      </c>
      <c r="M163" s="367" t="b">
        <f t="shared" si="12"/>
        <v>0</v>
      </c>
      <c r="N163" s="220">
        <f t="shared" si="13"/>
        <v>1</v>
      </c>
    </row>
    <row r="164" spans="1:14" x14ac:dyDescent="0.2">
      <c r="A164" s="216">
        <v>155</v>
      </c>
      <c r="B164" s="39"/>
      <c r="C164" s="39"/>
      <c r="D164" s="39"/>
      <c r="E164" s="38"/>
      <c r="F164" s="48"/>
      <c r="G164" s="38"/>
      <c r="H164" s="38"/>
      <c r="I164" s="67" t="str">
        <f>IF(OR($B164="",$C164="",$D164="",$E164="",$E164&lt;an_initial,$E164&gt;an_final,$G164="",$M164=FALSE),"",CONF_STR*VLOOKUP(N164,Coef!$E$2:$F$17,2,FALSE))</f>
        <v/>
      </c>
      <c r="J164" s="67" t="str">
        <f>IF(OR($B164="",$C164="",$D164="",$E164="",$E164&gt;an_final,$G164="",$M164=FALSE),"",CONF_STR*VLOOKUP(N164,Coef!$E$2:$F$17,2,FALSE))</f>
        <v/>
      </c>
      <c r="K164" s="226" t="str">
        <f t="shared" si="10"/>
        <v/>
      </c>
      <c r="L164" s="226" t="str">
        <f t="shared" si="11"/>
        <v/>
      </c>
      <c r="M164" s="367" t="b">
        <f t="shared" si="12"/>
        <v>0</v>
      </c>
      <c r="N164" s="220">
        <f t="shared" si="13"/>
        <v>1</v>
      </c>
    </row>
    <row r="165" spans="1:14" x14ac:dyDescent="0.2">
      <c r="A165" s="216">
        <v>156</v>
      </c>
      <c r="B165" s="39"/>
      <c r="C165" s="39"/>
      <c r="D165" s="39"/>
      <c r="E165" s="38"/>
      <c r="F165" s="48"/>
      <c r="G165" s="38"/>
      <c r="H165" s="38"/>
      <c r="I165" s="67" t="str">
        <f>IF(OR($B165="",$C165="",$D165="",$E165="",$E165&lt;an_initial,$E165&gt;an_final,$G165="",$M165=FALSE),"",CONF_STR*VLOOKUP(N165,Coef!$E$2:$F$17,2,FALSE))</f>
        <v/>
      </c>
      <c r="J165" s="67" t="str">
        <f>IF(OR($B165="",$C165="",$D165="",$E165="",$E165&gt;an_final,$G165="",$M165=FALSE),"",CONF_STR*VLOOKUP(N165,Coef!$E$2:$F$17,2,FALSE))</f>
        <v/>
      </c>
      <c r="K165" s="226" t="str">
        <f t="shared" si="10"/>
        <v/>
      </c>
      <c r="L165" s="226" t="str">
        <f t="shared" si="11"/>
        <v/>
      </c>
      <c r="M165" s="367" t="b">
        <f t="shared" si="12"/>
        <v>0</v>
      </c>
      <c r="N165" s="220">
        <f t="shared" si="13"/>
        <v>1</v>
      </c>
    </row>
    <row r="166" spans="1:14" x14ac:dyDescent="0.2">
      <c r="A166" s="216">
        <v>157</v>
      </c>
      <c r="B166" s="39"/>
      <c r="C166" s="39"/>
      <c r="D166" s="39"/>
      <c r="E166" s="38"/>
      <c r="F166" s="48"/>
      <c r="G166" s="38"/>
      <c r="H166" s="38"/>
      <c r="I166" s="67" t="str">
        <f>IF(OR($B166="",$C166="",$D166="",$E166="",$E166&lt;an_initial,$E166&gt;an_final,$G166="",$M166=FALSE),"",CONF_STR*VLOOKUP(N166,Coef!$E$2:$F$17,2,FALSE))</f>
        <v/>
      </c>
      <c r="J166" s="67" t="str">
        <f>IF(OR($B166="",$C166="",$D166="",$E166="",$E166&gt;an_final,$G166="",$M166=FALSE),"",CONF_STR*VLOOKUP(N166,Coef!$E$2:$F$17,2,FALSE))</f>
        <v/>
      </c>
      <c r="K166" s="226" t="str">
        <f t="shared" si="10"/>
        <v/>
      </c>
      <c r="L166" s="226" t="str">
        <f t="shared" si="11"/>
        <v/>
      </c>
      <c r="M166" s="367" t="b">
        <f t="shared" si="12"/>
        <v>0</v>
      </c>
      <c r="N166" s="220">
        <f t="shared" si="13"/>
        <v>1</v>
      </c>
    </row>
    <row r="167" spans="1:14" x14ac:dyDescent="0.2">
      <c r="A167" s="216">
        <v>158</v>
      </c>
      <c r="B167" s="39"/>
      <c r="C167" s="39"/>
      <c r="D167" s="39"/>
      <c r="E167" s="38"/>
      <c r="F167" s="48"/>
      <c r="G167" s="38"/>
      <c r="H167" s="38"/>
      <c r="I167" s="67" t="str">
        <f>IF(OR($B167="",$C167="",$D167="",$E167="",$E167&lt;an_initial,$E167&gt;an_final,$G167="",$M167=FALSE),"",CONF_STR*VLOOKUP(N167,Coef!$E$2:$F$17,2,FALSE))</f>
        <v/>
      </c>
      <c r="J167" s="67" t="str">
        <f>IF(OR($B167="",$C167="",$D167="",$E167="",$E167&gt;an_final,$G167="",$M167=FALSE),"",CONF_STR*VLOOKUP(N167,Coef!$E$2:$F$17,2,FALSE))</f>
        <v/>
      </c>
      <c r="K167" s="226" t="str">
        <f t="shared" si="10"/>
        <v/>
      </c>
      <c r="L167" s="226" t="str">
        <f t="shared" si="11"/>
        <v/>
      </c>
      <c r="M167" s="367" t="b">
        <f t="shared" si="12"/>
        <v>0</v>
      </c>
      <c r="N167" s="220">
        <f t="shared" si="13"/>
        <v>1</v>
      </c>
    </row>
    <row r="168" spans="1:14" x14ac:dyDescent="0.2">
      <c r="A168" s="216">
        <v>159</v>
      </c>
      <c r="B168" s="39"/>
      <c r="C168" s="39"/>
      <c r="D168" s="39"/>
      <c r="E168" s="38"/>
      <c r="F168" s="48"/>
      <c r="G168" s="38"/>
      <c r="H168" s="38"/>
      <c r="I168" s="67" t="str">
        <f>IF(OR($B168="",$C168="",$D168="",$E168="",$E168&lt;an_initial,$E168&gt;an_final,$G168="",$M168=FALSE),"",CONF_STR*VLOOKUP(N168,Coef!$E$2:$F$17,2,FALSE))</f>
        <v/>
      </c>
      <c r="J168" s="67" t="str">
        <f>IF(OR($B168="",$C168="",$D168="",$E168="",$E168&gt;an_final,$G168="",$M168=FALSE),"",CONF_STR*VLOOKUP(N168,Coef!$E$2:$F$17,2,FALSE))</f>
        <v/>
      </c>
      <c r="K168" s="226" t="str">
        <f t="shared" si="10"/>
        <v/>
      </c>
      <c r="L168" s="226" t="str">
        <f t="shared" si="11"/>
        <v/>
      </c>
      <c r="M168" s="367" t="b">
        <f t="shared" si="12"/>
        <v>0</v>
      </c>
      <c r="N168" s="220">
        <f t="shared" si="13"/>
        <v>1</v>
      </c>
    </row>
    <row r="169" spans="1:14" x14ac:dyDescent="0.2">
      <c r="A169" s="216">
        <v>160</v>
      </c>
      <c r="B169" s="39"/>
      <c r="C169" s="39"/>
      <c r="D169" s="39"/>
      <c r="E169" s="38"/>
      <c r="F169" s="48"/>
      <c r="G169" s="38"/>
      <c r="H169" s="38"/>
      <c r="I169" s="67" t="str">
        <f>IF(OR($B169="",$C169="",$D169="",$E169="",$E169&lt;an_initial,$E169&gt;an_final,$G169="",$M169=FALSE),"",CONF_STR*VLOOKUP(N169,Coef!$E$2:$F$17,2,FALSE))</f>
        <v/>
      </c>
      <c r="J169" s="67" t="str">
        <f>IF(OR($B169="",$C169="",$D169="",$E169="",$E169&gt;an_final,$G169="",$M169=FALSE),"",CONF_STR*VLOOKUP(N169,Coef!$E$2:$F$17,2,FALSE))</f>
        <v/>
      </c>
      <c r="K169" s="226" t="str">
        <f t="shared" si="10"/>
        <v/>
      </c>
      <c r="L169" s="226" t="str">
        <f t="shared" si="11"/>
        <v/>
      </c>
      <c r="M169" s="367" t="b">
        <f t="shared" si="12"/>
        <v>0</v>
      </c>
      <c r="N169" s="220">
        <f t="shared" si="13"/>
        <v>1</v>
      </c>
    </row>
    <row r="170" spans="1:14" x14ac:dyDescent="0.2">
      <c r="A170" s="216">
        <v>161</v>
      </c>
      <c r="B170" s="39"/>
      <c r="C170" s="39"/>
      <c r="D170" s="39"/>
      <c r="E170" s="38"/>
      <c r="F170" s="48"/>
      <c r="G170" s="38"/>
      <c r="H170" s="38"/>
      <c r="I170" s="67" t="str">
        <f>IF(OR($B170="",$C170="",$D170="",$E170="",$E170&lt;an_initial,$E170&gt;an_final,$G170="",$M170=FALSE),"",CONF_STR*VLOOKUP(N170,Coef!$E$2:$F$17,2,FALSE))</f>
        <v/>
      </c>
      <c r="J170" s="67" t="str">
        <f>IF(OR($B170="",$C170="",$D170="",$E170="",$E170&gt;an_final,$G170="",$M170=FALSE),"",CONF_STR*VLOOKUP(N170,Coef!$E$2:$F$17,2,FALSE))</f>
        <v/>
      </c>
      <c r="K170" s="226" t="str">
        <f t="shared" si="10"/>
        <v/>
      </c>
      <c r="L170" s="226" t="str">
        <f t="shared" si="11"/>
        <v/>
      </c>
      <c r="M170" s="367" t="b">
        <f t="shared" si="12"/>
        <v>0</v>
      </c>
      <c r="N170" s="220">
        <f t="shared" ref="N170:N202" si="14">LEN(B170)-LEN(SUBSTITUTE(B170,",",""))+1</f>
        <v>1</v>
      </c>
    </row>
    <row r="171" spans="1:14" x14ac:dyDescent="0.2">
      <c r="A171" s="216">
        <v>162</v>
      </c>
      <c r="B171" s="39"/>
      <c r="C171" s="39"/>
      <c r="D171" s="39"/>
      <c r="E171" s="38"/>
      <c r="F171" s="48"/>
      <c r="G171" s="38"/>
      <c r="H171" s="38"/>
      <c r="I171" s="67" t="str">
        <f>IF(OR($B171="",$C171="",$D171="",$E171="",$E171&lt;an_initial,$E171&gt;an_final,$G171="",$M171=FALSE),"",CONF_STR*VLOOKUP(N171,Coef!$E$2:$F$17,2,FALSE))</f>
        <v/>
      </c>
      <c r="J171" s="67" t="str">
        <f>IF(OR($B171="",$C171="",$D171="",$E171="",$E171&gt;an_final,$G171="",$M171=FALSE),"",CONF_STR*VLOOKUP(N171,Coef!$E$2:$F$17,2,FALSE))</f>
        <v/>
      </c>
      <c r="K171" s="226" t="str">
        <f t="shared" si="10"/>
        <v/>
      </c>
      <c r="L171" s="226" t="str">
        <f t="shared" si="11"/>
        <v/>
      </c>
      <c r="M171" s="367" t="b">
        <f t="shared" si="12"/>
        <v>0</v>
      </c>
      <c r="N171" s="220">
        <f t="shared" si="14"/>
        <v>1</v>
      </c>
    </row>
    <row r="172" spans="1:14" x14ac:dyDescent="0.2">
      <c r="A172" s="216">
        <v>163</v>
      </c>
      <c r="B172" s="39"/>
      <c r="C172" s="39"/>
      <c r="D172" s="39"/>
      <c r="E172" s="38"/>
      <c r="F172" s="48"/>
      <c r="G172" s="38"/>
      <c r="H172" s="38"/>
      <c r="I172" s="67" t="str">
        <f>IF(OR($B172="",$C172="",$D172="",$E172="",$E172&lt;an_initial,$E172&gt;an_final,$G172="",$M172=FALSE),"",CONF_STR*VLOOKUP(N172,Coef!$E$2:$F$17,2,FALSE))</f>
        <v/>
      </c>
      <c r="J172" s="67" t="str">
        <f>IF(OR($B172="",$C172="",$D172="",$E172="",$E172&gt;an_final,$G172="",$M172=FALSE),"",CONF_STR*VLOOKUP(N172,Coef!$E$2:$F$17,2,FALSE))</f>
        <v/>
      </c>
      <c r="K172" s="226" t="str">
        <f t="shared" si="10"/>
        <v/>
      </c>
      <c r="L172" s="226" t="str">
        <f t="shared" si="11"/>
        <v/>
      </c>
      <c r="M172" s="367" t="b">
        <f t="shared" si="12"/>
        <v>0</v>
      </c>
      <c r="N172" s="220">
        <f t="shared" si="14"/>
        <v>1</v>
      </c>
    </row>
    <row r="173" spans="1:14" x14ac:dyDescent="0.2">
      <c r="A173" s="216">
        <v>164</v>
      </c>
      <c r="B173" s="39"/>
      <c r="C173" s="39"/>
      <c r="D173" s="39"/>
      <c r="E173" s="38"/>
      <c r="F173" s="48"/>
      <c r="G173" s="38"/>
      <c r="H173" s="38"/>
      <c r="I173" s="67" t="str">
        <f>IF(OR($B173="",$C173="",$D173="",$E173="",$E173&lt;an_initial,$E173&gt;an_final,$G173="",$M173=FALSE),"",CONF_STR*VLOOKUP(N173,Coef!$E$2:$F$17,2,FALSE))</f>
        <v/>
      </c>
      <c r="J173" s="67" t="str">
        <f>IF(OR($B173="",$C173="",$D173="",$E173="",$E173&gt;an_final,$G173="",$M173=FALSE),"",CONF_STR*VLOOKUP(N173,Coef!$E$2:$F$17,2,FALSE))</f>
        <v/>
      </c>
      <c r="K173" s="226" t="str">
        <f t="shared" si="10"/>
        <v/>
      </c>
      <c r="L173" s="226" t="str">
        <f t="shared" si="11"/>
        <v/>
      </c>
      <c r="M173" s="367" t="b">
        <f t="shared" si="12"/>
        <v>0</v>
      </c>
      <c r="N173" s="220">
        <f t="shared" si="14"/>
        <v>1</v>
      </c>
    </row>
    <row r="174" spans="1:14" x14ac:dyDescent="0.2">
      <c r="A174" s="216">
        <v>165</v>
      </c>
      <c r="B174" s="39"/>
      <c r="C174" s="39"/>
      <c r="D174" s="39"/>
      <c r="E174" s="38"/>
      <c r="F174" s="48"/>
      <c r="G174" s="38"/>
      <c r="H174" s="38"/>
      <c r="I174" s="67" t="str">
        <f>IF(OR($B174="",$C174="",$D174="",$E174="",$E174&lt;an_initial,$E174&gt;an_final,$G174="",$M174=FALSE),"",CONF_STR*VLOOKUP(N174,Coef!$E$2:$F$17,2,FALSE))</f>
        <v/>
      </c>
      <c r="J174" s="67" t="str">
        <f>IF(OR($B174="",$C174="",$D174="",$E174="",$E174&gt;an_final,$G174="",$M174=FALSE),"",CONF_STR*VLOOKUP(N174,Coef!$E$2:$F$17,2,FALSE))</f>
        <v/>
      </c>
      <c r="K174" s="226" t="str">
        <f t="shared" si="10"/>
        <v/>
      </c>
      <c r="L174" s="226" t="str">
        <f t="shared" si="11"/>
        <v/>
      </c>
      <c r="M174" s="367" t="b">
        <f t="shared" si="12"/>
        <v>0</v>
      </c>
      <c r="N174" s="220">
        <f t="shared" si="14"/>
        <v>1</v>
      </c>
    </row>
    <row r="175" spans="1:14" x14ac:dyDescent="0.2">
      <c r="A175" s="216">
        <v>166</v>
      </c>
      <c r="B175" s="39"/>
      <c r="C175" s="39"/>
      <c r="D175" s="39"/>
      <c r="E175" s="38"/>
      <c r="F175" s="48"/>
      <c r="G175" s="38"/>
      <c r="H175" s="38"/>
      <c r="I175" s="67" t="str">
        <f>IF(OR($B175="",$C175="",$D175="",$E175="",$E175&lt;an_initial,$E175&gt;an_final,$G175="",$M175=FALSE),"",CONF_STR*VLOOKUP(N175,Coef!$E$2:$F$17,2,FALSE))</f>
        <v/>
      </c>
      <c r="J175" s="67" t="str">
        <f>IF(OR($B175="",$C175="",$D175="",$E175="",$E175&gt;an_final,$G175="",$M175=FALSE),"",CONF_STR*VLOOKUP(N175,Coef!$E$2:$F$17,2,FALSE))</f>
        <v/>
      </c>
      <c r="K175" s="226" t="str">
        <f t="shared" si="10"/>
        <v/>
      </c>
      <c r="L175" s="226" t="str">
        <f t="shared" si="11"/>
        <v/>
      </c>
      <c r="M175" s="367" t="b">
        <f t="shared" si="12"/>
        <v>0</v>
      </c>
      <c r="N175" s="220">
        <f t="shared" si="14"/>
        <v>1</v>
      </c>
    </row>
    <row r="176" spans="1:14" x14ac:dyDescent="0.2">
      <c r="A176" s="216">
        <v>167</v>
      </c>
      <c r="B176" s="39"/>
      <c r="C176" s="39"/>
      <c r="D176" s="39"/>
      <c r="E176" s="38"/>
      <c r="F176" s="48"/>
      <c r="G176" s="38"/>
      <c r="H176" s="38"/>
      <c r="I176" s="67" t="str">
        <f>IF(OR($B176="",$C176="",$D176="",$E176="",$E176&lt;an_initial,$E176&gt;an_final,$G176="",$M176=FALSE),"",CONF_STR*VLOOKUP(N176,Coef!$E$2:$F$17,2,FALSE))</f>
        <v/>
      </c>
      <c r="J176" s="67" t="str">
        <f>IF(OR($B176="",$C176="",$D176="",$E176="",$E176&gt;an_final,$G176="",$M176=FALSE),"",CONF_STR*VLOOKUP(N176,Coef!$E$2:$F$17,2,FALSE))</f>
        <v/>
      </c>
      <c r="K176" s="226" t="str">
        <f t="shared" si="10"/>
        <v/>
      </c>
      <c r="L176" s="226" t="str">
        <f t="shared" si="11"/>
        <v/>
      </c>
      <c r="M176" s="367" t="b">
        <f t="shared" si="12"/>
        <v>0</v>
      </c>
      <c r="N176" s="220">
        <f t="shared" si="14"/>
        <v>1</v>
      </c>
    </row>
    <row r="177" spans="1:14" x14ac:dyDescent="0.2">
      <c r="A177" s="216">
        <v>168</v>
      </c>
      <c r="B177" s="39"/>
      <c r="C177" s="39"/>
      <c r="D177" s="39"/>
      <c r="E177" s="38"/>
      <c r="F177" s="48"/>
      <c r="G177" s="38"/>
      <c r="H177" s="38"/>
      <c r="I177" s="67" t="str">
        <f>IF(OR($B177="",$C177="",$D177="",$E177="",$E177&lt;an_initial,$E177&gt;an_final,$G177="",$M177=FALSE),"",CONF_STR*VLOOKUP(N177,Coef!$E$2:$F$17,2,FALSE))</f>
        <v/>
      </c>
      <c r="J177" s="67" t="str">
        <f>IF(OR($B177="",$C177="",$D177="",$E177="",$E177&gt;an_final,$G177="",$M177=FALSE),"",CONF_STR*VLOOKUP(N177,Coef!$E$2:$F$17,2,FALSE))</f>
        <v/>
      </c>
      <c r="K177" s="226" t="str">
        <f t="shared" si="10"/>
        <v/>
      </c>
      <c r="L177" s="226" t="str">
        <f t="shared" si="11"/>
        <v/>
      </c>
      <c r="M177" s="367" t="b">
        <f t="shared" si="12"/>
        <v>0</v>
      </c>
      <c r="N177" s="220">
        <f t="shared" si="14"/>
        <v>1</v>
      </c>
    </row>
    <row r="178" spans="1:14" x14ac:dyDescent="0.2">
      <c r="A178" s="216">
        <v>169</v>
      </c>
      <c r="B178" s="39"/>
      <c r="C178" s="39"/>
      <c r="D178" s="39"/>
      <c r="E178" s="38"/>
      <c r="F178" s="48"/>
      <c r="G178" s="38"/>
      <c r="H178" s="38"/>
      <c r="I178" s="67" t="str">
        <f>IF(OR($B178="",$C178="",$D178="",$E178="",$E178&lt;an_initial,$E178&gt;an_final,$G178="",$M178=FALSE),"",CONF_STR*VLOOKUP(N178,Coef!$E$2:$F$17,2,FALSE))</f>
        <v/>
      </c>
      <c r="J178" s="67" t="str">
        <f>IF(OR($B178="",$C178="",$D178="",$E178="",$E178&gt;an_final,$G178="",$M178=FALSE),"",CONF_STR*VLOOKUP(N178,Coef!$E$2:$F$17,2,FALSE))</f>
        <v/>
      </c>
      <c r="K178" s="226" t="str">
        <f t="shared" si="10"/>
        <v/>
      </c>
      <c r="L178" s="226" t="str">
        <f t="shared" si="11"/>
        <v/>
      </c>
      <c r="M178" s="367" t="b">
        <f t="shared" si="12"/>
        <v>0</v>
      </c>
      <c r="N178" s="220">
        <f t="shared" si="14"/>
        <v>1</v>
      </c>
    </row>
    <row r="179" spans="1:14" x14ac:dyDescent="0.2">
      <c r="A179" s="216">
        <v>170</v>
      </c>
      <c r="B179" s="39"/>
      <c r="C179" s="39"/>
      <c r="D179" s="39"/>
      <c r="E179" s="38"/>
      <c r="F179" s="48"/>
      <c r="G179" s="38"/>
      <c r="H179" s="38"/>
      <c r="I179" s="67" t="str">
        <f>IF(OR($B179="",$C179="",$D179="",$E179="",$E179&lt;an_initial,$E179&gt;an_final,$G179="",$M179=FALSE),"",CONF_STR*VLOOKUP(N179,Coef!$E$2:$F$17,2,FALSE))</f>
        <v/>
      </c>
      <c r="J179" s="67" t="str">
        <f>IF(OR($B179="",$C179="",$D179="",$E179="",$E179&gt;an_final,$G179="",$M179=FALSE),"",CONF_STR*VLOOKUP(N179,Coef!$E$2:$F$17,2,FALSE))</f>
        <v/>
      </c>
      <c r="K179" s="226" t="str">
        <f t="shared" si="10"/>
        <v/>
      </c>
      <c r="L179" s="226" t="str">
        <f t="shared" si="11"/>
        <v/>
      </c>
      <c r="M179" s="367" t="b">
        <f t="shared" si="12"/>
        <v>0</v>
      </c>
      <c r="N179" s="220">
        <f t="shared" si="14"/>
        <v>1</v>
      </c>
    </row>
    <row r="180" spans="1:14" x14ac:dyDescent="0.2">
      <c r="A180" s="216">
        <v>171</v>
      </c>
      <c r="B180" s="39"/>
      <c r="C180" s="39"/>
      <c r="D180" s="39"/>
      <c r="E180" s="38"/>
      <c r="F180" s="48"/>
      <c r="G180" s="38"/>
      <c r="H180" s="38"/>
      <c r="I180" s="67" t="str">
        <f>IF(OR($B180="",$C180="",$D180="",$E180="",$E180&lt;an_initial,$E180&gt;an_final,$G180="",$M180=FALSE),"",CONF_STR*VLOOKUP(N180,Coef!$E$2:$F$17,2,FALSE))</f>
        <v/>
      </c>
      <c r="J180" s="67" t="str">
        <f>IF(OR($B180="",$C180="",$D180="",$E180="",$E180&gt;an_final,$G180="",$M180=FALSE),"",CONF_STR*VLOOKUP(N180,Coef!$E$2:$F$17,2,FALSE))</f>
        <v/>
      </c>
      <c r="K180" s="226" t="str">
        <f t="shared" si="10"/>
        <v/>
      </c>
      <c r="L180" s="226" t="str">
        <f t="shared" si="11"/>
        <v/>
      </c>
      <c r="M180" s="367" t="b">
        <f t="shared" si="12"/>
        <v>0</v>
      </c>
      <c r="N180" s="220">
        <f t="shared" si="14"/>
        <v>1</v>
      </c>
    </row>
    <row r="181" spans="1:14" x14ac:dyDescent="0.2">
      <c r="A181" s="216">
        <v>172</v>
      </c>
      <c r="B181" s="39"/>
      <c r="C181" s="39"/>
      <c r="D181" s="39"/>
      <c r="E181" s="38"/>
      <c r="F181" s="48"/>
      <c r="G181" s="38"/>
      <c r="H181" s="38"/>
      <c r="I181" s="67" t="str">
        <f>IF(OR($B181="",$C181="",$D181="",$E181="",$E181&lt;an_initial,$E181&gt;an_final,$G181="",$M181=FALSE),"",CONF_STR*VLOOKUP(N181,Coef!$E$2:$F$17,2,FALSE))</f>
        <v/>
      </c>
      <c r="J181" s="67" t="str">
        <f>IF(OR($B181="",$C181="",$D181="",$E181="",$E181&gt;an_final,$G181="",$M181=FALSE),"",CONF_STR*VLOOKUP(N181,Coef!$E$2:$F$17,2,FALSE))</f>
        <v/>
      </c>
      <c r="K181" s="226" t="str">
        <f t="shared" si="10"/>
        <v/>
      </c>
      <c r="L181" s="226" t="str">
        <f t="shared" si="11"/>
        <v/>
      </c>
      <c r="M181" s="367" t="b">
        <f t="shared" si="12"/>
        <v>0</v>
      </c>
      <c r="N181" s="220">
        <f t="shared" si="14"/>
        <v>1</v>
      </c>
    </row>
    <row r="182" spans="1:14" x14ac:dyDescent="0.2">
      <c r="A182" s="216">
        <v>173</v>
      </c>
      <c r="B182" s="39"/>
      <c r="C182" s="39"/>
      <c r="D182" s="39"/>
      <c r="E182" s="38"/>
      <c r="F182" s="48"/>
      <c r="G182" s="38"/>
      <c r="H182" s="38"/>
      <c r="I182" s="67" t="str">
        <f>IF(OR($B182="",$C182="",$D182="",$E182="",$E182&lt;an_initial,$E182&gt;an_final,$G182="",$M182=FALSE),"",CONF_STR*VLOOKUP(N182,Coef!$E$2:$F$17,2,FALSE))</f>
        <v/>
      </c>
      <c r="J182" s="67" t="str">
        <f>IF(OR($B182="",$C182="",$D182="",$E182="",$E182&gt;an_final,$G182="",$M182=FALSE),"",CONF_STR*VLOOKUP(N182,Coef!$E$2:$F$17,2,FALSE))</f>
        <v/>
      </c>
      <c r="K182" s="226" t="str">
        <f t="shared" si="10"/>
        <v/>
      </c>
      <c r="L182" s="226" t="str">
        <f t="shared" si="11"/>
        <v/>
      </c>
      <c r="M182" s="367" t="b">
        <f t="shared" si="12"/>
        <v>0</v>
      </c>
      <c r="N182" s="220">
        <f t="shared" si="14"/>
        <v>1</v>
      </c>
    </row>
    <row r="183" spans="1:14" x14ac:dyDescent="0.2">
      <c r="A183" s="216">
        <v>174</v>
      </c>
      <c r="B183" s="39"/>
      <c r="C183" s="39"/>
      <c r="D183" s="39"/>
      <c r="E183" s="38"/>
      <c r="F183" s="48"/>
      <c r="G183" s="38"/>
      <c r="H183" s="38"/>
      <c r="I183" s="67" t="str">
        <f>IF(OR($B183="",$C183="",$D183="",$E183="",$E183&lt;an_initial,$E183&gt;an_final,$G183="",$M183=FALSE),"",CONF_STR*VLOOKUP(N183,Coef!$E$2:$F$17,2,FALSE))</f>
        <v/>
      </c>
      <c r="J183" s="67" t="str">
        <f>IF(OR($B183="",$C183="",$D183="",$E183="",$E183&gt;an_final,$G183="",$M183=FALSE),"",CONF_STR*VLOOKUP(N183,Coef!$E$2:$F$17,2,FALSE))</f>
        <v/>
      </c>
      <c r="K183" s="226" t="str">
        <f t="shared" si="10"/>
        <v/>
      </c>
      <c r="L183" s="226" t="str">
        <f t="shared" si="11"/>
        <v/>
      </c>
      <c r="M183" s="367" t="b">
        <f t="shared" si="12"/>
        <v>0</v>
      </c>
      <c r="N183" s="220">
        <f t="shared" si="14"/>
        <v>1</v>
      </c>
    </row>
    <row r="184" spans="1:14" x14ac:dyDescent="0.2">
      <c r="A184" s="216">
        <v>175</v>
      </c>
      <c r="B184" s="39"/>
      <c r="C184" s="39"/>
      <c r="D184" s="39"/>
      <c r="E184" s="38"/>
      <c r="F184" s="48"/>
      <c r="G184" s="38"/>
      <c r="H184" s="38"/>
      <c r="I184" s="67" t="str">
        <f>IF(OR($B184="",$C184="",$D184="",$E184="",$E184&lt;an_initial,$E184&gt;an_final,$G184="",$M184=FALSE),"",CONF_STR*VLOOKUP(N184,Coef!$E$2:$F$17,2,FALSE))</f>
        <v/>
      </c>
      <c r="J184" s="67" t="str">
        <f>IF(OR($B184="",$C184="",$D184="",$E184="",$E184&gt;an_final,$G184="",$M184=FALSE),"",CONF_STR*VLOOKUP(N184,Coef!$E$2:$F$17,2,FALSE))</f>
        <v/>
      </c>
      <c r="K184" s="226" t="str">
        <f t="shared" si="10"/>
        <v/>
      </c>
      <c r="L184" s="226" t="str">
        <f t="shared" si="11"/>
        <v/>
      </c>
      <c r="M184" s="367" t="b">
        <f t="shared" si="12"/>
        <v>0</v>
      </c>
      <c r="N184" s="220">
        <f t="shared" si="14"/>
        <v>1</v>
      </c>
    </row>
    <row r="185" spans="1:14" x14ac:dyDescent="0.2">
      <c r="A185" s="216">
        <v>176</v>
      </c>
      <c r="B185" s="39"/>
      <c r="C185" s="39"/>
      <c r="D185" s="39"/>
      <c r="E185" s="38"/>
      <c r="F185" s="48"/>
      <c r="G185" s="38"/>
      <c r="H185" s="38"/>
      <c r="I185" s="67" t="str">
        <f>IF(OR($B185="",$C185="",$D185="",$E185="",$E185&lt;an_initial,$E185&gt;an_final,$G185="",$M185=FALSE),"",CONF_STR*VLOOKUP(N185,Coef!$E$2:$F$17,2,FALSE))</f>
        <v/>
      </c>
      <c r="J185" s="67" t="str">
        <f>IF(OR($B185="",$C185="",$D185="",$E185="",$E185&gt;an_final,$G185="",$M185=FALSE),"",CONF_STR*VLOOKUP(N185,Coef!$E$2:$F$17,2,FALSE))</f>
        <v/>
      </c>
      <c r="K185" s="226" t="str">
        <f t="shared" si="10"/>
        <v/>
      </c>
      <c r="L185" s="226" t="str">
        <f t="shared" si="11"/>
        <v/>
      </c>
      <c r="M185" s="367" t="b">
        <f t="shared" si="12"/>
        <v>0</v>
      </c>
      <c r="N185" s="220">
        <f t="shared" si="14"/>
        <v>1</v>
      </c>
    </row>
    <row r="186" spans="1:14" x14ac:dyDescent="0.2">
      <c r="A186" s="216">
        <v>177</v>
      </c>
      <c r="B186" s="39"/>
      <c r="C186" s="39"/>
      <c r="D186" s="39"/>
      <c r="E186" s="38"/>
      <c r="F186" s="48"/>
      <c r="G186" s="38"/>
      <c r="H186" s="38"/>
      <c r="I186" s="67" t="str">
        <f>IF(OR($B186="",$C186="",$D186="",$E186="",$E186&lt;an_initial,$E186&gt;an_final,$G186="",$M186=FALSE),"",CONF_STR*VLOOKUP(N186,Coef!$E$2:$F$17,2,FALSE))</f>
        <v/>
      </c>
      <c r="J186" s="67" t="str">
        <f>IF(OR($B186="",$C186="",$D186="",$E186="",$E186&gt;an_final,$G186="",$M186=FALSE),"",CONF_STR*VLOOKUP(N186,Coef!$E$2:$F$17,2,FALSE))</f>
        <v/>
      </c>
      <c r="K186" s="226" t="str">
        <f t="shared" si="10"/>
        <v/>
      </c>
      <c r="L186" s="226" t="str">
        <f t="shared" si="11"/>
        <v/>
      </c>
      <c r="M186" s="367" t="b">
        <f t="shared" si="12"/>
        <v>0</v>
      </c>
      <c r="N186" s="220">
        <f t="shared" si="14"/>
        <v>1</v>
      </c>
    </row>
    <row r="187" spans="1:14" x14ac:dyDescent="0.2">
      <c r="A187" s="216">
        <v>178</v>
      </c>
      <c r="B187" s="39"/>
      <c r="C187" s="39"/>
      <c r="D187" s="39"/>
      <c r="E187" s="38"/>
      <c r="F187" s="48"/>
      <c r="G187" s="38"/>
      <c r="H187" s="38"/>
      <c r="I187" s="67" t="str">
        <f>IF(OR($B187="",$C187="",$D187="",$E187="",$E187&lt;an_initial,$E187&gt;an_final,$G187="",$M187=FALSE),"",CONF_STR*VLOOKUP(N187,Coef!$E$2:$F$17,2,FALSE))</f>
        <v/>
      </c>
      <c r="J187" s="67" t="str">
        <f>IF(OR($B187="",$C187="",$D187="",$E187="",$E187&gt;an_final,$G187="",$M187=FALSE),"",CONF_STR*VLOOKUP(N187,Coef!$E$2:$F$17,2,FALSE))</f>
        <v/>
      </c>
      <c r="K187" s="226" t="str">
        <f t="shared" si="10"/>
        <v/>
      </c>
      <c r="L187" s="226" t="str">
        <f t="shared" si="11"/>
        <v/>
      </c>
      <c r="M187" s="367" t="b">
        <f t="shared" si="12"/>
        <v>0</v>
      </c>
      <c r="N187" s="220">
        <f t="shared" si="14"/>
        <v>1</v>
      </c>
    </row>
    <row r="188" spans="1:14" x14ac:dyDescent="0.2">
      <c r="A188" s="216">
        <v>179</v>
      </c>
      <c r="B188" s="39"/>
      <c r="C188" s="39"/>
      <c r="D188" s="39"/>
      <c r="E188" s="38"/>
      <c r="F188" s="48"/>
      <c r="G188" s="38"/>
      <c r="H188" s="38"/>
      <c r="I188" s="67" t="str">
        <f>IF(OR($B188="",$C188="",$D188="",$E188="",$E188&lt;an_initial,$E188&gt;an_final,$G188="",$M188=FALSE),"",CONF_STR*VLOOKUP(N188,Coef!$E$2:$F$17,2,FALSE))</f>
        <v/>
      </c>
      <c r="J188" s="67" t="str">
        <f>IF(OR($B188="",$C188="",$D188="",$E188="",$E188&gt;an_final,$G188="",$M188=FALSE),"",CONF_STR*VLOOKUP(N188,Coef!$E$2:$F$17,2,FALSE))</f>
        <v/>
      </c>
      <c r="K188" s="226" t="str">
        <f t="shared" si="10"/>
        <v/>
      </c>
      <c r="L188" s="226" t="str">
        <f t="shared" si="11"/>
        <v/>
      </c>
      <c r="M188" s="367" t="b">
        <f t="shared" si="12"/>
        <v>0</v>
      </c>
      <c r="N188" s="220">
        <f t="shared" si="14"/>
        <v>1</v>
      </c>
    </row>
    <row r="189" spans="1:14" x14ac:dyDescent="0.2">
      <c r="A189" s="216">
        <v>180</v>
      </c>
      <c r="B189" s="39"/>
      <c r="C189" s="39"/>
      <c r="D189" s="39"/>
      <c r="E189" s="38"/>
      <c r="F189" s="48"/>
      <c r="G189" s="38"/>
      <c r="H189" s="38"/>
      <c r="I189" s="67" t="str">
        <f>IF(OR($B189="",$C189="",$D189="",$E189="",$E189&lt;an_initial,$E189&gt;an_final,$G189="",$M189=FALSE),"",CONF_STR*VLOOKUP(N189,Coef!$E$2:$F$17,2,FALSE))</f>
        <v/>
      </c>
      <c r="J189" s="67" t="str">
        <f>IF(OR($B189="",$C189="",$D189="",$E189="",$E189&gt;an_final,$G189="",$M189=FALSE),"",CONF_STR*VLOOKUP(N189,Coef!$E$2:$F$17,2,FALSE))</f>
        <v/>
      </c>
      <c r="K189" s="226" t="str">
        <f t="shared" si="10"/>
        <v/>
      </c>
      <c r="L189" s="226" t="str">
        <f t="shared" si="11"/>
        <v/>
      </c>
      <c r="M189" s="367" t="b">
        <f t="shared" si="12"/>
        <v>0</v>
      </c>
      <c r="N189" s="220">
        <f t="shared" si="14"/>
        <v>1</v>
      </c>
    </row>
    <row r="190" spans="1:14" x14ac:dyDescent="0.2">
      <c r="A190" s="216">
        <v>181</v>
      </c>
      <c r="B190" s="39"/>
      <c r="C190" s="39"/>
      <c r="D190" s="39"/>
      <c r="E190" s="38"/>
      <c r="F190" s="48"/>
      <c r="G190" s="38"/>
      <c r="H190" s="38"/>
      <c r="I190" s="67" t="str">
        <f>IF(OR($B190="",$C190="",$D190="",$E190="",$E190&lt;an_initial,$E190&gt;an_final,$G190="",$M190=FALSE),"",CONF_STR*VLOOKUP(N190,Coef!$E$2:$F$17,2,FALSE))</f>
        <v/>
      </c>
      <c r="J190" s="67" t="str">
        <f>IF(OR($B190="",$C190="",$D190="",$E190="",$E190&gt;an_final,$G190="",$M190=FALSE),"",CONF_STR*VLOOKUP(N190,Coef!$E$2:$F$17,2,FALSE))</f>
        <v/>
      </c>
      <c r="K190" s="226" t="str">
        <f t="shared" si="10"/>
        <v/>
      </c>
      <c r="L190" s="226" t="str">
        <f t="shared" si="11"/>
        <v/>
      </c>
      <c r="M190" s="367" t="b">
        <f t="shared" si="12"/>
        <v>0</v>
      </c>
      <c r="N190" s="220">
        <f t="shared" si="14"/>
        <v>1</v>
      </c>
    </row>
    <row r="191" spans="1:14" x14ac:dyDescent="0.2">
      <c r="A191" s="216">
        <v>182</v>
      </c>
      <c r="B191" s="39"/>
      <c r="C191" s="39"/>
      <c r="D191" s="39"/>
      <c r="E191" s="38"/>
      <c r="F191" s="48"/>
      <c r="G191" s="38"/>
      <c r="H191" s="38"/>
      <c r="I191" s="67" t="str">
        <f>IF(OR($B191="",$C191="",$D191="",$E191="",$E191&lt;an_initial,$E191&gt;an_final,$G191="",$M191=FALSE),"",CONF_STR*VLOOKUP(N191,Coef!$E$2:$F$17,2,FALSE))</f>
        <v/>
      </c>
      <c r="J191" s="67" t="str">
        <f>IF(OR($B191="",$C191="",$D191="",$E191="",$E191&gt;an_final,$G191="",$M191=FALSE),"",CONF_STR*VLOOKUP(N191,Coef!$E$2:$F$17,2,FALSE))</f>
        <v/>
      </c>
      <c r="K191" s="226" t="str">
        <f t="shared" si="10"/>
        <v/>
      </c>
      <c r="L191" s="226" t="str">
        <f t="shared" si="11"/>
        <v/>
      </c>
      <c r="M191" s="367" t="b">
        <f t="shared" si="12"/>
        <v>0</v>
      </c>
      <c r="N191" s="220">
        <f t="shared" si="14"/>
        <v>1</v>
      </c>
    </row>
    <row r="192" spans="1:14" x14ac:dyDescent="0.2">
      <c r="A192" s="216">
        <v>183</v>
      </c>
      <c r="B192" s="39"/>
      <c r="C192" s="39"/>
      <c r="D192" s="39"/>
      <c r="E192" s="38"/>
      <c r="F192" s="48"/>
      <c r="G192" s="38"/>
      <c r="H192" s="38"/>
      <c r="I192" s="67" t="str">
        <f>IF(OR($B192="",$C192="",$D192="",$E192="",$E192&lt;an_initial,$E192&gt;an_final,$G192="",$M192=FALSE),"",CONF_STR*VLOOKUP(N192,Coef!$E$2:$F$17,2,FALSE))</f>
        <v/>
      </c>
      <c r="J192" s="67" t="str">
        <f>IF(OR($B192="",$C192="",$D192="",$E192="",$E192&gt;an_final,$G192="",$M192=FALSE),"",CONF_STR*VLOOKUP(N192,Coef!$E$2:$F$17,2,FALSE))</f>
        <v/>
      </c>
      <c r="K192" s="226" t="str">
        <f t="shared" si="10"/>
        <v/>
      </c>
      <c r="L192" s="226" t="str">
        <f t="shared" si="11"/>
        <v/>
      </c>
      <c r="M192" s="367" t="b">
        <f t="shared" si="12"/>
        <v>0</v>
      </c>
      <c r="N192" s="220">
        <f t="shared" si="14"/>
        <v>1</v>
      </c>
    </row>
    <row r="193" spans="1:14" x14ac:dyDescent="0.2">
      <c r="A193" s="216">
        <v>184</v>
      </c>
      <c r="B193" s="39"/>
      <c r="C193" s="39"/>
      <c r="D193" s="39"/>
      <c r="E193" s="38"/>
      <c r="F193" s="48"/>
      <c r="G193" s="38"/>
      <c r="H193" s="38"/>
      <c r="I193" s="67" t="str">
        <f>IF(OR($B193="",$C193="",$D193="",$E193="",$E193&lt;an_initial,$E193&gt;an_final,$G193="",$M193=FALSE),"",CONF_STR*VLOOKUP(N193,Coef!$E$2:$F$17,2,FALSE))</f>
        <v/>
      </c>
      <c r="J193" s="67" t="str">
        <f>IF(OR($B193="",$C193="",$D193="",$E193="",$E193&gt;an_final,$G193="",$M193=FALSE),"",CONF_STR*VLOOKUP(N193,Coef!$E$2:$F$17,2,FALSE))</f>
        <v/>
      </c>
      <c r="K193" s="226" t="str">
        <f t="shared" si="10"/>
        <v/>
      </c>
      <c r="L193" s="226" t="str">
        <f t="shared" si="11"/>
        <v/>
      </c>
      <c r="M193" s="367" t="b">
        <f t="shared" si="12"/>
        <v>0</v>
      </c>
      <c r="N193" s="220">
        <f t="shared" si="14"/>
        <v>1</v>
      </c>
    </row>
    <row r="194" spans="1:14" x14ac:dyDescent="0.2">
      <c r="A194" s="216">
        <v>185</v>
      </c>
      <c r="B194" s="39"/>
      <c r="C194" s="39"/>
      <c r="D194" s="39"/>
      <c r="E194" s="38"/>
      <c r="F194" s="48"/>
      <c r="G194" s="38"/>
      <c r="H194" s="38"/>
      <c r="I194" s="67" t="str">
        <f>IF(OR($B194="",$C194="",$D194="",$E194="",$E194&lt;an_initial,$E194&gt;an_final,$G194="",$M194=FALSE),"",CONF_STR*VLOOKUP(N194,Coef!$E$2:$F$17,2,FALSE))</f>
        <v/>
      </c>
      <c r="J194" s="67" t="str">
        <f>IF(OR($B194="",$C194="",$D194="",$E194="",$E194&gt;an_final,$G194="",$M194=FALSE),"",CONF_STR*VLOOKUP(N194,Coef!$E$2:$F$17,2,FALSE))</f>
        <v/>
      </c>
      <c r="K194" s="226" t="str">
        <f t="shared" si="10"/>
        <v/>
      </c>
      <c r="L194" s="226" t="str">
        <f t="shared" si="11"/>
        <v/>
      </c>
      <c r="M194" s="367" t="b">
        <f t="shared" si="12"/>
        <v>0</v>
      </c>
      <c r="N194" s="220">
        <f t="shared" si="14"/>
        <v>1</v>
      </c>
    </row>
    <row r="195" spans="1:14" x14ac:dyDescent="0.2">
      <c r="A195" s="216">
        <v>186</v>
      </c>
      <c r="B195" s="39"/>
      <c r="C195" s="39"/>
      <c r="D195" s="39"/>
      <c r="E195" s="38"/>
      <c r="F195" s="48"/>
      <c r="G195" s="38"/>
      <c r="H195" s="38"/>
      <c r="I195" s="67" t="str">
        <f>IF(OR($B195="",$C195="",$D195="",$E195="",$E195&lt;an_initial,$E195&gt;an_final,$G195="",$M195=FALSE),"",CONF_STR*VLOOKUP(N195,Coef!$E$2:$F$17,2,FALSE))</f>
        <v/>
      </c>
      <c r="J195" s="67" t="str">
        <f>IF(OR($B195="",$C195="",$D195="",$E195="",$E195&gt;an_final,$G195="",$M195=FALSE),"",CONF_STR*VLOOKUP(N195,Coef!$E$2:$F$17,2,FALSE))</f>
        <v/>
      </c>
      <c r="K195" s="226" t="str">
        <f t="shared" si="10"/>
        <v/>
      </c>
      <c r="L195" s="226" t="str">
        <f t="shared" si="11"/>
        <v/>
      </c>
      <c r="M195" s="367" t="b">
        <f t="shared" si="12"/>
        <v>0</v>
      </c>
      <c r="N195" s="220">
        <f t="shared" si="14"/>
        <v>1</v>
      </c>
    </row>
    <row r="196" spans="1:14" x14ac:dyDescent="0.2">
      <c r="A196" s="216">
        <v>187</v>
      </c>
      <c r="B196" s="39"/>
      <c r="C196" s="39"/>
      <c r="D196" s="39"/>
      <c r="E196" s="38"/>
      <c r="F196" s="48"/>
      <c r="G196" s="38"/>
      <c r="H196" s="38"/>
      <c r="I196" s="67" t="str">
        <f>IF(OR($B196="",$C196="",$D196="",$E196="",$E196&lt;an_initial,$E196&gt;an_final,$G196="",$M196=FALSE),"",CONF_STR*VLOOKUP(N196,Coef!$E$2:$F$17,2,FALSE))</f>
        <v/>
      </c>
      <c r="J196" s="67" t="str">
        <f>IF(OR($B196="",$C196="",$D196="",$E196="",$E196&gt;an_final,$G196="",$M196=FALSE),"",CONF_STR*VLOOKUP(N196,Coef!$E$2:$F$17,2,FALSE))</f>
        <v/>
      </c>
      <c r="K196" s="226" t="str">
        <f t="shared" si="10"/>
        <v/>
      </c>
      <c r="L196" s="226" t="str">
        <f t="shared" si="11"/>
        <v/>
      </c>
      <c r="M196" s="367" t="b">
        <f t="shared" si="12"/>
        <v>0</v>
      </c>
      <c r="N196" s="220">
        <f t="shared" si="14"/>
        <v>1</v>
      </c>
    </row>
    <row r="197" spans="1:14" x14ac:dyDescent="0.2">
      <c r="A197" s="216">
        <v>188</v>
      </c>
      <c r="B197" s="39"/>
      <c r="C197" s="39"/>
      <c r="D197" s="39"/>
      <c r="E197" s="38"/>
      <c r="F197" s="48"/>
      <c r="G197" s="38"/>
      <c r="H197" s="38"/>
      <c r="I197" s="67" t="str">
        <f>IF(OR($B197="",$C197="",$D197="",$E197="",$E197&lt;an_initial,$E197&gt;an_final,$G197="",$M197=FALSE),"",CONF_STR*VLOOKUP(N197,Coef!$E$2:$F$17,2,FALSE))</f>
        <v/>
      </c>
      <c r="J197" s="67" t="str">
        <f>IF(OR($B197="",$C197="",$D197="",$E197="",$E197&gt;an_final,$G197="",$M197=FALSE),"",CONF_STR*VLOOKUP(N197,Coef!$E$2:$F$17,2,FALSE))</f>
        <v/>
      </c>
      <c r="K197" s="226" t="str">
        <f t="shared" si="10"/>
        <v/>
      </c>
      <c r="L197" s="226" t="str">
        <f t="shared" si="11"/>
        <v/>
      </c>
      <c r="M197" s="367" t="b">
        <f t="shared" si="12"/>
        <v>0</v>
      </c>
      <c r="N197" s="220">
        <f t="shared" si="14"/>
        <v>1</v>
      </c>
    </row>
    <row r="198" spans="1:14" x14ac:dyDescent="0.2">
      <c r="A198" s="216">
        <v>189</v>
      </c>
      <c r="B198" s="39"/>
      <c r="C198" s="39"/>
      <c r="D198" s="39"/>
      <c r="E198" s="38"/>
      <c r="F198" s="48"/>
      <c r="G198" s="38"/>
      <c r="H198" s="38"/>
      <c r="I198" s="67" t="str">
        <f>IF(OR($B198="",$C198="",$D198="",$E198="",$E198&lt;an_initial,$E198&gt;an_final,$G198="",$M198=FALSE),"",CONF_STR*VLOOKUP(N198,Coef!$E$2:$F$17,2,FALSE))</f>
        <v/>
      </c>
      <c r="J198" s="67" t="str">
        <f>IF(OR($B198="",$C198="",$D198="",$E198="",$E198&gt;an_final,$G198="",$M198=FALSE),"",CONF_STR*VLOOKUP(N198,Coef!$E$2:$F$17,2,FALSE))</f>
        <v/>
      </c>
      <c r="K198" s="226" t="str">
        <f t="shared" si="10"/>
        <v/>
      </c>
      <c r="L198" s="226" t="str">
        <f t="shared" si="11"/>
        <v/>
      </c>
      <c r="M198" s="367" t="b">
        <f t="shared" si="12"/>
        <v>0</v>
      </c>
      <c r="N198" s="220">
        <f t="shared" si="14"/>
        <v>1</v>
      </c>
    </row>
    <row r="199" spans="1:14" x14ac:dyDescent="0.2">
      <c r="A199" s="216">
        <v>190</v>
      </c>
      <c r="B199" s="39"/>
      <c r="C199" s="39"/>
      <c r="D199" s="39"/>
      <c r="E199" s="38"/>
      <c r="F199" s="48"/>
      <c r="G199" s="38"/>
      <c r="H199" s="38"/>
      <c r="I199" s="67" t="str">
        <f>IF(OR($B199="",$C199="",$D199="",$E199="",$E199&lt;an_initial,$E199&gt;an_final,$G199="",$M199=FALSE),"",CONF_STR*VLOOKUP(N199,Coef!$E$2:$F$17,2,FALSE))</f>
        <v/>
      </c>
      <c r="J199" s="67" t="str">
        <f>IF(OR($B199="",$C199="",$D199="",$E199="",$E199&gt;an_final,$G199="",$M199=FALSE),"",CONF_STR*VLOOKUP(N199,Coef!$E$2:$F$17,2,FALSE))</f>
        <v/>
      </c>
      <c r="K199" s="226" t="str">
        <f t="shared" si="10"/>
        <v/>
      </c>
      <c r="L199" s="226" t="str">
        <f t="shared" si="11"/>
        <v/>
      </c>
      <c r="M199" s="367" t="b">
        <f t="shared" si="12"/>
        <v>0</v>
      </c>
      <c r="N199" s="220">
        <f t="shared" si="14"/>
        <v>1</v>
      </c>
    </row>
    <row r="200" spans="1:14" x14ac:dyDescent="0.2">
      <c r="A200" s="216">
        <v>191</v>
      </c>
      <c r="B200" s="39"/>
      <c r="C200" s="39"/>
      <c r="D200" s="39"/>
      <c r="E200" s="38"/>
      <c r="F200" s="48"/>
      <c r="G200" s="38"/>
      <c r="H200" s="38"/>
      <c r="I200" s="67" t="str">
        <f>IF(OR($B200="",$C200="",$D200="",$E200="",$E200&lt;an_initial,$E200&gt;an_final,$G200="",$M200=FALSE),"",CONF_STR*VLOOKUP(N200,Coef!$E$2:$F$17,2,FALSE))</f>
        <v/>
      </c>
      <c r="J200" s="67" t="str">
        <f>IF(OR($B200="",$C200="",$D200="",$E200="",$E200&gt;an_final,$G200="",$M200=FALSE),"",CONF_STR*VLOOKUP(N200,Coef!$E$2:$F$17,2,FALSE))</f>
        <v/>
      </c>
      <c r="K200" s="226" t="str">
        <f t="shared" si="10"/>
        <v/>
      </c>
      <c r="L200" s="226" t="str">
        <f t="shared" si="11"/>
        <v/>
      </c>
      <c r="M200" s="367" t="b">
        <f t="shared" si="12"/>
        <v>0</v>
      </c>
      <c r="N200" s="220">
        <f t="shared" si="14"/>
        <v>1</v>
      </c>
    </row>
    <row r="201" spans="1:14" x14ac:dyDescent="0.2">
      <c r="A201" s="216">
        <v>192</v>
      </c>
      <c r="B201" s="39"/>
      <c r="C201" s="39"/>
      <c r="D201" s="39"/>
      <c r="E201" s="38"/>
      <c r="F201" s="48"/>
      <c r="G201" s="38"/>
      <c r="H201" s="38"/>
      <c r="I201" s="67" t="str">
        <f>IF(OR($B201="",$C201="",$D201="",$E201="",$E201&lt;an_initial,$E201&gt;an_final,$G201="",$M201=FALSE),"",CONF_STR*VLOOKUP(N201,Coef!$E$2:$F$17,2,FALSE))</f>
        <v/>
      </c>
      <c r="J201" s="67" t="str">
        <f>IF(OR($B201="",$C201="",$D201="",$E201="",$E201&gt;an_final,$G201="",$M201=FALSE),"",CONF_STR*VLOOKUP(N201,Coef!$E$2:$F$17,2,FALSE))</f>
        <v/>
      </c>
      <c r="K201" s="226" t="str">
        <f t="shared" si="10"/>
        <v/>
      </c>
      <c r="L201" s="226" t="str">
        <f t="shared" si="11"/>
        <v/>
      </c>
      <c r="M201" s="367" t="b">
        <f t="shared" si="12"/>
        <v>0</v>
      </c>
      <c r="N201" s="220">
        <f t="shared" si="14"/>
        <v>1</v>
      </c>
    </row>
    <row r="202" spans="1:14" x14ac:dyDescent="0.2">
      <c r="A202" s="216">
        <v>193</v>
      </c>
      <c r="B202" s="39"/>
      <c r="C202" s="39"/>
      <c r="D202" s="39"/>
      <c r="E202" s="38"/>
      <c r="F202" s="48"/>
      <c r="G202" s="38"/>
      <c r="H202" s="38"/>
      <c r="I202" s="67" t="str">
        <f>IF(OR($B202="",$C202="",$D202="",$E202="",$E202&lt;an_initial,$E202&gt;an_final,$G202="",$M202=FALSE),"",CONF_STR*VLOOKUP(N202,Coef!$E$2:$F$17,2,FALSE))</f>
        <v/>
      </c>
      <c r="J202" s="67" t="str">
        <f>IF(OR($B202="",$C202="",$D202="",$E202="",$E202&gt;an_final,$G202="",$M202=FALSE),"",CONF_STR*VLOOKUP(N202,Coef!$E$2:$F$17,2,FALSE))</f>
        <v/>
      </c>
      <c r="K202" s="226" t="str">
        <f t="shared" ref="K202:K259" si="15">IF(OR($B202="",$C202="",$D202="",$E202="",$E202&gt;an_final,$G202="",$M202=FALSE),"",IF($E202&gt;=an_initial,1,""))</f>
        <v/>
      </c>
      <c r="L202" s="226" t="str">
        <f t="shared" ref="L202:L259" si="16">IF(OR($B202="",$C202="",$D202="",$E202="",$E202&gt;an_final,$G202="",$M202=FALSE),"",1)</f>
        <v/>
      </c>
      <c r="M202" s="367" t="b">
        <f t="shared" ref="M202:M259" si="17">IF(nume_candidat="",FALSE,ISNUMBER(SEARCH(nume_candidat,$B202)))</f>
        <v>0</v>
      </c>
      <c r="N202" s="220">
        <f t="shared" si="14"/>
        <v>1</v>
      </c>
    </row>
    <row r="203" spans="1:14" x14ac:dyDescent="0.2">
      <c r="A203" s="216">
        <v>194</v>
      </c>
      <c r="B203" s="39"/>
      <c r="C203" s="39"/>
      <c r="D203" s="39"/>
      <c r="E203" s="38"/>
      <c r="F203" s="48"/>
      <c r="G203" s="38"/>
      <c r="H203" s="38"/>
      <c r="I203" s="67" t="str">
        <f>IF(OR($B203="",$C203="",$D203="",$E203="",$E203&lt;an_initial,$E203&gt;an_final,$G203="",$M203=FALSE),"",CONF_STR*VLOOKUP(N203,Coef!$E$2:$F$17,2,FALSE))</f>
        <v/>
      </c>
      <c r="J203" s="67" t="str">
        <f>IF(OR($B203="",$C203="",$D203="",$E203="",$E203&gt;an_final,$G203="",$M203=FALSE),"",CONF_STR*VLOOKUP(N203,Coef!$E$2:$F$17,2,FALSE))</f>
        <v/>
      </c>
      <c r="K203" s="226" t="str">
        <f t="shared" si="15"/>
        <v/>
      </c>
      <c r="L203" s="226" t="str">
        <f t="shared" si="16"/>
        <v/>
      </c>
      <c r="M203" s="367" t="b">
        <f t="shared" si="17"/>
        <v>0</v>
      </c>
      <c r="N203" s="220">
        <f t="shared" ref="N203:N259" si="18">LEN(B203)-LEN(SUBSTITUTE(B203,",",""))+1</f>
        <v>1</v>
      </c>
    </row>
    <row r="204" spans="1:14" x14ac:dyDescent="0.2">
      <c r="A204" s="216">
        <v>195</v>
      </c>
      <c r="B204" s="39"/>
      <c r="C204" s="39"/>
      <c r="D204" s="39"/>
      <c r="E204" s="38"/>
      <c r="F204" s="48"/>
      <c r="G204" s="38"/>
      <c r="H204" s="38"/>
      <c r="I204" s="67" t="str">
        <f>IF(OR($B204="",$C204="",$D204="",$E204="",$E204&lt;an_initial,$E204&gt;an_final,$G204="",$M204=FALSE),"",CONF_STR*VLOOKUP(N204,Coef!$E$2:$F$17,2,FALSE))</f>
        <v/>
      </c>
      <c r="J204" s="67" t="str">
        <f>IF(OR($B204="",$C204="",$D204="",$E204="",$E204&gt;an_final,$G204="",$M204=FALSE),"",CONF_STR*VLOOKUP(N204,Coef!$E$2:$F$17,2,FALSE))</f>
        <v/>
      </c>
      <c r="K204" s="226" t="str">
        <f t="shared" si="15"/>
        <v/>
      </c>
      <c r="L204" s="226" t="str">
        <f t="shared" si="16"/>
        <v/>
      </c>
      <c r="M204" s="367" t="b">
        <f t="shared" si="17"/>
        <v>0</v>
      </c>
      <c r="N204" s="220">
        <f t="shared" si="18"/>
        <v>1</v>
      </c>
    </row>
    <row r="205" spans="1:14" x14ac:dyDescent="0.2">
      <c r="A205" s="216">
        <v>196</v>
      </c>
      <c r="B205" s="39"/>
      <c r="C205" s="39"/>
      <c r="D205" s="39"/>
      <c r="E205" s="38"/>
      <c r="F205" s="48"/>
      <c r="G205" s="38"/>
      <c r="H205" s="38"/>
      <c r="I205" s="67" t="str">
        <f>IF(OR($B205="",$C205="",$D205="",$E205="",$E205&lt;an_initial,$E205&gt;an_final,$G205="",$M205=FALSE),"",CONF_STR*VLOOKUP(N205,Coef!$E$2:$F$17,2,FALSE))</f>
        <v/>
      </c>
      <c r="J205" s="67" t="str">
        <f>IF(OR($B205="",$C205="",$D205="",$E205="",$E205&gt;an_final,$G205="",$M205=FALSE),"",CONF_STR*VLOOKUP(N205,Coef!$E$2:$F$17,2,FALSE))</f>
        <v/>
      </c>
      <c r="K205" s="226" t="str">
        <f t="shared" si="15"/>
        <v/>
      </c>
      <c r="L205" s="226" t="str">
        <f t="shared" si="16"/>
        <v/>
      </c>
      <c r="M205" s="367" t="b">
        <f t="shared" si="17"/>
        <v>0</v>
      </c>
      <c r="N205" s="220">
        <f t="shared" si="18"/>
        <v>1</v>
      </c>
    </row>
    <row r="206" spans="1:14" x14ac:dyDescent="0.2">
      <c r="A206" s="216">
        <v>197</v>
      </c>
      <c r="B206" s="39"/>
      <c r="C206" s="39"/>
      <c r="D206" s="39"/>
      <c r="E206" s="38"/>
      <c r="F206" s="48"/>
      <c r="G206" s="38"/>
      <c r="H206" s="38"/>
      <c r="I206" s="67" t="str">
        <f>IF(OR($B206="",$C206="",$D206="",$E206="",$E206&lt;an_initial,$E206&gt;an_final,$G206="",$M206=FALSE),"",CONF_STR*VLOOKUP(N206,Coef!$E$2:$F$17,2,FALSE))</f>
        <v/>
      </c>
      <c r="J206" s="67" t="str">
        <f>IF(OR($B206="",$C206="",$D206="",$E206="",$E206&gt;an_final,$G206="",$M206=FALSE),"",CONF_STR*VLOOKUP(N206,Coef!$E$2:$F$17,2,FALSE))</f>
        <v/>
      </c>
      <c r="K206" s="226" t="str">
        <f t="shared" si="15"/>
        <v/>
      </c>
      <c r="L206" s="226" t="str">
        <f t="shared" si="16"/>
        <v/>
      </c>
      <c r="M206" s="367" t="b">
        <f t="shared" si="17"/>
        <v>0</v>
      </c>
      <c r="N206" s="220">
        <f t="shared" si="18"/>
        <v>1</v>
      </c>
    </row>
    <row r="207" spans="1:14" x14ac:dyDescent="0.2">
      <c r="A207" s="216">
        <v>198</v>
      </c>
      <c r="B207" s="39"/>
      <c r="C207" s="39"/>
      <c r="D207" s="39"/>
      <c r="E207" s="38"/>
      <c r="F207" s="48"/>
      <c r="G207" s="38"/>
      <c r="H207" s="38"/>
      <c r="I207" s="67" t="str">
        <f>IF(OR($B207="",$C207="",$D207="",$E207="",$E207&lt;an_initial,$E207&gt;an_final,$G207="",$M207=FALSE),"",CONF_STR*VLOOKUP(N207,Coef!$E$2:$F$17,2,FALSE))</f>
        <v/>
      </c>
      <c r="J207" s="67" t="str">
        <f>IF(OR($B207="",$C207="",$D207="",$E207="",$E207&gt;an_final,$G207="",$M207=FALSE),"",CONF_STR*VLOOKUP(N207,Coef!$E$2:$F$17,2,FALSE))</f>
        <v/>
      </c>
      <c r="K207" s="226" t="str">
        <f t="shared" si="15"/>
        <v/>
      </c>
      <c r="L207" s="226" t="str">
        <f t="shared" si="16"/>
        <v/>
      </c>
      <c r="M207" s="367" t="b">
        <f t="shared" si="17"/>
        <v>0</v>
      </c>
      <c r="N207" s="220">
        <f t="shared" si="18"/>
        <v>1</v>
      </c>
    </row>
    <row r="208" spans="1:14" x14ac:dyDescent="0.2">
      <c r="A208" s="216">
        <v>199</v>
      </c>
      <c r="B208" s="39"/>
      <c r="C208" s="39"/>
      <c r="D208" s="39"/>
      <c r="E208" s="38"/>
      <c r="F208" s="48"/>
      <c r="G208" s="38"/>
      <c r="H208" s="38"/>
      <c r="I208" s="67" t="str">
        <f>IF(OR($B208="",$C208="",$D208="",$E208="",$E208&lt;an_initial,$E208&gt;an_final,$G208="",$M208=FALSE),"",CONF_STR*VLOOKUP(N208,Coef!$E$2:$F$17,2,FALSE))</f>
        <v/>
      </c>
      <c r="J208" s="67" t="str">
        <f>IF(OR($B208="",$C208="",$D208="",$E208="",$E208&gt;an_final,$G208="",$M208=FALSE),"",CONF_STR*VLOOKUP(N208,Coef!$E$2:$F$17,2,FALSE))</f>
        <v/>
      </c>
      <c r="K208" s="226" t="str">
        <f t="shared" si="15"/>
        <v/>
      </c>
      <c r="L208" s="226" t="str">
        <f t="shared" si="16"/>
        <v/>
      </c>
      <c r="M208" s="367" t="b">
        <f t="shared" si="17"/>
        <v>0</v>
      </c>
      <c r="N208" s="220">
        <f t="shared" si="18"/>
        <v>1</v>
      </c>
    </row>
    <row r="209" spans="1:14" x14ac:dyDescent="0.2">
      <c r="A209" s="216">
        <v>200</v>
      </c>
      <c r="B209" s="39"/>
      <c r="C209" s="39"/>
      <c r="D209" s="39"/>
      <c r="E209" s="38"/>
      <c r="F209" s="48"/>
      <c r="G209" s="38"/>
      <c r="H209" s="38"/>
      <c r="I209" s="67" t="str">
        <f>IF(OR($B209="",$C209="",$D209="",$E209="",$E209&lt;an_initial,$E209&gt;an_final,$G209="",$M209=FALSE),"",CONF_STR*VLOOKUP(N209,Coef!$E$2:$F$17,2,FALSE))</f>
        <v/>
      </c>
      <c r="J209" s="67" t="str">
        <f>IF(OR($B209="",$C209="",$D209="",$E209="",$E209&gt;an_final,$G209="",$M209=FALSE),"",CONF_STR*VLOOKUP(N209,Coef!$E$2:$F$17,2,FALSE))</f>
        <v/>
      </c>
      <c r="K209" s="226" t="str">
        <f t="shared" si="15"/>
        <v/>
      </c>
      <c r="L209" s="226" t="str">
        <f t="shared" si="16"/>
        <v/>
      </c>
      <c r="M209" s="367" t="b">
        <f t="shared" si="17"/>
        <v>0</v>
      </c>
      <c r="N209" s="220">
        <f t="shared" si="18"/>
        <v>1</v>
      </c>
    </row>
    <row r="210" spans="1:14" x14ac:dyDescent="0.2">
      <c r="A210" s="216">
        <v>201</v>
      </c>
      <c r="B210" s="39"/>
      <c r="C210" s="39"/>
      <c r="D210" s="39"/>
      <c r="E210" s="38"/>
      <c r="F210" s="48"/>
      <c r="G210" s="38"/>
      <c r="H210" s="38"/>
      <c r="I210" s="67" t="str">
        <f>IF(OR($B210="",$C210="",$D210="",$E210="",$E210&lt;an_initial,$E210&gt;an_final,$G210="",$M210=FALSE),"",CONF_STR*VLOOKUP(N210,Coef!$E$2:$F$17,2,FALSE))</f>
        <v/>
      </c>
      <c r="J210" s="67" t="str">
        <f>IF(OR($B210="",$C210="",$D210="",$E210="",$E210&gt;an_final,$G210="",$M210=FALSE),"",CONF_STR*VLOOKUP(N210,Coef!$E$2:$F$17,2,FALSE))</f>
        <v/>
      </c>
      <c r="K210" s="226" t="str">
        <f t="shared" si="15"/>
        <v/>
      </c>
      <c r="L210" s="226" t="str">
        <f t="shared" si="16"/>
        <v/>
      </c>
      <c r="M210" s="367" t="b">
        <f t="shared" si="17"/>
        <v>0</v>
      </c>
      <c r="N210" s="220">
        <f t="shared" si="18"/>
        <v>1</v>
      </c>
    </row>
    <row r="211" spans="1:14" x14ac:dyDescent="0.2">
      <c r="A211" s="216">
        <v>202</v>
      </c>
      <c r="B211" s="39"/>
      <c r="C211" s="39"/>
      <c r="D211" s="39"/>
      <c r="E211" s="38"/>
      <c r="F211" s="48"/>
      <c r="G211" s="38"/>
      <c r="H211" s="38"/>
      <c r="I211" s="67" t="str">
        <f>IF(OR($B211="",$C211="",$D211="",$E211="",$E211&lt;an_initial,$E211&gt;an_final,$G211="",$M211=FALSE),"",CONF_STR*VLOOKUP(N211,Coef!$E$2:$F$17,2,FALSE))</f>
        <v/>
      </c>
      <c r="J211" s="67" t="str">
        <f>IF(OR($B211="",$C211="",$D211="",$E211="",$E211&gt;an_final,$G211="",$M211=FALSE),"",CONF_STR*VLOOKUP(N211,Coef!$E$2:$F$17,2,FALSE))</f>
        <v/>
      </c>
      <c r="K211" s="226" t="str">
        <f t="shared" si="15"/>
        <v/>
      </c>
      <c r="L211" s="226" t="str">
        <f t="shared" si="16"/>
        <v/>
      </c>
      <c r="M211" s="367" t="b">
        <f t="shared" si="17"/>
        <v>0</v>
      </c>
      <c r="N211" s="220">
        <f t="shared" si="18"/>
        <v>1</v>
      </c>
    </row>
    <row r="212" spans="1:14" x14ac:dyDescent="0.2">
      <c r="A212" s="216">
        <v>203</v>
      </c>
      <c r="B212" s="39"/>
      <c r="C212" s="39"/>
      <c r="D212" s="39"/>
      <c r="E212" s="38"/>
      <c r="F212" s="48"/>
      <c r="G212" s="38"/>
      <c r="H212" s="38"/>
      <c r="I212" s="67" t="str">
        <f>IF(OR($B212="",$C212="",$D212="",$E212="",$E212&lt;an_initial,$E212&gt;an_final,$G212="",$M212=FALSE),"",CONF_STR*VLOOKUP(N212,Coef!$E$2:$F$17,2,FALSE))</f>
        <v/>
      </c>
      <c r="J212" s="67" t="str">
        <f>IF(OR($B212="",$C212="",$D212="",$E212="",$E212&gt;an_final,$G212="",$M212=FALSE),"",CONF_STR*VLOOKUP(N212,Coef!$E$2:$F$17,2,FALSE))</f>
        <v/>
      </c>
      <c r="K212" s="226" t="str">
        <f t="shared" si="15"/>
        <v/>
      </c>
      <c r="L212" s="226" t="str">
        <f t="shared" si="16"/>
        <v/>
      </c>
      <c r="M212" s="367" t="b">
        <f t="shared" si="17"/>
        <v>0</v>
      </c>
      <c r="N212" s="220">
        <f t="shared" si="18"/>
        <v>1</v>
      </c>
    </row>
    <row r="213" spans="1:14" x14ac:dyDescent="0.2">
      <c r="A213" s="216">
        <v>204</v>
      </c>
      <c r="B213" s="39"/>
      <c r="C213" s="39"/>
      <c r="D213" s="39"/>
      <c r="E213" s="38"/>
      <c r="F213" s="48"/>
      <c r="G213" s="38"/>
      <c r="H213" s="38"/>
      <c r="I213" s="67" t="str">
        <f>IF(OR($B213="",$C213="",$D213="",$E213="",$E213&lt;an_initial,$E213&gt;an_final,$G213="",$M213=FALSE),"",CONF_STR*VLOOKUP(N213,Coef!$E$2:$F$17,2,FALSE))</f>
        <v/>
      </c>
      <c r="J213" s="67" t="str">
        <f>IF(OR($B213="",$C213="",$D213="",$E213="",$E213&gt;an_final,$G213="",$M213=FALSE),"",CONF_STR*VLOOKUP(N213,Coef!$E$2:$F$17,2,FALSE))</f>
        <v/>
      </c>
      <c r="K213" s="226" t="str">
        <f t="shared" si="15"/>
        <v/>
      </c>
      <c r="L213" s="226" t="str">
        <f t="shared" si="16"/>
        <v/>
      </c>
      <c r="M213" s="367" t="b">
        <f t="shared" si="17"/>
        <v>0</v>
      </c>
      <c r="N213" s="220">
        <f t="shared" si="18"/>
        <v>1</v>
      </c>
    </row>
    <row r="214" spans="1:14" x14ac:dyDescent="0.2">
      <c r="A214" s="216">
        <v>205</v>
      </c>
      <c r="B214" s="39"/>
      <c r="C214" s="39"/>
      <c r="D214" s="39"/>
      <c r="E214" s="38"/>
      <c r="F214" s="48"/>
      <c r="G214" s="38"/>
      <c r="H214" s="38"/>
      <c r="I214" s="67" t="str">
        <f>IF(OR($B214="",$C214="",$D214="",$E214="",$E214&lt;an_initial,$E214&gt;an_final,$G214="",$M214=FALSE),"",CONF_STR*VLOOKUP(N214,Coef!$E$2:$F$17,2,FALSE))</f>
        <v/>
      </c>
      <c r="J214" s="67" t="str">
        <f>IF(OR($B214="",$C214="",$D214="",$E214="",$E214&gt;an_final,$G214="",$M214=FALSE),"",CONF_STR*VLOOKUP(N214,Coef!$E$2:$F$17,2,FALSE))</f>
        <v/>
      </c>
      <c r="K214" s="226" t="str">
        <f t="shared" si="15"/>
        <v/>
      </c>
      <c r="L214" s="226" t="str">
        <f t="shared" si="16"/>
        <v/>
      </c>
      <c r="M214" s="367" t="b">
        <f t="shared" si="17"/>
        <v>0</v>
      </c>
      <c r="N214" s="220">
        <f t="shared" si="18"/>
        <v>1</v>
      </c>
    </row>
    <row r="215" spans="1:14" x14ac:dyDescent="0.2">
      <c r="A215" s="216">
        <v>206</v>
      </c>
      <c r="B215" s="39"/>
      <c r="C215" s="39"/>
      <c r="D215" s="39"/>
      <c r="E215" s="38"/>
      <c r="F215" s="48"/>
      <c r="G215" s="38"/>
      <c r="H215" s="38"/>
      <c r="I215" s="67" t="str">
        <f>IF(OR($B215="",$C215="",$D215="",$E215="",$E215&lt;an_initial,$E215&gt;an_final,$G215="",$M215=FALSE),"",CONF_STR*VLOOKUP(N215,Coef!$E$2:$F$17,2,FALSE))</f>
        <v/>
      </c>
      <c r="J215" s="67" t="str">
        <f>IF(OR($B215="",$C215="",$D215="",$E215="",$E215&gt;an_final,$G215="",$M215=FALSE),"",CONF_STR*VLOOKUP(N215,Coef!$E$2:$F$17,2,FALSE))</f>
        <v/>
      </c>
      <c r="K215" s="226" t="str">
        <f t="shared" si="15"/>
        <v/>
      </c>
      <c r="L215" s="226" t="str">
        <f t="shared" si="16"/>
        <v/>
      </c>
      <c r="M215" s="367" t="b">
        <f t="shared" si="17"/>
        <v>0</v>
      </c>
      <c r="N215" s="220">
        <f t="shared" si="18"/>
        <v>1</v>
      </c>
    </row>
    <row r="216" spans="1:14" x14ac:dyDescent="0.2">
      <c r="A216" s="216">
        <v>207</v>
      </c>
      <c r="B216" s="39"/>
      <c r="C216" s="39"/>
      <c r="D216" s="39"/>
      <c r="E216" s="38"/>
      <c r="F216" s="48"/>
      <c r="G216" s="38"/>
      <c r="H216" s="38"/>
      <c r="I216" s="67" t="str">
        <f>IF(OR($B216="",$C216="",$D216="",$E216="",$E216&lt;an_initial,$E216&gt;an_final,$G216="",$M216=FALSE),"",CONF_STR*VLOOKUP(N216,Coef!$E$2:$F$17,2,FALSE))</f>
        <v/>
      </c>
      <c r="J216" s="67" t="str">
        <f>IF(OR($B216="",$C216="",$D216="",$E216="",$E216&gt;an_final,$G216="",$M216=FALSE),"",CONF_STR*VLOOKUP(N216,Coef!$E$2:$F$17,2,FALSE))</f>
        <v/>
      </c>
      <c r="K216" s="226" t="str">
        <f t="shared" si="15"/>
        <v/>
      </c>
      <c r="L216" s="226" t="str">
        <f t="shared" si="16"/>
        <v/>
      </c>
      <c r="M216" s="367" t="b">
        <f t="shared" si="17"/>
        <v>0</v>
      </c>
      <c r="N216" s="220">
        <f t="shared" si="18"/>
        <v>1</v>
      </c>
    </row>
    <row r="217" spans="1:14" x14ac:dyDescent="0.2">
      <c r="A217" s="216">
        <v>208</v>
      </c>
      <c r="B217" s="39"/>
      <c r="C217" s="39"/>
      <c r="D217" s="39"/>
      <c r="E217" s="38"/>
      <c r="F217" s="48"/>
      <c r="G217" s="38"/>
      <c r="H217" s="38"/>
      <c r="I217" s="67" t="str">
        <f>IF(OR($B217="",$C217="",$D217="",$E217="",$E217&lt;an_initial,$E217&gt;an_final,$G217="",$M217=FALSE),"",CONF_STR*VLOOKUP(N217,Coef!$E$2:$F$17,2,FALSE))</f>
        <v/>
      </c>
      <c r="J217" s="67" t="str">
        <f>IF(OR($B217="",$C217="",$D217="",$E217="",$E217&gt;an_final,$G217="",$M217=FALSE),"",CONF_STR*VLOOKUP(N217,Coef!$E$2:$F$17,2,FALSE))</f>
        <v/>
      </c>
      <c r="K217" s="226" t="str">
        <f t="shared" si="15"/>
        <v/>
      </c>
      <c r="L217" s="226" t="str">
        <f t="shared" si="16"/>
        <v/>
      </c>
      <c r="M217" s="367" t="b">
        <f t="shared" si="17"/>
        <v>0</v>
      </c>
      <c r="N217" s="220">
        <f t="shared" si="18"/>
        <v>1</v>
      </c>
    </row>
    <row r="218" spans="1:14" x14ac:dyDescent="0.2">
      <c r="A218" s="216">
        <v>209</v>
      </c>
      <c r="B218" s="39"/>
      <c r="C218" s="39"/>
      <c r="D218" s="39"/>
      <c r="E218" s="38"/>
      <c r="F218" s="48"/>
      <c r="G218" s="38"/>
      <c r="H218" s="38"/>
      <c r="I218" s="67" t="str">
        <f>IF(OR($B218="",$C218="",$D218="",$E218="",$E218&lt;an_initial,$E218&gt;an_final,$G218="",$M218=FALSE),"",CONF_STR*VLOOKUP(N218,Coef!$E$2:$F$17,2,FALSE))</f>
        <v/>
      </c>
      <c r="J218" s="67" t="str">
        <f>IF(OR($B218="",$C218="",$D218="",$E218="",$E218&gt;an_final,$G218="",$M218=FALSE),"",CONF_STR*VLOOKUP(N218,Coef!$E$2:$F$17,2,FALSE))</f>
        <v/>
      </c>
      <c r="K218" s="226" t="str">
        <f t="shared" si="15"/>
        <v/>
      </c>
      <c r="L218" s="226" t="str">
        <f t="shared" si="16"/>
        <v/>
      </c>
      <c r="M218" s="367" t="b">
        <f t="shared" si="17"/>
        <v>0</v>
      </c>
      <c r="N218" s="220">
        <f t="shared" si="18"/>
        <v>1</v>
      </c>
    </row>
    <row r="219" spans="1:14" x14ac:dyDescent="0.2">
      <c r="A219" s="216">
        <v>210</v>
      </c>
      <c r="B219" s="39"/>
      <c r="C219" s="39"/>
      <c r="D219" s="39"/>
      <c r="E219" s="38"/>
      <c r="F219" s="48"/>
      <c r="G219" s="38"/>
      <c r="H219" s="38"/>
      <c r="I219" s="67" t="str">
        <f>IF(OR($B219="",$C219="",$D219="",$E219="",$E219&lt;an_initial,$E219&gt;an_final,$G219="",$M219=FALSE),"",CONF_STR*VLOOKUP(N219,Coef!$E$2:$F$17,2,FALSE))</f>
        <v/>
      </c>
      <c r="J219" s="67" t="str">
        <f>IF(OR($B219="",$C219="",$D219="",$E219="",$E219&gt;an_final,$G219="",$M219=FALSE),"",CONF_STR*VLOOKUP(N219,Coef!$E$2:$F$17,2,FALSE))</f>
        <v/>
      </c>
      <c r="K219" s="226" t="str">
        <f t="shared" si="15"/>
        <v/>
      </c>
      <c r="L219" s="226" t="str">
        <f t="shared" si="16"/>
        <v/>
      </c>
      <c r="M219" s="367" t="b">
        <f t="shared" si="17"/>
        <v>0</v>
      </c>
      <c r="N219" s="220">
        <f t="shared" si="18"/>
        <v>1</v>
      </c>
    </row>
    <row r="220" spans="1:14" x14ac:dyDescent="0.2">
      <c r="A220" s="216">
        <v>211</v>
      </c>
      <c r="B220" s="39"/>
      <c r="C220" s="39"/>
      <c r="D220" s="39"/>
      <c r="E220" s="38"/>
      <c r="F220" s="48"/>
      <c r="G220" s="38"/>
      <c r="H220" s="38"/>
      <c r="I220" s="67" t="str">
        <f>IF(OR($B220="",$C220="",$D220="",$E220="",$E220&lt;an_initial,$E220&gt;an_final,$G220="",$M220=FALSE),"",CONF_STR*VLOOKUP(N220,Coef!$E$2:$F$17,2,FALSE))</f>
        <v/>
      </c>
      <c r="J220" s="67" t="str">
        <f>IF(OR($B220="",$C220="",$D220="",$E220="",$E220&gt;an_final,$G220="",$M220=FALSE),"",CONF_STR*VLOOKUP(N220,Coef!$E$2:$F$17,2,FALSE))</f>
        <v/>
      </c>
      <c r="K220" s="226" t="str">
        <f t="shared" si="15"/>
        <v/>
      </c>
      <c r="L220" s="226" t="str">
        <f t="shared" si="16"/>
        <v/>
      </c>
      <c r="M220" s="367" t="b">
        <f t="shared" si="17"/>
        <v>0</v>
      </c>
      <c r="N220" s="220">
        <f t="shared" si="18"/>
        <v>1</v>
      </c>
    </row>
    <row r="221" spans="1:14" x14ac:dyDescent="0.2">
      <c r="A221" s="216">
        <v>212</v>
      </c>
      <c r="B221" s="39"/>
      <c r="C221" s="39"/>
      <c r="D221" s="39"/>
      <c r="E221" s="38"/>
      <c r="F221" s="48"/>
      <c r="G221" s="38"/>
      <c r="H221" s="38"/>
      <c r="I221" s="67" t="str">
        <f>IF(OR($B221="",$C221="",$D221="",$E221="",$E221&lt;an_initial,$E221&gt;an_final,$G221="",$M221=FALSE),"",CONF_STR*VLOOKUP(N221,Coef!$E$2:$F$17,2,FALSE))</f>
        <v/>
      </c>
      <c r="J221" s="67" t="str">
        <f>IF(OR($B221="",$C221="",$D221="",$E221="",$E221&gt;an_final,$G221="",$M221=FALSE),"",CONF_STR*VLOOKUP(N221,Coef!$E$2:$F$17,2,FALSE))</f>
        <v/>
      </c>
      <c r="K221" s="226" t="str">
        <f t="shared" si="15"/>
        <v/>
      </c>
      <c r="L221" s="226" t="str">
        <f t="shared" si="16"/>
        <v/>
      </c>
      <c r="M221" s="367" t="b">
        <f t="shared" si="17"/>
        <v>0</v>
      </c>
      <c r="N221" s="220">
        <f t="shared" si="18"/>
        <v>1</v>
      </c>
    </row>
    <row r="222" spans="1:14" x14ac:dyDescent="0.2">
      <c r="A222" s="216">
        <v>213</v>
      </c>
      <c r="B222" s="39"/>
      <c r="C222" s="39"/>
      <c r="D222" s="39"/>
      <c r="E222" s="38"/>
      <c r="F222" s="48"/>
      <c r="G222" s="38"/>
      <c r="H222" s="38"/>
      <c r="I222" s="67" t="str">
        <f>IF(OR($B222="",$C222="",$D222="",$E222="",$E222&lt;an_initial,$E222&gt;an_final,$G222="",$M222=FALSE),"",CONF_STR*VLOOKUP(N222,Coef!$E$2:$F$17,2,FALSE))</f>
        <v/>
      </c>
      <c r="J222" s="67" t="str">
        <f>IF(OR($B222="",$C222="",$D222="",$E222="",$E222&gt;an_final,$G222="",$M222=FALSE),"",CONF_STR*VLOOKUP(N222,Coef!$E$2:$F$17,2,FALSE))</f>
        <v/>
      </c>
      <c r="K222" s="226" t="str">
        <f t="shared" si="15"/>
        <v/>
      </c>
      <c r="L222" s="226" t="str">
        <f t="shared" si="16"/>
        <v/>
      </c>
      <c r="M222" s="367" t="b">
        <f t="shared" si="17"/>
        <v>0</v>
      </c>
      <c r="N222" s="220">
        <f t="shared" si="18"/>
        <v>1</v>
      </c>
    </row>
    <row r="223" spans="1:14" x14ac:dyDescent="0.2">
      <c r="A223" s="216">
        <v>214</v>
      </c>
      <c r="B223" s="39"/>
      <c r="C223" s="39"/>
      <c r="D223" s="39"/>
      <c r="E223" s="38"/>
      <c r="F223" s="48"/>
      <c r="G223" s="38"/>
      <c r="H223" s="38"/>
      <c r="I223" s="67" t="str">
        <f>IF(OR($B223="",$C223="",$D223="",$E223="",$E223&lt;an_initial,$E223&gt;an_final,$G223="",$M223=FALSE),"",CONF_STR*VLOOKUP(N223,Coef!$E$2:$F$17,2,FALSE))</f>
        <v/>
      </c>
      <c r="J223" s="67" t="str">
        <f>IF(OR($B223="",$C223="",$D223="",$E223="",$E223&gt;an_final,$G223="",$M223=FALSE),"",CONF_STR*VLOOKUP(N223,Coef!$E$2:$F$17,2,FALSE))</f>
        <v/>
      </c>
      <c r="K223" s="226" t="str">
        <f t="shared" si="15"/>
        <v/>
      </c>
      <c r="L223" s="226" t="str">
        <f t="shared" si="16"/>
        <v/>
      </c>
      <c r="M223" s="367" t="b">
        <f t="shared" si="17"/>
        <v>0</v>
      </c>
      <c r="N223" s="220">
        <f t="shared" si="18"/>
        <v>1</v>
      </c>
    </row>
    <row r="224" spans="1:14" x14ac:dyDescent="0.2">
      <c r="A224" s="216">
        <v>215</v>
      </c>
      <c r="B224" s="39"/>
      <c r="C224" s="39"/>
      <c r="D224" s="39"/>
      <c r="E224" s="38"/>
      <c r="F224" s="48"/>
      <c r="G224" s="38"/>
      <c r="H224" s="38"/>
      <c r="I224" s="67" t="str">
        <f>IF(OR($B224="",$C224="",$D224="",$E224="",$E224&lt;an_initial,$E224&gt;an_final,$G224="",$M224=FALSE),"",CONF_STR*VLOOKUP(N224,Coef!$E$2:$F$17,2,FALSE))</f>
        <v/>
      </c>
      <c r="J224" s="67" t="str">
        <f>IF(OR($B224="",$C224="",$D224="",$E224="",$E224&gt;an_final,$G224="",$M224=FALSE),"",CONF_STR*VLOOKUP(N224,Coef!$E$2:$F$17,2,FALSE))</f>
        <v/>
      </c>
      <c r="K224" s="226" t="str">
        <f t="shared" si="15"/>
        <v/>
      </c>
      <c r="L224" s="226" t="str">
        <f t="shared" si="16"/>
        <v/>
      </c>
      <c r="M224" s="367" t="b">
        <f t="shared" si="17"/>
        <v>0</v>
      </c>
      <c r="N224" s="220">
        <f t="shared" si="18"/>
        <v>1</v>
      </c>
    </row>
    <row r="225" spans="1:14" x14ac:dyDescent="0.2">
      <c r="A225" s="216">
        <v>216</v>
      </c>
      <c r="B225" s="39"/>
      <c r="C225" s="39"/>
      <c r="D225" s="39"/>
      <c r="E225" s="38"/>
      <c r="F225" s="48"/>
      <c r="G225" s="38"/>
      <c r="H225" s="38"/>
      <c r="I225" s="67" t="str">
        <f>IF(OR($B225="",$C225="",$D225="",$E225="",$E225&lt;an_initial,$E225&gt;an_final,$G225="",$M225=FALSE),"",CONF_STR*VLOOKUP(N225,Coef!$E$2:$F$17,2,FALSE))</f>
        <v/>
      </c>
      <c r="J225" s="67" t="str">
        <f>IF(OR($B225="",$C225="",$D225="",$E225="",$E225&gt;an_final,$G225="",$M225=FALSE),"",CONF_STR*VLOOKUP(N225,Coef!$E$2:$F$17,2,FALSE))</f>
        <v/>
      </c>
      <c r="K225" s="226" t="str">
        <f t="shared" si="15"/>
        <v/>
      </c>
      <c r="L225" s="226" t="str">
        <f t="shared" si="16"/>
        <v/>
      </c>
      <c r="M225" s="367" t="b">
        <f t="shared" si="17"/>
        <v>0</v>
      </c>
      <c r="N225" s="220">
        <f t="shared" si="18"/>
        <v>1</v>
      </c>
    </row>
    <row r="226" spans="1:14" x14ac:dyDescent="0.2">
      <c r="A226" s="216">
        <v>217</v>
      </c>
      <c r="B226" s="39"/>
      <c r="C226" s="39"/>
      <c r="D226" s="39"/>
      <c r="E226" s="38"/>
      <c r="F226" s="48"/>
      <c r="G226" s="38"/>
      <c r="H226" s="38"/>
      <c r="I226" s="67" t="str">
        <f>IF(OR($B226="",$C226="",$D226="",$E226="",$E226&lt;an_initial,$E226&gt;an_final,$G226="",$M226=FALSE),"",CONF_STR*VLOOKUP(N226,Coef!$E$2:$F$17,2,FALSE))</f>
        <v/>
      </c>
      <c r="J226" s="67" t="str">
        <f>IF(OR($B226="",$C226="",$D226="",$E226="",$E226&gt;an_final,$G226="",$M226=FALSE),"",CONF_STR*VLOOKUP(N226,Coef!$E$2:$F$17,2,FALSE))</f>
        <v/>
      </c>
      <c r="K226" s="226" t="str">
        <f t="shared" si="15"/>
        <v/>
      </c>
      <c r="L226" s="226" t="str">
        <f t="shared" si="16"/>
        <v/>
      </c>
      <c r="M226" s="367" t="b">
        <f t="shared" si="17"/>
        <v>0</v>
      </c>
      <c r="N226" s="220">
        <f t="shared" si="18"/>
        <v>1</v>
      </c>
    </row>
    <row r="227" spans="1:14" x14ac:dyDescent="0.2">
      <c r="A227" s="216">
        <v>218</v>
      </c>
      <c r="B227" s="39"/>
      <c r="C227" s="39"/>
      <c r="D227" s="39"/>
      <c r="E227" s="38"/>
      <c r="F227" s="48"/>
      <c r="G227" s="38"/>
      <c r="H227" s="38"/>
      <c r="I227" s="67" t="str">
        <f>IF(OR($B227="",$C227="",$D227="",$E227="",$E227&lt;an_initial,$E227&gt;an_final,$G227="",$M227=FALSE),"",CONF_STR*VLOOKUP(N227,Coef!$E$2:$F$17,2,FALSE))</f>
        <v/>
      </c>
      <c r="J227" s="67" t="str">
        <f>IF(OR($B227="",$C227="",$D227="",$E227="",$E227&gt;an_final,$G227="",$M227=FALSE),"",CONF_STR*VLOOKUP(N227,Coef!$E$2:$F$17,2,FALSE))</f>
        <v/>
      </c>
      <c r="K227" s="226" t="str">
        <f t="shared" si="15"/>
        <v/>
      </c>
      <c r="L227" s="226" t="str">
        <f t="shared" si="16"/>
        <v/>
      </c>
      <c r="M227" s="367" t="b">
        <f t="shared" si="17"/>
        <v>0</v>
      </c>
      <c r="N227" s="220">
        <f t="shared" si="18"/>
        <v>1</v>
      </c>
    </row>
    <row r="228" spans="1:14" x14ac:dyDescent="0.2">
      <c r="A228" s="216">
        <v>219</v>
      </c>
      <c r="B228" s="39"/>
      <c r="C228" s="39"/>
      <c r="D228" s="39"/>
      <c r="E228" s="38"/>
      <c r="F228" s="48"/>
      <c r="G228" s="38"/>
      <c r="H228" s="38"/>
      <c r="I228" s="67" t="str">
        <f>IF(OR($B228="",$C228="",$D228="",$E228="",$E228&lt;an_initial,$E228&gt;an_final,$G228="",$M228=FALSE),"",CONF_STR*VLOOKUP(N228,Coef!$E$2:$F$17,2,FALSE))</f>
        <v/>
      </c>
      <c r="J228" s="67" t="str">
        <f>IF(OR($B228="",$C228="",$D228="",$E228="",$E228&gt;an_final,$G228="",$M228=FALSE),"",CONF_STR*VLOOKUP(N228,Coef!$E$2:$F$17,2,FALSE))</f>
        <v/>
      </c>
      <c r="K228" s="226" t="str">
        <f t="shared" si="15"/>
        <v/>
      </c>
      <c r="L228" s="226" t="str">
        <f t="shared" si="16"/>
        <v/>
      </c>
      <c r="M228" s="367" t="b">
        <f t="shared" si="17"/>
        <v>0</v>
      </c>
      <c r="N228" s="220">
        <f t="shared" si="18"/>
        <v>1</v>
      </c>
    </row>
    <row r="229" spans="1:14" x14ac:dyDescent="0.2">
      <c r="A229" s="216">
        <v>220</v>
      </c>
      <c r="B229" s="39"/>
      <c r="C229" s="39"/>
      <c r="D229" s="39"/>
      <c r="E229" s="38"/>
      <c r="F229" s="48"/>
      <c r="G229" s="38"/>
      <c r="H229" s="38"/>
      <c r="I229" s="67" t="str">
        <f>IF(OR($B229="",$C229="",$D229="",$E229="",$E229&lt;an_initial,$E229&gt;an_final,$G229="",$M229=FALSE),"",CONF_STR*VLOOKUP(N229,Coef!$E$2:$F$17,2,FALSE))</f>
        <v/>
      </c>
      <c r="J229" s="67" t="str">
        <f>IF(OR($B229="",$C229="",$D229="",$E229="",$E229&gt;an_final,$G229="",$M229=FALSE),"",CONF_STR*VLOOKUP(N229,Coef!$E$2:$F$17,2,FALSE))</f>
        <v/>
      </c>
      <c r="K229" s="226" t="str">
        <f t="shared" si="15"/>
        <v/>
      </c>
      <c r="L229" s="226" t="str">
        <f t="shared" si="16"/>
        <v/>
      </c>
      <c r="M229" s="367" t="b">
        <f t="shared" si="17"/>
        <v>0</v>
      </c>
      <c r="N229" s="220">
        <f t="shared" si="18"/>
        <v>1</v>
      </c>
    </row>
    <row r="230" spans="1:14" x14ac:dyDescent="0.2">
      <c r="A230" s="216">
        <v>221</v>
      </c>
      <c r="B230" s="39"/>
      <c r="C230" s="39"/>
      <c r="D230" s="39"/>
      <c r="E230" s="38"/>
      <c r="F230" s="48"/>
      <c r="G230" s="38"/>
      <c r="H230" s="38"/>
      <c r="I230" s="67" t="str">
        <f>IF(OR($B230="",$C230="",$D230="",$E230="",$E230&lt;an_initial,$E230&gt;an_final,$G230="",$M230=FALSE),"",CONF_STR*VLOOKUP(N230,Coef!$E$2:$F$17,2,FALSE))</f>
        <v/>
      </c>
      <c r="J230" s="67" t="str">
        <f>IF(OR($B230="",$C230="",$D230="",$E230="",$E230&gt;an_final,$G230="",$M230=FALSE),"",CONF_STR*VLOOKUP(N230,Coef!$E$2:$F$17,2,FALSE))</f>
        <v/>
      </c>
      <c r="K230" s="226" t="str">
        <f t="shared" si="15"/>
        <v/>
      </c>
      <c r="L230" s="226" t="str">
        <f t="shared" si="16"/>
        <v/>
      </c>
      <c r="M230" s="367" t="b">
        <f t="shared" si="17"/>
        <v>0</v>
      </c>
      <c r="N230" s="220">
        <f t="shared" si="18"/>
        <v>1</v>
      </c>
    </row>
    <row r="231" spans="1:14" x14ac:dyDescent="0.2">
      <c r="A231" s="216">
        <v>222</v>
      </c>
      <c r="B231" s="39"/>
      <c r="C231" s="39"/>
      <c r="D231" s="39"/>
      <c r="E231" s="38"/>
      <c r="F231" s="48"/>
      <c r="G231" s="38"/>
      <c r="H231" s="38"/>
      <c r="I231" s="67" t="str">
        <f>IF(OR($B231="",$C231="",$D231="",$E231="",$E231&lt;an_initial,$E231&gt;an_final,$G231="",$M231=FALSE),"",CONF_STR*VLOOKUP(N231,Coef!$E$2:$F$17,2,FALSE))</f>
        <v/>
      </c>
      <c r="J231" s="67" t="str">
        <f>IF(OR($B231="",$C231="",$D231="",$E231="",$E231&gt;an_final,$G231="",$M231=FALSE),"",CONF_STR*VLOOKUP(N231,Coef!$E$2:$F$17,2,FALSE))</f>
        <v/>
      </c>
      <c r="K231" s="226" t="str">
        <f t="shared" si="15"/>
        <v/>
      </c>
      <c r="L231" s="226" t="str">
        <f t="shared" si="16"/>
        <v/>
      </c>
      <c r="M231" s="367" t="b">
        <f t="shared" si="17"/>
        <v>0</v>
      </c>
      <c r="N231" s="220">
        <f t="shared" si="18"/>
        <v>1</v>
      </c>
    </row>
    <row r="232" spans="1:14" x14ac:dyDescent="0.2">
      <c r="A232" s="216">
        <v>223</v>
      </c>
      <c r="B232" s="39"/>
      <c r="C232" s="39"/>
      <c r="D232" s="39"/>
      <c r="E232" s="38"/>
      <c r="F232" s="48"/>
      <c r="G232" s="38"/>
      <c r="H232" s="38"/>
      <c r="I232" s="67" t="str">
        <f>IF(OR($B232="",$C232="",$D232="",$E232="",$E232&lt;an_initial,$E232&gt;an_final,$G232="",$M232=FALSE),"",CONF_STR*VLOOKUP(N232,Coef!$E$2:$F$17,2,FALSE))</f>
        <v/>
      </c>
      <c r="J232" s="67" t="str">
        <f>IF(OR($B232="",$C232="",$D232="",$E232="",$E232&gt;an_final,$G232="",$M232=FALSE),"",CONF_STR*VLOOKUP(N232,Coef!$E$2:$F$17,2,FALSE))</f>
        <v/>
      </c>
      <c r="K232" s="226" t="str">
        <f t="shared" si="15"/>
        <v/>
      </c>
      <c r="L232" s="226" t="str">
        <f t="shared" si="16"/>
        <v/>
      </c>
      <c r="M232" s="367" t="b">
        <f t="shared" si="17"/>
        <v>0</v>
      </c>
      <c r="N232" s="220">
        <f t="shared" si="18"/>
        <v>1</v>
      </c>
    </row>
    <row r="233" spans="1:14" x14ac:dyDescent="0.2">
      <c r="A233" s="216">
        <v>224</v>
      </c>
      <c r="B233" s="39"/>
      <c r="C233" s="39"/>
      <c r="D233" s="39"/>
      <c r="E233" s="38"/>
      <c r="F233" s="48"/>
      <c r="G233" s="38"/>
      <c r="H233" s="38"/>
      <c r="I233" s="67" t="str">
        <f>IF(OR($B233="",$C233="",$D233="",$E233="",$E233&lt;an_initial,$E233&gt;an_final,$G233="",$M233=FALSE),"",CONF_STR*VLOOKUP(N233,Coef!$E$2:$F$17,2,FALSE))</f>
        <v/>
      </c>
      <c r="J233" s="67" t="str">
        <f>IF(OR($B233="",$C233="",$D233="",$E233="",$E233&gt;an_final,$G233="",$M233=FALSE),"",CONF_STR*VLOOKUP(N233,Coef!$E$2:$F$17,2,FALSE))</f>
        <v/>
      </c>
      <c r="K233" s="226" t="str">
        <f t="shared" si="15"/>
        <v/>
      </c>
      <c r="L233" s="226" t="str">
        <f t="shared" si="16"/>
        <v/>
      </c>
      <c r="M233" s="367" t="b">
        <f t="shared" si="17"/>
        <v>0</v>
      </c>
      <c r="N233" s="220">
        <f t="shared" si="18"/>
        <v>1</v>
      </c>
    </row>
    <row r="234" spans="1:14" x14ac:dyDescent="0.2">
      <c r="A234" s="216">
        <v>225</v>
      </c>
      <c r="B234" s="39"/>
      <c r="C234" s="39"/>
      <c r="D234" s="39"/>
      <c r="E234" s="38"/>
      <c r="F234" s="48"/>
      <c r="G234" s="38"/>
      <c r="H234" s="38"/>
      <c r="I234" s="67" t="str">
        <f>IF(OR($B234="",$C234="",$D234="",$E234="",$E234&lt;an_initial,$E234&gt;an_final,$G234="",$M234=FALSE),"",CONF_STR*VLOOKUP(N234,Coef!$E$2:$F$17,2,FALSE))</f>
        <v/>
      </c>
      <c r="J234" s="67" t="str">
        <f>IF(OR($B234="",$C234="",$D234="",$E234="",$E234&gt;an_final,$G234="",$M234=FALSE),"",CONF_STR*VLOOKUP(N234,Coef!$E$2:$F$17,2,FALSE))</f>
        <v/>
      </c>
      <c r="K234" s="226" t="str">
        <f t="shared" si="15"/>
        <v/>
      </c>
      <c r="L234" s="226" t="str">
        <f t="shared" si="16"/>
        <v/>
      </c>
      <c r="M234" s="367" t="b">
        <f t="shared" si="17"/>
        <v>0</v>
      </c>
      <c r="N234" s="220">
        <f t="shared" si="18"/>
        <v>1</v>
      </c>
    </row>
    <row r="235" spans="1:14" x14ac:dyDescent="0.2">
      <c r="A235" s="216">
        <v>226</v>
      </c>
      <c r="B235" s="39"/>
      <c r="C235" s="39"/>
      <c r="D235" s="39"/>
      <c r="E235" s="38"/>
      <c r="F235" s="48"/>
      <c r="G235" s="38"/>
      <c r="H235" s="38"/>
      <c r="I235" s="67" t="str">
        <f>IF(OR($B235="",$C235="",$D235="",$E235="",$E235&lt;an_initial,$E235&gt;an_final,$G235="",$M235=FALSE),"",CONF_STR*VLOOKUP(N235,Coef!$E$2:$F$17,2,FALSE))</f>
        <v/>
      </c>
      <c r="J235" s="67" t="str">
        <f>IF(OR($B235="",$C235="",$D235="",$E235="",$E235&gt;an_final,$G235="",$M235=FALSE),"",CONF_STR*VLOOKUP(N235,Coef!$E$2:$F$17,2,FALSE))</f>
        <v/>
      </c>
      <c r="K235" s="226" t="str">
        <f t="shared" si="15"/>
        <v/>
      </c>
      <c r="L235" s="226" t="str">
        <f t="shared" si="16"/>
        <v/>
      </c>
      <c r="M235" s="367" t="b">
        <f t="shared" si="17"/>
        <v>0</v>
      </c>
      <c r="N235" s="220">
        <f t="shared" si="18"/>
        <v>1</v>
      </c>
    </row>
    <row r="236" spans="1:14" x14ac:dyDescent="0.2">
      <c r="A236" s="216">
        <v>227</v>
      </c>
      <c r="B236" s="39"/>
      <c r="C236" s="39"/>
      <c r="D236" s="39"/>
      <c r="E236" s="38"/>
      <c r="F236" s="48"/>
      <c r="G236" s="38"/>
      <c r="H236" s="38"/>
      <c r="I236" s="67" t="str">
        <f>IF(OR($B236="",$C236="",$D236="",$E236="",$E236&lt;an_initial,$E236&gt;an_final,$G236="",$M236=FALSE),"",CONF_STR*VLOOKUP(N236,Coef!$E$2:$F$17,2,FALSE))</f>
        <v/>
      </c>
      <c r="J236" s="67" t="str">
        <f>IF(OR($B236="",$C236="",$D236="",$E236="",$E236&gt;an_final,$G236="",$M236=FALSE),"",CONF_STR*VLOOKUP(N236,Coef!$E$2:$F$17,2,FALSE))</f>
        <v/>
      </c>
      <c r="K236" s="226" t="str">
        <f t="shared" si="15"/>
        <v/>
      </c>
      <c r="L236" s="226" t="str">
        <f t="shared" si="16"/>
        <v/>
      </c>
      <c r="M236" s="367" t="b">
        <f t="shared" si="17"/>
        <v>0</v>
      </c>
      <c r="N236" s="220">
        <f t="shared" si="18"/>
        <v>1</v>
      </c>
    </row>
    <row r="237" spans="1:14" x14ac:dyDescent="0.2">
      <c r="A237" s="216">
        <v>228</v>
      </c>
      <c r="B237" s="39"/>
      <c r="C237" s="39"/>
      <c r="D237" s="39"/>
      <c r="E237" s="38"/>
      <c r="F237" s="48"/>
      <c r="G237" s="38"/>
      <c r="H237" s="38"/>
      <c r="I237" s="67" t="str">
        <f>IF(OR($B237="",$C237="",$D237="",$E237="",$E237&lt;an_initial,$E237&gt;an_final,$G237="",$M237=FALSE),"",CONF_STR*VLOOKUP(N237,Coef!$E$2:$F$17,2,FALSE))</f>
        <v/>
      </c>
      <c r="J237" s="67" t="str">
        <f>IF(OR($B237="",$C237="",$D237="",$E237="",$E237&gt;an_final,$G237="",$M237=FALSE),"",CONF_STR*VLOOKUP(N237,Coef!$E$2:$F$17,2,FALSE))</f>
        <v/>
      </c>
      <c r="K237" s="226" t="str">
        <f t="shared" si="15"/>
        <v/>
      </c>
      <c r="L237" s="226" t="str">
        <f t="shared" si="16"/>
        <v/>
      </c>
      <c r="M237" s="367" t="b">
        <f t="shared" si="17"/>
        <v>0</v>
      </c>
      <c r="N237" s="220">
        <f t="shared" si="18"/>
        <v>1</v>
      </c>
    </row>
    <row r="238" spans="1:14" x14ac:dyDescent="0.2">
      <c r="A238" s="216">
        <v>229</v>
      </c>
      <c r="B238" s="39"/>
      <c r="C238" s="39"/>
      <c r="D238" s="39"/>
      <c r="E238" s="38"/>
      <c r="F238" s="48"/>
      <c r="G238" s="38"/>
      <c r="H238" s="38"/>
      <c r="I238" s="67" t="str">
        <f>IF(OR($B238="",$C238="",$D238="",$E238="",$E238&lt;an_initial,$E238&gt;an_final,$G238="",$M238=FALSE),"",CONF_STR*VLOOKUP(N238,Coef!$E$2:$F$17,2,FALSE))</f>
        <v/>
      </c>
      <c r="J238" s="67" t="str">
        <f>IF(OR($B238="",$C238="",$D238="",$E238="",$E238&gt;an_final,$G238="",$M238=FALSE),"",CONF_STR*VLOOKUP(N238,Coef!$E$2:$F$17,2,FALSE))</f>
        <v/>
      </c>
      <c r="K238" s="226" t="str">
        <f t="shared" si="15"/>
        <v/>
      </c>
      <c r="L238" s="226" t="str">
        <f t="shared" si="16"/>
        <v/>
      </c>
      <c r="M238" s="367" t="b">
        <f t="shared" si="17"/>
        <v>0</v>
      </c>
      <c r="N238" s="220">
        <f t="shared" si="18"/>
        <v>1</v>
      </c>
    </row>
    <row r="239" spans="1:14" x14ac:dyDescent="0.2">
      <c r="A239" s="216">
        <v>230</v>
      </c>
      <c r="B239" s="39"/>
      <c r="C239" s="39"/>
      <c r="D239" s="39"/>
      <c r="E239" s="38"/>
      <c r="F239" s="48"/>
      <c r="G239" s="38"/>
      <c r="H239" s="38"/>
      <c r="I239" s="67" t="str">
        <f>IF(OR($B239="",$C239="",$D239="",$E239="",$E239&lt;an_initial,$E239&gt;an_final,$G239="",$M239=FALSE),"",CONF_STR*VLOOKUP(N239,Coef!$E$2:$F$17,2,FALSE))</f>
        <v/>
      </c>
      <c r="J239" s="67" t="str">
        <f>IF(OR($B239="",$C239="",$D239="",$E239="",$E239&gt;an_final,$G239="",$M239=FALSE),"",CONF_STR*VLOOKUP(N239,Coef!$E$2:$F$17,2,FALSE))</f>
        <v/>
      </c>
      <c r="K239" s="226" t="str">
        <f t="shared" si="15"/>
        <v/>
      </c>
      <c r="L239" s="226" t="str">
        <f t="shared" si="16"/>
        <v/>
      </c>
      <c r="M239" s="367" t="b">
        <f t="shared" si="17"/>
        <v>0</v>
      </c>
      <c r="N239" s="220">
        <f t="shared" si="18"/>
        <v>1</v>
      </c>
    </row>
    <row r="240" spans="1:14" x14ac:dyDescent="0.2">
      <c r="A240" s="216">
        <v>231</v>
      </c>
      <c r="B240" s="39"/>
      <c r="C240" s="39"/>
      <c r="D240" s="39"/>
      <c r="E240" s="38"/>
      <c r="F240" s="48"/>
      <c r="G240" s="38"/>
      <c r="H240" s="38"/>
      <c r="I240" s="67" t="str">
        <f>IF(OR($B240="",$C240="",$D240="",$E240="",$E240&lt;an_initial,$E240&gt;an_final,$G240="",$M240=FALSE),"",CONF_STR*VLOOKUP(N240,Coef!$E$2:$F$17,2,FALSE))</f>
        <v/>
      </c>
      <c r="J240" s="67" t="str">
        <f>IF(OR($B240="",$C240="",$D240="",$E240="",$E240&gt;an_final,$G240="",$M240=FALSE),"",CONF_STR*VLOOKUP(N240,Coef!$E$2:$F$17,2,FALSE))</f>
        <v/>
      </c>
      <c r="K240" s="226" t="str">
        <f t="shared" si="15"/>
        <v/>
      </c>
      <c r="L240" s="226" t="str">
        <f t="shared" si="16"/>
        <v/>
      </c>
      <c r="M240" s="367" t="b">
        <f t="shared" si="17"/>
        <v>0</v>
      </c>
      <c r="N240" s="220">
        <f t="shared" si="18"/>
        <v>1</v>
      </c>
    </row>
    <row r="241" spans="1:14" x14ac:dyDescent="0.2">
      <c r="A241" s="216">
        <v>232</v>
      </c>
      <c r="B241" s="39"/>
      <c r="C241" s="39"/>
      <c r="D241" s="39"/>
      <c r="E241" s="38"/>
      <c r="F241" s="48"/>
      <c r="G241" s="38"/>
      <c r="H241" s="38"/>
      <c r="I241" s="67" t="str">
        <f>IF(OR($B241="",$C241="",$D241="",$E241="",$E241&lt;an_initial,$E241&gt;an_final,$G241="",$M241=FALSE),"",CONF_STR*VLOOKUP(N241,Coef!$E$2:$F$17,2,FALSE))</f>
        <v/>
      </c>
      <c r="J241" s="67" t="str">
        <f>IF(OR($B241="",$C241="",$D241="",$E241="",$E241&gt;an_final,$G241="",$M241=FALSE),"",CONF_STR*VLOOKUP(N241,Coef!$E$2:$F$17,2,FALSE))</f>
        <v/>
      </c>
      <c r="K241" s="226" t="str">
        <f t="shared" si="15"/>
        <v/>
      </c>
      <c r="L241" s="226" t="str">
        <f t="shared" si="16"/>
        <v/>
      </c>
      <c r="M241" s="367" t="b">
        <f t="shared" si="17"/>
        <v>0</v>
      </c>
      <c r="N241" s="220">
        <f t="shared" si="18"/>
        <v>1</v>
      </c>
    </row>
    <row r="242" spans="1:14" x14ac:dyDescent="0.2">
      <c r="A242" s="216">
        <v>233</v>
      </c>
      <c r="B242" s="39"/>
      <c r="C242" s="39"/>
      <c r="D242" s="39"/>
      <c r="E242" s="38"/>
      <c r="F242" s="48"/>
      <c r="G242" s="38"/>
      <c r="H242" s="38"/>
      <c r="I242" s="67" t="str">
        <f>IF(OR($B242="",$C242="",$D242="",$E242="",$E242&lt;an_initial,$E242&gt;an_final,$G242="",$M242=FALSE),"",CONF_STR*VLOOKUP(N242,Coef!$E$2:$F$17,2,FALSE))</f>
        <v/>
      </c>
      <c r="J242" s="67" t="str">
        <f>IF(OR($B242="",$C242="",$D242="",$E242="",$E242&gt;an_final,$G242="",$M242=FALSE),"",CONF_STR*VLOOKUP(N242,Coef!$E$2:$F$17,2,FALSE))</f>
        <v/>
      </c>
      <c r="K242" s="226" t="str">
        <f t="shared" si="15"/>
        <v/>
      </c>
      <c r="L242" s="226" t="str">
        <f t="shared" si="16"/>
        <v/>
      </c>
      <c r="M242" s="367" t="b">
        <f t="shared" si="17"/>
        <v>0</v>
      </c>
      <c r="N242" s="220">
        <f t="shared" si="18"/>
        <v>1</v>
      </c>
    </row>
    <row r="243" spans="1:14" x14ac:dyDescent="0.2">
      <c r="A243" s="216">
        <v>234</v>
      </c>
      <c r="B243" s="39"/>
      <c r="C243" s="39"/>
      <c r="D243" s="39"/>
      <c r="E243" s="38"/>
      <c r="F243" s="48"/>
      <c r="G243" s="38"/>
      <c r="H243" s="38"/>
      <c r="I243" s="67" t="str">
        <f>IF(OR($B243="",$C243="",$D243="",$E243="",$E243&lt;an_initial,$E243&gt;an_final,$G243="",$M243=FALSE),"",CONF_STR*VLOOKUP(N243,Coef!$E$2:$F$17,2,FALSE))</f>
        <v/>
      </c>
      <c r="J243" s="67" t="str">
        <f>IF(OR($B243="",$C243="",$D243="",$E243="",$E243&gt;an_final,$G243="",$M243=FALSE),"",CONF_STR*VLOOKUP(N243,Coef!$E$2:$F$17,2,FALSE))</f>
        <v/>
      </c>
      <c r="K243" s="226" t="str">
        <f t="shared" si="15"/>
        <v/>
      </c>
      <c r="L243" s="226" t="str">
        <f t="shared" si="16"/>
        <v/>
      </c>
      <c r="M243" s="367" t="b">
        <f t="shared" si="17"/>
        <v>0</v>
      </c>
      <c r="N243" s="220">
        <f t="shared" si="18"/>
        <v>1</v>
      </c>
    </row>
    <row r="244" spans="1:14" x14ac:dyDescent="0.2">
      <c r="A244" s="216">
        <v>235</v>
      </c>
      <c r="B244" s="39"/>
      <c r="C244" s="39"/>
      <c r="D244" s="39"/>
      <c r="E244" s="38"/>
      <c r="F244" s="48"/>
      <c r="G244" s="38"/>
      <c r="H244" s="38"/>
      <c r="I244" s="67" t="str">
        <f>IF(OR($B244="",$C244="",$D244="",$E244="",$E244&lt;an_initial,$E244&gt;an_final,$G244="",$M244=FALSE),"",CONF_STR*VLOOKUP(N244,Coef!$E$2:$F$17,2,FALSE))</f>
        <v/>
      </c>
      <c r="J244" s="67" t="str">
        <f>IF(OR($B244="",$C244="",$D244="",$E244="",$E244&gt;an_final,$G244="",$M244=FALSE),"",CONF_STR*VLOOKUP(N244,Coef!$E$2:$F$17,2,FALSE))</f>
        <v/>
      </c>
      <c r="K244" s="226" t="str">
        <f t="shared" si="15"/>
        <v/>
      </c>
      <c r="L244" s="226" t="str">
        <f t="shared" si="16"/>
        <v/>
      </c>
      <c r="M244" s="367" t="b">
        <f t="shared" si="17"/>
        <v>0</v>
      </c>
      <c r="N244" s="220">
        <f t="shared" si="18"/>
        <v>1</v>
      </c>
    </row>
    <row r="245" spans="1:14" x14ac:dyDescent="0.2">
      <c r="A245" s="216">
        <v>236</v>
      </c>
      <c r="B245" s="39"/>
      <c r="C245" s="39"/>
      <c r="D245" s="39"/>
      <c r="E245" s="38"/>
      <c r="F245" s="48"/>
      <c r="G245" s="38"/>
      <c r="H245" s="38"/>
      <c r="I245" s="67" t="str">
        <f>IF(OR($B245="",$C245="",$D245="",$E245="",$E245&lt;an_initial,$E245&gt;an_final,$G245="",$M245=FALSE),"",CONF_STR*VLOOKUP(N245,Coef!$E$2:$F$17,2,FALSE))</f>
        <v/>
      </c>
      <c r="J245" s="67" t="str">
        <f>IF(OR($B245="",$C245="",$D245="",$E245="",$E245&gt;an_final,$G245="",$M245=FALSE),"",CONF_STR*VLOOKUP(N245,Coef!$E$2:$F$17,2,FALSE))</f>
        <v/>
      </c>
      <c r="K245" s="226" t="str">
        <f t="shared" si="15"/>
        <v/>
      </c>
      <c r="L245" s="226" t="str">
        <f t="shared" si="16"/>
        <v/>
      </c>
      <c r="M245" s="367" t="b">
        <f t="shared" si="17"/>
        <v>0</v>
      </c>
      <c r="N245" s="220">
        <f t="shared" si="18"/>
        <v>1</v>
      </c>
    </row>
    <row r="246" spans="1:14" x14ac:dyDescent="0.2">
      <c r="A246" s="216">
        <v>237</v>
      </c>
      <c r="B246" s="39"/>
      <c r="C246" s="39"/>
      <c r="D246" s="39"/>
      <c r="E246" s="38"/>
      <c r="F246" s="48"/>
      <c r="G246" s="38"/>
      <c r="H246" s="38"/>
      <c r="I246" s="67" t="str">
        <f>IF(OR($B246="",$C246="",$D246="",$E246="",$E246&lt;an_initial,$E246&gt;an_final,$G246="",$M246=FALSE),"",CONF_STR*VLOOKUP(N246,Coef!$E$2:$F$17,2,FALSE))</f>
        <v/>
      </c>
      <c r="J246" s="67" t="str">
        <f>IF(OR($B246="",$C246="",$D246="",$E246="",$E246&gt;an_final,$G246="",$M246=FALSE),"",CONF_STR*VLOOKUP(N246,Coef!$E$2:$F$17,2,FALSE))</f>
        <v/>
      </c>
      <c r="K246" s="226" t="str">
        <f t="shared" si="15"/>
        <v/>
      </c>
      <c r="L246" s="226" t="str">
        <f t="shared" si="16"/>
        <v/>
      </c>
      <c r="M246" s="367" t="b">
        <f t="shared" si="17"/>
        <v>0</v>
      </c>
      <c r="N246" s="220">
        <f t="shared" si="18"/>
        <v>1</v>
      </c>
    </row>
    <row r="247" spans="1:14" x14ac:dyDescent="0.2">
      <c r="A247" s="216">
        <v>238</v>
      </c>
      <c r="B247" s="39"/>
      <c r="C247" s="39"/>
      <c r="D247" s="39"/>
      <c r="E247" s="38"/>
      <c r="F247" s="48"/>
      <c r="G247" s="38"/>
      <c r="H247" s="38"/>
      <c r="I247" s="67" t="str">
        <f>IF(OR($B247="",$C247="",$D247="",$E247="",$E247&lt;an_initial,$E247&gt;an_final,$G247="",$M247=FALSE),"",CONF_STR*VLOOKUP(N247,Coef!$E$2:$F$17,2,FALSE))</f>
        <v/>
      </c>
      <c r="J247" s="67" t="str">
        <f>IF(OR($B247="",$C247="",$D247="",$E247="",$E247&gt;an_final,$G247="",$M247=FALSE),"",CONF_STR*VLOOKUP(N247,Coef!$E$2:$F$17,2,FALSE))</f>
        <v/>
      </c>
      <c r="K247" s="226" t="str">
        <f t="shared" si="15"/>
        <v/>
      </c>
      <c r="L247" s="226" t="str">
        <f t="shared" si="16"/>
        <v/>
      </c>
      <c r="M247" s="367" t="b">
        <f t="shared" si="17"/>
        <v>0</v>
      </c>
      <c r="N247" s="220">
        <f t="shared" si="18"/>
        <v>1</v>
      </c>
    </row>
    <row r="248" spans="1:14" x14ac:dyDescent="0.2">
      <c r="A248" s="216">
        <v>239</v>
      </c>
      <c r="B248" s="39"/>
      <c r="C248" s="39"/>
      <c r="D248" s="39"/>
      <c r="E248" s="38"/>
      <c r="F248" s="48"/>
      <c r="G248" s="38"/>
      <c r="H248" s="38"/>
      <c r="I248" s="67" t="str">
        <f>IF(OR($B248="",$C248="",$D248="",$E248="",$E248&lt;an_initial,$E248&gt;an_final,$G248="",$M248=FALSE),"",CONF_STR*VLOOKUP(N248,Coef!$E$2:$F$17,2,FALSE))</f>
        <v/>
      </c>
      <c r="J248" s="67" t="str">
        <f>IF(OR($B248="",$C248="",$D248="",$E248="",$E248&gt;an_final,$G248="",$M248=FALSE),"",CONF_STR*VLOOKUP(N248,Coef!$E$2:$F$17,2,FALSE))</f>
        <v/>
      </c>
      <c r="K248" s="226" t="str">
        <f t="shared" si="15"/>
        <v/>
      </c>
      <c r="L248" s="226" t="str">
        <f t="shared" si="16"/>
        <v/>
      </c>
      <c r="M248" s="367" t="b">
        <f t="shared" si="17"/>
        <v>0</v>
      </c>
      <c r="N248" s="220">
        <f t="shared" si="18"/>
        <v>1</v>
      </c>
    </row>
    <row r="249" spans="1:14" x14ac:dyDescent="0.2">
      <c r="A249" s="216">
        <v>240</v>
      </c>
      <c r="B249" s="39"/>
      <c r="C249" s="39"/>
      <c r="D249" s="39"/>
      <c r="E249" s="38"/>
      <c r="F249" s="48"/>
      <c r="G249" s="38"/>
      <c r="H249" s="38"/>
      <c r="I249" s="67" t="str">
        <f>IF(OR($B249="",$C249="",$D249="",$E249="",$E249&lt;an_initial,$E249&gt;an_final,$G249="",$M249=FALSE),"",CONF_STR*VLOOKUP(N249,Coef!$E$2:$F$17,2,FALSE))</f>
        <v/>
      </c>
      <c r="J249" s="67" t="str">
        <f>IF(OR($B249="",$C249="",$D249="",$E249="",$E249&gt;an_final,$G249="",$M249=FALSE),"",CONF_STR*VLOOKUP(N249,Coef!$E$2:$F$17,2,FALSE))</f>
        <v/>
      </c>
      <c r="K249" s="226" t="str">
        <f t="shared" si="15"/>
        <v/>
      </c>
      <c r="L249" s="226" t="str">
        <f t="shared" si="16"/>
        <v/>
      </c>
      <c r="M249" s="367" t="b">
        <f t="shared" si="17"/>
        <v>0</v>
      </c>
      <c r="N249" s="220">
        <f t="shared" si="18"/>
        <v>1</v>
      </c>
    </row>
    <row r="250" spans="1:14" x14ac:dyDescent="0.2">
      <c r="A250" s="216">
        <v>241</v>
      </c>
      <c r="B250" s="39"/>
      <c r="C250" s="39"/>
      <c r="D250" s="39"/>
      <c r="E250" s="38"/>
      <c r="F250" s="48"/>
      <c r="G250" s="38"/>
      <c r="H250" s="38"/>
      <c r="I250" s="67" t="str">
        <f>IF(OR($B250="",$C250="",$D250="",$E250="",$E250&lt;an_initial,$E250&gt;an_final,$G250="",$M250=FALSE),"",CONF_STR*VLOOKUP(N250,Coef!$E$2:$F$17,2,FALSE))</f>
        <v/>
      </c>
      <c r="J250" s="67" t="str">
        <f>IF(OR($B250="",$C250="",$D250="",$E250="",$E250&gt;an_final,$G250="",$M250=FALSE),"",CONF_STR*VLOOKUP(N250,Coef!$E$2:$F$17,2,FALSE))</f>
        <v/>
      </c>
      <c r="K250" s="226" t="str">
        <f t="shared" si="15"/>
        <v/>
      </c>
      <c r="L250" s="226" t="str">
        <f t="shared" si="16"/>
        <v/>
      </c>
      <c r="M250" s="367" t="b">
        <f t="shared" si="17"/>
        <v>0</v>
      </c>
      <c r="N250" s="220">
        <f t="shared" si="18"/>
        <v>1</v>
      </c>
    </row>
    <row r="251" spans="1:14" x14ac:dyDescent="0.2">
      <c r="A251" s="216">
        <v>242</v>
      </c>
      <c r="B251" s="39"/>
      <c r="C251" s="39"/>
      <c r="D251" s="39"/>
      <c r="E251" s="38"/>
      <c r="F251" s="48"/>
      <c r="G251" s="38"/>
      <c r="H251" s="38"/>
      <c r="I251" s="67" t="str">
        <f>IF(OR($B251="",$C251="",$D251="",$E251="",$E251&lt;an_initial,$E251&gt;an_final,$G251="",$M251=FALSE),"",CONF_STR*VLOOKUP(N251,Coef!$E$2:$F$17,2,FALSE))</f>
        <v/>
      </c>
      <c r="J251" s="67" t="str">
        <f>IF(OR($B251="",$C251="",$D251="",$E251="",$E251&gt;an_final,$G251="",$M251=FALSE),"",CONF_STR*VLOOKUP(N251,Coef!$E$2:$F$17,2,FALSE))</f>
        <v/>
      </c>
      <c r="K251" s="226" t="str">
        <f t="shared" si="15"/>
        <v/>
      </c>
      <c r="L251" s="226" t="str">
        <f t="shared" si="16"/>
        <v/>
      </c>
      <c r="M251" s="367" t="b">
        <f t="shared" si="17"/>
        <v>0</v>
      </c>
      <c r="N251" s="220">
        <f t="shared" si="18"/>
        <v>1</v>
      </c>
    </row>
    <row r="252" spans="1:14" x14ac:dyDescent="0.2">
      <c r="A252" s="216">
        <v>243</v>
      </c>
      <c r="B252" s="39"/>
      <c r="C252" s="39"/>
      <c r="D252" s="39"/>
      <c r="E252" s="38"/>
      <c r="F252" s="48"/>
      <c r="G252" s="38"/>
      <c r="H252" s="38"/>
      <c r="I252" s="67" t="str">
        <f>IF(OR($B252="",$C252="",$D252="",$E252="",$E252&lt;an_initial,$E252&gt;an_final,$G252="",$M252=FALSE),"",CONF_STR*VLOOKUP(N252,Coef!$E$2:$F$17,2,FALSE))</f>
        <v/>
      </c>
      <c r="J252" s="67" t="str">
        <f>IF(OR($B252="",$C252="",$D252="",$E252="",$E252&gt;an_final,$G252="",$M252=FALSE),"",CONF_STR*VLOOKUP(N252,Coef!$E$2:$F$17,2,FALSE))</f>
        <v/>
      </c>
      <c r="K252" s="226" t="str">
        <f t="shared" si="15"/>
        <v/>
      </c>
      <c r="L252" s="226" t="str">
        <f t="shared" si="16"/>
        <v/>
      </c>
      <c r="M252" s="367" t="b">
        <f t="shared" si="17"/>
        <v>0</v>
      </c>
      <c r="N252" s="220">
        <f t="shared" si="18"/>
        <v>1</v>
      </c>
    </row>
    <row r="253" spans="1:14" x14ac:dyDescent="0.2">
      <c r="A253" s="216">
        <v>244</v>
      </c>
      <c r="B253" s="39"/>
      <c r="C253" s="39"/>
      <c r="D253" s="39"/>
      <c r="E253" s="38"/>
      <c r="F253" s="48"/>
      <c r="G253" s="38"/>
      <c r="H253" s="38"/>
      <c r="I253" s="67" t="str">
        <f>IF(OR($B253="",$C253="",$D253="",$E253="",$E253&lt;an_initial,$E253&gt;an_final,$G253="",$M253=FALSE),"",CONF_STR*VLOOKUP(N253,Coef!$E$2:$F$17,2,FALSE))</f>
        <v/>
      </c>
      <c r="J253" s="67" t="str">
        <f>IF(OR($B253="",$C253="",$D253="",$E253="",$E253&gt;an_final,$G253="",$M253=FALSE),"",CONF_STR*VLOOKUP(N253,Coef!$E$2:$F$17,2,FALSE))</f>
        <v/>
      </c>
      <c r="K253" s="226" t="str">
        <f t="shared" si="15"/>
        <v/>
      </c>
      <c r="L253" s="226" t="str">
        <f t="shared" si="16"/>
        <v/>
      </c>
      <c r="M253" s="367" t="b">
        <f t="shared" si="17"/>
        <v>0</v>
      </c>
      <c r="N253" s="220">
        <f t="shared" si="18"/>
        <v>1</v>
      </c>
    </row>
    <row r="254" spans="1:14" x14ac:dyDescent="0.2">
      <c r="A254" s="216">
        <v>245</v>
      </c>
      <c r="B254" s="39"/>
      <c r="C254" s="39"/>
      <c r="D254" s="39"/>
      <c r="E254" s="38"/>
      <c r="F254" s="48"/>
      <c r="G254" s="38"/>
      <c r="H254" s="38"/>
      <c r="I254" s="67" t="str">
        <f>IF(OR($B254="",$C254="",$D254="",$E254="",$E254&lt;an_initial,$E254&gt;an_final,$G254="",$M254=FALSE),"",CONF_STR*VLOOKUP(N254,Coef!$E$2:$F$17,2,FALSE))</f>
        <v/>
      </c>
      <c r="J254" s="67" t="str">
        <f>IF(OR($B254="",$C254="",$D254="",$E254="",$E254&gt;an_final,$G254="",$M254=FALSE),"",CONF_STR*VLOOKUP(N254,Coef!$E$2:$F$17,2,FALSE))</f>
        <v/>
      </c>
      <c r="K254" s="226" t="str">
        <f t="shared" si="15"/>
        <v/>
      </c>
      <c r="L254" s="226" t="str">
        <f t="shared" si="16"/>
        <v/>
      </c>
      <c r="M254" s="367" t="b">
        <f t="shared" si="17"/>
        <v>0</v>
      </c>
      <c r="N254" s="220">
        <f t="shared" si="18"/>
        <v>1</v>
      </c>
    </row>
    <row r="255" spans="1:14" x14ac:dyDescent="0.2">
      <c r="A255" s="216">
        <v>246</v>
      </c>
      <c r="B255" s="39"/>
      <c r="C255" s="39"/>
      <c r="D255" s="39"/>
      <c r="E255" s="38"/>
      <c r="F255" s="48"/>
      <c r="G255" s="38"/>
      <c r="H255" s="38"/>
      <c r="I255" s="67" t="str">
        <f>IF(OR($B255="",$C255="",$D255="",$E255="",$E255&lt;an_initial,$E255&gt;an_final,$G255="",$M255=FALSE),"",CONF_STR*VLOOKUP(N255,Coef!$E$2:$F$17,2,FALSE))</f>
        <v/>
      </c>
      <c r="J255" s="67" t="str">
        <f>IF(OR($B255="",$C255="",$D255="",$E255="",$E255&gt;an_final,$G255="",$M255=FALSE),"",CONF_STR*VLOOKUP(N255,Coef!$E$2:$F$17,2,FALSE))</f>
        <v/>
      </c>
      <c r="K255" s="226" t="str">
        <f t="shared" si="15"/>
        <v/>
      </c>
      <c r="L255" s="226" t="str">
        <f t="shared" si="16"/>
        <v/>
      </c>
      <c r="M255" s="367" t="b">
        <f t="shared" si="17"/>
        <v>0</v>
      </c>
      <c r="N255" s="220">
        <f t="shared" si="18"/>
        <v>1</v>
      </c>
    </row>
    <row r="256" spans="1:14" x14ac:dyDescent="0.2">
      <c r="A256" s="216">
        <v>247</v>
      </c>
      <c r="B256" s="39"/>
      <c r="C256" s="39"/>
      <c r="D256" s="39"/>
      <c r="E256" s="38"/>
      <c r="F256" s="48"/>
      <c r="G256" s="38"/>
      <c r="H256" s="38"/>
      <c r="I256" s="67" t="str">
        <f>IF(OR($B256="",$C256="",$D256="",$E256="",$E256&lt;an_initial,$E256&gt;an_final,$G256="",$M256=FALSE),"",CONF_STR*VLOOKUP(N256,Coef!$E$2:$F$17,2,FALSE))</f>
        <v/>
      </c>
      <c r="J256" s="67" t="str">
        <f>IF(OR($B256="",$C256="",$D256="",$E256="",$E256&gt;an_final,$G256="",$M256=FALSE),"",CONF_STR*VLOOKUP(N256,Coef!$E$2:$F$17,2,FALSE))</f>
        <v/>
      </c>
      <c r="K256" s="226" t="str">
        <f t="shared" si="15"/>
        <v/>
      </c>
      <c r="L256" s="226" t="str">
        <f t="shared" si="16"/>
        <v/>
      </c>
      <c r="M256" s="367" t="b">
        <f t="shared" si="17"/>
        <v>0</v>
      </c>
      <c r="N256" s="220">
        <f t="shared" si="18"/>
        <v>1</v>
      </c>
    </row>
    <row r="257" spans="1:14" x14ac:dyDescent="0.2">
      <c r="A257" s="216">
        <v>248</v>
      </c>
      <c r="B257" s="39"/>
      <c r="C257" s="39"/>
      <c r="D257" s="39"/>
      <c r="E257" s="38"/>
      <c r="F257" s="48"/>
      <c r="G257" s="38"/>
      <c r="H257" s="38"/>
      <c r="I257" s="67" t="str">
        <f>IF(OR($B257="",$C257="",$D257="",$E257="",$E257&lt;an_initial,$E257&gt;an_final,$G257="",$M257=FALSE),"",CONF_STR*VLOOKUP(N257,Coef!$E$2:$F$17,2,FALSE))</f>
        <v/>
      </c>
      <c r="J257" s="67" t="str">
        <f>IF(OR($B257="",$C257="",$D257="",$E257="",$E257&gt;an_final,$G257="",$M257=FALSE),"",CONF_STR*VLOOKUP(N257,Coef!$E$2:$F$17,2,FALSE))</f>
        <v/>
      </c>
      <c r="K257" s="226" t="str">
        <f t="shared" si="15"/>
        <v/>
      </c>
      <c r="L257" s="226" t="str">
        <f t="shared" si="16"/>
        <v/>
      </c>
      <c r="M257" s="367" t="b">
        <f t="shared" si="17"/>
        <v>0</v>
      </c>
      <c r="N257" s="220">
        <f t="shared" si="18"/>
        <v>1</v>
      </c>
    </row>
    <row r="258" spans="1:14" x14ac:dyDescent="0.2">
      <c r="A258" s="216">
        <v>249</v>
      </c>
      <c r="B258" s="39"/>
      <c r="C258" s="39"/>
      <c r="D258" s="39"/>
      <c r="E258" s="38"/>
      <c r="F258" s="48"/>
      <c r="G258" s="38"/>
      <c r="H258" s="38"/>
      <c r="I258" s="67" t="str">
        <f>IF(OR($B258="",$C258="",$D258="",$E258="",$E258&lt;an_initial,$E258&gt;an_final,$G258="",$M258=FALSE),"",CONF_STR*VLOOKUP(N258,Coef!$E$2:$F$17,2,FALSE))</f>
        <v/>
      </c>
      <c r="J258" s="67" t="str">
        <f>IF(OR($B258="",$C258="",$D258="",$E258="",$E258&gt;an_final,$G258="",$M258=FALSE),"",CONF_STR*VLOOKUP(N258,Coef!$E$2:$F$17,2,FALSE))</f>
        <v/>
      </c>
      <c r="K258" s="226" t="str">
        <f t="shared" si="15"/>
        <v/>
      </c>
      <c r="L258" s="226" t="str">
        <f t="shared" si="16"/>
        <v/>
      </c>
      <c r="M258" s="367" t="b">
        <f t="shared" si="17"/>
        <v>0</v>
      </c>
      <c r="N258" s="220">
        <f t="shared" si="18"/>
        <v>1</v>
      </c>
    </row>
    <row r="259" spans="1:14" x14ac:dyDescent="0.2">
      <c r="A259" s="216">
        <v>250</v>
      </c>
      <c r="B259" s="39"/>
      <c r="C259" s="39"/>
      <c r="D259" s="39"/>
      <c r="E259" s="38"/>
      <c r="F259" s="48"/>
      <c r="G259" s="38"/>
      <c r="H259" s="38"/>
      <c r="I259" s="67" t="str">
        <f>IF(OR($B259="",$C259="",$D259="",$E259="",$E259&lt;an_initial,$E259&gt;an_final,$G259="",$M259=FALSE),"",CONF_STR*VLOOKUP(N259,Coef!$E$2:$F$17,2,FALSE))</f>
        <v/>
      </c>
      <c r="J259" s="67" t="str">
        <f>IF(OR($B259="",$C259="",$D259="",$E259="",$E259&gt;an_final,$G259="",$M259=FALSE),"",CONF_STR*VLOOKUP(N259,Coef!$E$2:$F$17,2,FALSE))</f>
        <v/>
      </c>
      <c r="K259" s="226" t="str">
        <f t="shared" si="15"/>
        <v/>
      </c>
      <c r="L259" s="226" t="str">
        <f t="shared" si="16"/>
        <v/>
      </c>
      <c r="M259" s="367" t="b">
        <f t="shared" si="17"/>
        <v>0</v>
      </c>
      <c r="N259" s="220">
        <f t="shared" si="18"/>
        <v>1</v>
      </c>
    </row>
  </sheetData>
  <sheetProtection password="CA41" sheet="1" objects="1" scenarios="1" formatCells="0" formatColumns="0" formatRows="0"/>
  <mergeCells count="13">
    <mergeCell ref="A4:J4"/>
    <mergeCell ref="A5:J5"/>
    <mergeCell ref="F7:F8"/>
    <mergeCell ref="A7:A8"/>
    <mergeCell ref="B7:B8"/>
    <mergeCell ref="C7:C8"/>
    <mergeCell ref="D7:D8"/>
    <mergeCell ref="E7:E8"/>
    <mergeCell ref="N7:N8"/>
    <mergeCell ref="M7:M8"/>
    <mergeCell ref="G7:G8"/>
    <mergeCell ref="H7:H8"/>
    <mergeCell ref="K7:L7"/>
  </mergeCells>
  <phoneticPr fontId="29" type="noConversion"/>
  <pageMargins left="0.59055118110236227" right="0.59055118110236227" top="0.78740157480314965" bottom="1.1811023622047245" header="0" footer="0.31496062992125984"/>
  <pageSetup paperSize="9" scale="80"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U259"/>
  <sheetViews>
    <sheetView zoomScaleNormal="100" workbookViewId="0">
      <selection activeCell="J1" sqref="J1:J65536"/>
    </sheetView>
  </sheetViews>
  <sheetFormatPr defaultRowHeight="15.75" x14ac:dyDescent="0.25"/>
  <cols>
    <col min="1" max="1" width="5.7109375" style="318" customWidth="1"/>
    <col min="2" max="2" width="31.28515625" style="322" customWidth="1"/>
    <col min="3" max="3" width="32" style="322" customWidth="1"/>
    <col min="4" max="4" width="29.140625" style="322" customWidth="1"/>
    <col min="5" max="5" width="15.28515625" style="332" customWidth="1"/>
    <col min="6" max="8" width="10.7109375" style="322" customWidth="1"/>
    <col min="9" max="9" width="13.140625" style="294" customWidth="1"/>
    <col min="10" max="14" width="10.7109375" style="294" hidden="1" customWidth="1"/>
    <col min="15" max="18" width="10.7109375" style="314" hidden="1" customWidth="1"/>
    <col min="19" max="19" width="10.7109375" style="332" hidden="1" customWidth="1"/>
    <col min="20" max="20" width="9.140625" style="294" hidden="1" customWidth="1"/>
    <col min="21" max="21" width="9.140625" style="294" customWidth="1"/>
    <col min="22" max="22" width="9.140625" style="322" customWidth="1"/>
    <col min="23" max="16384" width="9.140625" style="322"/>
  </cols>
  <sheetData>
    <row r="1" spans="1:21" s="318" customFormat="1" x14ac:dyDescent="0.2">
      <c r="A1" s="611" t="s">
        <v>650</v>
      </c>
      <c r="E1" s="319"/>
      <c r="F1" s="319"/>
      <c r="H1" s="320"/>
      <c r="I1" s="321"/>
      <c r="K1" s="320"/>
      <c r="L1" s="287"/>
      <c r="M1" s="287"/>
      <c r="N1" s="291"/>
      <c r="O1" s="291"/>
      <c r="P1" s="291"/>
      <c r="Q1" s="291"/>
      <c r="R1" s="287"/>
    </row>
    <row r="2" spans="1:21" s="318" customFormat="1" x14ac:dyDescent="0.2">
      <c r="A2" s="611" t="str">
        <f>IF(ISBLANK(facultate), IF(ISBLANK(departament),"","Departament " &amp; departament), "Facultatea " &amp; facultate)</f>
        <v/>
      </c>
      <c r="E2" s="319"/>
      <c r="F2" s="319"/>
      <c r="H2" s="320"/>
      <c r="I2" s="321"/>
      <c r="K2" s="320"/>
      <c r="L2" s="287"/>
      <c r="M2" s="287"/>
      <c r="N2" s="291"/>
      <c r="O2" s="291"/>
      <c r="P2" s="291"/>
      <c r="Q2" s="291"/>
      <c r="R2" s="287"/>
    </row>
    <row r="3" spans="1:21" s="318" customFormat="1" x14ac:dyDescent="0.2">
      <c r="A3" s="611" t="str">
        <f>IF(ISBLANK(departament),"","Departamentul " &amp; departament)</f>
        <v/>
      </c>
      <c r="E3" s="319"/>
      <c r="F3" s="319"/>
      <c r="H3" s="320"/>
      <c r="I3" s="321"/>
      <c r="K3" s="320"/>
      <c r="L3" s="287"/>
      <c r="M3" s="287"/>
      <c r="N3" s="291"/>
      <c r="O3" s="291"/>
      <c r="P3" s="291"/>
      <c r="Q3" s="291"/>
      <c r="R3" s="287"/>
    </row>
    <row r="4" spans="1:21" s="294" customFormat="1" x14ac:dyDescent="0.25">
      <c r="A4" s="882" t="s">
        <v>714</v>
      </c>
      <c r="B4" s="882"/>
      <c r="C4" s="882"/>
      <c r="D4" s="882"/>
      <c r="E4" s="882"/>
      <c r="F4" s="882"/>
      <c r="G4" s="882"/>
      <c r="H4" s="882"/>
      <c r="I4" s="882"/>
      <c r="J4" s="882"/>
      <c r="K4" s="292"/>
      <c r="L4" s="292"/>
      <c r="M4" s="292"/>
      <c r="N4" s="292"/>
      <c r="O4" s="292"/>
      <c r="P4" s="292"/>
      <c r="Q4" s="292"/>
      <c r="R4" s="292"/>
      <c r="S4" s="293"/>
    </row>
    <row r="5" spans="1:21" s="294" customFormat="1" x14ac:dyDescent="0.25">
      <c r="A5" s="882" t="s">
        <v>809</v>
      </c>
      <c r="B5" s="882"/>
      <c r="C5" s="882"/>
      <c r="D5" s="882"/>
      <c r="E5" s="882"/>
      <c r="F5" s="882"/>
      <c r="G5" s="882"/>
      <c r="H5" s="882"/>
      <c r="I5" s="882"/>
      <c r="J5" s="882"/>
      <c r="K5" s="292"/>
      <c r="L5" s="292"/>
      <c r="M5" s="292"/>
      <c r="N5" s="292"/>
      <c r="O5" s="292"/>
      <c r="P5" s="292"/>
      <c r="Q5" s="292"/>
      <c r="R5" s="292"/>
      <c r="S5" s="295"/>
    </row>
    <row r="6" spans="1:21" s="318" customFormat="1" ht="13.5" customHeight="1" x14ac:dyDescent="0.25">
      <c r="A6" s="287"/>
      <c r="B6" s="322"/>
      <c r="C6" s="322"/>
      <c r="D6" s="322"/>
      <c r="E6" s="332"/>
      <c r="F6" s="375"/>
      <c r="G6" s="322"/>
      <c r="H6" s="322"/>
      <c r="I6" s="826" t="str">
        <f>J6</f>
        <v xml:space="preserve"> </v>
      </c>
      <c r="J6" s="296" t="str">
        <f>CONCATENATE(functie," ",nume_candidat)</f>
        <v xml:space="preserve"> </v>
      </c>
      <c r="K6" s="314"/>
      <c r="L6" s="314"/>
      <c r="M6" s="314"/>
      <c r="N6" s="314"/>
      <c r="O6" s="291"/>
      <c r="P6" s="287"/>
      <c r="Q6" s="287"/>
      <c r="R6" s="287"/>
      <c r="S6" s="295"/>
      <c r="T6" s="287"/>
      <c r="U6" s="287"/>
    </row>
    <row r="7" spans="1:21" ht="38.25" customHeight="1" x14ac:dyDescent="0.25">
      <c r="A7" s="883" t="s">
        <v>470</v>
      </c>
      <c r="B7" s="889" t="s">
        <v>0</v>
      </c>
      <c r="C7" s="889" t="s">
        <v>1</v>
      </c>
      <c r="D7" s="889" t="s">
        <v>2</v>
      </c>
      <c r="E7" s="887" t="s">
        <v>468</v>
      </c>
      <c r="F7" s="889" t="s">
        <v>3</v>
      </c>
      <c r="G7" s="889" t="s">
        <v>4</v>
      </c>
      <c r="H7" s="889" t="s">
        <v>5</v>
      </c>
      <c r="I7" s="298" t="s">
        <v>886</v>
      </c>
      <c r="J7" s="298"/>
      <c r="K7" s="883" t="s">
        <v>810</v>
      </c>
      <c r="L7" s="883"/>
      <c r="M7" s="883" t="s">
        <v>811</v>
      </c>
      <c r="N7" s="883"/>
      <c r="O7" s="883" t="s">
        <v>26</v>
      </c>
      <c r="P7" s="883"/>
      <c r="Q7" s="883" t="s">
        <v>27</v>
      </c>
      <c r="R7" s="883"/>
      <c r="S7" s="890" t="s">
        <v>708</v>
      </c>
      <c r="T7" s="893" t="s">
        <v>822</v>
      </c>
    </row>
    <row r="8" spans="1:21" ht="28.5" customHeight="1" x14ac:dyDescent="0.25">
      <c r="A8" s="883"/>
      <c r="B8" s="889"/>
      <c r="C8" s="889"/>
      <c r="D8" s="889"/>
      <c r="E8" s="888"/>
      <c r="F8" s="889"/>
      <c r="G8" s="889"/>
      <c r="H8" s="889"/>
      <c r="I8" s="298" t="str">
        <f>CONCATENATE("ultimii ",durata_evaluare," ani")</f>
        <v>ultimii 5 ani</v>
      </c>
      <c r="J8" s="299" t="s">
        <v>6</v>
      </c>
      <c r="K8" s="298" t="str">
        <f>CONCATENATE("ultimii                                  ",durata_evaluare," ani")</f>
        <v>ultimii                                  5 ani</v>
      </c>
      <c r="L8" s="299" t="s">
        <v>6</v>
      </c>
      <c r="M8" s="298" t="str">
        <f>CONCATENATE("ultimii                                  ",durata_evaluare," ani")</f>
        <v>ultimii                                  5 ani</v>
      </c>
      <c r="N8" s="299" t="s">
        <v>6</v>
      </c>
      <c r="O8" s="298" t="str">
        <f>CONCATENATE("ultimii                                  ",durata_evaluare," ani")</f>
        <v>ultimii                                  5 ani</v>
      </c>
      <c r="P8" s="299" t="s">
        <v>6</v>
      </c>
      <c r="Q8" s="298" t="str">
        <f>CONCATENATE("ultimii                                  ",durata_evaluare," ani")</f>
        <v>ultimii                                  5 ani</v>
      </c>
      <c r="R8" s="299" t="s">
        <v>6</v>
      </c>
      <c r="S8" s="890"/>
      <c r="T8" s="893"/>
    </row>
    <row r="9" spans="1:21" x14ac:dyDescent="0.25">
      <c r="A9" s="301"/>
      <c r="B9" s="324"/>
      <c r="C9" s="324"/>
      <c r="D9" s="324"/>
      <c r="E9" s="325"/>
      <c r="F9" s="115"/>
      <c r="G9" s="325"/>
      <c r="H9" s="335"/>
      <c r="I9" s="572">
        <f>SUMIF(I10:I259,"&gt;0")</f>
        <v>0</v>
      </c>
      <c r="J9" s="572">
        <f t="shared" ref="J9:R9" si="0">SUMIF(J10:J259,"&gt;0")</f>
        <v>0</v>
      </c>
      <c r="K9" s="327">
        <f t="shared" si="0"/>
        <v>0</v>
      </c>
      <c r="L9" s="327">
        <f t="shared" si="0"/>
        <v>0</v>
      </c>
      <c r="M9" s="327">
        <f t="shared" si="0"/>
        <v>0</v>
      </c>
      <c r="N9" s="327">
        <f t="shared" si="0"/>
        <v>0</v>
      </c>
      <c r="O9" s="327">
        <f t="shared" si="0"/>
        <v>0</v>
      </c>
      <c r="P9" s="327">
        <f t="shared" si="0"/>
        <v>0</v>
      </c>
      <c r="Q9" s="327">
        <f t="shared" si="0"/>
        <v>0</v>
      </c>
      <c r="R9" s="327">
        <f t="shared" si="0"/>
        <v>0</v>
      </c>
      <c r="S9" s="328"/>
      <c r="T9" s="327"/>
    </row>
    <row r="10" spans="1:21" x14ac:dyDescent="0.25">
      <c r="A10" s="216">
        <v>1</v>
      </c>
      <c r="B10" s="43"/>
      <c r="C10" s="43"/>
      <c r="D10" s="54"/>
      <c r="E10" s="34"/>
      <c r="F10" s="34"/>
      <c r="G10" s="38"/>
      <c r="H10" s="38"/>
      <c r="I10" s="67" t="str">
        <f>IF(OR($B10="",$C10="",$D10="",$E10="",$F10="",$F10&lt;an_initial,$F10&gt;an_final,$S10=FALSE),"",IF(E10="B",CNCSIS_B*VLOOKUP(T10,Coef!$E$2:$F$17,2,FALSE),IF(E10="C",CNCSIS_C*VLOOKUP(T10,Coef!$E$2:$F$17,2,FALSE),"")))</f>
        <v/>
      </c>
      <c r="J10" s="67" t="str">
        <f>IF(OR($B10="",$C10="",$D10="",$E10="",$F10="",$F10&gt;an_final,$S10=FALSE),"",IF(E10="B",CNCSIS_B*VLOOKUP(T10,Coef!$E$2:$F$17,2,FALSE),IF(E10="C",CNCSIS_C*VLOOKUP(T10,Coef!$E$2:$F$17,2,FALSE),"")))</f>
        <v/>
      </c>
      <c r="K10" s="35" t="str">
        <f>IF($E10="B",$I10,"")</f>
        <v/>
      </c>
      <c r="L10" s="35" t="str">
        <f>IF($E10="B",$J10,"")</f>
        <v/>
      </c>
      <c r="M10" s="35" t="str">
        <f>IF($E10="C",$I10,"")</f>
        <v/>
      </c>
      <c r="N10" s="35" t="str">
        <f>IF($E10="C",$J10,"")</f>
        <v/>
      </c>
      <c r="O10" s="226" t="str">
        <f t="shared" ref="O10:O73" si="1">IF(OR($B10="",$C10="",$D10="",$E10="",$F10="",$F10&gt;an_final,$S10=FALSE),"",IF(AND($F10&gt;=an_initial,$E10="B"),1,""))</f>
        <v/>
      </c>
      <c r="P10" s="226" t="str">
        <f t="shared" ref="P10:P73" si="2">IF(OR($B10="",$C10="",$D10="",$E10="",$F10="",$F10&gt;an_final,$S10=FALSE),"",IF($E10="B",1,""))</f>
        <v/>
      </c>
      <c r="Q10" s="226" t="str">
        <f t="shared" ref="Q10:Q73" si="3">IF(OR($B10="",$C10="",$D10="",$E10="",$F10="",$F10&gt;an_final,$S10=FALSE),"",IF(AND($F10&gt;=an_initial,$E10="C"),1,""))</f>
        <v/>
      </c>
      <c r="R10" s="226" t="str">
        <f t="shared" ref="R10:R73" si="4">IF(OR($B10="",$C10="",$D10="",$E10="",$F10="",$F10&gt;an_final,$S10=FALSE),"",IF($E10="C",1,""))</f>
        <v/>
      </c>
      <c r="S10" s="367" t="b">
        <f t="shared" ref="S10:S41" si="5">IF(nume_candidat="",FALSE,ISNUMBER(SEARCH(nume_candidat,$B10)))</f>
        <v>0</v>
      </c>
      <c r="T10" s="214">
        <f t="shared" ref="T10:T41" si="6">LEN(B10)-LEN(SUBSTITUTE(B10,",",""))+1</f>
        <v>1</v>
      </c>
    </row>
    <row r="11" spans="1:21" s="361" customFormat="1" x14ac:dyDescent="0.25">
      <c r="A11" s="216">
        <v>2</v>
      </c>
      <c r="B11" s="43"/>
      <c r="C11" s="43"/>
      <c r="D11" s="43"/>
      <c r="E11" s="34"/>
      <c r="F11" s="34"/>
      <c r="G11" s="38"/>
      <c r="H11" s="38"/>
      <c r="I11" s="67" t="str">
        <f>IF(OR($B11="",$C11="",$D11="",$E11="",$F11="",$F11&lt;an_initial,$F11&gt;an_final,$S11=FALSE),"",IF(E11="B",CNCSIS_B*VLOOKUP(T11,Coef!$E$2:$F$17,2,FALSE),IF(E11="C",CNCSIS_C*VLOOKUP(T11,Coef!$E$2:$F$17,2,FALSE),"")))</f>
        <v/>
      </c>
      <c r="J11" s="67" t="str">
        <f>IF(OR($B11="",$C11="",$D11="",$E11="",$F11="",$F11&gt;an_final,$S11=FALSE),"",IF(E11="B",CNCSIS_B*VLOOKUP(T11,Coef!$E$2:$F$17,2,FALSE),IF(E11="C",CNCSIS_C*VLOOKUP(T11,Coef!$E$2:$F$17,2,FALSE),"")))</f>
        <v/>
      </c>
      <c r="K11" s="35" t="str">
        <f t="shared" ref="K11:K74" si="7">IF($E11="B",$I11,"")</f>
        <v/>
      </c>
      <c r="L11" s="35" t="str">
        <f t="shared" ref="L11:L74" si="8">IF($E11="B",$J11,"")</f>
        <v/>
      </c>
      <c r="M11" s="35" t="str">
        <f t="shared" ref="M11:M74" si="9">IF($E11="C",$I11,"")</f>
        <v/>
      </c>
      <c r="N11" s="35" t="str">
        <f t="shared" ref="N11:N74" si="10">IF($E11="C",$J11,"")</f>
        <v/>
      </c>
      <c r="O11" s="226" t="str">
        <f t="shared" si="1"/>
        <v/>
      </c>
      <c r="P11" s="226" t="str">
        <f t="shared" si="2"/>
        <v/>
      </c>
      <c r="Q11" s="226" t="str">
        <f t="shared" si="3"/>
        <v/>
      </c>
      <c r="R11" s="226" t="str">
        <f t="shared" si="4"/>
        <v/>
      </c>
      <c r="S11" s="367" t="b">
        <f t="shared" si="5"/>
        <v>0</v>
      </c>
      <c r="T11" s="214">
        <f t="shared" si="6"/>
        <v>1</v>
      </c>
      <c r="U11" s="360"/>
    </row>
    <row r="12" spans="1:21" x14ac:dyDescent="0.25">
      <c r="A12" s="216">
        <v>3</v>
      </c>
      <c r="B12" s="39"/>
      <c r="C12" s="43"/>
      <c r="D12" s="39"/>
      <c r="E12" s="34"/>
      <c r="F12" s="34"/>
      <c r="G12" s="216"/>
      <c r="H12" s="216"/>
      <c r="I12" s="67" t="str">
        <f>IF(OR($B12="",$C12="",$D12="",$E12="",$F12="",$F12&lt;an_initial,$F12&gt;an_final,$S12=FALSE),"",IF(E12="B",CNCSIS_B*VLOOKUP(T12,Coef!$E$2:$F$17,2,FALSE),IF(E12="C",CNCSIS_C*VLOOKUP(T12,Coef!$E$2:$F$17,2,FALSE),"")))</f>
        <v/>
      </c>
      <c r="J12" s="67" t="str">
        <f>IF(OR($B12="",$C12="",$D12="",$E12="",$F12="",$F12&gt;an_final,$S12=FALSE),"",IF(E12="B",CNCSIS_B*VLOOKUP(T12,Coef!$E$2:$F$17,2,FALSE),IF(E12="C",CNCSIS_C*VLOOKUP(T12,Coef!$E$2:$F$17,2,FALSE),"")))</f>
        <v/>
      </c>
      <c r="K12" s="35" t="str">
        <f t="shared" si="7"/>
        <v/>
      </c>
      <c r="L12" s="35" t="str">
        <f t="shared" si="8"/>
        <v/>
      </c>
      <c r="M12" s="35" t="str">
        <f t="shared" si="9"/>
        <v/>
      </c>
      <c r="N12" s="35" t="str">
        <f t="shared" si="10"/>
        <v/>
      </c>
      <c r="O12" s="226" t="str">
        <f t="shared" si="1"/>
        <v/>
      </c>
      <c r="P12" s="226" t="str">
        <f t="shared" si="2"/>
        <v/>
      </c>
      <c r="Q12" s="226" t="str">
        <f t="shared" si="3"/>
        <v/>
      </c>
      <c r="R12" s="226" t="str">
        <f t="shared" si="4"/>
        <v/>
      </c>
      <c r="S12" s="367" t="b">
        <f t="shared" si="5"/>
        <v>0</v>
      </c>
      <c r="T12" s="214">
        <f t="shared" si="6"/>
        <v>1</v>
      </c>
    </row>
    <row r="13" spans="1:21" x14ac:dyDescent="0.25">
      <c r="A13" s="216">
        <v>4</v>
      </c>
      <c r="B13" s="43"/>
      <c r="C13" s="43"/>
      <c r="D13" s="43"/>
      <c r="E13" s="34"/>
      <c r="F13" s="34"/>
      <c r="G13" s="38"/>
      <c r="H13" s="38"/>
      <c r="I13" s="67" t="str">
        <f>IF(OR($B13="",$C13="",$D13="",$E13="",$F13="",$F13&lt;an_initial,$F13&gt;an_final,$S13=FALSE),"",IF(E13="B",CNCSIS_B*VLOOKUP(T13,Coef!$E$2:$F$17,2,FALSE),IF(E13="C",CNCSIS_C*VLOOKUP(T13,Coef!$E$2:$F$17,2,FALSE),"")))</f>
        <v/>
      </c>
      <c r="J13" s="67" t="str">
        <f>IF(OR($B13="",$C13="",$D13="",$E13="",$F13="",$F13&gt;an_final,$S13=FALSE),"",IF(E13="B",CNCSIS_B*VLOOKUP(T13,Coef!$E$2:$F$17,2,FALSE),IF(E13="C",CNCSIS_C*VLOOKUP(T13,Coef!$E$2:$F$17,2,FALSE),"")))</f>
        <v/>
      </c>
      <c r="K13" s="35" t="str">
        <f t="shared" si="7"/>
        <v/>
      </c>
      <c r="L13" s="35" t="str">
        <f t="shared" si="8"/>
        <v/>
      </c>
      <c r="M13" s="35" t="str">
        <f t="shared" si="9"/>
        <v/>
      </c>
      <c r="N13" s="35" t="str">
        <f t="shared" si="10"/>
        <v/>
      </c>
      <c r="O13" s="226" t="str">
        <f t="shared" si="1"/>
        <v/>
      </c>
      <c r="P13" s="226" t="str">
        <f t="shared" si="2"/>
        <v/>
      </c>
      <c r="Q13" s="226" t="str">
        <f t="shared" si="3"/>
        <v/>
      </c>
      <c r="R13" s="226" t="str">
        <f t="shared" si="4"/>
        <v/>
      </c>
      <c r="S13" s="367" t="b">
        <f t="shared" si="5"/>
        <v>0</v>
      </c>
      <c r="T13" s="214">
        <f t="shared" si="6"/>
        <v>1</v>
      </c>
    </row>
    <row r="14" spans="1:21" x14ac:dyDescent="0.25">
      <c r="A14" s="216">
        <v>5</v>
      </c>
      <c r="B14" s="39"/>
      <c r="C14" s="39"/>
      <c r="D14" s="39"/>
      <c r="E14" s="38"/>
      <c r="F14" s="38"/>
      <c r="G14" s="38"/>
      <c r="H14" s="38"/>
      <c r="I14" s="67" t="str">
        <f>IF(OR($B14="",$C14="",$D14="",$E14="",$F14="",$F14&lt;an_initial,$F14&gt;an_final,$S14=FALSE),"",IF(E14="B",CNCSIS_B*VLOOKUP(T14,Coef!$E$2:$F$17,2,FALSE),IF(E14="C",CNCSIS_C*VLOOKUP(T14,Coef!$E$2:$F$17,2,FALSE),"")))</f>
        <v/>
      </c>
      <c r="J14" s="67" t="str">
        <f>IF(OR($B14="",$C14="",$D14="",$E14="",$F14="",$F14&gt;an_final,$S14=FALSE),"",IF(E14="B",CNCSIS_B*VLOOKUP(T14,Coef!$E$2:$F$17,2,FALSE),IF(E14="C",CNCSIS_C*VLOOKUP(T14,Coef!$E$2:$F$17,2,FALSE),"")))</f>
        <v/>
      </c>
      <c r="K14" s="35" t="str">
        <f t="shared" si="7"/>
        <v/>
      </c>
      <c r="L14" s="35" t="str">
        <f t="shared" si="8"/>
        <v/>
      </c>
      <c r="M14" s="35" t="str">
        <f t="shared" si="9"/>
        <v/>
      </c>
      <c r="N14" s="35" t="str">
        <f t="shared" si="10"/>
        <v/>
      </c>
      <c r="O14" s="226" t="str">
        <f t="shared" si="1"/>
        <v/>
      </c>
      <c r="P14" s="226" t="str">
        <f t="shared" si="2"/>
        <v/>
      </c>
      <c r="Q14" s="226" t="str">
        <f t="shared" si="3"/>
        <v/>
      </c>
      <c r="R14" s="226" t="str">
        <f t="shared" si="4"/>
        <v/>
      </c>
      <c r="S14" s="367" t="b">
        <f t="shared" si="5"/>
        <v>0</v>
      </c>
      <c r="T14" s="214">
        <f t="shared" si="6"/>
        <v>1</v>
      </c>
    </row>
    <row r="15" spans="1:21" x14ac:dyDescent="0.25">
      <c r="A15" s="216">
        <v>6</v>
      </c>
      <c r="B15" s="39"/>
      <c r="C15" s="39"/>
      <c r="D15" s="39"/>
      <c r="E15" s="38"/>
      <c r="F15" s="38"/>
      <c r="G15" s="38"/>
      <c r="H15" s="38"/>
      <c r="I15" s="67" t="str">
        <f>IF(OR($B15="",$C15="",$D15="",$E15="",$F15="",$F15&lt;an_initial,$F15&gt;an_final,$S15=FALSE),"",IF(E15="B",CNCSIS_B*VLOOKUP(T15,Coef!$E$2:$F$17,2,FALSE),IF(E15="C",CNCSIS_C*VLOOKUP(T15,Coef!$E$2:$F$17,2,FALSE),"")))</f>
        <v/>
      </c>
      <c r="J15" s="67" t="str">
        <f>IF(OR($B15="",$C15="",$D15="",$E15="",$F15="",$F15&gt;an_final,$S15=FALSE),"",IF(E15="B",CNCSIS_B*VLOOKUP(T15,Coef!$E$2:$F$17,2,FALSE),IF(E15="C",CNCSIS_C*VLOOKUP(T15,Coef!$E$2:$F$17,2,FALSE),"")))</f>
        <v/>
      </c>
      <c r="K15" s="35" t="str">
        <f t="shared" si="7"/>
        <v/>
      </c>
      <c r="L15" s="35" t="str">
        <f t="shared" si="8"/>
        <v/>
      </c>
      <c r="M15" s="35" t="str">
        <f t="shared" si="9"/>
        <v/>
      </c>
      <c r="N15" s="35" t="str">
        <f t="shared" si="10"/>
        <v/>
      </c>
      <c r="O15" s="226" t="str">
        <f t="shared" si="1"/>
        <v/>
      </c>
      <c r="P15" s="226" t="str">
        <f t="shared" si="2"/>
        <v/>
      </c>
      <c r="Q15" s="226" t="str">
        <f t="shared" si="3"/>
        <v/>
      </c>
      <c r="R15" s="226" t="str">
        <f t="shared" si="4"/>
        <v/>
      </c>
      <c r="S15" s="367" t="b">
        <f t="shared" si="5"/>
        <v>0</v>
      </c>
      <c r="T15" s="214">
        <f t="shared" si="6"/>
        <v>1</v>
      </c>
    </row>
    <row r="16" spans="1:21" x14ac:dyDescent="0.25">
      <c r="A16" s="216">
        <v>7</v>
      </c>
      <c r="B16" s="39"/>
      <c r="C16" s="39"/>
      <c r="D16" s="39"/>
      <c r="E16" s="38"/>
      <c r="F16" s="38"/>
      <c r="G16" s="38"/>
      <c r="H16" s="38"/>
      <c r="I16" s="67" t="str">
        <f>IF(OR($B16="",$C16="",$D16="",$E16="",$F16="",$F16&lt;an_initial,$F16&gt;an_final,$S16=FALSE),"",IF(E16="B",CNCSIS_B*VLOOKUP(T16,Coef!$E$2:$F$17,2,FALSE),IF(E16="C",CNCSIS_C*VLOOKUP(T16,Coef!$E$2:$F$17,2,FALSE),"")))</f>
        <v/>
      </c>
      <c r="J16" s="67" t="str">
        <f>IF(OR($B16="",$C16="",$D16="",$E16="",$F16="",$F16&gt;an_final,$S16=FALSE),"",IF(E16="B",CNCSIS_B*VLOOKUP(T16,Coef!$E$2:$F$17,2,FALSE),IF(E16="C",CNCSIS_C*VLOOKUP(T16,Coef!$E$2:$F$17,2,FALSE),"")))</f>
        <v/>
      </c>
      <c r="K16" s="35" t="str">
        <f t="shared" si="7"/>
        <v/>
      </c>
      <c r="L16" s="35" t="str">
        <f t="shared" si="8"/>
        <v/>
      </c>
      <c r="M16" s="35" t="str">
        <f t="shared" si="9"/>
        <v/>
      </c>
      <c r="N16" s="35" t="str">
        <f t="shared" si="10"/>
        <v/>
      </c>
      <c r="O16" s="226" t="str">
        <f t="shared" si="1"/>
        <v/>
      </c>
      <c r="P16" s="226" t="str">
        <f t="shared" si="2"/>
        <v/>
      </c>
      <c r="Q16" s="226" t="str">
        <f t="shared" si="3"/>
        <v/>
      </c>
      <c r="R16" s="226" t="str">
        <f t="shared" si="4"/>
        <v/>
      </c>
      <c r="S16" s="367" t="b">
        <f t="shared" si="5"/>
        <v>0</v>
      </c>
      <c r="T16" s="214">
        <f t="shared" si="6"/>
        <v>1</v>
      </c>
    </row>
    <row r="17" spans="1:20" x14ac:dyDescent="0.25">
      <c r="A17" s="216">
        <v>8</v>
      </c>
      <c r="B17" s="43"/>
      <c r="C17" s="43"/>
      <c r="D17" s="43"/>
      <c r="E17" s="38"/>
      <c r="F17" s="323"/>
      <c r="G17" s="33"/>
      <c r="H17" s="33"/>
      <c r="I17" s="67" t="str">
        <f>IF(OR($B17="",$C17="",$D17="",$E17="",$F17="",$F17&lt;an_initial,$F17&gt;an_final,$S17=FALSE),"",IF(E17="B",CNCSIS_B*VLOOKUP(T17,Coef!$E$2:$F$17,2,FALSE),IF(E17="C",CNCSIS_C*VLOOKUP(T17,Coef!$E$2:$F$17,2,FALSE),"")))</f>
        <v/>
      </c>
      <c r="J17" s="67" t="str">
        <f>IF(OR($B17="",$C17="",$D17="",$E17="",$F17="",$F17&gt;an_final,$S17=FALSE),"",IF(E17="B",CNCSIS_B*VLOOKUP(T17,Coef!$E$2:$F$17,2,FALSE),IF(E17="C",CNCSIS_C*VLOOKUP(T17,Coef!$E$2:$F$17,2,FALSE),"")))</f>
        <v/>
      </c>
      <c r="K17" s="35" t="str">
        <f t="shared" si="7"/>
        <v/>
      </c>
      <c r="L17" s="35" t="str">
        <f t="shared" si="8"/>
        <v/>
      </c>
      <c r="M17" s="35" t="str">
        <f t="shared" si="9"/>
        <v/>
      </c>
      <c r="N17" s="35" t="str">
        <f t="shared" si="10"/>
        <v/>
      </c>
      <c r="O17" s="226" t="str">
        <f t="shared" si="1"/>
        <v/>
      </c>
      <c r="P17" s="226" t="str">
        <f t="shared" si="2"/>
        <v/>
      </c>
      <c r="Q17" s="226" t="str">
        <f t="shared" si="3"/>
        <v/>
      </c>
      <c r="R17" s="226" t="str">
        <f t="shared" si="4"/>
        <v/>
      </c>
      <c r="S17" s="367" t="b">
        <f t="shared" si="5"/>
        <v>0</v>
      </c>
      <c r="T17" s="214">
        <f t="shared" si="6"/>
        <v>1</v>
      </c>
    </row>
    <row r="18" spans="1:20" x14ac:dyDescent="0.25">
      <c r="A18" s="216">
        <v>9</v>
      </c>
      <c r="B18" s="43"/>
      <c r="C18" s="43"/>
      <c r="D18" s="43"/>
      <c r="E18" s="38"/>
      <c r="F18" s="323"/>
      <c r="G18" s="33"/>
      <c r="H18" s="33"/>
      <c r="I18" s="67" t="str">
        <f>IF(OR($B18="",$C18="",$D18="",$E18="",$F18="",$F18&lt;an_initial,$F18&gt;an_final,$S18=FALSE),"",IF(E18="B",CNCSIS_B*VLOOKUP(T18,Coef!$E$2:$F$17,2,FALSE),IF(E18="C",CNCSIS_C*VLOOKUP(T18,Coef!$E$2:$F$17,2,FALSE),"")))</f>
        <v/>
      </c>
      <c r="J18" s="67" t="str">
        <f>IF(OR($B18="",$C18="",$D18="",$E18="",$F18="",$F18&gt;an_final,$S18=FALSE),"",IF(E18="B",CNCSIS_B*VLOOKUP(T18,Coef!$E$2:$F$17,2,FALSE),IF(E18="C",CNCSIS_C*VLOOKUP(T18,Coef!$E$2:$F$17,2,FALSE),"")))</f>
        <v/>
      </c>
      <c r="K18" s="35" t="str">
        <f t="shared" si="7"/>
        <v/>
      </c>
      <c r="L18" s="35" t="str">
        <f t="shared" si="8"/>
        <v/>
      </c>
      <c r="M18" s="35" t="str">
        <f t="shared" si="9"/>
        <v/>
      </c>
      <c r="N18" s="35" t="str">
        <f t="shared" si="10"/>
        <v/>
      </c>
      <c r="O18" s="226" t="str">
        <f t="shared" si="1"/>
        <v/>
      </c>
      <c r="P18" s="226" t="str">
        <f t="shared" si="2"/>
        <v/>
      </c>
      <c r="Q18" s="226" t="str">
        <f t="shared" si="3"/>
        <v/>
      </c>
      <c r="R18" s="226" t="str">
        <f t="shared" si="4"/>
        <v/>
      </c>
      <c r="S18" s="367" t="b">
        <f t="shared" si="5"/>
        <v>0</v>
      </c>
      <c r="T18" s="214">
        <f t="shared" si="6"/>
        <v>1</v>
      </c>
    </row>
    <row r="19" spans="1:20" x14ac:dyDescent="0.25">
      <c r="A19" s="216">
        <v>10</v>
      </c>
      <c r="B19" s="43"/>
      <c r="C19" s="39"/>
      <c r="D19" s="43"/>
      <c r="E19" s="38"/>
      <c r="F19" s="323"/>
      <c r="G19" s="33"/>
      <c r="H19" s="33"/>
      <c r="I19" s="67" t="str">
        <f>IF(OR($B19="",$C19="",$D19="",$E19="",$F19="",$F19&lt;an_initial,$F19&gt;an_final,$S19=FALSE),"",IF(E19="B",CNCSIS_B*VLOOKUP(T19,Coef!$E$2:$F$17,2,FALSE),IF(E19="C",CNCSIS_C*VLOOKUP(T19,Coef!$E$2:$F$17,2,FALSE),"")))</f>
        <v/>
      </c>
      <c r="J19" s="67" t="str">
        <f>IF(OR($B19="",$C19="",$D19="",$E19="",$F19="",$F19&gt;an_final,$S19=FALSE),"",IF(E19="B",CNCSIS_B*VLOOKUP(T19,Coef!$E$2:$F$17,2,FALSE),IF(E19="C",CNCSIS_C*VLOOKUP(T19,Coef!$E$2:$F$17,2,FALSE),"")))</f>
        <v/>
      </c>
      <c r="K19" s="35" t="str">
        <f t="shared" si="7"/>
        <v/>
      </c>
      <c r="L19" s="35" t="str">
        <f t="shared" si="8"/>
        <v/>
      </c>
      <c r="M19" s="35" t="str">
        <f t="shared" si="9"/>
        <v/>
      </c>
      <c r="N19" s="35" t="str">
        <f t="shared" si="10"/>
        <v/>
      </c>
      <c r="O19" s="226" t="str">
        <f t="shared" si="1"/>
        <v/>
      </c>
      <c r="P19" s="226" t="str">
        <f t="shared" si="2"/>
        <v/>
      </c>
      <c r="Q19" s="226" t="str">
        <f t="shared" si="3"/>
        <v/>
      </c>
      <c r="R19" s="226" t="str">
        <f t="shared" si="4"/>
        <v/>
      </c>
      <c r="S19" s="367" t="b">
        <f t="shared" si="5"/>
        <v>0</v>
      </c>
      <c r="T19" s="214">
        <f t="shared" si="6"/>
        <v>1</v>
      </c>
    </row>
    <row r="20" spans="1:20" x14ac:dyDescent="0.25">
      <c r="A20" s="216">
        <v>11</v>
      </c>
      <c r="B20" s="43"/>
      <c r="C20" s="39"/>
      <c r="D20" s="43"/>
      <c r="E20" s="38"/>
      <c r="F20" s="323"/>
      <c r="G20" s="33"/>
      <c r="H20" s="33"/>
      <c r="I20" s="67" t="str">
        <f>IF(OR($B20="",$C20="",$D20="",$E20="",$F20="",$F20&lt;an_initial,$F20&gt;an_final,$S20=FALSE),"",IF(E20="B",CNCSIS_B*VLOOKUP(T20,Coef!$E$2:$F$17,2,FALSE),IF(E20="C",CNCSIS_C*VLOOKUP(T20,Coef!$E$2:$F$17,2,FALSE),"")))</f>
        <v/>
      </c>
      <c r="J20" s="67" t="str">
        <f>IF(OR($B20="",$C20="",$D20="",$E20="",$F20="",$F20&gt;an_final,$S20=FALSE),"",IF(E20="B",CNCSIS_B*VLOOKUP(T20,Coef!$E$2:$F$17,2,FALSE),IF(E20="C",CNCSIS_C*VLOOKUP(T20,Coef!$E$2:$F$17,2,FALSE),"")))</f>
        <v/>
      </c>
      <c r="K20" s="35" t="str">
        <f t="shared" si="7"/>
        <v/>
      </c>
      <c r="L20" s="35" t="str">
        <f t="shared" si="8"/>
        <v/>
      </c>
      <c r="M20" s="35" t="str">
        <f t="shared" si="9"/>
        <v/>
      </c>
      <c r="N20" s="35" t="str">
        <f t="shared" si="10"/>
        <v/>
      </c>
      <c r="O20" s="226" t="str">
        <f t="shared" si="1"/>
        <v/>
      </c>
      <c r="P20" s="226" t="str">
        <f t="shared" si="2"/>
        <v/>
      </c>
      <c r="Q20" s="226" t="str">
        <f t="shared" si="3"/>
        <v/>
      </c>
      <c r="R20" s="226" t="str">
        <f t="shared" si="4"/>
        <v/>
      </c>
      <c r="S20" s="367" t="b">
        <f t="shared" si="5"/>
        <v>0</v>
      </c>
      <c r="T20" s="214">
        <f t="shared" si="6"/>
        <v>1</v>
      </c>
    </row>
    <row r="21" spans="1:20" x14ac:dyDescent="0.25">
      <c r="A21" s="216">
        <v>12</v>
      </c>
      <c r="B21" s="39"/>
      <c r="C21" s="39"/>
      <c r="D21" s="39"/>
      <c r="E21" s="38"/>
      <c r="F21" s="38"/>
      <c r="G21" s="38"/>
      <c r="H21" s="38"/>
      <c r="I21" s="67" t="str">
        <f>IF(OR($B21="",$C21="",$D21="",$E21="",$F21="",$F21&lt;an_initial,$F21&gt;an_final,$S21=FALSE),"",IF(E21="B",CNCSIS_B*VLOOKUP(T21,Coef!$E$2:$F$17,2,FALSE),IF(E21="C",CNCSIS_C*VLOOKUP(T21,Coef!$E$2:$F$17,2,FALSE),"")))</f>
        <v/>
      </c>
      <c r="J21" s="67" t="str">
        <f>IF(OR($B21="",$C21="",$D21="",$E21="",$F21="",$F21&gt;an_final,$S21=FALSE),"",IF(E21="B",CNCSIS_B*VLOOKUP(T21,Coef!$E$2:$F$17,2,FALSE),IF(E21="C",CNCSIS_C*VLOOKUP(T21,Coef!$E$2:$F$17,2,FALSE),"")))</f>
        <v/>
      </c>
      <c r="K21" s="35" t="str">
        <f t="shared" si="7"/>
        <v/>
      </c>
      <c r="L21" s="35" t="str">
        <f t="shared" si="8"/>
        <v/>
      </c>
      <c r="M21" s="35" t="str">
        <f t="shared" si="9"/>
        <v/>
      </c>
      <c r="N21" s="35" t="str">
        <f t="shared" si="10"/>
        <v/>
      </c>
      <c r="O21" s="226" t="str">
        <f t="shared" si="1"/>
        <v/>
      </c>
      <c r="P21" s="226" t="str">
        <f t="shared" si="2"/>
        <v/>
      </c>
      <c r="Q21" s="226" t="str">
        <f t="shared" si="3"/>
        <v/>
      </c>
      <c r="R21" s="226" t="str">
        <f t="shared" si="4"/>
        <v/>
      </c>
      <c r="S21" s="367" t="b">
        <f t="shared" si="5"/>
        <v>0</v>
      </c>
      <c r="T21" s="214">
        <f t="shared" si="6"/>
        <v>1</v>
      </c>
    </row>
    <row r="22" spans="1:20" x14ac:dyDescent="0.25">
      <c r="A22" s="216">
        <v>13</v>
      </c>
      <c r="B22" s="39"/>
      <c r="C22" s="39"/>
      <c r="D22" s="39"/>
      <c r="E22" s="38"/>
      <c r="F22" s="38"/>
      <c r="G22" s="38"/>
      <c r="H22" s="38"/>
      <c r="I22" s="67" t="str">
        <f>IF(OR($B22="",$C22="",$D22="",$E22="",$F22="",$F22&lt;an_initial,$F22&gt;an_final,$S22=FALSE),"",IF(E22="B",CNCSIS_B*VLOOKUP(T22,Coef!$E$2:$F$17,2,FALSE),IF(E22="C",CNCSIS_C*VLOOKUP(T22,Coef!$E$2:$F$17,2,FALSE),"")))</f>
        <v/>
      </c>
      <c r="J22" s="67" t="str">
        <f>IF(OR($B22="",$C22="",$D22="",$E22="",$F22="",$F22&gt;an_final,$S22=FALSE),"",IF(E22="B",CNCSIS_B*VLOOKUP(T22,Coef!$E$2:$F$17,2,FALSE),IF(E22="C",CNCSIS_C*VLOOKUP(T22,Coef!$E$2:$F$17,2,FALSE),"")))</f>
        <v/>
      </c>
      <c r="K22" s="35" t="str">
        <f t="shared" si="7"/>
        <v/>
      </c>
      <c r="L22" s="35" t="str">
        <f t="shared" si="8"/>
        <v/>
      </c>
      <c r="M22" s="35" t="str">
        <f t="shared" si="9"/>
        <v/>
      </c>
      <c r="N22" s="35" t="str">
        <f t="shared" si="10"/>
        <v/>
      </c>
      <c r="O22" s="226" t="str">
        <f t="shared" si="1"/>
        <v/>
      </c>
      <c r="P22" s="226" t="str">
        <f t="shared" si="2"/>
        <v/>
      </c>
      <c r="Q22" s="226" t="str">
        <f t="shared" si="3"/>
        <v/>
      </c>
      <c r="R22" s="226" t="str">
        <f t="shared" si="4"/>
        <v/>
      </c>
      <c r="S22" s="367" t="b">
        <f t="shared" si="5"/>
        <v>0</v>
      </c>
      <c r="T22" s="214">
        <f t="shared" si="6"/>
        <v>1</v>
      </c>
    </row>
    <row r="23" spans="1:20" x14ac:dyDescent="0.25">
      <c r="A23" s="216">
        <v>14</v>
      </c>
      <c r="B23" s="39"/>
      <c r="C23" s="39"/>
      <c r="D23" s="39"/>
      <c r="E23" s="38"/>
      <c r="F23" s="38"/>
      <c r="G23" s="38"/>
      <c r="H23" s="38"/>
      <c r="I23" s="67" t="str">
        <f>IF(OR($B23="",$C23="",$D23="",$E23="",$F23="",$F23&lt;an_initial,$F23&gt;an_final,$S23=FALSE),"",IF(E23="B",CNCSIS_B*VLOOKUP(T23,Coef!$E$2:$F$17,2,FALSE),IF(E23="C",CNCSIS_C*VLOOKUP(T23,Coef!$E$2:$F$17,2,FALSE),"")))</f>
        <v/>
      </c>
      <c r="J23" s="67" t="str">
        <f>IF(OR($B23="",$C23="",$D23="",$E23="",$F23="",$F23&gt;an_final,$S23=FALSE),"",IF(E23="B",CNCSIS_B*VLOOKUP(T23,Coef!$E$2:$F$17,2,FALSE),IF(E23="C",CNCSIS_C*VLOOKUP(T23,Coef!$E$2:$F$17,2,FALSE),"")))</f>
        <v/>
      </c>
      <c r="K23" s="35" t="str">
        <f t="shared" si="7"/>
        <v/>
      </c>
      <c r="L23" s="35" t="str">
        <f t="shared" si="8"/>
        <v/>
      </c>
      <c r="M23" s="35" t="str">
        <f t="shared" si="9"/>
        <v/>
      </c>
      <c r="N23" s="35" t="str">
        <f t="shared" si="10"/>
        <v/>
      </c>
      <c r="O23" s="226" t="str">
        <f t="shared" si="1"/>
        <v/>
      </c>
      <c r="P23" s="226" t="str">
        <f t="shared" si="2"/>
        <v/>
      </c>
      <c r="Q23" s="226" t="str">
        <f t="shared" si="3"/>
        <v/>
      </c>
      <c r="R23" s="226" t="str">
        <f t="shared" si="4"/>
        <v/>
      </c>
      <c r="S23" s="367" t="b">
        <f t="shared" si="5"/>
        <v>0</v>
      </c>
      <c r="T23" s="214">
        <f t="shared" si="6"/>
        <v>1</v>
      </c>
    </row>
    <row r="24" spans="1:20" x14ac:dyDescent="0.25">
      <c r="A24" s="216">
        <v>15</v>
      </c>
      <c r="B24" s="39"/>
      <c r="C24" s="39"/>
      <c r="D24" s="39"/>
      <c r="E24" s="38"/>
      <c r="F24" s="38"/>
      <c r="G24" s="38"/>
      <c r="H24" s="38"/>
      <c r="I24" s="67" t="str">
        <f>IF(OR($B24="",$C24="",$D24="",$E24="",$F24="",$F24&lt;an_initial,$F24&gt;an_final,$S24=FALSE),"",IF(E24="B",CNCSIS_B*VLOOKUP(T24,Coef!$E$2:$F$17,2,FALSE),IF(E24="C",CNCSIS_C*VLOOKUP(T24,Coef!$E$2:$F$17,2,FALSE),"")))</f>
        <v/>
      </c>
      <c r="J24" s="67" t="str">
        <f>IF(OR($B24="",$C24="",$D24="",$E24="",$F24="",$F24&gt;an_final,$S24=FALSE),"",IF(E24="B",CNCSIS_B*VLOOKUP(T24,Coef!$E$2:$F$17,2,FALSE),IF(E24="C",CNCSIS_C*VLOOKUP(T24,Coef!$E$2:$F$17,2,FALSE),"")))</f>
        <v/>
      </c>
      <c r="K24" s="35" t="str">
        <f t="shared" si="7"/>
        <v/>
      </c>
      <c r="L24" s="35" t="str">
        <f t="shared" si="8"/>
        <v/>
      </c>
      <c r="M24" s="35" t="str">
        <f t="shared" si="9"/>
        <v/>
      </c>
      <c r="N24" s="35" t="str">
        <f t="shared" si="10"/>
        <v/>
      </c>
      <c r="O24" s="226" t="str">
        <f t="shared" si="1"/>
        <v/>
      </c>
      <c r="P24" s="226" t="str">
        <f t="shared" si="2"/>
        <v/>
      </c>
      <c r="Q24" s="226" t="str">
        <f t="shared" si="3"/>
        <v/>
      </c>
      <c r="R24" s="226" t="str">
        <f t="shared" si="4"/>
        <v/>
      </c>
      <c r="S24" s="367" t="b">
        <f t="shared" si="5"/>
        <v>0</v>
      </c>
      <c r="T24" s="214">
        <f t="shared" si="6"/>
        <v>1</v>
      </c>
    </row>
    <row r="25" spans="1:20" x14ac:dyDescent="0.25">
      <c r="A25" s="216">
        <v>16</v>
      </c>
      <c r="B25" s="39"/>
      <c r="C25" s="39"/>
      <c r="D25" s="39"/>
      <c r="E25" s="38"/>
      <c r="F25" s="38"/>
      <c r="G25" s="38"/>
      <c r="H25" s="38"/>
      <c r="I25" s="67" t="str">
        <f>IF(OR($B25="",$C25="",$D25="",$E25="",$F25="",$F25&lt;an_initial,$F25&gt;an_final,$S25=FALSE),"",IF(E25="B",CNCSIS_B*VLOOKUP(T25,Coef!$E$2:$F$17,2,FALSE),IF(E25="C",CNCSIS_C*VLOOKUP(T25,Coef!$E$2:$F$17,2,FALSE),"")))</f>
        <v/>
      </c>
      <c r="J25" s="67" t="str">
        <f>IF(OR($B25="",$C25="",$D25="",$E25="",$F25="",$F25&gt;an_final,$S25=FALSE),"",IF(E25="B",CNCSIS_B*VLOOKUP(T25,Coef!$E$2:$F$17,2,FALSE),IF(E25="C",CNCSIS_C*VLOOKUP(T25,Coef!$E$2:$F$17,2,FALSE),"")))</f>
        <v/>
      </c>
      <c r="K25" s="35" t="str">
        <f t="shared" si="7"/>
        <v/>
      </c>
      <c r="L25" s="35" t="str">
        <f t="shared" si="8"/>
        <v/>
      </c>
      <c r="M25" s="35" t="str">
        <f t="shared" si="9"/>
        <v/>
      </c>
      <c r="N25" s="35" t="str">
        <f t="shared" si="10"/>
        <v/>
      </c>
      <c r="O25" s="226" t="str">
        <f t="shared" si="1"/>
        <v/>
      </c>
      <c r="P25" s="226" t="str">
        <f t="shared" si="2"/>
        <v/>
      </c>
      <c r="Q25" s="226" t="str">
        <f t="shared" si="3"/>
        <v/>
      </c>
      <c r="R25" s="226" t="str">
        <f t="shared" si="4"/>
        <v/>
      </c>
      <c r="S25" s="367" t="b">
        <f t="shared" si="5"/>
        <v>0</v>
      </c>
      <c r="T25" s="214">
        <f t="shared" si="6"/>
        <v>1</v>
      </c>
    </row>
    <row r="26" spans="1:20" x14ac:dyDescent="0.25">
      <c r="A26" s="216">
        <v>17</v>
      </c>
      <c r="B26" s="39"/>
      <c r="C26" s="39"/>
      <c r="D26" s="39"/>
      <c r="E26" s="38"/>
      <c r="F26" s="38"/>
      <c r="G26" s="38"/>
      <c r="H26" s="38"/>
      <c r="I26" s="67" t="str">
        <f>IF(OR($B26="",$C26="",$D26="",$E26="",$F26="",$F26&lt;an_initial,$F26&gt;an_final,$S26=FALSE),"",IF(E26="B",CNCSIS_B*VLOOKUP(T26,Coef!$E$2:$F$17,2,FALSE),IF(E26="C",CNCSIS_C*VLOOKUP(T26,Coef!$E$2:$F$17,2,FALSE),"")))</f>
        <v/>
      </c>
      <c r="J26" s="67" t="str">
        <f>IF(OR($B26="",$C26="",$D26="",$E26="",$F26="",$F26&gt;an_final,$S26=FALSE),"",IF(E26="B",CNCSIS_B*VLOOKUP(T26,Coef!$E$2:$F$17,2,FALSE),IF(E26="C",CNCSIS_C*VLOOKUP(T26,Coef!$E$2:$F$17,2,FALSE),"")))</f>
        <v/>
      </c>
      <c r="K26" s="35" t="str">
        <f t="shared" si="7"/>
        <v/>
      </c>
      <c r="L26" s="35" t="str">
        <f t="shared" si="8"/>
        <v/>
      </c>
      <c r="M26" s="35" t="str">
        <f t="shared" si="9"/>
        <v/>
      </c>
      <c r="N26" s="35" t="str">
        <f t="shared" si="10"/>
        <v/>
      </c>
      <c r="O26" s="226" t="str">
        <f t="shared" si="1"/>
        <v/>
      </c>
      <c r="P26" s="226" t="str">
        <f t="shared" si="2"/>
        <v/>
      </c>
      <c r="Q26" s="226" t="str">
        <f t="shared" si="3"/>
        <v/>
      </c>
      <c r="R26" s="226" t="str">
        <f t="shared" si="4"/>
        <v/>
      </c>
      <c r="S26" s="367" t="b">
        <f t="shared" si="5"/>
        <v>0</v>
      </c>
      <c r="T26" s="214">
        <f t="shared" si="6"/>
        <v>1</v>
      </c>
    </row>
    <row r="27" spans="1:20" x14ac:dyDescent="0.25">
      <c r="A27" s="216">
        <v>18</v>
      </c>
      <c r="B27" s="39"/>
      <c r="C27" s="39"/>
      <c r="D27" s="39"/>
      <c r="E27" s="38"/>
      <c r="F27" s="38"/>
      <c r="G27" s="38"/>
      <c r="H27" s="38"/>
      <c r="I27" s="67" t="str">
        <f>IF(OR($B27="",$C27="",$D27="",$E27="",$F27="",$F27&lt;an_initial,$F27&gt;an_final,$S27=FALSE),"",IF(E27="B",CNCSIS_B*VLOOKUP(T27,Coef!$E$2:$F$17,2,FALSE),IF(E27="C",CNCSIS_C*VLOOKUP(T27,Coef!$E$2:$F$17,2,FALSE),"")))</f>
        <v/>
      </c>
      <c r="J27" s="67" t="str">
        <f>IF(OR($B27="",$C27="",$D27="",$E27="",$F27="",$F27&gt;an_final,$S27=FALSE),"",IF(E27="B",CNCSIS_B*VLOOKUP(T27,Coef!$E$2:$F$17,2,FALSE),IF(E27="C",CNCSIS_C*VLOOKUP(T27,Coef!$E$2:$F$17,2,FALSE),"")))</f>
        <v/>
      </c>
      <c r="K27" s="35" t="str">
        <f t="shared" si="7"/>
        <v/>
      </c>
      <c r="L27" s="35" t="str">
        <f t="shared" si="8"/>
        <v/>
      </c>
      <c r="M27" s="35" t="str">
        <f t="shared" si="9"/>
        <v/>
      </c>
      <c r="N27" s="35" t="str">
        <f t="shared" si="10"/>
        <v/>
      </c>
      <c r="O27" s="226" t="str">
        <f t="shared" si="1"/>
        <v/>
      </c>
      <c r="P27" s="226" t="str">
        <f t="shared" si="2"/>
        <v/>
      </c>
      <c r="Q27" s="226" t="str">
        <f t="shared" si="3"/>
        <v/>
      </c>
      <c r="R27" s="226" t="str">
        <f t="shared" si="4"/>
        <v/>
      </c>
      <c r="S27" s="367" t="b">
        <f t="shared" si="5"/>
        <v>0</v>
      </c>
      <c r="T27" s="214">
        <f t="shared" si="6"/>
        <v>1</v>
      </c>
    </row>
    <row r="28" spans="1:20" x14ac:dyDescent="0.25">
      <c r="A28" s="216">
        <v>19</v>
      </c>
      <c r="B28" s="39"/>
      <c r="C28" s="39"/>
      <c r="D28" s="39"/>
      <c r="E28" s="38"/>
      <c r="F28" s="38"/>
      <c r="G28" s="38"/>
      <c r="H28" s="38"/>
      <c r="I28" s="67" t="str">
        <f>IF(OR($B28="",$C28="",$D28="",$E28="",$F28="",$F28&lt;an_initial,$F28&gt;an_final,$S28=FALSE),"",IF(E28="B",CNCSIS_B*VLOOKUP(T28,Coef!$E$2:$F$17,2,FALSE),IF(E28="C",CNCSIS_C*VLOOKUP(T28,Coef!$E$2:$F$17,2,FALSE),"")))</f>
        <v/>
      </c>
      <c r="J28" s="67" t="str">
        <f>IF(OR($B28="",$C28="",$D28="",$E28="",$F28="",$F28&gt;an_final,$S28=FALSE),"",IF(E28="B",CNCSIS_B*VLOOKUP(T28,Coef!$E$2:$F$17,2,FALSE),IF(E28="C",CNCSIS_C*VLOOKUP(T28,Coef!$E$2:$F$17,2,FALSE),"")))</f>
        <v/>
      </c>
      <c r="K28" s="35" t="str">
        <f t="shared" si="7"/>
        <v/>
      </c>
      <c r="L28" s="35" t="str">
        <f t="shared" si="8"/>
        <v/>
      </c>
      <c r="M28" s="35" t="str">
        <f t="shared" si="9"/>
        <v/>
      </c>
      <c r="N28" s="35" t="str">
        <f t="shared" si="10"/>
        <v/>
      </c>
      <c r="O28" s="226" t="str">
        <f t="shared" si="1"/>
        <v/>
      </c>
      <c r="P28" s="226" t="str">
        <f t="shared" si="2"/>
        <v/>
      </c>
      <c r="Q28" s="226" t="str">
        <f t="shared" si="3"/>
        <v/>
      </c>
      <c r="R28" s="226" t="str">
        <f t="shared" si="4"/>
        <v/>
      </c>
      <c r="S28" s="367" t="b">
        <f t="shared" si="5"/>
        <v>0</v>
      </c>
      <c r="T28" s="214">
        <f t="shared" si="6"/>
        <v>1</v>
      </c>
    </row>
    <row r="29" spans="1:20" x14ac:dyDescent="0.25">
      <c r="A29" s="216">
        <v>20</v>
      </c>
      <c r="B29" s="39"/>
      <c r="C29" s="39"/>
      <c r="D29" s="39"/>
      <c r="E29" s="38"/>
      <c r="F29" s="38"/>
      <c r="G29" s="38"/>
      <c r="H29" s="38"/>
      <c r="I29" s="67" t="str">
        <f>IF(OR($B29="",$C29="",$D29="",$E29="",$F29="",$F29&lt;an_initial,$F29&gt;an_final,$S29=FALSE),"",IF(E29="B",CNCSIS_B*VLOOKUP(T29,Coef!$E$2:$F$17,2,FALSE),IF(E29="C",CNCSIS_C*VLOOKUP(T29,Coef!$E$2:$F$17,2,FALSE),"")))</f>
        <v/>
      </c>
      <c r="J29" s="67" t="str">
        <f>IF(OR($B29="",$C29="",$D29="",$E29="",$F29="",$F29&gt;an_final,$S29=FALSE),"",IF(E29="B",CNCSIS_B*VLOOKUP(T29,Coef!$E$2:$F$17,2,FALSE),IF(E29="C",CNCSIS_C*VLOOKUP(T29,Coef!$E$2:$F$17,2,FALSE),"")))</f>
        <v/>
      </c>
      <c r="K29" s="35" t="str">
        <f t="shared" si="7"/>
        <v/>
      </c>
      <c r="L29" s="35" t="str">
        <f t="shared" si="8"/>
        <v/>
      </c>
      <c r="M29" s="35" t="str">
        <f t="shared" si="9"/>
        <v/>
      </c>
      <c r="N29" s="35" t="str">
        <f t="shared" si="10"/>
        <v/>
      </c>
      <c r="O29" s="226" t="str">
        <f t="shared" si="1"/>
        <v/>
      </c>
      <c r="P29" s="226" t="str">
        <f t="shared" si="2"/>
        <v/>
      </c>
      <c r="Q29" s="226" t="str">
        <f t="shared" si="3"/>
        <v/>
      </c>
      <c r="R29" s="226" t="str">
        <f t="shared" si="4"/>
        <v/>
      </c>
      <c r="S29" s="367" t="b">
        <f t="shared" si="5"/>
        <v>0</v>
      </c>
      <c r="T29" s="214">
        <f t="shared" si="6"/>
        <v>1</v>
      </c>
    </row>
    <row r="30" spans="1:20" x14ac:dyDescent="0.25">
      <c r="A30" s="216">
        <v>21</v>
      </c>
      <c r="B30" s="39"/>
      <c r="C30" s="39"/>
      <c r="D30" s="39"/>
      <c r="E30" s="38"/>
      <c r="F30" s="38"/>
      <c r="G30" s="38"/>
      <c r="H30" s="38"/>
      <c r="I30" s="67" t="str">
        <f>IF(OR($B30="",$C30="",$D30="",$E30="",$F30="",$F30&lt;an_initial,$F30&gt;an_final,$S30=FALSE),"",IF(E30="B",CNCSIS_B*VLOOKUP(T30,Coef!$E$2:$F$17,2,FALSE),IF(E30="C",CNCSIS_C*VLOOKUP(T30,Coef!$E$2:$F$17,2,FALSE),"")))</f>
        <v/>
      </c>
      <c r="J30" s="67" t="str">
        <f>IF(OR($B30="",$C30="",$D30="",$E30="",$F30="",$F30&gt;an_final,$S30=FALSE),"",IF(E30="B",CNCSIS_B*VLOOKUP(T30,Coef!$E$2:$F$17,2,FALSE),IF(E30="C",CNCSIS_C*VLOOKUP(T30,Coef!$E$2:$F$17,2,FALSE),"")))</f>
        <v/>
      </c>
      <c r="K30" s="35" t="str">
        <f t="shared" si="7"/>
        <v/>
      </c>
      <c r="L30" s="35" t="str">
        <f t="shared" si="8"/>
        <v/>
      </c>
      <c r="M30" s="35" t="str">
        <f t="shared" si="9"/>
        <v/>
      </c>
      <c r="N30" s="35" t="str">
        <f t="shared" si="10"/>
        <v/>
      </c>
      <c r="O30" s="226" t="str">
        <f t="shared" si="1"/>
        <v/>
      </c>
      <c r="P30" s="226" t="str">
        <f t="shared" si="2"/>
        <v/>
      </c>
      <c r="Q30" s="226" t="str">
        <f t="shared" si="3"/>
        <v/>
      </c>
      <c r="R30" s="226" t="str">
        <f t="shared" si="4"/>
        <v/>
      </c>
      <c r="S30" s="367" t="b">
        <f t="shared" si="5"/>
        <v>0</v>
      </c>
      <c r="T30" s="214">
        <f t="shared" si="6"/>
        <v>1</v>
      </c>
    </row>
    <row r="31" spans="1:20" x14ac:dyDescent="0.25">
      <c r="A31" s="216">
        <v>22</v>
      </c>
      <c r="B31" s="39"/>
      <c r="C31" s="39"/>
      <c r="D31" s="39"/>
      <c r="E31" s="38"/>
      <c r="F31" s="38"/>
      <c r="G31" s="38"/>
      <c r="H31" s="38"/>
      <c r="I31" s="67" t="str">
        <f>IF(OR($B31="",$C31="",$D31="",$E31="",$F31="",$F31&lt;an_initial,$F31&gt;an_final,$S31=FALSE),"",IF(E31="B",CNCSIS_B*VLOOKUP(T31,Coef!$E$2:$F$17,2,FALSE),IF(E31="C",CNCSIS_C*VLOOKUP(T31,Coef!$E$2:$F$17,2,FALSE),"")))</f>
        <v/>
      </c>
      <c r="J31" s="67" t="str">
        <f>IF(OR($B31="",$C31="",$D31="",$E31="",$F31="",$F31&gt;an_final,$S31=FALSE),"",IF(E31="B",CNCSIS_B*VLOOKUP(T31,Coef!$E$2:$F$17,2,FALSE),IF(E31="C",CNCSIS_C*VLOOKUP(T31,Coef!$E$2:$F$17,2,FALSE),"")))</f>
        <v/>
      </c>
      <c r="K31" s="35" t="str">
        <f t="shared" si="7"/>
        <v/>
      </c>
      <c r="L31" s="35" t="str">
        <f t="shared" si="8"/>
        <v/>
      </c>
      <c r="M31" s="35" t="str">
        <f t="shared" si="9"/>
        <v/>
      </c>
      <c r="N31" s="35" t="str">
        <f t="shared" si="10"/>
        <v/>
      </c>
      <c r="O31" s="226" t="str">
        <f t="shared" si="1"/>
        <v/>
      </c>
      <c r="P31" s="226" t="str">
        <f t="shared" si="2"/>
        <v/>
      </c>
      <c r="Q31" s="226" t="str">
        <f t="shared" si="3"/>
        <v/>
      </c>
      <c r="R31" s="226" t="str">
        <f t="shared" si="4"/>
        <v/>
      </c>
      <c r="S31" s="367" t="b">
        <f t="shared" si="5"/>
        <v>0</v>
      </c>
      <c r="T31" s="214">
        <f t="shared" si="6"/>
        <v>1</v>
      </c>
    </row>
    <row r="32" spans="1:20" x14ac:dyDescent="0.25">
      <c r="A32" s="216">
        <v>23</v>
      </c>
      <c r="B32" s="39"/>
      <c r="C32" s="39"/>
      <c r="D32" s="39"/>
      <c r="E32" s="38"/>
      <c r="F32" s="38"/>
      <c r="G32" s="38"/>
      <c r="H32" s="38"/>
      <c r="I32" s="67" t="str">
        <f>IF(OR($B32="",$C32="",$D32="",$E32="",$F32="",$F32&lt;an_initial,$F32&gt;an_final,$S32=FALSE),"",IF(E32="B",CNCSIS_B*VLOOKUP(T32,Coef!$E$2:$F$17,2,FALSE),IF(E32="C",CNCSIS_C*VLOOKUP(T32,Coef!$E$2:$F$17,2,FALSE),"")))</f>
        <v/>
      </c>
      <c r="J32" s="67" t="str">
        <f>IF(OR($B32="",$C32="",$D32="",$E32="",$F32="",$F32&gt;an_final,$S32=FALSE),"",IF(E32="B",CNCSIS_B*VLOOKUP(T32,Coef!$E$2:$F$17,2,FALSE),IF(E32="C",CNCSIS_C*VLOOKUP(T32,Coef!$E$2:$F$17,2,FALSE),"")))</f>
        <v/>
      </c>
      <c r="K32" s="35" t="str">
        <f t="shared" si="7"/>
        <v/>
      </c>
      <c r="L32" s="35" t="str">
        <f t="shared" si="8"/>
        <v/>
      </c>
      <c r="M32" s="35" t="str">
        <f t="shared" si="9"/>
        <v/>
      </c>
      <c r="N32" s="35" t="str">
        <f t="shared" si="10"/>
        <v/>
      </c>
      <c r="O32" s="226" t="str">
        <f t="shared" si="1"/>
        <v/>
      </c>
      <c r="P32" s="226" t="str">
        <f t="shared" si="2"/>
        <v/>
      </c>
      <c r="Q32" s="226" t="str">
        <f t="shared" si="3"/>
        <v/>
      </c>
      <c r="R32" s="226" t="str">
        <f t="shared" si="4"/>
        <v/>
      </c>
      <c r="S32" s="367" t="b">
        <f t="shared" si="5"/>
        <v>0</v>
      </c>
      <c r="T32" s="214">
        <f t="shared" si="6"/>
        <v>1</v>
      </c>
    </row>
    <row r="33" spans="1:20" x14ac:dyDescent="0.25">
      <c r="A33" s="216">
        <v>24</v>
      </c>
      <c r="B33" s="39"/>
      <c r="C33" s="39"/>
      <c r="D33" s="39"/>
      <c r="E33" s="38"/>
      <c r="F33" s="38"/>
      <c r="G33" s="38"/>
      <c r="H33" s="38"/>
      <c r="I33" s="67" t="str">
        <f>IF(OR($B33="",$C33="",$D33="",$E33="",$F33="",$F33&lt;an_initial,$F33&gt;an_final,$S33=FALSE),"",IF(E33="B",CNCSIS_B*VLOOKUP(T33,Coef!$E$2:$F$17,2,FALSE),IF(E33="C",CNCSIS_C*VLOOKUP(T33,Coef!$E$2:$F$17,2,FALSE),"")))</f>
        <v/>
      </c>
      <c r="J33" s="67" t="str">
        <f>IF(OR($B33="",$C33="",$D33="",$E33="",$F33="",$F33&gt;an_final,$S33=FALSE),"",IF(E33="B",CNCSIS_B*VLOOKUP(T33,Coef!$E$2:$F$17,2,FALSE),IF(E33="C",CNCSIS_C*VLOOKUP(T33,Coef!$E$2:$F$17,2,FALSE),"")))</f>
        <v/>
      </c>
      <c r="K33" s="35" t="str">
        <f t="shared" si="7"/>
        <v/>
      </c>
      <c r="L33" s="35" t="str">
        <f t="shared" si="8"/>
        <v/>
      </c>
      <c r="M33" s="35" t="str">
        <f t="shared" si="9"/>
        <v/>
      </c>
      <c r="N33" s="35" t="str">
        <f t="shared" si="10"/>
        <v/>
      </c>
      <c r="O33" s="226" t="str">
        <f t="shared" si="1"/>
        <v/>
      </c>
      <c r="P33" s="226" t="str">
        <f t="shared" si="2"/>
        <v/>
      </c>
      <c r="Q33" s="226" t="str">
        <f t="shared" si="3"/>
        <v/>
      </c>
      <c r="R33" s="226" t="str">
        <f t="shared" si="4"/>
        <v/>
      </c>
      <c r="S33" s="367" t="b">
        <f t="shared" si="5"/>
        <v>0</v>
      </c>
      <c r="T33" s="214">
        <f t="shared" si="6"/>
        <v>1</v>
      </c>
    </row>
    <row r="34" spans="1:20" x14ac:dyDescent="0.25">
      <c r="A34" s="216">
        <v>25</v>
      </c>
      <c r="B34" s="39"/>
      <c r="C34" s="39"/>
      <c r="D34" s="39"/>
      <c r="E34" s="38"/>
      <c r="F34" s="38"/>
      <c r="G34" s="38"/>
      <c r="H34" s="38"/>
      <c r="I34" s="67" t="str">
        <f>IF(OR($B34="",$C34="",$D34="",$E34="",$F34="",$F34&lt;an_initial,$F34&gt;an_final,$S34=FALSE),"",IF(E34="B",CNCSIS_B*VLOOKUP(T34,Coef!$E$2:$F$17,2,FALSE),IF(E34="C",CNCSIS_C*VLOOKUP(T34,Coef!$E$2:$F$17,2,FALSE),"")))</f>
        <v/>
      </c>
      <c r="J34" s="67" t="str">
        <f>IF(OR($B34="",$C34="",$D34="",$E34="",$F34="",$F34&gt;an_final,$S34=FALSE),"",IF(E34="B",CNCSIS_B*VLOOKUP(T34,Coef!$E$2:$F$17,2,FALSE),IF(E34="C",CNCSIS_C*VLOOKUP(T34,Coef!$E$2:$F$17,2,FALSE),"")))</f>
        <v/>
      </c>
      <c r="K34" s="35" t="str">
        <f t="shared" si="7"/>
        <v/>
      </c>
      <c r="L34" s="35" t="str">
        <f t="shared" si="8"/>
        <v/>
      </c>
      <c r="M34" s="35" t="str">
        <f t="shared" si="9"/>
        <v/>
      </c>
      <c r="N34" s="35" t="str">
        <f t="shared" si="10"/>
        <v/>
      </c>
      <c r="O34" s="226" t="str">
        <f t="shared" si="1"/>
        <v/>
      </c>
      <c r="P34" s="226" t="str">
        <f t="shared" si="2"/>
        <v/>
      </c>
      <c r="Q34" s="226" t="str">
        <f t="shared" si="3"/>
        <v/>
      </c>
      <c r="R34" s="226" t="str">
        <f t="shared" si="4"/>
        <v/>
      </c>
      <c r="S34" s="367" t="b">
        <f t="shared" si="5"/>
        <v>0</v>
      </c>
      <c r="T34" s="214">
        <f t="shared" si="6"/>
        <v>1</v>
      </c>
    </row>
    <row r="35" spans="1:20" x14ac:dyDescent="0.25">
      <c r="A35" s="216">
        <v>26</v>
      </c>
      <c r="B35" s="39"/>
      <c r="C35" s="39"/>
      <c r="D35" s="39"/>
      <c r="E35" s="38"/>
      <c r="F35" s="38"/>
      <c r="G35" s="38"/>
      <c r="H35" s="38"/>
      <c r="I35" s="67" t="str">
        <f>IF(OR($B35="",$C35="",$D35="",$E35="",$F35="",$F35&lt;an_initial,$F35&gt;an_final,$S35=FALSE),"",IF(E35="B",CNCSIS_B*VLOOKUP(T35,Coef!$E$2:$F$17,2,FALSE),IF(E35="C",CNCSIS_C*VLOOKUP(T35,Coef!$E$2:$F$17,2,FALSE),"")))</f>
        <v/>
      </c>
      <c r="J35" s="67" t="str">
        <f>IF(OR($B35="",$C35="",$D35="",$E35="",$F35="",$F35&gt;an_final,$S35=FALSE),"",IF(E35="B",CNCSIS_B*VLOOKUP(T35,Coef!$E$2:$F$17,2,FALSE),IF(E35="C",CNCSIS_C*VLOOKUP(T35,Coef!$E$2:$F$17,2,FALSE),"")))</f>
        <v/>
      </c>
      <c r="K35" s="35" t="str">
        <f t="shared" si="7"/>
        <v/>
      </c>
      <c r="L35" s="35" t="str">
        <f t="shared" si="8"/>
        <v/>
      </c>
      <c r="M35" s="35" t="str">
        <f t="shared" si="9"/>
        <v/>
      </c>
      <c r="N35" s="35" t="str">
        <f t="shared" si="10"/>
        <v/>
      </c>
      <c r="O35" s="226" t="str">
        <f t="shared" si="1"/>
        <v/>
      </c>
      <c r="P35" s="226" t="str">
        <f t="shared" si="2"/>
        <v/>
      </c>
      <c r="Q35" s="226" t="str">
        <f t="shared" si="3"/>
        <v/>
      </c>
      <c r="R35" s="226" t="str">
        <f t="shared" si="4"/>
        <v/>
      </c>
      <c r="S35" s="367" t="b">
        <f t="shared" si="5"/>
        <v>0</v>
      </c>
      <c r="T35" s="214">
        <f t="shared" si="6"/>
        <v>1</v>
      </c>
    </row>
    <row r="36" spans="1:20" x14ac:dyDescent="0.25">
      <c r="A36" s="216">
        <v>27</v>
      </c>
      <c r="B36" s="39"/>
      <c r="C36" s="39"/>
      <c r="D36" s="39"/>
      <c r="E36" s="38"/>
      <c r="F36" s="38"/>
      <c r="G36" s="38"/>
      <c r="H36" s="38"/>
      <c r="I36" s="67" t="str">
        <f>IF(OR($B36="",$C36="",$D36="",$E36="",$F36="",$F36&lt;an_initial,$F36&gt;an_final,$S36=FALSE),"",IF(E36="B",CNCSIS_B*VLOOKUP(T36,Coef!$E$2:$F$17,2,FALSE),IF(E36="C",CNCSIS_C*VLOOKUP(T36,Coef!$E$2:$F$17,2,FALSE),"")))</f>
        <v/>
      </c>
      <c r="J36" s="67" t="str">
        <f>IF(OR($B36="",$C36="",$D36="",$E36="",$F36="",$F36&gt;an_final,$S36=FALSE),"",IF(E36="B",CNCSIS_B*VLOOKUP(T36,Coef!$E$2:$F$17,2,FALSE),IF(E36="C",CNCSIS_C*VLOOKUP(T36,Coef!$E$2:$F$17,2,FALSE),"")))</f>
        <v/>
      </c>
      <c r="K36" s="35" t="str">
        <f t="shared" si="7"/>
        <v/>
      </c>
      <c r="L36" s="35" t="str">
        <f t="shared" si="8"/>
        <v/>
      </c>
      <c r="M36" s="35" t="str">
        <f t="shared" si="9"/>
        <v/>
      </c>
      <c r="N36" s="35" t="str">
        <f t="shared" si="10"/>
        <v/>
      </c>
      <c r="O36" s="226" t="str">
        <f t="shared" si="1"/>
        <v/>
      </c>
      <c r="P36" s="226" t="str">
        <f t="shared" si="2"/>
        <v/>
      </c>
      <c r="Q36" s="226" t="str">
        <f t="shared" si="3"/>
        <v/>
      </c>
      <c r="R36" s="226" t="str">
        <f t="shared" si="4"/>
        <v/>
      </c>
      <c r="S36" s="367" t="b">
        <f t="shared" si="5"/>
        <v>0</v>
      </c>
      <c r="T36" s="214">
        <f t="shared" si="6"/>
        <v>1</v>
      </c>
    </row>
    <row r="37" spans="1:20" x14ac:dyDescent="0.25">
      <c r="A37" s="216">
        <v>28</v>
      </c>
      <c r="B37" s="39"/>
      <c r="C37" s="39"/>
      <c r="D37" s="39"/>
      <c r="E37" s="38"/>
      <c r="F37" s="38"/>
      <c r="G37" s="38"/>
      <c r="H37" s="38"/>
      <c r="I37" s="67" t="str">
        <f>IF(OR($B37="",$C37="",$D37="",$E37="",$F37="",$F37&lt;an_initial,$F37&gt;an_final,$S37=FALSE),"",IF(E37="B",CNCSIS_B*VLOOKUP(T37,Coef!$E$2:$F$17,2,FALSE),IF(E37="C",CNCSIS_C*VLOOKUP(T37,Coef!$E$2:$F$17,2,FALSE),"")))</f>
        <v/>
      </c>
      <c r="J37" s="67" t="str">
        <f>IF(OR($B37="",$C37="",$D37="",$E37="",$F37="",$F37&gt;an_final,$S37=FALSE),"",IF(E37="B",CNCSIS_B*VLOOKUP(T37,Coef!$E$2:$F$17,2,FALSE),IF(E37="C",CNCSIS_C*VLOOKUP(T37,Coef!$E$2:$F$17,2,FALSE),"")))</f>
        <v/>
      </c>
      <c r="K37" s="35" t="str">
        <f t="shared" si="7"/>
        <v/>
      </c>
      <c r="L37" s="35" t="str">
        <f t="shared" si="8"/>
        <v/>
      </c>
      <c r="M37" s="35" t="str">
        <f t="shared" si="9"/>
        <v/>
      </c>
      <c r="N37" s="35" t="str">
        <f t="shared" si="10"/>
        <v/>
      </c>
      <c r="O37" s="226" t="str">
        <f t="shared" si="1"/>
        <v/>
      </c>
      <c r="P37" s="226" t="str">
        <f t="shared" si="2"/>
        <v/>
      </c>
      <c r="Q37" s="226" t="str">
        <f t="shared" si="3"/>
        <v/>
      </c>
      <c r="R37" s="226" t="str">
        <f t="shared" si="4"/>
        <v/>
      </c>
      <c r="S37" s="367" t="b">
        <f t="shared" si="5"/>
        <v>0</v>
      </c>
      <c r="T37" s="214">
        <f t="shared" si="6"/>
        <v>1</v>
      </c>
    </row>
    <row r="38" spans="1:20" x14ac:dyDescent="0.25">
      <c r="A38" s="216">
        <v>29</v>
      </c>
      <c r="B38" s="39"/>
      <c r="C38" s="39"/>
      <c r="D38" s="39"/>
      <c r="E38" s="38"/>
      <c r="F38" s="38"/>
      <c r="G38" s="38"/>
      <c r="H38" s="38"/>
      <c r="I38" s="67" t="str">
        <f>IF(OR($B38="",$C38="",$D38="",$E38="",$F38="",$F38&lt;an_initial,$F38&gt;an_final,$S38=FALSE),"",IF(E38="B",CNCSIS_B*VLOOKUP(T38,Coef!$E$2:$F$17,2,FALSE),IF(E38="C",CNCSIS_C*VLOOKUP(T38,Coef!$E$2:$F$17,2,FALSE),"")))</f>
        <v/>
      </c>
      <c r="J38" s="67" t="str">
        <f>IF(OR($B38="",$C38="",$D38="",$E38="",$F38="",$F38&gt;an_final,$S38=FALSE),"",IF(E38="B",CNCSIS_B*VLOOKUP(T38,Coef!$E$2:$F$17,2,FALSE),IF(E38="C",CNCSIS_C*VLOOKUP(T38,Coef!$E$2:$F$17,2,FALSE),"")))</f>
        <v/>
      </c>
      <c r="K38" s="35" t="str">
        <f t="shared" si="7"/>
        <v/>
      </c>
      <c r="L38" s="35" t="str">
        <f t="shared" si="8"/>
        <v/>
      </c>
      <c r="M38" s="35" t="str">
        <f t="shared" si="9"/>
        <v/>
      </c>
      <c r="N38" s="35" t="str">
        <f t="shared" si="10"/>
        <v/>
      </c>
      <c r="O38" s="226" t="str">
        <f t="shared" si="1"/>
        <v/>
      </c>
      <c r="P38" s="226" t="str">
        <f t="shared" si="2"/>
        <v/>
      </c>
      <c r="Q38" s="226" t="str">
        <f t="shared" si="3"/>
        <v/>
      </c>
      <c r="R38" s="226" t="str">
        <f t="shared" si="4"/>
        <v/>
      </c>
      <c r="S38" s="367" t="b">
        <f t="shared" si="5"/>
        <v>0</v>
      </c>
      <c r="T38" s="214">
        <f t="shared" si="6"/>
        <v>1</v>
      </c>
    </row>
    <row r="39" spans="1:20" x14ac:dyDescent="0.25">
      <c r="A39" s="216">
        <v>30</v>
      </c>
      <c r="B39" s="39"/>
      <c r="C39" s="39"/>
      <c r="D39" s="39"/>
      <c r="E39" s="38"/>
      <c r="F39" s="38"/>
      <c r="G39" s="38"/>
      <c r="H39" s="38"/>
      <c r="I39" s="67" t="str">
        <f>IF(OR($B39="",$C39="",$D39="",$E39="",$F39="",$F39&lt;an_initial,$F39&gt;an_final,$S39=FALSE),"",IF(E39="B",CNCSIS_B*VLOOKUP(T39,Coef!$E$2:$F$17,2,FALSE),IF(E39="C",CNCSIS_C*VLOOKUP(T39,Coef!$E$2:$F$17,2,FALSE),"")))</f>
        <v/>
      </c>
      <c r="J39" s="67" t="str">
        <f>IF(OR($B39="",$C39="",$D39="",$E39="",$F39="",$F39&gt;an_final,$S39=FALSE),"",IF(E39="B",CNCSIS_B*VLOOKUP(T39,Coef!$E$2:$F$17,2,FALSE),IF(E39="C",CNCSIS_C*VLOOKUP(T39,Coef!$E$2:$F$17,2,FALSE),"")))</f>
        <v/>
      </c>
      <c r="K39" s="35" t="str">
        <f t="shared" si="7"/>
        <v/>
      </c>
      <c r="L39" s="35" t="str">
        <f t="shared" si="8"/>
        <v/>
      </c>
      <c r="M39" s="35" t="str">
        <f t="shared" si="9"/>
        <v/>
      </c>
      <c r="N39" s="35" t="str">
        <f t="shared" si="10"/>
        <v/>
      </c>
      <c r="O39" s="226" t="str">
        <f t="shared" si="1"/>
        <v/>
      </c>
      <c r="P39" s="226" t="str">
        <f t="shared" si="2"/>
        <v/>
      </c>
      <c r="Q39" s="226" t="str">
        <f t="shared" si="3"/>
        <v/>
      </c>
      <c r="R39" s="226" t="str">
        <f t="shared" si="4"/>
        <v/>
      </c>
      <c r="S39" s="367" t="b">
        <f t="shared" si="5"/>
        <v>0</v>
      </c>
      <c r="T39" s="214">
        <f t="shared" si="6"/>
        <v>1</v>
      </c>
    </row>
    <row r="40" spans="1:20" x14ac:dyDescent="0.25">
      <c r="A40" s="216">
        <v>31</v>
      </c>
      <c r="B40" s="39"/>
      <c r="C40" s="39"/>
      <c r="D40" s="39"/>
      <c r="E40" s="38"/>
      <c r="F40" s="38"/>
      <c r="G40" s="38"/>
      <c r="H40" s="38"/>
      <c r="I40" s="67" t="str">
        <f>IF(OR($B40="",$C40="",$D40="",$E40="",$F40="",$F40&lt;an_initial,$F40&gt;an_final,$S40=FALSE),"",IF(E40="B",CNCSIS_B*VLOOKUP(T40,Coef!$E$2:$F$17,2,FALSE),IF(E40="C",CNCSIS_C*VLOOKUP(T40,Coef!$E$2:$F$17,2,FALSE),"")))</f>
        <v/>
      </c>
      <c r="J40" s="67" t="str">
        <f>IF(OR($B40="",$C40="",$D40="",$E40="",$F40="",$F40&gt;an_final,$S40=FALSE),"",IF(E40="B",CNCSIS_B*VLOOKUP(T40,Coef!$E$2:$F$17,2,FALSE),IF(E40="C",CNCSIS_C*VLOOKUP(T40,Coef!$E$2:$F$17,2,FALSE),"")))</f>
        <v/>
      </c>
      <c r="K40" s="35" t="str">
        <f t="shared" si="7"/>
        <v/>
      </c>
      <c r="L40" s="35" t="str">
        <f t="shared" si="8"/>
        <v/>
      </c>
      <c r="M40" s="35" t="str">
        <f t="shared" si="9"/>
        <v/>
      </c>
      <c r="N40" s="35" t="str">
        <f t="shared" si="10"/>
        <v/>
      </c>
      <c r="O40" s="226" t="str">
        <f t="shared" si="1"/>
        <v/>
      </c>
      <c r="P40" s="226" t="str">
        <f t="shared" si="2"/>
        <v/>
      </c>
      <c r="Q40" s="226" t="str">
        <f t="shared" si="3"/>
        <v/>
      </c>
      <c r="R40" s="226" t="str">
        <f t="shared" si="4"/>
        <v/>
      </c>
      <c r="S40" s="367" t="b">
        <f t="shared" si="5"/>
        <v>0</v>
      </c>
      <c r="T40" s="214">
        <f t="shared" si="6"/>
        <v>1</v>
      </c>
    </row>
    <row r="41" spans="1:20" x14ac:dyDescent="0.25">
      <c r="A41" s="216">
        <v>32</v>
      </c>
      <c r="B41" s="39"/>
      <c r="C41" s="39"/>
      <c r="D41" s="39"/>
      <c r="E41" s="38"/>
      <c r="F41" s="38"/>
      <c r="G41" s="38"/>
      <c r="H41" s="38"/>
      <c r="I41" s="67" t="str">
        <f>IF(OR($B41="",$C41="",$D41="",$E41="",$F41="",$F41&lt;an_initial,$F41&gt;an_final,$S41=FALSE),"",IF(E41="B",CNCSIS_B*VLOOKUP(T41,Coef!$E$2:$F$17,2,FALSE),IF(E41="C",CNCSIS_C*VLOOKUP(T41,Coef!$E$2:$F$17,2,FALSE),"")))</f>
        <v/>
      </c>
      <c r="J41" s="67" t="str">
        <f>IF(OR($B41="",$C41="",$D41="",$E41="",$F41="",$F41&gt;an_final,$S41=FALSE),"",IF(E41="B",CNCSIS_B*VLOOKUP(T41,Coef!$E$2:$F$17,2,FALSE),IF(E41="C",CNCSIS_C*VLOOKUP(T41,Coef!$E$2:$F$17,2,FALSE),"")))</f>
        <v/>
      </c>
      <c r="K41" s="35" t="str">
        <f t="shared" si="7"/>
        <v/>
      </c>
      <c r="L41" s="35" t="str">
        <f t="shared" si="8"/>
        <v/>
      </c>
      <c r="M41" s="35" t="str">
        <f t="shared" si="9"/>
        <v/>
      </c>
      <c r="N41" s="35" t="str">
        <f t="shared" si="10"/>
        <v/>
      </c>
      <c r="O41" s="226" t="str">
        <f t="shared" si="1"/>
        <v/>
      </c>
      <c r="P41" s="226" t="str">
        <f t="shared" si="2"/>
        <v/>
      </c>
      <c r="Q41" s="226" t="str">
        <f t="shared" si="3"/>
        <v/>
      </c>
      <c r="R41" s="226" t="str">
        <f t="shared" si="4"/>
        <v/>
      </c>
      <c r="S41" s="367" t="b">
        <f t="shared" si="5"/>
        <v>0</v>
      </c>
      <c r="T41" s="214">
        <f t="shared" si="6"/>
        <v>1</v>
      </c>
    </row>
    <row r="42" spans="1:20" x14ac:dyDescent="0.25">
      <c r="A42" s="216">
        <v>33</v>
      </c>
      <c r="B42" s="39"/>
      <c r="C42" s="39"/>
      <c r="D42" s="39"/>
      <c r="E42" s="38"/>
      <c r="F42" s="38"/>
      <c r="G42" s="38"/>
      <c r="H42" s="38"/>
      <c r="I42" s="67" t="str">
        <f>IF(OR($B42="",$C42="",$D42="",$E42="",$F42="",$F42&lt;an_initial,$F42&gt;an_final,$S42=FALSE),"",IF(E42="B",CNCSIS_B*VLOOKUP(T42,Coef!$E$2:$F$17,2,FALSE),IF(E42="C",CNCSIS_C*VLOOKUP(T42,Coef!$E$2:$F$17,2,FALSE),"")))</f>
        <v/>
      </c>
      <c r="J42" s="67" t="str">
        <f>IF(OR($B42="",$C42="",$D42="",$E42="",$F42="",$F42&gt;an_final,$S42=FALSE),"",IF(E42="B",CNCSIS_B*VLOOKUP(T42,Coef!$E$2:$F$17,2,FALSE),IF(E42="C",CNCSIS_C*VLOOKUP(T42,Coef!$E$2:$F$17,2,FALSE),"")))</f>
        <v/>
      </c>
      <c r="K42" s="35" t="str">
        <f t="shared" si="7"/>
        <v/>
      </c>
      <c r="L42" s="35" t="str">
        <f t="shared" si="8"/>
        <v/>
      </c>
      <c r="M42" s="35" t="str">
        <f t="shared" si="9"/>
        <v/>
      </c>
      <c r="N42" s="35" t="str">
        <f t="shared" si="10"/>
        <v/>
      </c>
      <c r="O42" s="226" t="str">
        <f t="shared" si="1"/>
        <v/>
      </c>
      <c r="P42" s="226" t="str">
        <f t="shared" si="2"/>
        <v/>
      </c>
      <c r="Q42" s="226" t="str">
        <f t="shared" si="3"/>
        <v/>
      </c>
      <c r="R42" s="226" t="str">
        <f t="shared" si="4"/>
        <v/>
      </c>
      <c r="S42" s="367" t="b">
        <f t="shared" ref="S42:S73" si="11">IF(nume_candidat="",FALSE,ISNUMBER(SEARCH(nume_candidat,$B42)))</f>
        <v>0</v>
      </c>
      <c r="T42" s="214">
        <f t="shared" ref="T42:T73" si="12">LEN(B42)-LEN(SUBSTITUTE(B42,",",""))+1</f>
        <v>1</v>
      </c>
    </row>
    <row r="43" spans="1:20" x14ac:dyDescent="0.25">
      <c r="A43" s="216">
        <v>34</v>
      </c>
      <c r="B43" s="39"/>
      <c r="C43" s="39"/>
      <c r="D43" s="39"/>
      <c r="E43" s="38"/>
      <c r="F43" s="38"/>
      <c r="G43" s="38"/>
      <c r="H43" s="38"/>
      <c r="I43" s="67" t="str">
        <f>IF(OR($B43="",$C43="",$D43="",$E43="",$F43="",$F43&lt;an_initial,$F43&gt;an_final,$S43=FALSE),"",IF(E43="B",CNCSIS_B*VLOOKUP(T43,Coef!$E$2:$F$17,2,FALSE),IF(E43="C",CNCSIS_C*VLOOKUP(T43,Coef!$E$2:$F$17,2,FALSE),"")))</f>
        <v/>
      </c>
      <c r="J43" s="67" t="str">
        <f>IF(OR($B43="",$C43="",$D43="",$E43="",$F43="",$F43&gt;an_final,$S43=FALSE),"",IF(E43="B",CNCSIS_B*VLOOKUP(T43,Coef!$E$2:$F$17,2,FALSE),IF(E43="C",CNCSIS_C*VLOOKUP(T43,Coef!$E$2:$F$17,2,FALSE),"")))</f>
        <v/>
      </c>
      <c r="K43" s="35" t="str">
        <f t="shared" si="7"/>
        <v/>
      </c>
      <c r="L43" s="35" t="str">
        <f t="shared" si="8"/>
        <v/>
      </c>
      <c r="M43" s="35" t="str">
        <f t="shared" si="9"/>
        <v/>
      </c>
      <c r="N43" s="35" t="str">
        <f t="shared" si="10"/>
        <v/>
      </c>
      <c r="O43" s="226" t="str">
        <f t="shared" si="1"/>
        <v/>
      </c>
      <c r="P43" s="226" t="str">
        <f t="shared" si="2"/>
        <v/>
      </c>
      <c r="Q43" s="226" t="str">
        <f t="shared" si="3"/>
        <v/>
      </c>
      <c r="R43" s="226" t="str">
        <f t="shared" si="4"/>
        <v/>
      </c>
      <c r="S43" s="367" t="b">
        <f t="shared" si="11"/>
        <v>0</v>
      </c>
      <c r="T43" s="214">
        <f t="shared" si="12"/>
        <v>1</v>
      </c>
    </row>
    <row r="44" spans="1:20" x14ac:dyDescent="0.25">
      <c r="A44" s="216">
        <v>35</v>
      </c>
      <c r="B44" s="39"/>
      <c r="C44" s="39"/>
      <c r="D44" s="39"/>
      <c r="E44" s="38"/>
      <c r="F44" s="38"/>
      <c r="G44" s="38"/>
      <c r="H44" s="38"/>
      <c r="I44" s="67" t="str">
        <f>IF(OR($B44="",$C44="",$D44="",$E44="",$F44="",$F44&lt;an_initial,$F44&gt;an_final,$S44=FALSE),"",IF(E44="B",CNCSIS_B*VLOOKUP(T44,Coef!$E$2:$F$17,2,FALSE),IF(E44="C",CNCSIS_C*VLOOKUP(T44,Coef!$E$2:$F$17,2,FALSE),"")))</f>
        <v/>
      </c>
      <c r="J44" s="67" t="str">
        <f>IF(OR($B44="",$C44="",$D44="",$E44="",$F44="",$F44&gt;an_final,$S44=FALSE),"",IF(E44="B",CNCSIS_B*VLOOKUP(T44,Coef!$E$2:$F$17,2,FALSE),IF(E44="C",CNCSIS_C*VLOOKUP(T44,Coef!$E$2:$F$17,2,FALSE),"")))</f>
        <v/>
      </c>
      <c r="K44" s="35" t="str">
        <f t="shared" si="7"/>
        <v/>
      </c>
      <c r="L44" s="35" t="str">
        <f t="shared" si="8"/>
        <v/>
      </c>
      <c r="M44" s="35" t="str">
        <f t="shared" si="9"/>
        <v/>
      </c>
      <c r="N44" s="35" t="str">
        <f t="shared" si="10"/>
        <v/>
      </c>
      <c r="O44" s="226" t="str">
        <f t="shared" si="1"/>
        <v/>
      </c>
      <c r="P44" s="226" t="str">
        <f t="shared" si="2"/>
        <v/>
      </c>
      <c r="Q44" s="226" t="str">
        <f t="shared" si="3"/>
        <v/>
      </c>
      <c r="R44" s="226" t="str">
        <f t="shared" si="4"/>
        <v/>
      </c>
      <c r="S44" s="367" t="b">
        <f t="shared" si="11"/>
        <v>0</v>
      </c>
      <c r="T44" s="214">
        <f t="shared" si="12"/>
        <v>1</v>
      </c>
    </row>
    <row r="45" spans="1:20" x14ac:dyDescent="0.25">
      <c r="A45" s="216">
        <v>36</v>
      </c>
      <c r="B45" s="39"/>
      <c r="C45" s="39"/>
      <c r="D45" s="39"/>
      <c r="E45" s="38"/>
      <c r="F45" s="38"/>
      <c r="G45" s="38"/>
      <c r="H45" s="38"/>
      <c r="I45" s="67" t="str">
        <f>IF(OR($B45="",$C45="",$D45="",$E45="",$F45="",$F45&lt;an_initial,$F45&gt;an_final,$S45=FALSE),"",IF(E45="B",CNCSIS_B*VLOOKUP(T45,Coef!$E$2:$F$17,2,FALSE),IF(E45="C",CNCSIS_C*VLOOKUP(T45,Coef!$E$2:$F$17,2,FALSE),"")))</f>
        <v/>
      </c>
      <c r="J45" s="67" t="str">
        <f>IF(OR($B45="",$C45="",$D45="",$E45="",$F45="",$F45&gt;an_final,$S45=FALSE),"",IF(E45="B",CNCSIS_B*VLOOKUP(T45,Coef!$E$2:$F$17,2,FALSE),IF(E45="C",CNCSIS_C*VLOOKUP(T45,Coef!$E$2:$F$17,2,FALSE),"")))</f>
        <v/>
      </c>
      <c r="K45" s="35" t="str">
        <f t="shared" si="7"/>
        <v/>
      </c>
      <c r="L45" s="35" t="str">
        <f t="shared" si="8"/>
        <v/>
      </c>
      <c r="M45" s="35" t="str">
        <f t="shared" si="9"/>
        <v/>
      </c>
      <c r="N45" s="35" t="str">
        <f t="shared" si="10"/>
        <v/>
      </c>
      <c r="O45" s="226" t="str">
        <f t="shared" si="1"/>
        <v/>
      </c>
      <c r="P45" s="226" t="str">
        <f t="shared" si="2"/>
        <v/>
      </c>
      <c r="Q45" s="226" t="str">
        <f t="shared" si="3"/>
        <v/>
      </c>
      <c r="R45" s="226" t="str">
        <f t="shared" si="4"/>
        <v/>
      </c>
      <c r="S45" s="367" t="b">
        <f t="shared" si="11"/>
        <v>0</v>
      </c>
      <c r="T45" s="214">
        <f t="shared" si="12"/>
        <v>1</v>
      </c>
    </row>
    <row r="46" spans="1:20" x14ac:dyDescent="0.25">
      <c r="A46" s="216">
        <v>37</v>
      </c>
      <c r="B46" s="39"/>
      <c r="C46" s="39"/>
      <c r="D46" s="39"/>
      <c r="E46" s="38"/>
      <c r="F46" s="38"/>
      <c r="G46" s="38"/>
      <c r="H46" s="38"/>
      <c r="I46" s="67" t="str">
        <f>IF(OR($B46="",$C46="",$D46="",$E46="",$F46="",$F46&lt;an_initial,$F46&gt;an_final,$S46=FALSE),"",IF(E46="B",CNCSIS_B*VLOOKUP(T46,Coef!$E$2:$F$17,2,FALSE),IF(E46="C",CNCSIS_C*VLOOKUP(T46,Coef!$E$2:$F$17,2,FALSE),"")))</f>
        <v/>
      </c>
      <c r="J46" s="67" t="str">
        <f>IF(OR($B46="",$C46="",$D46="",$E46="",$F46="",$F46&gt;an_final,$S46=FALSE),"",IF(E46="B",CNCSIS_B*VLOOKUP(T46,Coef!$E$2:$F$17,2,FALSE),IF(E46="C",CNCSIS_C*VLOOKUP(T46,Coef!$E$2:$F$17,2,FALSE),"")))</f>
        <v/>
      </c>
      <c r="K46" s="35" t="str">
        <f t="shared" si="7"/>
        <v/>
      </c>
      <c r="L46" s="35" t="str">
        <f t="shared" si="8"/>
        <v/>
      </c>
      <c r="M46" s="35" t="str">
        <f t="shared" si="9"/>
        <v/>
      </c>
      <c r="N46" s="35" t="str">
        <f t="shared" si="10"/>
        <v/>
      </c>
      <c r="O46" s="226" t="str">
        <f t="shared" si="1"/>
        <v/>
      </c>
      <c r="P46" s="226" t="str">
        <f t="shared" si="2"/>
        <v/>
      </c>
      <c r="Q46" s="226" t="str">
        <f t="shared" si="3"/>
        <v/>
      </c>
      <c r="R46" s="226" t="str">
        <f t="shared" si="4"/>
        <v/>
      </c>
      <c r="S46" s="367" t="b">
        <f t="shared" si="11"/>
        <v>0</v>
      </c>
      <c r="T46" s="214">
        <f t="shared" si="12"/>
        <v>1</v>
      </c>
    </row>
    <row r="47" spans="1:20" x14ac:dyDescent="0.25">
      <c r="A47" s="216">
        <v>38</v>
      </c>
      <c r="B47" s="39"/>
      <c r="C47" s="39"/>
      <c r="D47" s="39"/>
      <c r="E47" s="38"/>
      <c r="F47" s="38"/>
      <c r="G47" s="38"/>
      <c r="H47" s="38"/>
      <c r="I47" s="67" t="str">
        <f>IF(OR($B47="",$C47="",$D47="",$E47="",$F47="",$F47&lt;an_initial,$F47&gt;an_final,$S47=FALSE),"",IF(E47="B",CNCSIS_B*VLOOKUP(T47,Coef!$E$2:$F$17,2,FALSE),IF(E47="C",CNCSIS_C*VLOOKUP(T47,Coef!$E$2:$F$17,2,FALSE),"")))</f>
        <v/>
      </c>
      <c r="J47" s="67" t="str">
        <f>IF(OR($B47="",$C47="",$D47="",$E47="",$F47="",$F47&gt;an_final,$S47=FALSE),"",IF(E47="B",CNCSIS_B*VLOOKUP(T47,Coef!$E$2:$F$17,2,FALSE),IF(E47="C",CNCSIS_C*VLOOKUP(T47,Coef!$E$2:$F$17,2,FALSE),"")))</f>
        <v/>
      </c>
      <c r="K47" s="35" t="str">
        <f t="shared" si="7"/>
        <v/>
      </c>
      <c r="L47" s="35" t="str">
        <f t="shared" si="8"/>
        <v/>
      </c>
      <c r="M47" s="35" t="str">
        <f t="shared" si="9"/>
        <v/>
      </c>
      <c r="N47" s="35" t="str">
        <f t="shared" si="10"/>
        <v/>
      </c>
      <c r="O47" s="226" t="str">
        <f t="shared" si="1"/>
        <v/>
      </c>
      <c r="P47" s="226" t="str">
        <f t="shared" si="2"/>
        <v/>
      </c>
      <c r="Q47" s="226" t="str">
        <f t="shared" si="3"/>
        <v/>
      </c>
      <c r="R47" s="226" t="str">
        <f t="shared" si="4"/>
        <v/>
      </c>
      <c r="S47" s="367" t="b">
        <f t="shared" si="11"/>
        <v>0</v>
      </c>
      <c r="T47" s="214">
        <f t="shared" si="12"/>
        <v>1</v>
      </c>
    </row>
    <row r="48" spans="1:20" x14ac:dyDescent="0.25">
      <c r="A48" s="216">
        <v>39</v>
      </c>
      <c r="B48" s="39"/>
      <c r="C48" s="39"/>
      <c r="D48" s="39"/>
      <c r="E48" s="38"/>
      <c r="F48" s="38"/>
      <c r="G48" s="38"/>
      <c r="H48" s="38"/>
      <c r="I48" s="67" t="str">
        <f>IF(OR($B48="",$C48="",$D48="",$E48="",$F48="",$F48&lt;an_initial,$F48&gt;an_final,$S48=FALSE),"",IF(E48="B",CNCSIS_B*VLOOKUP(T48,Coef!$E$2:$F$17,2,FALSE),IF(E48="C",CNCSIS_C*VLOOKUP(T48,Coef!$E$2:$F$17,2,FALSE),"")))</f>
        <v/>
      </c>
      <c r="J48" s="67" t="str">
        <f>IF(OR($B48="",$C48="",$D48="",$E48="",$F48="",$F48&gt;an_final,$S48=FALSE),"",IF(E48="B",CNCSIS_B*VLOOKUP(T48,Coef!$E$2:$F$17,2,FALSE),IF(E48="C",CNCSIS_C*VLOOKUP(T48,Coef!$E$2:$F$17,2,FALSE),"")))</f>
        <v/>
      </c>
      <c r="K48" s="35" t="str">
        <f t="shared" si="7"/>
        <v/>
      </c>
      <c r="L48" s="35" t="str">
        <f t="shared" si="8"/>
        <v/>
      </c>
      <c r="M48" s="35" t="str">
        <f t="shared" si="9"/>
        <v/>
      </c>
      <c r="N48" s="35" t="str">
        <f t="shared" si="10"/>
        <v/>
      </c>
      <c r="O48" s="226" t="str">
        <f t="shared" si="1"/>
        <v/>
      </c>
      <c r="P48" s="226" t="str">
        <f t="shared" si="2"/>
        <v/>
      </c>
      <c r="Q48" s="226" t="str">
        <f t="shared" si="3"/>
        <v/>
      </c>
      <c r="R48" s="226" t="str">
        <f t="shared" si="4"/>
        <v/>
      </c>
      <c r="S48" s="367" t="b">
        <f t="shared" si="11"/>
        <v>0</v>
      </c>
      <c r="T48" s="214">
        <f t="shared" si="12"/>
        <v>1</v>
      </c>
    </row>
    <row r="49" spans="1:20" x14ac:dyDescent="0.25">
      <c r="A49" s="216">
        <v>40</v>
      </c>
      <c r="B49" s="39"/>
      <c r="C49" s="39"/>
      <c r="D49" s="39"/>
      <c r="E49" s="38"/>
      <c r="F49" s="38"/>
      <c r="G49" s="38"/>
      <c r="H49" s="38"/>
      <c r="I49" s="67" t="str">
        <f>IF(OR($B49="",$C49="",$D49="",$E49="",$F49="",$F49&lt;an_initial,$F49&gt;an_final,$S49=FALSE),"",IF(E49="B",CNCSIS_B*VLOOKUP(T49,Coef!$E$2:$F$17,2,FALSE),IF(E49="C",CNCSIS_C*VLOOKUP(T49,Coef!$E$2:$F$17,2,FALSE),"")))</f>
        <v/>
      </c>
      <c r="J49" s="67" t="str">
        <f>IF(OR($B49="",$C49="",$D49="",$E49="",$F49="",$F49&gt;an_final,$S49=FALSE),"",IF(E49="B",CNCSIS_B*VLOOKUP(T49,Coef!$E$2:$F$17,2,FALSE),IF(E49="C",CNCSIS_C*VLOOKUP(T49,Coef!$E$2:$F$17,2,FALSE),"")))</f>
        <v/>
      </c>
      <c r="K49" s="35" t="str">
        <f t="shared" si="7"/>
        <v/>
      </c>
      <c r="L49" s="35" t="str">
        <f t="shared" si="8"/>
        <v/>
      </c>
      <c r="M49" s="35" t="str">
        <f t="shared" si="9"/>
        <v/>
      </c>
      <c r="N49" s="35" t="str">
        <f t="shared" si="10"/>
        <v/>
      </c>
      <c r="O49" s="226" t="str">
        <f t="shared" si="1"/>
        <v/>
      </c>
      <c r="P49" s="226" t="str">
        <f t="shared" si="2"/>
        <v/>
      </c>
      <c r="Q49" s="226" t="str">
        <f t="shared" si="3"/>
        <v/>
      </c>
      <c r="R49" s="226" t="str">
        <f t="shared" si="4"/>
        <v/>
      </c>
      <c r="S49" s="367" t="b">
        <f t="shared" si="11"/>
        <v>0</v>
      </c>
      <c r="T49" s="214">
        <f t="shared" si="12"/>
        <v>1</v>
      </c>
    </row>
    <row r="50" spans="1:20" x14ac:dyDescent="0.25">
      <c r="A50" s="216">
        <v>41</v>
      </c>
      <c r="B50" s="39"/>
      <c r="C50" s="39"/>
      <c r="D50" s="39"/>
      <c r="E50" s="38"/>
      <c r="F50" s="38"/>
      <c r="G50" s="38"/>
      <c r="H50" s="38"/>
      <c r="I50" s="67" t="str">
        <f>IF(OR($B50="",$C50="",$D50="",$E50="",$F50="",$F50&lt;an_initial,$F50&gt;an_final,$S50=FALSE),"",IF(E50="B",CNCSIS_B*VLOOKUP(T50,Coef!$E$2:$F$17,2,FALSE),IF(E50="C",CNCSIS_C*VLOOKUP(T50,Coef!$E$2:$F$17,2,FALSE),"")))</f>
        <v/>
      </c>
      <c r="J50" s="67" t="str">
        <f>IF(OR($B50="",$C50="",$D50="",$E50="",$F50="",$F50&gt;an_final,$S50=FALSE),"",IF(E50="B",CNCSIS_B*VLOOKUP(T50,Coef!$E$2:$F$17,2,FALSE),IF(E50="C",CNCSIS_C*VLOOKUP(T50,Coef!$E$2:$F$17,2,FALSE),"")))</f>
        <v/>
      </c>
      <c r="K50" s="35" t="str">
        <f t="shared" si="7"/>
        <v/>
      </c>
      <c r="L50" s="35" t="str">
        <f t="shared" si="8"/>
        <v/>
      </c>
      <c r="M50" s="35" t="str">
        <f t="shared" si="9"/>
        <v/>
      </c>
      <c r="N50" s="35" t="str">
        <f t="shared" si="10"/>
        <v/>
      </c>
      <c r="O50" s="226" t="str">
        <f t="shared" si="1"/>
        <v/>
      </c>
      <c r="P50" s="226" t="str">
        <f t="shared" si="2"/>
        <v/>
      </c>
      <c r="Q50" s="226" t="str">
        <f t="shared" si="3"/>
        <v/>
      </c>
      <c r="R50" s="226" t="str">
        <f t="shared" si="4"/>
        <v/>
      </c>
      <c r="S50" s="367" t="b">
        <f t="shared" si="11"/>
        <v>0</v>
      </c>
      <c r="T50" s="214">
        <f t="shared" si="12"/>
        <v>1</v>
      </c>
    </row>
    <row r="51" spans="1:20" x14ac:dyDescent="0.25">
      <c r="A51" s="216">
        <v>42</v>
      </c>
      <c r="B51" s="39"/>
      <c r="C51" s="39"/>
      <c r="D51" s="39"/>
      <c r="E51" s="38"/>
      <c r="F51" s="38"/>
      <c r="G51" s="38"/>
      <c r="H51" s="38"/>
      <c r="I51" s="67" t="str">
        <f>IF(OR($B51="",$C51="",$D51="",$E51="",$F51="",$F51&lt;an_initial,$F51&gt;an_final,$S51=FALSE),"",IF(E51="B",CNCSIS_B*VLOOKUP(T51,Coef!$E$2:$F$17,2,FALSE),IF(E51="C",CNCSIS_C*VLOOKUP(T51,Coef!$E$2:$F$17,2,FALSE),"")))</f>
        <v/>
      </c>
      <c r="J51" s="67" t="str">
        <f>IF(OR($B51="",$C51="",$D51="",$E51="",$F51="",$F51&gt;an_final,$S51=FALSE),"",IF(E51="B",CNCSIS_B*VLOOKUP(T51,Coef!$E$2:$F$17,2,FALSE),IF(E51="C",CNCSIS_C*VLOOKUP(T51,Coef!$E$2:$F$17,2,FALSE),"")))</f>
        <v/>
      </c>
      <c r="K51" s="35" t="str">
        <f t="shared" si="7"/>
        <v/>
      </c>
      <c r="L51" s="35" t="str">
        <f t="shared" si="8"/>
        <v/>
      </c>
      <c r="M51" s="35" t="str">
        <f t="shared" si="9"/>
        <v/>
      </c>
      <c r="N51" s="35" t="str">
        <f t="shared" si="10"/>
        <v/>
      </c>
      <c r="O51" s="226" t="str">
        <f t="shared" si="1"/>
        <v/>
      </c>
      <c r="P51" s="226" t="str">
        <f t="shared" si="2"/>
        <v/>
      </c>
      <c r="Q51" s="226" t="str">
        <f t="shared" si="3"/>
        <v/>
      </c>
      <c r="R51" s="226" t="str">
        <f t="shared" si="4"/>
        <v/>
      </c>
      <c r="S51" s="367" t="b">
        <f t="shared" si="11"/>
        <v>0</v>
      </c>
      <c r="T51" s="214">
        <f t="shared" si="12"/>
        <v>1</v>
      </c>
    </row>
    <row r="52" spans="1:20" x14ac:dyDescent="0.25">
      <c r="A52" s="216">
        <v>43</v>
      </c>
      <c r="B52" s="39"/>
      <c r="C52" s="39"/>
      <c r="D52" s="39"/>
      <c r="E52" s="38"/>
      <c r="F52" s="38"/>
      <c r="G52" s="38"/>
      <c r="H52" s="38"/>
      <c r="I52" s="67" t="str">
        <f>IF(OR($B52="",$C52="",$D52="",$E52="",$F52="",$F52&lt;an_initial,$F52&gt;an_final,$S52=FALSE),"",IF(E52="B",CNCSIS_B*VLOOKUP(T52,Coef!$E$2:$F$17,2,FALSE),IF(E52="C",CNCSIS_C*VLOOKUP(T52,Coef!$E$2:$F$17,2,FALSE),"")))</f>
        <v/>
      </c>
      <c r="J52" s="67" t="str">
        <f>IF(OR($B52="",$C52="",$D52="",$E52="",$F52="",$F52&gt;an_final,$S52=FALSE),"",IF(E52="B",CNCSIS_B*VLOOKUP(T52,Coef!$E$2:$F$17,2,FALSE),IF(E52="C",CNCSIS_C*VLOOKUP(T52,Coef!$E$2:$F$17,2,FALSE),"")))</f>
        <v/>
      </c>
      <c r="K52" s="35" t="str">
        <f t="shared" si="7"/>
        <v/>
      </c>
      <c r="L52" s="35" t="str">
        <f t="shared" si="8"/>
        <v/>
      </c>
      <c r="M52" s="35" t="str">
        <f t="shared" si="9"/>
        <v/>
      </c>
      <c r="N52" s="35" t="str">
        <f t="shared" si="10"/>
        <v/>
      </c>
      <c r="O52" s="226" t="str">
        <f t="shared" si="1"/>
        <v/>
      </c>
      <c r="P52" s="226" t="str">
        <f t="shared" si="2"/>
        <v/>
      </c>
      <c r="Q52" s="226" t="str">
        <f t="shared" si="3"/>
        <v/>
      </c>
      <c r="R52" s="226" t="str">
        <f t="shared" si="4"/>
        <v/>
      </c>
      <c r="S52" s="367" t="b">
        <f t="shared" si="11"/>
        <v>0</v>
      </c>
      <c r="T52" s="214">
        <f t="shared" si="12"/>
        <v>1</v>
      </c>
    </row>
    <row r="53" spans="1:20" x14ac:dyDescent="0.25">
      <c r="A53" s="216">
        <v>44</v>
      </c>
      <c r="B53" s="39"/>
      <c r="C53" s="39"/>
      <c r="D53" s="39"/>
      <c r="E53" s="38"/>
      <c r="F53" s="38"/>
      <c r="G53" s="38"/>
      <c r="H53" s="38"/>
      <c r="I53" s="67" t="str">
        <f>IF(OR($B53="",$C53="",$D53="",$E53="",$F53="",$F53&lt;an_initial,$F53&gt;an_final,$S53=FALSE),"",IF(E53="B",CNCSIS_B*VLOOKUP(T53,Coef!$E$2:$F$17,2,FALSE),IF(E53="C",CNCSIS_C*VLOOKUP(T53,Coef!$E$2:$F$17,2,FALSE),"")))</f>
        <v/>
      </c>
      <c r="J53" s="67" t="str">
        <f>IF(OR($B53="",$C53="",$D53="",$E53="",$F53="",$F53&gt;an_final,$S53=FALSE),"",IF(E53="B",CNCSIS_B*VLOOKUP(T53,Coef!$E$2:$F$17,2,FALSE),IF(E53="C",CNCSIS_C*VLOOKUP(T53,Coef!$E$2:$F$17,2,FALSE),"")))</f>
        <v/>
      </c>
      <c r="K53" s="35" t="str">
        <f t="shared" si="7"/>
        <v/>
      </c>
      <c r="L53" s="35" t="str">
        <f t="shared" si="8"/>
        <v/>
      </c>
      <c r="M53" s="35" t="str">
        <f t="shared" si="9"/>
        <v/>
      </c>
      <c r="N53" s="35" t="str">
        <f t="shared" si="10"/>
        <v/>
      </c>
      <c r="O53" s="226" t="str">
        <f t="shared" si="1"/>
        <v/>
      </c>
      <c r="P53" s="226" t="str">
        <f t="shared" si="2"/>
        <v/>
      </c>
      <c r="Q53" s="226" t="str">
        <f t="shared" si="3"/>
        <v/>
      </c>
      <c r="R53" s="226" t="str">
        <f t="shared" si="4"/>
        <v/>
      </c>
      <c r="S53" s="367" t="b">
        <f t="shared" si="11"/>
        <v>0</v>
      </c>
      <c r="T53" s="214">
        <f t="shared" si="12"/>
        <v>1</v>
      </c>
    </row>
    <row r="54" spans="1:20" x14ac:dyDescent="0.25">
      <c r="A54" s="216">
        <v>45</v>
      </c>
      <c r="B54" s="39"/>
      <c r="C54" s="39"/>
      <c r="D54" s="39"/>
      <c r="E54" s="38"/>
      <c r="F54" s="38"/>
      <c r="G54" s="38"/>
      <c r="H54" s="38"/>
      <c r="I54" s="67" t="str">
        <f>IF(OR($B54="",$C54="",$D54="",$E54="",$F54="",$F54&lt;an_initial,$F54&gt;an_final,$S54=FALSE),"",IF(E54="B",CNCSIS_B*VLOOKUP(T54,Coef!$E$2:$F$17,2,FALSE),IF(E54="C",CNCSIS_C*VLOOKUP(T54,Coef!$E$2:$F$17,2,FALSE),"")))</f>
        <v/>
      </c>
      <c r="J54" s="67" t="str">
        <f>IF(OR($B54="",$C54="",$D54="",$E54="",$F54="",$F54&gt;an_final,$S54=FALSE),"",IF(E54="B",CNCSIS_B*VLOOKUP(T54,Coef!$E$2:$F$17,2,FALSE),IF(E54="C",CNCSIS_C*VLOOKUP(T54,Coef!$E$2:$F$17,2,FALSE),"")))</f>
        <v/>
      </c>
      <c r="K54" s="35" t="str">
        <f t="shared" si="7"/>
        <v/>
      </c>
      <c r="L54" s="35" t="str">
        <f t="shared" si="8"/>
        <v/>
      </c>
      <c r="M54" s="35" t="str">
        <f t="shared" si="9"/>
        <v/>
      </c>
      <c r="N54" s="35" t="str">
        <f t="shared" si="10"/>
        <v/>
      </c>
      <c r="O54" s="226" t="str">
        <f t="shared" si="1"/>
        <v/>
      </c>
      <c r="P54" s="226" t="str">
        <f t="shared" si="2"/>
        <v/>
      </c>
      <c r="Q54" s="226" t="str">
        <f t="shared" si="3"/>
        <v/>
      </c>
      <c r="R54" s="226" t="str">
        <f t="shared" si="4"/>
        <v/>
      </c>
      <c r="S54" s="367" t="b">
        <f t="shared" si="11"/>
        <v>0</v>
      </c>
      <c r="T54" s="214">
        <f t="shared" si="12"/>
        <v>1</v>
      </c>
    </row>
    <row r="55" spans="1:20" x14ac:dyDescent="0.25">
      <c r="A55" s="216">
        <v>46</v>
      </c>
      <c r="B55" s="39"/>
      <c r="C55" s="39"/>
      <c r="D55" s="39"/>
      <c r="E55" s="38"/>
      <c r="F55" s="38"/>
      <c r="G55" s="38"/>
      <c r="H55" s="38"/>
      <c r="I55" s="67" t="str">
        <f>IF(OR($B55="",$C55="",$D55="",$E55="",$F55="",$F55&lt;an_initial,$F55&gt;an_final,$S55=FALSE),"",IF(E55="B",CNCSIS_B*VLOOKUP(T55,Coef!$E$2:$F$17,2,FALSE),IF(E55="C",CNCSIS_C*VLOOKUP(T55,Coef!$E$2:$F$17,2,FALSE),"")))</f>
        <v/>
      </c>
      <c r="J55" s="67" t="str">
        <f>IF(OR($B55="",$C55="",$D55="",$E55="",$F55="",$F55&gt;an_final,$S55=FALSE),"",IF(E55="B",CNCSIS_B*VLOOKUP(T55,Coef!$E$2:$F$17,2,FALSE),IF(E55="C",CNCSIS_C*VLOOKUP(T55,Coef!$E$2:$F$17,2,FALSE),"")))</f>
        <v/>
      </c>
      <c r="K55" s="35" t="str">
        <f t="shared" si="7"/>
        <v/>
      </c>
      <c r="L55" s="35" t="str">
        <f t="shared" si="8"/>
        <v/>
      </c>
      <c r="M55" s="35" t="str">
        <f t="shared" si="9"/>
        <v/>
      </c>
      <c r="N55" s="35" t="str">
        <f t="shared" si="10"/>
        <v/>
      </c>
      <c r="O55" s="226" t="str">
        <f t="shared" si="1"/>
        <v/>
      </c>
      <c r="P55" s="226" t="str">
        <f t="shared" si="2"/>
        <v/>
      </c>
      <c r="Q55" s="226" t="str">
        <f t="shared" si="3"/>
        <v/>
      </c>
      <c r="R55" s="226" t="str">
        <f t="shared" si="4"/>
        <v/>
      </c>
      <c r="S55" s="367" t="b">
        <f t="shared" si="11"/>
        <v>0</v>
      </c>
      <c r="T55" s="214">
        <f t="shared" si="12"/>
        <v>1</v>
      </c>
    </row>
    <row r="56" spans="1:20" x14ac:dyDescent="0.25">
      <c r="A56" s="216">
        <v>47</v>
      </c>
      <c r="B56" s="39"/>
      <c r="C56" s="39"/>
      <c r="D56" s="39"/>
      <c r="E56" s="38"/>
      <c r="F56" s="38"/>
      <c r="G56" s="38"/>
      <c r="H56" s="38"/>
      <c r="I56" s="67" t="str">
        <f>IF(OR($B56="",$C56="",$D56="",$E56="",$F56="",$F56&lt;an_initial,$F56&gt;an_final,$S56=FALSE),"",IF(E56="B",CNCSIS_B*VLOOKUP(T56,Coef!$E$2:$F$17,2,FALSE),IF(E56="C",CNCSIS_C*VLOOKUP(T56,Coef!$E$2:$F$17,2,FALSE),"")))</f>
        <v/>
      </c>
      <c r="J56" s="67" t="str">
        <f>IF(OR($B56="",$C56="",$D56="",$E56="",$F56="",$F56&gt;an_final,$S56=FALSE),"",IF(E56="B",CNCSIS_B*VLOOKUP(T56,Coef!$E$2:$F$17,2,FALSE),IF(E56="C",CNCSIS_C*VLOOKUP(T56,Coef!$E$2:$F$17,2,FALSE),"")))</f>
        <v/>
      </c>
      <c r="K56" s="35" t="str">
        <f t="shared" si="7"/>
        <v/>
      </c>
      <c r="L56" s="35" t="str">
        <f t="shared" si="8"/>
        <v/>
      </c>
      <c r="M56" s="35" t="str">
        <f t="shared" si="9"/>
        <v/>
      </c>
      <c r="N56" s="35" t="str">
        <f t="shared" si="10"/>
        <v/>
      </c>
      <c r="O56" s="226" t="str">
        <f t="shared" si="1"/>
        <v/>
      </c>
      <c r="P56" s="226" t="str">
        <f t="shared" si="2"/>
        <v/>
      </c>
      <c r="Q56" s="226" t="str">
        <f t="shared" si="3"/>
        <v/>
      </c>
      <c r="R56" s="226" t="str">
        <f t="shared" si="4"/>
        <v/>
      </c>
      <c r="S56" s="367" t="b">
        <f t="shared" si="11"/>
        <v>0</v>
      </c>
      <c r="T56" s="214">
        <f t="shared" si="12"/>
        <v>1</v>
      </c>
    </row>
    <row r="57" spans="1:20" x14ac:dyDescent="0.25">
      <c r="A57" s="216">
        <v>48</v>
      </c>
      <c r="B57" s="39"/>
      <c r="C57" s="39"/>
      <c r="D57" s="39"/>
      <c r="E57" s="38"/>
      <c r="F57" s="38"/>
      <c r="G57" s="38"/>
      <c r="H57" s="38"/>
      <c r="I57" s="67" t="str">
        <f>IF(OR($B57="",$C57="",$D57="",$E57="",$F57="",$F57&lt;an_initial,$F57&gt;an_final,$S57=FALSE),"",IF(E57="B",CNCSIS_B*VLOOKUP(T57,Coef!$E$2:$F$17,2,FALSE),IF(E57="C",CNCSIS_C*VLOOKUP(T57,Coef!$E$2:$F$17,2,FALSE),"")))</f>
        <v/>
      </c>
      <c r="J57" s="67" t="str">
        <f>IF(OR($B57="",$C57="",$D57="",$E57="",$F57="",$F57&gt;an_final,$S57=FALSE),"",IF(E57="B",CNCSIS_B*VLOOKUP(T57,Coef!$E$2:$F$17,2,FALSE),IF(E57="C",CNCSIS_C*VLOOKUP(T57,Coef!$E$2:$F$17,2,FALSE),"")))</f>
        <v/>
      </c>
      <c r="K57" s="35" t="str">
        <f t="shared" si="7"/>
        <v/>
      </c>
      <c r="L57" s="35" t="str">
        <f t="shared" si="8"/>
        <v/>
      </c>
      <c r="M57" s="35" t="str">
        <f t="shared" si="9"/>
        <v/>
      </c>
      <c r="N57" s="35" t="str">
        <f t="shared" si="10"/>
        <v/>
      </c>
      <c r="O57" s="226" t="str">
        <f t="shared" si="1"/>
        <v/>
      </c>
      <c r="P57" s="226" t="str">
        <f t="shared" si="2"/>
        <v/>
      </c>
      <c r="Q57" s="226" t="str">
        <f t="shared" si="3"/>
        <v/>
      </c>
      <c r="R57" s="226" t="str">
        <f t="shared" si="4"/>
        <v/>
      </c>
      <c r="S57" s="367" t="b">
        <f t="shared" si="11"/>
        <v>0</v>
      </c>
      <c r="T57" s="214">
        <f t="shared" si="12"/>
        <v>1</v>
      </c>
    </row>
    <row r="58" spans="1:20" x14ac:dyDescent="0.25">
      <c r="A58" s="216">
        <v>49</v>
      </c>
      <c r="B58" s="39"/>
      <c r="C58" s="39"/>
      <c r="D58" s="39"/>
      <c r="E58" s="38"/>
      <c r="F58" s="38"/>
      <c r="G58" s="38"/>
      <c r="H58" s="38"/>
      <c r="I58" s="67" t="str">
        <f>IF(OR($B58="",$C58="",$D58="",$E58="",$F58="",$F58&lt;an_initial,$F58&gt;an_final,$S58=FALSE),"",IF(E58="B",CNCSIS_B*VLOOKUP(T58,Coef!$E$2:$F$17,2,FALSE),IF(E58="C",CNCSIS_C*VLOOKUP(T58,Coef!$E$2:$F$17,2,FALSE),"")))</f>
        <v/>
      </c>
      <c r="J58" s="67" t="str">
        <f>IF(OR($B58="",$C58="",$D58="",$E58="",$F58="",$F58&gt;an_final,$S58=FALSE),"",IF(E58="B",CNCSIS_B*VLOOKUP(T58,Coef!$E$2:$F$17,2,FALSE),IF(E58="C",CNCSIS_C*VLOOKUP(T58,Coef!$E$2:$F$17,2,FALSE),"")))</f>
        <v/>
      </c>
      <c r="K58" s="35" t="str">
        <f t="shared" si="7"/>
        <v/>
      </c>
      <c r="L58" s="35" t="str">
        <f t="shared" si="8"/>
        <v/>
      </c>
      <c r="M58" s="35" t="str">
        <f t="shared" si="9"/>
        <v/>
      </c>
      <c r="N58" s="35" t="str">
        <f t="shared" si="10"/>
        <v/>
      </c>
      <c r="O58" s="226" t="str">
        <f t="shared" si="1"/>
        <v/>
      </c>
      <c r="P58" s="226" t="str">
        <f t="shared" si="2"/>
        <v/>
      </c>
      <c r="Q58" s="226" t="str">
        <f t="shared" si="3"/>
        <v/>
      </c>
      <c r="R58" s="226" t="str">
        <f t="shared" si="4"/>
        <v/>
      </c>
      <c r="S58" s="367" t="b">
        <f t="shared" si="11"/>
        <v>0</v>
      </c>
      <c r="T58" s="214">
        <f t="shared" si="12"/>
        <v>1</v>
      </c>
    </row>
    <row r="59" spans="1:20" x14ac:dyDescent="0.25">
      <c r="A59" s="216">
        <v>50</v>
      </c>
      <c r="B59" s="39"/>
      <c r="C59" s="39"/>
      <c r="D59" s="39"/>
      <c r="E59" s="38"/>
      <c r="F59" s="38"/>
      <c r="G59" s="38"/>
      <c r="H59" s="38"/>
      <c r="I59" s="67" t="str">
        <f>IF(OR($B59="",$C59="",$D59="",$E59="",$F59="",$F59&lt;an_initial,$F59&gt;an_final,$S59=FALSE),"",IF(E59="B",CNCSIS_B*VLOOKUP(T59,Coef!$E$2:$F$17,2,FALSE),IF(E59="C",CNCSIS_C*VLOOKUP(T59,Coef!$E$2:$F$17,2,FALSE),"")))</f>
        <v/>
      </c>
      <c r="J59" s="67" t="str">
        <f>IF(OR($B59="",$C59="",$D59="",$E59="",$F59="",$F59&gt;an_final,$S59=FALSE),"",IF(E59="B",CNCSIS_B*VLOOKUP(T59,Coef!$E$2:$F$17,2,FALSE),IF(E59="C",CNCSIS_C*VLOOKUP(T59,Coef!$E$2:$F$17,2,FALSE),"")))</f>
        <v/>
      </c>
      <c r="K59" s="35" t="str">
        <f t="shared" si="7"/>
        <v/>
      </c>
      <c r="L59" s="35" t="str">
        <f t="shared" si="8"/>
        <v/>
      </c>
      <c r="M59" s="35" t="str">
        <f t="shared" si="9"/>
        <v/>
      </c>
      <c r="N59" s="35" t="str">
        <f t="shared" si="10"/>
        <v/>
      </c>
      <c r="O59" s="226" t="str">
        <f t="shared" si="1"/>
        <v/>
      </c>
      <c r="P59" s="226" t="str">
        <f t="shared" si="2"/>
        <v/>
      </c>
      <c r="Q59" s="226" t="str">
        <f t="shared" si="3"/>
        <v/>
      </c>
      <c r="R59" s="226" t="str">
        <f t="shared" si="4"/>
        <v/>
      </c>
      <c r="S59" s="367" t="b">
        <f t="shared" si="11"/>
        <v>0</v>
      </c>
      <c r="T59" s="214">
        <f t="shared" si="12"/>
        <v>1</v>
      </c>
    </row>
    <row r="60" spans="1:20" x14ac:dyDescent="0.25">
      <c r="A60" s="216">
        <v>51</v>
      </c>
      <c r="B60" s="39"/>
      <c r="C60" s="39"/>
      <c r="D60" s="39"/>
      <c r="E60" s="38"/>
      <c r="F60" s="38"/>
      <c r="G60" s="38"/>
      <c r="H60" s="38"/>
      <c r="I60" s="67" t="str">
        <f>IF(OR($B60="",$C60="",$D60="",$E60="",$F60="",$F60&lt;an_initial,$F60&gt;an_final,$S60=FALSE),"",IF(E60="B",CNCSIS_B*VLOOKUP(T60,Coef!$E$2:$F$17,2,FALSE),IF(E60="C",CNCSIS_C*VLOOKUP(T60,Coef!$E$2:$F$17,2,FALSE),"")))</f>
        <v/>
      </c>
      <c r="J60" s="67" t="str">
        <f>IF(OR($B60="",$C60="",$D60="",$E60="",$F60="",$F60&gt;an_final,$S60=FALSE),"",IF(E60="B",CNCSIS_B*VLOOKUP(T60,Coef!$E$2:$F$17,2,FALSE),IF(E60="C",CNCSIS_C*VLOOKUP(T60,Coef!$E$2:$F$17,2,FALSE),"")))</f>
        <v/>
      </c>
      <c r="K60" s="35" t="str">
        <f t="shared" si="7"/>
        <v/>
      </c>
      <c r="L60" s="35" t="str">
        <f t="shared" si="8"/>
        <v/>
      </c>
      <c r="M60" s="35" t="str">
        <f t="shared" si="9"/>
        <v/>
      </c>
      <c r="N60" s="35" t="str">
        <f t="shared" si="10"/>
        <v/>
      </c>
      <c r="O60" s="226" t="str">
        <f t="shared" si="1"/>
        <v/>
      </c>
      <c r="P60" s="226" t="str">
        <f t="shared" si="2"/>
        <v/>
      </c>
      <c r="Q60" s="226" t="str">
        <f t="shared" si="3"/>
        <v/>
      </c>
      <c r="R60" s="226" t="str">
        <f t="shared" si="4"/>
        <v/>
      </c>
      <c r="S60" s="367" t="b">
        <f t="shared" si="11"/>
        <v>0</v>
      </c>
      <c r="T60" s="214">
        <f t="shared" si="12"/>
        <v>1</v>
      </c>
    </row>
    <row r="61" spans="1:20" x14ac:dyDescent="0.25">
      <c r="A61" s="216">
        <v>52</v>
      </c>
      <c r="B61" s="39"/>
      <c r="C61" s="39"/>
      <c r="D61" s="39"/>
      <c r="E61" s="38"/>
      <c r="F61" s="38"/>
      <c r="G61" s="38"/>
      <c r="H61" s="38"/>
      <c r="I61" s="67" t="str">
        <f>IF(OR($B61="",$C61="",$D61="",$E61="",$F61="",$F61&lt;an_initial,$F61&gt;an_final,$S61=FALSE),"",IF(E61="B",CNCSIS_B*VLOOKUP(T61,Coef!$E$2:$F$17,2,FALSE),IF(E61="C",CNCSIS_C*VLOOKUP(T61,Coef!$E$2:$F$17,2,FALSE),"")))</f>
        <v/>
      </c>
      <c r="J61" s="67" t="str">
        <f>IF(OR($B61="",$C61="",$D61="",$E61="",$F61="",$F61&gt;an_final,$S61=FALSE),"",IF(E61="B",CNCSIS_B*VLOOKUP(T61,Coef!$E$2:$F$17,2,FALSE),IF(E61="C",CNCSIS_C*VLOOKUP(T61,Coef!$E$2:$F$17,2,FALSE),"")))</f>
        <v/>
      </c>
      <c r="K61" s="35" t="str">
        <f t="shared" si="7"/>
        <v/>
      </c>
      <c r="L61" s="35" t="str">
        <f t="shared" si="8"/>
        <v/>
      </c>
      <c r="M61" s="35" t="str">
        <f t="shared" si="9"/>
        <v/>
      </c>
      <c r="N61" s="35" t="str">
        <f t="shared" si="10"/>
        <v/>
      </c>
      <c r="O61" s="226" t="str">
        <f t="shared" si="1"/>
        <v/>
      </c>
      <c r="P61" s="226" t="str">
        <f t="shared" si="2"/>
        <v/>
      </c>
      <c r="Q61" s="226" t="str">
        <f t="shared" si="3"/>
        <v/>
      </c>
      <c r="R61" s="226" t="str">
        <f t="shared" si="4"/>
        <v/>
      </c>
      <c r="S61" s="367" t="b">
        <f t="shared" si="11"/>
        <v>0</v>
      </c>
      <c r="T61" s="214">
        <f t="shared" si="12"/>
        <v>1</v>
      </c>
    </row>
    <row r="62" spans="1:20" x14ac:dyDescent="0.25">
      <c r="A62" s="216">
        <v>53</v>
      </c>
      <c r="B62" s="39"/>
      <c r="C62" s="39"/>
      <c r="D62" s="39"/>
      <c r="E62" s="38"/>
      <c r="F62" s="38"/>
      <c r="G62" s="38"/>
      <c r="H62" s="38"/>
      <c r="I62" s="67" t="str">
        <f>IF(OR($B62="",$C62="",$D62="",$E62="",$F62="",$F62&lt;an_initial,$F62&gt;an_final,$S62=FALSE),"",IF(E62="B",CNCSIS_B*VLOOKUP(T62,Coef!$E$2:$F$17,2,FALSE),IF(E62="C",CNCSIS_C*VLOOKUP(T62,Coef!$E$2:$F$17,2,FALSE),"")))</f>
        <v/>
      </c>
      <c r="J62" s="67" t="str">
        <f>IF(OR($B62="",$C62="",$D62="",$E62="",$F62="",$F62&gt;an_final,$S62=FALSE),"",IF(E62="B",CNCSIS_B*VLOOKUP(T62,Coef!$E$2:$F$17,2,FALSE),IF(E62="C",CNCSIS_C*VLOOKUP(T62,Coef!$E$2:$F$17,2,FALSE),"")))</f>
        <v/>
      </c>
      <c r="K62" s="35" t="str">
        <f t="shared" si="7"/>
        <v/>
      </c>
      <c r="L62" s="35" t="str">
        <f t="shared" si="8"/>
        <v/>
      </c>
      <c r="M62" s="35" t="str">
        <f t="shared" si="9"/>
        <v/>
      </c>
      <c r="N62" s="35" t="str">
        <f t="shared" si="10"/>
        <v/>
      </c>
      <c r="O62" s="226" t="str">
        <f t="shared" si="1"/>
        <v/>
      </c>
      <c r="P62" s="226" t="str">
        <f t="shared" si="2"/>
        <v/>
      </c>
      <c r="Q62" s="226" t="str">
        <f t="shared" si="3"/>
        <v/>
      </c>
      <c r="R62" s="226" t="str">
        <f t="shared" si="4"/>
        <v/>
      </c>
      <c r="S62" s="367" t="b">
        <f t="shared" si="11"/>
        <v>0</v>
      </c>
      <c r="T62" s="214">
        <f t="shared" si="12"/>
        <v>1</v>
      </c>
    </row>
    <row r="63" spans="1:20" x14ac:dyDescent="0.25">
      <c r="A63" s="216">
        <v>54</v>
      </c>
      <c r="B63" s="39"/>
      <c r="C63" s="39"/>
      <c r="D63" s="39"/>
      <c r="E63" s="38"/>
      <c r="F63" s="38"/>
      <c r="G63" s="38"/>
      <c r="H63" s="38"/>
      <c r="I63" s="67" t="str">
        <f>IF(OR($B63="",$C63="",$D63="",$E63="",$F63="",$F63&lt;an_initial,$F63&gt;an_final,$S63=FALSE),"",IF(E63="B",CNCSIS_B*VLOOKUP(T63,Coef!$E$2:$F$17,2,FALSE),IF(E63="C",CNCSIS_C*VLOOKUP(T63,Coef!$E$2:$F$17,2,FALSE),"")))</f>
        <v/>
      </c>
      <c r="J63" s="67" t="str">
        <f>IF(OR($B63="",$C63="",$D63="",$E63="",$F63="",$F63&gt;an_final,$S63=FALSE),"",IF(E63="B",CNCSIS_B*VLOOKUP(T63,Coef!$E$2:$F$17,2,FALSE),IF(E63="C",CNCSIS_C*VLOOKUP(T63,Coef!$E$2:$F$17,2,FALSE),"")))</f>
        <v/>
      </c>
      <c r="K63" s="35" t="str">
        <f t="shared" si="7"/>
        <v/>
      </c>
      <c r="L63" s="35" t="str">
        <f t="shared" si="8"/>
        <v/>
      </c>
      <c r="M63" s="35" t="str">
        <f t="shared" si="9"/>
        <v/>
      </c>
      <c r="N63" s="35" t="str">
        <f t="shared" si="10"/>
        <v/>
      </c>
      <c r="O63" s="226" t="str">
        <f t="shared" si="1"/>
        <v/>
      </c>
      <c r="P63" s="226" t="str">
        <f t="shared" si="2"/>
        <v/>
      </c>
      <c r="Q63" s="226" t="str">
        <f t="shared" si="3"/>
        <v/>
      </c>
      <c r="R63" s="226" t="str">
        <f t="shared" si="4"/>
        <v/>
      </c>
      <c r="S63" s="367" t="b">
        <f t="shared" si="11"/>
        <v>0</v>
      </c>
      <c r="T63" s="214">
        <f t="shared" si="12"/>
        <v>1</v>
      </c>
    </row>
    <row r="64" spans="1:20" x14ac:dyDescent="0.25">
      <c r="A64" s="216">
        <v>55</v>
      </c>
      <c r="B64" s="39"/>
      <c r="C64" s="39"/>
      <c r="D64" s="39"/>
      <c r="E64" s="38"/>
      <c r="F64" s="38"/>
      <c r="G64" s="38"/>
      <c r="H64" s="38"/>
      <c r="I64" s="67" t="str">
        <f>IF(OR($B64="",$C64="",$D64="",$E64="",$F64="",$F64&lt;an_initial,$F64&gt;an_final,$S64=FALSE),"",IF(E64="B",CNCSIS_B*VLOOKUP(T64,Coef!$E$2:$F$17,2,FALSE),IF(E64="C",CNCSIS_C*VLOOKUP(T64,Coef!$E$2:$F$17,2,FALSE),"")))</f>
        <v/>
      </c>
      <c r="J64" s="67" t="str">
        <f>IF(OR($B64="",$C64="",$D64="",$E64="",$F64="",$F64&gt;an_final,$S64=FALSE),"",IF(E64="B",CNCSIS_B*VLOOKUP(T64,Coef!$E$2:$F$17,2,FALSE),IF(E64="C",CNCSIS_C*VLOOKUP(T64,Coef!$E$2:$F$17,2,FALSE),"")))</f>
        <v/>
      </c>
      <c r="K64" s="35" t="str">
        <f t="shared" si="7"/>
        <v/>
      </c>
      <c r="L64" s="35" t="str">
        <f t="shared" si="8"/>
        <v/>
      </c>
      <c r="M64" s="35" t="str">
        <f t="shared" si="9"/>
        <v/>
      </c>
      <c r="N64" s="35" t="str">
        <f t="shared" si="10"/>
        <v/>
      </c>
      <c r="O64" s="226" t="str">
        <f t="shared" si="1"/>
        <v/>
      </c>
      <c r="P64" s="226" t="str">
        <f t="shared" si="2"/>
        <v/>
      </c>
      <c r="Q64" s="226" t="str">
        <f t="shared" si="3"/>
        <v/>
      </c>
      <c r="R64" s="226" t="str">
        <f t="shared" si="4"/>
        <v/>
      </c>
      <c r="S64" s="367" t="b">
        <f t="shared" si="11"/>
        <v>0</v>
      </c>
      <c r="T64" s="214">
        <f t="shared" si="12"/>
        <v>1</v>
      </c>
    </row>
    <row r="65" spans="1:20" x14ac:dyDescent="0.25">
      <c r="A65" s="216">
        <v>56</v>
      </c>
      <c r="B65" s="39"/>
      <c r="C65" s="39"/>
      <c r="D65" s="39"/>
      <c r="E65" s="38"/>
      <c r="F65" s="38"/>
      <c r="G65" s="38"/>
      <c r="H65" s="38"/>
      <c r="I65" s="67" t="str">
        <f>IF(OR($B65="",$C65="",$D65="",$E65="",$F65="",$F65&lt;an_initial,$F65&gt;an_final,$S65=FALSE),"",IF(E65="B",CNCSIS_B*VLOOKUP(T65,Coef!$E$2:$F$17,2,FALSE),IF(E65="C",CNCSIS_C*VLOOKUP(T65,Coef!$E$2:$F$17,2,FALSE),"")))</f>
        <v/>
      </c>
      <c r="J65" s="67" t="str">
        <f>IF(OR($B65="",$C65="",$D65="",$E65="",$F65="",$F65&gt;an_final,$S65=FALSE),"",IF(E65="B",CNCSIS_B*VLOOKUP(T65,Coef!$E$2:$F$17,2,FALSE),IF(E65="C",CNCSIS_C*VLOOKUP(T65,Coef!$E$2:$F$17,2,FALSE),"")))</f>
        <v/>
      </c>
      <c r="K65" s="35" t="str">
        <f t="shared" si="7"/>
        <v/>
      </c>
      <c r="L65" s="35" t="str">
        <f t="shared" si="8"/>
        <v/>
      </c>
      <c r="M65" s="35" t="str">
        <f t="shared" si="9"/>
        <v/>
      </c>
      <c r="N65" s="35" t="str">
        <f t="shared" si="10"/>
        <v/>
      </c>
      <c r="O65" s="226" t="str">
        <f t="shared" si="1"/>
        <v/>
      </c>
      <c r="P65" s="226" t="str">
        <f t="shared" si="2"/>
        <v/>
      </c>
      <c r="Q65" s="226" t="str">
        <f t="shared" si="3"/>
        <v/>
      </c>
      <c r="R65" s="226" t="str">
        <f t="shared" si="4"/>
        <v/>
      </c>
      <c r="S65" s="367" t="b">
        <f t="shared" si="11"/>
        <v>0</v>
      </c>
      <c r="T65" s="214">
        <f t="shared" si="12"/>
        <v>1</v>
      </c>
    </row>
    <row r="66" spans="1:20" x14ac:dyDescent="0.25">
      <c r="A66" s="216">
        <v>57</v>
      </c>
      <c r="B66" s="39"/>
      <c r="C66" s="39"/>
      <c r="D66" s="39"/>
      <c r="E66" s="38"/>
      <c r="F66" s="38"/>
      <c r="G66" s="38"/>
      <c r="H66" s="38"/>
      <c r="I66" s="67" t="str">
        <f>IF(OR($B66="",$C66="",$D66="",$E66="",$F66="",$F66&lt;an_initial,$F66&gt;an_final,$S66=FALSE),"",IF(E66="B",CNCSIS_B*VLOOKUP(T66,Coef!$E$2:$F$17,2,FALSE),IF(E66="C",CNCSIS_C*VLOOKUP(T66,Coef!$E$2:$F$17,2,FALSE),"")))</f>
        <v/>
      </c>
      <c r="J66" s="67" t="str">
        <f>IF(OR($B66="",$C66="",$D66="",$E66="",$F66="",$F66&gt;an_final,$S66=FALSE),"",IF(E66="B",CNCSIS_B*VLOOKUP(T66,Coef!$E$2:$F$17,2,FALSE),IF(E66="C",CNCSIS_C*VLOOKUP(T66,Coef!$E$2:$F$17,2,FALSE),"")))</f>
        <v/>
      </c>
      <c r="K66" s="35" t="str">
        <f t="shared" si="7"/>
        <v/>
      </c>
      <c r="L66" s="35" t="str">
        <f t="shared" si="8"/>
        <v/>
      </c>
      <c r="M66" s="35" t="str">
        <f t="shared" si="9"/>
        <v/>
      </c>
      <c r="N66" s="35" t="str">
        <f t="shared" si="10"/>
        <v/>
      </c>
      <c r="O66" s="226" t="str">
        <f t="shared" si="1"/>
        <v/>
      </c>
      <c r="P66" s="226" t="str">
        <f t="shared" si="2"/>
        <v/>
      </c>
      <c r="Q66" s="226" t="str">
        <f t="shared" si="3"/>
        <v/>
      </c>
      <c r="R66" s="226" t="str">
        <f t="shared" si="4"/>
        <v/>
      </c>
      <c r="S66" s="367" t="b">
        <f t="shared" si="11"/>
        <v>0</v>
      </c>
      <c r="T66" s="214">
        <f t="shared" si="12"/>
        <v>1</v>
      </c>
    </row>
    <row r="67" spans="1:20" x14ac:dyDescent="0.25">
      <c r="A67" s="216">
        <v>58</v>
      </c>
      <c r="B67" s="39"/>
      <c r="C67" s="39"/>
      <c r="D67" s="39"/>
      <c r="E67" s="38"/>
      <c r="F67" s="38"/>
      <c r="G67" s="38"/>
      <c r="H67" s="38"/>
      <c r="I67" s="67" t="str">
        <f>IF(OR($B67="",$C67="",$D67="",$E67="",$F67="",$F67&lt;an_initial,$F67&gt;an_final,$S67=FALSE),"",IF(E67="B",CNCSIS_B*VLOOKUP(T67,Coef!$E$2:$F$17,2,FALSE),IF(E67="C",CNCSIS_C*VLOOKUP(T67,Coef!$E$2:$F$17,2,FALSE),"")))</f>
        <v/>
      </c>
      <c r="J67" s="67" t="str">
        <f>IF(OR($B67="",$C67="",$D67="",$E67="",$F67="",$F67&gt;an_final,$S67=FALSE),"",IF(E67="B",CNCSIS_B*VLOOKUP(T67,Coef!$E$2:$F$17,2,FALSE),IF(E67="C",CNCSIS_C*VLOOKUP(T67,Coef!$E$2:$F$17,2,FALSE),"")))</f>
        <v/>
      </c>
      <c r="K67" s="35" t="str">
        <f t="shared" si="7"/>
        <v/>
      </c>
      <c r="L67" s="35" t="str">
        <f t="shared" si="8"/>
        <v/>
      </c>
      <c r="M67" s="35" t="str">
        <f t="shared" si="9"/>
        <v/>
      </c>
      <c r="N67" s="35" t="str">
        <f t="shared" si="10"/>
        <v/>
      </c>
      <c r="O67" s="226" t="str">
        <f t="shared" si="1"/>
        <v/>
      </c>
      <c r="P67" s="226" t="str">
        <f t="shared" si="2"/>
        <v/>
      </c>
      <c r="Q67" s="226" t="str">
        <f t="shared" si="3"/>
        <v/>
      </c>
      <c r="R67" s="226" t="str">
        <f t="shared" si="4"/>
        <v/>
      </c>
      <c r="S67" s="367" t="b">
        <f t="shared" si="11"/>
        <v>0</v>
      </c>
      <c r="T67" s="214">
        <f t="shared" si="12"/>
        <v>1</v>
      </c>
    </row>
    <row r="68" spans="1:20" x14ac:dyDescent="0.25">
      <c r="A68" s="216">
        <v>59</v>
      </c>
      <c r="B68" s="39"/>
      <c r="C68" s="39"/>
      <c r="D68" s="39"/>
      <c r="E68" s="38"/>
      <c r="F68" s="38"/>
      <c r="G68" s="38"/>
      <c r="H68" s="38"/>
      <c r="I68" s="67" t="str">
        <f>IF(OR($B68="",$C68="",$D68="",$E68="",$F68="",$F68&lt;an_initial,$F68&gt;an_final,$S68=FALSE),"",IF(E68="B",CNCSIS_B*VLOOKUP(T68,Coef!$E$2:$F$17,2,FALSE),IF(E68="C",CNCSIS_C*VLOOKUP(T68,Coef!$E$2:$F$17,2,FALSE),"")))</f>
        <v/>
      </c>
      <c r="J68" s="67" t="str">
        <f>IF(OR($B68="",$C68="",$D68="",$E68="",$F68="",$F68&gt;an_final,$S68=FALSE),"",IF(E68="B",CNCSIS_B*VLOOKUP(T68,Coef!$E$2:$F$17,2,FALSE),IF(E68="C",CNCSIS_C*VLOOKUP(T68,Coef!$E$2:$F$17,2,FALSE),"")))</f>
        <v/>
      </c>
      <c r="K68" s="35" t="str">
        <f t="shared" si="7"/>
        <v/>
      </c>
      <c r="L68" s="35" t="str">
        <f t="shared" si="8"/>
        <v/>
      </c>
      <c r="M68" s="35" t="str">
        <f t="shared" si="9"/>
        <v/>
      </c>
      <c r="N68" s="35" t="str">
        <f t="shared" si="10"/>
        <v/>
      </c>
      <c r="O68" s="226" t="str">
        <f t="shared" si="1"/>
        <v/>
      </c>
      <c r="P68" s="226" t="str">
        <f t="shared" si="2"/>
        <v/>
      </c>
      <c r="Q68" s="226" t="str">
        <f t="shared" si="3"/>
        <v/>
      </c>
      <c r="R68" s="226" t="str">
        <f t="shared" si="4"/>
        <v/>
      </c>
      <c r="S68" s="367" t="b">
        <f t="shared" si="11"/>
        <v>0</v>
      </c>
      <c r="T68" s="214">
        <f t="shared" si="12"/>
        <v>1</v>
      </c>
    </row>
    <row r="69" spans="1:20" x14ac:dyDescent="0.25">
      <c r="A69" s="216">
        <v>60</v>
      </c>
      <c r="B69" s="39"/>
      <c r="C69" s="39"/>
      <c r="D69" s="39"/>
      <c r="E69" s="38"/>
      <c r="F69" s="38"/>
      <c r="G69" s="38"/>
      <c r="H69" s="38"/>
      <c r="I69" s="67" t="str">
        <f>IF(OR($B69="",$C69="",$D69="",$E69="",$F69="",$F69&lt;an_initial,$F69&gt;an_final,$S69=FALSE),"",IF(E69="B",CNCSIS_B*VLOOKUP(T69,Coef!$E$2:$F$17,2,FALSE),IF(E69="C",CNCSIS_C*VLOOKUP(T69,Coef!$E$2:$F$17,2,FALSE),"")))</f>
        <v/>
      </c>
      <c r="J69" s="67" t="str">
        <f>IF(OR($B69="",$C69="",$D69="",$E69="",$F69="",$F69&gt;an_final,$S69=FALSE),"",IF(E69="B",CNCSIS_B*VLOOKUP(T69,Coef!$E$2:$F$17,2,FALSE),IF(E69="C",CNCSIS_C*VLOOKUP(T69,Coef!$E$2:$F$17,2,FALSE),"")))</f>
        <v/>
      </c>
      <c r="K69" s="35" t="str">
        <f t="shared" si="7"/>
        <v/>
      </c>
      <c r="L69" s="35" t="str">
        <f t="shared" si="8"/>
        <v/>
      </c>
      <c r="M69" s="35" t="str">
        <f t="shared" si="9"/>
        <v/>
      </c>
      <c r="N69" s="35" t="str">
        <f t="shared" si="10"/>
        <v/>
      </c>
      <c r="O69" s="226" t="str">
        <f t="shared" si="1"/>
        <v/>
      </c>
      <c r="P69" s="226" t="str">
        <f t="shared" si="2"/>
        <v/>
      </c>
      <c r="Q69" s="226" t="str">
        <f t="shared" si="3"/>
        <v/>
      </c>
      <c r="R69" s="226" t="str">
        <f t="shared" si="4"/>
        <v/>
      </c>
      <c r="S69" s="367" t="b">
        <f t="shared" si="11"/>
        <v>0</v>
      </c>
      <c r="T69" s="214">
        <f t="shared" si="12"/>
        <v>1</v>
      </c>
    </row>
    <row r="70" spans="1:20" x14ac:dyDescent="0.25">
      <c r="A70" s="216">
        <v>61</v>
      </c>
      <c r="B70" s="39"/>
      <c r="C70" s="39"/>
      <c r="D70" s="39"/>
      <c r="E70" s="38"/>
      <c r="F70" s="38"/>
      <c r="G70" s="38"/>
      <c r="H70" s="38"/>
      <c r="I70" s="67" t="str">
        <f>IF(OR($B70="",$C70="",$D70="",$E70="",$F70="",$F70&lt;an_initial,$F70&gt;an_final,$S70=FALSE),"",IF(E70="B",CNCSIS_B*VLOOKUP(T70,Coef!$E$2:$F$17,2,FALSE),IF(E70="C",CNCSIS_C*VLOOKUP(T70,Coef!$E$2:$F$17,2,FALSE),"")))</f>
        <v/>
      </c>
      <c r="J70" s="67" t="str">
        <f>IF(OR($B70="",$C70="",$D70="",$E70="",$F70="",$F70&gt;an_final,$S70=FALSE),"",IF(E70="B",CNCSIS_B*VLOOKUP(T70,Coef!$E$2:$F$17,2,FALSE),IF(E70="C",CNCSIS_C*VLOOKUP(T70,Coef!$E$2:$F$17,2,FALSE),"")))</f>
        <v/>
      </c>
      <c r="K70" s="35" t="str">
        <f t="shared" si="7"/>
        <v/>
      </c>
      <c r="L70" s="35" t="str">
        <f t="shared" si="8"/>
        <v/>
      </c>
      <c r="M70" s="35" t="str">
        <f t="shared" si="9"/>
        <v/>
      </c>
      <c r="N70" s="35" t="str">
        <f t="shared" si="10"/>
        <v/>
      </c>
      <c r="O70" s="226" t="str">
        <f t="shared" si="1"/>
        <v/>
      </c>
      <c r="P70" s="226" t="str">
        <f t="shared" si="2"/>
        <v/>
      </c>
      <c r="Q70" s="226" t="str">
        <f t="shared" si="3"/>
        <v/>
      </c>
      <c r="R70" s="226" t="str">
        <f t="shared" si="4"/>
        <v/>
      </c>
      <c r="S70" s="367" t="b">
        <f t="shared" si="11"/>
        <v>0</v>
      </c>
      <c r="T70" s="214">
        <f t="shared" si="12"/>
        <v>1</v>
      </c>
    </row>
    <row r="71" spans="1:20" x14ac:dyDescent="0.25">
      <c r="A71" s="216">
        <v>62</v>
      </c>
      <c r="B71" s="39"/>
      <c r="C71" s="39"/>
      <c r="D71" s="39"/>
      <c r="E71" s="38"/>
      <c r="F71" s="38"/>
      <c r="G71" s="38"/>
      <c r="H71" s="38"/>
      <c r="I71" s="67" t="str">
        <f>IF(OR($B71="",$C71="",$D71="",$E71="",$F71="",$F71&lt;an_initial,$F71&gt;an_final,$S71=FALSE),"",IF(E71="B",CNCSIS_B*VLOOKUP(T71,Coef!$E$2:$F$17,2,FALSE),IF(E71="C",CNCSIS_C*VLOOKUP(T71,Coef!$E$2:$F$17,2,FALSE),"")))</f>
        <v/>
      </c>
      <c r="J71" s="67" t="str">
        <f>IF(OR($B71="",$C71="",$D71="",$E71="",$F71="",$F71&gt;an_final,$S71=FALSE),"",IF(E71="B",CNCSIS_B*VLOOKUP(T71,Coef!$E$2:$F$17,2,FALSE),IF(E71="C",CNCSIS_C*VLOOKUP(T71,Coef!$E$2:$F$17,2,FALSE),"")))</f>
        <v/>
      </c>
      <c r="K71" s="35" t="str">
        <f t="shared" si="7"/>
        <v/>
      </c>
      <c r="L71" s="35" t="str">
        <f t="shared" si="8"/>
        <v/>
      </c>
      <c r="M71" s="35" t="str">
        <f t="shared" si="9"/>
        <v/>
      </c>
      <c r="N71" s="35" t="str">
        <f t="shared" si="10"/>
        <v/>
      </c>
      <c r="O71" s="226" t="str">
        <f t="shared" si="1"/>
        <v/>
      </c>
      <c r="P71" s="226" t="str">
        <f t="shared" si="2"/>
        <v/>
      </c>
      <c r="Q71" s="226" t="str">
        <f t="shared" si="3"/>
        <v/>
      </c>
      <c r="R71" s="226" t="str">
        <f t="shared" si="4"/>
        <v/>
      </c>
      <c r="S71" s="367" t="b">
        <f t="shared" si="11"/>
        <v>0</v>
      </c>
      <c r="T71" s="214">
        <f t="shared" si="12"/>
        <v>1</v>
      </c>
    </row>
    <row r="72" spans="1:20" x14ac:dyDescent="0.25">
      <c r="A72" s="216">
        <v>63</v>
      </c>
      <c r="B72" s="39"/>
      <c r="C72" s="39"/>
      <c r="D72" s="39"/>
      <c r="E72" s="38"/>
      <c r="F72" s="38"/>
      <c r="G72" s="38"/>
      <c r="H72" s="38"/>
      <c r="I72" s="67" t="str">
        <f>IF(OR($B72="",$C72="",$D72="",$E72="",$F72="",$F72&lt;an_initial,$F72&gt;an_final,$S72=FALSE),"",IF(E72="B",CNCSIS_B*VLOOKUP(T72,Coef!$E$2:$F$17,2,FALSE),IF(E72="C",CNCSIS_C*VLOOKUP(T72,Coef!$E$2:$F$17,2,FALSE),"")))</f>
        <v/>
      </c>
      <c r="J72" s="67" t="str">
        <f>IF(OR($B72="",$C72="",$D72="",$E72="",$F72="",$F72&gt;an_final,$S72=FALSE),"",IF(E72="B",CNCSIS_B*VLOOKUP(T72,Coef!$E$2:$F$17,2,FALSE),IF(E72="C",CNCSIS_C*VLOOKUP(T72,Coef!$E$2:$F$17,2,FALSE),"")))</f>
        <v/>
      </c>
      <c r="K72" s="35" t="str">
        <f t="shared" si="7"/>
        <v/>
      </c>
      <c r="L72" s="35" t="str">
        <f t="shared" si="8"/>
        <v/>
      </c>
      <c r="M72" s="35" t="str">
        <f t="shared" si="9"/>
        <v/>
      </c>
      <c r="N72" s="35" t="str">
        <f t="shared" si="10"/>
        <v/>
      </c>
      <c r="O72" s="226" t="str">
        <f t="shared" si="1"/>
        <v/>
      </c>
      <c r="P72" s="226" t="str">
        <f t="shared" si="2"/>
        <v/>
      </c>
      <c r="Q72" s="226" t="str">
        <f t="shared" si="3"/>
        <v/>
      </c>
      <c r="R72" s="226" t="str">
        <f t="shared" si="4"/>
        <v/>
      </c>
      <c r="S72" s="367" t="b">
        <f t="shared" si="11"/>
        <v>0</v>
      </c>
      <c r="T72" s="214">
        <f t="shared" si="12"/>
        <v>1</v>
      </c>
    </row>
    <row r="73" spans="1:20" x14ac:dyDescent="0.25">
      <c r="A73" s="216">
        <v>64</v>
      </c>
      <c r="B73" s="39"/>
      <c r="C73" s="39"/>
      <c r="D73" s="39"/>
      <c r="E73" s="38"/>
      <c r="F73" s="38"/>
      <c r="G73" s="38"/>
      <c r="H73" s="38"/>
      <c r="I73" s="67" t="str">
        <f>IF(OR($B73="",$C73="",$D73="",$E73="",$F73="",$F73&lt;an_initial,$F73&gt;an_final,$S73=FALSE),"",IF(E73="B",CNCSIS_B*VLOOKUP(T73,Coef!$E$2:$F$17,2,FALSE),IF(E73="C",CNCSIS_C*VLOOKUP(T73,Coef!$E$2:$F$17,2,FALSE),"")))</f>
        <v/>
      </c>
      <c r="J73" s="67" t="str">
        <f>IF(OR($B73="",$C73="",$D73="",$E73="",$F73="",$F73&gt;an_final,$S73=FALSE),"",IF(E73="B",CNCSIS_B*VLOOKUP(T73,Coef!$E$2:$F$17,2,FALSE),IF(E73="C",CNCSIS_C*VLOOKUP(T73,Coef!$E$2:$F$17,2,FALSE),"")))</f>
        <v/>
      </c>
      <c r="K73" s="35" t="str">
        <f t="shared" si="7"/>
        <v/>
      </c>
      <c r="L73" s="35" t="str">
        <f t="shared" si="8"/>
        <v/>
      </c>
      <c r="M73" s="35" t="str">
        <f t="shared" si="9"/>
        <v/>
      </c>
      <c r="N73" s="35" t="str">
        <f t="shared" si="10"/>
        <v/>
      </c>
      <c r="O73" s="226" t="str">
        <f t="shared" si="1"/>
        <v/>
      </c>
      <c r="P73" s="226" t="str">
        <f t="shared" si="2"/>
        <v/>
      </c>
      <c r="Q73" s="226" t="str">
        <f t="shared" si="3"/>
        <v/>
      </c>
      <c r="R73" s="226" t="str">
        <f t="shared" si="4"/>
        <v/>
      </c>
      <c r="S73" s="367" t="b">
        <f t="shared" si="11"/>
        <v>0</v>
      </c>
      <c r="T73" s="214">
        <f t="shared" si="12"/>
        <v>1</v>
      </c>
    </row>
    <row r="74" spans="1:20" x14ac:dyDescent="0.25">
      <c r="A74" s="216">
        <v>65</v>
      </c>
      <c r="B74" s="39"/>
      <c r="C74" s="39"/>
      <c r="D74" s="39"/>
      <c r="E74" s="38"/>
      <c r="F74" s="38"/>
      <c r="G74" s="38"/>
      <c r="H74" s="38"/>
      <c r="I74" s="67" t="str">
        <f>IF(OR($B74="",$C74="",$D74="",$E74="",$F74="",$F74&lt;an_initial,$F74&gt;an_final,$S74=FALSE),"",IF(E74="B",CNCSIS_B*VLOOKUP(T74,Coef!$E$2:$F$17,2,FALSE),IF(E74="C",CNCSIS_C*VLOOKUP(T74,Coef!$E$2:$F$17,2,FALSE),"")))</f>
        <v/>
      </c>
      <c r="J74" s="67" t="str">
        <f>IF(OR($B74="",$C74="",$D74="",$E74="",$F74="",$F74&gt;an_final,$S74=FALSE),"",IF(E74="B",CNCSIS_B*VLOOKUP(T74,Coef!$E$2:$F$17,2,FALSE),IF(E74="C",CNCSIS_C*VLOOKUP(T74,Coef!$E$2:$F$17,2,FALSE),"")))</f>
        <v/>
      </c>
      <c r="K74" s="35" t="str">
        <f t="shared" si="7"/>
        <v/>
      </c>
      <c r="L74" s="35" t="str">
        <f t="shared" si="8"/>
        <v/>
      </c>
      <c r="M74" s="35" t="str">
        <f t="shared" si="9"/>
        <v/>
      </c>
      <c r="N74" s="35" t="str">
        <f t="shared" si="10"/>
        <v/>
      </c>
      <c r="O74" s="226" t="str">
        <f t="shared" ref="O74:O137" si="13">IF(OR($B74="",$C74="",$D74="",$E74="",$F74="",$F74&gt;an_final,$S74=FALSE),"",IF(AND($F74&gt;=an_initial,$E74="B"),1,""))</f>
        <v/>
      </c>
      <c r="P74" s="226" t="str">
        <f t="shared" ref="P74:P137" si="14">IF(OR($B74="",$C74="",$D74="",$E74="",$F74="",$F74&gt;an_final,$S74=FALSE),"",IF($E74="B",1,""))</f>
        <v/>
      </c>
      <c r="Q74" s="226" t="str">
        <f t="shared" ref="Q74:Q137" si="15">IF(OR($B74="",$C74="",$D74="",$E74="",$F74="",$F74&gt;an_final,$S74=FALSE),"",IF(AND($F74&gt;=an_initial,$E74="C"),1,""))</f>
        <v/>
      </c>
      <c r="R74" s="226" t="str">
        <f t="shared" ref="R74:R137" si="16">IF(OR($B74="",$C74="",$D74="",$E74="",$F74="",$F74&gt;an_final,$S74=FALSE),"",IF($E74="C",1,""))</f>
        <v/>
      </c>
      <c r="S74" s="367" t="b">
        <f t="shared" ref="S74:S137" si="17">IF(nume_candidat="",FALSE,ISNUMBER(SEARCH(nume_candidat,$B74)))</f>
        <v>0</v>
      </c>
      <c r="T74" s="214">
        <f t="shared" ref="T74:T105" si="18">LEN(B74)-LEN(SUBSTITUTE(B74,",",""))+1</f>
        <v>1</v>
      </c>
    </row>
    <row r="75" spans="1:20" x14ac:dyDescent="0.25">
      <c r="A75" s="216">
        <v>66</v>
      </c>
      <c r="B75" s="39"/>
      <c r="C75" s="39"/>
      <c r="D75" s="39"/>
      <c r="E75" s="38"/>
      <c r="F75" s="38"/>
      <c r="G75" s="38"/>
      <c r="H75" s="38"/>
      <c r="I75" s="67" t="str">
        <f>IF(OR($B75="",$C75="",$D75="",$E75="",$F75="",$F75&lt;an_initial,$F75&gt;an_final,$S75=FALSE),"",IF(E75="B",CNCSIS_B*VLOOKUP(T75,Coef!$E$2:$F$17,2,FALSE),IF(E75="C",CNCSIS_C*VLOOKUP(T75,Coef!$E$2:$F$17,2,FALSE),"")))</f>
        <v/>
      </c>
      <c r="J75" s="67" t="str">
        <f>IF(OR($B75="",$C75="",$D75="",$E75="",$F75="",$F75&gt;an_final,$S75=FALSE),"",IF(E75="B",CNCSIS_B*VLOOKUP(T75,Coef!$E$2:$F$17,2,FALSE),IF(E75="C",CNCSIS_C*VLOOKUP(T75,Coef!$E$2:$F$17,2,FALSE),"")))</f>
        <v/>
      </c>
      <c r="K75" s="35" t="str">
        <f t="shared" ref="K75:K138" si="19">IF($E75="B",$I75,"")</f>
        <v/>
      </c>
      <c r="L75" s="35" t="str">
        <f t="shared" ref="L75:L138" si="20">IF($E75="B",$J75,"")</f>
        <v/>
      </c>
      <c r="M75" s="35" t="str">
        <f t="shared" ref="M75:M138" si="21">IF($E75="C",$I75,"")</f>
        <v/>
      </c>
      <c r="N75" s="35" t="str">
        <f t="shared" ref="N75:N138" si="22">IF($E75="C",$J75,"")</f>
        <v/>
      </c>
      <c r="O75" s="226" t="str">
        <f t="shared" si="13"/>
        <v/>
      </c>
      <c r="P75" s="226" t="str">
        <f t="shared" si="14"/>
        <v/>
      </c>
      <c r="Q75" s="226" t="str">
        <f t="shared" si="15"/>
        <v/>
      </c>
      <c r="R75" s="226" t="str">
        <f t="shared" si="16"/>
        <v/>
      </c>
      <c r="S75" s="367" t="b">
        <f t="shared" si="17"/>
        <v>0</v>
      </c>
      <c r="T75" s="214">
        <f t="shared" si="18"/>
        <v>1</v>
      </c>
    </row>
    <row r="76" spans="1:20" x14ac:dyDescent="0.25">
      <c r="A76" s="216">
        <v>67</v>
      </c>
      <c r="B76" s="39"/>
      <c r="C76" s="39"/>
      <c r="D76" s="39"/>
      <c r="E76" s="38"/>
      <c r="F76" s="38"/>
      <c r="G76" s="38"/>
      <c r="H76" s="38"/>
      <c r="I76" s="67" t="str">
        <f>IF(OR($B76="",$C76="",$D76="",$E76="",$F76="",$F76&lt;an_initial,$F76&gt;an_final,$S76=FALSE),"",IF(E76="B",CNCSIS_B*VLOOKUP(T76,Coef!$E$2:$F$17,2,FALSE),IF(E76="C",CNCSIS_C*VLOOKUP(T76,Coef!$E$2:$F$17,2,FALSE),"")))</f>
        <v/>
      </c>
      <c r="J76" s="67" t="str">
        <f>IF(OR($B76="",$C76="",$D76="",$E76="",$F76="",$F76&gt;an_final,$S76=FALSE),"",IF(E76="B",CNCSIS_B*VLOOKUP(T76,Coef!$E$2:$F$17,2,FALSE),IF(E76="C",CNCSIS_C*VLOOKUP(T76,Coef!$E$2:$F$17,2,FALSE),"")))</f>
        <v/>
      </c>
      <c r="K76" s="35" t="str">
        <f t="shared" si="19"/>
        <v/>
      </c>
      <c r="L76" s="35" t="str">
        <f t="shared" si="20"/>
        <v/>
      </c>
      <c r="M76" s="35" t="str">
        <f t="shared" si="21"/>
        <v/>
      </c>
      <c r="N76" s="35" t="str">
        <f t="shared" si="22"/>
        <v/>
      </c>
      <c r="O76" s="226" t="str">
        <f t="shared" si="13"/>
        <v/>
      </c>
      <c r="P76" s="226" t="str">
        <f t="shared" si="14"/>
        <v/>
      </c>
      <c r="Q76" s="226" t="str">
        <f t="shared" si="15"/>
        <v/>
      </c>
      <c r="R76" s="226" t="str">
        <f t="shared" si="16"/>
        <v/>
      </c>
      <c r="S76" s="367" t="b">
        <f t="shared" si="17"/>
        <v>0</v>
      </c>
      <c r="T76" s="214">
        <f t="shared" si="18"/>
        <v>1</v>
      </c>
    </row>
    <row r="77" spans="1:20" x14ac:dyDescent="0.25">
      <c r="A77" s="216">
        <v>68</v>
      </c>
      <c r="B77" s="39"/>
      <c r="C77" s="39"/>
      <c r="D77" s="39"/>
      <c r="E77" s="38"/>
      <c r="F77" s="38"/>
      <c r="G77" s="38"/>
      <c r="H77" s="38"/>
      <c r="I77" s="67" t="str">
        <f>IF(OR($B77="",$C77="",$D77="",$E77="",$F77="",$F77&lt;an_initial,$F77&gt;an_final,$S77=FALSE),"",IF(E77="B",CNCSIS_B*VLOOKUP(T77,Coef!$E$2:$F$17,2,FALSE),IF(E77="C",CNCSIS_C*VLOOKUP(T77,Coef!$E$2:$F$17,2,FALSE),"")))</f>
        <v/>
      </c>
      <c r="J77" s="67" t="str">
        <f>IF(OR($B77="",$C77="",$D77="",$E77="",$F77="",$F77&gt;an_final,$S77=FALSE),"",IF(E77="B",CNCSIS_B*VLOOKUP(T77,Coef!$E$2:$F$17,2,FALSE),IF(E77="C",CNCSIS_C*VLOOKUP(T77,Coef!$E$2:$F$17,2,FALSE),"")))</f>
        <v/>
      </c>
      <c r="K77" s="35" t="str">
        <f t="shared" si="19"/>
        <v/>
      </c>
      <c r="L77" s="35" t="str">
        <f t="shared" si="20"/>
        <v/>
      </c>
      <c r="M77" s="35" t="str">
        <f t="shared" si="21"/>
        <v/>
      </c>
      <c r="N77" s="35" t="str">
        <f t="shared" si="22"/>
        <v/>
      </c>
      <c r="O77" s="226" t="str">
        <f t="shared" si="13"/>
        <v/>
      </c>
      <c r="P77" s="226" t="str">
        <f t="shared" si="14"/>
        <v/>
      </c>
      <c r="Q77" s="226" t="str">
        <f t="shared" si="15"/>
        <v/>
      </c>
      <c r="R77" s="226" t="str">
        <f t="shared" si="16"/>
        <v/>
      </c>
      <c r="S77" s="367" t="b">
        <f t="shared" si="17"/>
        <v>0</v>
      </c>
      <c r="T77" s="214">
        <f t="shared" si="18"/>
        <v>1</v>
      </c>
    </row>
    <row r="78" spans="1:20" x14ac:dyDescent="0.25">
      <c r="A78" s="216">
        <v>69</v>
      </c>
      <c r="B78" s="39"/>
      <c r="C78" s="39"/>
      <c r="D78" s="39"/>
      <c r="E78" s="38"/>
      <c r="F78" s="38"/>
      <c r="G78" s="38"/>
      <c r="H78" s="38"/>
      <c r="I78" s="67" t="str">
        <f>IF(OR($B78="",$C78="",$D78="",$E78="",$F78="",$F78&lt;an_initial,$F78&gt;an_final,$S78=FALSE),"",IF(E78="B",CNCSIS_B*VLOOKUP(T78,Coef!$E$2:$F$17,2,FALSE),IF(E78="C",CNCSIS_C*VLOOKUP(T78,Coef!$E$2:$F$17,2,FALSE),"")))</f>
        <v/>
      </c>
      <c r="J78" s="67" t="str">
        <f>IF(OR($B78="",$C78="",$D78="",$E78="",$F78="",$F78&gt;an_final,$S78=FALSE),"",IF(E78="B",CNCSIS_B*VLOOKUP(T78,Coef!$E$2:$F$17,2,FALSE),IF(E78="C",CNCSIS_C*VLOOKUP(T78,Coef!$E$2:$F$17,2,FALSE),"")))</f>
        <v/>
      </c>
      <c r="K78" s="35" t="str">
        <f t="shared" si="19"/>
        <v/>
      </c>
      <c r="L78" s="35" t="str">
        <f t="shared" si="20"/>
        <v/>
      </c>
      <c r="M78" s="35" t="str">
        <f t="shared" si="21"/>
        <v/>
      </c>
      <c r="N78" s="35" t="str">
        <f t="shared" si="22"/>
        <v/>
      </c>
      <c r="O78" s="226" t="str">
        <f t="shared" si="13"/>
        <v/>
      </c>
      <c r="P78" s="226" t="str">
        <f t="shared" si="14"/>
        <v/>
      </c>
      <c r="Q78" s="226" t="str">
        <f t="shared" si="15"/>
        <v/>
      </c>
      <c r="R78" s="226" t="str">
        <f t="shared" si="16"/>
        <v/>
      </c>
      <c r="S78" s="367" t="b">
        <f t="shared" si="17"/>
        <v>0</v>
      </c>
      <c r="T78" s="214">
        <f t="shared" si="18"/>
        <v>1</v>
      </c>
    </row>
    <row r="79" spans="1:20" x14ac:dyDescent="0.25">
      <c r="A79" s="216">
        <v>70</v>
      </c>
      <c r="B79" s="39"/>
      <c r="C79" s="39"/>
      <c r="D79" s="39"/>
      <c r="E79" s="38"/>
      <c r="F79" s="38"/>
      <c r="G79" s="38"/>
      <c r="H79" s="38"/>
      <c r="I79" s="67" t="str">
        <f>IF(OR($B79="",$C79="",$D79="",$E79="",$F79="",$F79&lt;an_initial,$F79&gt;an_final,$S79=FALSE),"",IF(E79="B",CNCSIS_B*VLOOKUP(T79,Coef!$E$2:$F$17,2,FALSE),IF(E79="C",CNCSIS_C*VLOOKUP(T79,Coef!$E$2:$F$17,2,FALSE),"")))</f>
        <v/>
      </c>
      <c r="J79" s="67" t="str">
        <f>IF(OR($B79="",$C79="",$D79="",$E79="",$F79="",$F79&gt;an_final,$S79=FALSE),"",IF(E79="B",CNCSIS_B*VLOOKUP(T79,Coef!$E$2:$F$17,2,FALSE),IF(E79="C",CNCSIS_C*VLOOKUP(T79,Coef!$E$2:$F$17,2,FALSE),"")))</f>
        <v/>
      </c>
      <c r="K79" s="35" t="str">
        <f t="shared" si="19"/>
        <v/>
      </c>
      <c r="L79" s="35" t="str">
        <f t="shared" si="20"/>
        <v/>
      </c>
      <c r="M79" s="35" t="str">
        <f t="shared" si="21"/>
        <v/>
      </c>
      <c r="N79" s="35" t="str">
        <f t="shared" si="22"/>
        <v/>
      </c>
      <c r="O79" s="226" t="str">
        <f t="shared" si="13"/>
        <v/>
      </c>
      <c r="P79" s="226" t="str">
        <f t="shared" si="14"/>
        <v/>
      </c>
      <c r="Q79" s="226" t="str">
        <f t="shared" si="15"/>
        <v/>
      </c>
      <c r="R79" s="226" t="str">
        <f t="shared" si="16"/>
        <v/>
      </c>
      <c r="S79" s="367" t="b">
        <f t="shared" si="17"/>
        <v>0</v>
      </c>
      <c r="T79" s="214">
        <f t="shared" si="18"/>
        <v>1</v>
      </c>
    </row>
    <row r="80" spans="1:20" x14ac:dyDescent="0.25">
      <c r="A80" s="216">
        <v>71</v>
      </c>
      <c r="B80" s="39"/>
      <c r="C80" s="39"/>
      <c r="D80" s="39"/>
      <c r="E80" s="38"/>
      <c r="F80" s="38"/>
      <c r="G80" s="38"/>
      <c r="H80" s="38"/>
      <c r="I80" s="67" t="str">
        <f>IF(OR($B80="",$C80="",$D80="",$E80="",$F80="",$F80&lt;an_initial,$F80&gt;an_final,$S80=FALSE),"",IF(E80="B",CNCSIS_B*VLOOKUP(T80,Coef!$E$2:$F$17,2,FALSE),IF(E80="C",CNCSIS_C*VLOOKUP(T80,Coef!$E$2:$F$17,2,FALSE),"")))</f>
        <v/>
      </c>
      <c r="J80" s="67" t="str">
        <f>IF(OR($B80="",$C80="",$D80="",$E80="",$F80="",$F80&gt;an_final,$S80=FALSE),"",IF(E80="B",CNCSIS_B*VLOOKUP(T80,Coef!$E$2:$F$17,2,FALSE),IF(E80="C",CNCSIS_C*VLOOKUP(T80,Coef!$E$2:$F$17,2,FALSE),"")))</f>
        <v/>
      </c>
      <c r="K80" s="35" t="str">
        <f t="shared" si="19"/>
        <v/>
      </c>
      <c r="L80" s="35" t="str">
        <f t="shared" si="20"/>
        <v/>
      </c>
      <c r="M80" s="35" t="str">
        <f t="shared" si="21"/>
        <v/>
      </c>
      <c r="N80" s="35" t="str">
        <f t="shared" si="22"/>
        <v/>
      </c>
      <c r="O80" s="226" t="str">
        <f t="shared" si="13"/>
        <v/>
      </c>
      <c r="P80" s="226" t="str">
        <f t="shared" si="14"/>
        <v/>
      </c>
      <c r="Q80" s="226" t="str">
        <f t="shared" si="15"/>
        <v/>
      </c>
      <c r="R80" s="226" t="str">
        <f t="shared" si="16"/>
        <v/>
      </c>
      <c r="S80" s="367" t="b">
        <f t="shared" si="17"/>
        <v>0</v>
      </c>
      <c r="T80" s="214">
        <f t="shared" si="18"/>
        <v>1</v>
      </c>
    </row>
    <row r="81" spans="1:20" x14ac:dyDescent="0.25">
      <c r="A81" s="216">
        <v>72</v>
      </c>
      <c r="B81" s="39"/>
      <c r="C81" s="39"/>
      <c r="D81" s="39"/>
      <c r="E81" s="38"/>
      <c r="F81" s="38"/>
      <c r="G81" s="38"/>
      <c r="H81" s="38"/>
      <c r="I81" s="67" t="str">
        <f>IF(OR($B81="",$C81="",$D81="",$E81="",$F81="",$F81&lt;an_initial,$F81&gt;an_final,$S81=FALSE),"",IF(E81="B",CNCSIS_B*VLOOKUP(T81,Coef!$E$2:$F$17,2,FALSE),IF(E81="C",CNCSIS_C*VLOOKUP(T81,Coef!$E$2:$F$17,2,FALSE),"")))</f>
        <v/>
      </c>
      <c r="J81" s="67" t="str">
        <f>IF(OR($B81="",$C81="",$D81="",$E81="",$F81="",$F81&gt;an_final,$S81=FALSE),"",IF(E81="B",CNCSIS_B*VLOOKUP(T81,Coef!$E$2:$F$17,2,FALSE),IF(E81="C",CNCSIS_C*VLOOKUP(T81,Coef!$E$2:$F$17,2,FALSE),"")))</f>
        <v/>
      </c>
      <c r="K81" s="35" t="str">
        <f t="shared" si="19"/>
        <v/>
      </c>
      <c r="L81" s="35" t="str">
        <f t="shared" si="20"/>
        <v/>
      </c>
      <c r="M81" s="35" t="str">
        <f t="shared" si="21"/>
        <v/>
      </c>
      <c r="N81" s="35" t="str">
        <f t="shared" si="22"/>
        <v/>
      </c>
      <c r="O81" s="226" t="str">
        <f t="shared" si="13"/>
        <v/>
      </c>
      <c r="P81" s="226" t="str">
        <f t="shared" si="14"/>
        <v/>
      </c>
      <c r="Q81" s="226" t="str">
        <f t="shared" si="15"/>
        <v/>
      </c>
      <c r="R81" s="226" t="str">
        <f t="shared" si="16"/>
        <v/>
      </c>
      <c r="S81" s="367" t="b">
        <f t="shared" si="17"/>
        <v>0</v>
      </c>
      <c r="T81" s="214">
        <f t="shared" si="18"/>
        <v>1</v>
      </c>
    </row>
    <row r="82" spans="1:20" x14ac:dyDescent="0.25">
      <c r="A82" s="216">
        <v>73</v>
      </c>
      <c r="B82" s="39"/>
      <c r="C82" s="39"/>
      <c r="D82" s="39"/>
      <c r="E82" s="38"/>
      <c r="F82" s="38"/>
      <c r="G82" s="38"/>
      <c r="H82" s="38"/>
      <c r="I82" s="67" t="str">
        <f>IF(OR($B82="",$C82="",$D82="",$E82="",$F82="",$F82&lt;an_initial,$F82&gt;an_final,$S82=FALSE),"",IF(E82="B",CNCSIS_B*VLOOKUP(T82,Coef!$E$2:$F$17,2,FALSE),IF(E82="C",CNCSIS_C*VLOOKUP(T82,Coef!$E$2:$F$17,2,FALSE),"")))</f>
        <v/>
      </c>
      <c r="J82" s="67" t="str">
        <f>IF(OR($B82="",$C82="",$D82="",$E82="",$F82="",$F82&gt;an_final,$S82=FALSE),"",IF(E82="B",CNCSIS_B*VLOOKUP(T82,Coef!$E$2:$F$17,2,FALSE),IF(E82="C",CNCSIS_C*VLOOKUP(T82,Coef!$E$2:$F$17,2,FALSE),"")))</f>
        <v/>
      </c>
      <c r="K82" s="35" t="str">
        <f t="shared" si="19"/>
        <v/>
      </c>
      <c r="L82" s="35" t="str">
        <f t="shared" si="20"/>
        <v/>
      </c>
      <c r="M82" s="35" t="str">
        <f t="shared" si="21"/>
        <v/>
      </c>
      <c r="N82" s="35" t="str">
        <f t="shared" si="22"/>
        <v/>
      </c>
      <c r="O82" s="226" t="str">
        <f t="shared" si="13"/>
        <v/>
      </c>
      <c r="P82" s="226" t="str">
        <f t="shared" si="14"/>
        <v/>
      </c>
      <c r="Q82" s="226" t="str">
        <f t="shared" si="15"/>
        <v/>
      </c>
      <c r="R82" s="226" t="str">
        <f t="shared" si="16"/>
        <v/>
      </c>
      <c r="S82" s="367" t="b">
        <f t="shared" si="17"/>
        <v>0</v>
      </c>
      <c r="T82" s="214">
        <f t="shared" si="18"/>
        <v>1</v>
      </c>
    </row>
    <row r="83" spans="1:20" x14ac:dyDescent="0.25">
      <c r="A83" s="216">
        <v>74</v>
      </c>
      <c r="B83" s="39"/>
      <c r="C83" s="39"/>
      <c r="D83" s="39"/>
      <c r="E83" s="38"/>
      <c r="F83" s="38"/>
      <c r="G83" s="38"/>
      <c r="H83" s="38"/>
      <c r="I83" s="67" t="str">
        <f>IF(OR($B83="",$C83="",$D83="",$E83="",$F83="",$F83&lt;an_initial,$F83&gt;an_final,$S83=FALSE),"",IF(E83="B",CNCSIS_B*VLOOKUP(T83,Coef!$E$2:$F$17,2,FALSE),IF(E83="C",CNCSIS_C*VLOOKUP(T83,Coef!$E$2:$F$17,2,FALSE),"")))</f>
        <v/>
      </c>
      <c r="J83" s="67" t="str">
        <f>IF(OR($B83="",$C83="",$D83="",$E83="",$F83="",$F83&gt;an_final,$S83=FALSE),"",IF(E83="B",CNCSIS_B*VLOOKUP(T83,Coef!$E$2:$F$17,2,FALSE),IF(E83="C",CNCSIS_C*VLOOKUP(T83,Coef!$E$2:$F$17,2,FALSE),"")))</f>
        <v/>
      </c>
      <c r="K83" s="35" t="str">
        <f t="shared" si="19"/>
        <v/>
      </c>
      <c r="L83" s="35" t="str">
        <f t="shared" si="20"/>
        <v/>
      </c>
      <c r="M83" s="35" t="str">
        <f t="shared" si="21"/>
        <v/>
      </c>
      <c r="N83" s="35" t="str">
        <f t="shared" si="22"/>
        <v/>
      </c>
      <c r="O83" s="226" t="str">
        <f t="shared" si="13"/>
        <v/>
      </c>
      <c r="P83" s="226" t="str">
        <f t="shared" si="14"/>
        <v/>
      </c>
      <c r="Q83" s="226" t="str">
        <f t="shared" si="15"/>
        <v/>
      </c>
      <c r="R83" s="226" t="str">
        <f t="shared" si="16"/>
        <v/>
      </c>
      <c r="S83" s="367" t="b">
        <f t="shared" si="17"/>
        <v>0</v>
      </c>
      <c r="T83" s="214">
        <f t="shared" si="18"/>
        <v>1</v>
      </c>
    </row>
    <row r="84" spans="1:20" x14ac:dyDescent="0.25">
      <c r="A84" s="216">
        <v>75</v>
      </c>
      <c r="B84" s="39"/>
      <c r="C84" s="39"/>
      <c r="D84" s="39"/>
      <c r="E84" s="38"/>
      <c r="F84" s="38"/>
      <c r="G84" s="38"/>
      <c r="H84" s="38"/>
      <c r="I84" s="67" t="str">
        <f>IF(OR($B84="",$C84="",$D84="",$E84="",$F84="",$F84&lt;an_initial,$F84&gt;an_final,$S84=FALSE),"",IF(E84="B",CNCSIS_B*VLOOKUP(T84,Coef!$E$2:$F$17,2,FALSE),IF(E84="C",CNCSIS_C*VLOOKUP(T84,Coef!$E$2:$F$17,2,FALSE),"")))</f>
        <v/>
      </c>
      <c r="J84" s="67" t="str">
        <f>IF(OR($B84="",$C84="",$D84="",$E84="",$F84="",$F84&gt;an_final,$S84=FALSE),"",IF(E84="B",CNCSIS_B*VLOOKUP(T84,Coef!$E$2:$F$17,2,FALSE),IF(E84="C",CNCSIS_C*VLOOKUP(T84,Coef!$E$2:$F$17,2,FALSE),"")))</f>
        <v/>
      </c>
      <c r="K84" s="35" t="str">
        <f t="shared" si="19"/>
        <v/>
      </c>
      <c r="L84" s="35" t="str">
        <f t="shared" si="20"/>
        <v/>
      </c>
      <c r="M84" s="35" t="str">
        <f t="shared" si="21"/>
        <v/>
      </c>
      <c r="N84" s="35" t="str">
        <f t="shared" si="22"/>
        <v/>
      </c>
      <c r="O84" s="226" t="str">
        <f t="shared" si="13"/>
        <v/>
      </c>
      <c r="P84" s="226" t="str">
        <f t="shared" si="14"/>
        <v/>
      </c>
      <c r="Q84" s="226" t="str">
        <f t="shared" si="15"/>
        <v/>
      </c>
      <c r="R84" s="226" t="str">
        <f t="shared" si="16"/>
        <v/>
      </c>
      <c r="S84" s="367" t="b">
        <f t="shared" si="17"/>
        <v>0</v>
      </c>
      <c r="T84" s="214">
        <f t="shared" si="18"/>
        <v>1</v>
      </c>
    </row>
    <row r="85" spans="1:20" x14ac:dyDescent="0.25">
      <c r="A85" s="216">
        <v>76</v>
      </c>
      <c r="B85" s="39"/>
      <c r="C85" s="39"/>
      <c r="D85" s="39"/>
      <c r="E85" s="38"/>
      <c r="F85" s="38"/>
      <c r="G85" s="38"/>
      <c r="H85" s="38"/>
      <c r="I85" s="67" t="str">
        <f>IF(OR($B85="",$C85="",$D85="",$E85="",$F85="",$F85&lt;an_initial,$F85&gt;an_final,$S85=FALSE),"",IF(E85="B",CNCSIS_B*VLOOKUP(T85,Coef!$E$2:$F$17,2,FALSE),IF(E85="C",CNCSIS_C*VLOOKUP(T85,Coef!$E$2:$F$17,2,FALSE),"")))</f>
        <v/>
      </c>
      <c r="J85" s="67" t="str">
        <f>IF(OR($B85="",$C85="",$D85="",$E85="",$F85="",$F85&gt;an_final,$S85=FALSE),"",IF(E85="B",CNCSIS_B*VLOOKUP(T85,Coef!$E$2:$F$17,2,FALSE),IF(E85="C",CNCSIS_C*VLOOKUP(T85,Coef!$E$2:$F$17,2,FALSE),"")))</f>
        <v/>
      </c>
      <c r="K85" s="35" t="str">
        <f t="shared" si="19"/>
        <v/>
      </c>
      <c r="L85" s="35" t="str">
        <f t="shared" si="20"/>
        <v/>
      </c>
      <c r="M85" s="35" t="str">
        <f t="shared" si="21"/>
        <v/>
      </c>
      <c r="N85" s="35" t="str">
        <f t="shared" si="22"/>
        <v/>
      </c>
      <c r="O85" s="226" t="str">
        <f t="shared" si="13"/>
        <v/>
      </c>
      <c r="P85" s="226" t="str">
        <f t="shared" si="14"/>
        <v/>
      </c>
      <c r="Q85" s="226" t="str">
        <f t="shared" si="15"/>
        <v/>
      </c>
      <c r="R85" s="226" t="str">
        <f t="shared" si="16"/>
        <v/>
      </c>
      <c r="S85" s="367" t="b">
        <f t="shared" si="17"/>
        <v>0</v>
      </c>
      <c r="T85" s="214">
        <f t="shared" si="18"/>
        <v>1</v>
      </c>
    </row>
    <row r="86" spans="1:20" x14ac:dyDescent="0.25">
      <c r="A86" s="216">
        <v>77</v>
      </c>
      <c r="B86" s="39"/>
      <c r="C86" s="39"/>
      <c r="D86" s="39"/>
      <c r="E86" s="38"/>
      <c r="F86" s="38"/>
      <c r="G86" s="38"/>
      <c r="H86" s="38"/>
      <c r="I86" s="67" t="str">
        <f>IF(OR($B86="",$C86="",$D86="",$E86="",$F86="",$F86&lt;an_initial,$F86&gt;an_final,$S86=FALSE),"",IF(E86="B",CNCSIS_B*VLOOKUP(T86,Coef!$E$2:$F$17,2,FALSE),IF(E86="C",CNCSIS_C*VLOOKUP(T86,Coef!$E$2:$F$17,2,FALSE),"")))</f>
        <v/>
      </c>
      <c r="J86" s="67" t="str">
        <f>IF(OR($B86="",$C86="",$D86="",$E86="",$F86="",$F86&gt;an_final,$S86=FALSE),"",IF(E86="B",CNCSIS_B*VLOOKUP(T86,Coef!$E$2:$F$17,2,FALSE),IF(E86="C",CNCSIS_C*VLOOKUP(T86,Coef!$E$2:$F$17,2,FALSE),"")))</f>
        <v/>
      </c>
      <c r="K86" s="35" t="str">
        <f t="shared" si="19"/>
        <v/>
      </c>
      <c r="L86" s="35" t="str">
        <f t="shared" si="20"/>
        <v/>
      </c>
      <c r="M86" s="35" t="str">
        <f t="shared" si="21"/>
        <v/>
      </c>
      <c r="N86" s="35" t="str">
        <f t="shared" si="22"/>
        <v/>
      </c>
      <c r="O86" s="226" t="str">
        <f t="shared" si="13"/>
        <v/>
      </c>
      <c r="P86" s="226" t="str">
        <f t="shared" si="14"/>
        <v/>
      </c>
      <c r="Q86" s="226" t="str">
        <f t="shared" si="15"/>
        <v/>
      </c>
      <c r="R86" s="226" t="str">
        <f t="shared" si="16"/>
        <v/>
      </c>
      <c r="S86" s="367" t="b">
        <f t="shared" si="17"/>
        <v>0</v>
      </c>
      <c r="T86" s="214">
        <f t="shared" si="18"/>
        <v>1</v>
      </c>
    </row>
    <row r="87" spans="1:20" x14ac:dyDescent="0.25">
      <c r="A87" s="216">
        <v>78</v>
      </c>
      <c r="B87" s="39"/>
      <c r="C87" s="39"/>
      <c r="D87" s="39"/>
      <c r="E87" s="38"/>
      <c r="F87" s="38"/>
      <c r="G87" s="38"/>
      <c r="H87" s="38"/>
      <c r="I87" s="67" t="str">
        <f>IF(OR($B87="",$C87="",$D87="",$E87="",$F87="",$F87&lt;an_initial,$F87&gt;an_final,$S87=FALSE),"",IF(E87="B",CNCSIS_B*VLOOKUP(T87,Coef!$E$2:$F$17,2,FALSE),IF(E87="C",CNCSIS_C*VLOOKUP(T87,Coef!$E$2:$F$17,2,FALSE),"")))</f>
        <v/>
      </c>
      <c r="J87" s="67" t="str">
        <f>IF(OR($B87="",$C87="",$D87="",$E87="",$F87="",$F87&gt;an_final,$S87=FALSE),"",IF(E87="B",CNCSIS_B*VLOOKUP(T87,Coef!$E$2:$F$17,2,FALSE),IF(E87="C",CNCSIS_C*VLOOKUP(T87,Coef!$E$2:$F$17,2,FALSE),"")))</f>
        <v/>
      </c>
      <c r="K87" s="35" t="str">
        <f t="shared" si="19"/>
        <v/>
      </c>
      <c r="L87" s="35" t="str">
        <f t="shared" si="20"/>
        <v/>
      </c>
      <c r="M87" s="35" t="str">
        <f t="shared" si="21"/>
        <v/>
      </c>
      <c r="N87" s="35" t="str">
        <f t="shared" si="22"/>
        <v/>
      </c>
      <c r="O87" s="226" t="str">
        <f t="shared" si="13"/>
        <v/>
      </c>
      <c r="P87" s="226" t="str">
        <f t="shared" si="14"/>
        <v/>
      </c>
      <c r="Q87" s="226" t="str">
        <f t="shared" si="15"/>
        <v/>
      </c>
      <c r="R87" s="226" t="str">
        <f t="shared" si="16"/>
        <v/>
      </c>
      <c r="S87" s="367" t="b">
        <f t="shared" si="17"/>
        <v>0</v>
      </c>
      <c r="T87" s="214">
        <f t="shared" si="18"/>
        <v>1</v>
      </c>
    </row>
    <row r="88" spans="1:20" x14ac:dyDescent="0.25">
      <c r="A88" s="216">
        <v>79</v>
      </c>
      <c r="B88" s="39"/>
      <c r="C88" s="39"/>
      <c r="D88" s="39"/>
      <c r="E88" s="38"/>
      <c r="F88" s="38"/>
      <c r="G88" s="38"/>
      <c r="H88" s="38"/>
      <c r="I88" s="67" t="str">
        <f>IF(OR($B88="",$C88="",$D88="",$E88="",$F88="",$F88&lt;an_initial,$F88&gt;an_final,$S88=FALSE),"",IF(E88="B",CNCSIS_B*VLOOKUP(T88,Coef!$E$2:$F$17,2,FALSE),IF(E88="C",CNCSIS_C*VLOOKUP(T88,Coef!$E$2:$F$17,2,FALSE),"")))</f>
        <v/>
      </c>
      <c r="J88" s="67" t="str">
        <f>IF(OR($B88="",$C88="",$D88="",$E88="",$F88="",$F88&gt;an_final,$S88=FALSE),"",IF(E88="B",CNCSIS_B*VLOOKUP(T88,Coef!$E$2:$F$17,2,FALSE),IF(E88="C",CNCSIS_C*VLOOKUP(T88,Coef!$E$2:$F$17,2,FALSE),"")))</f>
        <v/>
      </c>
      <c r="K88" s="35" t="str">
        <f t="shared" si="19"/>
        <v/>
      </c>
      <c r="L88" s="35" t="str">
        <f t="shared" si="20"/>
        <v/>
      </c>
      <c r="M88" s="35" t="str">
        <f t="shared" si="21"/>
        <v/>
      </c>
      <c r="N88" s="35" t="str">
        <f t="shared" si="22"/>
        <v/>
      </c>
      <c r="O88" s="226" t="str">
        <f t="shared" si="13"/>
        <v/>
      </c>
      <c r="P88" s="226" t="str">
        <f t="shared" si="14"/>
        <v/>
      </c>
      <c r="Q88" s="226" t="str">
        <f t="shared" si="15"/>
        <v/>
      </c>
      <c r="R88" s="226" t="str">
        <f t="shared" si="16"/>
        <v/>
      </c>
      <c r="S88" s="367" t="b">
        <f t="shared" si="17"/>
        <v>0</v>
      </c>
      <c r="T88" s="214">
        <f t="shared" si="18"/>
        <v>1</v>
      </c>
    </row>
    <row r="89" spans="1:20" x14ac:dyDescent="0.25">
      <c r="A89" s="216">
        <v>80</v>
      </c>
      <c r="B89" s="39"/>
      <c r="C89" s="39"/>
      <c r="D89" s="39"/>
      <c r="E89" s="38"/>
      <c r="F89" s="38"/>
      <c r="G89" s="38"/>
      <c r="H89" s="38"/>
      <c r="I89" s="67" t="str">
        <f>IF(OR($B89="",$C89="",$D89="",$E89="",$F89="",$F89&lt;an_initial,$F89&gt;an_final,$S89=FALSE),"",IF(E89="B",CNCSIS_B*VLOOKUP(T89,Coef!$E$2:$F$17,2,FALSE),IF(E89="C",CNCSIS_C*VLOOKUP(T89,Coef!$E$2:$F$17,2,FALSE),"")))</f>
        <v/>
      </c>
      <c r="J89" s="67" t="str">
        <f>IF(OR($B89="",$C89="",$D89="",$E89="",$F89="",$F89&gt;an_final,$S89=FALSE),"",IF(E89="B",CNCSIS_B*VLOOKUP(T89,Coef!$E$2:$F$17,2,FALSE),IF(E89="C",CNCSIS_C*VLOOKUP(T89,Coef!$E$2:$F$17,2,FALSE),"")))</f>
        <v/>
      </c>
      <c r="K89" s="35" t="str">
        <f t="shared" si="19"/>
        <v/>
      </c>
      <c r="L89" s="35" t="str">
        <f t="shared" si="20"/>
        <v/>
      </c>
      <c r="M89" s="35" t="str">
        <f t="shared" si="21"/>
        <v/>
      </c>
      <c r="N89" s="35" t="str">
        <f t="shared" si="22"/>
        <v/>
      </c>
      <c r="O89" s="226" t="str">
        <f t="shared" si="13"/>
        <v/>
      </c>
      <c r="P89" s="226" t="str">
        <f t="shared" si="14"/>
        <v/>
      </c>
      <c r="Q89" s="226" t="str">
        <f t="shared" si="15"/>
        <v/>
      </c>
      <c r="R89" s="226" t="str">
        <f t="shared" si="16"/>
        <v/>
      </c>
      <c r="S89" s="367" t="b">
        <f t="shared" si="17"/>
        <v>0</v>
      </c>
      <c r="T89" s="214">
        <f t="shared" si="18"/>
        <v>1</v>
      </c>
    </row>
    <row r="90" spans="1:20" x14ac:dyDescent="0.25">
      <c r="A90" s="216">
        <v>81</v>
      </c>
      <c r="B90" s="39"/>
      <c r="C90" s="39"/>
      <c r="D90" s="39"/>
      <c r="E90" s="38"/>
      <c r="F90" s="38"/>
      <c r="G90" s="38"/>
      <c r="H90" s="38"/>
      <c r="I90" s="67" t="str">
        <f>IF(OR($B90="",$C90="",$D90="",$E90="",$F90="",$F90&lt;an_initial,$F90&gt;an_final,$S90=FALSE),"",IF(E90="B",CNCSIS_B*VLOOKUP(T90,Coef!$E$2:$F$17,2,FALSE),IF(E90="C",CNCSIS_C*VLOOKUP(T90,Coef!$E$2:$F$17,2,FALSE),"")))</f>
        <v/>
      </c>
      <c r="J90" s="67" t="str">
        <f>IF(OR($B90="",$C90="",$D90="",$E90="",$F90="",$F90&gt;an_final,$S90=FALSE),"",IF(E90="B",CNCSIS_B*VLOOKUP(T90,Coef!$E$2:$F$17,2,FALSE),IF(E90="C",CNCSIS_C*VLOOKUP(T90,Coef!$E$2:$F$17,2,FALSE),"")))</f>
        <v/>
      </c>
      <c r="K90" s="35" t="str">
        <f t="shared" si="19"/>
        <v/>
      </c>
      <c r="L90" s="35" t="str">
        <f t="shared" si="20"/>
        <v/>
      </c>
      <c r="M90" s="35" t="str">
        <f t="shared" si="21"/>
        <v/>
      </c>
      <c r="N90" s="35" t="str">
        <f t="shared" si="22"/>
        <v/>
      </c>
      <c r="O90" s="226" t="str">
        <f t="shared" si="13"/>
        <v/>
      </c>
      <c r="P90" s="226" t="str">
        <f t="shared" si="14"/>
        <v/>
      </c>
      <c r="Q90" s="226" t="str">
        <f t="shared" si="15"/>
        <v/>
      </c>
      <c r="R90" s="226" t="str">
        <f t="shared" si="16"/>
        <v/>
      </c>
      <c r="S90" s="367" t="b">
        <f t="shared" si="17"/>
        <v>0</v>
      </c>
      <c r="T90" s="214">
        <f t="shared" si="18"/>
        <v>1</v>
      </c>
    </row>
    <row r="91" spans="1:20" x14ac:dyDescent="0.25">
      <c r="A91" s="216">
        <v>82</v>
      </c>
      <c r="B91" s="39"/>
      <c r="C91" s="39"/>
      <c r="D91" s="39"/>
      <c r="E91" s="38"/>
      <c r="F91" s="38"/>
      <c r="G91" s="38"/>
      <c r="H91" s="38"/>
      <c r="I91" s="67" t="str">
        <f>IF(OR($B91="",$C91="",$D91="",$E91="",$F91="",$F91&lt;an_initial,$F91&gt;an_final,$S91=FALSE),"",IF(E91="B",CNCSIS_B*VLOOKUP(T91,Coef!$E$2:$F$17,2,FALSE),IF(E91="C",CNCSIS_C*VLOOKUP(T91,Coef!$E$2:$F$17,2,FALSE),"")))</f>
        <v/>
      </c>
      <c r="J91" s="67" t="str">
        <f>IF(OR($B91="",$C91="",$D91="",$E91="",$F91="",$F91&gt;an_final,$S91=FALSE),"",IF(E91="B",CNCSIS_B*VLOOKUP(T91,Coef!$E$2:$F$17,2,FALSE),IF(E91="C",CNCSIS_C*VLOOKUP(T91,Coef!$E$2:$F$17,2,FALSE),"")))</f>
        <v/>
      </c>
      <c r="K91" s="35" t="str">
        <f t="shared" si="19"/>
        <v/>
      </c>
      <c r="L91" s="35" t="str">
        <f t="shared" si="20"/>
        <v/>
      </c>
      <c r="M91" s="35" t="str">
        <f t="shared" si="21"/>
        <v/>
      </c>
      <c r="N91" s="35" t="str">
        <f t="shared" si="22"/>
        <v/>
      </c>
      <c r="O91" s="226" t="str">
        <f t="shared" si="13"/>
        <v/>
      </c>
      <c r="P91" s="226" t="str">
        <f t="shared" si="14"/>
        <v/>
      </c>
      <c r="Q91" s="226" t="str">
        <f t="shared" si="15"/>
        <v/>
      </c>
      <c r="R91" s="226" t="str">
        <f t="shared" si="16"/>
        <v/>
      </c>
      <c r="S91" s="367" t="b">
        <f t="shared" si="17"/>
        <v>0</v>
      </c>
      <c r="T91" s="214">
        <f t="shared" si="18"/>
        <v>1</v>
      </c>
    </row>
    <row r="92" spans="1:20" x14ac:dyDescent="0.25">
      <c r="A92" s="216">
        <v>83</v>
      </c>
      <c r="B92" s="39"/>
      <c r="C92" s="39"/>
      <c r="D92" s="39"/>
      <c r="E92" s="38"/>
      <c r="F92" s="38"/>
      <c r="G92" s="38"/>
      <c r="H92" s="38"/>
      <c r="I92" s="67" t="str">
        <f>IF(OR($B92="",$C92="",$D92="",$E92="",$F92="",$F92&lt;an_initial,$F92&gt;an_final,$S92=FALSE),"",IF(E92="B",CNCSIS_B*VLOOKUP(T92,Coef!$E$2:$F$17,2,FALSE),IF(E92="C",CNCSIS_C*VLOOKUP(T92,Coef!$E$2:$F$17,2,FALSE),"")))</f>
        <v/>
      </c>
      <c r="J92" s="67" t="str">
        <f>IF(OR($B92="",$C92="",$D92="",$E92="",$F92="",$F92&gt;an_final,$S92=FALSE),"",IF(E92="B",CNCSIS_B*VLOOKUP(T92,Coef!$E$2:$F$17,2,FALSE),IF(E92="C",CNCSIS_C*VLOOKUP(T92,Coef!$E$2:$F$17,2,FALSE),"")))</f>
        <v/>
      </c>
      <c r="K92" s="35" t="str">
        <f t="shared" si="19"/>
        <v/>
      </c>
      <c r="L92" s="35" t="str">
        <f t="shared" si="20"/>
        <v/>
      </c>
      <c r="M92" s="35" t="str">
        <f t="shared" si="21"/>
        <v/>
      </c>
      <c r="N92" s="35" t="str">
        <f t="shared" si="22"/>
        <v/>
      </c>
      <c r="O92" s="226" t="str">
        <f t="shared" si="13"/>
        <v/>
      </c>
      <c r="P92" s="226" t="str">
        <f t="shared" si="14"/>
        <v/>
      </c>
      <c r="Q92" s="226" t="str">
        <f t="shared" si="15"/>
        <v/>
      </c>
      <c r="R92" s="226" t="str">
        <f t="shared" si="16"/>
        <v/>
      </c>
      <c r="S92" s="367" t="b">
        <f t="shared" si="17"/>
        <v>0</v>
      </c>
      <c r="T92" s="214">
        <f t="shared" si="18"/>
        <v>1</v>
      </c>
    </row>
    <row r="93" spans="1:20" x14ac:dyDescent="0.25">
      <c r="A93" s="216">
        <v>84</v>
      </c>
      <c r="B93" s="39"/>
      <c r="C93" s="39"/>
      <c r="D93" s="39"/>
      <c r="E93" s="38"/>
      <c r="F93" s="38"/>
      <c r="G93" s="38"/>
      <c r="H93" s="38"/>
      <c r="I93" s="67" t="str">
        <f>IF(OR($B93="",$C93="",$D93="",$E93="",$F93="",$F93&lt;an_initial,$F93&gt;an_final,$S93=FALSE),"",IF(E93="B",CNCSIS_B*VLOOKUP(T93,Coef!$E$2:$F$17,2,FALSE),IF(E93="C",CNCSIS_C*VLOOKUP(T93,Coef!$E$2:$F$17,2,FALSE),"")))</f>
        <v/>
      </c>
      <c r="J93" s="67" t="str">
        <f>IF(OR($B93="",$C93="",$D93="",$E93="",$F93="",$F93&gt;an_final,$S93=FALSE),"",IF(E93="B",CNCSIS_B*VLOOKUP(T93,Coef!$E$2:$F$17,2,FALSE),IF(E93="C",CNCSIS_C*VLOOKUP(T93,Coef!$E$2:$F$17,2,FALSE),"")))</f>
        <v/>
      </c>
      <c r="K93" s="35" t="str">
        <f t="shared" si="19"/>
        <v/>
      </c>
      <c r="L93" s="35" t="str">
        <f t="shared" si="20"/>
        <v/>
      </c>
      <c r="M93" s="35" t="str">
        <f t="shared" si="21"/>
        <v/>
      </c>
      <c r="N93" s="35" t="str">
        <f t="shared" si="22"/>
        <v/>
      </c>
      <c r="O93" s="226" t="str">
        <f t="shared" si="13"/>
        <v/>
      </c>
      <c r="P93" s="226" t="str">
        <f t="shared" si="14"/>
        <v/>
      </c>
      <c r="Q93" s="226" t="str">
        <f t="shared" si="15"/>
        <v/>
      </c>
      <c r="R93" s="226" t="str">
        <f t="shared" si="16"/>
        <v/>
      </c>
      <c r="S93" s="367" t="b">
        <f t="shared" si="17"/>
        <v>0</v>
      </c>
      <c r="T93" s="214">
        <f t="shared" si="18"/>
        <v>1</v>
      </c>
    </row>
    <row r="94" spans="1:20" x14ac:dyDescent="0.25">
      <c r="A94" s="216">
        <v>85</v>
      </c>
      <c r="B94" s="39"/>
      <c r="C94" s="39"/>
      <c r="D94" s="39"/>
      <c r="E94" s="38"/>
      <c r="F94" s="38"/>
      <c r="G94" s="38"/>
      <c r="H94" s="38"/>
      <c r="I94" s="67" t="str">
        <f>IF(OR($B94="",$C94="",$D94="",$E94="",$F94="",$F94&lt;an_initial,$F94&gt;an_final,$S94=FALSE),"",IF(E94="B",CNCSIS_B*VLOOKUP(T94,Coef!$E$2:$F$17,2,FALSE),IF(E94="C",CNCSIS_C*VLOOKUP(T94,Coef!$E$2:$F$17,2,FALSE),"")))</f>
        <v/>
      </c>
      <c r="J94" s="67" t="str">
        <f>IF(OR($B94="",$C94="",$D94="",$E94="",$F94="",$F94&gt;an_final,$S94=FALSE),"",IF(E94="B",CNCSIS_B*VLOOKUP(T94,Coef!$E$2:$F$17,2,FALSE),IF(E94="C",CNCSIS_C*VLOOKUP(T94,Coef!$E$2:$F$17,2,FALSE),"")))</f>
        <v/>
      </c>
      <c r="K94" s="35" t="str">
        <f t="shared" si="19"/>
        <v/>
      </c>
      <c r="L94" s="35" t="str">
        <f t="shared" si="20"/>
        <v/>
      </c>
      <c r="M94" s="35" t="str">
        <f t="shared" si="21"/>
        <v/>
      </c>
      <c r="N94" s="35" t="str">
        <f t="shared" si="22"/>
        <v/>
      </c>
      <c r="O94" s="226" t="str">
        <f t="shared" si="13"/>
        <v/>
      </c>
      <c r="P94" s="226" t="str">
        <f t="shared" si="14"/>
        <v/>
      </c>
      <c r="Q94" s="226" t="str">
        <f t="shared" si="15"/>
        <v/>
      </c>
      <c r="R94" s="226" t="str">
        <f t="shared" si="16"/>
        <v/>
      </c>
      <c r="S94" s="367" t="b">
        <f t="shared" si="17"/>
        <v>0</v>
      </c>
      <c r="T94" s="214">
        <f t="shared" si="18"/>
        <v>1</v>
      </c>
    </row>
    <row r="95" spans="1:20" x14ac:dyDescent="0.25">
      <c r="A95" s="216">
        <v>86</v>
      </c>
      <c r="B95" s="39"/>
      <c r="C95" s="39"/>
      <c r="D95" s="39"/>
      <c r="E95" s="38"/>
      <c r="F95" s="38"/>
      <c r="G95" s="38"/>
      <c r="H95" s="38"/>
      <c r="I95" s="67" t="str">
        <f>IF(OR($B95="",$C95="",$D95="",$E95="",$F95="",$F95&lt;an_initial,$F95&gt;an_final,$S95=FALSE),"",IF(E95="B",CNCSIS_B*VLOOKUP(T95,Coef!$E$2:$F$17,2,FALSE),IF(E95="C",CNCSIS_C*VLOOKUP(T95,Coef!$E$2:$F$17,2,FALSE),"")))</f>
        <v/>
      </c>
      <c r="J95" s="67" t="str">
        <f>IF(OR($B95="",$C95="",$D95="",$E95="",$F95="",$F95&gt;an_final,$S95=FALSE),"",IF(E95="B",CNCSIS_B*VLOOKUP(T95,Coef!$E$2:$F$17,2,FALSE),IF(E95="C",CNCSIS_C*VLOOKUP(T95,Coef!$E$2:$F$17,2,FALSE),"")))</f>
        <v/>
      </c>
      <c r="K95" s="35" t="str">
        <f t="shared" si="19"/>
        <v/>
      </c>
      <c r="L95" s="35" t="str">
        <f t="shared" si="20"/>
        <v/>
      </c>
      <c r="M95" s="35" t="str">
        <f t="shared" si="21"/>
        <v/>
      </c>
      <c r="N95" s="35" t="str">
        <f t="shared" si="22"/>
        <v/>
      </c>
      <c r="O95" s="226" t="str">
        <f t="shared" si="13"/>
        <v/>
      </c>
      <c r="P95" s="226" t="str">
        <f t="shared" si="14"/>
        <v/>
      </c>
      <c r="Q95" s="226" t="str">
        <f t="shared" si="15"/>
        <v/>
      </c>
      <c r="R95" s="226" t="str">
        <f t="shared" si="16"/>
        <v/>
      </c>
      <c r="S95" s="367" t="b">
        <f t="shared" si="17"/>
        <v>0</v>
      </c>
      <c r="T95" s="214">
        <f t="shared" si="18"/>
        <v>1</v>
      </c>
    </row>
    <row r="96" spans="1:20" x14ac:dyDescent="0.25">
      <c r="A96" s="216">
        <v>87</v>
      </c>
      <c r="B96" s="39"/>
      <c r="C96" s="39"/>
      <c r="D96" s="39"/>
      <c r="E96" s="38"/>
      <c r="F96" s="38"/>
      <c r="G96" s="38"/>
      <c r="H96" s="38"/>
      <c r="I96" s="67" t="str">
        <f>IF(OR($B96="",$C96="",$D96="",$E96="",$F96="",$F96&lt;an_initial,$F96&gt;an_final,$S96=FALSE),"",IF(E96="B",CNCSIS_B*VLOOKUP(T96,Coef!$E$2:$F$17,2,FALSE),IF(E96="C",CNCSIS_C*VLOOKUP(T96,Coef!$E$2:$F$17,2,FALSE),"")))</f>
        <v/>
      </c>
      <c r="J96" s="67" t="str">
        <f>IF(OR($B96="",$C96="",$D96="",$E96="",$F96="",$F96&gt;an_final,$S96=FALSE),"",IF(E96="B",CNCSIS_B*VLOOKUP(T96,Coef!$E$2:$F$17,2,FALSE),IF(E96="C",CNCSIS_C*VLOOKUP(T96,Coef!$E$2:$F$17,2,FALSE),"")))</f>
        <v/>
      </c>
      <c r="K96" s="35" t="str">
        <f t="shared" si="19"/>
        <v/>
      </c>
      <c r="L96" s="35" t="str">
        <f t="shared" si="20"/>
        <v/>
      </c>
      <c r="M96" s="35" t="str">
        <f t="shared" si="21"/>
        <v/>
      </c>
      <c r="N96" s="35" t="str">
        <f t="shared" si="22"/>
        <v/>
      </c>
      <c r="O96" s="226" t="str">
        <f t="shared" si="13"/>
        <v/>
      </c>
      <c r="P96" s="226" t="str">
        <f t="shared" si="14"/>
        <v/>
      </c>
      <c r="Q96" s="226" t="str">
        <f t="shared" si="15"/>
        <v/>
      </c>
      <c r="R96" s="226" t="str">
        <f t="shared" si="16"/>
        <v/>
      </c>
      <c r="S96" s="367" t="b">
        <f t="shared" si="17"/>
        <v>0</v>
      </c>
      <c r="T96" s="214">
        <f t="shared" si="18"/>
        <v>1</v>
      </c>
    </row>
    <row r="97" spans="1:20" x14ac:dyDescent="0.25">
      <c r="A97" s="216">
        <v>88</v>
      </c>
      <c r="B97" s="39"/>
      <c r="C97" s="39"/>
      <c r="D97" s="39"/>
      <c r="E97" s="38"/>
      <c r="F97" s="38"/>
      <c r="G97" s="38"/>
      <c r="H97" s="38"/>
      <c r="I97" s="67" t="str">
        <f>IF(OR($B97="",$C97="",$D97="",$E97="",$F97="",$F97&lt;an_initial,$F97&gt;an_final,$S97=FALSE),"",IF(E97="B",CNCSIS_B*VLOOKUP(T97,Coef!$E$2:$F$17,2,FALSE),IF(E97="C",CNCSIS_C*VLOOKUP(T97,Coef!$E$2:$F$17,2,FALSE),"")))</f>
        <v/>
      </c>
      <c r="J97" s="67" t="str">
        <f>IF(OR($B97="",$C97="",$D97="",$E97="",$F97="",$F97&gt;an_final,$S97=FALSE),"",IF(E97="B",CNCSIS_B*VLOOKUP(T97,Coef!$E$2:$F$17,2,FALSE),IF(E97="C",CNCSIS_C*VLOOKUP(T97,Coef!$E$2:$F$17,2,FALSE),"")))</f>
        <v/>
      </c>
      <c r="K97" s="35" t="str">
        <f t="shared" si="19"/>
        <v/>
      </c>
      <c r="L97" s="35" t="str">
        <f t="shared" si="20"/>
        <v/>
      </c>
      <c r="M97" s="35" t="str">
        <f t="shared" si="21"/>
        <v/>
      </c>
      <c r="N97" s="35" t="str">
        <f t="shared" si="22"/>
        <v/>
      </c>
      <c r="O97" s="226" t="str">
        <f t="shared" si="13"/>
        <v/>
      </c>
      <c r="P97" s="226" t="str">
        <f t="shared" si="14"/>
        <v/>
      </c>
      <c r="Q97" s="226" t="str">
        <f t="shared" si="15"/>
        <v/>
      </c>
      <c r="R97" s="226" t="str">
        <f t="shared" si="16"/>
        <v/>
      </c>
      <c r="S97" s="367" t="b">
        <f t="shared" si="17"/>
        <v>0</v>
      </c>
      <c r="T97" s="214">
        <f t="shared" si="18"/>
        <v>1</v>
      </c>
    </row>
    <row r="98" spans="1:20" x14ac:dyDescent="0.25">
      <c r="A98" s="216">
        <v>89</v>
      </c>
      <c r="B98" s="39"/>
      <c r="C98" s="39"/>
      <c r="D98" s="39"/>
      <c r="E98" s="38"/>
      <c r="F98" s="38"/>
      <c r="G98" s="38"/>
      <c r="H98" s="38"/>
      <c r="I98" s="67" t="str">
        <f>IF(OR($B98="",$C98="",$D98="",$E98="",$F98="",$F98&lt;an_initial,$F98&gt;an_final,$S98=FALSE),"",IF(E98="B",CNCSIS_B*VLOOKUP(T98,Coef!$E$2:$F$17,2,FALSE),IF(E98="C",CNCSIS_C*VLOOKUP(T98,Coef!$E$2:$F$17,2,FALSE),"")))</f>
        <v/>
      </c>
      <c r="J98" s="67" t="str">
        <f>IF(OR($B98="",$C98="",$D98="",$E98="",$F98="",$F98&gt;an_final,$S98=FALSE),"",IF(E98="B",CNCSIS_B*VLOOKUP(T98,Coef!$E$2:$F$17,2,FALSE),IF(E98="C",CNCSIS_C*VLOOKUP(T98,Coef!$E$2:$F$17,2,FALSE),"")))</f>
        <v/>
      </c>
      <c r="K98" s="35" t="str">
        <f t="shared" si="19"/>
        <v/>
      </c>
      <c r="L98" s="35" t="str">
        <f t="shared" si="20"/>
        <v/>
      </c>
      <c r="M98" s="35" t="str">
        <f t="shared" si="21"/>
        <v/>
      </c>
      <c r="N98" s="35" t="str">
        <f t="shared" si="22"/>
        <v/>
      </c>
      <c r="O98" s="226" t="str">
        <f t="shared" si="13"/>
        <v/>
      </c>
      <c r="P98" s="226" t="str">
        <f t="shared" si="14"/>
        <v/>
      </c>
      <c r="Q98" s="226" t="str">
        <f t="shared" si="15"/>
        <v/>
      </c>
      <c r="R98" s="226" t="str">
        <f t="shared" si="16"/>
        <v/>
      </c>
      <c r="S98" s="367" t="b">
        <f t="shared" si="17"/>
        <v>0</v>
      </c>
      <c r="T98" s="214">
        <f t="shared" si="18"/>
        <v>1</v>
      </c>
    </row>
    <row r="99" spans="1:20" x14ac:dyDescent="0.25">
      <c r="A99" s="216">
        <v>90</v>
      </c>
      <c r="B99" s="39"/>
      <c r="C99" s="39"/>
      <c r="D99" s="39"/>
      <c r="E99" s="38"/>
      <c r="F99" s="38"/>
      <c r="G99" s="38"/>
      <c r="H99" s="38"/>
      <c r="I99" s="67" t="str">
        <f>IF(OR($B99="",$C99="",$D99="",$E99="",$F99="",$F99&lt;an_initial,$F99&gt;an_final,$S99=FALSE),"",IF(E99="B",CNCSIS_B*VLOOKUP(T99,Coef!$E$2:$F$17,2,FALSE),IF(E99="C",CNCSIS_C*VLOOKUP(T99,Coef!$E$2:$F$17,2,FALSE),"")))</f>
        <v/>
      </c>
      <c r="J99" s="67" t="str">
        <f>IF(OR($B99="",$C99="",$D99="",$E99="",$F99="",$F99&gt;an_final,$S99=FALSE),"",IF(E99="B",CNCSIS_B*VLOOKUP(T99,Coef!$E$2:$F$17,2,FALSE),IF(E99="C",CNCSIS_C*VLOOKUP(T99,Coef!$E$2:$F$17,2,FALSE),"")))</f>
        <v/>
      </c>
      <c r="K99" s="35" t="str">
        <f t="shared" si="19"/>
        <v/>
      </c>
      <c r="L99" s="35" t="str">
        <f t="shared" si="20"/>
        <v/>
      </c>
      <c r="M99" s="35" t="str">
        <f t="shared" si="21"/>
        <v/>
      </c>
      <c r="N99" s="35" t="str">
        <f t="shared" si="22"/>
        <v/>
      </c>
      <c r="O99" s="226" t="str">
        <f t="shared" si="13"/>
        <v/>
      </c>
      <c r="P99" s="226" t="str">
        <f t="shared" si="14"/>
        <v/>
      </c>
      <c r="Q99" s="226" t="str">
        <f t="shared" si="15"/>
        <v/>
      </c>
      <c r="R99" s="226" t="str">
        <f t="shared" si="16"/>
        <v/>
      </c>
      <c r="S99" s="367" t="b">
        <f t="shared" si="17"/>
        <v>0</v>
      </c>
      <c r="T99" s="214">
        <f t="shared" si="18"/>
        <v>1</v>
      </c>
    </row>
    <row r="100" spans="1:20" x14ac:dyDescent="0.25">
      <c r="A100" s="216">
        <v>91</v>
      </c>
      <c r="B100" s="39"/>
      <c r="C100" s="39"/>
      <c r="D100" s="39"/>
      <c r="E100" s="38"/>
      <c r="F100" s="38"/>
      <c r="G100" s="38"/>
      <c r="H100" s="38"/>
      <c r="I100" s="67" t="str">
        <f>IF(OR($B100="",$C100="",$D100="",$E100="",$F100="",$F100&lt;an_initial,$F100&gt;an_final,$S100=FALSE),"",IF(E100="B",CNCSIS_B*VLOOKUP(T100,Coef!$E$2:$F$17,2,FALSE),IF(E100="C",CNCSIS_C*VLOOKUP(T100,Coef!$E$2:$F$17,2,FALSE),"")))</f>
        <v/>
      </c>
      <c r="J100" s="67" t="str">
        <f>IF(OR($B100="",$C100="",$D100="",$E100="",$F100="",$F100&gt;an_final,$S100=FALSE),"",IF(E100="B",CNCSIS_B*VLOOKUP(T100,Coef!$E$2:$F$17,2,FALSE),IF(E100="C",CNCSIS_C*VLOOKUP(T100,Coef!$E$2:$F$17,2,FALSE),"")))</f>
        <v/>
      </c>
      <c r="K100" s="35" t="str">
        <f t="shared" si="19"/>
        <v/>
      </c>
      <c r="L100" s="35" t="str">
        <f t="shared" si="20"/>
        <v/>
      </c>
      <c r="M100" s="35" t="str">
        <f t="shared" si="21"/>
        <v/>
      </c>
      <c r="N100" s="35" t="str">
        <f t="shared" si="22"/>
        <v/>
      </c>
      <c r="O100" s="226" t="str">
        <f t="shared" si="13"/>
        <v/>
      </c>
      <c r="P100" s="226" t="str">
        <f t="shared" si="14"/>
        <v/>
      </c>
      <c r="Q100" s="226" t="str">
        <f t="shared" si="15"/>
        <v/>
      </c>
      <c r="R100" s="226" t="str">
        <f t="shared" si="16"/>
        <v/>
      </c>
      <c r="S100" s="367" t="b">
        <f t="shared" si="17"/>
        <v>0</v>
      </c>
      <c r="T100" s="214">
        <f t="shared" si="18"/>
        <v>1</v>
      </c>
    </row>
    <row r="101" spans="1:20" x14ac:dyDescent="0.25">
      <c r="A101" s="216">
        <v>92</v>
      </c>
      <c r="B101" s="39"/>
      <c r="C101" s="39"/>
      <c r="D101" s="39"/>
      <c r="E101" s="38"/>
      <c r="F101" s="38"/>
      <c r="G101" s="38"/>
      <c r="H101" s="38"/>
      <c r="I101" s="67" t="str">
        <f>IF(OR($B101="",$C101="",$D101="",$E101="",$F101="",$F101&lt;an_initial,$F101&gt;an_final,$S101=FALSE),"",IF(E101="B",CNCSIS_B*VLOOKUP(T101,Coef!$E$2:$F$17,2,FALSE),IF(E101="C",CNCSIS_C*VLOOKUP(T101,Coef!$E$2:$F$17,2,FALSE),"")))</f>
        <v/>
      </c>
      <c r="J101" s="67" t="str">
        <f>IF(OR($B101="",$C101="",$D101="",$E101="",$F101="",$F101&gt;an_final,$S101=FALSE),"",IF(E101="B",CNCSIS_B*VLOOKUP(T101,Coef!$E$2:$F$17,2,FALSE),IF(E101="C",CNCSIS_C*VLOOKUP(T101,Coef!$E$2:$F$17,2,FALSE),"")))</f>
        <v/>
      </c>
      <c r="K101" s="35" t="str">
        <f t="shared" si="19"/>
        <v/>
      </c>
      <c r="L101" s="35" t="str">
        <f t="shared" si="20"/>
        <v/>
      </c>
      <c r="M101" s="35" t="str">
        <f t="shared" si="21"/>
        <v/>
      </c>
      <c r="N101" s="35" t="str">
        <f t="shared" si="22"/>
        <v/>
      </c>
      <c r="O101" s="226" t="str">
        <f t="shared" si="13"/>
        <v/>
      </c>
      <c r="P101" s="226" t="str">
        <f t="shared" si="14"/>
        <v/>
      </c>
      <c r="Q101" s="226" t="str">
        <f t="shared" si="15"/>
        <v/>
      </c>
      <c r="R101" s="226" t="str">
        <f t="shared" si="16"/>
        <v/>
      </c>
      <c r="S101" s="367" t="b">
        <f t="shared" si="17"/>
        <v>0</v>
      </c>
      <c r="T101" s="214">
        <f t="shared" si="18"/>
        <v>1</v>
      </c>
    </row>
    <row r="102" spans="1:20" x14ac:dyDescent="0.25">
      <c r="A102" s="216">
        <v>93</v>
      </c>
      <c r="B102" s="39"/>
      <c r="C102" s="39"/>
      <c r="D102" s="39"/>
      <c r="E102" s="38"/>
      <c r="F102" s="38"/>
      <c r="G102" s="38"/>
      <c r="H102" s="38"/>
      <c r="I102" s="67" t="str">
        <f>IF(OR($B102="",$C102="",$D102="",$E102="",$F102="",$F102&lt;an_initial,$F102&gt;an_final,$S102=FALSE),"",IF(E102="B",CNCSIS_B*VLOOKUP(T102,Coef!$E$2:$F$17,2,FALSE),IF(E102="C",CNCSIS_C*VLOOKUP(T102,Coef!$E$2:$F$17,2,FALSE),"")))</f>
        <v/>
      </c>
      <c r="J102" s="67" t="str">
        <f>IF(OR($B102="",$C102="",$D102="",$E102="",$F102="",$F102&gt;an_final,$S102=FALSE),"",IF(E102="B",CNCSIS_B*VLOOKUP(T102,Coef!$E$2:$F$17,2,FALSE),IF(E102="C",CNCSIS_C*VLOOKUP(T102,Coef!$E$2:$F$17,2,FALSE),"")))</f>
        <v/>
      </c>
      <c r="K102" s="35" t="str">
        <f t="shared" si="19"/>
        <v/>
      </c>
      <c r="L102" s="35" t="str">
        <f t="shared" si="20"/>
        <v/>
      </c>
      <c r="M102" s="35" t="str">
        <f t="shared" si="21"/>
        <v/>
      </c>
      <c r="N102" s="35" t="str">
        <f t="shared" si="22"/>
        <v/>
      </c>
      <c r="O102" s="226" t="str">
        <f t="shared" si="13"/>
        <v/>
      </c>
      <c r="P102" s="226" t="str">
        <f t="shared" si="14"/>
        <v/>
      </c>
      <c r="Q102" s="226" t="str">
        <f t="shared" si="15"/>
        <v/>
      </c>
      <c r="R102" s="226" t="str">
        <f t="shared" si="16"/>
        <v/>
      </c>
      <c r="S102" s="367" t="b">
        <f t="shared" si="17"/>
        <v>0</v>
      </c>
      <c r="T102" s="214">
        <f t="shared" si="18"/>
        <v>1</v>
      </c>
    </row>
    <row r="103" spans="1:20" x14ac:dyDescent="0.25">
      <c r="A103" s="216">
        <v>94</v>
      </c>
      <c r="B103" s="39"/>
      <c r="C103" s="39"/>
      <c r="D103" s="39"/>
      <c r="E103" s="38"/>
      <c r="F103" s="38"/>
      <c r="G103" s="38"/>
      <c r="H103" s="38"/>
      <c r="I103" s="67" t="str">
        <f>IF(OR($B103="",$C103="",$D103="",$E103="",$F103="",$F103&lt;an_initial,$F103&gt;an_final,$S103=FALSE),"",IF(E103="B",CNCSIS_B*VLOOKUP(T103,Coef!$E$2:$F$17,2,FALSE),IF(E103="C",CNCSIS_C*VLOOKUP(T103,Coef!$E$2:$F$17,2,FALSE),"")))</f>
        <v/>
      </c>
      <c r="J103" s="67" t="str">
        <f>IF(OR($B103="",$C103="",$D103="",$E103="",$F103="",$F103&gt;an_final,$S103=FALSE),"",IF(E103="B",CNCSIS_B*VLOOKUP(T103,Coef!$E$2:$F$17,2,FALSE),IF(E103="C",CNCSIS_C*VLOOKUP(T103,Coef!$E$2:$F$17,2,FALSE),"")))</f>
        <v/>
      </c>
      <c r="K103" s="35" t="str">
        <f t="shared" si="19"/>
        <v/>
      </c>
      <c r="L103" s="35" t="str">
        <f t="shared" si="20"/>
        <v/>
      </c>
      <c r="M103" s="35" t="str">
        <f t="shared" si="21"/>
        <v/>
      </c>
      <c r="N103" s="35" t="str">
        <f t="shared" si="22"/>
        <v/>
      </c>
      <c r="O103" s="226" t="str">
        <f t="shared" si="13"/>
        <v/>
      </c>
      <c r="P103" s="226" t="str">
        <f t="shared" si="14"/>
        <v/>
      </c>
      <c r="Q103" s="226" t="str">
        <f t="shared" si="15"/>
        <v/>
      </c>
      <c r="R103" s="226" t="str">
        <f t="shared" si="16"/>
        <v/>
      </c>
      <c r="S103" s="367" t="b">
        <f t="shared" si="17"/>
        <v>0</v>
      </c>
      <c r="T103" s="214">
        <f t="shared" si="18"/>
        <v>1</v>
      </c>
    </row>
    <row r="104" spans="1:20" x14ac:dyDescent="0.25">
      <c r="A104" s="216">
        <v>95</v>
      </c>
      <c r="B104" s="39"/>
      <c r="C104" s="39"/>
      <c r="D104" s="39"/>
      <c r="E104" s="38"/>
      <c r="F104" s="38"/>
      <c r="G104" s="38"/>
      <c r="H104" s="38"/>
      <c r="I104" s="67" t="str">
        <f>IF(OR($B104="",$C104="",$D104="",$E104="",$F104="",$F104&lt;an_initial,$F104&gt;an_final,$S104=FALSE),"",IF(E104="B",CNCSIS_B*VLOOKUP(T104,Coef!$E$2:$F$17,2,FALSE),IF(E104="C",CNCSIS_C*VLOOKUP(T104,Coef!$E$2:$F$17,2,FALSE),"")))</f>
        <v/>
      </c>
      <c r="J104" s="67" t="str">
        <f>IF(OR($B104="",$C104="",$D104="",$E104="",$F104="",$F104&gt;an_final,$S104=FALSE),"",IF(E104="B",CNCSIS_B*VLOOKUP(T104,Coef!$E$2:$F$17,2,FALSE),IF(E104="C",CNCSIS_C*VLOOKUP(T104,Coef!$E$2:$F$17,2,FALSE),"")))</f>
        <v/>
      </c>
      <c r="K104" s="35" t="str">
        <f t="shared" si="19"/>
        <v/>
      </c>
      <c r="L104" s="35" t="str">
        <f t="shared" si="20"/>
        <v/>
      </c>
      <c r="M104" s="35" t="str">
        <f t="shared" si="21"/>
        <v/>
      </c>
      <c r="N104" s="35" t="str">
        <f t="shared" si="22"/>
        <v/>
      </c>
      <c r="O104" s="226" t="str">
        <f t="shared" si="13"/>
        <v/>
      </c>
      <c r="P104" s="226" t="str">
        <f t="shared" si="14"/>
        <v/>
      </c>
      <c r="Q104" s="226" t="str">
        <f t="shared" si="15"/>
        <v/>
      </c>
      <c r="R104" s="226" t="str">
        <f t="shared" si="16"/>
        <v/>
      </c>
      <c r="S104" s="367" t="b">
        <f t="shared" si="17"/>
        <v>0</v>
      </c>
      <c r="T104" s="214">
        <f t="shared" si="18"/>
        <v>1</v>
      </c>
    </row>
    <row r="105" spans="1:20" x14ac:dyDescent="0.25">
      <c r="A105" s="216">
        <v>96</v>
      </c>
      <c r="B105" s="39"/>
      <c r="C105" s="39"/>
      <c r="D105" s="39"/>
      <c r="E105" s="38"/>
      <c r="F105" s="38"/>
      <c r="G105" s="38"/>
      <c r="H105" s="38"/>
      <c r="I105" s="67" t="str">
        <f>IF(OR($B105="",$C105="",$D105="",$E105="",$F105="",$F105&lt;an_initial,$F105&gt;an_final,$S105=FALSE),"",IF(E105="B",CNCSIS_B*VLOOKUP(T105,Coef!$E$2:$F$17,2,FALSE),IF(E105="C",CNCSIS_C*VLOOKUP(T105,Coef!$E$2:$F$17,2,FALSE),"")))</f>
        <v/>
      </c>
      <c r="J105" s="67" t="str">
        <f>IF(OR($B105="",$C105="",$D105="",$E105="",$F105="",$F105&gt;an_final,$S105=FALSE),"",IF(E105="B",CNCSIS_B*VLOOKUP(T105,Coef!$E$2:$F$17,2,FALSE),IF(E105="C",CNCSIS_C*VLOOKUP(T105,Coef!$E$2:$F$17,2,FALSE),"")))</f>
        <v/>
      </c>
      <c r="K105" s="35" t="str">
        <f t="shared" si="19"/>
        <v/>
      </c>
      <c r="L105" s="35" t="str">
        <f t="shared" si="20"/>
        <v/>
      </c>
      <c r="M105" s="35" t="str">
        <f t="shared" si="21"/>
        <v/>
      </c>
      <c r="N105" s="35" t="str">
        <f t="shared" si="22"/>
        <v/>
      </c>
      <c r="O105" s="226" t="str">
        <f t="shared" si="13"/>
        <v/>
      </c>
      <c r="P105" s="226" t="str">
        <f t="shared" si="14"/>
        <v/>
      </c>
      <c r="Q105" s="226" t="str">
        <f t="shared" si="15"/>
        <v/>
      </c>
      <c r="R105" s="226" t="str">
        <f t="shared" si="16"/>
        <v/>
      </c>
      <c r="S105" s="367" t="b">
        <f t="shared" si="17"/>
        <v>0</v>
      </c>
      <c r="T105" s="214">
        <f t="shared" si="18"/>
        <v>1</v>
      </c>
    </row>
    <row r="106" spans="1:20" x14ac:dyDescent="0.25">
      <c r="A106" s="216">
        <v>97</v>
      </c>
      <c r="B106" s="39"/>
      <c r="C106" s="39"/>
      <c r="D106" s="39"/>
      <c r="E106" s="38"/>
      <c r="F106" s="38"/>
      <c r="G106" s="38"/>
      <c r="H106" s="38"/>
      <c r="I106" s="67" t="str">
        <f>IF(OR($B106="",$C106="",$D106="",$E106="",$F106="",$F106&lt;an_initial,$F106&gt;an_final,$S106=FALSE),"",IF(E106="B",CNCSIS_B*VLOOKUP(T106,Coef!$E$2:$F$17,2,FALSE),IF(E106="C",CNCSIS_C*VLOOKUP(T106,Coef!$E$2:$F$17,2,FALSE),"")))</f>
        <v/>
      </c>
      <c r="J106" s="67" t="str">
        <f>IF(OR($B106="",$C106="",$D106="",$E106="",$F106="",$F106&gt;an_final,$S106=FALSE),"",IF(E106="B",CNCSIS_B*VLOOKUP(T106,Coef!$E$2:$F$17,2,FALSE),IF(E106="C",CNCSIS_C*VLOOKUP(T106,Coef!$E$2:$F$17,2,FALSE),"")))</f>
        <v/>
      </c>
      <c r="K106" s="35" t="str">
        <f t="shared" si="19"/>
        <v/>
      </c>
      <c r="L106" s="35" t="str">
        <f t="shared" si="20"/>
        <v/>
      </c>
      <c r="M106" s="35" t="str">
        <f t="shared" si="21"/>
        <v/>
      </c>
      <c r="N106" s="35" t="str">
        <f t="shared" si="22"/>
        <v/>
      </c>
      <c r="O106" s="226" t="str">
        <f t="shared" si="13"/>
        <v/>
      </c>
      <c r="P106" s="226" t="str">
        <f t="shared" si="14"/>
        <v/>
      </c>
      <c r="Q106" s="226" t="str">
        <f t="shared" si="15"/>
        <v/>
      </c>
      <c r="R106" s="226" t="str">
        <f t="shared" si="16"/>
        <v/>
      </c>
      <c r="S106" s="367" t="b">
        <f t="shared" si="17"/>
        <v>0</v>
      </c>
      <c r="T106" s="214">
        <f t="shared" ref="T106:T137" si="23">LEN(B106)-LEN(SUBSTITUTE(B106,",",""))+1</f>
        <v>1</v>
      </c>
    </row>
    <row r="107" spans="1:20" x14ac:dyDescent="0.25">
      <c r="A107" s="216">
        <v>98</v>
      </c>
      <c r="B107" s="39"/>
      <c r="C107" s="39"/>
      <c r="D107" s="39"/>
      <c r="E107" s="38"/>
      <c r="F107" s="38"/>
      <c r="G107" s="38"/>
      <c r="H107" s="38"/>
      <c r="I107" s="67" t="str">
        <f>IF(OR($B107="",$C107="",$D107="",$E107="",$F107="",$F107&lt;an_initial,$F107&gt;an_final,$S107=FALSE),"",IF(E107="B",CNCSIS_B*VLOOKUP(T107,Coef!$E$2:$F$17,2,FALSE),IF(E107="C",CNCSIS_C*VLOOKUP(T107,Coef!$E$2:$F$17,2,FALSE),"")))</f>
        <v/>
      </c>
      <c r="J107" s="67" t="str">
        <f>IF(OR($B107="",$C107="",$D107="",$E107="",$F107="",$F107&gt;an_final,$S107=FALSE),"",IF(E107="B",CNCSIS_B*VLOOKUP(T107,Coef!$E$2:$F$17,2,FALSE),IF(E107="C",CNCSIS_C*VLOOKUP(T107,Coef!$E$2:$F$17,2,FALSE),"")))</f>
        <v/>
      </c>
      <c r="K107" s="35" t="str">
        <f t="shared" si="19"/>
        <v/>
      </c>
      <c r="L107" s="35" t="str">
        <f t="shared" si="20"/>
        <v/>
      </c>
      <c r="M107" s="35" t="str">
        <f t="shared" si="21"/>
        <v/>
      </c>
      <c r="N107" s="35" t="str">
        <f t="shared" si="22"/>
        <v/>
      </c>
      <c r="O107" s="226" t="str">
        <f t="shared" si="13"/>
        <v/>
      </c>
      <c r="P107" s="226" t="str">
        <f t="shared" si="14"/>
        <v/>
      </c>
      <c r="Q107" s="226" t="str">
        <f t="shared" si="15"/>
        <v/>
      </c>
      <c r="R107" s="226" t="str">
        <f t="shared" si="16"/>
        <v/>
      </c>
      <c r="S107" s="367" t="b">
        <f t="shared" si="17"/>
        <v>0</v>
      </c>
      <c r="T107" s="214">
        <f t="shared" si="23"/>
        <v>1</v>
      </c>
    </row>
    <row r="108" spans="1:20" x14ac:dyDescent="0.25">
      <c r="A108" s="216">
        <v>99</v>
      </c>
      <c r="B108" s="39"/>
      <c r="C108" s="39"/>
      <c r="D108" s="39"/>
      <c r="E108" s="38"/>
      <c r="F108" s="38"/>
      <c r="G108" s="38"/>
      <c r="H108" s="38"/>
      <c r="I108" s="67" t="str">
        <f>IF(OR($B108="",$C108="",$D108="",$E108="",$F108="",$F108&lt;an_initial,$F108&gt;an_final,$S108=FALSE),"",IF(E108="B",CNCSIS_B*VLOOKUP(T108,Coef!$E$2:$F$17,2,FALSE),IF(E108="C",CNCSIS_C*VLOOKUP(T108,Coef!$E$2:$F$17,2,FALSE),"")))</f>
        <v/>
      </c>
      <c r="J108" s="67" t="str">
        <f>IF(OR($B108="",$C108="",$D108="",$E108="",$F108="",$F108&gt;an_final,$S108=FALSE),"",IF(E108="B",CNCSIS_B*VLOOKUP(T108,Coef!$E$2:$F$17,2,FALSE),IF(E108="C",CNCSIS_C*VLOOKUP(T108,Coef!$E$2:$F$17,2,FALSE),"")))</f>
        <v/>
      </c>
      <c r="K108" s="35" t="str">
        <f t="shared" si="19"/>
        <v/>
      </c>
      <c r="L108" s="35" t="str">
        <f t="shared" si="20"/>
        <v/>
      </c>
      <c r="M108" s="35" t="str">
        <f t="shared" si="21"/>
        <v/>
      </c>
      <c r="N108" s="35" t="str">
        <f t="shared" si="22"/>
        <v/>
      </c>
      <c r="O108" s="226" t="str">
        <f t="shared" si="13"/>
        <v/>
      </c>
      <c r="P108" s="226" t="str">
        <f t="shared" si="14"/>
        <v/>
      </c>
      <c r="Q108" s="226" t="str">
        <f t="shared" si="15"/>
        <v/>
      </c>
      <c r="R108" s="226" t="str">
        <f t="shared" si="16"/>
        <v/>
      </c>
      <c r="S108" s="367" t="b">
        <f t="shared" si="17"/>
        <v>0</v>
      </c>
      <c r="T108" s="214">
        <f t="shared" si="23"/>
        <v>1</v>
      </c>
    </row>
    <row r="109" spans="1:20" x14ac:dyDescent="0.25">
      <c r="A109" s="216">
        <v>100</v>
      </c>
      <c r="B109" s="39"/>
      <c r="C109" s="39"/>
      <c r="D109" s="39"/>
      <c r="E109" s="38"/>
      <c r="F109" s="38"/>
      <c r="G109" s="38"/>
      <c r="H109" s="38"/>
      <c r="I109" s="67" t="str">
        <f>IF(OR($B109="",$C109="",$D109="",$E109="",$F109="",$F109&lt;an_initial,$F109&gt;an_final,$S109=FALSE),"",IF(E109="B",CNCSIS_B*VLOOKUP(T109,Coef!$E$2:$F$17,2,FALSE),IF(E109="C",CNCSIS_C*VLOOKUP(T109,Coef!$E$2:$F$17,2,FALSE),"")))</f>
        <v/>
      </c>
      <c r="J109" s="67" t="str">
        <f>IF(OR($B109="",$C109="",$D109="",$E109="",$F109="",$F109&gt;an_final,$S109=FALSE),"",IF(E109="B",CNCSIS_B*VLOOKUP(T109,Coef!$E$2:$F$17,2,FALSE),IF(E109="C",CNCSIS_C*VLOOKUP(T109,Coef!$E$2:$F$17,2,FALSE),"")))</f>
        <v/>
      </c>
      <c r="K109" s="35" t="str">
        <f t="shared" si="19"/>
        <v/>
      </c>
      <c r="L109" s="35" t="str">
        <f t="shared" si="20"/>
        <v/>
      </c>
      <c r="M109" s="35" t="str">
        <f t="shared" si="21"/>
        <v/>
      </c>
      <c r="N109" s="35" t="str">
        <f t="shared" si="22"/>
        <v/>
      </c>
      <c r="O109" s="226" t="str">
        <f t="shared" si="13"/>
        <v/>
      </c>
      <c r="P109" s="226" t="str">
        <f t="shared" si="14"/>
        <v/>
      </c>
      <c r="Q109" s="226" t="str">
        <f t="shared" si="15"/>
        <v/>
      </c>
      <c r="R109" s="226" t="str">
        <f t="shared" si="16"/>
        <v/>
      </c>
      <c r="S109" s="367" t="b">
        <f t="shared" si="17"/>
        <v>0</v>
      </c>
      <c r="T109" s="214">
        <f t="shared" si="23"/>
        <v>1</v>
      </c>
    </row>
    <row r="110" spans="1:20" x14ac:dyDescent="0.25">
      <c r="A110" s="216">
        <v>101</v>
      </c>
      <c r="B110" s="39"/>
      <c r="C110" s="39"/>
      <c r="D110" s="39"/>
      <c r="E110" s="38"/>
      <c r="F110" s="38"/>
      <c r="G110" s="38"/>
      <c r="H110" s="38"/>
      <c r="I110" s="67" t="str">
        <f>IF(OR($B110="",$C110="",$D110="",$E110="",$F110="",$F110&lt;an_initial,$F110&gt;an_final,$S110=FALSE),"",IF(E110="B",CNCSIS_B*VLOOKUP(T110,Coef!$E$2:$F$17,2,FALSE),IF(E110="C",CNCSIS_C*VLOOKUP(T110,Coef!$E$2:$F$17,2,FALSE),"")))</f>
        <v/>
      </c>
      <c r="J110" s="67" t="str">
        <f>IF(OR($B110="",$C110="",$D110="",$E110="",$F110="",$F110&gt;an_final,$S110=FALSE),"",IF(E110="B",CNCSIS_B*VLOOKUP(T110,Coef!$E$2:$F$17,2,FALSE),IF(E110="C",CNCSIS_C*VLOOKUP(T110,Coef!$E$2:$F$17,2,FALSE),"")))</f>
        <v/>
      </c>
      <c r="K110" s="35" t="str">
        <f t="shared" si="19"/>
        <v/>
      </c>
      <c r="L110" s="35" t="str">
        <f t="shared" si="20"/>
        <v/>
      </c>
      <c r="M110" s="35" t="str">
        <f t="shared" si="21"/>
        <v/>
      </c>
      <c r="N110" s="35" t="str">
        <f t="shared" si="22"/>
        <v/>
      </c>
      <c r="O110" s="226" t="str">
        <f t="shared" si="13"/>
        <v/>
      </c>
      <c r="P110" s="226" t="str">
        <f t="shared" si="14"/>
        <v/>
      </c>
      <c r="Q110" s="226" t="str">
        <f t="shared" si="15"/>
        <v/>
      </c>
      <c r="R110" s="226" t="str">
        <f t="shared" si="16"/>
        <v/>
      </c>
      <c r="S110" s="367" t="b">
        <f t="shared" si="17"/>
        <v>0</v>
      </c>
      <c r="T110" s="214">
        <f t="shared" si="23"/>
        <v>1</v>
      </c>
    </row>
    <row r="111" spans="1:20" x14ac:dyDescent="0.25">
      <c r="A111" s="216">
        <v>102</v>
      </c>
      <c r="B111" s="39"/>
      <c r="C111" s="39"/>
      <c r="D111" s="39"/>
      <c r="E111" s="38"/>
      <c r="F111" s="38"/>
      <c r="G111" s="38"/>
      <c r="H111" s="38"/>
      <c r="I111" s="67" t="str">
        <f>IF(OR($B111="",$C111="",$D111="",$E111="",$F111="",$F111&lt;an_initial,$F111&gt;an_final,$S111=FALSE),"",IF(E111="B",CNCSIS_B*VLOOKUP(T111,Coef!$E$2:$F$17,2,FALSE),IF(E111="C",CNCSIS_C*VLOOKUP(T111,Coef!$E$2:$F$17,2,FALSE),"")))</f>
        <v/>
      </c>
      <c r="J111" s="67" t="str">
        <f>IF(OR($B111="",$C111="",$D111="",$E111="",$F111="",$F111&gt;an_final,$S111=FALSE),"",IF(E111="B",CNCSIS_B*VLOOKUP(T111,Coef!$E$2:$F$17,2,FALSE),IF(E111="C",CNCSIS_C*VLOOKUP(T111,Coef!$E$2:$F$17,2,FALSE),"")))</f>
        <v/>
      </c>
      <c r="K111" s="35" t="str">
        <f t="shared" si="19"/>
        <v/>
      </c>
      <c r="L111" s="35" t="str">
        <f t="shared" si="20"/>
        <v/>
      </c>
      <c r="M111" s="35" t="str">
        <f t="shared" si="21"/>
        <v/>
      </c>
      <c r="N111" s="35" t="str">
        <f t="shared" si="22"/>
        <v/>
      </c>
      <c r="O111" s="226" t="str">
        <f t="shared" si="13"/>
        <v/>
      </c>
      <c r="P111" s="226" t="str">
        <f t="shared" si="14"/>
        <v/>
      </c>
      <c r="Q111" s="226" t="str">
        <f t="shared" si="15"/>
        <v/>
      </c>
      <c r="R111" s="226" t="str">
        <f t="shared" si="16"/>
        <v/>
      </c>
      <c r="S111" s="367" t="b">
        <f t="shared" si="17"/>
        <v>0</v>
      </c>
      <c r="T111" s="214">
        <f t="shared" si="23"/>
        <v>1</v>
      </c>
    </row>
    <row r="112" spans="1:20" x14ac:dyDescent="0.25">
      <c r="A112" s="216">
        <v>103</v>
      </c>
      <c r="B112" s="39"/>
      <c r="C112" s="39"/>
      <c r="D112" s="39"/>
      <c r="E112" s="38"/>
      <c r="F112" s="38"/>
      <c r="G112" s="38"/>
      <c r="H112" s="38"/>
      <c r="I112" s="67" t="str">
        <f>IF(OR($B112="",$C112="",$D112="",$E112="",$F112="",$F112&lt;an_initial,$F112&gt;an_final,$S112=FALSE),"",IF(E112="B",CNCSIS_B*VLOOKUP(T112,Coef!$E$2:$F$17,2,FALSE),IF(E112="C",CNCSIS_C*VLOOKUP(T112,Coef!$E$2:$F$17,2,FALSE),"")))</f>
        <v/>
      </c>
      <c r="J112" s="67" t="str">
        <f>IF(OR($B112="",$C112="",$D112="",$E112="",$F112="",$F112&gt;an_final,$S112=FALSE),"",IF(E112="B",CNCSIS_B*VLOOKUP(T112,Coef!$E$2:$F$17,2,FALSE),IF(E112="C",CNCSIS_C*VLOOKUP(T112,Coef!$E$2:$F$17,2,FALSE),"")))</f>
        <v/>
      </c>
      <c r="K112" s="35" t="str">
        <f t="shared" si="19"/>
        <v/>
      </c>
      <c r="L112" s="35" t="str">
        <f t="shared" si="20"/>
        <v/>
      </c>
      <c r="M112" s="35" t="str">
        <f t="shared" si="21"/>
        <v/>
      </c>
      <c r="N112" s="35" t="str">
        <f t="shared" si="22"/>
        <v/>
      </c>
      <c r="O112" s="226" t="str">
        <f t="shared" si="13"/>
        <v/>
      </c>
      <c r="P112" s="226" t="str">
        <f t="shared" si="14"/>
        <v/>
      </c>
      <c r="Q112" s="226" t="str">
        <f t="shared" si="15"/>
        <v/>
      </c>
      <c r="R112" s="226" t="str">
        <f t="shared" si="16"/>
        <v/>
      </c>
      <c r="S112" s="367" t="b">
        <f t="shared" si="17"/>
        <v>0</v>
      </c>
      <c r="T112" s="214">
        <f t="shared" si="23"/>
        <v>1</v>
      </c>
    </row>
    <row r="113" spans="1:20" x14ac:dyDescent="0.25">
      <c r="A113" s="216">
        <v>104</v>
      </c>
      <c r="B113" s="39"/>
      <c r="C113" s="39"/>
      <c r="D113" s="39"/>
      <c r="E113" s="38"/>
      <c r="F113" s="38"/>
      <c r="G113" s="38"/>
      <c r="H113" s="38"/>
      <c r="I113" s="67" t="str">
        <f>IF(OR($B113="",$C113="",$D113="",$E113="",$F113="",$F113&lt;an_initial,$F113&gt;an_final,$S113=FALSE),"",IF(E113="B",CNCSIS_B*VLOOKUP(T113,Coef!$E$2:$F$17,2,FALSE),IF(E113="C",CNCSIS_C*VLOOKUP(T113,Coef!$E$2:$F$17,2,FALSE),"")))</f>
        <v/>
      </c>
      <c r="J113" s="67" t="str">
        <f>IF(OR($B113="",$C113="",$D113="",$E113="",$F113="",$F113&gt;an_final,$S113=FALSE),"",IF(E113="B",CNCSIS_B*VLOOKUP(T113,Coef!$E$2:$F$17,2,FALSE),IF(E113="C",CNCSIS_C*VLOOKUP(T113,Coef!$E$2:$F$17,2,FALSE),"")))</f>
        <v/>
      </c>
      <c r="K113" s="35" t="str">
        <f t="shared" si="19"/>
        <v/>
      </c>
      <c r="L113" s="35" t="str">
        <f t="shared" si="20"/>
        <v/>
      </c>
      <c r="M113" s="35" t="str">
        <f t="shared" si="21"/>
        <v/>
      </c>
      <c r="N113" s="35" t="str">
        <f t="shared" si="22"/>
        <v/>
      </c>
      <c r="O113" s="226" t="str">
        <f t="shared" si="13"/>
        <v/>
      </c>
      <c r="P113" s="226" t="str">
        <f t="shared" si="14"/>
        <v/>
      </c>
      <c r="Q113" s="226" t="str">
        <f t="shared" si="15"/>
        <v/>
      </c>
      <c r="R113" s="226" t="str">
        <f t="shared" si="16"/>
        <v/>
      </c>
      <c r="S113" s="367" t="b">
        <f t="shared" si="17"/>
        <v>0</v>
      </c>
      <c r="T113" s="214">
        <f t="shared" si="23"/>
        <v>1</v>
      </c>
    </row>
    <row r="114" spans="1:20" x14ac:dyDescent="0.25">
      <c r="A114" s="216">
        <v>105</v>
      </c>
      <c r="B114" s="39"/>
      <c r="C114" s="39"/>
      <c r="D114" s="39"/>
      <c r="E114" s="38"/>
      <c r="F114" s="38"/>
      <c r="G114" s="38"/>
      <c r="H114" s="38"/>
      <c r="I114" s="67" t="str">
        <f>IF(OR($B114="",$C114="",$D114="",$E114="",$F114="",$F114&lt;an_initial,$F114&gt;an_final,$S114=FALSE),"",IF(E114="B",CNCSIS_B*VLOOKUP(T114,Coef!$E$2:$F$17,2,FALSE),IF(E114="C",CNCSIS_C*VLOOKUP(T114,Coef!$E$2:$F$17,2,FALSE),"")))</f>
        <v/>
      </c>
      <c r="J114" s="67" t="str">
        <f>IF(OR($B114="",$C114="",$D114="",$E114="",$F114="",$F114&gt;an_final,$S114=FALSE),"",IF(E114="B",CNCSIS_B*VLOOKUP(T114,Coef!$E$2:$F$17,2,FALSE),IF(E114="C",CNCSIS_C*VLOOKUP(T114,Coef!$E$2:$F$17,2,FALSE),"")))</f>
        <v/>
      </c>
      <c r="K114" s="35" t="str">
        <f t="shared" si="19"/>
        <v/>
      </c>
      <c r="L114" s="35" t="str">
        <f t="shared" si="20"/>
        <v/>
      </c>
      <c r="M114" s="35" t="str">
        <f t="shared" si="21"/>
        <v/>
      </c>
      <c r="N114" s="35" t="str">
        <f t="shared" si="22"/>
        <v/>
      </c>
      <c r="O114" s="226" t="str">
        <f t="shared" si="13"/>
        <v/>
      </c>
      <c r="P114" s="226" t="str">
        <f t="shared" si="14"/>
        <v/>
      </c>
      <c r="Q114" s="226" t="str">
        <f t="shared" si="15"/>
        <v/>
      </c>
      <c r="R114" s="226" t="str">
        <f t="shared" si="16"/>
        <v/>
      </c>
      <c r="S114" s="367" t="b">
        <f t="shared" si="17"/>
        <v>0</v>
      </c>
      <c r="T114" s="214">
        <f t="shared" si="23"/>
        <v>1</v>
      </c>
    </row>
    <row r="115" spans="1:20" x14ac:dyDescent="0.25">
      <c r="A115" s="216">
        <v>106</v>
      </c>
      <c r="B115" s="39"/>
      <c r="C115" s="39"/>
      <c r="D115" s="39"/>
      <c r="E115" s="38"/>
      <c r="F115" s="38"/>
      <c r="G115" s="38"/>
      <c r="H115" s="38"/>
      <c r="I115" s="67" t="str">
        <f>IF(OR($B115="",$C115="",$D115="",$E115="",$F115="",$F115&lt;an_initial,$F115&gt;an_final,$S115=FALSE),"",IF(E115="B",CNCSIS_B*VLOOKUP(T115,Coef!$E$2:$F$17,2,FALSE),IF(E115="C",CNCSIS_C*VLOOKUP(T115,Coef!$E$2:$F$17,2,FALSE),"")))</f>
        <v/>
      </c>
      <c r="J115" s="67" t="str">
        <f>IF(OR($B115="",$C115="",$D115="",$E115="",$F115="",$F115&gt;an_final,$S115=FALSE),"",IF(E115="B",CNCSIS_B*VLOOKUP(T115,Coef!$E$2:$F$17,2,FALSE),IF(E115="C",CNCSIS_C*VLOOKUP(T115,Coef!$E$2:$F$17,2,FALSE),"")))</f>
        <v/>
      </c>
      <c r="K115" s="35" t="str">
        <f t="shared" si="19"/>
        <v/>
      </c>
      <c r="L115" s="35" t="str">
        <f t="shared" si="20"/>
        <v/>
      </c>
      <c r="M115" s="35" t="str">
        <f t="shared" si="21"/>
        <v/>
      </c>
      <c r="N115" s="35" t="str">
        <f t="shared" si="22"/>
        <v/>
      </c>
      <c r="O115" s="226" t="str">
        <f t="shared" si="13"/>
        <v/>
      </c>
      <c r="P115" s="226" t="str">
        <f t="shared" si="14"/>
        <v/>
      </c>
      <c r="Q115" s="226" t="str">
        <f t="shared" si="15"/>
        <v/>
      </c>
      <c r="R115" s="226" t="str">
        <f t="shared" si="16"/>
        <v/>
      </c>
      <c r="S115" s="367" t="b">
        <f t="shared" si="17"/>
        <v>0</v>
      </c>
      <c r="T115" s="214">
        <f t="shared" si="23"/>
        <v>1</v>
      </c>
    </row>
    <row r="116" spans="1:20" x14ac:dyDescent="0.25">
      <c r="A116" s="216">
        <v>107</v>
      </c>
      <c r="B116" s="39"/>
      <c r="C116" s="39"/>
      <c r="D116" s="39"/>
      <c r="E116" s="38"/>
      <c r="F116" s="38"/>
      <c r="G116" s="38"/>
      <c r="H116" s="38"/>
      <c r="I116" s="67" t="str">
        <f>IF(OR($B116="",$C116="",$D116="",$E116="",$F116="",$F116&lt;an_initial,$F116&gt;an_final,$S116=FALSE),"",IF(E116="B",CNCSIS_B*VLOOKUP(T116,Coef!$E$2:$F$17,2,FALSE),IF(E116="C",CNCSIS_C*VLOOKUP(T116,Coef!$E$2:$F$17,2,FALSE),"")))</f>
        <v/>
      </c>
      <c r="J116" s="67" t="str">
        <f>IF(OR($B116="",$C116="",$D116="",$E116="",$F116="",$F116&gt;an_final,$S116=FALSE),"",IF(E116="B",CNCSIS_B*VLOOKUP(T116,Coef!$E$2:$F$17,2,FALSE),IF(E116="C",CNCSIS_C*VLOOKUP(T116,Coef!$E$2:$F$17,2,FALSE),"")))</f>
        <v/>
      </c>
      <c r="K116" s="35" t="str">
        <f t="shared" si="19"/>
        <v/>
      </c>
      <c r="L116" s="35" t="str">
        <f t="shared" si="20"/>
        <v/>
      </c>
      <c r="M116" s="35" t="str">
        <f t="shared" si="21"/>
        <v/>
      </c>
      <c r="N116" s="35" t="str">
        <f t="shared" si="22"/>
        <v/>
      </c>
      <c r="O116" s="226" t="str">
        <f t="shared" si="13"/>
        <v/>
      </c>
      <c r="P116" s="226" t="str">
        <f t="shared" si="14"/>
        <v/>
      </c>
      <c r="Q116" s="226" t="str">
        <f t="shared" si="15"/>
        <v/>
      </c>
      <c r="R116" s="226" t="str">
        <f t="shared" si="16"/>
        <v/>
      </c>
      <c r="S116" s="367" t="b">
        <f t="shared" si="17"/>
        <v>0</v>
      </c>
      <c r="T116" s="214">
        <f t="shared" si="23"/>
        <v>1</v>
      </c>
    </row>
    <row r="117" spans="1:20" x14ac:dyDescent="0.25">
      <c r="A117" s="216">
        <v>108</v>
      </c>
      <c r="B117" s="39"/>
      <c r="C117" s="39"/>
      <c r="D117" s="39"/>
      <c r="E117" s="38"/>
      <c r="F117" s="38"/>
      <c r="G117" s="38"/>
      <c r="H117" s="38"/>
      <c r="I117" s="67" t="str">
        <f>IF(OR($B117="",$C117="",$D117="",$E117="",$F117="",$F117&lt;an_initial,$F117&gt;an_final,$S117=FALSE),"",IF(E117="B",CNCSIS_B*VLOOKUP(T117,Coef!$E$2:$F$17,2,FALSE),IF(E117="C",CNCSIS_C*VLOOKUP(T117,Coef!$E$2:$F$17,2,FALSE),"")))</f>
        <v/>
      </c>
      <c r="J117" s="67" t="str">
        <f>IF(OR($B117="",$C117="",$D117="",$E117="",$F117="",$F117&gt;an_final,$S117=FALSE),"",IF(E117="B",CNCSIS_B*VLOOKUP(T117,Coef!$E$2:$F$17,2,FALSE),IF(E117="C",CNCSIS_C*VLOOKUP(T117,Coef!$E$2:$F$17,2,FALSE),"")))</f>
        <v/>
      </c>
      <c r="K117" s="35" t="str">
        <f t="shared" si="19"/>
        <v/>
      </c>
      <c r="L117" s="35" t="str">
        <f t="shared" si="20"/>
        <v/>
      </c>
      <c r="M117" s="35" t="str">
        <f t="shared" si="21"/>
        <v/>
      </c>
      <c r="N117" s="35" t="str">
        <f t="shared" si="22"/>
        <v/>
      </c>
      <c r="O117" s="226" t="str">
        <f t="shared" si="13"/>
        <v/>
      </c>
      <c r="P117" s="226" t="str">
        <f t="shared" si="14"/>
        <v/>
      </c>
      <c r="Q117" s="226" t="str">
        <f t="shared" si="15"/>
        <v/>
      </c>
      <c r="R117" s="226" t="str">
        <f t="shared" si="16"/>
        <v/>
      </c>
      <c r="S117" s="367" t="b">
        <f t="shared" si="17"/>
        <v>0</v>
      </c>
      <c r="T117" s="214">
        <f t="shared" si="23"/>
        <v>1</v>
      </c>
    </row>
    <row r="118" spans="1:20" x14ac:dyDescent="0.25">
      <c r="A118" s="216">
        <v>109</v>
      </c>
      <c r="B118" s="39"/>
      <c r="C118" s="39"/>
      <c r="D118" s="39"/>
      <c r="E118" s="38"/>
      <c r="F118" s="38"/>
      <c r="G118" s="38"/>
      <c r="H118" s="38"/>
      <c r="I118" s="67" t="str">
        <f>IF(OR($B118="",$C118="",$D118="",$E118="",$F118="",$F118&lt;an_initial,$F118&gt;an_final,$S118=FALSE),"",IF(E118="B",CNCSIS_B*VLOOKUP(T118,Coef!$E$2:$F$17,2,FALSE),IF(E118="C",CNCSIS_C*VLOOKUP(T118,Coef!$E$2:$F$17,2,FALSE),"")))</f>
        <v/>
      </c>
      <c r="J118" s="67" t="str">
        <f>IF(OR($B118="",$C118="",$D118="",$E118="",$F118="",$F118&gt;an_final,$S118=FALSE),"",IF(E118="B",CNCSIS_B*VLOOKUP(T118,Coef!$E$2:$F$17,2,FALSE),IF(E118="C",CNCSIS_C*VLOOKUP(T118,Coef!$E$2:$F$17,2,FALSE),"")))</f>
        <v/>
      </c>
      <c r="K118" s="35" t="str">
        <f t="shared" si="19"/>
        <v/>
      </c>
      <c r="L118" s="35" t="str">
        <f t="shared" si="20"/>
        <v/>
      </c>
      <c r="M118" s="35" t="str">
        <f t="shared" si="21"/>
        <v/>
      </c>
      <c r="N118" s="35" t="str">
        <f t="shared" si="22"/>
        <v/>
      </c>
      <c r="O118" s="226" t="str">
        <f t="shared" si="13"/>
        <v/>
      </c>
      <c r="P118" s="226" t="str">
        <f t="shared" si="14"/>
        <v/>
      </c>
      <c r="Q118" s="226" t="str">
        <f t="shared" si="15"/>
        <v/>
      </c>
      <c r="R118" s="226" t="str">
        <f t="shared" si="16"/>
        <v/>
      </c>
      <c r="S118" s="367" t="b">
        <f t="shared" si="17"/>
        <v>0</v>
      </c>
      <c r="T118" s="214">
        <f t="shared" si="23"/>
        <v>1</v>
      </c>
    </row>
    <row r="119" spans="1:20" x14ac:dyDescent="0.25">
      <c r="A119" s="216">
        <v>110</v>
      </c>
      <c r="B119" s="39"/>
      <c r="C119" s="39"/>
      <c r="D119" s="39"/>
      <c r="E119" s="38"/>
      <c r="F119" s="38"/>
      <c r="G119" s="38"/>
      <c r="H119" s="38"/>
      <c r="I119" s="67" t="str">
        <f>IF(OR($B119="",$C119="",$D119="",$E119="",$F119="",$F119&lt;an_initial,$F119&gt;an_final,$S119=FALSE),"",IF(E119="B",CNCSIS_B*VLOOKUP(T119,Coef!$E$2:$F$17,2,FALSE),IF(E119="C",CNCSIS_C*VLOOKUP(T119,Coef!$E$2:$F$17,2,FALSE),"")))</f>
        <v/>
      </c>
      <c r="J119" s="67" t="str">
        <f>IF(OR($B119="",$C119="",$D119="",$E119="",$F119="",$F119&gt;an_final,$S119=FALSE),"",IF(E119="B",CNCSIS_B*VLOOKUP(T119,Coef!$E$2:$F$17,2,FALSE),IF(E119="C",CNCSIS_C*VLOOKUP(T119,Coef!$E$2:$F$17,2,FALSE),"")))</f>
        <v/>
      </c>
      <c r="K119" s="35" t="str">
        <f t="shared" si="19"/>
        <v/>
      </c>
      <c r="L119" s="35" t="str">
        <f t="shared" si="20"/>
        <v/>
      </c>
      <c r="M119" s="35" t="str">
        <f t="shared" si="21"/>
        <v/>
      </c>
      <c r="N119" s="35" t="str">
        <f t="shared" si="22"/>
        <v/>
      </c>
      <c r="O119" s="226" t="str">
        <f t="shared" si="13"/>
        <v/>
      </c>
      <c r="P119" s="226" t="str">
        <f t="shared" si="14"/>
        <v/>
      </c>
      <c r="Q119" s="226" t="str">
        <f t="shared" si="15"/>
        <v/>
      </c>
      <c r="R119" s="226" t="str">
        <f t="shared" si="16"/>
        <v/>
      </c>
      <c r="S119" s="367" t="b">
        <f t="shared" si="17"/>
        <v>0</v>
      </c>
      <c r="T119" s="214">
        <f t="shared" si="23"/>
        <v>1</v>
      </c>
    </row>
    <row r="120" spans="1:20" x14ac:dyDescent="0.25">
      <c r="A120" s="216">
        <v>111</v>
      </c>
      <c r="B120" s="39"/>
      <c r="C120" s="39"/>
      <c r="D120" s="39"/>
      <c r="E120" s="38"/>
      <c r="F120" s="38"/>
      <c r="G120" s="38"/>
      <c r="H120" s="38"/>
      <c r="I120" s="67" t="str">
        <f>IF(OR($B120="",$C120="",$D120="",$E120="",$F120="",$F120&lt;an_initial,$F120&gt;an_final,$S120=FALSE),"",IF(E120="B",CNCSIS_B*VLOOKUP(T120,Coef!$E$2:$F$17,2,FALSE),IF(E120="C",CNCSIS_C*VLOOKUP(T120,Coef!$E$2:$F$17,2,FALSE),"")))</f>
        <v/>
      </c>
      <c r="J120" s="67" t="str">
        <f>IF(OR($B120="",$C120="",$D120="",$E120="",$F120="",$F120&gt;an_final,$S120=FALSE),"",IF(E120="B",CNCSIS_B*VLOOKUP(T120,Coef!$E$2:$F$17,2,FALSE),IF(E120="C",CNCSIS_C*VLOOKUP(T120,Coef!$E$2:$F$17,2,FALSE),"")))</f>
        <v/>
      </c>
      <c r="K120" s="35" t="str">
        <f t="shared" si="19"/>
        <v/>
      </c>
      <c r="L120" s="35" t="str">
        <f t="shared" si="20"/>
        <v/>
      </c>
      <c r="M120" s="35" t="str">
        <f t="shared" si="21"/>
        <v/>
      </c>
      <c r="N120" s="35" t="str">
        <f t="shared" si="22"/>
        <v/>
      </c>
      <c r="O120" s="226" t="str">
        <f t="shared" si="13"/>
        <v/>
      </c>
      <c r="P120" s="226" t="str">
        <f t="shared" si="14"/>
        <v/>
      </c>
      <c r="Q120" s="226" t="str">
        <f t="shared" si="15"/>
        <v/>
      </c>
      <c r="R120" s="226" t="str">
        <f t="shared" si="16"/>
        <v/>
      </c>
      <c r="S120" s="367" t="b">
        <f t="shared" si="17"/>
        <v>0</v>
      </c>
      <c r="T120" s="214">
        <f t="shared" si="23"/>
        <v>1</v>
      </c>
    </row>
    <row r="121" spans="1:20" x14ac:dyDescent="0.25">
      <c r="A121" s="216">
        <v>112</v>
      </c>
      <c r="B121" s="39"/>
      <c r="C121" s="39"/>
      <c r="D121" s="39"/>
      <c r="E121" s="38"/>
      <c r="F121" s="38"/>
      <c r="G121" s="38"/>
      <c r="H121" s="38"/>
      <c r="I121" s="67" t="str">
        <f>IF(OR($B121="",$C121="",$D121="",$E121="",$F121="",$F121&lt;an_initial,$F121&gt;an_final,$S121=FALSE),"",IF(E121="B",CNCSIS_B*VLOOKUP(T121,Coef!$E$2:$F$17,2,FALSE),IF(E121="C",CNCSIS_C*VLOOKUP(T121,Coef!$E$2:$F$17,2,FALSE),"")))</f>
        <v/>
      </c>
      <c r="J121" s="67" t="str">
        <f>IF(OR($B121="",$C121="",$D121="",$E121="",$F121="",$F121&gt;an_final,$S121=FALSE),"",IF(E121="B",CNCSIS_B*VLOOKUP(T121,Coef!$E$2:$F$17,2,FALSE),IF(E121="C",CNCSIS_C*VLOOKUP(T121,Coef!$E$2:$F$17,2,FALSE),"")))</f>
        <v/>
      </c>
      <c r="K121" s="35" t="str">
        <f t="shared" si="19"/>
        <v/>
      </c>
      <c r="L121" s="35" t="str">
        <f t="shared" si="20"/>
        <v/>
      </c>
      <c r="M121" s="35" t="str">
        <f t="shared" si="21"/>
        <v/>
      </c>
      <c r="N121" s="35" t="str">
        <f t="shared" si="22"/>
        <v/>
      </c>
      <c r="O121" s="226" t="str">
        <f t="shared" si="13"/>
        <v/>
      </c>
      <c r="P121" s="226" t="str">
        <f t="shared" si="14"/>
        <v/>
      </c>
      <c r="Q121" s="226" t="str">
        <f t="shared" si="15"/>
        <v/>
      </c>
      <c r="R121" s="226" t="str">
        <f t="shared" si="16"/>
        <v/>
      </c>
      <c r="S121" s="367" t="b">
        <f t="shared" si="17"/>
        <v>0</v>
      </c>
      <c r="T121" s="214">
        <f t="shared" si="23"/>
        <v>1</v>
      </c>
    </row>
    <row r="122" spans="1:20" x14ac:dyDescent="0.25">
      <c r="A122" s="216">
        <v>113</v>
      </c>
      <c r="B122" s="39"/>
      <c r="C122" s="39"/>
      <c r="D122" s="39"/>
      <c r="E122" s="38"/>
      <c r="F122" s="38"/>
      <c r="G122" s="38"/>
      <c r="H122" s="38"/>
      <c r="I122" s="67" t="str">
        <f>IF(OR($B122="",$C122="",$D122="",$E122="",$F122="",$F122&lt;an_initial,$F122&gt;an_final,$S122=FALSE),"",IF(E122="B",CNCSIS_B*VLOOKUP(T122,Coef!$E$2:$F$17,2,FALSE),IF(E122="C",CNCSIS_C*VLOOKUP(T122,Coef!$E$2:$F$17,2,FALSE),"")))</f>
        <v/>
      </c>
      <c r="J122" s="67" t="str">
        <f>IF(OR($B122="",$C122="",$D122="",$E122="",$F122="",$F122&gt;an_final,$S122=FALSE),"",IF(E122="B",CNCSIS_B*VLOOKUP(T122,Coef!$E$2:$F$17,2,FALSE),IF(E122="C",CNCSIS_C*VLOOKUP(T122,Coef!$E$2:$F$17,2,FALSE),"")))</f>
        <v/>
      </c>
      <c r="K122" s="35" t="str">
        <f t="shared" si="19"/>
        <v/>
      </c>
      <c r="L122" s="35" t="str">
        <f t="shared" si="20"/>
        <v/>
      </c>
      <c r="M122" s="35" t="str">
        <f t="shared" si="21"/>
        <v/>
      </c>
      <c r="N122" s="35" t="str">
        <f t="shared" si="22"/>
        <v/>
      </c>
      <c r="O122" s="226" t="str">
        <f t="shared" si="13"/>
        <v/>
      </c>
      <c r="P122" s="226" t="str">
        <f t="shared" si="14"/>
        <v/>
      </c>
      <c r="Q122" s="226" t="str">
        <f t="shared" si="15"/>
        <v/>
      </c>
      <c r="R122" s="226" t="str">
        <f t="shared" si="16"/>
        <v/>
      </c>
      <c r="S122" s="367" t="b">
        <f t="shared" si="17"/>
        <v>0</v>
      </c>
      <c r="T122" s="214">
        <f t="shared" si="23"/>
        <v>1</v>
      </c>
    </row>
    <row r="123" spans="1:20" x14ac:dyDescent="0.25">
      <c r="A123" s="216">
        <v>114</v>
      </c>
      <c r="B123" s="39"/>
      <c r="C123" s="39"/>
      <c r="D123" s="39"/>
      <c r="E123" s="38"/>
      <c r="F123" s="38"/>
      <c r="G123" s="38"/>
      <c r="H123" s="38"/>
      <c r="I123" s="67" t="str">
        <f>IF(OR($B123="",$C123="",$D123="",$E123="",$F123="",$F123&lt;an_initial,$F123&gt;an_final,$S123=FALSE),"",IF(E123="B",CNCSIS_B*VLOOKUP(T123,Coef!$E$2:$F$17,2,FALSE),IF(E123="C",CNCSIS_C*VLOOKUP(T123,Coef!$E$2:$F$17,2,FALSE),"")))</f>
        <v/>
      </c>
      <c r="J123" s="67" t="str">
        <f>IF(OR($B123="",$C123="",$D123="",$E123="",$F123="",$F123&gt;an_final,$S123=FALSE),"",IF(E123="B",CNCSIS_B*VLOOKUP(T123,Coef!$E$2:$F$17,2,FALSE),IF(E123="C",CNCSIS_C*VLOOKUP(T123,Coef!$E$2:$F$17,2,FALSE),"")))</f>
        <v/>
      </c>
      <c r="K123" s="35" t="str">
        <f t="shared" si="19"/>
        <v/>
      </c>
      <c r="L123" s="35" t="str">
        <f t="shared" si="20"/>
        <v/>
      </c>
      <c r="M123" s="35" t="str">
        <f t="shared" si="21"/>
        <v/>
      </c>
      <c r="N123" s="35" t="str">
        <f t="shared" si="22"/>
        <v/>
      </c>
      <c r="O123" s="226" t="str">
        <f t="shared" si="13"/>
        <v/>
      </c>
      <c r="P123" s="226" t="str">
        <f t="shared" si="14"/>
        <v/>
      </c>
      <c r="Q123" s="226" t="str">
        <f t="shared" si="15"/>
        <v/>
      </c>
      <c r="R123" s="226" t="str">
        <f t="shared" si="16"/>
        <v/>
      </c>
      <c r="S123" s="367" t="b">
        <f t="shared" si="17"/>
        <v>0</v>
      </c>
      <c r="T123" s="214">
        <f t="shared" si="23"/>
        <v>1</v>
      </c>
    </row>
    <row r="124" spans="1:20" x14ac:dyDescent="0.25">
      <c r="A124" s="216">
        <v>115</v>
      </c>
      <c r="B124" s="39"/>
      <c r="C124" s="39"/>
      <c r="D124" s="39"/>
      <c r="E124" s="38"/>
      <c r="F124" s="38"/>
      <c r="G124" s="38"/>
      <c r="H124" s="38"/>
      <c r="I124" s="67" t="str">
        <f>IF(OR($B124="",$C124="",$D124="",$E124="",$F124="",$F124&lt;an_initial,$F124&gt;an_final,$S124=FALSE),"",IF(E124="B",CNCSIS_B*VLOOKUP(T124,Coef!$E$2:$F$17,2,FALSE),IF(E124="C",CNCSIS_C*VLOOKUP(T124,Coef!$E$2:$F$17,2,FALSE),"")))</f>
        <v/>
      </c>
      <c r="J124" s="67" t="str">
        <f>IF(OR($B124="",$C124="",$D124="",$E124="",$F124="",$F124&gt;an_final,$S124=FALSE),"",IF(E124="B",CNCSIS_B*VLOOKUP(T124,Coef!$E$2:$F$17,2,FALSE),IF(E124="C",CNCSIS_C*VLOOKUP(T124,Coef!$E$2:$F$17,2,FALSE),"")))</f>
        <v/>
      </c>
      <c r="K124" s="35" t="str">
        <f t="shared" si="19"/>
        <v/>
      </c>
      <c r="L124" s="35" t="str">
        <f t="shared" si="20"/>
        <v/>
      </c>
      <c r="M124" s="35" t="str">
        <f t="shared" si="21"/>
        <v/>
      </c>
      <c r="N124" s="35" t="str">
        <f t="shared" si="22"/>
        <v/>
      </c>
      <c r="O124" s="226" t="str">
        <f t="shared" si="13"/>
        <v/>
      </c>
      <c r="P124" s="226" t="str">
        <f t="shared" si="14"/>
        <v/>
      </c>
      <c r="Q124" s="226" t="str">
        <f t="shared" si="15"/>
        <v/>
      </c>
      <c r="R124" s="226" t="str">
        <f t="shared" si="16"/>
        <v/>
      </c>
      <c r="S124" s="367" t="b">
        <f t="shared" si="17"/>
        <v>0</v>
      </c>
      <c r="T124" s="214">
        <f t="shared" si="23"/>
        <v>1</v>
      </c>
    </row>
    <row r="125" spans="1:20" x14ac:dyDescent="0.25">
      <c r="A125" s="216">
        <v>116</v>
      </c>
      <c r="B125" s="39"/>
      <c r="C125" s="39"/>
      <c r="D125" s="39"/>
      <c r="E125" s="38"/>
      <c r="F125" s="38"/>
      <c r="G125" s="38"/>
      <c r="H125" s="38"/>
      <c r="I125" s="67" t="str">
        <f>IF(OR($B125="",$C125="",$D125="",$E125="",$F125="",$F125&lt;an_initial,$F125&gt;an_final,$S125=FALSE),"",IF(E125="B",CNCSIS_B*VLOOKUP(T125,Coef!$E$2:$F$17,2,FALSE),IF(E125="C",CNCSIS_C*VLOOKUP(T125,Coef!$E$2:$F$17,2,FALSE),"")))</f>
        <v/>
      </c>
      <c r="J125" s="67" t="str">
        <f>IF(OR($B125="",$C125="",$D125="",$E125="",$F125="",$F125&gt;an_final,$S125=FALSE),"",IF(E125="B",CNCSIS_B*VLOOKUP(T125,Coef!$E$2:$F$17,2,FALSE),IF(E125="C",CNCSIS_C*VLOOKUP(T125,Coef!$E$2:$F$17,2,FALSE),"")))</f>
        <v/>
      </c>
      <c r="K125" s="35" t="str">
        <f t="shared" si="19"/>
        <v/>
      </c>
      <c r="L125" s="35" t="str">
        <f t="shared" si="20"/>
        <v/>
      </c>
      <c r="M125" s="35" t="str">
        <f t="shared" si="21"/>
        <v/>
      </c>
      <c r="N125" s="35" t="str">
        <f t="shared" si="22"/>
        <v/>
      </c>
      <c r="O125" s="226" t="str">
        <f t="shared" si="13"/>
        <v/>
      </c>
      <c r="P125" s="226" t="str">
        <f t="shared" si="14"/>
        <v/>
      </c>
      <c r="Q125" s="226" t="str">
        <f t="shared" si="15"/>
        <v/>
      </c>
      <c r="R125" s="226" t="str">
        <f t="shared" si="16"/>
        <v/>
      </c>
      <c r="S125" s="367" t="b">
        <f t="shared" si="17"/>
        <v>0</v>
      </c>
      <c r="T125" s="214">
        <f t="shared" si="23"/>
        <v>1</v>
      </c>
    </row>
    <row r="126" spans="1:20" x14ac:dyDescent="0.25">
      <c r="A126" s="216">
        <v>117</v>
      </c>
      <c r="B126" s="39"/>
      <c r="C126" s="39"/>
      <c r="D126" s="39"/>
      <c r="E126" s="38"/>
      <c r="F126" s="38"/>
      <c r="G126" s="38"/>
      <c r="H126" s="38"/>
      <c r="I126" s="67" t="str">
        <f>IF(OR($B126="",$C126="",$D126="",$E126="",$F126="",$F126&lt;an_initial,$F126&gt;an_final,$S126=FALSE),"",IF(E126="B",CNCSIS_B*VLOOKUP(T126,Coef!$E$2:$F$17,2,FALSE),IF(E126="C",CNCSIS_C*VLOOKUP(T126,Coef!$E$2:$F$17,2,FALSE),"")))</f>
        <v/>
      </c>
      <c r="J126" s="67" t="str">
        <f>IF(OR($B126="",$C126="",$D126="",$E126="",$F126="",$F126&gt;an_final,$S126=FALSE),"",IF(E126="B",CNCSIS_B*VLOOKUP(T126,Coef!$E$2:$F$17,2,FALSE),IF(E126="C",CNCSIS_C*VLOOKUP(T126,Coef!$E$2:$F$17,2,FALSE),"")))</f>
        <v/>
      </c>
      <c r="K126" s="35" t="str">
        <f t="shared" si="19"/>
        <v/>
      </c>
      <c r="L126" s="35" t="str">
        <f t="shared" si="20"/>
        <v/>
      </c>
      <c r="M126" s="35" t="str">
        <f t="shared" si="21"/>
        <v/>
      </c>
      <c r="N126" s="35" t="str">
        <f t="shared" si="22"/>
        <v/>
      </c>
      <c r="O126" s="226" t="str">
        <f t="shared" si="13"/>
        <v/>
      </c>
      <c r="P126" s="226" t="str">
        <f t="shared" si="14"/>
        <v/>
      </c>
      <c r="Q126" s="226" t="str">
        <f t="shared" si="15"/>
        <v/>
      </c>
      <c r="R126" s="226" t="str">
        <f t="shared" si="16"/>
        <v/>
      </c>
      <c r="S126" s="367" t="b">
        <f t="shared" si="17"/>
        <v>0</v>
      </c>
      <c r="T126" s="214">
        <f t="shared" si="23"/>
        <v>1</v>
      </c>
    </row>
    <row r="127" spans="1:20" x14ac:dyDescent="0.25">
      <c r="A127" s="216">
        <v>118</v>
      </c>
      <c r="B127" s="39"/>
      <c r="C127" s="39"/>
      <c r="D127" s="39"/>
      <c r="E127" s="38"/>
      <c r="F127" s="38"/>
      <c r="G127" s="38"/>
      <c r="H127" s="38"/>
      <c r="I127" s="67" t="str">
        <f>IF(OR($B127="",$C127="",$D127="",$E127="",$F127="",$F127&lt;an_initial,$F127&gt;an_final,$S127=FALSE),"",IF(E127="B",CNCSIS_B*VLOOKUP(T127,Coef!$E$2:$F$17,2,FALSE),IF(E127="C",CNCSIS_C*VLOOKUP(T127,Coef!$E$2:$F$17,2,FALSE),"")))</f>
        <v/>
      </c>
      <c r="J127" s="67" t="str">
        <f>IF(OR($B127="",$C127="",$D127="",$E127="",$F127="",$F127&gt;an_final,$S127=FALSE),"",IF(E127="B",CNCSIS_B*VLOOKUP(T127,Coef!$E$2:$F$17,2,FALSE),IF(E127="C",CNCSIS_C*VLOOKUP(T127,Coef!$E$2:$F$17,2,FALSE),"")))</f>
        <v/>
      </c>
      <c r="K127" s="35" t="str">
        <f t="shared" si="19"/>
        <v/>
      </c>
      <c r="L127" s="35" t="str">
        <f t="shared" si="20"/>
        <v/>
      </c>
      <c r="M127" s="35" t="str">
        <f t="shared" si="21"/>
        <v/>
      </c>
      <c r="N127" s="35" t="str">
        <f t="shared" si="22"/>
        <v/>
      </c>
      <c r="O127" s="226" t="str">
        <f t="shared" si="13"/>
        <v/>
      </c>
      <c r="P127" s="226" t="str">
        <f t="shared" si="14"/>
        <v/>
      </c>
      <c r="Q127" s="226" t="str">
        <f t="shared" si="15"/>
        <v/>
      </c>
      <c r="R127" s="226" t="str">
        <f t="shared" si="16"/>
        <v/>
      </c>
      <c r="S127" s="367" t="b">
        <f t="shared" si="17"/>
        <v>0</v>
      </c>
      <c r="T127" s="214">
        <f t="shared" si="23"/>
        <v>1</v>
      </c>
    </row>
    <row r="128" spans="1:20" x14ac:dyDescent="0.25">
      <c r="A128" s="216">
        <v>119</v>
      </c>
      <c r="B128" s="39"/>
      <c r="C128" s="39"/>
      <c r="D128" s="39"/>
      <c r="E128" s="38"/>
      <c r="F128" s="38"/>
      <c r="G128" s="38"/>
      <c r="H128" s="38"/>
      <c r="I128" s="67" t="str">
        <f>IF(OR($B128="",$C128="",$D128="",$E128="",$F128="",$F128&lt;an_initial,$F128&gt;an_final,$S128=FALSE),"",IF(E128="B",CNCSIS_B*VLOOKUP(T128,Coef!$E$2:$F$17,2,FALSE),IF(E128="C",CNCSIS_C*VLOOKUP(T128,Coef!$E$2:$F$17,2,FALSE),"")))</f>
        <v/>
      </c>
      <c r="J128" s="67" t="str">
        <f>IF(OR($B128="",$C128="",$D128="",$E128="",$F128="",$F128&gt;an_final,$S128=FALSE),"",IF(E128="B",CNCSIS_B*VLOOKUP(T128,Coef!$E$2:$F$17,2,FALSE),IF(E128="C",CNCSIS_C*VLOOKUP(T128,Coef!$E$2:$F$17,2,FALSE),"")))</f>
        <v/>
      </c>
      <c r="K128" s="35" t="str">
        <f t="shared" si="19"/>
        <v/>
      </c>
      <c r="L128" s="35" t="str">
        <f t="shared" si="20"/>
        <v/>
      </c>
      <c r="M128" s="35" t="str">
        <f t="shared" si="21"/>
        <v/>
      </c>
      <c r="N128" s="35" t="str">
        <f t="shared" si="22"/>
        <v/>
      </c>
      <c r="O128" s="226" t="str">
        <f t="shared" si="13"/>
        <v/>
      </c>
      <c r="P128" s="226" t="str">
        <f t="shared" si="14"/>
        <v/>
      </c>
      <c r="Q128" s="226" t="str">
        <f t="shared" si="15"/>
        <v/>
      </c>
      <c r="R128" s="226" t="str">
        <f t="shared" si="16"/>
        <v/>
      </c>
      <c r="S128" s="367" t="b">
        <f t="shared" si="17"/>
        <v>0</v>
      </c>
      <c r="T128" s="214">
        <f t="shared" si="23"/>
        <v>1</v>
      </c>
    </row>
    <row r="129" spans="1:20" x14ac:dyDescent="0.25">
      <c r="A129" s="216">
        <v>120</v>
      </c>
      <c r="B129" s="39"/>
      <c r="C129" s="39"/>
      <c r="D129" s="39"/>
      <c r="E129" s="38"/>
      <c r="F129" s="38"/>
      <c r="G129" s="38"/>
      <c r="H129" s="38"/>
      <c r="I129" s="67" t="str">
        <f>IF(OR($B129="",$C129="",$D129="",$E129="",$F129="",$F129&lt;an_initial,$F129&gt;an_final,$S129=FALSE),"",IF(E129="B",CNCSIS_B*VLOOKUP(T129,Coef!$E$2:$F$17,2,FALSE),IF(E129="C",CNCSIS_C*VLOOKUP(T129,Coef!$E$2:$F$17,2,FALSE),"")))</f>
        <v/>
      </c>
      <c r="J129" s="67" t="str">
        <f>IF(OR($B129="",$C129="",$D129="",$E129="",$F129="",$F129&gt;an_final,$S129=FALSE),"",IF(E129="B",CNCSIS_B*VLOOKUP(T129,Coef!$E$2:$F$17,2,FALSE),IF(E129="C",CNCSIS_C*VLOOKUP(T129,Coef!$E$2:$F$17,2,FALSE),"")))</f>
        <v/>
      </c>
      <c r="K129" s="35" t="str">
        <f t="shared" si="19"/>
        <v/>
      </c>
      <c r="L129" s="35" t="str">
        <f t="shared" si="20"/>
        <v/>
      </c>
      <c r="M129" s="35" t="str">
        <f t="shared" si="21"/>
        <v/>
      </c>
      <c r="N129" s="35" t="str">
        <f t="shared" si="22"/>
        <v/>
      </c>
      <c r="O129" s="226" t="str">
        <f t="shared" si="13"/>
        <v/>
      </c>
      <c r="P129" s="226" t="str">
        <f t="shared" si="14"/>
        <v/>
      </c>
      <c r="Q129" s="226" t="str">
        <f t="shared" si="15"/>
        <v/>
      </c>
      <c r="R129" s="226" t="str">
        <f t="shared" si="16"/>
        <v/>
      </c>
      <c r="S129" s="367" t="b">
        <f t="shared" si="17"/>
        <v>0</v>
      </c>
      <c r="T129" s="214">
        <f t="shared" si="23"/>
        <v>1</v>
      </c>
    </row>
    <row r="130" spans="1:20" x14ac:dyDescent="0.25">
      <c r="A130" s="216">
        <v>121</v>
      </c>
      <c r="B130" s="39"/>
      <c r="C130" s="39"/>
      <c r="D130" s="39"/>
      <c r="E130" s="38"/>
      <c r="F130" s="38"/>
      <c r="G130" s="38"/>
      <c r="H130" s="38"/>
      <c r="I130" s="67" t="str">
        <f>IF(OR($B130="",$C130="",$D130="",$E130="",$F130="",$F130&lt;an_initial,$F130&gt;an_final,$S130=FALSE),"",IF(E130="B",CNCSIS_B*VLOOKUP(T130,Coef!$E$2:$F$17,2,FALSE),IF(E130="C",CNCSIS_C*VLOOKUP(T130,Coef!$E$2:$F$17,2,FALSE),"")))</f>
        <v/>
      </c>
      <c r="J130" s="67" t="str">
        <f>IF(OR($B130="",$C130="",$D130="",$E130="",$F130="",$F130&gt;an_final,$S130=FALSE),"",IF(E130="B",CNCSIS_B*VLOOKUP(T130,Coef!$E$2:$F$17,2,FALSE),IF(E130="C",CNCSIS_C*VLOOKUP(T130,Coef!$E$2:$F$17,2,FALSE),"")))</f>
        <v/>
      </c>
      <c r="K130" s="35" t="str">
        <f t="shared" si="19"/>
        <v/>
      </c>
      <c r="L130" s="35" t="str">
        <f t="shared" si="20"/>
        <v/>
      </c>
      <c r="M130" s="35" t="str">
        <f t="shared" si="21"/>
        <v/>
      </c>
      <c r="N130" s="35" t="str">
        <f t="shared" si="22"/>
        <v/>
      </c>
      <c r="O130" s="226" t="str">
        <f t="shared" si="13"/>
        <v/>
      </c>
      <c r="P130" s="226" t="str">
        <f t="shared" si="14"/>
        <v/>
      </c>
      <c r="Q130" s="226" t="str">
        <f t="shared" si="15"/>
        <v/>
      </c>
      <c r="R130" s="226" t="str">
        <f t="shared" si="16"/>
        <v/>
      </c>
      <c r="S130" s="367" t="b">
        <f t="shared" si="17"/>
        <v>0</v>
      </c>
      <c r="T130" s="214">
        <f t="shared" si="23"/>
        <v>1</v>
      </c>
    </row>
    <row r="131" spans="1:20" x14ac:dyDescent="0.25">
      <c r="A131" s="216">
        <v>122</v>
      </c>
      <c r="B131" s="39"/>
      <c r="C131" s="39"/>
      <c r="D131" s="39"/>
      <c r="E131" s="38"/>
      <c r="F131" s="38"/>
      <c r="G131" s="38"/>
      <c r="H131" s="38"/>
      <c r="I131" s="67" t="str">
        <f>IF(OR($B131="",$C131="",$D131="",$E131="",$F131="",$F131&lt;an_initial,$F131&gt;an_final,$S131=FALSE),"",IF(E131="B",CNCSIS_B*VLOOKUP(T131,Coef!$E$2:$F$17,2,FALSE),IF(E131="C",CNCSIS_C*VLOOKUP(T131,Coef!$E$2:$F$17,2,FALSE),"")))</f>
        <v/>
      </c>
      <c r="J131" s="67" t="str">
        <f>IF(OR($B131="",$C131="",$D131="",$E131="",$F131="",$F131&gt;an_final,$S131=FALSE),"",IF(E131="B",CNCSIS_B*VLOOKUP(T131,Coef!$E$2:$F$17,2,FALSE),IF(E131="C",CNCSIS_C*VLOOKUP(T131,Coef!$E$2:$F$17,2,FALSE),"")))</f>
        <v/>
      </c>
      <c r="K131" s="35" t="str">
        <f t="shared" si="19"/>
        <v/>
      </c>
      <c r="L131" s="35" t="str">
        <f t="shared" si="20"/>
        <v/>
      </c>
      <c r="M131" s="35" t="str">
        <f t="shared" si="21"/>
        <v/>
      </c>
      <c r="N131" s="35" t="str">
        <f t="shared" si="22"/>
        <v/>
      </c>
      <c r="O131" s="226" t="str">
        <f t="shared" si="13"/>
        <v/>
      </c>
      <c r="P131" s="226" t="str">
        <f t="shared" si="14"/>
        <v/>
      </c>
      <c r="Q131" s="226" t="str">
        <f t="shared" si="15"/>
        <v/>
      </c>
      <c r="R131" s="226" t="str">
        <f t="shared" si="16"/>
        <v/>
      </c>
      <c r="S131" s="367" t="b">
        <f t="shared" si="17"/>
        <v>0</v>
      </c>
      <c r="T131" s="214">
        <f t="shared" si="23"/>
        <v>1</v>
      </c>
    </row>
    <row r="132" spans="1:20" x14ac:dyDescent="0.25">
      <c r="A132" s="216">
        <v>123</v>
      </c>
      <c r="B132" s="39"/>
      <c r="C132" s="39"/>
      <c r="D132" s="39"/>
      <c r="E132" s="38"/>
      <c r="F132" s="38"/>
      <c r="G132" s="38"/>
      <c r="H132" s="38"/>
      <c r="I132" s="67" t="str">
        <f>IF(OR($B132="",$C132="",$D132="",$E132="",$F132="",$F132&lt;an_initial,$F132&gt;an_final,$S132=FALSE),"",IF(E132="B",CNCSIS_B*VLOOKUP(T132,Coef!$E$2:$F$17,2,FALSE),IF(E132="C",CNCSIS_C*VLOOKUP(T132,Coef!$E$2:$F$17,2,FALSE),"")))</f>
        <v/>
      </c>
      <c r="J132" s="67" t="str">
        <f>IF(OR($B132="",$C132="",$D132="",$E132="",$F132="",$F132&gt;an_final,$S132=FALSE),"",IF(E132="B",CNCSIS_B*VLOOKUP(T132,Coef!$E$2:$F$17,2,FALSE),IF(E132="C",CNCSIS_C*VLOOKUP(T132,Coef!$E$2:$F$17,2,FALSE),"")))</f>
        <v/>
      </c>
      <c r="K132" s="35" t="str">
        <f t="shared" si="19"/>
        <v/>
      </c>
      <c r="L132" s="35" t="str">
        <f t="shared" si="20"/>
        <v/>
      </c>
      <c r="M132" s="35" t="str">
        <f t="shared" si="21"/>
        <v/>
      </c>
      <c r="N132" s="35" t="str">
        <f t="shared" si="22"/>
        <v/>
      </c>
      <c r="O132" s="226" t="str">
        <f t="shared" si="13"/>
        <v/>
      </c>
      <c r="P132" s="226" t="str">
        <f t="shared" si="14"/>
        <v/>
      </c>
      <c r="Q132" s="226" t="str">
        <f t="shared" si="15"/>
        <v/>
      </c>
      <c r="R132" s="226" t="str">
        <f t="shared" si="16"/>
        <v/>
      </c>
      <c r="S132" s="367" t="b">
        <f t="shared" si="17"/>
        <v>0</v>
      </c>
      <c r="T132" s="214">
        <f t="shared" si="23"/>
        <v>1</v>
      </c>
    </row>
    <row r="133" spans="1:20" x14ac:dyDescent="0.25">
      <c r="A133" s="216">
        <v>124</v>
      </c>
      <c r="B133" s="39"/>
      <c r="C133" s="39"/>
      <c r="D133" s="39"/>
      <c r="E133" s="38"/>
      <c r="F133" s="38"/>
      <c r="G133" s="38"/>
      <c r="H133" s="38"/>
      <c r="I133" s="67" t="str">
        <f>IF(OR($B133="",$C133="",$D133="",$E133="",$F133="",$F133&lt;an_initial,$F133&gt;an_final,$S133=FALSE),"",IF(E133="B",CNCSIS_B*VLOOKUP(T133,Coef!$E$2:$F$17,2,FALSE),IF(E133="C",CNCSIS_C*VLOOKUP(T133,Coef!$E$2:$F$17,2,FALSE),"")))</f>
        <v/>
      </c>
      <c r="J133" s="67" t="str">
        <f>IF(OR($B133="",$C133="",$D133="",$E133="",$F133="",$F133&gt;an_final,$S133=FALSE),"",IF(E133="B",CNCSIS_B*VLOOKUP(T133,Coef!$E$2:$F$17,2,FALSE),IF(E133="C",CNCSIS_C*VLOOKUP(T133,Coef!$E$2:$F$17,2,FALSE),"")))</f>
        <v/>
      </c>
      <c r="K133" s="35" t="str">
        <f t="shared" si="19"/>
        <v/>
      </c>
      <c r="L133" s="35" t="str">
        <f t="shared" si="20"/>
        <v/>
      </c>
      <c r="M133" s="35" t="str">
        <f t="shared" si="21"/>
        <v/>
      </c>
      <c r="N133" s="35" t="str">
        <f t="shared" si="22"/>
        <v/>
      </c>
      <c r="O133" s="226" t="str">
        <f t="shared" si="13"/>
        <v/>
      </c>
      <c r="P133" s="226" t="str">
        <f t="shared" si="14"/>
        <v/>
      </c>
      <c r="Q133" s="226" t="str">
        <f t="shared" si="15"/>
        <v/>
      </c>
      <c r="R133" s="226" t="str">
        <f t="shared" si="16"/>
        <v/>
      </c>
      <c r="S133" s="367" t="b">
        <f t="shared" si="17"/>
        <v>0</v>
      </c>
      <c r="T133" s="214">
        <f t="shared" si="23"/>
        <v>1</v>
      </c>
    </row>
    <row r="134" spans="1:20" x14ac:dyDescent="0.25">
      <c r="A134" s="216">
        <v>125</v>
      </c>
      <c r="B134" s="39"/>
      <c r="C134" s="39"/>
      <c r="D134" s="39"/>
      <c r="E134" s="38"/>
      <c r="F134" s="38"/>
      <c r="G134" s="38"/>
      <c r="H134" s="38"/>
      <c r="I134" s="67" t="str">
        <f>IF(OR($B134="",$C134="",$D134="",$E134="",$F134="",$F134&lt;an_initial,$F134&gt;an_final,$S134=FALSE),"",IF(E134="B",CNCSIS_B*VLOOKUP(T134,Coef!$E$2:$F$17,2,FALSE),IF(E134="C",CNCSIS_C*VLOOKUP(T134,Coef!$E$2:$F$17,2,FALSE),"")))</f>
        <v/>
      </c>
      <c r="J134" s="67" t="str">
        <f>IF(OR($B134="",$C134="",$D134="",$E134="",$F134="",$F134&gt;an_final,$S134=FALSE),"",IF(E134="B",CNCSIS_B*VLOOKUP(T134,Coef!$E$2:$F$17,2,FALSE),IF(E134="C",CNCSIS_C*VLOOKUP(T134,Coef!$E$2:$F$17,2,FALSE),"")))</f>
        <v/>
      </c>
      <c r="K134" s="35" t="str">
        <f t="shared" si="19"/>
        <v/>
      </c>
      <c r="L134" s="35" t="str">
        <f t="shared" si="20"/>
        <v/>
      </c>
      <c r="M134" s="35" t="str">
        <f t="shared" si="21"/>
        <v/>
      </c>
      <c r="N134" s="35" t="str">
        <f t="shared" si="22"/>
        <v/>
      </c>
      <c r="O134" s="226" t="str">
        <f t="shared" si="13"/>
        <v/>
      </c>
      <c r="P134" s="226" t="str">
        <f t="shared" si="14"/>
        <v/>
      </c>
      <c r="Q134" s="226" t="str">
        <f t="shared" si="15"/>
        <v/>
      </c>
      <c r="R134" s="226" t="str">
        <f t="shared" si="16"/>
        <v/>
      </c>
      <c r="S134" s="367" t="b">
        <f t="shared" si="17"/>
        <v>0</v>
      </c>
      <c r="T134" s="214">
        <f t="shared" si="23"/>
        <v>1</v>
      </c>
    </row>
    <row r="135" spans="1:20" x14ac:dyDescent="0.25">
      <c r="A135" s="216">
        <v>126</v>
      </c>
      <c r="B135" s="39"/>
      <c r="C135" s="39"/>
      <c r="D135" s="39"/>
      <c r="E135" s="38"/>
      <c r="F135" s="38"/>
      <c r="G135" s="38"/>
      <c r="H135" s="38"/>
      <c r="I135" s="67" t="str">
        <f>IF(OR($B135="",$C135="",$D135="",$E135="",$F135="",$F135&lt;an_initial,$F135&gt;an_final,$S135=FALSE),"",IF(E135="B",CNCSIS_B*VLOOKUP(T135,Coef!$E$2:$F$17,2,FALSE),IF(E135="C",CNCSIS_C*VLOOKUP(T135,Coef!$E$2:$F$17,2,FALSE),"")))</f>
        <v/>
      </c>
      <c r="J135" s="67" t="str">
        <f>IF(OR($B135="",$C135="",$D135="",$E135="",$F135="",$F135&gt;an_final,$S135=FALSE),"",IF(E135="B",CNCSIS_B*VLOOKUP(T135,Coef!$E$2:$F$17,2,FALSE),IF(E135="C",CNCSIS_C*VLOOKUP(T135,Coef!$E$2:$F$17,2,FALSE),"")))</f>
        <v/>
      </c>
      <c r="K135" s="35" t="str">
        <f t="shared" si="19"/>
        <v/>
      </c>
      <c r="L135" s="35" t="str">
        <f t="shared" si="20"/>
        <v/>
      </c>
      <c r="M135" s="35" t="str">
        <f t="shared" si="21"/>
        <v/>
      </c>
      <c r="N135" s="35" t="str">
        <f t="shared" si="22"/>
        <v/>
      </c>
      <c r="O135" s="226" t="str">
        <f t="shared" si="13"/>
        <v/>
      </c>
      <c r="P135" s="226" t="str">
        <f t="shared" si="14"/>
        <v/>
      </c>
      <c r="Q135" s="226" t="str">
        <f t="shared" si="15"/>
        <v/>
      </c>
      <c r="R135" s="226" t="str">
        <f t="shared" si="16"/>
        <v/>
      </c>
      <c r="S135" s="367" t="b">
        <f t="shared" si="17"/>
        <v>0</v>
      </c>
      <c r="T135" s="214">
        <f t="shared" si="23"/>
        <v>1</v>
      </c>
    </row>
    <row r="136" spans="1:20" x14ac:dyDescent="0.25">
      <c r="A136" s="216">
        <v>127</v>
      </c>
      <c r="B136" s="39"/>
      <c r="C136" s="39"/>
      <c r="D136" s="39"/>
      <c r="E136" s="38"/>
      <c r="F136" s="38"/>
      <c r="G136" s="38"/>
      <c r="H136" s="38"/>
      <c r="I136" s="67" t="str">
        <f>IF(OR($B136="",$C136="",$D136="",$E136="",$F136="",$F136&lt;an_initial,$F136&gt;an_final,$S136=FALSE),"",IF(E136="B",CNCSIS_B*VLOOKUP(T136,Coef!$E$2:$F$17,2,FALSE),IF(E136="C",CNCSIS_C*VLOOKUP(T136,Coef!$E$2:$F$17,2,FALSE),"")))</f>
        <v/>
      </c>
      <c r="J136" s="67" t="str">
        <f>IF(OR($B136="",$C136="",$D136="",$E136="",$F136="",$F136&gt;an_final,$S136=FALSE),"",IF(E136="B",CNCSIS_B*VLOOKUP(T136,Coef!$E$2:$F$17,2,FALSE),IF(E136="C",CNCSIS_C*VLOOKUP(T136,Coef!$E$2:$F$17,2,FALSE),"")))</f>
        <v/>
      </c>
      <c r="K136" s="35" t="str">
        <f t="shared" si="19"/>
        <v/>
      </c>
      <c r="L136" s="35" t="str">
        <f t="shared" si="20"/>
        <v/>
      </c>
      <c r="M136" s="35" t="str">
        <f t="shared" si="21"/>
        <v/>
      </c>
      <c r="N136" s="35" t="str">
        <f t="shared" si="22"/>
        <v/>
      </c>
      <c r="O136" s="226" t="str">
        <f t="shared" si="13"/>
        <v/>
      </c>
      <c r="P136" s="226" t="str">
        <f t="shared" si="14"/>
        <v/>
      </c>
      <c r="Q136" s="226" t="str">
        <f t="shared" si="15"/>
        <v/>
      </c>
      <c r="R136" s="226" t="str">
        <f t="shared" si="16"/>
        <v/>
      </c>
      <c r="S136" s="367" t="b">
        <f t="shared" si="17"/>
        <v>0</v>
      </c>
      <c r="T136" s="214">
        <f t="shared" si="23"/>
        <v>1</v>
      </c>
    </row>
    <row r="137" spans="1:20" x14ac:dyDescent="0.25">
      <c r="A137" s="216">
        <v>128</v>
      </c>
      <c r="B137" s="39"/>
      <c r="C137" s="39"/>
      <c r="D137" s="39"/>
      <c r="E137" s="38"/>
      <c r="F137" s="38"/>
      <c r="G137" s="38"/>
      <c r="H137" s="38"/>
      <c r="I137" s="67" t="str">
        <f>IF(OR($B137="",$C137="",$D137="",$E137="",$F137="",$F137&lt;an_initial,$F137&gt;an_final,$S137=FALSE),"",IF(E137="B",CNCSIS_B*VLOOKUP(T137,Coef!$E$2:$F$17,2,FALSE),IF(E137="C",CNCSIS_C*VLOOKUP(T137,Coef!$E$2:$F$17,2,FALSE),"")))</f>
        <v/>
      </c>
      <c r="J137" s="67" t="str">
        <f>IF(OR($B137="",$C137="",$D137="",$E137="",$F137="",$F137&gt;an_final,$S137=FALSE),"",IF(E137="B",CNCSIS_B*VLOOKUP(T137,Coef!$E$2:$F$17,2,FALSE),IF(E137="C",CNCSIS_C*VLOOKUP(T137,Coef!$E$2:$F$17,2,FALSE),"")))</f>
        <v/>
      </c>
      <c r="K137" s="35" t="str">
        <f t="shared" si="19"/>
        <v/>
      </c>
      <c r="L137" s="35" t="str">
        <f t="shared" si="20"/>
        <v/>
      </c>
      <c r="M137" s="35" t="str">
        <f t="shared" si="21"/>
        <v/>
      </c>
      <c r="N137" s="35" t="str">
        <f t="shared" si="22"/>
        <v/>
      </c>
      <c r="O137" s="226" t="str">
        <f t="shared" si="13"/>
        <v/>
      </c>
      <c r="P137" s="226" t="str">
        <f t="shared" si="14"/>
        <v/>
      </c>
      <c r="Q137" s="226" t="str">
        <f t="shared" si="15"/>
        <v/>
      </c>
      <c r="R137" s="226" t="str">
        <f t="shared" si="16"/>
        <v/>
      </c>
      <c r="S137" s="367" t="b">
        <f t="shared" si="17"/>
        <v>0</v>
      </c>
      <c r="T137" s="214">
        <f t="shared" si="23"/>
        <v>1</v>
      </c>
    </row>
    <row r="138" spans="1:20" x14ac:dyDescent="0.25">
      <c r="A138" s="216">
        <v>129</v>
      </c>
      <c r="B138" s="39"/>
      <c r="C138" s="39"/>
      <c r="D138" s="39"/>
      <c r="E138" s="38"/>
      <c r="F138" s="38"/>
      <c r="G138" s="38"/>
      <c r="H138" s="38"/>
      <c r="I138" s="67" t="str">
        <f>IF(OR($B138="",$C138="",$D138="",$E138="",$F138="",$F138&lt;an_initial,$F138&gt;an_final,$S138=FALSE),"",IF(E138="B",CNCSIS_B*VLOOKUP(T138,Coef!$E$2:$F$17,2,FALSE),IF(E138="C",CNCSIS_C*VLOOKUP(T138,Coef!$E$2:$F$17,2,FALSE),"")))</f>
        <v/>
      </c>
      <c r="J138" s="67" t="str">
        <f>IF(OR($B138="",$C138="",$D138="",$E138="",$F138="",$F138&gt;an_final,$S138=FALSE),"",IF(E138="B",CNCSIS_B*VLOOKUP(T138,Coef!$E$2:$F$17,2,FALSE),IF(E138="C",CNCSIS_C*VLOOKUP(T138,Coef!$E$2:$F$17,2,FALSE),"")))</f>
        <v/>
      </c>
      <c r="K138" s="35" t="str">
        <f t="shared" si="19"/>
        <v/>
      </c>
      <c r="L138" s="35" t="str">
        <f t="shared" si="20"/>
        <v/>
      </c>
      <c r="M138" s="35" t="str">
        <f t="shared" si="21"/>
        <v/>
      </c>
      <c r="N138" s="35" t="str">
        <f t="shared" si="22"/>
        <v/>
      </c>
      <c r="O138" s="226" t="str">
        <f t="shared" ref="O138:O201" si="24">IF(OR($B138="",$C138="",$D138="",$E138="",$F138="",$F138&gt;an_final,$S138=FALSE),"",IF(AND($F138&gt;=an_initial,$E138="B"),1,""))</f>
        <v/>
      </c>
      <c r="P138" s="226" t="str">
        <f t="shared" ref="P138:P201" si="25">IF(OR($B138="",$C138="",$D138="",$E138="",$F138="",$F138&gt;an_final,$S138=FALSE),"",IF($E138="B",1,""))</f>
        <v/>
      </c>
      <c r="Q138" s="226" t="str">
        <f t="shared" ref="Q138:Q201" si="26">IF(OR($B138="",$C138="",$D138="",$E138="",$F138="",$F138&gt;an_final,$S138=FALSE),"",IF(AND($F138&gt;=an_initial,$E138="C"),1,""))</f>
        <v/>
      </c>
      <c r="R138" s="226" t="str">
        <f t="shared" ref="R138:R201" si="27">IF(OR($B138="",$C138="",$D138="",$E138="",$F138="",$F138&gt;an_final,$S138=FALSE),"",IF($E138="C",1,""))</f>
        <v/>
      </c>
      <c r="S138" s="367" t="b">
        <f t="shared" ref="S138:S201" si="28">IF(nume_candidat="",FALSE,ISNUMBER(SEARCH(nume_candidat,$B138)))</f>
        <v>0</v>
      </c>
      <c r="T138" s="214">
        <f t="shared" ref="T138:T169" si="29">LEN(B138)-LEN(SUBSTITUTE(B138,",",""))+1</f>
        <v>1</v>
      </c>
    </row>
    <row r="139" spans="1:20" x14ac:dyDescent="0.25">
      <c r="A139" s="216">
        <v>130</v>
      </c>
      <c r="B139" s="39"/>
      <c r="C139" s="39"/>
      <c r="D139" s="39"/>
      <c r="E139" s="38"/>
      <c r="F139" s="38"/>
      <c r="G139" s="38"/>
      <c r="H139" s="38"/>
      <c r="I139" s="67" t="str">
        <f>IF(OR($B139="",$C139="",$D139="",$E139="",$F139="",$F139&lt;an_initial,$F139&gt;an_final,$S139=FALSE),"",IF(E139="B",CNCSIS_B*VLOOKUP(T139,Coef!$E$2:$F$17,2,FALSE),IF(E139="C",CNCSIS_C*VLOOKUP(T139,Coef!$E$2:$F$17,2,FALSE),"")))</f>
        <v/>
      </c>
      <c r="J139" s="67" t="str">
        <f>IF(OR($B139="",$C139="",$D139="",$E139="",$F139="",$F139&gt;an_final,$S139=FALSE),"",IF(E139="B",CNCSIS_B*VLOOKUP(T139,Coef!$E$2:$F$17,2,FALSE),IF(E139="C",CNCSIS_C*VLOOKUP(T139,Coef!$E$2:$F$17,2,FALSE),"")))</f>
        <v/>
      </c>
      <c r="K139" s="35" t="str">
        <f t="shared" ref="K139:K202" si="30">IF($E139="B",$I139,"")</f>
        <v/>
      </c>
      <c r="L139" s="35" t="str">
        <f t="shared" ref="L139:L202" si="31">IF($E139="B",$J139,"")</f>
        <v/>
      </c>
      <c r="M139" s="35" t="str">
        <f t="shared" ref="M139:M202" si="32">IF($E139="C",$I139,"")</f>
        <v/>
      </c>
      <c r="N139" s="35" t="str">
        <f t="shared" ref="N139:N202" si="33">IF($E139="C",$J139,"")</f>
        <v/>
      </c>
      <c r="O139" s="226" t="str">
        <f t="shared" si="24"/>
        <v/>
      </c>
      <c r="P139" s="226" t="str">
        <f t="shared" si="25"/>
        <v/>
      </c>
      <c r="Q139" s="226" t="str">
        <f t="shared" si="26"/>
        <v/>
      </c>
      <c r="R139" s="226" t="str">
        <f t="shared" si="27"/>
        <v/>
      </c>
      <c r="S139" s="367" t="b">
        <f t="shared" si="28"/>
        <v>0</v>
      </c>
      <c r="T139" s="214">
        <f t="shared" si="29"/>
        <v>1</v>
      </c>
    </row>
    <row r="140" spans="1:20" x14ac:dyDescent="0.25">
      <c r="A140" s="216">
        <v>131</v>
      </c>
      <c r="B140" s="39"/>
      <c r="C140" s="39"/>
      <c r="D140" s="39"/>
      <c r="E140" s="38"/>
      <c r="F140" s="38"/>
      <c r="G140" s="38"/>
      <c r="H140" s="38"/>
      <c r="I140" s="67" t="str">
        <f>IF(OR($B140="",$C140="",$D140="",$E140="",$F140="",$F140&lt;an_initial,$F140&gt;an_final,$S140=FALSE),"",IF(E140="B",CNCSIS_B*VLOOKUP(T140,Coef!$E$2:$F$17,2,FALSE),IF(E140="C",CNCSIS_C*VLOOKUP(T140,Coef!$E$2:$F$17,2,FALSE),"")))</f>
        <v/>
      </c>
      <c r="J140" s="67" t="str">
        <f>IF(OR($B140="",$C140="",$D140="",$E140="",$F140="",$F140&gt;an_final,$S140=FALSE),"",IF(E140="B",CNCSIS_B*VLOOKUP(T140,Coef!$E$2:$F$17,2,FALSE),IF(E140="C",CNCSIS_C*VLOOKUP(T140,Coef!$E$2:$F$17,2,FALSE),"")))</f>
        <v/>
      </c>
      <c r="K140" s="35" t="str">
        <f t="shared" si="30"/>
        <v/>
      </c>
      <c r="L140" s="35" t="str">
        <f t="shared" si="31"/>
        <v/>
      </c>
      <c r="M140" s="35" t="str">
        <f t="shared" si="32"/>
        <v/>
      </c>
      <c r="N140" s="35" t="str">
        <f t="shared" si="33"/>
        <v/>
      </c>
      <c r="O140" s="226" t="str">
        <f t="shared" si="24"/>
        <v/>
      </c>
      <c r="P140" s="226" t="str">
        <f t="shared" si="25"/>
        <v/>
      </c>
      <c r="Q140" s="226" t="str">
        <f t="shared" si="26"/>
        <v/>
      </c>
      <c r="R140" s="226" t="str">
        <f t="shared" si="27"/>
        <v/>
      </c>
      <c r="S140" s="367" t="b">
        <f t="shared" si="28"/>
        <v>0</v>
      </c>
      <c r="T140" s="214">
        <f t="shared" si="29"/>
        <v>1</v>
      </c>
    </row>
    <row r="141" spans="1:20" x14ac:dyDescent="0.25">
      <c r="A141" s="216">
        <v>132</v>
      </c>
      <c r="B141" s="39"/>
      <c r="C141" s="39"/>
      <c r="D141" s="39"/>
      <c r="E141" s="38"/>
      <c r="F141" s="38"/>
      <c r="G141" s="38"/>
      <c r="H141" s="38"/>
      <c r="I141" s="67" t="str">
        <f>IF(OR($B141="",$C141="",$D141="",$E141="",$F141="",$F141&lt;an_initial,$F141&gt;an_final,$S141=FALSE),"",IF(E141="B",CNCSIS_B*VLOOKUP(T141,Coef!$E$2:$F$17,2,FALSE),IF(E141="C",CNCSIS_C*VLOOKUP(T141,Coef!$E$2:$F$17,2,FALSE),"")))</f>
        <v/>
      </c>
      <c r="J141" s="67" t="str">
        <f>IF(OR($B141="",$C141="",$D141="",$E141="",$F141="",$F141&gt;an_final,$S141=FALSE),"",IF(E141="B",CNCSIS_B*VLOOKUP(T141,Coef!$E$2:$F$17,2,FALSE),IF(E141="C",CNCSIS_C*VLOOKUP(T141,Coef!$E$2:$F$17,2,FALSE),"")))</f>
        <v/>
      </c>
      <c r="K141" s="35" t="str">
        <f t="shared" si="30"/>
        <v/>
      </c>
      <c r="L141" s="35" t="str">
        <f t="shared" si="31"/>
        <v/>
      </c>
      <c r="M141" s="35" t="str">
        <f t="shared" si="32"/>
        <v/>
      </c>
      <c r="N141" s="35" t="str">
        <f t="shared" si="33"/>
        <v/>
      </c>
      <c r="O141" s="226" t="str">
        <f t="shared" si="24"/>
        <v/>
      </c>
      <c r="P141" s="226" t="str">
        <f t="shared" si="25"/>
        <v/>
      </c>
      <c r="Q141" s="226" t="str">
        <f t="shared" si="26"/>
        <v/>
      </c>
      <c r="R141" s="226" t="str">
        <f t="shared" si="27"/>
        <v/>
      </c>
      <c r="S141" s="367" t="b">
        <f t="shared" si="28"/>
        <v>0</v>
      </c>
      <c r="T141" s="214">
        <f t="shared" si="29"/>
        <v>1</v>
      </c>
    </row>
    <row r="142" spans="1:20" x14ac:dyDescent="0.25">
      <c r="A142" s="216">
        <v>133</v>
      </c>
      <c r="B142" s="39"/>
      <c r="C142" s="39"/>
      <c r="D142" s="39"/>
      <c r="E142" s="38"/>
      <c r="F142" s="38"/>
      <c r="G142" s="38"/>
      <c r="H142" s="38"/>
      <c r="I142" s="67" t="str">
        <f>IF(OR($B142="",$C142="",$D142="",$E142="",$F142="",$F142&lt;an_initial,$F142&gt;an_final,$S142=FALSE),"",IF(E142="B",CNCSIS_B*VLOOKUP(T142,Coef!$E$2:$F$17,2,FALSE),IF(E142="C",CNCSIS_C*VLOOKUP(T142,Coef!$E$2:$F$17,2,FALSE),"")))</f>
        <v/>
      </c>
      <c r="J142" s="67" t="str">
        <f>IF(OR($B142="",$C142="",$D142="",$E142="",$F142="",$F142&gt;an_final,$S142=FALSE),"",IF(E142="B",CNCSIS_B*VLOOKUP(T142,Coef!$E$2:$F$17,2,FALSE),IF(E142="C",CNCSIS_C*VLOOKUP(T142,Coef!$E$2:$F$17,2,FALSE),"")))</f>
        <v/>
      </c>
      <c r="K142" s="35" t="str">
        <f t="shared" si="30"/>
        <v/>
      </c>
      <c r="L142" s="35" t="str">
        <f t="shared" si="31"/>
        <v/>
      </c>
      <c r="M142" s="35" t="str">
        <f t="shared" si="32"/>
        <v/>
      </c>
      <c r="N142" s="35" t="str">
        <f t="shared" si="33"/>
        <v/>
      </c>
      <c r="O142" s="226" t="str">
        <f t="shared" si="24"/>
        <v/>
      </c>
      <c r="P142" s="226" t="str">
        <f t="shared" si="25"/>
        <v/>
      </c>
      <c r="Q142" s="226" t="str">
        <f t="shared" si="26"/>
        <v/>
      </c>
      <c r="R142" s="226" t="str">
        <f t="shared" si="27"/>
        <v/>
      </c>
      <c r="S142" s="367" t="b">
        <f t="shared" si="28"/>
        <v>0</v>
      </c>
      <c r="T142" s="214">
        <f t="shared" si="29"/>
        <v>1</v>
      </c>
    </row>
    <row r="143" spans="1:20" x14ac:dyDescent="0.25">
      <c r="A143" s="216">
        <v>134</v>
      </c>
      <c r="B143" s="39"/>
      <c r="C143" s="39"/>
      <c r="D143" s="39"/>
      <c r="E143" s="38"/>
      <c r="F143" s="38"/>
      <c r="G143" s="38"/>
      <c r="H143" s="38"/>
      <c r="I143" s="67" t="str">
        <f>IF(OR($B143="",$C143="",$D143="",$E143="",$F143="",$F143&lt;an_initial,$F143&gt;an_final,$S143=FALSE),"",IF(E143="B",CNCSIS_B*VLOOKUP(T143,Coef!$E$2:$F$17,2,FALSE),IF(E143="C",CNCSIS_C*VLOOKUP(T143,Coef!$E$2:$F$17,2,FALSE),"")))</f>
        <v/>
      </c>
      <c r="J143" s="67" t="str">
        <f>IF(OR($B143="",$C143="",$D143="",$E143="",$F143="",$F143&gt;an_final,$S143=FALSE),"",IF(E143="B",CNCSIS_B*VLOOKUP(T143,Coef!$E$2:$F$17,2,FALSE),IF(E143="C",CNCSIS_C*VLOOKUP(T143,Coef!$E$2:$F$17,2,FALSE),"")))</f>
        <v/>
      </c>
      <c r="K143" s="35" t="str">
        <f t="shared" si="30"/>
        <v/>
      </c>
      <c r="L143" s="35" t="str">
        <f t="shared" si="31"/>
        <v/>
      </c>
      <c r="M143" s="35" t="str">
        <f t="shared" si="32"/>
        <v/>
      </c>
      <c r="N143" s="35" t="str">
        <f t="shared" si="33"/>
        <v/>
      </c>
      <c r="O143" s="226" t="str">
        <f t="shared" si="24"/>
        <v/>
      </c>
      <c r="P143" s="226" t="str">
        <f t="shared" si="25"/>
        <v/>
      </c>
      <c r="Q143" s="226" t="str">
        <f t="shared" si="26"/>
        <v/>
      </c>
      <c r="R143" s="226" t="str">
        <f t="shared" si="27"/>
        <v/>
      </c>
      <c r="S143" s="367" t="b">
        <f t="shared" si="28"/>
        <v>0</v>
      </c>
      <c r="T143" s="214">
        <f t="shared" si="29"/>
        <v>1</v>
      </c>
    </row>
    <row r="144" spans="1:20" x14ac:dyDescent="0.25">
      <c r="A144" s="216">
        <v>135</v>
      </c>
      <c r="B144" s="39"/>
      <c r="C144" s="39"/>
      <c r="D144" s="39"/>
      <c r="E144" s="38"/>
      <c r="F144" s="38"/>
      <c r="G144" s="38"/>
      <c r="H144" s="38"/>
      <c r="I144" s="67" t="str">
        <f>IF(OR($B144="",$C144="",$D144="",$E144="",$F144="",$F144&lt;an_initial,$F144&gt;an_final,$S144=FALSE),"",IF(E144="B",CNCSIS_B*VLOOKUP(T144,Coef!$E$2:$F$17,2,FALSE),IF(E144="C",CNCSIS_C*VLOOKUP(T144,Coef!$E$2:$F$17,2,FALSE),"")))</f>
        <v/>
      </c>
      <c r="J144" s="67" t="str">
        <f>IF(OR($B144="",$C144="",$D144="",$E144="",$F144="",$F144&gt;an_final,$S144=FALSE),"",IF(E144="B",CNCSIS_B*VLOOKUP(T144,Coef!$E$2:$F$17,2,FALSE),IF(E144="C",CNCSIS_C*VLOOKUP(T144,Coef!$E$2:$F$17,2,FALSE),"")))</f>
        <v/>
      </c>
      <c r="K144" s="35" t="str">
        <f t="shared" si="30"/>
        <v/>
      </c>
      <c r="L144" s="35" t="str">
        <f t="shared" si="31"/>
        <v/>
      </c>
      <c r="M144" s="35" t="str">
        <f t="shared" si="32"/>
        <v/>
      </c>
      <c r="N144" s="35" t="str">
        <f t="shared" si="33"/>
        <v/>
      </c>
      <c r="O144" s="226" t="str">
        <f t="shared" si="24"/>
        <v/>
      </c>
      <c r="P144" s="226" t="str">
        <f t="shared" si="25"/>
        <v/>
      </c>
      <c r="Q144" s="226" t="str">
        <f t="shared" si="26"/>
        <v/>
      </c>
      <c r="R144" s="226" t="str">
        <f t="shared" si="27"/>
        <v/>
      </c>
      <c r="S144" s="367" t="b">
        <f t="shared" si="28"/>
        <v>0</v>
      </c>
      <c r="T144" s="214">
        <f t="shared" si="29"/>
        <v>1</v>
      </c>
    </row>
    <row r="145" spans="1:20" x14ac:dyDescent="0.25">
      <c r="A145" s="216">
        <v>136</v>
      </c>
      <c r="B145" s="39"/>
      <c r="C145" s="39"/>
      <c r="D145" s="39"/>
      <c r="E145" s="38"/>
      <c r="F145" s="38"/>
      <c r="G145" s="38"/>
      <c r="H145" s="38"/>
      <c r="I145" s="67" t="str">
        <f>IF(OR($B145="",$C145="",$D145="",$E145="",$F145="",$F145&lt;an_initial,$F145&gt;an_final,$S145=FALSE),"",IF(E145="B",CNCSIS_B*VLOOKUP(T145,Coef!$E$2:$F$17,2,FALSE),IF(E145="C",CNCSIS_C*VLOOKUP(T145,Coef!$E$2:$F$17,2,FALSE),"")))</f>
        <v/>
      </c>
      <c r="J145" s="67" t="str">
        <f>IF(OR($B145="",$C145="",$D145="",$E145="",$F145="",$F145&gt;an_final,$S145=FALSE),"",IF(E145="B",CNCSIS_B*VLOOKUP(T145,Coef!$E$2:$F$17,2,FALSE),IF(E145="C",CNCSIS_C*VLOOKUP(T145,Coef!$E$2:$F$17,2,FALSE),"")))</f>
        <v/>
      </c>
      <c r="K145" s="35" t="str">
        <f t="shared" si="30"/>
        <v/>
      </c>
      <c r="L145" s="35" t="str">
        <f t="shared" si="31"/>
        <v/>
      </c>
      <c r="M145" s="35" t="str">
        <f t="shared" si="32"/>
        <v/>
      </c>
      <c r="N145" s="35" t="str">
        <f t="shared" si="33"/>
        <v/>
      </c>
      <c r="O145" s="226" t="str">
        <f t="shared" si="24"/>
        <v/>
      </c>
      <c r="P145" s="226" t="str">
        <f t="shared" si="25"/>
        <v/>
      </c>
      <c r="Q145" s="226" t="str">
        <f t="shared" si="26"/>
        <v/>
      </c>
      <c r="R145" s="226" t="str">
        <f t="shared" si="27"/>
        <v/>
      </c>
      <c r="S145" s="367" t="b">
        <f t="shared" si="28"/>
        <v>0</v>
      </c>
      <c r="T145" s="214">
        <f t="shared" si="29"/>
        <v>1</v>
      </c>
    </row>
    <row r="146" spans="1:20" x14ac:dyDescent="0.25">
      <c r="A146" s="216">
        <v>137</v>
      </c>
      <c r="B146" s="39"/>
      <c r="C146" s="39"/>
      <c r="D146" s="39"/>
      <c r="E146" s="38"/>
      <c r="F146" s="38"/>
      <c r="G146" s="38"/>
      <c r="H146" s="38"/>
      <c r="I146" s="67" t="str">
        <f>IF(OR($B146="",$C146="",$D146="",$E146="",$F146="",$F146&lt;an_initial,$F146&gt;an_final,$S146=FALSE),"",IF(E146="B",CNCSIS_B*VLOOKUP(T146,Coef!$E$2:$F$17,2,FALSE),IF(E146="C",CNCSIS_C*VLOOKUP(T146,Coef!$E$2:$F$17,2,FALSE),"")))</f>
        <v/>
      </c>
      <c r="J146" s="67" t="str">
        <f>IF(OR($B146="",$C146="",$D146="",$E146="",$F146="",$F146&gt;an_final,$S146=FALSE),"",IF(E146="B",CNCSIS_B*VLOOKUP(T146,Coef!$E$2:$F$17,2,FALSE),IF(E146="C",CNCSIS_C*VLOOKUP(T146,Coef!$E$2:$F$17,2,FALSE),"")))</f>
        <v/>
      </c>
      <c r="K146" s="35" t="str">
        <f t="shared" si="30"/>
        <v/>
      </c>
      <c r="L146" s="35" t="str">
        <f t="shared" si="31"/>
        <v/>
      </c>
      <c r="M146" s="35" t="str">
        <f t="shared" si="32"/>
        <v/>
      </c>
      <c r="N146" s="35" t="str">
        <f t="shared" si="33"/>
        <v/>
      </c>
      <c r="O146" s="226" t="str">
        <f t="shared" si="24"/>
        <v/>
      </c>
      <c r="P146" s="226" t="str">
        <f t="shared" si="25"/>
        <v/>
      </c>
      <c r="Q146" s="226" t="str">
        <f t="shared" si="26"/>
        <v/>
      </c>
      <c r="R146" s="226" t="str">
        <f t="shared" si="27"/>
        <v/>
      </c>
      <c r="S146" s="367" t="b">
        <f t="shared" si="28"/>
        <v>0</v>
      </c>
      <c r="T146" s="214">
        <f t="shared" si="29"/>
        <v>1</v>
      </c>
    </row>
    <row r="147" spans="1:20" x14ac:dyDescent="0.25">
      <c r="A147" s="216">
        <v>138</v>
      </c>
      <c r="B147" s="39"/>
      <c r="C147" s="39"/>
      <c r="D147" s="39"/>
      <c r="E147" s="38"/>
      <c r="F147" s="38"/>
      <c r="G147" s="38"/>
      <c r="H147" s="38"/>
      <c r="I147" s="67" t="str">
        <f>IF(OR($B147="",$C147="",$D147="",$E147="",$F147="",$F147&lt;an_initial,$F147&gt;an_final,$S147=FALSE),"",IF(E147="B",CNCSIS_B*VLOOKUP(T147,Coef!$E$2:$F$17,2,FALSE),IF(E147="C",CNCSIS_C*VLOOKUP(T147,Coef!$E$2:$F$17,2,FALSE),"")))</f>
        <v/>
      </c>
      <c r="J147" s="67" t="str">
        <f>IF(OR($B147="",$C147="",$D147="",$E147="",$F147="",$F147&gt;an_final,$S147=FALSE),"",IF(E147="B",CNCSIS_B*VLOOKUP(T147,Coef!$E$2:$F$17,2,FALSE),IF(E147="C",CNCSIS_C*VLOOKUP(T147,Coef!$E$2:$F$17,2,FALSE),"")))</f>
        <v/>
      </c>
      <c r="K147" s="35" t="str">
        <f t="shared" si="30"/>
        <v/>
      </c>
      <c r="L147" s="35" t="str">
        <f t="shared" si="31"/>
        <v/>
      </c>
      <c r="M147" s="35" t="str">
        <f t="shared" si="32"/>
        <v/>
      </c>
      <c r="N147" s="35" t="str">
        <f t="shared" si="33"/>
        <v/>
      </c>
      <c r="O147" s="226" t="str">
        <f t="shared" si="24"/>
        <v/>
      </c>
      <c r="P147" s="226" t="str">
        <f t="shared" si="25"/>
        <v/>
      </c>
      <c r="Q147" s="226" t="str">
        <f t="shared" si="26"/>
        <v/>
      </c>
      <c r="R147" s="226" t="str">
        <f t="shared" si="27"/>
        <v/>
      </c>
      <c r="S147" s="367" t="b">
        <f t="shared" si="28"/>
        <v>0</v>
      </c>
      <c r="T147" s="214">
        <f t="shared" si="29"/>
        <v>1</v>
      </c>
    </row>
    <row r="148" spans="1:20" x14ac:dyDescent="0.25">
      <c r="A148" s="216">
        <v>139</v>
      </c>
      <c r="B148" s="39"/>
      <c r="C148" s="39"/>
      <c r="D148" s="39"/>
      <c r="E148" s="38"/>
      <c r="F148" s="38"/>
      <c r="G148" s="38"/>
      <c r="H148" s="38"/>
      <c r="I148" s="67" t="str">
        <f>IF(OR($B148="",$C148="",$D148="",$E148="",$F148="",$F148&lt;an_initial,$F148&gt;an_final,$S148=FALSE),"",IF(E148="B",CNCSIS_B*VLOOKUP(T148,Coef!$E$2:$F$17,2,FALSE),IF(E148="C",CNCSIS_C*VLOOKUP(T148,Coef!$E$2:$F$17,2,FALSE),"")))</f>
        <v/>
      </c>
      <c r="J148" s="67" t="str">
        <f>IF(OR($B148="",$C148="",$D148="",$E148="",$F148="",$F148&gt;an_final,$S148=FALSE),"",IF(E148="B",CNCSIS_B*VLOOKUP(T148,Coef!$E$2:$F$17,2,FALSE),IF(E148="C",CNCSIS_C*VLOOKUP(T148,Coef!$E$2:$F$17,2,FALSE),"")))</f>
        <v/>
      </c>
      <c r="K148" s="35" t="str">
        <f t="shared" si="30"/>
        <v/>
      </c>
      <c r="L148" s="35" t="str">
        <f t="shared" si="31"/>
        <v/>
      </c>
      <c r="M148" s="35" t="str">
        <f t="shared" si="32"/>
        <v/>
      </c>
      <c r="N148" s="35" t="str">
        <f t="shared" si="33"/>
        <v/>
      </c>
      <c r="O148" s="226" t="str">
        <f t="shared" si="24"/>
        <v/>
      </c>
      <c r="P148" s="226" t="str">
        <f t="shared" si="25"/>
        <v/>
      </c>
      <c r="Q148" s="226" t="str">
        <f t="shared" si="26"/>
        <v/>
      </c>
      <c r="R148" s="226" t="str">
        <f t="shared" si="27"/>
        <v/>
      </c>
      <c r="S148" s="367" t="b">
        <f t="shared" si="28"/>
        <v>0</v>
      </c>
      <c r="T148" s="214">
        <f t="shared" si="29"/>
        <v>1</v>
      </c>
    </row>
    <row r="149" spans="1:20" x14ac:dyDescent="0.25">
      <c r="A149" s="216">
        <v>140</v>
      </c>
      <c r="B149" s="39"/>
      <c r="C149" s="39"/>
      <c r="D149" s="39"/>
      <c r="E149" s="38"/>
      <c r="F149" s="38"/>
      <c r="G149" s="38"/>
      <c r="H149" s="38"/>
      <c r="I149" s="67" t="str">
        <f>IF(OR($B149="",$C149="",$D149="",$E149="",$F149="",$F149&lt;an_initial,$F149&gt;an_final,$S149=FALSE),"",IF(E149="B",CNCSIS_B*VLOOKUP(T149,Coef!$E$2:$F$17,2,FALSE),IF(E149="C",CNCSIS_C*VLOOKUP(T149,Coef!$E$2:$F$17,2,FALSE),"")))</f>
        <v/>
      </c>
      <c r="J149" s="67" t="str">
        <f>IF(OR($B149="",$C149="",$D149="",$E149="",$F149="",$F149&gt;an_final,$S149=FALSE),"",IF(E149="B",CNCSIS_B*VLOOKUP(T149,Coef!$E$2:$F$17,2,FALSE),IF(E149="C",CNCSIS_C*VLOOKUP(T149,Coef!$E$2:$F$17,2,FALSE),"")))</f>
        <v/>
      </c>
      <c r="K149" s="35" t="str">
        <f t="shared" si="30"/>
        <v/>
      </c>
      <c r="L149" s="35" t="str">
        <f t="shared" si="31"/>
        <v/>
      </c>
      <c r="M149" s="35" t="str">
        <f t="shared" si="32"/>
        <v/>
      </c>
      <c r="N149" s="35" t="str">
        <f t="shared" si="33"/>
        <v/>
      </c>
      <c r="O149" s="226" t="str">
        <f t="shared" si="24"/>
        <v/>
      </c>
      <c r="P149" s="226" t="str">
        <f t="shared" si="25"/>
        <v/>
      </c>
      <c r="Q149" s="226" t="str">
        <f t="shared" si="26"/>
        <v/>
      </c>
      <c r="R149" s="226" t="str">
        <f t="shared" si="27"/>
        <v/>
      </c>
      <c r="S149" s="367" t="b">
        <f t="shared" si="28"/>
        <v>0</v>
      </c>
      <c r="T149" s="214">
        <f t="shared" si="29"/>
        <v>1</v>
      </c>
    </row>
    <row r="150" spans="1:20" x14ac:dyDescent="0.25">
      <c r="A150" s="216">
        <v>141</v>
      </c>
      <c r="B150" s="39"/>
      <c r="C150" s="39"/>
      <c r="D150" s="39"/>
      <c r="E150" s="38"/>
      <c r="F150" s="38"/>
      <c r="G150" s="38"/>
      <c r="H150" s="38"/>
      <c r="I150" s="67" t="str">
        <f>IF(OR($B150="",$C150="",$D150="",$E150="",$F150="",$F150&lt;an_initial,$F150&gt;an_final,$S150=FALSE),"",IF(E150="B",CNCSIS_B*VLOOKUP(T150,Coef!$E$2:$F$17,2,FALSE),IF(E150="C",CNCSIS_C*VLOOKUP(T150,Coef!$E$2:$F$17,2,FALSE),"")))</f>
        <v/>
      </c>
      <c r="J150" s="67" t="str">
        <f>IF(OR($B150="",$C150="",$D150="",$E150="",$F150="",$F150&gt;an_final,$S150=FALSE),"",IF(E150="B",CNCSIS_B*VLOOKUP(T150,Coef!$E$2:$F$17,2,FALSE),IF(E150="C",CNCSIS_C*VLOOKUP(T150,Coef!$E$2:$F$17,2,FALSE),"")))</f>
        <v/>
      </c>
      <c r="K150" s="35" t="str">
        <f t="shared" si="30"/>
        <v/>
      </c>
      <c r="L150" s="35" t="str">
        <f t="shared" si="31"/>
        <v/>
      </c>
      <c r="M150" s="35" t="str">
        <f t="shared" si="32"/>
        <v/>
      </c>
      <c r="N150" s="35" t="str">
        <f t="shared" si="33"/>
        <v/>
      </c>
      <c r="O150" s="226" t="str">
        <f t="shared" si="24"/>
        <v/>
      </c>
      <c r="P150" s="226" t="str">
        <f t="shared" si="25"/>
        <v/>
      </c>
      <c r="Q150" s="226" t="str">
        <f t="shared" si="26"/>
        <v/>
      </c>
      <c r="R150" s="226" t="str">
        <f t="shared" si="27"/>
        <v/>
      </c>
      <c r="S150" s="367" t="b">
        <f t="shared" si="28"/>
        <v>0</v>
      </c>
      <c r="T150" s="214">
        <f t="shared" si="29"/>
        <v>1</v>
      </c>
    </row>
    <row r="151" spans="1:20" x14ac:dyDescent="0.25">
      <c r="A151" s="216">
        <v>142</v>
      </c>
      <c r="B151" s="39"/>
      <c r="C151" s="39"/>
      <c r="D151" s="39"/>
      <c r="E151" s="38"/>
      <c r="F151" s="38"/>
      <c r="G151" s="38"/>
      <c r="H151" s="38"/>
      <c r="I151" s="67" t="str">
        <f>IF(OR($B151="",$C151="",$D151="",$E151="",$F151="",$F151&lt;an_initial,$F151&gt;an_final,$S151=FALSE),"",IF(E151="B",CNCSIS_B*VLOOKUP(T151,Coef!$E$2:$F$17,2,FALSE),IF(E151="C",CNCSIS_C*VLOOKUP(T151,Coef!$E$2:$F$17,2,FALSE),"")))</f>
        <v/>
      </c>
      <c r="J151" s="67" t="str">
        <f>IF(OR($B151="",$C151="",$D151="",$E151="",$F151="",$F151&gt;an_final,$S151=FALSE),"",IF(E151="B",CNCSIS_B*VLOOKUP(T151,Coef!$E$2:$F$17,2,FALSE),IF(E151="C",CNCSIS_C*VLOOKUP(T151,Coef!$E$2:$F$17,2,FALSE),"")))</f>
        <v/>
      </c>
      <c r="K151" s="35" t="str">
        <f t="shared" si="30"/>
        <v/>
      </c>
      <c r="L151" s="35" t="str">
        <f t="shared" si="31"/>
        <v/>
      </c>
      <c r="M151" s="35" t="str">
        <f t="shared" si="32"/>
        <v/>
      </c>
      <c r="N151" s="35" t="str">
        <f t="shared" si="33"/>
        <v/>
      </c>
      <c r="O151" s="226" t="str">
        <f t="shared" si="24"/>
        <v/>
      </c>
      <c r="P151" s="226" t="str">
        <f t="shared" si="25"/>
        <v/>
      </c>
      <c r="Q151" s="226" t="str">
        <f t="shared" si="26"/>
        <v/>
      </c>
      <c r="R151" s="226" t="str">
        <f t="shared" si="27"/>
        <v/>
      </c>
      <c r="S151" s="367" t="b">
        <f t="shared" si="28"/>
        <v>0</v>
      </c>
      <c r="T151" s="214">
        <f t="shared" si="29"/>
        <v>1</v>
      </c>
    </row>
    <row r="152" spans="1:20" x14ac:dyDescent="0.25">
      <c r="A152" s="216">
        <v>143</v>
      </c>
      <c r="B152" s="39"/>
      <c r="C152" s="39"/>
      <c r="D152" s="39"/>
      <c r="E152" s="38"/>
      <c r="F152" s="38"/>
      <c r="G152" s="38"/>
      <c r="H152" s="38"/>
      <c r="I152" s="67" t="str">
        <f>IF(OR($B152="",$C152="",$D152="",$E152="",$F152="",$F152&lt;an_initial,$F152&gt;an_final,$S152=FALSE),"",IF(E152="B",CNCSIS_B*VLOOKUP(T152,Coef!$E$2:$F$17,2,FALSE),IF(E152="C",CNCSIS_C*VLOOKUP(T152,Coef!$E$2:$F$17,2,FALSE),"")))</f>
        <v/>
      </c>
      <c r="J152" s="67" t="str">
        <f>IF(OR($B152="",$C152="",$D152="",$E152="",$F152="",$F152&gt;an_final,$S152=FALSE),"",IF(E152="B",CNCSIS_B*VLOOKUP(T152,Coef!$E$2:$F$17,2,FALSE),IF(E152="C",CNCSIS_C*VLOOKUP(T152,Coef!$E$2:$F$17,2,FALSE),"")))</f>
        <v/>
      </c>
      <c r="K152" s="35" t="str">
        <f t="shared" si="30"/>
        <v/>
      </c>
      <c r="L152" s="35" t="str">
        <f t="shared" si="31"/>
        <v/>
      </c>
      <c r="M152" s="35" t="str">
        <f t="shared" si="32"/>
        <v/>
      </c>
      <c r="N152" s="35" t="str">
        <f t="shared" si="33"/>
        <v/>
      </c>
      <c r="O152" s="226" t="str">
        <f t="shared" si="24"/>
        <v/>
      </c>
      <c r="P152" s="226" t="str">
        <f t="shared" si="25"/>
        <v/>
      </c>
      <c r="Q152" s="226" t="str">
        <f t="shared" si="26"/>
        <v/>
      </c>
      <c r="R152" s="226" t="str">
        <f t="shared" si="27"/>
        <v/>
      </c>
      <c r="S152" s="367" t="b">
        <f t="shared" si="28"/>
        <v>0</v>
      </c>
      <c r="T152" s="214">
        <f t="shared" si="29"/>
        <v>1</v>
      </c>
    </row>
    <row r="153" spans="1:20" x14ac:dyDescent="0.25">
      <c r="A153" s="216">
        <v>144</v>
      </c>
      <c r="B153" s="39"/>
      <c r="C153" s="39"/>
      <c r="D153" s="39"/>
      <c r="E153" s="38"/>
      <c r="F153" s="38"/>
      <c r="G153" s="38"/>
      <c r="H153" s="38"/>
      <c r="I153" s="67" t="str">
        <f>IF(OR($B153="",$C153="",$D153="",$E153="",$F153="",$F153&lt;an_initial,$F153&gt;an_final,$S153=FALSE),"",IF(E153="B",CNCSIS_B*VLOOKUP(T153,Coef!$E$2:$F$17,2,FALSE),IF(E153="C",CNCSIS_C*VLOOKUP(T153,Coef!$E$2:$F$17,2,FALSE),"")))</f>
        <v/>
      </c>
      <c r="J153" s="67" t="str">
        <f>IF(OR($B153="",$C153="",$D153="",$E153="",$F153="",$F153&gt;an_final,$S153=FALSE),"",IF(E153="B",CNCSIS_B*VLOOKUP(T153,Coef!$E$2:$F$17,2,FALSE),IF(E153="C",CNCSIS_C*VLOOKUP(T153,Coef!$E$2:$F$17,2,FALSE),"")))</f>
        <v/>
      </c>
      <c r="K153" s="35" t="str">
        <f t="shared" si="30"/>
        <v/>
      </c>
      <c r="L153" s="35" t="str">
        <f t="shared" si="31"/>
        <v/>
      </c>
      <c r="M153" s="35" t="str">
        <f t="shared" si="32"/>
        <v/>
      </c>
      <c r="N153" s="35" t="str">
        <f t="shared" si="33"/>
        <v/>
      </c>
      <c r="O153" s="226" t="str">
        <f t="shared" si="24"/>
        <v/>
      </c>
      <c r="P153" s="226" t="str">
        <f t="shared" si="25"/>
        <v/>
      </c>
      <c r="Q153" s="226" t="str">
        <f t="shared" si="26"/>
        <v/>
      </c>
      <c r="R153" s="226" t="str">
        <f t="shared" si="27"/>
        <v/>
      </c>
      <c r="S153" s="367" t="b">
        <f t="shared" si="28"/>
        <v>0</v>
      </c>
      <c r="T153" s="214">
        <f t="shared" si="29"/>
        <v>1</v>
      </c>
    </row>
    <row r="154" spans="1:20" x14ac:dyDescent="0.25">
      <c r="A154" s="216">
        <v>145</v>
      </c>
      <c r="B154" s="39"/>
      <c r="C154" s="39"/>
      <c r="D154" s="39"/>
      <c r="E154" s="38"/>
      <c r="F154" s="38"/>
      <c r="G154" s="38"/>
      <c r="H154" s="38"/>
      <c r="I154" s="67" t="str">
        <f>IF(OR($B154="",$C154="",$D154="",$E154="",$F154="",$F154&lt;an_initial,$F154&gt;an_final,$S154=FALSE),"",IF(E154="B",CNCSIS_B*VLOOKUP(T154,Coef!$E$2:$F$17,2,FALSE),IF(E154="C",CNCSIS_C*VLOOKUP(T154,Coef!$E$2:$F$17,2,FALSE),"")))</f>
        <v/>
      </c>
      <c r="J154" s="67" t="str">
        <f>IF(OR($B154="",$C154="",$D154="",$E154="",$F154="",$F154&gt;an_final,$S154=FALSE),"",IF(E154="B",CNCSIS_B*VLOOKUP(T154,Coef!$E$2:$F$17,2,FALSE),IF(E154="C",CNCSIS_C*VLOOKUP(T154,Coef!$E$2:$F$17,2,FALSE),"")))</f>
        <v/>
      </c>
      <c r="K154" s="35" t="str">
        <f t="shared" si="30"/>
        <v/>
      </c>
      <c r="L154" s="35" t="str">
        <f t="shared" si="31"/>
        <v/>
      </c>
      <c r="M154" s="35" t="str">
        <f t="shared" si="32"/>
        <v/>
      </c>
      <c r="N154" s="35" t="str">
        <f t="shared" si="33"/>
        <v/>
      </c>
      <c r="O154" s="226" t="str">
        <f t="shared" si="24"/>
        <v/>
      </c>
      <c r="P154" s="226" t="str">
        <f t="shared" si="25"/>
        <v/>
      </c>
      <c r="Q154" s="226" t="str">
        <f t="shared" si="26"/>
        <v/>
      </c>
      <c r="R154" s="226" t="str">
        <f t="shared" si="27"/>
        <v/>
      </c>
      <c r="S154" s="367" t="b">
        <f t="shared" si="28"/>
        <v>0</v>
      </c>
      <c r="T154" s="214">
        <f t="shared" si="29"/>
        <v>1</v>
      </c>
    </row>
    <row r="155" spans="1:20" x14ac:dyDescent="0.25">
      <c r="A155" s="216">
        <v>146</v>
      </c>
      <c r="B155" s="39"/>
      <c r="C155" s="39"/>
      <c r="D155" s="39"/>
      <c r="E155" s="38"/>
      <c r="F155" s="38"/>
      <c r="G155" s="38"/>
      <c r="H155" s="38"/>
      <c r="I155" s="67" t="str">
        <f>IF(OR($B155="",$C155="",$D155="",$E155="",$F155="",$F155&lt;an_initial,$F155&gt;an_final,$S155=FALSE),"",IF(E155="B",CNCSIS_B*VLOOKUP(T155,Coef!$E$2:$F$17,2,FALSE),IF(E155="C",CNCSIS_C*VLOOKUP(T155,Coef!$E$2:$F$17,2,FALSE),"")))</f>
        <v/>
      </c>
      <c r="J155" s="67" t="str">
        <f>IF(OR($B155="",$C155="",$D155="",$E155="",$F155="",$F155&gt;an_final,$S155=FALSE),"",IF(E155="B",CNCSIS_B*VLOOKUP(T155,Coef!$E$2:$F$17,2,FALSE),IF(E155="C",CNCSIS_C*VLOOKUP(T155,Coef!$E$2:$F$17,2,FALSE),"")))</f>
        <v/>
      </c>
      <c r="K155" s="35" t="str">
        <f t="shared" si="30"/>
        <v/>
      </c>
      <c r="L155" s="35" t="str">
        <f t="shared" si="31"/>
        <v/>
      </c>
      <c r="M155" s="35" t="str">
        <f t="shared" si="32"/>
        <v/>
      </c>
      <c r="N155" s="35" t="str">
        <f t="shared" si="33"/>
        <v/>
      </c>
      <c r="O155" s="226" t="str">
        <f t="shared" si="24"/>
        <v/>
      </c>
      <c r="P155" s="226" t="str">
        <f t="shared" si="25"/>
        <v/>
      </c>
      <c r="Q155" s="226" t="str">
        <f t="shared" si="26"/>
        <v/>
      </c>
      <c r="R155" s="226" t="str">
        <f t="shared" si="27"/>
        <v/>
      </c>
      <c r="S155" s="367" t="b">
        <f t="shared" si="28"/>
        <v>0</v>
      </c>
      <c r="T155" s="214">
        <f t="shared" si="29"/>
        <v>1</v>
      </c>
    </row>
    <row r="156" spans="1:20" x14ac:dyDescent="0.25">
      <c r="A156" s="216">
        <v>147</v>
      </c>
      <c r="B156" s="39"/>
      <c r="C156" s="39"/>
      <c r="D156" s="39"/>
      <c r="E156" s="38"/>
      <c r="F156" s="38"/>
      <c r="G156" s="38"/>
      <c r="H156" s="38"/>
      <c r="I156" s="67" t="str">
        <f>IF(OR($B156="",$C156="",$D156="",$E156="",$F156="",$F156&lt;an_initial,$F156&gt;an_final,$S156=FALSE),"",IF(E156="B",CNCSIS_B*VLOOKUP(T156,Coef!$E$2:$F$17,2,FALSE),IF(E156="C",CNCSIS_C*VLOOKUP(T156,Coef!$E$2:$F$17,2,FALSE),"")))</f>
        <v/>
      </c>
      <c r="J156" s="67" t="str">
        <f>IF(OR($B156="",$C156="",$D156="",$E156="",$F156="",$F156&gt;an_final,$S156=FALSE),"",IF(E156="B",CNCSIS_B*VLOOKUP(T156,Coef!$E$2:$F$17,2,FALSE),IF(E156="C",CNCSIS_C*VLOOKUP(T156,Coef!$E$2:$F$17,2,FALSE),"")))</f>
        <v/>
      </c>
      <c r="K156" s="35" t="str">
        <f t="shared" si="30"/>
        <v/>
      </c>
      <c r="L156" s="35" t="str">
        <f t="shared" si="31"/>
        <v/>
      </c>
      <c r="M156" s="35" t="str">
        <f t="shared" si="32"/>
        <v/>
      </c>
      <c r="N156" s="35" t="str">
        <f t="shared" si="33"/>
        <v/>
      </c>
      <c r="O156" s="226" t="str">
        <f t="shared" si="24"/>
        <v/>
      </c>
      <c r="P156" s="226" t="str">
        <f t="shared" si="25"/>
        <v/>
      </c>
      <c r="Q156" s="226" t="str">
        <f t="shared" si="26"/>
        <v/>
      </c>
      <c r="R156" s="226" t="str">
        <f t="shared" si="27"/>
        <v/>
      </c>
      <c r="S156" s="367" t="b">
        <f t="shared" si="28"/>
        <v>0</v>
      </c>
      <c r="T156" s="214">
        <f t="shared" si="29"/>
        <v>1</v>
      </c>
    </row>
    <row r="157" spans="1:20" x14ac:dyDescent="0.25">
      <c r="A157" s="216">
        <v>148</v>
      </c>
      <c r="B157" s="39"/>
      <c r="C157" s="39"/>
      <c r="D157" s="39"/>
      <c r="E157" s="38"/>
      <c r="F157" s="38"/>
      <c r="G157" s="38"/>
      <c r="H157" s="38"/>
      <c r="I157" s="67" t="str">
        <f>IF(OR($B157="",$C157="",$D157="",$E157="",$F157="",$F157&lt;an_initial,$F157&gt;an_final,$S157=FALSE),"",IF(E157="B",CNCSIS_B*VLOOKUP(T157,Coef!$E$2:$F$17,2,FALSE),IF(E157="C",CNCSIS_C*VLOOKUP(T157,Coef!$E$2:$F$17,2,FALSE),"")))</f>
        <v/>
      </c>
      <c r="J157" s="67" t="str">
        <f>IF(OR($B157="",$C157="",$D157="",$E157="",$F157="",$F157&gt;an_final,$S157=FALSE),"",IF(E157="B",CNCSIS_B*VLOOKUP(T157,Coef!$E$2:$F$17,2,FALSE),IF(E157="C",CNCSIS_C*VLOOKUP(T157,Coef!$E$2:$F$17,2,FALSE),"")))</f>
        <v/>
      </c>
      <c r="K157" s="35" t="str">
        <f t="shared" si="30"/>
        <v/>
      </c>
      <c r="L157" s="35" t="str">
        <f t="shared" si="31"/>
        <v/>
      </c>
      <c r="M157" s="35" t="str">
        <f t="shared" si="32"/>
        <v/>
      </c>
      <c r="N157" s="35" t="str">
        <f t="shared" si="33"/>
        <v/>
      </c>
      <c r="O157" s="226" t="str">
        <f t="shared" si="24"/>
        <v/>
      </c>
      <c r="P157" s="226" t="str">
        <f t="shared" si="25"/>
        <v/>
      </c>
      <c r="Q157" s="226" t="str">
        <f t="shared" si="26"/>
        <v/>
      </c>
      <c r="R157" s="226" t="str">
        <f t="shared" si="27"/>
        <v/>
      </c>
      <c r="S157" s="367" t="b">
        <f t="shared" si="28"/>
        <v>0</v>
      </c>
      <c r="T157" s="214">
        <f t="shared" si="29"/>
        <v>1</v>
      </c>
    </row>
    <row r="158" spans="1:20" x14ac:dyDescent="0.25">
      <c r="A158" s="216">
        <v>149</v>
      </c>
      <c r="B158" s="39"/>
      <c r="C158" s="39"/>
      <c r="D158" s="39"/>
      <c r="E158" s="38"/>
      <c r="F158" s="38"/>
      <c r="G158" s="38"/>
      <c r="H158" s="38"/>
      <c r="I158" s="67" t="str">
        <f>IF(OR($B158="",$C158="",$D158="",$E158="",$F158="",$F158&lt;an_initial,$F158&gt;an_final,$S158=FALSE),"",IF(E158="B",CNCSIS_B*VLOOKUP(T158,Coef!$E$2:$F$17,2,FALSE),IF(E158="C",CNCSIS_C*VLOOKUP(T158,Coef!$E$2:$F$17,2,FALSE),"")))</f>
        <v/>
      </c>
      <c r="J158" s="67" t="str">
        <f>IF(OR($B158="",$C158="",$D158="",$E158="",$F158="",$F158&gt;an_final,$S158=FALSE),"",IF(E158="B",CNCSIS_B*VLOOKUP(T158,Coef!$E$2:$F$17,2,FALSE),IF(E158="C",CNCSIS_C*VLOOKUP(T158,Coef!$E$2:$F$17,2,FALSE),"")))</f>
        <v/>
      </c>
      <c r="K158" s="35" t="str">
        <f t="shared" si="30"/>
        <v/>
      </c>
      <c r="L158" s="35" t="str">
        <f t="shared" si="31"/>
        <v/>
      </c>
      <c r="M158" s="35" t="str">
        <f t="shared" si="32"/>
        <v/>
      </c>
      <c r="N158" s="35" t="str">
        <f t="shared" si="33"/>
        <v/>
      </c>
      <c r="O158" s="226" t="str">
        <f t="shared" si="24"/>
        <v/>
      </c>
      <c r="P158" s="226" t="str">
        <f t="shared" si="25"/>
        <v/>
      </c>
      <c r="Q158" s="226" t="str">
        <f t="shared" si="26"/>
        <v/>
      </c>
      <c r="R158" s="226" t="str">
        <f t="shared" si="27"/>
        <v/>
      </c>
      <c r="S158" s="367" t="b">
        <f t="shared" si="28"/>
        <v>0</v>
      </c>
      <c r="T158" s="214">
        <f t="shared" si="29"/>
        <v>1</v>
      </c>
    </row>
    <row r="159" spans="1:20" x14ac:dyDescent="0.25">
      <c r="A159" s="216">
        <v>150</v>
      </c>
      <c r="B159" s="39"/>
      <c r="C159" s="39"/>
      <c r="D159" s="39"/>
      <c r="E159" s="38"/>
      <c r="F159" s="38"/>
      <c r="G159" s="38"/>
      <c r="H159" s="38"/>
      <c r="I159" s="67" t="str">
        <f>IF(OR($B159="",$C159="",$D159="",$E159="",$F159="",$F159&lt;an_initial,$F159&gt;an_final,$S159=FALSE),"",IF(E159="B",CNCSIS_B*VLOOKUP(T159,Coef!$E$2:$F$17,2,FALSE),IF(E159="C",CNCSIS_C*VLOOKUP(T159,Coef!$E$2:$F$17,2,FALSE),"")))</f>
        <v/>
      </c>
      <c r="J159" s="67" t="str">
        <f>IF(OR($B159="",$C159="",$D159="",$E159="",$F159="",$F159&gt;an_final,$S159=FALSE),"",IF(E159="B",CNCSIS_B*VLOOKUP(T159,Coef!$E$2:$F$17,2,FALSE),IF(E159="C",CNCSIS_C*VLOOKUP(T159,Coef!$E$2:$F$17,2,FALSE),"")))</f>
        <v/>
      </c>
      <c r="K159" s="35" t="str">
        <f t="shared" si="30"/>
        <v/>
      </c>
      <c r="L159" s="35" t="str">
        <f t="shared" si="31"/>
        <v/>
      </c>
      <c r="M159" s="35" t="str">
        <f t="shared" si="32"/>
        <v/>
      </c>
      <c r="N159" s="35" t="str">
        <f t="shared" si="33"/>
        <v/>
      </c>
      <c r="O159" s="226" t="str">
        <f t="shared" si="24"/>
        <v/>
      </c>
      <c r="P159" s="226" t="str">
        <f t="shared" si="25"/>
        <v/>
      </c>
      <c r="Q159" s="226" t="str">
        <f t="shared" si="26"/>
        <v/>
      </c>
      <c r="R159" s="226" t="str">
        <f t="shared" si="27"/>
        <v/>
      </c>
      <c r="S159" s="367" t="b">
        <f t="shared" si="28"/>
        <v>0</v>
      </c>
      <c r="T159" s="214">
        <f t="shared" si="29"/>
        <v>1</v>
      </c>
    </row>
    <row r="160" spans="1:20" x14ac:dyDescent="0.25">
      <c r="A160" s="216">
        <v>151</v>
      </c>
      <c r="B160" s="39"/>
      <c r="C160" s="39"/>
      <c r="D160" s="39"/>
      <c r="E160" s="38"/>
      <c r="F160" s="38"/>
      <c r="G160" s="38"/>
      <c r="H160" s="38"/>
      <c r="I160" s="67" t="str">
        <f>IF(OR($B160="",$C160="",$D160="",$E160="",$F160="",$F160&lt;an_initial,$F160&gt;an_final,$S160=FALSE),"",IF(E160="B",CNCSIS_B*VLOOKUP(T160,Coef!$E$2:$F$17,2,FALSE),IF(E160="C",CNCSIS_C*VLOOKUP(T160,Coef!$E$2:$F$17,2,FALSE),"")))</f>
        <v/>
      </c>
      <c r="J160" s="67" t="str">
        <f>IF(OR($B160="",$C160="",$D160="",$E160="",$F160="",$F160&gt;an_final,$S160=FALSE),"",IF(E160="B",CNCSIS_B*VLOOKUP(T160,Coef!$E$2:$F$17,2,FALSE),IF(E160="C",CNCSIS_C*VLOOKUP(T160,Coef!$E$2:$F$17,2,FALSE),"")))</f>
        <v/>
      </c>
      <c r="K160" s="35" t="str">
        <f t="shared" si="30"/>
        <v/>
      </c>
      <c r="L160" s="35" t="str">
        <f t="shared" si="31"/>
        <v/>
      </c>
      <c r="M160" s="35" t="str">
        <f t="shared" si="32"/>
        <v/>
      </c>
      <c r="N160" s="35" t="str">
        <f t="shared" si="33"/>
        <v/>
      </c>
      <c r="O160" s="226" t="str">
        <f t="shared" si="24"/>
        <v/>
      </c>
      <c r="P160" s="226" t="str">
        <f t="shared" si="25"/>
        <v/>
      </c>
      <c r="Q160" s="226" t="str">
        <f t="shared" si="26"/>
        <v/>
      </c>
      <c r="R160" s="226" t="str">
        <f t="shared" si="27"/>
        <v/>
      </c>
      <c r="S160" s="367" t="b">
        <f t="shared" si="28"/>
        <v>0</v>
      </c>
      <c r="T160" s="214">
        <f t="shared" si="29"/>
        <v>1</v>
      </c>
    </row>
    <row r="161" spans="1:20" x14ac:dyDescent="0.25">
      <c r="A161" s="216">
        <v>152</v>
      </c>
      <c r="B161" s="39"/>
      <c r="C161" s="39"/>
      <c r="D161" s="39"/>
      <c r="E161" s="38"/>
      <c r="F161" s="38"/>
      <c r="G161" s="38"/>
      <c r="H161" s="38"/>
      <c r="I161" s="67" t="str">
        <f>IF(OR($B161="",$C161="",$D161="",$E161="",$F161="",$F161&lt;an_initial,$F161&gt;an_final,$S161=FALSE),"",IF(E161="B",CNCSIS_B*VLOOKUP(T161,Coef!$E$2:$F$17,2,FALSE),IF(E161="C",CNCSIS_C*VLOOKUP(T161,Coef!$E$2:$F$17,2,FALSE),"")))</f>
        <v/>
      </c>
      <c r="J161" s="67" t="str">
        <f>IF(OR($B161="",$C161="",$D161="",$E161="",$F161="",$F161&gt;an_final,$S161=FALSE),"",IF(E161="B",CNCSIS_B*VLOOKUP(T161,Coef!$E$2:$F$17,2,FALSE),IF(E161="C",CNCSIS_C*VLOOKUP(T161,Coef!$E$2:$F$17,2,FALSE),"")))</f>
        <v/>
      </c>
      <c r="K161" s="35" t="str">
        <f t="shared" si="30"/>
        <v/>
      </c>
      <c r="L161" s="35" t="str">
        <f t="shared" si="31"/>
        <v/>
      </c>
      <c r="M161" s="35" t="str">
        <f t="shared" si="32"/>
        <v/>
      </c>
      <c r="N161" s="35" t="str">
        <f t="shared" si="33"/>
        <v/>
      </c>
      <c r="O161" s="226" t="str">
        <f t="shared" si="24"/>
        <v/>
      </c>
      <c r="P161" s="226" t="str">
        <f t="shared" si="25"/>
        <v/>
      </c>
      <c r="Q161" s="226" t="str">
        <f t="shared" si="26"/>
        <v/>
      </c>
      <c r="R161" s="226" t="str">
        <f t="shared" si="27"/>
        <v/>
      </c>
      <c r="S161" s="367" t="b">
        <f t="shared" si="28"/>
        <v>0</v>
      </c>
      <c r="T161" s="214">
        <f t="shared" si="29"/>
        <v>1</v>
      </c>
    </row>
    <row r="162" spans="1:20" x14ac:dyDescent="0.25">
      <c r="A162" s="216">
        <v>153</v>
      </c>
      <c r="B162" s="39"/>
      <c r="C162" s="39"/>
      <c r="D162" s="39"/>
      <c r="E162" s="38"/>
      <c r="F162" s="38"/>
      <c r="G162" s="38"/>
      <c r="H162" s="38"/>
      <c r="I162" s="67" t="str">
        <f>IF(OR($B162="",$C162="",$D162="",$E162="",$F162="",$F162&lt;an_initial,$F162&gt;an_final,$S162=FALSE),"",IF(E162="B",CNCSIS_B*VLOOKUP(T162,Coef!$E$2:$F$17,2,FALSE),IF(E162="C",CNCSIS_C*VLOOKUP(T162,Coef!$E$2:$F$17,2,FALSE),"")))</f>
        <v/>
      </c>
      <c r="J162" s="67" t="str">
        <f>IF(OR($B162="",$C162="",$D162="",$E162="",$F162="",$F162&gt;an_final,$S162=FALSE),"",IF(E162="B",CNCSIS_B*VLOOKUP(T162,Coef!$E$2:$F$17,2,FALSE),IF(E162="C",CNCSIS_C*VLOOKUP(T162,Coef!$E$2:$F$17,2,FALSE),"")))</f>
        <v/>
      </c>
      <c r="K162" s="35" t="str">
        <f t="shared" si="30"/>
        <v/>
      </c>
      <c r="L162" s="35" t="str">
        <f t="shared" si="31"/>
        <v/>
      </c>
      <c r="M162" s="35" t="str">
        <f t="shared" si="32"/>
        <v/>
      </c>
      <c r="N162" s="35" t="str">
        <f t="shared" si="33"/>
        <v/>
      </c>
      <c r="O162" s="226" t="str">
        <f t="shared" si="24"/>
        <v/>
      </c>
      <c r="P162" s="226" t="str">
        <f t="shared" si="25"/>
        <v/>
      </c>
      <c r="Q162" s="226" t="str">
        <f t="shared" si="26"/>
        <v/>
      </c>
      <c r="R162" s="226" t="str">
        <f t="shared" si="27"/>
        <v/>
      </c>
      <c r="S162" s="367" t="b">
        <f t="shared" si="28"/>
        <v>0</v>
      </c>
      <c r="T162" s="214">
        <f t="shared" si="29"/>
        <v>1</v>
      </c>
    </row>
    <row r="163" spans="1:20" x14ac:dyDescent="0.25">
      <c r="A163" s="216">
        <v>154</v>
      </c>
      <c r="B163" s="39"/>
      <c r="C163" s="39"/>
      <c r="D163" s="39"/>
      <c r="E163" s="38"/>
      <c r="F163" s="38"/>
      <c r="G163" s="38"/>
      <c r="H163" s="38"/>
      <c r="I163" s="67" t="str">
        <f>IF(OR($B163="",$C163="",$D163="",$E163="",$F163="",$F163&lt;an_initial,$F163&gt;an_final,$S163=FALSE),"",IF(E163="B",CNCSIS_B*VLOOKUP(T163,Coef!$E$2:$F$17,2,FALSE),IF(E163="C",CNCSIS_C*VLOOKUP(T163,Coef!$E$2:$F$17,2,FALSE),"")))</f>
        <v/>
      </c>
      <c r="J163" s="67" t="str">
        <f>IF(OR($B163="",$C163="",$D163="",$E163="",$F163="",$F163&gt;an_final,$S163=FALSE),"",IF(E163="B",CNCSIS_B*VLOOKUP(T163,Coef!$E$2:$F$17,2,FALSE),IF(E163="C",CNCSIS_C*VLOOKUP(T163,Coef!$E$2:$F$17,2,FALSE),"")))</f>
        <v/>
      </c>
      <c r="K163" s="35" t="str">
        <f t="shared" si="30"/>
        <v/>
      </c>
      <c r="L163" s="35" t="str">
        <f t="shared" si="31"/>
        <v/>
      </c>
      <c r="M163" s="35" t="str">
        <f t="shared" si="32"/>
        <v/>
      </c>
      <c r="N163" s="35" t="str">
        <f t="shared" si="33"/>
        <v/>
      </c>
      <c r="O163" s="226" t="str">
        <f t="shared" si="24"/>
        <v/>
      </c>
      <c r="P163" s="226" t="str">
        <f t="shared" si="25"/>
        <v/>
      </c>
      <c r="Q163" s="226" t="str">
        <f t="shared" si="26"/>
        <v/>
      </c>
      <c r="R163" s="226" t="str">
        <f t="shared" si="27"/>
        <v/>
      </c>
      <c r="S163" s="367" t="b">
        <f t="shared" si="28"/>
        <v>0</v>
      </c>
      <c r="T163" s="214">
        <f t="shared" si="29"/>
        <v>1</v>
      </c>
    </row>
    <row r="164" spans="1:20" x14ac:dyDescent="0.25">
      <c r="A164" s="216">
        <v>155</v>
      </c>
      <c r="B164" s="39"/>
      <c r="C164" s="39"/>
      <c r="D164" s="39"/>
      <c r="E164" s="38"/>
      <c r="F164" s="38"/>
      <c r="G164" s="38"/>
      <c r="H164" s="38"/>
      <c r="I164" s="67" t="str">
        <f>IF(OR($B164="",$C164="",$D164="",$E164="",$F164="",$F164&lt;an_initial,$F164&gt;an_final,$S164=FALSE),"",IF(E164="B",CNCSIS_B*VLOOKUP(T164,Coef!$E$2:$F$17,2,FALSE),IF(E164="C",CNCSIS_C*VLOOKUP(T164,Coef!$E$2:$F$17,2,FALSE),"")))</f>
        <v/>
      </c>
      <c r="J164" s="67" t="str">
        <f>IF(OR($B164="",$C164="",$D164="",$E164="",$F164="",$F164&gt;an_final,$S164=FALSE),"",IF(E164="B",CNCSIS_B*VLOOKUP(T164,Coef!$E$2:$F$17,2,FALSE),IF(E164="C",CNCSIS_C*VLOOKUP(T164,Coef!$E$2:$F$17,2,FALSE),"")))</f>
        <v/>
      </c>
      <c r="K164" s="35" t="str">
        <f t="shared" si="30"/>
        <v/>
      </c>
      <c r="L164" s="35" t="str">
        <f t="shared" si="31"/>
        <v/>
      </c>
      <c r="M164" s="35" t="str">
        <f t="shared" si="32"/>
        <v/>
      </c>
      <c r="N164" s="35" t="str">
        <f t="shared" si="33"/>
        <v/>
      </c>
      <c r="O164" s="226" t="str">
        <f t="shared" si="24"/>
        <v/>
      </c>
      <c r="P164" s="226" t="str">
        <f t="shared" si="25"/>
        <v/>
      </c>
      <c r="Q164" s="226" t="str">
        <f t="shared" si="26"/>
        <v/>
      </c>
      <c r="R164" s="226" t="str">
        <f t="shared" si="27"/>
        <v/>
      </c>
      <c r="S164" s="367" t="b">
        <f t="shared" si="28"/>
        <v>0</v>
      </c>
      <c r="T164" s="214">
        <f t="shared" si="29"/>
        <v>1</v>
      </c>
    </row>
    <row r="165" spans="1:20" x14ac:dyDescent="0.25">
      <c r="A165" s="216">
        <v>156</v>
      </c>
      <c r="B165" s="39"/>
      <c r="C165" s="39"/>
      <c r="D165" s="39"/>
      <c r="E165" s="38"/>
      <c r="F165" s="38"/>
      <c r="G165" s="38"/>
      <c r="H165" s="38"/>
      <c r="I165" s="67" t="str">
        <f>IF(OR($B165="",$C165="",$D165="",$E165="",$F165="",$F165&lt;an_initial,$F165&gt;an_final,$S165=FALSE),"",IF(E165="B",CNCSIS_B*VLOOKUP(T165,Coef!$E$2:$F$17,2,FALSE),IF(E165="C",CNCSIS_C*VLOOKUP(T165,Coef!$E$2:$F$17,2,FALSE),"")))</f>
        <v/>
      </c>
      <c r="J165" s="67" t="str">
        <f>IF(OR($B165="",$C165="",$D165="",$E165="",$F165="",$F165&gt;an_final,$S165=FALSE),"",IF(E165="B",CNCSIS_B*VLOOKUP(T165,Coef!$E$2:$F$17,2,FALSE),IF(E165="C",CNCSIS_C*VLOOKUP(T165,Coef!$E$2:$F$17,2,FALSE),"")))</f>
        <v/>
      </c>
      <c r="K165" s="35" t="str">
        <f t="shared" si="30"/>
        <v/>
      </c>
      <c r="L165" s="35" t="str">
        <f t="shared" si="31"/>
        <v/>
      </c>
      <c r="M165" s="35" t="str">
        <f t="shared" si="32"/>
        <v/>
      </c>
      <c r="N165" s="35" t="str">
        <f t="shared" si="33"/>
        <v/>
      </c>
      <c r="O165" s="226" t="str">
        <f t="shared" si="24"/>
        <v/>
      </c>
      <c r="P165" s="226" t="str">
        <f t="shared" si="25"/>
        <v/>
      </c>
      <c r="Q165" s="226" t="str">
        <f t="shared" si="26"/>
        <v/>
      </c>
      <c r="R165" s="226" t="str">
        <f t="shared" si="27"/>
        <v/>
      </c>
      <c r="S165" s="367" t="b">
        <f t="shared" si="28"/>
        <v>0</v>
      </c>
      <c r="T165" s="214">
        <f t="shared" si="29"/>
        <v>1</v>
      </c>
    </row>
    <row r="166" spans="1:20" x14ac:dyDescent="0.25">
      <c r="A166" s="216">
        <v>157</v>
      </c>
      <c r="B166" s="39"/>
      <c r="C166" s="39"/>
      <c r="D166" s="39"/>
      <c r="E166" s="38"/>
      <c r="F166" s="38"/>
      <c r="G166" s="38"/>
      <c r="H166" s="38"/>
      <c r="I166" s="67" t="str">
        <f>IF(OR($B166="",$C166="",$D166="",$E166="",$F166="",$F166&lt;an_initial,$F166&gt;an_final,$S166=FALSE),"",IF(E166="B",CNCSIS_B*VLOOKUP(T166,Coef!$E$2:$F$17,2,FALSE),IF(E166="C",CNCSIS_C*VLOOKUP(T166,Coef!$E$2:$F$17,2,FALSE),"")))</f>
        <v/>
      </c>
      <c r="J166" s="67" t="str">
        <f>IF(OR($B166="",$C166="",$D166="",$E166="",$F166="",$F166&gt;an_final,$S166=FALSE),"",IF(E166="B",CNCSIS_B*VLOOKUP(T166,Coef!$E$2:$F$17,2,FALSE),IF(E166="C",CNCSIS_C*VLOOKUP(T166,Coef!$E$2:$F$17,2,FALSE),"")))</f>
        <v/>
      </c>
      <c r="K166" s="35" t="str">
        <f t="shared" si="30"/>
        <v/>
      </c>
      <c r="L166" s="35" t="str">
        <f t="shared" si="31"/>
        <v/>
      </c>
      <c r="M166" s="35" t="str">
        <f t="shared" si="32"/>
        <v/>
      </c>
      <c r="N166" s="35" t="str">
        <f t="shared" si="33"/>
        <v/>
      </c>
      <c r="O166" s="226" t="str">
        <f t="shared" si="24"/>
        <v/>
      </c>
      <c r="P166" s="226" t="str">
        <f t="shared" si="25"/>
        <v/>
      </c>
      <c r="Q166" s="226" t="str">
        <f t="shared" si="26"/>
        <v/>
      </c>
      <c r="R166" s="226" t="str">
        <f t="shared" si="27"/>
        <v/>
      </c>
      <c r="S166" s="367" t="b">
        <f t="shared" si="28"/>
        <v>0</v>
      </c>
      <c r="T166" s="214">
        <f t="shared" si="29"/>
        <v>1</v>
      </c>
    </row>
    <row r="167" spans="1:20" x14ac:dyDescent="0.25">
      <c r="A167" s="216">
        <v>158</v>
      </c>
      <c r="B167" s="39"/>
      <c r="C167" s="39"/>
      <c r="D167" s="39"/>
      <c r="E167" s="38"/>
      <c r="F167" s="38"/>
      <c r="G167" s="38"/>
      <c r="H167" s="38"/>
      <c r="I167" s="67" t="str">
        <f>IF(OR($B167="",$C167="",$D167="",$E167="",$F167="",$F167&lt;an_initial,$F167&gt;an_final,$S167=FALSE),"",IF(E167="B",CNCSIS_B*VLOOKUP(T167,Coef!$E$2:$F$17,2,FALSE),IF(E167="C",CNCSIS_C*VLOOKUP(T167,Coef!$E$2:$F$17,2,FALSE),"")))</f>
        <v/>
      </c>
      <c r="J167" s="67" t="str">
        <f>IF(OR($B167="",$C167="",$D167="",$E167="",$F167="",$F167&gt;an_final,$S167=FALSE),"",IF(E167="B",CNCSIS_B*VLOOKUP(T167,Coef!$E$2:$F$17,2,FALSE),IF(E167="C",CNCSIS_C*VLOOKUP(T167,Coef!$E$2:$F$17,2,FALSE),"")))</f>
        <v/>
      </c>
      <c r="K167" s="35" t="str">
        <f t="shared" si="30"/>
        <v/>
      </c>
      <c r="L167" s="35" t="str">
        <f t="shared" si="31"/>
        <v/>
      </c>
      <c r="M167" s="35" t="str">
        <f t="shared" si="32"/>
        <v/>
      </c>
      <c r="N167" s="35" t="str">
        <f t="shared" si="33"/>
        <v/>
      </c>
      <c r="O167" s="226" t="str">
        <f t="shared" si="24"/>
        <v/>
      </c>
      <c r="P167" s="226" t="str">
        <f t="shared" si="25"/>
        <v/>
      </c>
      <c r="Q167" s="226" t="str">
        <f t="shared" si="26"/>
        <v/>
      </c>
      <c r="R167" s="226" t="str">
        <f t="shared" si="27"/>
        <v/>
      </c>
      <c r="S167" s="367" t="b">
        <f t="shared" si="28"/>
        <v>0</v>
      </c>
      <c r="T167" s="214">
        <f t="shared" si="29"/>
        <v>1</v>
      </c>
    </row>
    <row r="168" spans="1:20" x14ac:dyDescent="0.25">
      <c r="A168" s="216">
        <v>159</v>
      </c>
      <c r="B168" s="39"/>
      <c r="C168" s="39"/>
      <c r="D168" s="39"/>
      <c r="E168" s="38"/>
      <c r="F168" s="38"/>
      <c r="G168" s="38"/>
      <c r="H168" s="38"/>
      <c r="I168" s="67" t="str">
        <f>IF(OR($B168="",$C168="",$D168="",$E168="",$F168="",$F168&lt;an_initial,$F168&gt;an_final,$S168=FALSE),"",IF(E168="B",CNCSIS_B*VLOOKUP(T168,Coef!$E$2:$F$17,2,FALSE),IF(E168="C",CNCSIS_C*VLOOKUP(T168,Coef!$E$2:$F$17,2,FALSE),"")))</f>
        <v/>
      </c>
      <c r="J168" s="67" t="str">
        <f>IF(OR($B168="",$C168="",$D168="",$E168="",$F168="",$F168&gt;an_final,$S168=FALSE),"",IF(E168="B",CNCSIS_B*VLOOKUP(T168,Coef!$E$2:$F$17,2,FALSE),IF(E168="C",CNCSIS_C*VLOOKUP(T168,Coef!$E$2:$F$17,2,FALSE),"")))</f>
        <v/>
      </c>
      <c r="K168" s="35" t="str">
        <f t="shared" si="30"/>
        <v/>
      </c>
      <c r="L168" s="35" t="str">
        <f t="shared" si="31"/>
        <v/>
      </c>
      <c r="M168" s="35" t="str">
        <f t="shared" si="32"/>
        <v/>
      </c>
      <c r="N168" s="35" t="str">
        <f t="shared" si="33"/>
        <v/>
      </c>
      <c r="O168" s="226" t="str">
        <f t="shared" si="24"/>
        <v/>
      </c>
      <c r="P168" s="226" t="str">
        <f t="shared" si="25"/>
        <v/>
      </c>
      <c r="Q168" s="226" t="str">
        <f t="shared" si="26"/>
        <v/>
      </c>
      <c r="R168" s="226" t="str">
        <f t="shared" si="27"/>
        <v/>
      </c>
      <c r="S168" s="367" t="b">
        <f t="shared" si="28"/>
        <v>0</v>
      </c>
      <c r="T168" s="214">
        <f t="shared" si="29"/>
        <v>1</v>
      </c>
    </row>
    <row r="169" spans="1:20" x14ac:dyDescent="0.25">
      <c r="A169" s="216">
        <v>160</v>
      </c>
      <c r="B169" s="39"/>
      <c r="C169" s="39"/>
      <c r="D169" s="39"/>
      <c r="E169" s="38"/>
      <c r="F169" s="38"/>
      <c r="G169" s="38"/>
      <c r="H169" s="38"/>
      <c r="I169" s="67" t="str">
        <f>IF(OR($B169="",$C169="",$D169="",$E169="",$F169="",$F169&lt;an_initial,$F169&gt;an_final,$S169=FALSE),"",IF(E169="B",CNCSIS_B*VLOOKUP(T169,Coef!$E$2:$F$17,2,FALSE),IF(E169="C",CNCSIS_C*VLOOKUP(T169,Coef!$E$2:$F$17,2,FALSE),"")))</f>
        <v/>
      </c>
      <c r="J169" s="67" t="str">
        <f>IF(OR($B169="",$C169="",$D169="",$E169="",$F169="",$F169&gt;an_final,$S169=FALSE),"",IF(E169="B",CNCSIS_B*VLOOKUP(T169,Coef!$E$2:$F$17,2,FALSE),IF(E169="C",CNCSIS_C*VLOOKUP(T169,Coef!$E$2:$F$17,2,FALSE),"")))</f>
        <v/>
      </c>
      <c r="K169" s="35" t="str">
        <f t="shared" si="30"/>
        <v/>
      </c>
      <c r="L169" s="35" t="str">
        <f t="shared" si="31"/>
        <v/>
      </c>
      <c r="M169" s="35" t="str">
        <f t="shared" si="32"/>
        <v/>
      </c>
      <c r="N169" s="35" t="str">
        <f t="shared" si="33"/>
        <v/>
      </c>
      <c r="O169" s="226" t="str">
        <f t="shared" si="24"/>
        <v/>
      </c>
      <c r="P169" s="226" t="str">
        <f t="shared" si="25"/>
        <v/>
      </c>
      <c r="Q169" s="226" t="str">
        <f t="shared" si="26"/>
        <v/>
      </c>
      <c r="R169" s="226" t="str">
        <f t="shared" si="27"/>
        <v/>
      </c>
      <c r="S169" s="367" t="b">
        <f t="shared" si="28"/>
        <v>0</v>
      </c>
      <c r="T169" s="214">
        <f t="shared" si="29"/>
        <v>1</v>
      </c>
    </row>
    <row r="170" spans="1:20" x14ac:dyDescent="0.25">
      <c r="A170" s="216">
        <v>161</v>
      </c>
      <c r="B170" s="39"/>
      <c r="C170" s="39"/>
      <c r="D170" s="39"/>
      <c r="E170" s="38"/>
      <c r="F170" s="38"/>
      <c r="G170" s="38"/>
      <c r="H170" s="38"/>
      <c r="I170" s="67" t="str">
        <f>IF(OR($B170="",$C170="",$D170="",$E170="",$F170="",$F170&lt;an_initial,$F170&gt;an_final,$S170=FALSE),"",IF(E170="B",CNCSIS_B*VLOOKUP(T170,Coef!$E$2:$F$17,2,FALSE),IF(E170="C",CNCSIS_C*VLOOKUP(T170,Coef!$E$2:$F$17,2,FALSE),"")))</f>
        <v/>
      </c>
      <c r="J170" s="67" t="str">
        <f>IF(OR($B170="",$C170="",$D170="",$E170="",$F170="",$F170&gt;an_final,$S170=FALSE),"",IF(E170="B",CNCSIS_B*VLOOKUP(T170,Coef!$E$2:$F$17,2,FALSE),IF(E170="C",CNCSIS_C*VLOOKUP(T170,Coef!$E$2:$F$17,2,FALSE),"")))</f>
        <v/>
      </c>
      <c r="K170" s="35" t="str">
        <f t="shared" si="30"/>
        <v/>
      </c>
      <c r="L170" s="35" t="str">
        <f t="shared" si="31"/>
        <v/>
      </c>
      <c r="M170" s="35" t="str">
        <f t="shared" si="32"/>
        <v/>
      </c>
      <c r="N170" s="35" t="str">
        <f t="shared" si="33"/>
        <v/>
      </c>
      <c r="O170" s="226" t="str">
        <f t="shared" si="24"/>
        <v/>
      </c>
      <c r="P170" s="226" t="str">
        <f t="shared" si="25"/>
        <v/>
      </c>
      <c r="Q170" s="226" t="str">
        <f t="shared" si="26"/>
        <v/>
      </c>
      <c r="R170" s="226" t="str">
        <f t="shared" si="27"/>
        <v/>
      </c>
      <c r="S170" s="367" t="b">
        <f t="shared" si="28"/>
        <v>0</v>
      </c>
      <c r="T170" s="214">
        <f t="shared" ref="T170:T202" si="34">LEN(B170)-LEN(SUBSTITUTE(B170,",",""))+1</f>
        <v>1</v>
      </c>
    </row>
    <row r="171" spans="1:20" x14ac:dyDescent="0.25">
      <c r="A171" s="216">
        <v>162</v>
      </c>
      <c r="B171" s="39"/>
      <c r="C171" s="39"/>
      <c r="D171" s="39"/>
      <c r="E171" s="38"/>
      <c r="F171" s="38"/>
      <c r="G171" s="38"/>
      <c r="H171" s="38"/>
      <c r="I171" s="67" t="str">
        <f>IF(OR($B171="",$C171="",$D171="",$E171="",$F171="",$F171&lt;an_initial,$F171&gt;an_final,$S171=FALSE),"",IF(E171="B",CNCSIS_B*VLOOKUP(T171,Coef!$E$2:$F$17,2,FALSE),IF(E171="C",CNCSIS_C*VLOOKUP(T171,Coef!$E$2:$F$17,2,FALSE),"")))</f>
        <v/>
      </c>
      <c r="J171" s="67" t="str">
        <f>IF(OR($B171="",$C171="",$D171="",$E171="",$F171="",$F171&gt;an_final,$S171=FALSE),"",IF(E171="B",CNCSIS_B*VLOOKUP(T171,Coef!$E$2:$F$17,2,FALSE),IF(E171="C",CNCSIS_C*VLOOKUP(T171,Coef!$E$2:$F$17,2,FALSE),"")))</f>
        <v/>
      </c>
      <c r="K171" s="35" t="str">
        <f t="shared" si="30"/>
        <v/>
      </c>
      <c r="L171" s="35" t="str">
        <f t="shared" si="31"/>
        <v/>
      </c>
      <c r="M171" s="35" t="str">
        <f t="shared" si="32"/>
        <v/>
      </c>
      <c r="N171" s="35" t="str">
        <f t="shared" si="33"/>
        <v/>
      </c>
      <c r="O171" s="226" t="str">
        <f t="shared" si="24"/>
        <v/>
      </c>
      <c r="P171" s="226" t="str">
        <f t="shared" si="25"/>
        <v/>
      </c>
      <c r="Q171" s="226" t="str">
        <f t="shared" si="26"/>
        <v/>
      </c>
      <c r="R171" s="226" t="str">
        <f t="shared" si="27"/>
        <v/>
      </c>
      <c r="S171" s="367" t="b">
        <f t="shared" si="28"/>
        <v>0</v>
      </c>
      <c r="T171" s="214">
        <f t="shared" si="34"/>
        <v>1</v>
      </c>
    </row>
    <row r="172" spans="1:20" x14ac:dyDescent="0.25">
      <c r="A172" s="216">
        <v>163</v>
      </c>
      <c r="B172" s="39"/>
      <c r="C172" s="39"/>
      <c r="D172" s="39"/>
      <c r="E172" s="38"/>
      <c r="F172" s="38"/>
      <c r="G172" s="38"/>
      <c r="H172" s="38"/>
      <c r="I172" s="67" t="str">
        <f>IF(OR($B172="",$C172="",$D172="",$E172="",$F172="",$F172&lt;an_initial,$F172&gt;an_final,$S172=FALSE),"",IF(E172="B",CNCSIS_B*VLOOKUP(T172,Coef!$E$2:$F$17,2,FALSE),IF(E172="C",CNCSIS_C*VLOOKUP(T172,Coef!$E$2:$F$17,2,FALSE),"")))</f>
        <v/>
      </c>
      <c r="J172" s="67" t="str">
        <f>IF(OR($B172="",$C172="",$D172="",$E172="",$F172="",$F172&gt;an_final,$S172=FALSE),"",IF(E172="B",CNCSIS_B*VLOOKUP(T172,Coef!$E$2:$F$17,2,FALSE),IF(E172="C",CNCSIS_C*VLOOKUP(T172,Coef!$E$2:$F$17,2,FALSE),"")))</f>
        <v/>
      </c>
      <c r="K172" s="35" t="str">
        <f t="shared" si="30"/>
        <v/>
      </c>
      <c r="L172" s="35" t="str">
        <f t="shared" si="31"/>
        <v/>
      </c>
      <c r="M172" s="35" t="str">
        <f t="shared" si="32"/>
        <v/>
      </c>
      <c r="N172" s="35" t="str">
        <f t="shared" si="33"/>
        <v/>
      </c>
      <c r="O172" s="226" t="str">
        <f t="shared" si="24"/>
        <v/>
      </c>
      <c r="P172" s="226" t="str">
        <f t="shared" si="25"/>
        <v/>
      </c>
      <c r="Q172" s="226" t="str">
        <f t="shared" si="26"/>
        <v/>
      </c>
      <c r="R172" s="226" t="str">
        <f t="shared" si="27"/>
        <v/>
      </c>
      <c r="S172" s="367" t="b">
        <f t="shared" si="28"/>
        <v>0</v>
      </c>
      <c r="T172" s="214">
        <f t="shared" si="34"/>
        <v>1</v>
      </c>
    </row>
    <row r="173" spans="1:20" x14ac:dyDescent="0.25">
      <c r="A173" s="216">
        <v>164</v>
      </c>
      <c r="B173" s="39"/>
      <c r="C173" s="39"/>
      <c r="D173" s="39"/>
      <c r="E173" s="38"/>
      <c r="F173" s="38"/>
      <c r="G173" s="38"/>
      <c r="H173" s="38"/>
      <c r="I173" s="67" t="str">
        <f>IF(OR($B173="",$C173="",$D173="",$E173="",$F173="",$F173&lt;an_initial,$F173&gt;an_final,$S173=FALSE),"",IF(E173="B",CNCSIS_B*VLOOKUP(T173,Coef!$E$2:$F$17,2,FALSE),IF(E173="C",CNCSIS_C*VLOOKUP(T173,Coef!$E$2:$F$17,2,FALSE),"")))</f>
        <v/>
      </c>
      <c r="J173" s="67" t="str">
        <f>IF(OR($B173="",$C173="",$D173="",$E173="",$F173="",$F173&gt;an_final,$S173=FALSE),"",IF(E173="B",CNCSIS_B*VLOOKUP(T173,Coef!$E$2:$F$17,2,FALSE),IF(E173="C",CNCSIS_C*VLOOKUP(T173,Coef!$E$2:$F$17,2,FALSE),"")))</f>
        <v/>
      </c>
      <c r="K173" s="35" t="str">
        <f t="shared" si="30"/>
        <v/>
      </c>
      <c r="L173" s="35" t="str">
        <f t="shared" si="31"/>
        <v/>
      </c>
      <c r="M173" s="35" t="str">
        <f t="shared" si="32"/>
        <v/>
      </c>
      <c r="N173" s="35" t="str">
        <f t="shared" si="33"/>
        <v/>
      </c>
      <c r="O173" s="226" t="str">
        <f t="shared" si="24"/>
        <v/>
      </c>
      <c r="P173" s="226" t="str">
        <f t="shared" si="25"/>
        <v/>
      </c>
      <c r="Q173" s="226" t="str">
        <f t="shared" si="26"/>
        <v/>
      </c>
      <c r="R173" s="226" t="str">
        <f t="shared" si="27"/>
        <v/>
      </c>
      <c r="S173" s="367" t="b">
        <f t="shared" si="28"/>
        <v>0</v>
      </c>
      <c r="T173" s="214">
        <f t="shared" si="34"/>
        <v>1</v>
      </c>
    </row>
    <row r="174" spans="1:20" x14ac:dyDescent="0.25">
      <c r="A174" s="216">
        <v>165</v>
      </c>
      <c r="B174" s="39"/>
      <c r="C174" s="39"/>
      <c r="D174" s="39"/>
      <c r="E174" s="38"/>
      <c r="F174" s="38"/>
      <c r="G174" s="38"/>
      <c r="H174" s="38"/>
      <c r="I174" s="67" t="str">
        <f>IF(OR($B174="",$C174="",$D174="",$E174="",$F174="",$F174&lt;an_initial,$F174&gt;an_final,$S174=FALSE),"",IF(E174="B",CNCSIS_B*VLOOKUP(T174,Coef!$E$2:$F$17,2,FALSE),IF(E174="C",CNCSIS_C*VLOOKUP(T174,Coef!$E$2:$F$17,2,FALSE),"")))</f>
        <v/>
      </c>
      <c r="J174" s="67" t="str">
        <f>IF(OR($B174="",$C174="",$D174="",$E174="",$F174="",$F174&gt;an_final,$S174=FALSE),"",IF(E174="B",CNCSIS_B*VLOOKUP(T174,Coef!$E$2:$F$17,2,FALSE),IF(E174="C",CNCSIS_C*VLOOKUP(T174,Coef!$E$2:$F$17,2,FALSE),"")))</f>
        <v/>
      </c>
      <c r="K174" s="35" t="str">
        <f t="shared" si="30"/>
        <v/>
      </c>
      <c r="L174" s="35" t="str">
        <f t="shared" si="31"/>
        <v/>
      </c>
      <c r="M174" s="35" t="str">
        <f t="shared" si="32"/>
        <v/>
      </c>
      <c r="N174" s="35" t="str">
        <f t="shared" si="33"/>
        <v/>
      </c>
      <c r="O174" s="226" t="str">
        <f t="shared" si="24"/>
        <v/>
      </c>
      <c r="P174" s="226" t="str">
        <f t="shared" si="25"/>
        <v/>
      </c>
      <c r="Q174" s="226" t="str">
        <f t="shared" si="26"/>
        <v/>
      </c>
      <c r="R174" s="226" t="str">
        <f t="shared" si="27"/>
        <v/>
      </c>
      <c r="S174" s="367" t="b">
        <f t="shared" si="28"/>
        <v>0</v>
      </c>
      <c r="T174" s="214">
        <f t="shared" si="34"/>
        <v>1</v>
      </c>
    </row>
    <row r="175" spans="1:20" x14ac:dyDescent="0.25">
      <c r="A175" s="216">
        <v>166</v>
      </c>
      <c r="B175" s="39"/>
      <c r="C175" s="39"/>
      <c r="D175" s="39"/>
      <c r="E175" s="38"/>
      <c r="F175" s="38"/>
      <c r="G175" s="38"/>
      <c r="H175" s="38"/>
      <c r="I175" s="67" t="str">
        <f>IF(OR($B175="",$C175="",$D175="",$E175="",$F175="",$F175&lt;an_initial,$F175&gt;an_final,$S175=FALSE),"",IF(E175="B",CNCSIS_B*VLOOKUP(T175,Coef!$E$2:$F$17,2,FALSE),IF(E175="C",CNCSIS_C*VLOOKUP(T175,Coef!$E$2:$F$17,2,FALSE),"")))</f>
        <v/>
      </c>
      <c r="J175" s="67" t="str">
        <f>IF(OR($B175="",$C175="",$D175="",$E175="",$F175="",$F175&gt;an_final,$S175=FALSE),"",IF(E175="B",CNCSIS_B*VLOOKUP(T175,Coef!$E$2:$F$17,2,FALSE),IF(E175="C",CNCSIS_C*VLOOKUP(T175,Coef!$E$2:$F$17,2,FALSE),"")))</f>
        <v/>
      </c>
      <c r="K175" s="35" t="str">
        <f t="shared" si="30"/>
        <v/>
      </c>
      <c r="L175" s="35" t="str">
        <f t="shared" si="31"/>
        <v/>
      </c>
      <c r="M175" s="35" t="str">
        <f t="shared" si="32"/>
        <v/>
      </c>
      <c r="N175" s="35" t="str">
        <f t="shared" si="33"/>
        <v/>
      </c>
      <c r="O175" s="226" t="str">
        <f t="shared" si="24"/>
        <v/>
      </c>
      <c r="P175" s="226" t="str">
        <f t="shared" si="25"/>
        <v/>
      </c>
      <c r="Q175" s="226" t="str">
        <f t="shared" si="26"/>
        <v/>
      </c>
      <c r="R175" s="226" t="str">
        <f t="shared" si="27"/>
        <v/>
      </c>
      <c r="S175" s="367" t="b">
        <f t="shared" si="28"/>
        <v>0</v>
      </c>
      <c r="T175" s="214">
        <f t="shared" si="34"/>
        <v>1</v>
      </c>
    </row>
    <row r="176" spans="1:20" x14ac:dyDescent="0.25">
      <c r="A176" s="216">
        <v>167</v>
      </c>
      <c r="B176" s="39"/>
      <c r="C176" s="39"/>
      <c r="D176" s="39"/>
      <c r="E176" s="38"/>
      <c r="F176" s="38"/>
      <c r="G176" s="38"/>
      <c r="H176" s="38"/>
      <c r="I176" s="67" t="str">
        <f>IF(OR($B176="",$C176="",$D176="",$E176="",$F176="",$F176&lt;an_initial,$F176&gt;an_final,$S176=FALSE),"",IF(E176="B",CNCSIS_B*VLOOKUP(T176,Coef!$E$2:$F$17,2,FALSE),IF(E176="C",CNCSIS_C*VLOOKUP(T176,Coef!$E$2:$F$17,2,FALSE),"")))</f>
        <v/>
      </c>
      <c r="J176" s="67" t="str">
        <f>IF(OR($B176="",$C176="",$D176="",$E176="",$F176="",$F176&gt;an_final,$S176=FALSE),"",IF(E176="B",CNCSIS_B*VLOOKUP(T176,Coef!$E$2:$F$17,2,FALSE),IF(E176="C",CNCSIS_C*VLOOKUP(T176,Coef!$E$2:$F$17,2,FALSE),"")))</f>
        <v/>
      </c>
      <c r="K176" s="35" t="str">
        <f t="shared" si="30"/>
        <v/>
      </c>
      <c r="L176" s="35" t="str">
        <f t="shared" si="31"/>
        <v/>
      </c>
      <c r="M176" s="35" t="str">
        <f t="shared" si="32"/>
        <v/>
      </c>
      <c r="N176" s="35" t="str">
        <f t="shared" si="33"/>
        <v/>
      </c>
      <c r="O176" s="226" t="str">
        <f t="shared" si="24"/>
        <v/>
      </c>
      <c r="P176" s="226" t="str">
        <f t="shared" si="25"/>
        <v/>
      </c>
      <c r="Q176" s="226" t="str">
        <f t="shared" si="26"/>
        <v/>
      </c>
      <c r="R176" s="226" t="str">
        <f t="shared" si="27"/>
        <v/>
      </c>
      <c r="S176" s="367" t="b">
        <f t="shared" si="28"/>
        <v>0</v>
      </c>
      <c r="T176" s="214">
        <f t="shared" si="34"/>
        <v>1</v>
      </c>
    </row>
    <row r="177" spans="1:20" x14ac:dyDescent="0.25">
      <c r="A177" s="216">
        <v>168</v>
      </c>
      <c r="B177" s="39"/>
      <c r="C177" s="39"/>
      <c r="D177" s="39"/>
      <c r="E177" s="38"/>
      <c r="F177" s="38"/>
      <c r="G177" s="38"/>
      <c r="H177" s="38"/>
      <c r="I177" s="67" t="str">
        <f>IF(OR($B177="",$C177="",$D177="",$E177="",$F177="",$F177&lt;an_initial,$F177&gt;an_final,$S177=FALSE),"",IF(E177="B",CNCSIS_B*VLOOKUP(T177,Coef!$E$2:$F$17,2,FALSE),IF(E177="C",CNCSIS_C*VLOOKUP(T177,Coef!$E$2:$F$17,2,FALSE),"")))</f>
        <v/>
      </c>
      <c r="J177" s="67" t="str">
        <f>IF(OR($B177="",$C177="",$D177="",$E177="",$F177="",$F177&gt;an_final,$S177=FALSE),"",IF(E177="B",CNCSIS_B*VLOOKUP(T177,Coef!$E$2:$F$17,2,FALSE),IF(E177="C",CNCSIS_C*VLOOKUP(T177,Coef!$E$2:$F$17,2,FALSE),"")))</f>
        <v/>
      </c>
      <c r="K177" s="35" t="str">
        <f t="shared" si="30"/>
        <v/>
      </c>
      <c r="L177" s="35" t="str">
        <f t="shared" si="31"/>
        <v/>
      </c>
      <c r="M177" s="35" t="str">
        <f t="shared" si="32"/>
        <v/>
      </c>
      <c r="N177" s="35" t="str">
        <f t="shared" si="33"/>
        <v/>
      </c>
      <c r="O177" s="226" t="str">
        <f t="shared" si="24"/>
        <v/>
      </c>
      <c r="P177" s="226" t="str">
        <f t="shared" si="25"/>
        <v/>
      </c>
      <c r="Q177" s="226" t="str">
        <f t="shared" si="26"/>
        <v/>
      </c>
      <c r="R177" s="226" t="str">
        <f t="shared" si="27"/>
        <v/>
      </c>
      <c r="S177" s="367" t="b">
        <f t="shared" si="28"/>
        <v>0</v>
      </c>
      <c r="T177" s="214">
        <f t="shared" si="34"/>
        <v>1</v>
      </c>
    </row>
    <row r="178" spans="1:20" x14ac:dyDescent="0.25">
      <c r="A178" s="216">
        <v>169</v>
      </c>
      <c r="B178" s="39"/>
      <c r="C178" s="39"/>
      <c r="D178" s="39"/>
      <c r="E178" s="38"/>
      <c r="F178" s="38"/>
      <c r="G178" s="38"/>
      <c r="H178" s="38"/>
      <c r="I178" s="67" t="str">
        <f>IF(OR($B178="",$C178="",$D178="",$E178="",$F178="",$F178&lt;an_initial,$F178&gt;an_final,$S178=FALSE),"",IF(E178="B",CNCSIS_B*VLOOKUP(T178,Coef!$E$2:$F$17,2,FALSE),IF(E178="C",CNCSIS_C*VLOOKUP(T178,Coef!$E$2:$F$17,2,FALSE),"")))</f>
        <v/>
      </c>
      <c r="J178" s="67" t="str">
        <f>IF(OR($B178="",$C178="",$D178="",$E178="",$F178="",$F178&gt;an_final,$S178=FALSE),"",IF(E178="B",CNCSIS_B*VLOOKUP(T178,Coef!$E$2:$F$17,2,FALSE),IF(E178="C",CNCSIS_C*VLOOKUP(T178,Coef!$E$2:$F$17,2,FALSE),"")))</f>
        <v/>
      </c>
      <c r="K178" s="35" t="str">
        <f t="shared" si="30"/>
        <v/>
      </c>
      <c r="L178" s="35" t="str">
        <f t="shared" si="31"/>
        <v/>
      </c>
      <c r="M178" s="35" t="str">
        <f t="shared" si="32"/>
        <v/>
      </c>
      <c r="N178" s="35" t="str">
        <f t="shared" si="33"/>
        <v/>
      </c>
      <c r="O178" s="226" t="str">
        <f t="shared" si="24"/>
        <v/>
      </c>
      <c r="P178" s="226" t="str">
        <f t="shared" si="25"/>
        <v/>
      </c>
      <c r="Q178" s="226" t="str">
        <f t="shared" si="26"/>
        <v/>
      </c>
      <c r="R178" s="226" t="str">
        <f t="shared" si="27"/>
        <v/>
      </c>
      <c r="S178" s="367" t="b">
        <f t="shared" si="28"/>
        <v>0</v>
      </c>
      <c r="T178" s="214">
        <f t="shared" si="34"/>
        <v>1</v>
      </c>
    </row>
    <row r="179" spans="1:20" x14ac:dyDescent="0.25">
      <c r="A179" s="216">
        <v>170</v>
      </c>
      <c r="B179" s="39"/>
      <c r="C179" s="39"/>
      <c r="D179" s="39"/>
      <c r="E179" s="38"/>
      <c r="F179" s="38"/>
      <c r="G179" s="38"/>
      <c r="H179" s="38"/>
      <c r="I179" s="67" t="str">
        <f>IF(OR($B179="",$C179="",$D179="",$E179="",$F179="",$F179&lt;an_initial,$F179&gt;an_final,$S179=FALSE),"",IF(E179="B",CNCSIS_B*VLOOKUP(T179,Coef!$E$2:$F$17,2,FALSE),IF(E179="C",CNCSIS_C*VLOOKUP(T179,Coef!$E$2:$F$17,2,FALSE),"")))</f>
        <v/>
      </c>
      <c r="J179" s="67" t="str">
        <f>IF(OR($B179="",$C179="",$D179="",$E179="",$F179="",$F179&gt;an_final,$S179=FALSE),"",IF(E179="B",CNCSIS_B*VLOOKUP(T179,Coef!$E$2:$F$17,2,FALSE),IF(E179="C",CNCSIS_C*VLOOKUP(T179,Coef!$E$2:$F$17,2,FALSE),"")))</f>
        <v/>
      </c>
      <c r="K179" s="35" t="str">
        <f t="shared" si="30"/>
        <v/>
      </c>
      <c r="L179" s="35" t="str">
        <f t="shared" si="31"/>
        <v/>
      </c>
      <c r="M179" s="35" t="str">
        <f t="shared" si="32"/>
        <v/>
      </c>
      <c r="N179" s="35" t="str">
        <f t="shared" si="33"/>
        <v/>
      </c>
      <c r="O179" s="226" t="str">
        <f t="shared" si="24"/>
        <v/>
      </c>
      <c r="P179" s="226" t="str">
        <f t="shared" si="25"/>
        <v/>
      </c>
      <c r="Q179" s="226" t="str">
        <f t="shared" si="26"/>
        <v/>
      </c>
      <c r="R179" s="226" t="str">
        <f t="shared" si="27"/>
        <v/>
      </c>
      <c r="S179" s="367" t="b">
        <f t="shared" si="28"/>
        <v>0</v>
      </c>
      <c r="T179" s="214">
        <f t="shared" si="34"/>
        <v>1</v>
      </c>
    </row>
    <row r="180" spans="1:20" x14ac:dyDescent="0.25">
      <c r="A180" s="216">
        <v>171</v>
      </c>
      <c r="B180" s="39"/>
      <c r="C180" s="39"/>
      <c r="D180" s="39"/>
      <c r="E180" s="38"/>
      <c r="F180" s="38"/>
      <c r="G180" s="38"/>
      <c r="H180" s="38"/>
      <c r="I180" s="67" t="str">
        <f>IF(OR($B180="",$C180="",$D180="",$E180="",$F180="",$F180&lt;an_initial,$F180&gt;an_final,$S180=FALSE),"",IF(E180="B",CNCSIS_B*VLOOKUP(T180,Coef!$E$2:$F$17,2,FALSE),IF(E180="C",CNCSIS_C*VLOOKUP(T180,Coef!$E$2:$F$17,2,FALSE),"")))</f>
        <v/>
      </c>
      <c r="J180" s="67" t="str">
        <f>IF(OR($B180="",$C180="",$D180="",$E180="",$F180="",$F180&gt;an_final,$S180=FALSE),"",IF(E180="B",CNCSIS_B*VLOOKUP(T180,Coef!$E$2:$F$17,2,FALSE),IF(E180="C",CNCSIS_C*VLOOKUP(T180,Coef!$E$2:$F$17,2,FALSE),"")))</f>
        <v/>
      </c>
      <c r="K180" s="35" t="str">
        <f t="shared" si="30"/>
        <v/>
      </c>
      <c r="L180" s="35" t="str">
        <f t="shared" si="31"/>
        <v/>
      </c>
      <c r="M180" s="35" t="str">
        <f t="shared" si="32"/>
        <v/>
      </c>
      <c r="N180" s="35" t="str">
        <f t="shared" si="33"/>
        <v/>
      </c>
      <c r="O180" s="226" t="str">
        <f t="shared" si="24"/>
        <v/>
      </c>
      <c r="P180" s="226" t="str">
        <f t="shared" si="25"/>
        <v/>
      </c>
      <c r="Q180" s="226" t="str">
        <f t="shared" si="26"/>
        <v/>
      </c>
      <c r="R180" s="226" t="str">
        <f t="shared" si="27"/>
        <v/>
      </c>
      <c r="S180" s="367" t="b">
        <f t="shared" si="28"/>
        <v>0</v>
      </c>
      <c r="T180" s="214">
        <f t="shared" si="34"/>
        <v>1</v>
      </c>
    </row>
    <row r="181" spans="1:20" x14ac:dyDescent="0.25">
      <c r="A181" s="216">
        <v>172</v>
      </c>
      <c r="B181" s="39"/>
      <c r="C181" s="39"/>
      <c r="D181" s="39"/>
      <c r="E181" s="38"/>
      <c r="F181" s="38"/>
      <c r="G181" s="38"/>
      <c r="H181" s="38"/>
      <c r="I181" s="67" t="str">
        <f>IF(OR($B181="",$C181="",$D181="",$E181="",$F181="",$F181&lt;an_initial,$F181&gt;an_final,$S181=FALSE),"",IF(E181="B",CNCSIS_B*VLOOKUP(T181,Coef!$E$2:$F$17,2,FALSE),IF(E181="C",CNCSIS_C*VLOOKUP(T181,Coef!$E$2:$F$17,2,FALSE),"")))</f>
        <v/>
      </c>
      <c r="J181" s="67" t="str">
        <f>IF(OR($B181="",$C181="",$D181="",$E181="",$F181="",$F181&gt;an_final,$S181=FALSE),"",IF(E181="B",CNCSIS_B*VLOOKUP(T181,Coef!$E$2:$F$17,2,FALSE),IF(E181="C",CNCSIS_C*VLOOKUP(T181,Coef!$E$2:$F$17,2,FALSE),"")))</f>
        <v/>
      </c>
      <c r="K181" s="35" t="str">
        <f t="shared" si="30"/>
        <v/>
      </c>
      <c r="L181" s="35" t="str">
        <f t="shared" si="31"/>
        <v/>
      </c>
      <c r="M181" s="35" t="str">
        <f t="shared" si="32"/>
        <v/>
      </c>
      <c r="N181" s="35" t="str">
        <f t="shared" si="33"/>
        <v/>
      </c>
      <c r="O181" s="226" t="str">
        <f t="shared" si="24"/>
        <v/>
      </c>
      <c r="P181" s="226" t="str">
        <f t="shared" si="25"/>
        <v/>
      </c>
      <c r="Q181" s="226" t="str">
        <f t="shared" si="26"/>
        <v/>
      </c>
      <c r="R181" s="226" t="str">
        <f t="shared" si="27"/>
        <v/>
      </c>
      <c r="S181" s="367" t="b">
        <f t="shared" si="28"/>
        <v>0</v>
      </c>
      <c r="T181" s="214">
        <f t="shared" si="34"/>
        <v>1</v>
      </c>
    </row>
    <row r="182" spans="1:20" x14ac:dyDescent="0.25">
      <c r="A182" s="216">
        <v>173</v>
      </c>
      <c r="B182" s="39"/>
      <c r="C182" s="39"/>
      <c r="D182" s="39"/>
      <c r="E182" s="38"/>
      <c r="F182" s="38"/>
      <c r="G182" s="38"/>
      <c r="H182" s="38"/>
      <c r="I182" s="67" t="str">
        <f>IF(OR($B182="",$C182="",$D182="",$E182="",$F182="",$F182&lt;an_initial,$F182&gt;an_final,$S182=FALSE),"",IF(E182="B",CNCSIS_B*VLOOKUP(T182,Coef!$E$2:$F$17,2,FALSE),IF(E182="C",CNCSIS_C*VLOOKUP(T182,Coef!$E$2:$F$17,2,FALSE),"")))</f>
        <v/>
      </c>
      <c r="J182" s="67" t="str">
        <f>IF(OR($B182="",$C182="",$D182="",$E182="",$F182="",$F182&gt;an_final,$S182=FALSE),"",IF(E182="B",CNCSIS_B*VLOOKUP(T182,Coef!$E$2:$F$17,2,FALSE),IF(E182="C",CNCSIS_C*VLOOKUP(T182,Coef!$E$2:$F$17,2,FALSE),"")))</f>
        <v/>
      </c>
      <c r="K182" s="35" t="str">
        <f t="shared" si="30"/>
        <v/>
      </c>
      <c r="L182" s="35" t="str">
        <f t="shared" si="31"/>
        <v/>
      </c>
      <c r="M182" s="35" t="str">
        <f t="shared" si="32"/>
        <v/>
      </c>
      <c r="N182" s="35" t="str">
        <f t="shared" si="33"/>
        <v/>
      </c>
      <c r="O182" s="226" t="str">
        <f t="shared" si="24"/>
        <v/>
      </c>
      <c r="P182" s="226" t="str">
        <f t="shared" si="25"/>
        <v/>
      </c>
      <c r="Q182" s="226" t="str">
        <f t="shared" si="26"/>
        <v/>
      </c>
      <c r="R182" s="226" t="str">
        <f t="shared" si="27"/>
        <v/>
      </c>
      <c r="S182" s="367" t="b">
        <f t="shared" si="28"/>
        <v>0</v>
      </c>
      <c r="T182" s="214">
        <f t="shared" si="34"/>
        <v>1</v>
      </c>
    </row>
    <row r="183" spans="1:20" x14ac:dyDescent="0.25">
      <c r="A183" s="216">
        <v>174</v>
      </c>
      <c r="B183" s="39"/>
      <c r="C183" s="39"/>
      <c r="D183" s="39"/>
      <c r="E183" s="38"/>
      <c r="F183" s="38"/>
      <c r="G183" s="38"/>
      <c r="H183" s="38"/>
      <c r="I183" s="67" t="str">
        <f>IF(OR($B183="",$C183="",$D183="",$E183="",$F183="",$F183&lt;an_initial,$F183&gt;an_final,$S183=FALSE),"",IF(E183="B",CNCSIS_B*VLOOKUP(T183,Coef!$E$2:$F$17,2,FALSE),IF(E183="C",CNCSIS_C*VLOOKUP(T183,Coef!$E$2:$F$17,2,FALSE),"")))</f>
        <v/>
      </c>
      <c r="J183" s="67" t="str">
        <f>IF(OR($B183="",$C183="",$D183="",$E183="",$F183="",$F183&gt;an_final,$S183=FALSE),"",IF(E183="B",CNCSIS_B*VLOOKUP(T183,Coef!$E$2:$F$17,2,FALSE),IF(E183="C",CNCSIS_C*VLOOKUP(T183,Coef!$E$2:$F$17,2,FALSE),"")))</f>
        <v/>
      </c>
      <c r="K183" s="35" t="str">
        <f t="shared" si="30"/>
        <v/>
      </c>
      <c r="L183" s="35" t="str">
        <f t="shared" si="31"/>
        <v/>
      </c>
      <c r="M183" s="35" t="str">
        <f t="shared" si="32"/>
        <v/>
      </c>
      <c r="N183" s="35" t="str">
        <f t="shared" si="33"/>
        <v/>
      </c>
      <c r="O183" s="226" t="str">
        <f t="shared" si="24"/>
        <v/>
      </c>
      <c r="P183" s="226" t="str">
        <f t="shared" si="25"/>
        <v/>
      </c>
      <c r="Q183" s="226" t="str">
        <f t="shared" si="26"/>
        <v/>
      </c>
      <c r="R183" s="226" t="str">
        <f t="shared" si="27"/>
        <v/>
      </c>
      <c r="S183" s="367" t="b">
        <f t="shared" si="28"/>
        <v>0</v>
      </c>
      <c r="T183" s="214">
        <f t="shared" si="34"/>
        <v>1</v>
      </c>
    </row>
    <row r="184" spans="1:20" x14ac:dyDescent="0.25">
      <c r="A184" s="216">
        <v>175</v>
      </c>
      <c r="B184" s="39"/>
      <c r="C184" s="39"/>
      <c r="D184" s="39"/>
      <c r="E184" s="38"/>
      <c r="F184" s="38"/>
      <c r="G184" s="38"/>
      <c r="H184" s="38"/>
      <c r="I184" s="67" t="str">
        <f>IF(OR($B184="",$C184="",$D184="",$E184="",$F184="",$F184&lt;an_initial,$F184&gt;an_final,$S184=FALSE),"",IF(E184="B",CNCSIS_B*VLOOKUP(T184,Coef!$E$2:$F$17,2,FALSE),IF(E184="C",CNCSIS_C*VLOOKUP(T184,Coef!$E$2:$F$17,2,FALSE),"")))</f>
        <v/>
      </c>
      <c r="J184" s="67" t="str">
        <f>IF(OR($B184="",$C184="",$D184="",$E184="",$F184="",$F184&gt;an_final,$S184=FALSE),"",IF(E184="B",CNCSIS_B*VLOOKUP(T184,Coef!$E$2:$F$17,2,FALSE),IF(E184="C",CNCSIS_C*VLOOKUP(T184,Coef!$E$2:$F$17,2,FALSE),"")))</f>
        <v/>
      </c>
      <c r="K184" s="35" t="str">
        <f t="shared" si="30"/>
        <v/>
      </c>
      <c r="L184" s="35" t="str">
        <f t="shared" si="31"/>
        <v/>
      </c>
      <c r="M184" s="35" t="str">
        <f t="shared" si="32"/>
        <v/>
      </c>
      <c r="N184" s="35" t="str">
        <f t="shared" si="33"/>
        <v/>
      </c>
      <c r="O184" s="226" t="str">
        <f t="shared" si="24"/>
        <v/>
      </c>
      <c r="P184" s="226" t="str">
        <f t="shared" si="25"/>
        <v/>
      </c>
      <c r="Q184" s="226" t="str">
        <f t="shared" si="26"/>
        <v/>
      </c>
      <c r="R184" s="226" t="str">
        <f t="shared" si="27"/>
        <v/>
      </c>
      <c r="S184" s="367" t="b">
        <f t="shared" si="28"/>
        <v>0</v>
      </c>
      <c r="T184" s="214">
        <f t="shared" si="34"/>
        <v>1</v>
      </c>
    </row>
    <row r="185" spans="1:20" x14ac:dyDescent="0.25">
      <c r="A185" s="216">
        <v>176</v>
      </c>
      <c r="B185" s="39"/>
      <c r="C185" s="39"/>
      <c r="D185" s="39"/>
      <c r="E185" s="38"/>
      <c r="F185" s="38"/>
      <c r="G185" s="38"/>
      <c r="H185" s="38"/>
      <c r="I185" s="67" t="str">
        <f>IF(OR($B185="",$C185="",$D185="",$E185="",$F185="",$F185&lt;an_initial,$F185&gt;an_final,$S185=FALSE),"",IF(E185="B",CNCSIS_B*VLOOKUP(T185,Coef!$E$2:$F$17,2,FALSE),IF(E185="C",CNCSIS_C*VLOOKUP(T185,Coef!$E$2:$F$17,2,FALSE),"")))</f>
        <v/>
      </c>
      <c r="J185" s="67" t="str">
        <f>IF(OR($B185="",$C185="",$D185="",$E185="",$F185="",$F185&gt;an_final,$S185=FALSE),"",IF(E185="B",CNCSIS_B*VLOOKUP(T185,Coef!$E$2:$F$17,2,FALSE),IF(E185="C",CNCSIS_C*VLOOKUP(T185,Coef!$E$2:$F$17,2,FALSE),"")))</f>
        <v/>
      </c>
      <c r="K185" s="35" t="str">
        <f t="shared" si="30"/>
        <v/>
      </c>
      <c r="L185" s="35" t="str">
        <f t="shared" si="31"/>
        <v/>
      </c>
      <c r="M185" s="35" t="str">
        <f t="shared" si="32"/>
        <v/>
      </c>
      <c r="N185" s="35" t="str">
        <f t="shared" si="33"/>
        <v/>
      </c>
      <c r="O185" s="226" t="str">
        <f t="shared" si="24"/>
        <v/>
      </c>
      <c r="P185" s="226" t="str">
        <f t="shared" si="25"/>
        <v/>
      </c>
      <c r="Q185" s="226" t="str">
        <f t="shared" si="26"/>
        <v/>
      </c>
      <c r="R185" s="226" t="str">
        <f t="shared" si="27"/>
        <v/>
      </c>
      <c r="S185" s="367" t="b">
        <f t="shared" si="28"/>
        <v>0</v>
      </c>
      <c r="T185" s="214">
        <f t="shared" si="34"/>
        <v>1</v>
      </c>
    </row>
    <row r="186" spans="1:20" x14ac:dyDescent="0.25">
      <c r="A186" s="216">
        <v>177</v>
      </c>
      <c r="B186" s="39"/>
      <c r="C186" s="39"/>
      <c r="D186" s="39"/>
      <c r="E186" s="38"/>
      <c r="F186" s="38"/>
      <c r="G186" s="38"/>
      <c r="H186" s="38"/>
      <c r="I186" s="67" t="str">
        <f>IF(OR($B186="",$C186="",$D186="",$E186="",$F186="",$F186&lt;an_initial,$F186&gt;an_final,$S186=FALSE),"",IF(E186="B",CNCSIS_B*VLOOKUP(T186,Coef!$E$2:$F$17,2,FALSE),IF(E186="C",CNCSIS_C*VLOOKUP(T186,Coef!$E$2:$F$17,2,FALSE),"")))</f>
        <v/>
      </c>
      <c r="J186" s="67" t="str">
        <f>IF(OR($B186="",$C186="",$D186="",$E186="",$F186="",$F186&gt;an_final,$S186=FALSE),"",IF(E186="B",CNCSIS_B*VLOOKUP(T186,Coef!$E$2:$F$17,2,FALSE),IF(E186="C",CNCSIS_C*VLOOKUP(T186,Coef!$E$2:$F$17,2,FALSE),"")))</f>
        <v/>
      </c>
      <c r="K186" s="35" t="str">
        <f t="shared" si="30"/>
        <v/>
      </c>
      <c r="L186" s="35" t="str">
        <f t="shared" si="31"/>
        <v/>
      </c>
      <c r="M186" s="35" t="str">
        <f t="shared" si="32"/>
        <v/>
      </c>
      <c r="N186" s="35" t="str">
        <f t="shared" si="33"/>
        <v/>
      </c>
      <c r="O186" s="226" t="str">
        <f t="shared" si="24"/>
        <v/>
      </c>
      <c r="P186" s="226" t="str">
        <f t="shared" si="25"/>
        <v/>
      </c>
      <c r="Q186" s="226" t="str">
        <f t="shared" si="26"/>
        <v/>
      </c>
      <c r="R186" s="226" t="str">
        <f t="shared" si="27"/>
        <v/>
      </c>
      <c r="S186" s="367" t="b">
        <f t="shared" si="28"/>
        <v>0</v>
      </c>
      <c r="T186" s="214">
        <f t="shared" si="34"/>
        <v>1</v>
      </c>
    </row>
    <row r="187" spans="1:20" x14ac:dyDescent="0.25">
      <c r="A187" s="216">
        <v>178</v>
      </c>
      <c r="B187" s="39"/>
      <c r="C187" s="39"/>
      <c r="D187" s="39"/>
      <c r="E187" s="38"/>
      <c r="F187" s="38"/>
      <c r="G187" s="38"/>
      <c r="H187" s="38"/>
      <c r="I187" s="67" t="str">
        <f>IF(OR($B187="",$C187="",$D187="",$E187="",$F187="",$F187&lt;an_initial,$F187&gt;an_final,$S187=FALSE),"",IF(E187="B",CNCSIS_B*VLOOKUP(T187,Coef!$E$2:$F$17,2,FALSE),IF(E187="C",CNCSIS_C*VLOOKUP(T187,Coef!$E$2:$F$17,2,FALSE),"")))</f>
        <v/>
      </c>
      <c r="J187" s="67" t="str">
        <f>IF(OR($B187="",$C187="",$D187="",$E187="",$F187="",$F187&gt;an_final,$S187=FALSE),"",IF(E187="B",CNCSIS_B*VLOOKUP(T187,Coef!$E$2:$F$17,2,FALSE),IF(E187="C",CNCSIS_C*VLOOKUP(T187,Coef!$E$2:$F$17,2,FALSE),"")))</f>
        <v/>
      </c>
      <c r="K187" s="35" t="str">
        <f t="shared" si="30"/>
        <v/>
      </c>
      <c r="L187" s="35" t="str">
        <f t="shared" si="31"/>
        <v/>
      </c>
      <c r="M187" s="35" t="str">
        <f t="shared" si="32"/>
        <v/>
      </c>
      <c r="N187" s="35" t="str">
        <f t="shared" si="33"/>
        <v/>
      </c>
      <c r="O187" s="226" t="str">
        <f t="shared" si="24"/>
        <v/>
      </c>
      <c r="P187" s="226" t="str">
        <f t="shared" si="25"/>
        <v/>
      </c>
      <c r="Q187" s="226" t="str">
        <f t="shared" si="26"/>
        <v/>
      </c>
      <c r="R187" s="226" t="str">
        <f t="shared" si="27"/>
        <v/>
      </c>
      <c r="S187" s="367" t="b">
        <f t="shared" si="28"/>
        <v>0</v>
      </c>
      <c r="T187" s="214">
        <f t="shared" si="34"/>
        <v>1</v>
      </c>
    </row>
    <row r="188" spans="1:20" x14ac:dyDescent="0.25">
      <c r="A188" s="216">
        <v>179</v>
      </c>
      <c r="B188" s="39"/>
      <c r="C188" s="39"/>
      <c r="D188" s="39"/>
      <c r="E188" s="38"/>
      <c r="F188" s="38"/>
      <c r="G188" s="38"/>
      <c r="H188" s="38"/>
      <c r="I188" s="67" t="str">
        <f>IF(OR($B188="",$C188="",$D188="",$E188="",$F188="",$F188&lt;an_initial,$F188&gt;an_final,$S188=FALSE),"",IF(E188="B",CNCSIS_B*VLOOKUP(T188,Coef!$E$2:$F$17,2,FALSE),IF(E188="C",CNCSIS_C*VLOOKUP(T188,Coef!$E$2:$F$17,2,FALSE),"")))</f>
        <v/>
      </c>
      <c r="J188" s="67" t="str">
        <f>IF(OR($B188="",$C188="",$D188="",$E188="",$F188="",$F188&gt;an_final,$S188=FALSE),"",IF(E188="B",CNCSIS_B*VLOOKUP(T188,Coef!$E$2:$F$17,2,FALSE),IF(E188="C",CNCSIS_C*VLOOKUP(T188,Coef!$E$2:$F$17,2,FALSE),"")))</f>
        <v/>
      </c>
      <c r="K188" s="35" t="str">
        <f t="shared" si="30"/>
        <v/>
      </c>
      <c r="L188" s="35" t="str">
        <f t="shared" si="31"/>
        <v/>
      </c>
      <c r="M188" s="35" t="str">
        <f t="shared" si="32"/>
        <v/>
      </c>
      <c r="N188" s="35" t="str">
        <f t="shared" si="33"/>
        <v/>
      </c>
      <c r="O188" s="226" t="str">
        <f t="shared" si="24"/>
        <v/>
      </c>
      <c r="P188" s="226" t="str">
        <f t="shared" si="25"/>
        <v/>
      </c>
      <c r="Q188" s="226" t="str">
        <f t="shared" si="26"/>
        <v/>
      </c>
      <c r="R188" s="226" t="str">
        <f t="shared" si="27"/>
        <v/>
      </c>
      <c r="S188" s="367" t="b">
        <f t="shared" si="28"/>
        <v>0</v>
      </c>
      <c r="T188" s="214">
        <f t="shared" si="34"/>
        <v>1</v>
      </c>
    </row>
    <row r="189" spans="1:20" x14ac:dyDescent="0.25">
      <c r="A189" s="216">
        <v>180</v>
      </c>
      <c r="B189" s="39"/>
      <c r="C189" s="39"/>
      <c r="D189" s="39"/>
      <c r="E189" s="38"/>
      <c r="F189" s="38"/>
      <c r="G189" s="38"/>
      <c r="H189" s="38"/>
      <c r="I189" s="67" t="str">
        <f>IF(OR($B189="",$C189="",$D189="",$E189="",$F189="",$F189&lt;an_initial,$F189&gt;an_final,$S189=FALSE),"",IF(E189="B",CNCSIS_B*VLOOKUP(T189,Coef!$E$2:$F$17,2,FALSE),IF(E189="C",CNCSIS_C*VLOOKUP(T189,Coef!$E$2:$F$17,2,FALSE),"")))</f>
        <v/>
      </c>
      <c r="J189" s="67" t="str">
        <f>IF(OR($B189="",$C189="",$D189="",$E189="",$F189="",$F189&gt;an_final,$S189=FALSE),"",IF(E189="B",CNCSIS_B*VLOOKUP(T189,Coef!$E$2:$F$17,2,FALSE),IF(E189="C",CNCSIS_C*VLOOKUP(T189,Coef!$E$2:$F$17,2,FALSE),"")))</f>
        <v/>
      </c>
      <c r="K189" s="35" t="str">
        <f t="shared" si="30"/>
        <v/>
      </c>
      <c r="L189" s="35" t="str">
        <f t="shared" si="31"/>
        <v/>
      </c>
      <c r="M189" s="35" t="str">
        <f t="shared" si="32"/>
        <v/>
      </c>
      <c r="N189" s="35" t="str">
        <f t="shared" si="33"/>
        <v/>
      </c>
      <c r="O189" s="226" t="str">
        <f t="shared" si="24"/>
        <v/>
      </c>
      <c r="P189" s="226" t="str">
        <f t="shared" si="25"/>
        <v/>
      </c>
      <c r="Q189" s="226" t="str">
        <f t="shared" si="26"/>
        <v/>
      </c>
      <c r="R189" s="226" t="str">
        <f t="shared" si="27"/>
        <v/>
      </c>
      <c r="S189" s="367" t="b">
        <f t="shared" si="28"/>
        <v>0</v>
      </c>
      <c r="T189" s="214">
        <f t="shared" si="34"/>
        <v>1</v>
      </c>
    </row>
    <row r="190" spans="1:20" x14ac:dyDescent="0.25">
      <c r="A190" s="216">
        <v>181</v>
      </c>
      <c r="B190" s="39"/>
      <c r="C190" s="39"/>
      <c r="D190" s="39"/>
      <c r="E190" s="38"/>
      <c r="F190" s="38"/>
      <c r="G190" s="38"/>
      <c r="H190" s="38"/>
      <c r="I190" s="67" t="str">
        <f>IF(OR($B190="",$C190="",$D190="",$E190="",$F190="",$F190&lt;an_initial,$F190&gt;an_final,$S190=FALSE),"",IF(E190="B",CNCSIS_B*VLOOKUP(T190,Coef!$E$2:$F$17,2,FALSE),IF(E190="C",CNCSIS_C*VLOOKUP(T190,Coef!$E$2:$F$17,2,FALSE),"")))</f>
        <v/>
      </c>
      <c r="J190" s="67" t="str">
        <f>IF(OR($B190="",$C190="",$D190="",$E190="",$F190="",$F190&gt;an_final,$S190=FALSE),"",IF(E190="B",CNCSIS_B*VLOOKUP(T190,Coef!$E$2:$F$17,2,FALSE),IF(E190="C",CNCSIS_C*VLOOKUP(T190,Coef!$E$2:$F$17,2,FALSE),"")))</f>
        <v/>
      </c>
      <c r="K190" s="35" t="str">
        <f t="shared" si="30"/>
        <v/>
      </c>
      <c r="L190" s="35" t="str">
        <f t="shared" si="31"/>
        <v/>
      </c>
      <c r="M190" s="35" t="str">
        <f t="shared" si="32"/>
        <v/>
      </c>
      <c r="N190" s="35" t="str">
        <f t="shared" si="33"/>
        <v/>
      </c>
      <c r="O190" s="226" t="str">
        <f t="shared" si="24"/>
        <v/>
      </c>
      <c r="P190" s="226" t="str">
        <f t="shared" si="25"/>
        <v/>
      </c>
      <c r="Q190" s="226" t="str">
        <f t="shared" si="26"/>
        <v/>
      </c>
      <c r="R190" s="226" t="str">
        <f t="shared" si="27"/>
        <v/>
      </c>
      <c r="S190" s="367" t="b">
        <f t="shared" si="28"/>
        <v>0</v>
      </c>
      <c r="T190" s="214">
        <f t="shared" si="34"/>
        <v>1</v>
      </c>
    </row>
    <row r="191" spans="1:20" x14ac:dyDescent="0.25">
      <c r="A191" s="216">
        <v>182</v>
      </c>
      <c r="B191" s="39"/>
      <c r="C191" s="39"/>
      <c r="D191" s="39"/>
      <c r="E191" s="38"/>
      <c r="F191" s="38"/>
      <c r="G191" s="38"/>
      <c r="H191" s="38"/>
      <c r="I191" s="67" t="str">
        <f>IF(OR($B191="",$C191="",$D191="",$E191="",$F191="",$F191&lt;an_initial,$F191&gt;an_final,$S191=FALSE),"",IF(E191="B",CNCSIS_B*VLOOKUP(T191,Coef!$E$2:$F$17,2,FALSE),IF(E191="C",CNCSIS_C*VLOOKUP(T191,Coef!$E$2:$F$17,2,FALSE),"")))</f>
        <v/>
      </c>
      <c r="J191" s="67" t="str">
        <f>IF(OR($B191="",$C191="",$D191="",$E191="",$F191="",$F191&gt;an_final,$S191=FALSE),"",IF(E191="B",CNCSIS_B*VLOOKUP(T191,Coef!$E$2:$F$17,2,FALSE),IF(E191="C",CNCSIS_C*VLOOKUP(T191,Coef!$E$2:$F$17,2,FALSE),"")))</f>
        <v/>
      </c>
      <c r="K191" s="35" t="str">
        <f t="shared" si="30"/>
        <v/>
      </c>
      <c r="L191" s="35" t="str">
        <f t="shared" si="31"/>
        <v/>
      </c>
      <c r="M191" s="35" t="str">
        <f t="shared" si="32"/>
        <v/>
      </c>
      <c r="N191" s="35" t="str">
        <f t="shared" si="33"/>
        <v/>
      </c>
      <c r="O191" s="226" t="str">
        <f t="shared" si="24"/>
        <v/>
      </c>
      <c r="P191" s="226" t="str">
        <f t="shared" si="25"/>
        <v/>
      </c>
      <c r="Q191" s="226" t="str">
        <f t="shared" si="26"/>
        <v/>
      </c>
      <c r="R191" s="226" t="str">
        <f t="shared" si="27"/>
        <v/>
      </c>
      <c r="S191" s="367" t="b">
        <f t="shared" si="28"/>
        <v>0</v>
      </c>
      <c r="T191" s="214">
        <f t="shared" si="34"/>
        <v>1</v>
      </c>
    </row>
    <row r="192" spans="1:20" x14ac:dyDescent="0.25">
      <c r="A192" s="216">
        <v>183</v>
      </c>
      <c r="B192" s="39"/>
      <c r="C192" s="39"/>
      <c r="D192" s="39"/>
      <c r="E192" s="38"/>
      <c r="F192" s="38"/>
      <c r="G192" s="38"/>
      <c r="H192" s="38"/>
      <c r="I192" s="67" t="str">
        <f>IF(OR($B192="",$C192="",$D192="",$E192="",$F192="",$F192&lt;an_initial,$F192&gt;an_final,$S192=FALSE),"",IF(E192="B",CNCSIS_B*VLOOKUP(T192,Coef!$E$2:$F$17,2,FALSE),IF(E192="C",CNCSIS_C*VLOOKUP(T192,Coef!$E$2:$F$17,2,FALSE),"")))</f>
        <v/>
      </c>
      <c r="J192" s="67" t="str">
        <f>IF(OR($B192="",$C192="",$D192="",$E192="",$F192="",$F192&gt;an_final,$S192=FALSE),"",IF(E192="B",CNCSIS_B*VLOOKUP(T192,Coef!$E$2:$F$17,2,FALSE),IF(E192="C",CNCSIS_C*VLOOKUP(T192,Coef!$E$2:$F$17,2,FALSE),"")))</f>
        <v/>
      </c>
      <c r="K192" s="35" t="str">
        <f t="shared" si="30"/>
        <v/>
      </c>
      <c r="L192" s="35" t="str">
        <f t="shared" si="31"/>
        <v/>
      </c>
      <c r="M192" s="35" t="str">
        <f t="shared" si="32"/>
        <v/>
      </c>
      <c r="N192" s="35" t="str">
        <f t="shared" si="33"/>
        <v/>
      </c>
      <c r="O192" s="226" t="str">
        <f t="shared" si="24"/>
        <v/>
      </c>
      <c r="P192" s="226" t="str">
        <f t="shared" si="25"/>
        <v/>
      </c>
      <c r="Q192" s="226" t="str">
        <f t="shared" si="26"/>
        <v/>
      </c>
      <c r="R192" s="226" t="str">
        <f t="shared" si="27"/>
        <v/>
      </c>
      <c r="S192" s="367" t="b">
        <f t="shared" si="28"/>
        <v>0</v>
      </c>
      <c r="T192" s="214">
        <f t="shared" si="34"/>
        <v>1</v>
      </c>
    </row>
    <row r="193" spans="1:20" x14ac:dyDescent="0.25">
      <c r="A193" s="216">
        <v>184</v>
      </c>
      <c r="B193" s="39"/>
      <c r="C193" s="39"/>
      <c r="D193" s="39"/>
      <c r="E193" s="38"/>
      <c r="F193" s="38"/>
      <c r="G193" s="38"/>
      <c r="H193" s="38"/>
      <c r="I193" s="67" t="str">
        <f>IF(OR($B193="",$C193="",$D193="",$E193="",$F193="",$F193&lt;an_initial,$F193&gt;an_final,$S193=FALSE),"",IF(E193="B",CNCSIS_B*VLOOKUP(T193,Coef!$E$2:$F$17,2,FALSE),IF(E193="C",CNCSIS_C*VLOOKUP(T193,Coef!$E$2:$F$17,2,FALSE),"")))</f>
        <v/>
      </c>
      <c r="J193" s="67" t="str">
        <f>IF(OR($B193="",$C193="",$D193="",$E193="",$F193="",$F193&gt;an_final,$S193=FALSE),"",IF(E193="B",CNCSIS_B*VLOOKUP(T193,Coef!$E$2:$F$17,2,FALSE),IF(E193="C",CNCSIS_C*VLOOKUP(T193,Coef!$E$2:$F$17,2,FALSE),"")))</f>
        <v/>
      </c>
      <c r="K193" s="35" t="str">
        <f t="shared" si="30"/>
        <v/>
      </c>
      <c r="L193" s="35" t="str">
        <f t="shared" si="31"/>
        <v/>
      </c>
      <c r="M193" s="35" t="str">
        <f t="shared" si="32"/>
        <v/>
      </c>
      <c r="N193" s="35" t="str">
        <f t="shared" si="33"/>
        <v/>
      </c>
      <c r="O193" s="226" t="str">
        <f t="shared" si="24"/>
        <v/>
      </c>
      <c r="P193" s="226" t="str">
        <f t="shared" si="25"/>
        <v/>
      </c>
      <c r="Q193" s="226" t="str">
        <f t="shared" si="26"/>
        <v/>
      </c>
      <c r="R193" s="226" t="str">
        <f t="shared" si="27"/>
        <v/>
      </c>
      <c r="S193" s="367" t="b">
        <f t="shared" si="28"/>
        <v>0</v>
      </c>
      <c r="T193" s="214">
        <f t="shared" si="34"/>
        <v>1</v>
      </c>
    </row>
    <row r="194" spans="1:20" x14ac:dyDescent="0.25">
      <c r="A194" s="216">
        <v>185</v>
      </c>
      <c r="B194" s="39"/>
      <c r="C194" s="39"/>
      <c r="D194" s="39"/>
      <c r="E194" s="38"/>
      <c r="F194" s="38"/>
      <c r="G194" s="38"/>
      <c r="H194" s="38"/>
      <c r="I194" s="67" t="str">
        <f>IF(OR($B194="",$C194="",$D194="",$E194="",$F194="",$F194&lt;an_initial,$F194&gt;an_final,$S194=FALSE),"",IF(E194="B",CNCSIS_B*VLOOKUP(T194,Coef!$E$2:$F$17,2,FALSE),IF(E194="C",CNCSIS_C*VLOOKUP(T194,Coef!$E$2:$F$17,2,FALSE),"")))</f>
        <v/>
      </c>
      <c r="J194" s="67" t="str">
        <f>IF(OR($B194="",$C194="",$D194="",$E194="",$F194="",$F194&gt;an_final,$S194=FALSE),"",IF(E194="B",CNCSIS_B*VLOOKUP(T194,Coef!$E$2:$F$17,2,FALSE),IF(E194="C",CNCSIS_C*VLOOKUP(T194,Coef!$E$2:$F$17,2,FALSE),"")))</f>
        <v/>
      </c>
      <c r="K194" s="35" t="str">
        <f t="shared" si="30"/>
        <v/>
      </c>
      <c r="L194" s="35" t="str">
        <f t="shared" si="31"/>
        <v/>
      </c>
      <c r="M194" s="35" t="str">
        <f t="shared" si="32"/>
        <v/>
      </c>
      <c r="N194" s="35" t="str">
        <f t="shared" si="33"/>
        <v/>
      </c>
      <c r="O194" s="226" t="str">
        <f t="shared" si="24"/>
        <v/>
      </c>
      <c r="P194" s="226" t="str">
        <f t="shared" si="25"/>
        <v/>
      </c>
      <c r="Q194" s="226" t="str">
        <f t="shared" si="26"/>
        <v/>
      </c>
      <c r="R194" s="226" t="str">
        <f t="shared" si="27"/>
        <v/>
      </c>
      <c r="S194" s="367" t="b">
        <f t="shared" si="28"/>
        <v>0</v>
      </c>
      <c r="T194" s="214">
        <f t="shared" si="34"/>
        <v>1</v>
      </c>
    </row>
    <row r="195" spans="1:20" x14ac:dyDescent="0.25">
      <c r="A195" s="216">
        <v>186</v>
      </c>
      <c r="B195" s="39"/>
      <c r="C195" s="39"/>
      <c r="D195" s="39"/>
      <c r="E195" s="38"/>
      <c r="F195" s="38"/>
      <c r="G195" s="38"/>
      <c r="H195" s="38"/>
      <c r="I195" s="67" t="str">
        <f>IF(OR($B195="",$C195="",$D195="",$E195="",$F195="",$F195&lt;an_initial,$F195&gt;an_final,$S195=FALSE),"",IF(E195="B",CNCSIS_B*VLOOKUP(T195,Coef!$E$2:$F$17,2,FALSE),IF(E195="C",CNCSIS_C*VLOOKUP(T195,Coef!$E$2:$F$17,2,FALSE),"")))</f>
        <v/>
      </c>
      <c r="J195" s="67" t="str">
        <f>IF(OR($B195="",$C195="",$D195="",$E195="",$F195="",$F195&gt;an_final,$S195=FALSE),"",IF(E195="B",CNCSIS_B*VLOOKUP(T195,Coef!$E$2:$F$17,2,FALSE),IF(E195="C",CNCSIS_C*VLOOKUP(T195,Coef!$E$2:$F$17,2,FALSE),"")))</f>
        <v/>
      </c>
      <c r="K195" s="35" t="str">
        <f t="shared" si="30"/>
        <v/>
      </c>
      <c r="L195" s="35" t="str">
        <f t="shared" si="31"/>
        <v/>
      </c>
      <c r="M195" s="35" t="str">
        <f t="shared" si="32"/>
        <v/>
      </c>
      <c r="N195" s="35" t="str">
        <f t="shared" si="33"/>
        <v/>
      </c>
      <c r="O195" s="226" t="str">
        <f t="shared" si="24"/>
        <v/>
      </c>
      <c r="P195" s="226" t="str">
        <f t="shared" si="25"/>
        <v/>
      </c>
      <c r="Q195" s="226" t="str">
        <f t="shared" si="26"/>
        <v/>
      </c>
      <c r="R195" s="226" t="str">
        <f t="shared" si="27"/>
        <v/>
      </c>
      <c r="S195" s="367" t="b">
        <f t="shared" si="28"/>
        <v>0</v>
      </c>
      <c r="T195" s="214">
        <f t="shared" si="34"/>
        <v>1</v>
      </c>
    </row>
    <row r="196" spans="1:20" x14ac:dyDescent="0.25">
      <c r="A196" s="216">
        <v>187</v>
      </c>
      <c r="B196" s="39"/>
      <c r="C196" s="39"/>
      <c r="D196" s="39"/>
      <c r="E196" s="38"/>
      <c r="F196" s="38"/>
      <c r="G196" s="38"/>
      <c r="H196" s="38"/>
      <c r="I196" s="67" t="str">
        <f>IF(OR($B196="",$C196="",$D196="",$E196="",$F196="",$F196&lt;an_initial,$F196&gt;an_final,$S196=FALSE),"",IF(E196="B",CNCSIS_B*VLOOKUP(T196,Coef!$E$2:$F$17,2,FALSE),IF(E196="C",CNCSIS_C*VLOOKUP(T196,Coef!$E$2:$F$17,2,FALSE),"")))</f>
        <v/>
      </c>
      <c r="J196" s="67" t="str">
        <f>IF(OR($B196="",$C196="",$D196="",$E196="",$F196="",$F196&gt;an_final,$S196=FALSE),"",IF(E196="B",CNCSIS_B*VLOOKUP(T196,Coef!$E$2:$F$17,2,FALSE),IF(E196="C",CNCSIS_C*VLOOKUP(T196,Coef!$E$2:$F$17,2,FALSE),"")))</f>
        <v/>
      </c>
      <c r="K196" s="35" t="str">
        <f t="shared" si="30"/>
        <v/>
      </c>
      <c r="L196" s="35" t="str">
        <f t="shared" si="31"/>
        <v/>
      </c>
      <c r="M196" s="35" t="str">
        <f t="shared" si="32"/>
        <v/>
      </c>
      <c r="N196" s="35" t="str">
        <f t="shared" si="33"/>
        <v/>
      </c>
      <c r="O196" s="226" t="str">
        <f t="shared" si="24"/>
        <v/>
      </c>
      <c r="P196" s="226" t="str">
        <f t="shared" si="25"/>
        <v/>
      </c>
      <c r="Q196" s="226" t="str">
        <f t="shared" si="26"/>
        <v/>
      </c>
      <c r="R196" s="226" t="str">
        <f t="shared" si="27"/>
        <v/>
      </c>
      <c r="S196" s="367" t="b">
        <f t="shared" si="28"/>
        <v>0</v>
      </c>
      <c r="T196" s="214">
        <f t="shared" si="34"/>
        <v>1</v>
      </c>
    </row>
    <row r="197" spans="1:20" x14ac:dyDescent="0.25">
      <c r="A197" s="216">
        <v>188</v>
      </c>
      <c r="B197" s="39"/>
      <c r="C197" s="39"/>
      <c r="D197" s="39"/>
      <c r="E197" s="38"/>
      <c r="F197" s="38"/>
      <c r="G197" s="38"/>
      <c r="H197" s="38"/>
      <c r="I197" s="67" t="str">
        <f>IF(OR($B197="",$C197="",$D197="",$E197="",$F197="",$F197&lt;an_initial,$F197&gt;an_final,$S197=FALSE),"",IF(E197="B",CNCSIS_B*VLOOKUP(T197,Coef!$E$2:$F$17,2,FALSE),IF(E197="C",CNCSIS_C*VLOOKUP(T197,Coef!$E$2:$F$17,2,FALSE),"")))</f>
        <v/>
      </c>
      <c r="J197" s="67" t="str">
        <f>IF(OR($B197="",$C197="",$D197="",$E197="",$F197="",$F197&gt;an_final,$S197=FALSE),"",IF(E197="B",CNCSIS_B*VLOOKUP(T197,Coef!$E$2:$F$17,2,FALSE),IF(E197="C",CNCSIS_C*VLOOKUP(T197,Coef!$E$2:$F$17,2,FALSE),"")))</f>
        <v/>
      </c>
      <c r="K197" s="35" t="str">
        <f t="shared" si="30"/>
        <v/>
      </c>
      <c r="L197" s="35" t="str">
        <f t="shared" si="31"/>
        <v/>
      </c>
      <c r="M197" s="35" t="str">
        <f t="shared" si="32"/>
        <v/>
      </c>
      <c r="N197" s="35" t="str">
        <f t="shared" si="33"/>
        <v/>
      </c>
      <c r="O197" s="226" t="str">
        <f t="shared" si="24"/>
        <v/>
      </c>
      <c r="P197" s="226" t="str">
        <f t="shared" si="25"/>
        <v/>
      </c>
      <c r="Q197" s="226" t="str">
        <f t="shared" si="26"/>
        <v/>
      </c>
      <c r="R197" s="226" t="str">
        <f t="shared" si="27"/>
        <v/>
      </c>
      <c r="S197" s="367" t="b">
        <f t="shared" si="28"/>
        <v>0</v>
      </c>
      <c r="T197" s="214">
        <f t="shared" si="34"/>
        <v>1</v>
      </c>
    </row>
    <row r="198" spans="1:20" x14ac:dyDescent="0.25">
      <c r="A198" s="216">
        <v>189</v>
      </c>
      <c r="B198" s="39"/>
      <c r="C198" s="39"/>
      <c r="D198" s="39"/>
      <c r="E198" s="38"/>
      <c r="F198" s="38"/>
      <c r="G198" s="38"/>
      <c r="H198" s="38"/>
      <c r="I198" s="67" t="str">
        <f>IF(OR($B198="",$C198="",$D198="",$E198="",$F198="",$F198&lt;an_initial,$F198&gt;an_final,$S198=FALSE),"",IF(E198="B",CNCSIS_B*VLOOKUP(T198,Coef!$E$2:$F$17,2,FALSE),IF(E198="C",CNCSIS_C*VLOOKUP(T198,Coef!$E$2:$F$17,2,FALSE),"")))</f>
        <v/>
      </c>
      <c r="J198" s="67" t="str">
        <f>IF(OR($B198="",$C198="",$D198="",$E198="",$F198="",$F198&gt;an_final,$S198=FALSE),"",IF(E198="B",CNCSIS_B*VLOOKUP(T198,Coef!$E$2:$F$17,2,FALSE),IF(E198="C",CNCSIS_C*VLOOKUP(T198,Coef!$E$2:$F$17,2,FALSE),"")))</f>
        <v/>
      </c>
      <c r="K198" s="35" t="str">
        <f t="shared" si="30"/>
        <v/>
      </c>
      <c r="L198" s="35" t="str">
        <f t="shared" si="31"/>
        <v/>
      </c>
      <c r="M198" s="35" t="str">
        <f t="shared" si="32"/>
        <v/>
      </c>
      <c r="N198" s="35" t="str">
        <f t="shared" si="33"/>
        <v/>
      </c>
      <c r="O198" s="226" t="str">
        <f t="shared" si="24"/>
        <v/>
      </c>
      <c r="P198" s="226" t="str">
        <f t="shared" si="25"/>
        <v/>
      </c>
      <c r="Q198" s="226" t="str">
        <f t="shared" si="26"/>
        <v/>
      </c>
      <c r="R198" s="226" t="str">
        <f t="shared" si="27"/>
        <v/>
      </c>
      <c r="S198" s="367" t="b">
        <f t="shared" si="28"/>
        <v>0</v>
      </c>
      <c r="T198" s="214">
        <f t="shared" si="34"/>
        <v>1</v>
      </c>
    </row>
    <row r="199" spans="1:20" x14ac:dyDescent="0.25">
      <c r="A199" s="216">
        <v>190</v>
      </c>
      <c r="B199" s="39"/>
      <c r="C199" s="39"/>
      <c r="D199" s="39"/>
      <c r="E199" s="38"/>
      <c r="F199" s="38"/>
      <c r="G199" s="38"/>
      <c r="H199" s="38"/>
      <c r="I199" s="67" t="str">
        <f>IF(OR($B199="",$C199="",$D199="",$E199="",$F199="",$F199&lt;an_initial,$F199&gt;an_final,$S199=FALSE),"",IF(E199="B",CNCSIS_B*VLOOKUP(T199,Coef!$E$2:$F$17,2,FALSE),IF(E199="C",CNCSIS_C*VLOOKUP(T199,Coef!$E$2:$F$17,2,FALSE),"")))</f>
        <v/>
      </c>
      <c r="J199" s="67" t="str">
        <f>IF(OR($B199="",$C199="",$D199="",$E199="",$F199="",$F199&gt;an_final,$S199=FALSE),"",IF(E199="B",CNCSIS_B*VLOOKUP(T199,Coef!$E$2:$F$17,2,FALSE),IF(E199="C",CNCSIS_C*VLOOKUP(T199,Coef!$E$2:$F$17,2,FALSE),"")))</f>
        <v/>
      </c>
      <c r="K199" s="35" t="str">
        <f t="shared" si="30"/>
        <v/>
      </c>
      <c r="L199" s="35" t="str">
        <f t="shared" si="31"/>
        <v/>
      </c>
      <c r="M199" s="35" t="str">
        <f t="shared" si="32"/>
        <v/>
      </c>
      <c r="N199" s="35" t="str">
        <f t="shared" si="33"/>
        <v/>
      </c>
      <c r="O199" s="226" t="str">
        <f t="shared" si="24"/>
        <v/>
      </c>
      <c r="P199" s="226" t="str">
        <f t="shared" si="25"/>
        <v/>
      </c>
      <c r="Q199" s="226" t="str">
        <f t="shared" si="26"/>
        <v/>
      </c>
      <c r="R199" s="226" t="str">
        <f t="shared" si="27"/>
        <v/>
      </c>
      <c r="S199" s="367" t="b">
        <f t="shared" si="28"/>
        <v>0</v>
      </c>
      <c r="T199" s="214">
        <f t="shared" si="34"/>
        <v>1</v>
      </c>
    </row>
    <row r="200" spans="1:20" x14ac:dyDescent="0.25">
      <c r="A200" s="216">
        <v>191</v>
      </c>
      <c r="B200" s="39"/>
      <c r="C200" s="39"/>
      <c r="D200" s="39"/>
      <c r="E200" s="38"/>
      <c r="F200" s="38"/>
      <c r="G200" s="38"/>
      <c r="H200" s="38"/>
      <c r="I200" s="67" t="str">
        <f>IF(OR($B200="",$C200="",$D200="",$E200="",$F200="",$F200&lt;an_initial,$F200&gt;an_final,$S200=FALSE),"",IF(E200="B",CNCSIS_B*VLOOKUP(T200,Coef!$E$2:$F$17,2,FALSE),IF(E200="C",CNCSIS_C*VLOOKUP(T200,Coef!$E$2:$F$17,2,FALSE),"")))</f>
        <v/>
      </c>
      <c r="J200" s="67" t="str">
        <f>IF(OR($B200="",$C200="",$D200="",$E200="",$F200="",$F200&gt;an_final,$S200=FALSE),"",IF(E200="B",CNCSIS_B*VLOOKUP(T200,Coef!$E$2:$F$17,2,FALSE),IF(E200="C",CNCSIS_C*VLOOKUP(T200,Coef!$E$2:$F$17,2,FALSE),"")))</f>
        <v/>
      </c>
      <c r="K200" s="35" t="str">
        <f t="shared" si="30"/>
        <v/>
      </c>
      <c r="L200" s="35" t="str">
        <f t="shared" si="31"/>
        <v/>
      </c>
      <c r="M200" s="35" t="str">
        <f t="shared" si="32"/>
        <v/>
      </c>
      <c r="N200" s="35" t="str">
        <f t="shared" si="33"/>
        <v/>
      </c>
      <c r="O200" s="226" t="str">
        <f t="shared" si="24"/>
        <v/>
      </c>
      <c r="P200" s="226" t="str">
        <f t="shared" si="25"/>
        <v/>
      </c>
      <c r="Q200" s="226" t="str">
        <f t="shared" si="26"/>
        <v/>
      </c>
      <c r="R200" s="226" t="str">
        <f t="shared" si="27"/>
        <v/>
      </c>
      <c r="S200" s="367" t="b">
        <f t="shared" si="28"/>
        <v>0</v>
      </c>
      <c r="T200" s="214">
        <f t="shared" si="34"/>
        <v>1</v>
      </c>
    </row>
    <row r="201" spans="1:20" x14ac:dyDescent="0.25">
      <c r="A201" s="216">
        <v>192</v>
      </c>
      <c r="B201" s="39"/>
      <c r="C201" s="39"/>
      <c r="D201" s="39"/>
      <c r="E201" s="38"/>
      <c r="F201" s="38"/>
      <c r="G201" s="38"/>
      <c r="H201" s="38"/>
      <c r="I201" s="67" t="str">
        <f>IF(OR($B201="",$C201="",$D201="",$E201="",$F201="",$F201&lt;an_initial,$F201&gt;an_final,$S201=FALSE),"",IF(E201="B",CNCSIS_B*VLOOKUP(T201,Coef!$E$2:$F$17,2,FALSE),IF(E201="C",CNCSIS_C*VLOOKUP(T201,Coef!$E$2:$F$17,2,FALSE),"")))</f>
        <v/>
      </c>
      <c r="J201" s="67" t="str">
        <f>IF(OR($B201="",$C201="",$D201="",$E201="",$F201="",$F201&gt;an_final,$S201=FALSE),"",IF(E201="B",CNCSIS_B*VLOOKUP(T201,Coef!$E$2:$F$17,2,FALSE),IF(E201="C",CNCSIS_C*VLOOKUP(T201,Coef!$E$2:$F$17,2,FALSE),"")))</f>
        <v/>
      </c>
      <c r="K201" s="35" t="str">
        <f t="shared" si="30"/>
        <v/>
      </c>
      <c r="L201" s="35" t="str">
        <f t="shared" si="31"/>
        <v/>
      </c>
      <c r="M201" s="35" t="str">
        <f t="shared" si="32"/>
        <v/>
      </c>
      <c r="N201" s="35" t="str">
        <f t="shared" si="33"/>
        <v/>
      </c>
      <c r="O201" s="226" t="str">
        <f t="shared" si="24"/>
        <v/>
      </c>
      <c r="P201" s="226" t="str">
        <f t="shared" si="25"/>
        <v/>
      </c>
      <c r="Q201" s="226" t="str">
        <f t="shared" si="26"/>
        <v/>
      </c>
      <c r="R201" s="226" t="str">
        <f t="shared" si="27"/>
        <v/>
      </c>
      <c r="S201" s="367" t="b">
        <f t="shared" si="28"/>
        <v>0</v>
      </c>
      <c r="T201" s="214">
        <f t="shared" si="34"/>
        <v>1</v>
      </c>
    </row>
    <row r="202" spans="1:20" x14ac:dyDescent="0.25">
      <c r="A202" s="216">
        <v>193</v>
      </c>
      <c r="B202" s="39"/>
      <c r="C202" s="39"/>
      <c r="D202" s="39"/>
      <c r="E202" s="38"/>
      <c r="F202" s="38"/>
      <c r="G202" s="38"/>
      <c r="H202" s="38"/>
      <c r="I202" s="67" t="str">
        <f>IF(OR($B202="",$C202="",$D202="",$E202="",$F202="",$F202&lt;an_initial,$F202&gt;an_final,$S202=FALSE),"",IF(E202="B",CNCSIS_B*VLOOKUP(T202,Coef!$E$2:$F$17,2,FALSE),IF(E202="C",CNCSIS_C*VLOOKUP(T202,Coef!$E$2:$F$17,2,FALSE),"")))</f>
        <v/>
      </c>
      <c r="J202" s="67" t="str">
        <f>IF(OR($B202="",$C202="",$D202="",$E202="",$F202="",$F202&gt;an_final,$S202=FALSE),"",IF(E202="B",CNCSIS_B*VLOOKUP(T202,Coef!$E$2:$F$17,2,FALSE),IF(E202="C",CNCSIS_C*VLOOKUP(T202,Coef!$E$2:$F$17,2,FALSE),"")))</f>
        <v/>
      </c>
      <c r="K202" s="35" t="str">
        <f t="shared" si="30"/>
        <v/>
      </c>
      <c r="L202" s="35" t="str">
        <f t="shared" si="31"/>
        <v/>
      </c>
      <c r="M202" s="35" t="str">
        <f t="shared" si="32"/>
        <v/>
      </c>
      <c r="N202" s="35" t="str">
        <f t="shared" si="33"/>
        <v/>
      </c>
      <c r="O202" s="226" t="str">
        <f t="shared" ref="O202:O259" si="35">IF(OR($B202="",$C202="",$D202="",$E202="",$F202="",$F202&gt;an_final,$S202=FALSE),"",IF(AND($F202&gt;=an_initial,$E202="B"),1,""))</f>
        <v/>
      </c>
      <c r="P202" s="226" t="str">
        <f t="shared" ref="P202:P259" si="36">IF(OR($B202="",$C202="",$D202="",$E202="",$F202="",$F202&gt;an_final,$S202=FALSE),"",IF($E202="B",1,""))</f>
        <v/>
      </c>
      <c r="Q202" s="226" t="str">
        <f t="shared" ref="Q202:Q259" si="37">IF(OR($B202="",$C202="",$D202="",$E202="",$F202="",$F202&gt;an_final,$S202=FALSE),"",IF(AND($F202&gt;=an_initial,$E202="C"),1,""))</f>
        <v/>
      </c>
      <c r="R202" s="226" t="str">
        <f t="shared" ref="R202:R259" si="38">IF(OR($B202="",$C202="",$D202="",$E202="",$F202="",$F202&gt;an_final,$S202=FALSE),"",IF($E202="C",1,""))</f>
        <v/>
      </c>
      <c r="S202" s="367" t="b">
        <f t="shared" ref="S202:S259" si="39">IF(nume_candidat="",FALSE,ISNUMBER(SEARCH(nume_candidat,$B202)))</f>
        <v>0</v>
      </c>
      <c r="T202" s="214">
        <f t="shared" si="34"/>
        <v>1</v>
      </c>
    </row>
    <row r="203" spans="1:20" x14ac:dyDescent="0.25">
      <c r="A203" s="216">
        <v>194</v>
      </c>
      <c r="B203" s="39"/>
      <c r="C203" s="39"/>
      <c r="D203" s="39"/>
      <c r="E203" s="38"/>
      <c r="F203" s="38"/>
      <c r="G203" s="38"/>
      <c r="H203" s="38"/>
      <c r="I203" s="67" t="str">
        <f>IF(OR($B203="",$C203="",$D203="",$E203="",$F203="",$F203&lt;an_initial,$F203&gt;an_final,$S203=FALSE),"",IF(E203="B",CNCSIS_B*VLOOKUP(T203,Coef!$E$2:$F$17,2,FALSE),IF(E203="C",CNCSIS_C*VLOOKUP(T203,Coef!$E$2:$F$17,2,FALSE),"")))</f>
        <v/>
      </c>
      <c r="J203" s="67" t="str">
        <f>IF(OR($B203="",$C203="",$D203="",$E203="",$F203="",$F203&gt;an_final,$S203=FALSE),"",IF(E203="B",CNCSIS_B*VLOOKUP(T203,Coef!$E$2:$F$17,2,FALSE),IF(E203="C",CNCSIS_C*VLOOKUP(T203,Coef!$E$2:$F$17,2,FALSE),"")))</f>
        <v/>
      </c>
      <c r="K203" s="35" t="str">
        <f t="shared" ref="K203:K259" si="40">IF($E203="B",$I203,"")</f>
        <v/>
      </c>
      <c r="L203" s="35" t="str">
        <f t="shared" ref="L203:L259" si="41">IF($E203="B",$J203,"")</f>
        <v/>
      </c>
      <c r="M203" s="35" t="str">
        <f t="shared" ref="M203:M259" si="42">IF($E203="C",$I203,"")</f>
        <v/>
      </c>
      <c r="N203" s="35" t="str">
        <f t="shared" ref="N203:N259" si="43">IF($E203="C",$J203,"")</f>
        <v/>
      </c>
      <c r="O203" s="226" t="str">
        <f t="shared" si="35"/>
        <v/>
      </c>
      <c r="P203" s="226" t="str">
        <f t="shared" si="36"/>
        <v/>
      </c>
      <c r="Q203" s="226" t="str">
        <f t="shared" si="37"/>
        <v/>
      </c>
      <c r="R203" s="226" t="str">
        <f t="shared" si="38"/>
        <v/>
      </c>
      <c r="S203" s="367" t="b">
        <f t="shared" si="39"/>
        <v>0</v>
      </c>
      <c r="T203" s="214">
        <f t="shared" ref="T203:T259" si="44">LEN(B203)-LEN(SUBSTITUTE(B203,",",""))+1</f>
        <v>1</v>
      </c>
    </row>
    <row r="204" spans="1:20" x14ac:dyDescent="0.25">
      <c r="A204" s="216">
        <v>195</v>
      </c>
      <c r="B204" s="39"/>
      <c r="C204" s="39"/>
      <c r="D204" s="39"/>
      <c r="E204" s="38"/>
      <c r="F204" s="38"/>
      <c r="G204" s="38"/>
      <c r="H204" s="38"/>
      <c r="I204" s="67" t="str">
        <f>IF(OR($B204="",$C204="",$D204="",$E204="",$F204="",$F204&lt;an_initial,$F204&gt;an_final,$S204=FALSE),"",IF(E204="B",CNCSIS_B*VLOOKUP(T204,Coef!$E$2:$F$17,2,FALSE),IF(E204="C",CNCSIS_C*VLOOKUP(T204,Coef!$E$2:$F$17,2,FALSE),"")))</f>
        <v/>
      </c>
      <c r="J204" s="67" t="str">
        <f>IF(OR($B204="",$C204="",$D204="",$E204="",$F204="",$F204&gt;an_final,$S204=FALSE),"",IF(E204="B",CNCSIS_B*VLOOKUP(T204,Coef!$E$2:$F$17,2,FALSE),IF(E204="C",CNCSIS_C*VLOOKUP(T204,Coef!$E$2:$F$17,2,FALSE),"")))</f>
        <v/>
      </c>
      <c r="K204" s="35" t="str">
        <f t="shared" si="40"/>
        <v/>
      </c>
      <c r="L204" s="35" t="str">
        <f t="shared" si="41"/>
        <v/>
      </c>
      <c r="M204" s="35" t="str">
        <f t="shared" si="42"/>
        <v/>
      </c>
      <c r="N204" s="35" t="str">
        <f t="shared" si="43"/>
        <v/>
      </c>
      <c r="O204" s="226" t="str">
        <f t="shared" si="35"/>
        <v/>
      </c>
      <c r="P204" s="226" t="str">
        <f t="shared" si="36"/>
        <v/>
      </c>
      <c r="Q204" s="226" t="str">
        <f t="shared" si="37"/>
        <v/>
      </c>
      <c r="R204" s="226" t="str">
        <f t="shared" si="38"/>
        <v/>
      </c>
      <c r="S204" s="367" t="b">
        <f t="shared" si="39"/>
        <v>0</v>
      </c>
      <c r="T204" s="214">
        <f t="shared" si="44"/>
        <v>1</v>
      </c>
    </row>
    <row r="205" spans="1:20" x14ac:dyDescent="0.25">
      <c r="A205" s="216">
        <v>196</v>
      </c>
      <c r="B205" s="39"/>
      <c r="C205" s="39"/>
      <c r="D205" s="39"/>
      <c r="E205" s="38"/>
      <c r="F205" s="38"/>
      <c r="G205" s="38"/>
      <c r="H205" s="38"/>
      <c r="I205" s="67" t="str">
        <f>IF(OR($B205="",$C205="",$D205="",$E205="",$F205="",$F205&lt;an_initial,$F205&gt;an_final,$S205=FALSE),"",IF(E205="B",CNCSIS_B*VLOOKUP(T205,Coef!$E$2:$F$17,2,FALSE),IF(E205="C",CNCSIS_C*VLOOKUP(T205,Coef!$E$2:$F$17,2,FALSE),"")))</f>
        <v/>
      </c>
      <c r="J205" s="67" t="str">
        <f>IF(OR($B205="",$C205="",$D205="",$E205="",$F205="",$F205&gt;an_final,$S205=FALSE),"",IF(E205="B",CNCSIS_B*VLOOKUP(T205,Coef!$E$2:$F$17,2,FALSE),IF(E205="C",CNCSIS_C*VLOOKUP(T205,Coef!$E$2:$F$17,2,FALSE),"")))</f>
        <v/>
      </c>
      <c r="K205" s="35" t="str">
        <f t="shared" si="40"/>
        <v/>
      </c>
      <c r="L205" s="35" t="str">
        <f t="shared" si="41"/>
        <v/>
      </c>
      <c r="M205" s="35" t="str">
        <f t="shared" si="42"/>
        <v/>
      </c>
      <c r="N205" s="35" t="str">
        <f t="shared" si="43"/>
        <v/>
      </c>
      <c r="O205" s="226" t="str">
        <f t="shared" si="35"/>
        <v/>
      </c>
      <c r="P205" s="226" t="str">
        <f t="shared" si="36"/>
        <v/>
      </c>
      <c r="Q205" s="226" t="str">
        <f t="shared" si="37"/>
        <v/>
      </c>
      <c r="R205" s="226" t="str">
        <f t="shared" si="38"/>
        <v/>
      </c>
      <c r="S205" s="367" t="b">
        <f t="shared" si="39"/>
        <v>0</v>
      </c>
      <c r="T205" s="214">
        <f t="shared" si="44"/>
        <v>1</v>
      </c>
    </row>
    <row r="206" spans="1:20" x14ac:dyDescent="0.25">
      <c r="A206" s="216">
        <v>197</v>
      </c>
      <c r="B206" s="39"/>
      <c r="C206" s="39"/>
      <c r="D206" s="39"/>
      <c r="E206" s="38"/>
      <c r="F206" s="38"/>
      <c r="G206" s="38"/>
      <c r="H206" s="38"/>
      <c r="I206" s="67" t="str">
        <f>IF(OR($B206="",$C206="",$D206="",$E206="",$F206="",$F206&lt;an_initial,$F206&gt;an_final,$S206=FALSE),"",IF(E206="B",CNCSIS_B*VLOOKUP(T206,Coef!$E$2:$F$17,2,FALSE),IF(E206="C",CNCSIS_C*VLOOKUP(T206,Coef!$E$2:$F$17,2,FALSE),"")))</f>
        <v/>
      </c>
      <c r="J206" s="67" t="str">
        <f>IF(OR($B206="",$C206="",$D206="",$E206="",$F206="",$F206&gt;an_final,$S206=FALSE),"",IF(E206="B",CNCSIS_B*VLOOKUP(T206,Coef!$E$2:$F$17,2,FALSE),IF(E206="C",CNCSIS_C*VLOOKUP(T206,Coef!$E$2:$F$17,2,FALSE),"")))</f>
        <v/>
      </c>
      <c r="K206" s="35" t="str">
        <f t="shared" si="40"/>
        <v/>
      </c>
      <c r="L206" s="35" t="str">
        <f t="shared" si="41"/>
        <v/>
      </c>
      <c r="M206" s="35" t="str">
        <f t="shared" si="42"/>
        <v/>
      </c>
      <c r="N206" s="35" t="str">
        <f t="shared" si="43"/>
        <v/>
      </c>
      <c r="O206" s="226" t="str">
        <f t="shared" si="35"/>
        <v/>
      </c>
      <c r="P206" s="226" t="str">
        <f t="shared" si="36"/>
        <v/>
      </c>
      <c r="Q206" s="226" t="str">
        <f t="shared" si="37"/>
        <v/>
      </c>
      <c r="R206" s="226" t="str">
        <f t="shared" si="38"/>
        <v/>
      </c>
      <c r="S206" s="367" t="b">
        <f t="shared" si="39"/>
        <v>0</v>
      </c>
      <c r="T206" s="214">
        <f t="shared" si="44"/>
        <v>1</v>
      </c>
    </row>
    <row r="207" spans="1:20" x14ac:dyDescent="0.25">
      <c r="A207" s="216">
        <v>198</v>
      </c>
      <c r="B207" s="39"/>
      <c r="C207" s="39"/>
      <c r="D207" s="39"/>
      <c r="E207" s="38"/>
      <c r="F207" s="38"/>
      <c r="G207" s="38"/>
      <c r="H207" s="38"/>
      <c r="I207" s="67" t="str">
        <f>IF(OR($B207="",$C207="",$D207="",$E207="",$F207="",$F207&lt;an_initial,$F207&gt;an_final,$S207=FALSE),"",IF(E207="B",CNCSIS_B*VLOOKUP(T207,Coef!$E$2:$F$17,2,FALSE),IF(E207="C",CNCSIS_C*VLOOKUP(T207,Coef!$E$2:$F$17,2,FALSE),"")))</f>
        <v/>
      </c>
      <c r="J207" s="67" t="str">
        <f>IF(OR($B207="",$C207="",$D207="",$E207="",$F207="",$F207&gt;an_final,$S207=FALSE),"",IF(E207="B",CNCSIS_B*VLOOKUP(T207,Coef!$E$2:$F$17,2,FALSE),IF(E207="C",CNCSIS_C*VLOOKUP(T207,Coef!$E$2:$F$17,2,FALSE),"")))</f>
        <v/>
      </c>
      <c r="K207" s="35" t="str">
        <f t="shared" si="40"/>
        <v/>
      </c>
      <c r="L207" s="35" t="str">
        <f t="shared" si="41"/>
        <v/>
      </c>
      <c r="M207" s="35" t="str">
        <f t="shared" si="42"/>
        <v/>
      </c>
      <c r="N207" s="35" t="str">
        <f t="shared" si="43"/>
        <v/>
      </c>
      <c r="O207" s="226" t="str">
        <f t="shared" si="35"/>
        <v/>
      </c>
      <c r="P207" s="226" t="str">
        <f t="shared" si="36"/>
        <v/>
      </c>
      <c r="Q207" s="226" t="str">
        <f t="shared" si="37"/>
        <v/>
      </c>
      <c r="R207" s="226" t="str">
        <f t="shared" si="38"/>
        <v/>
      </c>
      <c r="S207" s="367" t="b">
        <f t="shared" si="39"/>
        <v>0</v>
      </c>
      <c r="T207" s="214">
        <f t="shared" si="44"/>
        <v>1</v>
      </c>
    </row>
    <row r="208" spans="1:20" x14ac:dyDescent="0.25">
      <c r="A208" s="216">
        <v>199</v>
      </c>
      <c r="B208" s="39"/>
      <c r="C208" s="39"/>
      <c r="D208" s="39"/>
      <c r="E208" s="38"/>
      <c r="F208" s="38"/>
      <c r="G208" s="38"/>
      <c r="H208" s="38"/>
      <c r="I208" s="67" t="str">
        <f>IF(OR($B208="",$C208="",$D208="",$E208="",$F208="",$F208&lt;an_initial,$F208&gt;an_final,$S208=FALSE),"",IF(E208="B",CNCSIS_B*VLOOKUP(T208,Coef!$E$2:$F$17,2,FALSE),IF(E208="C",CNCSIS_C*VLOOKUP(T208,Coef!$E$2:$F$17,2,FALSE),"")))</f>
        <v/>
      </c>
      <c r="J208" s="67" t="str">
        <f>IF(OR($B208="",$C208="",$D208="",$E208="",$F208="",$F208&gt;an_final,$S208=FALSE),"",IF(E208="B",CNCSIS_B*VLOOKUP(T208,Coef!$E$2:$F$17,2,FALSE),IF(E208="C",CNCSIS_C*VLOOKUP(T208,Coef!$E$2:$F$17,2,FALSE),"")))</f>
        <v/>
      </c>
      <c r="K208" s="35" t="str">
        <f t="shared" si="40"/>
        <v/>
      </c>
      <c r="L208" s="35" t="str">
        <f t="shared" si="41"/>
        <v/>
      </c>
      <c r="M208" s="35" t="str">
        <f t="shared" si="42"/>
        <v/>
      </c>
      <c r="N208" s="35" t="str">
        <f t="shared" si="43"/>
        <v/>
      </c>
      <c r="O208" s="226" t="str">
        <f t="shared" si="35"/>
        <v/>
      </c>
      <c r="P208" s="226" t="str">
        <f t="shared" si="36"/>
        <v/>
      </c>
      <c r="Q208" s="226" t="str">
        <f t="shared" si="37"/>
        <v/>
      </c>
      <c r="R208" s="226" t="str">
        <f t="shared" si="38"/>
        <v/>
      </c>
      <c r="S208" s="367" t="b">
        <f t="shared" si="39"/>
        <v>0</v>
      </c>
      <c r="T208" s="214">
        <f t="shared" si="44"/>
        <v>1</v>
      </c>
    </row>
    <row r="209" spans="1:20" x14ac:dyDescent="0.25">
      <c r="A209" s="216">
        <v>200</v>
      </c>
      <c r="B209" s="39"/>
      <c r="C209" s="39"/>
      <c r="D209" s="39"/>
      <c r="E209" s="38"/>
      <c r="F209" s="38"/>
      <c r="G209" s="38"/>
      <c r="H209" s="38"/>
      <c r="I209" s="67" t="str">
        <f>IF(OR($B209="",$C209="",$D209="",$E209="",$F209="",$F209&lt;an_initial,$F209&gt;an_final,$S209=FALSE),"",IF(E209="B",CNCSIS_B*VLOOKUP(T209,Coef!$E$2:$F$17,2,FALSE),IF(E209="C",CNCSIS_C*VLOOKUP(T209,Coef!$E$2:$F$17,2,FALSE),"")))</f>
        <v/>
      </c>
      <c r="J209" s="67" t="str">
        <f>IF(OR($B209="",$C209="",$D209="",$E209="",$F209="",$F209&gt;an_final,$S209=FALSE),"",IF(E209="B",CNCSIS_B*VLOOKUP(T209,Coef!$E$2:$F$17,2,FALSE),IF(E209="C",CNCSIS_C*VLOOKUP(T209,Coef!$E$2:$F$17,2,FALSE),"")))</f>
        <v/>
      </c>
      <c r="K209" s="35" t="str">
        <f t="shared" si="40"/>
        <v/>
      </c>
      <c r="L209" s="35" t="str">
        <f t="shared" si="41"/>
        <v/>
      </c>
      <c r="M209" s="35" t="str">
        <f t="shared" si="42"/>
        <v/>
      </c>
      <c r="N209" s="35" t="str">
        <f t="shared" si="43"/>
        <v/>
      </c>
      <c r="O209" s="226" t="str">
        <f t="shared" si="35"/>
        <v/>
      </c>
      <c r="P209" s="226" t="str">
        <f t="shared" si="36"/>
        <v/>
      </c>
      <c r="Q209" s="226" t="str">
        <f t="shared" si="37"/>
        <v/>
      </c>
      <c r="R209" s="226" t="str">
        <f t="shared" si="38"/>
        <v/>
      </c>
      <c r="S209" s="367" t="b">
        <f t="shared" si="39"/>
        <v>0</v>
      </c>
      <c r="T209" s="214">
        <f t="shared" si="44"/>
        <v>1</v>
      </c>
    </row>
    <row r="210" spans="1:20" x14ac:dyDescent="0.25">
      <c r="A210" s="216">
        <v>201</v>
      </c>
      <c r="B210" s="39"/>
      <c r="C210" s="39"/>
      <c r="D210" s="39"/>
      <c r="E210" s="38"/>
      <c r="F210" s="38"/>
      <c r="G210" s="38"/>
      <c r="H210" s="38"/>
      <c r="I210" s="67" t="str">
        <f>IF(OR($B210="",$C210="",$D210="",$E210="",$F210="",$F210&lt;an_initial,$F210&gt;an_final,$S210=FALSE),"",IF(E210="B",CNCSIS_B*VLOOKUP(T210,Coef!$E$2:$F$17,2,FALSE),IF(E210="C",CNCSIS_C*VLOOKUP(T210,Coef!$E$2:$F$17,2,FALSE),"")))</f>
        <v/>
      </c>
      <c r="J210" s="67" t="str">
        <f>IF(OR($B210="",$C210="",$D210="",$E210="",$F210="",$F210&gt;an_final,$S210=FALSE),"",IF(E210="B",CNCSIS_B*VLOOKUP(T210,Coef!$E$2:$F$17,2,FALSE),IF(E210="C",CNCSIS_C*VLOOKUP(T210,Coef!$E$2:$F$17,2,FALSE),"")))</f>
        <v/>
      </c>
      <c r="K210" s="35" t="str">
        <f t="shared" si="40"/>
        <v/>
      </c>
      <c r="L210" s="35" t="str">
        <f t="shared" si="41"/>
        <v/>
      </c>
      <c r="M210" s="35" t="str">
        <f t="shared" si="42"/>
        <v/>
      </c>
      <c r="N210" s="35" t="str">
        <f t="shared" si="43"/>
        <v/>
      </c>
      <c r="O210" s="226" t="str">
        <f t="shared" si="35"/>
        <v/>
      </c>
      <c r="P210" s="226" t="str">
        <f t="shared" si="36"/>
        <v/>
      </c>
      <c r="Q210" s="226" t="str">
        <f t="shared" si="37"/>
        <v/>
      </c>
      <c r="R210" s="226" t="str">
        <f t="shared" si="38"/>
        <v/>
      </c>
      <c r="S210" s="367" t="b">
        <f t="shared" si="39"/>
        <v>0</v>
      </c>
      <c r="T210" s="214">
        <f t="shared" si="44"/>
        <v>1</v>
      </c>
    </row>
    <row r="211" spans="1:20" x14ac:dyDescent="0.25">
      <c r="A211" s="216">
        <v>202</v>
      </c>
      <c r="B211" s="39"/>
      <c r="C211" s="39"/>
      <c r="D211" s="39"/>
      <c r="E211" s="38"/>
      <c r="F211" s="38"/>
      <c r="G211" s="38"/>
      <c r="H211" s="38"/>
      <c r="I211" s="67" t="str">
        <f>IF(OR($B211="",$C211="",$D211="",$E211="",$F211="",$F211&lt;an_initial,$F211&gt;an_final,$S211=FALSE),"",IF(E211="B",CNCSIS_B*VLOOKUP(T211,Coef!$E$2:$F$17,2,FALSE),IF(E211="C",CNCSIS_C*VLOOKUP(T211,Coef!$E$2:$F$17,2,FALSE),"")))</f>
        <v/>
      </c>
      <c r="J211" s="67" t="str">
        <f>IF(OR($B211="",$C211="",$D211="",$E211="",$F211="",$F211&gt;an_final,$S211=FALSE),"",IF(E211="B",CNCSIS_B*VLOOKUP(T211,Coef!$E$2:$F$17,2,FALSE),IF(E211="C",CNCSIS_C*VLOOKUP(T211,Coef!$E$2:$F$17,2,FALSE),"")))</f>
        <v/>
      </c>
      <c r="K211" s="35" t="str">
        <f t="shared" si="40"/>
        <v/>
      </c>
      <c r="L211" s="35" t="str">
        <f t="shared" si="41"/>
        <v/>
      </c>
      <c r="M211" s="35" t="str">
        <f t="shared" si="42"/>
        <v/>
      </c>
      <c r="N211" s="35" t="str">
        <f t="shared" si="43"/>
        <v/>
      </c>
      <c r="O211" s="226" t="str">
        <f t="shared" si="35"/>
        <v/>
      </c>
      <c r="P211" s="226" t="str">
        <f t="shared" si="36"/>
        <v/>
      </c>
      <c r="Q211" s="226" t="str">
        <f t="shared" si="37"/>
        <v/>
      </c>
      <c r="R211" s="226" t="str">
        <f t="shared" si="38"/>
        <v/>
      </c>
      <c r="S211" s="367" t="b">
        <f t="shared" si="39"/>
        <v>0</v>
      </c>
      <c r="T211" s="214">
        <f t="shared" si="44"/>
        <v>1</v>
      </c>
    </row>
    <row r="212" spans="1:20" x14ac:dyDescent="0.25">
      <c r="A212" s="216">
        <v>203</v>
      </c>
      <c r="B212" s="39"/>
      <c r="C212" s="39"/>
      <c r="D212" s="39"/>
      <c r="E212" s="38"/>
      <c r="F212" s="38"/>
      <c r="G212" s="38"/>
      <c r="H212" s="38"/>
      <c r="I212" s="67" t="str">
        <f>IF(OR($B212="",$C212="",$D212="",$E212="",$F212="",$F212&lt;an_initial,$F212&gt;an_final,$S212=FALSE),"",IF(E212="B",CNCSIS_B*VLOOKUP(T212,Coef!$E$2:$F$17,2,FALSE),IF(E212="C",CNCSIS_C*VLOOKUP(T212,Coef!$E$2:$F$17,2,FALSE),"")))</f>
        <v/>
      </c>
      <c r="J212" s="67" t="str">
        <f>IF(OR($B212="",$C212="",$D212="",$E212="",$F212="",$F212&gt;an_final,$S212=FALSE),"",IF(E212="B",CNCSIS_B*VLOOKUP(T212,Coef!$E$2:$F$17,2,FALSE),IF(E212="C",CNCSIS_C*VLOOKUP(T212,Coef!$E$2:$F$17,2,FALSE),"")))</f>
        <v/>
      </c>
      <c r="K212" s="35" t="str">
        <f t="shared" si="40"/>
        <v/>
      </c>
      <c r="L212" s="35" t="str">
        <f t="shared" si="41"/>
        <v/>
      </c>
      <c r="M212" s="35" t="str">
        <f t="shared" si="42"/>
        <v/>
      </c>
      <c r="N212" s="35" t="str">
        <f t="shared" si="43"/>
        <v/>
      </c>
      <c r="O212" s="226" t="str">
        <f t="shared" si="35"/>
        <v/>
      </c>
      <c r="P212" s="226" t="str">
        <f t="shared" si="36"/>
        <v/>
      </c>
      <c r="Q212" s="226" t="str">
        <f t="shared" si="37"/>
        <v/>
      </c>
      <c r="R212" s="226" t="str">
        <f t="shared" si="38"/>
        <v/>
      </c>
      <c r="S212" s="367" t="b">
        <f t="shared" si="39"/>
        <v>0</v>
      </c>
      <c r="T212" s="214">
        <f t="shared" si="44"/>
        <v>1</v>
      </c>
    </row>
    <row r="213" spans="1:20" x14ac:dyDescent="0.25">
      <c r="A213" s="216">
        <v>204</v>
      </c>
      <c r="B213" s="39"/>
      <c r="C213" s="39"/>
      <c r="D213" s="39"/>
      <c r="E213" s="38"/>
      <c r="F213" s="38"/>
      <c r="G213" s="38"/>
      <c r="H213" s="38"/>
      <c r="I213" s="67" t="str">
        <f>IF(OR($B213="",$C213="",$D213="",$E213="",$F213="",$F213&lt;an_initial,$F213&gt;an_final,$S213=FALSE),"",IF(E213="B",CNCSIS_B*VLOOKUP(T213,Coef!$E$2:$F$17,2,FALSE),IF(E213="C",CNCSIS_C*VLOOKUP(T213,Coef!$E$2:$F$17,2,FALSE),"")))</f>
        <v/>
      </c>
      <c r="J213" s="67" t="str">
        <f>IF(OR($B213="",$C213="",$D213="",$E213="",$F213="",$F213&gt;an_final,$S213=FALSE),"",IF(E213="B",CNCSIS_B*VLOOKUP(T213,Coef!$E$2:$F$17,2,FALSE),IF(E213="C",CNCSIS_C*VLOOKUP(T213,Coef!$E$2:$F$17,2,FALSE),"")))</f>
        <v/>
      </c>
      <c r="K213" s="35" t="str">
        <f t="shared" si="40"/>
        <v/>
      </c>
      <c r="L213" s="35" t="str">
        <f t="shared" si="41"/>
        <v/>
      </c>
      <c r="M213" s="35" t="str">
        <f t="shared" si="42"/>
        <v/>
      </c>
      <c r="N213" s="35" t="str">
        <f t="shared" si="43"/>
        <v/>
      </c>
      <c r="O213" s="226" t="str">
        <f t="shared" si="35"/>
        <v/>
      </c>
      <c r="P213" s="226" t="str">
        <f t="shared" si="36"/>
        <v/>
      </c>
      <c r="Q213" s="226" t="str">
        <f t="shared" si="37"/>
        <v/>
      </c>
      <c r="R213" s="226" t="str">
        <f t="shared" si="38"/>
        <v/>
      </c>
      <c r="S213" s="367" t="b">
        <f t="shared" si="39"/>
        <v>0</v>
      </c>
      <c r="T213" s="214">
        <f t="shared" si="44"/>
        <v>1</v>
      </c>
    </row>
    <row r="214" spans="1:20" x14ac:dyDescent="0.25">
      <c r="A214" s="216">
        <v>205</v>
      </c>
      <c r="B214" s="39"/>
      <c r="C214" s="39"/>
      <c r="D214" s="39"/>
      <c r="E214" s="38"/>
      <c r="F214" s="38"/>
      <c r="G214" s="38"/>
      <c r="H214" s="38"/>
      <c r="I214" s="67" t="str">
        <f>IF(OR($B214="",$C214="",$D214="",$E214="",$F214="",$F214&lt;an_initial,$F214&gt;an_final,$S214=FALSE),"",IF(E214="B",CNCSIS_B*VLOOKUP(T214,Coef!$E$2:$F$17,2,FALSE),IF(E214="C",CNCSIS_C*VLOOKUP(T214,Coef!$E$2:$F$17,2,FALSE),"")))</f>
        <v/>
      </c>
      <c r="J214" s="67" t="str">
        <f>IF(OR($B214="",$C214="",$D214="",$E214="",$F214="",$F214&gt;an_final,$S214=FALSE),"",IF(E214="B",CNCSIS_B*VLOOKUP(T214,Coef!$E$2:$F$17,2,FALSE),IF(E214="C",CNCSIS_C*VLOOKUP(T214,Coef!$E$2:$F$17,2,FALSE),"")))</f>
        <v/>
      </c>
      <c r="K214" s="35" t="str">
        <f t="shared" si="40"/>
        <v/>
      </c>
      <c r="L214" s="35" t="str">
        <f t="shared" si="41"/>
        <v/>
      </c>
      <c r="M214" s="35" t="str">
        <f t="shared" si="42"/>
        <v/>
      </c>
      <c r="N214" s="35" t="str">
        <f t="shared" si="43"/>
        <v/>
      </c>
      <c r="O214" s="226" t="str">
        <f t="shared" si="35"/>
        <v/>
      </c>
      <c r="P214" s="226" t="str">
        <f t="shared" si="36"/>
        <v/>
      </c>
      <c r="Q214" s="226" t="str">
        <f t="shared" si="37"/>
        <v/>
      </c>
      <c r="R214" s="226" t="str">
        <f t="shared" si="38"/>
        <v/>
      </c>
      <c r="S214" s="367" t="b">
        <f t="shared" si="39"/>
        <v>0</v>
      </c>
      <c r="T214" s="214">
        <f t="shared" si="44"/>
        <v>1</v>
      </c>
    </row>
    <row r="215" spans="1:20" x14ac:dyDescent="0.25">
      <c r="A215" s="216">
        <v>206</v>
      </c>
      <c r="B215" s="39"/>
      <c r="C215" s="39"/>
      <c r="D215" s="39"/>
      <c r="E215" s="38"/>
      <c r="F215" s="38"/>
      <c r="G215" s="38"/>
      <c r="H215" s="38"/>
      <c r="I215" s="67" t="str">
        <f>IF(OR($B215="",$C215="",$D215="",$E215="",$F215="",$F215&lt;an_initial,$F215&gt;an_final,$S215=FALSE),"",IF(E215="B",CNCSIS_B*VLOOKUP(T215,Coef!$E$2:$F$17,2,FALSE),IF(E215="C",CNCSIS_C*VLOOKUP(T215,Coef!$E$2:$F$17,2,FALSE),"")))</f>
        <v/>
      </c>
      <c r="J215" s="67" t="str">
        <f>IF(OR($B215="",$C215="",$D215="",$E215="",$F215="",$F215&gt;an_final,$S215=FALSE),"",IF(E215="B",CNCSIS_B*VLOOKUP(T215,Coef!$E$2:$F$17,2,FALSE),IF(E215="C",CNCSIS_C*VLOOKUP(T215,Coef!$E$2:$F$17,2,FALSE),"")))</f>
        <v/>
      </c>
      <c r="K215" s="35" t="str">
        <f t="shared" si="40"/>
        <v/>
      </c>
      <c r="L215" s="35" t="str">
        <f t="shared" si="41"/>
        <v/>
      </c>
      <c r="M215" s="35" t="str">
        <f t="shared" si="42"/>
        <v/>
      </c>
      <c r="N215" s="35" t="str">
        <f t="shared" si="43"/>
        <v/>
      </c>
      <c r="O215" s="226" t="str">
        <f t="shared" si="35"/>
        <v/>
      </c>
      <c r="P215" s="226" t="str">
        <f t="shared" si="36"/>
        <v/>
      </c>
      <c r="Q215" s="226" t="str">
        <f t="shared" si="37"/>
        <v/>
      </c>
      <c r="R215" s="226" t="str">
        <f t="shared" si="38"/>
        <v/>
      </c>
      <c r="S215" s="367" t="b">
        <f t="shared" si="39"/>
        <v>0</v>
      </c>
      <c r="T215" s="214">
        <f t="shared" si="44"/>
        <v>1</v>
      </c>
    </row>
    <row r="216" spans="1:20" x14ac:dyDescent="0.25">
      <c r="A216" s="216">
        <v>207</v>
      </c>
      <c r="B216" s="39"/>
      <c r="C216" s="39"/>
      <c r="D216" s="39"/>
      <c r="E216" s="38"/>
      <c r="F216" s="38"/>
      <c r="G216" s="38"/>
      <c r="H216" s="38"/>
      <c r="I216" s="67" t="str">
        <f>IF(OR($B216="",$C216="",$D216="",$E216="",$F216="",$F216&lt;an_initial,$F216&gt;an_final,$S216=FALSE),"",IF(E216="B",CNCSIS_B*VLOOKUP(T216,Coef!$E$2:$F$17,2,FALSE),IF(E216="C",CNCSIS_C*VLOOKUP(T216,Coef!$E$2:$F$17,2,FALSE),"")))</f>
        <v/>
      </c>
      <c r="J216" s="67" t="str">
        <f>IF(OR($B216="",$C216="",$D216="",$E216="",$F216="",$F216&gt;an_final,$S216=FALSE),"",IF(E216="B",CNCSIS_B*VLOOKUP(T216,Coef!$E$2:$F$17,2,FALSE),IF(E216="C",CNCSIS_C*VLOOKUP(T216,Coef!$E$2:$F$17,2,FALSE),"")))</f>
        <v/>
      </c>
      <c r="K216" s="35" t="str">
        <f t="shared" si="40"/>
        <v/>
      </c>
      <c r="L216" s="35" t="str">
        <f t="shared" si="41"/>
        <v/>
      </c>
      <c r="M216" s="35" t="str">
        <f t="shared" si="42"/>
        <v/>
      </c>
      <c r="N216" s="35" t="str">
        <f t="shared" si="43"/>
        <v/>
      </c>
      <c r="O216" s="226" t="str">
        <f t="shared" si="35"/>
        <v/>
      </c>
      <c r="P216" s="226" t="str">
        <f t="shared" si="36"/>
        <v/>
      </c>
      <c r="Q216" s="226" t="str">
        <f t="shared" si="37"/>
        <v/>
      </c>
      <c r="R216" s="226" t="str">
        <f t="shared" si="38"/>
        <v/>
      </c>
      <c r="S216" s="367" t="b">
        <f t="shared" si="39"/>
        <v>0</v>
      </c>
      <c r="T216" s="214">
        <f t="shared" si="44"/>
        <v>1</v>
      </c>
    </row>
    <row r="217" spans="1:20" x14ac:dyDescent="0.25">
      <c r="A217" s="216">
        <v>208</v>
      </c>
      <c r="B217" s="39"/>
      <c r="C217" s="39"/>
      <c r="D217" s="39"/>
      <c r="E217" s="38"/>
      <c r="F217" s="38"/>
      <c r="G217" s="38"/>
      <c r="H217" s="38"/>
      <c r="I217" s="67" t="str">
        <f>IF(OR($B217="",$C217="",$D217="",$E217="",$F217="",$F217&lt;an_initial,$F217&gt;an_final,$S217=FALSE),"",IF(E217="B",CNCSIS_B*VLOOKUP(T217,Coef!$E$2:$F$17,2,FALSE),IF(E217="C",CNCSIS_C*VLOOKUP(T217,Coef!$E$2:$F$17,2,FALSE),"")))</f>
        <v/>
      </c>
      <c r="J217" s="67" t="str">
        <f>IF(OR($B217="",$C217="",$D217="",$E217="",$F217="",$F217&gt;an_final,$S217=FALSE),"",IF(E217="B",CNCSIS_B*VLOOKUP(T217,Coef!$E$2:$F$17,2,FALSE),IF(E217="C",CNCSIS_C*VLOOKUP(T217,Coef!$E$2:$F$17,2,FALSE),"")))</f>
        <v/>
      </c>
      <c r="K217" s="35" t="str">
        <f t="shared" si="40"/>
        <v/>
      </c>
      <c r="L217" s="35" t="str">
        <f t="shared" si="41"/>
        <v/>
      </c>
      <c r="M217" s="35" t="str">
        <f t="shared" si="42"/>
        <v/>
      </c>
      <c r="N217" s="35" t="str">
        <f t="shared" si="43"/>
        <v/>
      </c>
      <c r="O217" s="226" t="str">
        <f t="shared" si="35"/>
        <v/>
      </c>
      <c r="P217" s="226" t="str">
        <f t="shared" si="36"/>
        <v/>
      </c>
      <c r="Q217" s="226" t="str">
        <f t="shared" si="37"/>
        <v/>
      </c>
      <c r="R217" s="226" t="str">
        <f t="shared" si="38"/>
        <v/>
      </c>
      <c r="S217" s="367" t="b">
        <f t="shared" si="39"/>
        <v>0</v>
      </c>
      <c r="T217" s="214">
        <f t="shared" si="44"/>
        <v>1</v>
      </c>
    </row>
    <row r="218" spans="1:20" x14ac:dyDescent="0.25">
      <c r="A218" s="216">
        <v>209</v>
      </c>
      <c r="B218" s="39"/>
      <c r="C218" s="39"/>
      <c r="D218" s="39"/>
      <c r="E218" s="38"/>
      <c r="F218" s="38"/>
      <c r="G218" s="38"/>
      <c r="H218" s="38"/>
      <c r="I218" s="67" t="str">
        <f>IF(OR($B218="",$C218="",$D218="",$E218="",$F218="",$F218&lt;an_initial,$F218&gt;an_final,$S218=FALSE),"",IF(E218="B",CNCSIS_B*VLOOKUP(T218,Coef!$E$2:$F$17,2,FALSE),IF(E218="C",CNCSIS_C*VLOOKUP(T218,Coef!$E$2:$F$17,2,FALSE),"")))</f>
        <v/>
      </c>
      <c r="J218" s="67" t="str">
        <f>IF(OR($B218="",$C218="",$D218="",$E218="",$F218="",$F218&gt;an_final,$S218=FALSE),"",IF(E218="B",CNCSIS_B*VLOOKUP(T218,Coef!$E$2:$F$17,2,FALSE),IF(E218="C",CNCSIS_C*VLOOKUP(T218,Coef!$E$2:$F$17,2,FALSE),"")))</f>
        <v/>
      </c>
      <c r="K218" s="35" t="str">
        <f t="shared" si="40"/>
        <v/>
      </c>
      <c r="L218" s="35" t="str">
        <f t="shared" si="41"/>
        <v/>
      </c>
      <c r="M218" s="35" t="str">
        <f t="shared" si="42"/>
        <v/>
      </c>
      <c r="N218" s="35" t="str">
        <f t="shared" si="43"/>
        <v/>
      </c>
      <c r="O218" s="226" t="str">
        <f t="shared" si="35"/>
        <v/>
      </c>
      <c r="P218" s="226" t="str">
        <f t="shared" si="36"/>
        <v/>
      </c>
      <c r="Q218" s="226" t="str">
        <f t="shared" si="37"/>
        <v/>
      </c>
      <c r="R218" s="226" t="str">
        <f t="shared" si="38"/>
        <v/>
      </c>
      <c r="S218" s="367" t="b">
        <f t="shared" si="39"/>
        <v>0</v>
      </c>
      <c r="T218" s="214">
        <f t="shared" si="44"/>
        <v>1</v>
      </c>
    </row>
    <row r="219" spans="1:20" x14ac:dyDescent="0.25">
      <c r="A219" s="216">
        <v>210</v>
      </c>
      <c r="B219" s="39"/>
      <c r="C219" s="39"/>
      <c r="D219" s="39"/>
      <c r="E219" s="38"/>
      <c r="F219" s="38"/>
      <c r="G219" s="38"/>
      <c r="H219" s="38"/>
      <c r="I219" s="67" t="str">
        <f>IF(OR($B219="",$C219="",$D219="",$E219="",$F219="",$F219&lt;an_initial,$F219&gt;an_final,$S219=FALSE),"",IF(E219="B",CNCSIS_B*VLOOKUP(T219,Coef!$E$2:$F$17,2,FALSE),IF(E219="C",CNCSIS_C*VLOOKUP(T219,Coef!$E$2:$F$17,2,FALSE),"")))</f>
        <v/>
      </c>
      <c r="J219" s="67" t="str">
        <f>IF(OR($B219="",$C219="",$D219="",$E219="",$F219="",$F219&gt;an_final,$S219=FALSE),"",IF(E219="B",CNCSIS_B*VLOOKUP(T219,Coef!$E$2:$F$17,2,FALSE),IF(E219="C",CNCSIS_C*VLOOKUP(T219,Coef!$E$2:$F$17,2,FALSE),"")))</f>
        <v/>
      </c>
      <c r="K219" s="35" t="str">
        <f t="shared" si="40"/>
        <v/>
      </c>
      <c r="L219" s="35" t="str">
        <f t="shared" si="41"/>
        <v/>
      </c>
      <c r="M219" s="35" t="str">
        <f t="shared" si="42"/>
        <v/>
      </c>
      <c r="N219" s="35" t="str">
        <f t="shared" si="43"/>
        <v/>
      </c>
      <c r="O219" s="226" t="str">
        <f t="shared" si="35"/>
        <v/>
      </c>
      <c r="P219" s="226" t="str">
        <f t="shared" si="36"/>
        <v/>
      </c>
      <c r="Q219" s="226" t="str">
        <f t="shared" si="37"/>
        <v/>
      </c>
      <c r="R219" s="226" t="str">
        <f t="shared" si="38"/>
        <v/>
      </c>
      <c r="S219" s="367" t="b">
        <f t="shared" si="39"/>
        <v>0</v>
      </c>
      <c r="T219" s="214">
        <f t="shared" si="44"/>
        <v>1</v>
      </c>
    </row>
    <row r="220" spans="1:20" x14ac:dyDescent="0.25">
      <c r="A220" s="216">
        <v>211</v>
      </c>
      <c r="B220" s="39"/>
      <c r="C220" s="39"/>
      <c r="D220" s="39"/>
      <c r="E220" s="38"/>
      <c r="F220" s="38"/>
      <c r="G220" s="38"/>
      <c r="H220" s="38"/>
      <c r="I220" s="67" t="str">
        <f>IF(OR($B220="",$C220="",$D220="",$E220="",$F220="",$F220&lt;an_initial,$F220&gt;an_final,$S220=FALSE),"",IF(E220="B",CNCSIS_B*VLOOKUP(T220,Coef!$E$2:$F$17,2,FALSE),IF(E220="C",CNCSIS_C*VLOOKUP(T220,Coef!$E$2:$F$17,2,FALSE),"")))</f>
        <v/>
      </c>
      <c r="J220" s="67" t="str">
        <f>IF(OR($B220="",$C220="",$D220="",$E220="",$F220="",$F220&gt;an_final,$S220=FALSE),"",IF(E220="B",CNCSIS_B*VLOOKUP(T220,Coef!$E$2:$F$17,2,FALSE),IF(E220="C",CNCSIS_C*VLOOKUP(T220,Coef!$E$2:$F$17,2,FALSE),"")))</f>
        <v/>
      </c>
      <c r="K220" s="35" t="str">
        <f t="shared" si="40"/>
        <v/>
      </c>
      <c r="L220" s="35" t="str">
        <f t="shared" si="41"/>
        <v/>
      </c>
      <c r="M220" s="35" t="str">
        <f t="shared" si="42"/>
        <v/>
      </c>
      <c r="N220" s="35" t="str">
        <f t="shared" si="43"/>
        <v/>
      </c>
      <c r="O220" s="226" t="str">
        <f t="shared" si="35"/>
        <v/>
      </c>
      <c r="P220" s="226" t="str">
        <f t="shared" si="36"/>
        <v/>
      </c>
      <c r="Q220" s="226" t="str">
        <f t="shared" si="37"/>
        <v/>
      </c>
      <c r="R220" s="226" t="str">
        <f t="shared" si="38"/>
        <v/>
      </c>
      <c r="S220" s="367" t="b">
        <f t="shared" si="39"/>
        <v>0</v>
      </c>
      <c r="T220" s="214">
        <f t="shared" si="44"/>
        <v>1</v>
      </c>
    </row>
    <row r="221" spans="1:20" x14ac:dyDescent="0.25">
      <c r="A221" s="216">
        <v>212</v>
      </c>
      <c r="B221" s="39"/>
      <c r="C221" s="39"/>
      <c r="D221" s="39"/>
      <c r="E221" s="38"/>
      <c r="F221" s="38"/>
      <c r="G221" s="38"/>
      <c r="H221" s="38"/>
      <c r="I221" s="67" t="str">
        <f>IF(OR($B221="",$C221="",$D221="",$E221="",$F221="",$F221&lt;an_initial,$F221&gt;an_final,$S221=FALSE),"",IF(E221="B",CNCSIS_B*VLOOKUP(T221,Coef!$E$2:$F$17,2,FALSE),IF(E221="C",CNCSIS_C*VLOOKUP(T221,Coef!$E$2:$F$17,2,FALSE),"")))</f>
        <v/>
      </c>
      <c r="J221" s="67" t="str">
        <f>IF(OR($B221="",$C221="",$D221="",$E221="",$F221="",$F221&gt;an_final,$S221=FALSE),"",IF(E221="B",CNCSIS_B*VLOOKUP(T221,Coef!$E$2:$F$17,2,FALSE),IF(E221="C",CNCSIS_C*VLOOKUP(T221,Coef!$E$2:$F$17,2,FALSE),"")))</f>
        <v/>
      </c>
      <c r="K221" s="35" t="str">
        <f t="shared" si="40"/>
        <v/>
      </c>
      <c r="L221" s="35" t="str">
        <f t="shared" si="41"/>
        <v/>
      </c>
      <c r="M221" s="35" t="str">
        <f t="shared" si="42"/>
        <v/>
      </c>
      <c r="N221" s="35" t="str">
        <f t="shared" si="43"/>
        <v/>
      </c>
      <c r="O221" s="226" t="str">
        <f t="shared" si="35"/>
        <v/>
      </c>
      <c r="P221" s="226" t="str">
        <f t="shared" si="36"/>
        <v/>
      </c>
      <c r="Q221" s="226" t="str">
        <f t="shared" si="37"/>
        <v/>
      </c>
      <c r="R221" s="226" t="str">
        <f t="shared" si="38"/>
        <v/>
      </c>
      <c r="S221" s="367" t="b">
        <f t="shared" si="39"/>
        <v>0</v>
      </c>
      <c r="T221" s="214">
        <f t="shared" si="44"/>
        <v>1</v>
      </c>
    </row>
    <row r="222" spans="1:20" x14ac:dyDescent="0.25">
      <c r="A222" s="216">
        <v>213</v>
      </c>
      <c r="B222" s="39"/>
      <c r="C222" s="39"/>
      <c r="D222" s="39"/>
      <c r="E222" s="38"/>
      <c r="F222" s="38"/>
      <c r="G222" s="38"/>
      <c r="H222" s="38"/>
      <c r="I222" s="67" t="str">
        <f>IF(OR($B222="",$C222="",$D222="",$E222="",$F222="",$F222&lt;an_initial,$F222&gt;an_final,$S222=FALSE),"",IF(E222="B",CNCSIS_B*VLOOKUP(T222,Coef!$E$2:$F$17,2,FALSE),IF(E222="C",CNCSIS_C*VLOOKUP(T222,Coef!$E$2:$F$17,2,FALSE),"")))</f>
        <v/>
      </c>
      <c r="J222" s="67" t="str">
        <f>IF(OR($B222="",$C222="",$D222="",$E222="",$F222="",$F222&gt;an_final,$S222=FALSE),"",IF(E222="B",CNCSIS_B*VLOOKUP(T222,Coef!$E$2:$F$17,2,FALSE),IF(E222="C",CNCSIS_C*VLOOKUP(T222,Coef!$E$2:$F$17,2,FALSE),"")))</f>
        <v/>
      </c>
      <c r="K222" s="35" t="str">
        <f t="shared" si="40"/>
        <v/>
      </c>
      <c r="L222" s="35" t="str">
        <f t="shared" si="41"/>
        <v/>
      </c>
      <c r="M222" s="35" t="str">
        <f t="shared" si="42"/>
        <v/>
      </c>
      <c r="N222" s="35" t="str">
        <f t="shared" si="43"/>
        <v/>
      </c>
      <c r="O222" s="226" t="str">
        <f t="shared" si="35"/>
        <v/>
      </c>
      <c r="P222" s="226" t="str">
        <f t="shared" si="36"/>
        <v/>
      </c>
      <c r="Q222" s="226" t="str">
        <f t="shared" si="37"/>
        <v/>
      </c>
      <c r="R222" s="226" t="str">
        <f t="shared" si="38"/>
        <v/>
      </c>
      <c r="S222" s="367" t="b">
        <f t="shared" si="39"/>
        <v>0</v>
      </c>
      <c r="T222" s="214">
        <f t="shared" si="44"/>
        <v>1</v>
      </c>
    </row>
    <row r="223" spans="1:20" x14ac:dyDescent="0.25">
      <c r="A223" s="216">
        <v>214</v>
      </c>
      <c r="B223" s="39"/>
      <c r="C223" s="39"/>
      <c r="D223" s="39"/>
      <c r="E223" s="38"/>
      <c r="F223" s="38"/>
      <c r="G223" s="38"/>
      <c r="H223" s="38"/>
      <c r="I223" s="67" t="str">
        <f>IF(OR($B223="",$C223="",$D223="",$E223="",$F223="",$F223&lt;an_initial,$F223&gt;an_final,$S223=FALSE),"",IF(E223="B",CNCSIS_B*VLOOKUP(T223,Coef!$E$2:$F$17,2,FALSE),IF(E223="C",CNCSIS_C*VLOOKUP(T223,Coef!$E$2:$F$17,2,FALSE),"")))</f>
        <v/>
      </c>
      <c r="J223" s="67" t="str">
        <f>IF(OR($B223="",$C223="",$D223="",$E223="",$F223="",$F223&gt;an_final,$S223=FALSE),"",IF(E223="B",CNCSIS_B*VLOOKUP(T223,Coef!$E$2:$F$17,2,FALSE),IF(E223="C",CNCSIS_C*VLOOKUP(T223,Coef!$E$2:$F$17,2,FALSE),"")))</f>
        <v/>
      </c>
      <c r="K223" s="35" t="str">
        <f t="shared" si="40"/>
        <v/>
      </c>
      <c r="L223" s="35" t="str">
        <f t="shared" si="41"/>
        <v/>
      </c>
      <c r="M223" s="35" t="str">
        <f t="shared" si="42"/>
        <v/>
      </c>
      <c r="N223" s="35" t="str">
        <f t="shared" si="43"/>
        <v/>
      </c>
      <c r="O223" s="226" t="str">
        <f t="shared" si="35"/>
        <v/>
      </c>
      <c r="P223" s="226" t="str">
        <f t="shared" si="36"/>
        <v/>
      </c>
      <c r="Q223" s="226" t="str">
        <f t="shared" si="37"/>
        <v/>
      </c>
      <c r="R223" s="226" t="str">
        <f t="shared" si="38"/>
        <v/>
      </c>
      <c r="S223" s="367" t="b">
        <f t="shared" si="39"/>
        <v>0</v>
      </c>
      <c r="T223" s="214">
        <f t="shared" si="44"/>
        <v>1</v>
      </c>
    </row>
    <row r="224" spans="1:20" x14ac:dyDescent="0.25">
      <c r="A224" s="216">
        <v>215</v>
      </c>
      <c r="B224" s="39"/>
      <c r="C224" s="39"/>
      <c r="D224" s="39"/>
      <c r="E224" s="38"/>
      <c r="F224" s="38"/>
      <c r="G224" s="38"/>
      <c r="H224" s="38"/>
      <c r="I224" s="67" t="str">
        <f>IF(OR($B224="",$C224="",$D224="",$E224="",$F224="",$F224&lt;an_initial,$F224&gt;an_final,$S224=FALSE),"",IF(E224="B",CNCSIS_B*VLOOKUP(T224,Coef!$E$2:$F$17,2,FALSE),IF(E224="C",CNCSIS_C*VLOOKUP(T224,Coef!$E$2:$F$17,2,FALSE),"")))</f>
        <v/>
      </c>
      <c r="J224" s="67" t="str">
        <f>IF(OR($B224="",$C224="",$D224="",$E224="",$F224="",$F224&gt;an_final,$S224=FALSE),"",IF(E224="B",CNCSIS_B*VLOOKUP(T224,Coef!$E$2:$F$17,2,FALSE),IF(E224="C",CNCSIS_C*VLOOKUP(T224,Coef!$E$2:$F$17,2,FALSE),"")))</f>
        <v/>
      </c>
      <c r="K224" s="35" t="str">
        <f t="shared" si="40"/>
        <v/>
      </c>
      <c r="L224" s="35" t="str">
        <f t="shared" si="41"/>
        <v/>
      </c>
      <c r="M224" s="35" t="str">
        <f t="shared" si="42"/>
        <v/>
      </c>
      <c r="N224" s="35" t="str">
        <f t="shared" si="43"/>
        <v/>
      </c>
      <c r="O224" s="226" t="str">
        <f t="shared" si="35"/>
        <v/>
      </c>
      <c r="P224" s="226" t="str">
        <f t="shared" si="36"/>
        <v/>
      </c>
      <c r="Q224" s="226" t="str">
        <f t="shared" si="37"/>
        <v/>
      </c>
      <c r="R224" s="226" t="str">
        <f t="shared" si="38"/>
        <v/>
      </c>
      <c r="S224" s="367" t="b">
        <f t="shared" si="39"/>
        <v>0</v>
      </c>
      <c r="T224" s="214">
        <f t="shared" si="44"/>
        <v>1</v>
      </c>
    </row>
    <row r="225" spans="1:20" x14ac:dyDescent="0.25">
      <c r="A225" s="216">
        <v>216</v>
      </c>
      <c r="B225" s="39"/>
      <c r="C225" s="39"/>
      <c r="D225" s="39"/>
      <c r="E225" s="38"/>
      <c r="F225" s="38"/>
      <c r="G225" s="38"/>
      <c r="H225" s="38"/>
      <c r="I225" s="67" t="str">
        <f>IF(OR($B225="",$C225="",$D225="",$E225="",$F225="",$F225&lt;an_initial,$F225&gt;an_final,$S225=FALSE),"",IF(E225="B",CNCSIS_B*VLOOKUP(T225,Coef!$E$2:$F$17,2,FALSE),IF(E225="C",CNCSIS_C*VLOOKUP(T225,Coef!$E$2:$F$17,2,FALSE),"")))</f>
        <v/>
      </c>
      <c r="J225" s="67" t="str">
        <f>IF(OR($B225="",$C225="",$D225="",$E225="",$F225="",$F225&gt;an_final,$S225=FALSE),"",IF(E225="B",CNCSIS_B*VLOOKUP(T225,Coef!$E$2:$F$17,2,FALSE),IF(E225="C",CNCSIS_C*VLOOKUP(T225,Coef!$E$2:$F$17,2,FALSE),"")))</f>
        <v/>
      </c>
      <c r="K225" s="35" t="str">
        <f t="shared" si="40"/>
        <v/>
      </c>
      <c r="L225" s="35" t="str">
        <f t="shared" si="41"/>
        <v/>
      </c>
      <c r="M225" s="35" t="str">
        <f t="shared" si="42"/>
        <v/>
      </c>
      <c r="N225" s="35" t="str">
        <f t="shared" si="43"/>
        <v/>
      </c>
      <c r="O225" s="226" t="str">
        <f t="shared" si="35"/>
        <v/>
      </c>
      <c r="P225" s="226" t="str">
        <f t="shared" si="36"/>
        <v/>
      </c>
      <c r="Q225" s="226" t="str">
        <f t="shared" si="37"/>
        <v/>
      </c>
      <c r="R225" s="226" t="str">
        <f t="shared" si="38"/>
        <v/>
      </c>
      <c r="S225" s="367" t="b">
        <f t="shared" si="39"/>
        <v>0</v>
      </c>
      <c r="T225" s="214">
        <f t="shared" si="44"/>
        <v>1</v>
      </c>
    </row>
    <row r="226" spans="1:20" x14ac:dyDescent="0.25">
      <c r="A226" s="216">
        <v>217</v>
      </c>
      <c r="B226" s="39"/>
      <c r="C226" s="39"/>
      <c r="D226" s="39"/>
      <c r="E226" s="38"/>
      <c r="F226" s="38"/>
      <c r="G226" s="38"/>
      <c r="H226" s="38"/>
      <c r="I226" s="67" t="str">
        <f>IF(OR($B226="",$C226="",$D226="",$E226="",$F226="",$F226&lt;an_initial,$F226&gt;an_final,$S226=FALSE),"",IF(E226="B",CNCSIS_B*VLOOKUP(T226,Coef!$E$2:$F$17,2,FALSE),IF(E226="C",CNCSIS_C*VLOOKUP(T226,Coef!$E$2:$F$17,2,FALSE),"")))</f>
        <v/>
      </c>
      <c r="J226" s="67" t="str">
        <f>IF(OR($B226="",$C226="",$D226="",$E226="",$F226="",$F226&gt;an_final,$S226=FALSE),"",IF(E226="B",CNCSIS_B*VLOOKUP(T226,Coef!$E$2:$F$17,2,FALSE),IF(E226="C",CNCSIS_C*VLOOKUP(T226,Coef!$E$2:$F$17,2,FALSE),"")))</f>
        <v/>
      </c>
      <c r="K226" s="35" t="str">
        <f t="shared" si="40"/>
        <v/>
      </c>
      <c r="L226" s="35" t="str">
        <f t="shared" si="41"/>
        <v/>
      </c>
      <c r="M226" s="35" t="str">
        <f t="shared" si="42"/>
        <v/>
      </c>
      <c r="N226" s="35" t="str">
        <f t="shared" si="43"/>
        <v/>
      </c>
      <c r="O226" s="226" t="str">
        <f t="shared" si="35"/>
        <v/>
      </c>
      <c r="P226" s="226" t="str">
        <f t="shared" si="36"/>
        <v/>
      </c>
      <c r="Q226" s="226" t="str">
        <f t="shared" si="37"/>
        <v/>
      </c>
      <c r="R226" s="226" t="str">
        <f t="shared" si="38"/>
        <v/>
      </c>
      <c r="S226" s="367" t="b">
        <f t="shared" si="39"/>
        <v>0</v>
      </c>
      <c r="T226" s="214">
        <f t="shared" si="44"/>
        <v>1</v>
      </c>
    </row>
    <row r="227" spans="1:20" x14ac:dyDescent="0.25">
      <c r="A227" s="216">
        <v>218</v>
      </c>
      <c r="B227" s="39"/>
      <c r="C227" s="39"/>
      <c r="D227" s="39"/>
      <c r="E227" s="38"/>
      <c r="F227" s="38"/>
      <c r="G227" s="38"/>
      <c r="H227" s="38"/>
      <c r="I227" s="67" t="str">
        <f>IF(OR($B227="",$C227="",$D227="",$E227="",$F227="",$F227&lt;an_initial,$F227&gt;an_final,$S227=FALSE),"",IF(E227="B",CNCSIS_B*VLOOKUP(T227,Coef!$E$2:$F$17,2,FALSE),IF(E227="C",CNCSIS_C*VLOOKUP(T227,Coef!$E$2:$F$17,2,FALSE),"")))</f>
        <v/>
      </c>
      <c r="J227" s="67" t="str">
        <f>IF(OR($B227="",$C227="",$D227="",$E227="",$F227="",$F227&gt;an_final,$S227=FALSE),"",IF(E227="B",CNCSIS_B*VLOOKUP(T227,Coef!$E$2:$F$17,2,FALSE),IF(E227="C",CNCSIS_C*VLOOKUP(T227,Coef!$E$2:$F$17,2,FALSE),"")))</f>
        <v/>
      </c>
      <c r="K227" s="35" t="str">
        <f t="shared" si="40"/>
        <v/>
      </c>
      <c r="L227" s="35" t="str">
        <f t="shared" si="41"/>
        <v/>
      </c>
      <c r="M227" s="35" t="str">
        <f t="shared" si="42"/>
        <v/>
      </c>
      <c r="N227" s="35" t="str">
        <f t="shared" si="43"/>
        <v/>
      </c>
      <c r="O227" s="226" t="str">
        <f t="shared" si="35"/>
        <v/>
      </c>
      <c r="P227" s="226" t="str">
        <f t="shared" si="36"/>
        <v/>
      </c>
      <c r="Q227" s="226" t="str">
        <f t="shared" si="37"/>
        <v/>
      </c>
      <c r="R227" s="226" t="str">
        <f t="shared" si="38"/>
        <v/>
      </c>
      <c r="S227" s="367" t="b">
        <f t="shared" si="39"/>
        <v>0</v>
      </c>
      <c r="T227" s="214">
        <f t="shared" si="44"/>
        <v>1</v>
      </c>
    </row>
    <row r="228" spans="1:20" x14ac:dyDescent="0.25">
      <c r="A228" s="216">
        <v>219</v>
      </c>
      <c r="B228" s="39"/>
      <c r="C228" s="39"/>
      <c r="D228" s="39"/>
      <c r="E228" s="38"/>
      <c r="F228" s="38"/>
      <c r="G228" s="38"/>
      <c r="H228" s="38"/>
      <c r="I228" s="67" t="str">
        <f>IF(OR($B228="",$C228="",$D228="",$E228="",$F228="",$F228&lt;an_initial,$F228&gt;an_final,$S228=FALSE),"",IF(E228="B",CNCSIS_B*VLOOKUP(T228,Coef!$E$2:$F$17,2,FALSE),IF(E228="C",CNCSIS_C*VLOOKUP(T228,Coef!$E$2:$F$17,2,FALSE),"")))</f>
        <v/>
      </c>
      <c r="J228" s="67" t="str">
        <f>IF(OR($B228="",$C228="",$D228="",$E228="",$F228="",$F228&gt;an_final,$S228=FALSE),"",IF(E228="B",CNCSIS_B*VLOOKUP(T228,Coef!$E$2:$F$17,2,FALSE),IF(E228="C",CNCSIS_C*VLOOKUP(T228,Coef!$E$2:$F$17,2,FALSE),"")))</f>
        <v/>
      </c>
      <c r="K228" s="35" t="str">
        <f t="shared" si="40"/>
        <v/>
      </c>
      <c r="L228" s="35" t="str">
        <f t="shared" si="41"/>
        <v/>
      </c>
      <c r="M228" s="35" t="str">
        <f t="shared" si="42"/>
        <v/>
      </c>
      <c r="N228" s="35" t="str">
        <f t="shared" si="43"/>
        <v/>
      </c>
      <c r="O228" s="226" t="str">
        <f t="shared" si="35"/>
        <v/>
      </c>
      <c r="P228" s="226" t="str">
        <f t="shared" si="36"/>
        <v/>
      </c>
      <c r="Q228" s="226" t="str">
        <f t="shared" si="37"/>
        <v/>
      </c>
      <c r="R228" s="226" t="str">
        <f t="shared" si="38"/>
        <v/>
      </c>
      <c r="S228" s="367" t="b">
        <f t="shared" si="39"/>
        <v>0</v>
      </c>
      <c r="T228" s="214">
        <f t="shared" si="44"/>
        <v>1</v>
      </c>
    </row>
    <row r="229" spans="1:20" x14ac:dyDescent="0.25">
      <c r="A229" s="216">
        <v>220</v>
      </c>
      <c r="B229" s="39"/>
      <c r="C229" s="39"/>
      <c r="D229" s="39"/>
      <c r="E229" s="38"/>
      <c r="F229" s="38"/>
      <c r="G229" s="38"/>
      <c r="H229" s="38"/>
      <c r="I229" s="67" t="str">
        <f>IF(OR($B229="",$C229="",$D229="",$E229="",$F229="",$F229&lt;an_initial,$F229&gt;an_final,$S229=FALSE),"",IF(E229="B",CNCSIS_B*VLOOKUP(T229,Coef!$E$2:$F$17,2,FALSE),IF(E229="C",CNCSIS_C*VLOOKUP(T229,Coef!$E$2:$F$17,2,FALSE),"")))</f>
        <v/>
      </c>
      <c r="J229" s="67" t="str">
        <f>IF(OR($B229="",$C229="",$D229="",$E229="",$F229="",$F229&gt;an_final,$S229=FALSE),"",IF(E229="B",CNCSIS_B*VLOOKUP(T229,Coef!$E$2:$F$17,2,FALSE),IF(E229="C",CNCSIS_C*VLOOKUP(T229,Coef!$E$2:$F$17,2,FALSE),"")))</f>
        <v/>
      </c>
      <c r="K229" s="35" t="str">
        <f t="shared" si="40"/>
        <v/>
      </c>
      <c r="L229" s="35" t="str">
        <f t="shared" si="41"/>
        <v/>
      </c>
      <c r="M229" s="35" t="str">
        <f t="shared" si="42"/>
        <v/>
      </c>
      <c r="N229" s="35" t="str">
        <f t="shared" si="43"/>
        <v/>
      </c>
      <c r="O229" s="226" t="str">
        <f t="shared" si="35"/>
        <v/>
      </c>
      <c r="P229" s="226" t="str">
        <f t="shared" si="36"/>
        <v/>
      </c>
      <c r="Q229" s="226" t="str">
        <f t="shared" si="37"/>
        <v/>
      </c>
      <c r="R229" s="226" t="str">
        <f t="shared" si="38"/>
        <v/>
      </c>
      <c r="S229" s="367" t="b">
        <f t="shared" si="39"/>
        <v>0</v>
      </c>
      <c r="T229" s="214">
        <f t="shared" si="44"/>
        <v>1</v>
      </c>
    </row>
    <row r="230" spans="1:20" x14ac:dyDescent="0.25">
      <c r="A230" s="216">
        <v>221</v>
      </c>
      <c r="B230" s="39"/>
      <c r="C230" s="39"/>
      <c r="D230" s="39"/>
      <c r="E230" s="38"/>
      <c r="F230" s="38"/>
      <c r="G230" s="38"/>
      <c r="H230" s="38"/>
      <c r="I230" s="67" t="str">
        <f>IF(OR($B230="",$C230="",$D230="",$E230="",$F230="",$F230&lt;an_initial,$F230&gt;an_final,$S230=FALSE),"",IF(E230="B",CNCSIS_B*VLOOKUP(T230,Coef!$E$2:$F$17,2,FALSE),IF(E230="C",CNCSIS_C*VLOOKUP(T230,Coef!$E$2:$F$17,2,FALSE),"")))</f>
        <v/>
      </c>
      <c r="J230" s="67" t="str">
        <f>IF(OR($B230="",$C230="",$D230="",$E230="",$F230="",$F230&gt;an_final,$S230=FALSE),"",IF(E230="B",CNCSIS_B*VLOOKUP(T230,Coef!$E$2:$F$17,2,FALSE),IF(E230="C",CNCSIS_C*VLOOKUP(T230,Coef!$E$2:$F$17,2,FALSE),"")))</f>
        <v/>
      </c>
      <c r="K230" s="35" t="str">
        <f t="shared" si="40"/>
        <v/>
      </c>
      <c r="L230" s="35" t="str">
        <f t="shared" si="41"/>
        <v/>
      </c>
      <c r="M230" s="35" t="str">
        <f t="shared" si="42"/>
        <v/>
      </c>
      <c r="N230" s="35" t="str">
        <f t="shared" si="43"/>
        <v/>
      </c>
      <c r="O230" s="226" t="str">
        <f t="shared" si="35"/>
        <v/>
      </c>
      <c r="P230" s="226" t="str">
        <f t="shared" si="36"/>
        <v/>
      </c>
      <c r="Q230" s="226" t="str">
        <f t="shared" si="37"/>
        <v/>
      </c>
      <c r="R230" s="226" t="str">
        <f t="shared" si="38"/>
        <v/>
      </c>
      <c r="S230" s="367" t="b">
        <f t="shared" si="39"/>
        <v>0</v>
      </c>
      <c r="T230" s="214">
        <f t="shared" si="44"/>
        <v>1</v>
      </c>
    </row>
    <row r="231" spans="1:20" x14ac:dyDescent="0.25">
      <c r="A231" s="216">
        <v>222</v>
      </c>
      <c r="B231" s="39"/>
      <c r="C231" s="39"/>
      <c r="D231" s="39"/>
      <c r="E231" s="38"/>
      <c r="F231" s="38"/>
      <c r="G231" s="38"/>
      <c r="H231" s="38"/>
      <c r="I231" s="67" t="str">
        <f>IF(OR($B231="",$C231="",$D231="",$E231="",$F231="",$F231&lt;an_initial,$F231&gt;an_final,$S231=FALSE),"",IF(E231="B",CNCSIS_B*VLOOKUP(T231,Coef!$E$2:$F$17,2,FALSE),IF(E231="C",CNCSIS_C*VLOOKUP(T231,Coef!$E$2:$F$17,2,FALSE),"")))</f>
        <v/>
      </c>
      <c r="J231" s="67" t="str">
        <f>IF(OR($B231="",$C231="",$D231="",$E231="",$F231="",$F231&gt;an_final,$S231=FALSE),"",IF(E231="B",CNCSIS_B*VLOOKUP(T231,Coef!$E$2:$F$17,2,FALSE),IF(E231="C",CNCSIS_C*VLOOKUP(T231,Coef!$E$2:$F$17,2,FALSE),"")))</f>
        <v/>
      </c>
      <c r="K231" s="35" t="str">
        <f t="shared" si="40"/>
        <v/>
      </c>
      <c r="L231" s="35" t="str">
        <f t="shared" si="41"/>
        <v/>
      </c>
      <c r="M231" s="35" t="str">
        <f t="shared" si="42"/>
        <v/>
      </c>
      <c r="N231" s="35" t="str">
        <f t="shared" si="43"/>
        <v/>
      </c>
      <c r="O231" s="226" t="str">
        <f t="shared" si="35"/>
        <v/>
      </c>
      <c r="P231" s="226" t="str">
        <f t="shared" si="36"/>
        <v/>
      </c>
      <c r="Q231" s="226" t="str">
        <f t="shared" si="37"/>
        <v/>
      </c>
      <c r="R231" s="226" t="str">
        <f t="shared" si="38"/>
        <v/>
      </c>
      <c r="S231" s="367" t="b">
        <f t="shared" si="39"/>
        <v>0</v>
      </c>
      <c r="T231" s="214">
        <f t="shared" si="44"/>
        <v>1</v>
      </c>
    </row>
    <row r="232" spans="1:20" x14ac:dyDescent="0.25">
      <c r="A232" s="216">
        <v>223</v>
      </c>
      <c r="B232" s="39"/>
      <c r="C232" s="39"/>
      <c r="D232" s="39"/>
      <c r="E232" s="38"/>
      <c r="F232" s="38"/>
      <c r="G232" s="38"/>
      <c r="H232" s="38"/>
      <c r="I232" s="67" t="str">
        <f>IF(OR($B232="",$C232="",$D232="",$E232="",$F232="",$F232&lt;an_initial,$F232&gt;an_final,$S232=FALSE),"",IF(E232="B",CNCSIS_B*VLOOKUP(T232,Coef!$E$2:$F$17,2,FALSE),IF(E232="C",CNCSIS_C*VLOOKUP(T232,Coef!$E$2:$F$17,2,FALSE),"")))</f>
        <v/>
      </c>
      <c r="J232" s="67" t="str">
        <f>IF(OR($B232="",$C232="",$D232="",$E232="",$F232="",$F232&gt;an_final,$S232=FALSE),"",IF(E232="B",CNCSIS_B*VLOOKUP(T232,Coef!$E$2:$F$17,2,FALSE),IF(E232="C",CNCSIS_C*VLOOKUP(T232,Coef!$E$2:$F$17,2,FALSE),"")))</f>
        <v/>
      </c>
      <c r="K232" s="35" t="str">
        <f t="shared" si="40"/>
        <v/>
      </c>
      <c r="L232" s="35" t="str">
        <f t="shared" si="41"/>
        <v/>
      </c>
      <c r="M232" s="35" t="str">
        <f t="shared" si="42"/>
        <v/>
      </c>
      <c r="N232" s="35" t="str">
        <f t="shared" si="43"/>
        <v/>
      </c>
      <c r="O232" s="226" t="str">
        <f t="shared" si="35"/>
        <v/>
      </c>
      <c r="P232" s="226" t="str">
        <f t="shared" si="36"/>
        <v/>
      </c>
      <c r="Q232" s="226" t="str">
        <f t="shared" si="37"/>
        <v/>
      </c>
      <c r="R232" s="226" t="str">
        <f t="shared" si="38"/>
        <v/>
      </c>
      <c r="S232" s="367" t="b">
        <f t="shared" si="39"/>
        <v>0</v>
      </c>
      <c r="T232" s="214">
        <f t="shared" si="44"/>
        <v>1</v>
      </c>
    </row>
    <row r="233" spans="1:20" x14ac:dyDescent="0.25">
      <c r="A233" s="216">
        <v>224</v>
      </c>
      <c r="B233" s="39"/>
      <c r="C233" s="39"/>
      <c r="D233" s="39"/>
      <c r="E233" s="38"/>
      <c r="F233" s="38"/>
      <c r="G233" s="38"/>
      <c r="H233" s="38"/>
      <c r="I233" s="67" t="str">
        <f>IF(OR($B233="",$C233="",$D233="",$E233="",$F233="",$F233&lt;an_initial,$F233&gt;an_final,$S233=FALSE),"",IF(E233="B",CNCSIS_B*VLOOKUP(T233,Coef!$E$2:$F$17,2,FALSE),IF(E233="C",CNCSIS_C*VLOOKUP(T233,Coef!$E$2:$F$17,2,FALSE),"")))</f>
        <v/>
      </c>
      <c r="J233" s="67" t="str">
        <f>IF(OR($B233="",$C233="",$D233="",$E233="",$F233="",$F233&gt;an_final,$S233=FALSE),"",IF(E233="B",CNCSIS_B*VLOOKUP(T233,Coef!$E$2:$F$17,2,FALSE),IF(E233="C",CNCSIS_C*VLOOKUP(T233,Coef!$E$2:$F$17,2,FALSE),"")))</f>
        <v/>
      </c>
      <c r="K233" s="35" t="str">
        <f t="shared" si="40"/>
        <v/>
      </c>
      <c r="L233" s="35" t="str">
        <f t="shared" si="41"/>
        <v/>
      </c>
      <c r="M233" s="35" t="str">
        <f t="shared" si="42"/>
        <v/>
      </c>
      <c r="N233" s="35" t="str">
        <f t="shared" si="43"/>
        <v/>
      </c>
      <c r="O233" s="226" t="str">
        <f t="shared" si="35"/>
        <v/>
      </c>
      <c r="P233" s="226" t="str">
        <f t="shared" si="36"/>
        <v/>
      </c>
      <c r="Q233" s="226" t="str">
        <f t="shared" si="37"/>
        <v/>
      </c>
      <c r="R233" s="226" t="str">
        <f t="shared" si="38"/>
        <v/>
      </c>
      <c r="S233" s="367" t="b">
        <f t="shared" si="39"/>
        <v>0</v>
      </c>
      <c r="T233" s="214">
        <f t="shared" si="44"/>
        <v>1</v>
      </c>
    </row>
    <row r="234" spans="1:20" x14ac:dyDescent="0.25">
      <c r="A234" s="216">
        <v>225</v>
      </c>
      <c r="B234" s="39"/>
      <c r="C234" s="39"/>
      <c r="D234" s="39"/>
      <c r="E234" s="38"/>
      <c r="F234" s="38"/>
      <c r="G234" s="38"/>
      <c r="H234" s="38"/>
      <c r="I234" s="67" t="str">
        <f>IF(OR($B234="",$C234="",$D234="",$E234="",$F234="",$F234&lt;an_initial,$F234&gt;an_final,$S234=FALSE),"",IF(E234="B",CNCSIS_B*VLOOKUP(T234,Coef!$E$2:$F$17,2,FALSE),IF(E234="C",CNCSIS_C*VLOOKUP(T234,Coef!$E$2:$F$17,2,FALSE),"")))</f>
        <v/>
      </c>
      <c r="J234" s="67" t="str">
        <f>IF(OR($B234="",$C234="",$D234="",$E234="",$F234="",$F234&gt;an_final,$S234=FALSE),"",IF(E234="B",CNCSIS_B*VLOOKUP(T234,Coef!$E$2:$F$17,2,FALSE),IF(E234="C",CNCSIS_C*VLOOKUP(T234,Coef!$E$2:$F$17,2,FALSE),"")))</f>
        <v/>
      </c>
      <c r="K234" s="35" t="str">
        <f t="shared" si="40"/>
        <v/>
      </c>
      <c r="L234" s="35" t="str">
        <f t="shared" si="41"/>
        <v/>
      </c>
      <c r="M234" s="35" t="str">
        <f t="shared" si="42"/>
        <v/>
      </c>
      <c r="N234" s="35" t="str">
        <f t="shared" si="43"/>
        <v/>
      </c>
      <c r="O234" s="226" t="str">
        <f t="shared" si="35"/>
        <v/>
      </c>
      <c r="P234" s="226" t="str">
        <f t="shared" si="36"/>
        <v/>
      </c>
      <c r="Q234" s="226" t="str">
        <f t="shared" si="37"/>
        <v/>
      </c>
      <c r="R234" s="226" t="str">
        <f t="shared" si="38"/>
        <v/>
      </c>
      <c r="S234" s="367" t="b">
        <f t="shared" si="39"/>
        <v>0</v>
      </c>
      <c r="T234" s="214">
        <f t="shared" si="44"/>
        <v>1</v>
      </c>
    </row>
    <row r="235" spans="1:20" x14ac:dyDescent="0.25">
      <c r="A235" s="216">
        <v>226</v>
      </c>
      <c r="B235" s="39"/>
      <c r="C235" s="39"/>
      <c r="D235" s="39"/>
      <c r="E235" s="38"/>
      <c r="F235" s="38"/>
      <c r="G235" s="38"/>
      <c r="H235" s="38"/>
      <c r="I235" s="67" t="str">
        <f>IF(OR($B235="",$C235="",$D235="",$E235="",$F235="",$F235&lt;an_initial,$F235&gt;an_final,$S235=FALSE),"",IF(E235="B",CNCSIS_B*VLOOKUP(T235,Coef!$E$2:$F$17,2,FALSE),IF(E235="C",CNCSIS_C*VLOOKUP(T235,Coef!$E$2:$F$17,2,FALSE),"")))</f>
        <v/>
      </c>
      <c r="J235" s="67" t="str">
        <f>IF(OR($B235="",$C235="",$D235="",$E235="",$F235="",$F235&gt;an_final,$S235=FALSE),"",IF(E235="B",CNCSIS_B*VLOOKUP(T235,Coef!$E$2:$F$17,2,FALSE),IF(E235="C",CNCSIS_C*VLOOKUP(T235,Coef!$E$2:$F$17,2,FALSE),"")))</f>
        <v/>
      </c>
      <c r="K235" s="35" t="str">
        <f t="shared" si="40"/>
        <v/>
      </c>
      <c r="L235" s="35" t="str">
        <f t="shared" si="41"/>
        <v/>
      </c>
      <c r="M235" s="35" t="str">
        <f t="shared" si="42"/>
        <v/>
      </c>
      <c r="N235" s="35" t="str">
        <f t="shared" si="43"/>
        <v/>
      </c>
      <c r="O235" s="226" t="str">
        <f t="shared" si="35"/>
        <v/>
      </c>
      <c r="P235" s="226" t="str">
        <f t="shared" si="36"/>
        <v/>
      </c>
      <c r="Q235" s="226" t="str">
        <f t="shared" si="37"/>
        <v/>
      </c>
      <c r="R235" s="226" t="str">
        <f t="shared" si="38"/>
        <v/>
      </c>
      <c r="S235" s="367" t="b">
        <f t="shared" si="39"/>
        <v>0</v>
      </c>
      <c r="T235" s="214">
        <f t="shared" si="44"/>
        <v>1</v>
      </c>
    </row>
    <row r="236" spans="1:20" x14ac:dyDescent="0.25">
      <c r="A236" s="216">
        <v>227</v>
      </c>
      <c r="B236" s="39"/>
      <c r="C236" s="39"/>
      <c r="D236" s="39"/>
      <c r="E236" s="38"/>
      <c r="F236" s="38"/>
      <c r="G236" s="38"/>
      <c r="H236" s="38"/>
      <c r="I236" s="67" t="str">
        <f>IF(OR($B236="",$C236="",$D236="",$E236="",$F236="",$F236&lt;an_initial,$F236&gt;an_final,$S236=FALSE),"",IF(E236="B",CNCSIS_B*VLOOKUP(T236,Coef!$E$2:$F$17,2,FALSE),IF(E236="C",CNCSIS_C*VLOOKUP(T236,Coef!$E$2:$F$17,2,FALSE),"")))</f>
        <v/>
      </c>
      <c r="J236" s="67" t="str">
        <f>IF(OR($B236="",$C236="",$D236="",$E236="",$F236="",$F236&gt;an_final,$S236=FALSE),"",IF(E236="B",CNCSIS_B*VLOOKUP(T236,Coef!$E$2:$F$17,2,FALSE),IF(E236="C",CNCSIS_C*VLOOKUP(T236,Coef!$E$2:$F$17,2,FALSE),"")))</f>
        <v/>
      </c>
      <c r="K236" s="35" t="str">
        <f t="shared" si="40"/>
        <v/>
      </c>
      <c r="L236" s="35" t="str">
        <f t="shared" si="41"/>
        <v/>
      </c>
      <c r="M236" s="35" t="str">
        <f t="shared" si="42"/>
        <v/>
      </c>
      <c r="N236" s="35" t="str">
        <f t="shared" si="43"/>
        <v/>
      </c>
      <c r="O236" s="226" t="str">
        <f t="shared" si="35"/>
        <v/>
      </c>
      <c r="P236" s="226" t="str">
        <f t="shared" si="36"/>
        <v/>
      </c>
      <c r="Q236" s="226" t="str">
        <f t="shared" si="37"/>
        <v/>
      </c>
      <c r="R236" s="226" t="str">
        <f t="shared" si="38"/>
        <v/>
      </c>
      <c r="S236" s="367" t="b">
        <f t="shared" si="39"/>
        <v>0</v>
      </c>
      <c r="T236" s="214">
        <f t="shared" si="44"/>
        <v>1</v>
      </c>
    </row>
    <row r="237" spans="1:20" x14ac:dyDescent="0.25">
      <c r="A237" s="216">
        <v>228</v>
      </c>
      <c r="B237" s="39"/>
      <c r="C237" s="39"/>
      <c r="D237" s="39"/>
      <c r="E237" s="38"/>
      <c r="F237" s="38"/>
      <c r="G237" s="38"/>
      <c r="H237" s="38"/>
      <c r="I237" s="67" t="str">
        <f>IF(OR($B237="",$C237="",$D237="",$E237="",$F237="",$F237&lt;an_initial,$F237&gt;an_final,$S237=FALSE),"",IF(E237="B",CNCSIS_B*VLOOKUP(T237,Coef!$E$2:$F$17,2,FALSE),IF(E237="C",CNCSIS_C*VLOOKUP(T237,Coef!$E$2:$F$17,2,FALSE),"")))</f>
        <v/>
      </c>
      <c r="J237" s="67" t="str">
        <f>IF(OR($B237="",$C237="",$D237="",$E237="",$F237="",$F237&gt;an_final,$S237=FALSE),"",IF(E237="B",CNCSIS_B*VLOOKUP(T237,Coef!$E$2:$F$17,2,FALSE),IF(E237="C",CNCSIS_C*VLOOKUP(T237,Coef!$E$2:$F$17,2,FALSE),"")))</f>
        <v/>
      </c>
      <c r="K237" s="35" t="str">
        <f t="shared" si="40"/>
        <v/>
      </c>
      <c r="L237" s="35" t="str">
        <f t="shared" si="41"/>
        <v/>
      </c>
      <c r="M237" s="35" t="str">
        <f t="shared" si="42"/>
        <v/>
      </c>
      <c r="N237" s="35" t="str">
        <f t="shared" si="43"/>
        <v/>
      </c>
      <c r="O237" s="226" t="str">
        <f t="shared" si="35"/>
        <v/>
      </c>
      <c r="P237" s="226" t="str">
        <f t="shared" si="36"/>
        <v/>
      </c>
      <c r="Q237" s="226" t="str">
        <f t="shared" si="37"/>
        <v/>
      </c>
      <c r="R237" s="226" t="str">
        <f t="shared" si="38"/>
        <v/>
      </c>
      <c r="S237" s="367" t="b">
        <f t="shared" si="39"/>
        <v>0</v>
      </c>
      <c r="T237" s="214">
        <f t="shared" si="44"/>
        <v>1</v>
      </c>
    </row>
    <row r="238" spans="1:20" x14ac:dyDescent="0.25">
      <c r="A238" s="216">
        <v>229</v>
      </c>
      <c r="B238" s="39"/>
      <c r="C238" s="39"/>
      <c r="D238" s="39"/>
      <c r="E238" s="38"/>
      <c r="F238" s="38"/>
      <c r="G238" s="38"/>
      <c r="H238" s="38"/>
      <c r="I238" s="67" t="str">
        <f>IF(OR($B238="",$C238="",$D238="",$E238="",$F238="",$F238&lt;an_initial,$F238&gt;an_final,$S238=FALSE),"",IF(E238="B",CNCSIS_B*VLOOKUP(T238,Coef!$E$2:$F$17,2,FALSE),IF(E238="C",CNCSIS_C*VLOOKUP(T238,Coef!$E$2:$F$17,2,FALSE),"")))</f>
        <v/>
      </c>
      <c r="J238" s="67" t="str">
        <f>IF(OR($B238="",$C238="",$D238="",$E238="",$F238="",$F238&gt;an_final,$S238=FALSE),"",IF(E238="B",CNCSIS_B*VLOOKUP(T238,Coef!$E$2:$F$17,2,FALSE),IF(E238="C",CNCSIS_C*VLOOKUP(T238,Coef!$E$2:$F$17,2,FALSE),"")))</f>
        <v/>
      </c>
      <c r="K238" s="35" t="str">
        <f t="shared" si="40"/>
        <v/>
      </c>
      <c r="L238" s="35" t="str">
        <f t="shared" si="41"/>
        <v/>
      </c>
      <c r="M238" s="35" t="str">
        <f t="shared" si="42"/>
        <v/>
      </c>
      <c r="N238" s="35" t="str">
        <f t="shared" si="43"/>
        <v/>
      </c>
      <c r="O238" s="226" t="str">
        <f t="shared" si="35"/>
        <v/>
      </c>
      <c r="P238" s="226" t="str">
        <f t="shared" si="36"/>
        <v/>
      </c>
      <c r="Q238" s="226" t="str">
        <f t="shared" si="37"/>
        <v/>
      </c>
      <c r="R238" s="226" t="str">
        <f t="shared" si="38"/>
        <v/>
      </c>
      <c r="S238" s="367" t="b">
        <f t="shared" si="39"/>
        <v>0</v>
      </c>
      <c r="T238" s="214">
        <f t="shared" si="44"/>
        <v>1</v>
      </c>
    </row>
    <row r="239" spans="1:20" x14ac:dyDescent="0.25">
      <c r="A239" s="216">
        <v>230</v>
      </c>
      <c r="B239" s="39"/>
      <c r="C239" s="39"/>
      <c r="D239" s="39"/>
      <c r="E239" s="38"/>
      <c r="F239" s="38"/>
      <c r="G239" s="38"/>
      <c r="H239" s="38"/>
      <c r="I239" s="67" t="str">
        <f>IF(OR($B239="",$C239="",$D239="",$E239="",$F239="",$F239&lt;an_initial,$F239&gt;an_final,$S239=FALSE),"",IF(E239="B",CNCSIS_B*VLOOKUP(T239,Coef!$E$2:$F$17,2,FALSE),IF(E239="C",CNCSIS_C*VLOOKUP(T239,Coef!$E$2:$F$17,2,FALSE),"")))</f>
        <v/>
      </c>
      <c r="J239" s="67" t="str">
        <f>IF(OR($B239="",$C239="",$D239="",$E239="",$F239="",$F239&gt;an_final,$S239=FALSE),"",IF(E239="B",CNCSIS_B*VLOOKUP(T239,Coef!$E$2:$F$17,2,FALSE),IF(E239="C",CNCSIS_C*VLOOKUP(T239,Coef!$E$2:$F$17,2,FALSE),"")))</f>
        <v/>
      </c>
      <c r="K239" s="35" t="str">
        <f t="shared" si="40"/>
        <v/>
      </c>
      <c r="L239" s="35" t="str">
        <f t="shared" si="41"/>
        <v/>
      </c>
      <c r="M239" s="35" t="str">
        <f t="shared" si="42"/>
        <v/>
      </c>
      <c r="N239" s="35" t="str">
        <f t="shared" si="43"/>
        <v/>
      </c>
      <c r="O239" s="226" t="str">
        <f t="shared" si="35"/>
        <v/>
      </c>
      <c r="P239" s="226" t="str">
        <f t="shared" si="36"/>
        <v/>
      </c>
      <c r="Q239" s="226" t="str">
        <f t="shared" si="37"/>
        <v/>
      </c>
      <c r="R239" s="226" t="str">
        <f t="shared" si="38"/>
        <v/>
      </c>
      <c r="S239" s="367" t="b">
        <f t="shared" si="39"/>
        <v>0</v>
      </c>
      <c r="T239" s="214">
        <f t="shared" si="44"/>
        <v>1</v>
      </c>
    </row>
    <row r="240" spans="1:20" x14ac:dyDescent="0.25">
      <c r="A240" s="216">
        <v>231</v>
      </c>
      <c r="B240" s="39"/>
      <c r="C240" s="39"/>
      <c r="D240" s="39"/>
      <c r="E240" s="38"/>
      <c r="F240" s="38"/>
      <c r="G240" s="38"/>
      <c r="H240" s="38"/>
      <c r="I240" s="67" t="str">
        <f>IF(OR($B240="",$C240="",$D240="",$E240="",$F240="",$F240&lt;an_initial,$F240&gt;an_final,$S240=FALSE),"",IF(E240="B",CNCSIS_B*VLOOKUP(T240,Coef!$E$2:$F$17,2,FALSE),IF(E240="C",CNCSIS_C*VLOOKUP(T240,Coef!$E$2:$F$17,2,FALSE),"")))</f>
        <v/>
      </c>
      <c r="J240" s="67" t="str">
        <f>IF(OR($B240="",$C240="",$D240="",$E240="",$F240="",$F240&gt;an_final,$S240=FALSE),"",IF(E240="B",CNCSIS_B*VLOOKUP(T240,Coef!$E$2:$F$17,2,FALSE),IF(E240="C",CNCSIS_C*VLOOKUP(T240,Coef!$E$2:$F$17,2,FALSE),"")))</f>
        <v/>
      </c>
      <c r="K240" s="35" t="str">
        <f t="shared" si="40"/>
        <v/>
      </c>
      <c r="L240" s="35" t="str">
        <f t="shared" si="41"/>
        <v/>
      </c>
      <c r="M240" s="35" t="str">
        <f t="shared" si="42"/>
        <v/>
      </c>
      <c r="N240" s="35" t="str">
        <f t="shared" si="43"/>
        <v/>
      </c>
      <c r="O240" s="226" t="str">
        <f t="shared" si="35"/>
        <v/>
      </c>
      <c r="P240" s="226" t="str">
        <f t="shared" si="36"/>
        <v/>
      </c>
      <c r="Q240" s="226" t="str">
        <f t="shared" si="37"/>
        <v/>
      </c>
      <c r="R240" s="226" t="str">
        <f t="shared" si="38"/>
        <v/>
      </c>
      <c r="S240" s="367" t="b">
        <f t="shared" si="39"/>
        <v>0</v>
      </c>
      <c r="T240" s="214">
        <f t="shared" si="44"/>
        <v>1</v>
      </c>
    </row>
    <row r="241" spans="1:20" x14ac:dyDescent="0.25">
      <c r="A241" s="216">
        <v>232</v>
      </c>
      <c r="B241" s="39"/>
      <c r="C241" s="39"/>
      <c r="D241" s="39"/>
      <c r="E241" s="38"/>
      <c r="F241" s="38"/>
      <c r="G241" s="38"/>
      <c r="H241" s="38"/>
      <c r="I241" s="67" t="str">
        <f>IF(OR($B241="",$C241="",$D241="",$E241="",$F241="",$F241&lt;an_initial,$F241&gt;an_final,$S241=FALSE),"",IF(E241="B",CNCSIS_B*VLOOKUP(T241,Coef!$E$2:$F$17,2,FALSE),IF(E241="C",CNCSIS_C*VLOOKUP(T241,Coef!$E$2:$F$17,2,FALSE),"")))</f>
        <v/>
      </c>
      <c r="J241" s="67" t="str">
        <f>IF(OR($B241="",$C241="",$D241="",$E241="",$F241="",$F241&gt;an_final,$S241=FALSE),"",IF(E241="B",CNCSIS_B*VLOOKUP(T241,Coef!$E$2:$F$17,2,FALSE),IF(E241="C",CNCSIS_C*VLOOKUP(T241,Coef!$E$2:$F$17,2,FALSE),"")))</f>
        <v/>
      </c>
      <c r="K241" s="35" t="str">
        <f t="shared" si="40"/>
        <v/>
      </c>
      <c r="L241" s="35" t="str">
        <f t="shared" si="41"/>
        <v/>
      </c>
      <c r="M241" s="35" t="str">
        <f t="shared" si="42"/>
        <v/>
      </c>
      <c r="N241" s="35" t="str">
        <f t="shared" si="43"/>
        <v/>
      </c>
      <c r="O241" s="226" t="str">
        <f t="shared" si="35"/>
        <v/>
      </c>
      <c r="P241" s="226" t="str">
        <f t="shared" si="36"/>
        <v/>
      </c>
      <c r="Q241" s="226" t="str">
        <f t="shared" si="37"/>
        <v/>
      </c>
      <c r="R241" s="226" t="str">
        <f t="shared" si="38"/>
        <v/>
      </c>
      <c r="S241" s="367" t="b">
        <f t="shared" si="39"/>
        <v>0</v>
      </c>
      <c r="T241" s="214">
        <f t="shared" si="44"/>
        <v>1</v>
      </c>
    </row>
    <row r="242" spans="1:20" x14ac:dyDescent="0.25">
      <c r="A242" s="216">
        <v>233</v>
      </c>
      <c r="B242" s="39"/>
      <c r="C242" s="39"/>
      <c r="D242" s="39"/>
      <c r="E242" s="38"/>
      <c r="F242" s="38"/>
      <c r="G242" s="38"/>
      <c r="H242" s="38"/>
      <c r="I242" s="67" t="str">
        <f>IF(OR($B242="",$C242="",$D242="",$E242="",$F242="",$F242&lt;an_initial,$F242&gt;an_final,$S242=FALSE),"",IF(E242="B",CNCSIS_B*VLOOKUP(T242,Coef!$E$2:$F$17,2,FALSE),IF(E242="C",CNCSIS_C*VLOOKUP(T242,Coef!$E$2:$F$17,2,FALSE),"")))</f>
        <v/>
      </c>
      <c r="J242" s="67" t="str">
        <f>IF(OR($B242="",$C242="",$D242="",$E242="",$F242="",$F242&gt;an_final,$S242=FALSE),"",IF(E242="B",CNCSIS_B*VLOOKUP(T242,Coef!$E$2:$F$17,2,FALSE),IF(E242="C",CNCSIS_C*VLOOKUP(T242,Coef!$E$2:$F$17,2,FALSE),"")))</f>
        <v/>
      </c>
      <c r="K242" s="35" t="str">
        <f t="shared" si="40"/>
        <v/>
      </c>
      <c r="L242" s="35" t="str">
        <f t="shared" si="41"/>
        <v/>
      </c>
      <c r="M242" s="35" t="str">
        <f t="shared" si="42"/>
        <v/>
      </c>
      <c r="N242" s="35" t="str">
        <f t="shared" si="43"/>
        <v/>
      </c>
      <c r="O242" s="226" t="str">
        <f t="shared" si="35"/>
        <v/>
      </c>
      <c r="P242" s="226" t="str">
        <f t="shared" si="36"/>
        <v/>
      </c>
      <c r="Q242" s="226" t="str">
        <f t="shared" si="37"/>
        <v/>
      </c>
      <c r="R242" s="226" t="str">
        <f t="shared" si="38"/>
        <v/>
      </c>
      <c r="S242" s="367" t="b">
        <f t="shared" si="39"/>
        <v>0</v>
      </c>
      <c r="T242" s="214">
        <f t="shared" si="44"/>
        <v>1</v>
      </c>
    </row>
    <row r="243" spans="1:20" x14ac:dyDescent="0.25">
      <c r="A243" s="216">
        <v>234</v>
      </c>
      <c r="B243" s="39"/>
      <c r="C243" s="39"/>
      <c r="D243" s="39"/>
      <c r="E243" s="38"/>
      <c r="F243" s="38"/>
      <c r="G243" s="38"/>
      <c r="H243" s="38"/>
      <c r="I243" s="67" t="str">
        <f>IF(OR($B243="",$C243="",$D243="",$E243="",$F243="",$F243&lt;an_initial,$F243&gt;an_final,$S243=FALSE),"",IF(E243="B",CNCSIS_B*VLOOKUP(T243,Coef!$E$2:$F$17,2,FALSE),IF(E243="C",CNCSIS_C*VLOOKUP(T243,Coef!$E$2:$F$17,2,FALSE),"")))</f>
        <v/>
      </c>
      <c r="J243" s="67" t="str">
        <f>IF(OR($B243="",$C243="",$D243="",$E243="",$F243="",$F243&gt;an_final,$S243=FALSE),"",IF(E243="B",CNCSIS_B*VLOOKUP(T243,Coef!$E$2:$F$17,2,FALSE),IF(E243="C",CNCSIS_C*VLOOKUP(T243,Coef!$E$2:$F$17,2,FALSE),"")))</f>
        <v/>
      </c>
      <c r="K243" s="35" t="str">
        <f t="shared" si="40"/>
        <v/>
      </c>
      <c r="L243" s="35" t="str">
        <f t="shared" si="41"/>
        <v/>
      </c>
      <c r="M243" s="35" t="str">
        <f t="shared" si="42"/>
        <v/>
      </c>
      <c r="N243" s="35" t="str">
        <f t="shared" si="43"/>
        <v/>
      </c>
      <c r="O243" s="226" t="str">
        <f t="shared" si="35"/>
        <v/>
      </c>
      <c r="P243" s="226" t="str">
        <f t="shared" si="36"/>
        <v/>
      </c>
      <c r="Q243" s="226" t="str">
        <f t="shared" si="37"/>
        <v/>
      </c>
      <c r="R243" s="226" t="str">
        <f t="shared" si="38"/>
        <v/>
      </c>
      <c r="S243" s="367" t="b">
        <f t="shared" si="39"/>
        <v>0</v>
      </c>
      <c r="T243" s="214">
        <f t="shared" si="44"/>
        <v>1</v>
      </c>
    </row>
    <row r="244" spans="1:20" x14ac:dyDescent="0.25">
      <c r="A244" s="216">
        <v>235</v>
      </c>
      <c r="B244" s="39"/>
      <c r="C244" s="39"/>
      <c r="D244" s="39"/>
      <c r="E244" s="38"/>
      <c r="F244" s="38"/>
      <c r="G244" s="38"/>
      <c r="H244" s="38"/>
      <c r="I244" s="67" t="str">
        <f>IF(OR($B244="",$C244="",$D244="",$E244="",$F244="",$F244&lt;an_initial,$F244&gt;an_final,$S244=FALSE),"",IF(E244="B",CNCSIS_B*VLOOKUP(T244,Coef!$E$2:$F$17,2,FALSE),IF(E244="C",CNCSIS_C*VLOOKUP(T244,Coef!$E$2:$F$17,2,FALSE),"")))</f>
        <v/>
      </c>
      <c r="J244" s="67" t="str">
        <f>IF(OR($B244="",$C244="",$D244="",$E244="",$F244="",$F244&gt;an_final,$S244=FALSE),"",IF(E244="B",CNCSIS_B*VLOOKUP(T244,Coef!$E$2:$F$17,2,FALSE),IF(E244="C",CNCSIS_C*VLOOKUP(T244,Coef!$E$2:$F$17,2,FALSE),"")))</f>
        <v/>
      </c>
      <c r="K244" s="35" t="str">
        <f t="shared" si="40"/>
        <v/>
      </c>
      <c r="L244" s="35" t="str">
        <f t="shared" si="41"/>
        <v/>
      </c>
      <c r="M244" s="35" t="str">
        <f t="shared" si="42"/>
        <v/>
      </c>
      <c r="N244" s="35" t="str">
        <f t="shared" si="43"/>
        <v/>
      </c>
      <c r="O244" s="226" t="str">
        <f t="shared" si="35"/>
        <v/>
      </c>
      <c r="P244" s="226" t="str">
        <f t="shared" si="36"/>
        <v/>
      </c>
      <c r="Q244" s="226" t="str">
        <f t="shared" si="37"/>
        <v/>
      </c>
      <c r="R244" s="226" t="str">
        <f t="shared" si="38"/>
        <v/>
      </c>
      <c r="S244" s="367" t="b">
        <f t="shared" si="39"/>
        <v>0</v>
      </c>
      <c r="T244" s="214">
        <f t="shared" si="44"/>
        <v>1</v>
      </c>
    </row>
    <row r="245" spans="1:20" x14ac:dyDescent="0.25">
      <c r="A245" s="216">
        <v>236</v>
      </c>
      <c r="B245" s="39"/>
      <c r="C245" s="39"/>
      <c r="D245" s="39"/>
      <c r="E245" s="38"/>
      <c r="F245" s="38"/>
      <c r="G245" s="38"/>
      <c r="H245" s="38"/>
      <c r="I245" s="67" t="str">
        <f>IF(OR($B245="",$C245="",$D245="",$E245="",$F245="",$F245&lt;an_initial,$F245&gt;an_final,$S245=FALSE),"",IF(E245="B",CNCSIS_B*VLOOKUP(T245,Coef!$E$2:$F$17,2,FALSE),IF(E245="C",CNCSIS_C*VLOOKUP(T245,Coef!$E$2:$F$17,2,FALSE),"")))</f>
        <v/>
      </c>
      <c r="J245" s="67" t="str">
        <f>IF(OR($B245="",$C245="",$D245="",$E245="",$F245="",$F245&gt;an_final,$S245=FALSE),"",IF(E245="B",CNCSIS_B*VLOOKUP(T245,Coef!$E$2:$F$17,2,FALSE),IF(E245="C",CNCSIS_C*VLOOKUP(T245,Coef!$E$2:$F$17,2,FALSE),"")))</f>
        <v/>
      </c>
      <c r="K245" s="35" t="str">
        <f t="shared" si="40"/>
        <v/>
      </c>
      <c r="L245" s="35" t="str">
        <f t="shared" si="41"/>
        <v/>
      </c>
      <c r="M245" s="35" t="str">
        <f t="shared" si="42"/>
        <v/>
      </c>
      <c r="N245" s="35" t="str">
        <f t="shared" si="43"/>
        <v/>
      </c>
      <c r="O245" s="226" t="str">
        <f t="shared" si="35"/>
        <v/>
      </c>
      <c r="P245" s="226" t="str">
        <f t="shared" si="36"/>
        <v/>
      </c>
      <c r="Q245" s="226" t="str">
        <f t="shared" si="37"/>
        <v/>
      </c>
      <c r="R245" s="226" t="str">
        <f t="shared" si="38"/>
        <v/>
      </c>
      <c r="S245" s="367" t="b">
        <f t="shared" si="39"/>
        <v>0</v>
      </c>
      <c r="T245" s="214">
        <f t="shared" si="44"/>
        <v>1</v>
      </c>
    </row>
    <row r="246" spans="1:20" x14ac:dyDescent="0.25">
      <c r="A246" s="216">
        <v>237</v>
      </c>
      <c r="B246" s="39"/>
      <c r="C246" s="39"/>
      <c r="D246" s="39"/>
      <c r="E246" s="38"/>
      <c r="F246" s="38"/>
      <c r="G246" s="38"/>
      <c r="H246" s="38"/>
      <c r="I246" s="67" t="str">
        <f>IF(OR($B246="",$C246="",$D246="",$E246="",$F246="",$F246&lt;an_initial,$F246&gt;an_final,$S246=FALSE),"",IF(E246="B",CNCSIS_B*VLOOKUP(T246,Coef!$E$2:$F$17,2,FALSE),IF(E246="C",CNCSIS_C*VLOOKUP(T246,Coef!$E$2:$F$17,2,FALSE),"")))</f>
        <v/>
      </c>
      <c r="J246" s="67" t="str">
        <f>IF(OR($B246="",$C246="",$D246="",$E246="",$F246="",$F246&gt;an_final,$S246=FALSE),"",IF(E246="B",CNCSIS_B*VLOOKUP(T246,Coef!$E$2:$F$17,2,FALSE),IF(E246="C",CNCSIS_C*VLOOKUP(T246,Coef!$E$2:$F$17,2,FALSE),"")))</f>
        <v/>
      </c>
      <c r="K246" s="35" t="str">
        <f t="shared" si="40"/>
        <v/>
      </c>
      <c r="L246" s="35" t="str">
        <f t="shared" si="41"/>
        <v/>
      </c>
      <c r="M246" s="35" t="str">
        <f t="shared" si="42"/>
        <v/>
      </c>
      <c r="N246" s="35" t="str">
        <f t="shared" si="43"/>
        <v/>
      </c>
      <c r="O246" s="226" t="str">
        <f t="shared" si="35"/>
        <v/>
      </c>
      <c r="P246" s="226" t="str">
        <f t="shared" si="36"/>
        <v/>
      </c>
      <c r="Q246" s="226" t="str">
        <f t="shared" si="37"/>
        <v/>
      </c>
      <c r="R246" s="226" t="str">
        <f t="shared" si="38"/>
        <v/>
      </c>
      <c r="S246" s="367" t="b">
        <f t="shared" si="39"/>
        <v>0</v>
      </c>
      <c r="T246" s="214">
        <f t="shared" si="44"/>
        <v>1</v>
      </c>
    </row>
    <row r="247" spans="1:20" x14ac:dyDescent="0.25">
      <c r="A247" s="216">
        <v>238</v>
      </c>
      <c r="B247" s="39"/>
      <c r="C247" s="39"/>
      <c r="D247" s="39"/>
      <c r="E247" s="38"/>
      <c r="F247" s="38"/>
      <c r="G247" s="38"/>
      <c r="H247" s="38"/>
      <c r="I247" s="67" t="str">
        <f>IF(OR($B247="",$C247="",$D247="",$E247="",$F247="",$F247&lt;an_initial,$F247&gt;an_final,$S247=FALSE),"",IF(E247="B",CNCSIS_B*VLOOKUP(T247,Coef!$E$2:$F$17,2,FALSE),IF(E247="C",CNCSIS_C*VLOOKUP(T247,Coef!$E$2:$F$17,2,FALSE),"")))</f>
        <v/>
      </c>
      <c r="J247" s="67" t="str">
        <f>IF(OR($B247="",$C247="",$D247="",$E247="",$F247="",$F247&gt;an_final,$S247=FALSE),"",IF(E247="B",CNCSIS_B*VLOOKUP(T247,Coef!$E$2:$F$17,2,FALSE),IF(E247="C",CNCSIS_C*VLOOKUP(T247,Coef!$E$2:$F$17,2,FALSE),"")))</f>
        <v/>
      </c>
      <c r="K247" s="35" t="str">
        <f t="shared" si="40"/>
        <v/>
      </c>
      <c r="L247" s="35" t="str">
        <f t="shared" si="41"/>
        <v/>
      </c>
      <c r="M247" s="35" t="str">
        <f t="shared" si="42"/>
        <v/>
      </c>
      <c r="N247" s="35" t="str">
        <f t="shared" si="43"/>
        <v/>
      </c>
      <c r="O247" s="226" t="str">
        <f t="shared" si="35"/>
        <v/>
      </c>
      <c r="P247" s="226" t="str">
        <f t="shared" si="36"/>
        <v/>
      </c>
      <c r="Q247" s="226" t="str">
        <f t="shared" si="37"/>
        <v/>
      </c>
      <c r="R247" s="226" t="str">
        <f t="shared" si="38"/>
        <v/>
      </c>
      <c r="S247" s="367" t="b">
        <f t="shared" si="39"/>
        <v>0</v>
      </c>
      <c r="T247" s="214">
        <f t="shared" si="44"/>
        <v>1</v>
      </c>
    </row>
    <row r="248" spans="1:20" x14ac:dyDescent="0.25">
      <c r="A248" s="216">
        <v>239</v>
      </c>
      <c r="B248" s="39"/>
      <c r="C248" s="39"/>
      <c r="D248" s="39"/>
      <c r="E248" s="38"/>
      <c r="F248" s="38"/>
      <c r="G248" s="38"/>
      <c r="H248" s="38"/>
      <c r="I248" s="67" t="str">
        <f>IF(OR($B248="",$C248="",$D248="",$E248="",$F248="",$F248&lt;an_initial,$F248&gt;an_final,$S248=FALSE),"",IF(E248="B",CNCSIS_B*VLOOKUP(T248,Coef!$E$2:$F$17,2,FALSE),IF(E248="C",CNCSIS_C*VLOOKUP(T248,Coef!$E$2:$F$17,2,FALSE),"")))</f>
        <v/>
      </c>
      <c r="J248" s="67" t="str">
        <f>IF(OR($B248="",$C248="",$D248="",$E248="",$F248="",$F248&gt;an_final,$S248=FALSE),"",IF(E248="B",CNCSIS_B*VLOOKUP(T248,Coef!$E$2:$F$17,2,FALSE),IF(E248="C",CNCSIS_C*VLOOKUP(T248,Coef!$E$2:$F$17,2,FALSE),"")))</f>
        <v/>
      </c>
      <c r="K248" s="35" t="str">
        <f t="shared" si="40"/>
        <v/>
      </c>
      <c r="L248" s="35" t="str">
        <f t="shared" si="41"/>
        <v/>
      </c>
      <c r="M248" s="35" t="str">
        <f t="shared" si="42"/>
        <v/>
      </c>
      <c r="N248" s="35" t="str">
        <f t="shared" si="43"/>
        <v/>
      </c>
      <c r="O248" s="226" t="str">
        <f t="shared" si="35"/>
        <v/>
      </c>
      <c r="P248" s="226" t="str">
        <f t="shared" si="36"/>
        <v/>
      </c>
      <c r="Q248" s="226" t="str">
        <f t="shared" si="37"/>
        <v/>
      </c>
      <c r="R248" s="226" t="str">
        <f t="shared" si="38"/>
        <v/>
      </c>
      <c r="S248" s="367" t="b">
        <f t="shared" si="39"/>
        <v>0</v>
      </c>
      <c r="T248" s="214">
        <f t="shared" si="44"/>
        <v>1</v>
      </c>
    </row>
    <row r="249" spans="1:20" x14ac:dyDescent="0.25">
      <c r="A249" s="216">
        <v>240</v>
      </c>
      <c r="B249" s="39"/>
      <c r="C249" s="39"/>
      <c r="D249" s="39"/>
      <c r="E249" s="38"/>
      <c r="F249" s="38"/>
      <c r="G249" s="38"/>
      <c r="H249" s="38"/>
      <c r="I249" s="67" t="str">
        <f>IF(OR($B249="",$C249="",$D249="",$E249="",$F249="",$F249&lt;an_initial,$F249&gt;an_final,$S249=FALSE),"",IF(E249="B",CNCSIS_B*VLOOKUP(T249,Coef!$E$2:$F$17,2,FALSE),IF(E249="C",CNCSIS_C*VLOOKUP(T249,Coef!$E$2:$F$17,2,FALSE),"")))</f>
        <v/>
      </c>
      <c r="J249" s="67" t="str">
        <f>IF(OR($B249="",$C249="",$D249="",$E249="",$F249="",$F249&gt;an_final,$S249=FALSE),"",IF(E249="B",CNCSIS_B*VLOOKUP(T249,Coef!$E$2:$F$17,2,FALSE),IF(E249="C",CNCSIS_C*VLOOKUP(T249,Coef!$E$2:$F$17,2,FALSE),"")))</f>
        <v/>
      </c>
      <c r="K249" s="35" t="str">
        <f t="shared" si="40"/>
        <v/>
      </c>
      <c r="L249" s="35" t="str">
        <f t="shared" si="41"/>
        <v/>
      </c>
      <c r="M249" s="35" t="str">
        <f t="shared" si="42"/>
        <v/>
      </c>
      <c r="N249" s="35" t="str">
        <f t="shared" si="43"/>
        <v/>
      </c>
      <c r="O249" s="226" t="str">
        <f t="shared" si="35"/>
        <v/>
      </c>
      <c r="P249" s="226" t="str">
        <f t="shared" si="36"/>
        <v/>
      </c>
      <c r="Q249" s="226" t="str">
        <f t="shared" si="37"/>
        <v/>
      </c>
      <c r="R249" s="226" t="str">
        <f t="shared" si="38"/>
        <v/>
      </c>
      <c r="S249" s="367" t="b">
        <f t="shared" si="39"/>
        <v>0</v>
      </c>
      <c r="T249" s="214">
        <f t="shared" si="44"/>
        <v>1</v>
      </c>
    </row>
    <row r="250" spans="1:20" x14ac:dyDescent="0.25">
      <c r="A250" s="216">
        <v>241</v>
      </c>
      <c r="B250" s="39"/>
      <c r="C250" s="39"/>
      <c r="D250" s="39"/>
      <c r="E250" s="38"/>
      <c r="F250" s="38"/>
      <c r="G250" s="38"/>
      <c r="H250" s="38"/>
      <c r="I250" s="67" t="str">
        <f>IF(OR($B250="",$C250="",$D250="",$E250="",$F250="",$F250&lt;an_initial,$F250&gt;an_final,$S250=FALSE),"",IF(E250="B",CNCSIS_B*VLOOKUP(T250,Coef!$E$2:$F$17,2,FALSE),IF(E250="C",CNCSIS_C*VLOOKUP(T250,Coef!$E$2:$F$17,2,FALSE),"")))</f>
        <v/>
      </c>
      <c r="J250" s="67" t="str">
        <f>IF(OR($B250="",$C250="",$D250="",$E250="",$F250="",$F250&gt;an_final,$S250=FALSE),"",IF(E250="B",CNCSIS_B*VLOOKUP(T250,Coef!$E$2:$F$17,2,FALSE),IF(E250="C",CNCSIS_C*VLOOKUP(T250,Coef!$E$2:$F$17,2,FALSE),"")))</f>
        <v/>
      </c>
      <c r="K250" s="35" t="str">
        <f t="shared" si="40"/>
        <v/>
      </c>
      <c r="L250" s="35" t="str">
        <f t="shared" si="41"/>
        <v/>
      </c>
      <c r="M250" s="35" t="str">
        <f t="shared" si="42"/>
        <v/>
      </c>
      <c r="N250" s="35" t="str">
        <f t="shared" si="43"/>
        <v/>
      </c>
      <c r="O250" s="226" t="str">
        <f t="shared" si="35"/>
        <v/>
      </c>
      <c r="P250" s="226" t="str">
        <f t="shared" si="36"/>
        <v/>
      </c>
      <c r="Q250" s="226" t="str">
        <f t="shared" si="37"/>
        <v/>
      </c>
      <c r="R250" s="226" t="str">
        <f t="shared" si="38"/>
        <v/>
      </c>
      <c r="S250" s="367" t="b">
        <f t="shared" si="39"/>
        <v>0</v>
      </c>
      <c r="T250" s="214">
        <f t="shared" si="44"/>
        <v>1</v>
      </c>
    </row>
    <row r="251" spans="1:20" x14ac:dyDescent="0.25">
      <c r="A251" s="216">
        <v>242</v>
      </c>
      <c r="B251" s="39"/>
      <c r="C251" s="39"/>
      <c r="D251" s="39"/>
      <c r="E251" s="38"/>
      <c r="F251" s="38"/>
      <c r="G251" s="38"/>
      <c r="H251" s="38"/>
      <c r="I251" s="67" t="str">
        <f>IF(OR($B251="",$C251="",$D251="",$E251="",$F251="",$F251&lt;an_initial,$F251&gt;an_final,$S251=FALSE),"",IF(E251="B",CNCSIS_B*VLOOKUP(T251,Coef!$E$2:$F$17,2,FALSE),IF(E251="C",CNCSIS_C*VLOOKUP(T251,Coef!$E$2:$F$17,2,FALSE),"")))</f>
        <v/>
      </c>
      <c r="J251" s="67" t="str">
        <f>IF(OR($B251="",$C251="",$D251="",$E251="",$F251="",$F251&gt;an_final,$S251=FALSE),"",IF(E251="B",CNCSIS_B*VLOOKUP(T251,Coef!$E$2:$F$17,2,FALSE),IF(E251="C",CNCSIS_C*VLOOKUP(T251,Coef!$E$2:$F$17,2,FALSE),"")))</f>
        <v/>
      </c>
      <c r="K251" s="35" t="str">
        <f t="shared" si="40"/>
        <v/>
      </c>
      <c r="L251" s="35" t="str">
        <f t="shared" si="41"/>
        <v/>
      </c>
      <c r="M251" s="35" t="str">
        <f t="shared" si="42"/>
        <v/>
      </c>
      <c r="N251" s="35" t="str">
        <f t="shared" si="43"/>
        <v/>
      </c>
      <c r="O251" s="226" t="str">
        <f t="shared" si="35"/>
        <v/>
      </c>
      <c r="P251" s="226" t="str">
        <f t="shared" si="36"/>
        <v/>
      </c>
      <c r="Q251" s="226" t="str">
        <f t="shared" si="37"/>
        <v/>
      </c>
      <c r="R251" s="226" t="str">
        <f t="shared" si="38"/>
        <v/>
      </c>
      <c r="S251" s="367" t="b">
        <f t="shared" si="39"/>
        <v>0</v>
      </c>
      <c r="T251" s="214">
        <f t="shared" si="44"/>
        <v>1</v>
      </c>
    </row>
    <row r="252" spans="1:20" x14ac:dyDescent="0.25">
      <c r="A252" s="216">
        <v>243</v>
      </c>
      <c r="B252" s="39"/>
      <c r="C252" s="39"/>
      <c r="D252" s="39"/>
      <c r="E252" s="38"/>
      <c r="F252" s="38"/>
      <c r="G252" s="38"/>
      <c r="H252" s="38"/>
      <c r="I252" s="67" t="str">
        <f>IF(OR($B252="",$C252="",$D252="",$E252="",$F252="",$F252&lt;an_initial,$F252&gt;an_final,$S252=FALSE),"",IF(E252="B",CNCSIS_B*VLOOKUP(T252,Coef!$E$2:$F$17,2,FALSE),IF(E252="C",CNCSIS_C*VLOOKUP(T252,Coef!$E$2:$F$17,2,FALSE),"")))</f>
        <v/>
      </c>
      <c r="J252" s="67" t="str">
        <f>IF(OR($B252="",$C252="",$D252="",$E252="",$F252="",$F252&gt;an_final,$S252=FALSE),"",IF(E252="B",CNCSIS_B*VLOOKUP(T252,Coef!$E$2:$F$17,2,FALSE),IF(E252="C",CNCSIS_C*VLOOKUP(T252,Coef!$E$2:$F$17,2,FALSE),"")))</f>
        <v/>
      </c>
      <c r="K252" s="35" t="str">
        <f t="shared" si="40"/>
        <v/>
      </c>
      <c r="L252" s="35" t="str">
        <f t="shared" si="41"/>
        <v/>
      </c>
      <c r="M252" s="35" t="str">
        <f t="shared" si="42"/>
        <v/>
      </c>
      <c r="N252" s="35" t="str">
        <f t="shared" si="43"/>
        <v/>
      </c>
      <c r="O252" s="226" t="str">
        <f t="shared" si="35"/>
        <v/>
      </c>
      <c r="P252" s="226" t="str">
        <f t="shared" si="36"/>
        <v/>
      </c>
      <c r="Q252" s="226" t="str">
        <f t="shared" si="37"/>
        <v/>
      </c>
      <c r="R252" s="226" t="str">
        <f t="shared" si="38"/>
        <v/>
      </c>
      <c r="S252" s="367" t="b">
        <f t="shared" si="39"/>
        <v>0</v>
      </c>
      <c r="T252" s="214">
        <f t="shared" si="44"/>
        <v>1</v>
      </c>
    </row>
    <row r="253" spans="1:20" x14ac:dyDescent="0.25">
      <c r="A253" s="216">
        <v>244</v>
      </c>
      <c r="B253" s="39"/>
      <c r="C253" s="39"/>
      <c r="D253" s="39"/>
      <c r="E253" s="38"/>
      <c r="F253" s="38"/>
      <c r="G253" s="38"/>
      <c r="H253" s="38"/>
      <c r="I253" s="67" t="str">
        <f>IF(OR($B253="",$C253="",$D253="",$E253="",$F253="",$F253&lt;an_initial,$F253&gt;an_final,$S253=FALSE),"",IF(E253="B",CNCSIS_B*VLOOKUP(T253,Coef!$E$2:$F$17,2,FALSE),IF(E253="C",CNCSIS_C*VLOOKUP(T253,Coef!$E$2:$F$17,2,FALSE),"")))</f>
        <v/>
      </c>
      <c r="J253" s="67" t="str">
        <f>IF(OR($B253="",$C253="",$D253="",$E253="",$F253="",$F253&gt;an_final,$S253=FALSE),"",IF(E253="B",CNCSIS_B*VLOOKUP(T253,Coef!$E$2:$F$17,2,FALSE),IF(E253="C",CNCSIS_C*VLOOKUP(T253,Coef!$E$2:$F$17,2,FALSE),"")))</f>
        <v/>
      </c>
      <c r="K253" s="35" t="str">
        <f t="shared" si="40"/>
        <v/>
      </c>
      <c r="L253" s="35" t="str">
        <f t="shared" si="41"/>
        <v/>
      </c>
      <c r="M253" s="35" t="str">
        <f t="shared" si="42"/>
        <v/>
      </c>
      <c r="N253" s="35" t="str">
        <f t="shared" si="43"/>
        <v/>
      </c>
      <c r="O253" s="226" t="str">
        <f t="shared" si="35"/>
        <v/>
      </c>
      <c r="P253" s="226" t="str">
        <f t="shared" si="36"/>
        <v/>
      </c>
      <c r="Q253" s="226" t="str">
        <f t="shared" si="37"/>
        <v/>
      </c>
      <c r="R253" s="226" t="str">
        <f t="shared" si="38"/>
        <v/>
      </c>
      <c r="S253" s="367" t="b">
        <f t="shared" si="39"/>
        <v>0</v>
      </c>
      <c r="T253" s="214">
        <f t="shared" si="44"/>
        <v>1</v>
      </c>
    </row>
    <row r="254" spans="1:20" x14ac:dyDescent="0.25">
      <c r="A254" s="216">
        <v>245</v>
      </c>
      <c r="B254" s="39"/>
      <c r="C254" s="39"/>
      <c r="D254" s="39"/>
      <c r="E254" s="38"/>
      <c r="F254" s="38"/>
      <c r="G254" s="38"/>
      <c r="H254" s="38"/>
      <c r="I254" s="67" t="str">
        <f>IF(OR($B254="",$C254="",$D254="",$E254="",$F254="",$F254&lt;an_initial,$F254&gt;an_final,$S254=FALSE),"",IF(E254="B",CNCSIS_B*VLOOKUP(T254,Coef!$E$2:$F$17,2,FALSE),IF(E254="C",CNCSIS_C*VLOOKUP(T254,Coef!$E$2:$F$17,2,FALSE),"")))</f>
        <v/>
      </c>
      <c r="J254" s="67" t="str">
        <f>IF(OR($B254="",$C254="",$D254="",$E254="",$F254="",$F254&gt;an_final,$S254=FALSE),"",IF(E254="B",CNCSIS_B*VLOOKUP(T254,Coef!$E$2:$F$17,2,FALSE),IF(E254="C",CNCSIS_C*VLOOKUP(T254,Coef!$E$2:$F$17,2,FALSE),"")))</f>
        <v/>
      </c>
      <c r="K254" s="35" t="str">
        <f t="shared" si="40"/>
        <v/>
      </c>
      <c r="L254" s="35" t="str">
        <f t="shared" si="41"/>
        <v/>
      </c>
      <c r="M254" s="35" t="str">
        <f t="shared" si="42"/>
        <v/>
      </c>
      <c r="N254" s="35" t="str">
        <f t="shared" si="43"/>
        <v/>
      </c>
      <c r="O254" s="226" t="str">
        <f t="shared" si="35"/>
        <v/>
      </c>
      <c r="P254" s="226" t="str">
        <f t="shared" si="36"/>
        <v/>
      </c>
      <c r="Q254" s="226" t="str">
        <f t="shared" si="37"/>
        <v/>
      </c>
      <c r="R254" s="226" t="str">
        <f t="shared" si="38"/>
        <v/>
      </c>
      <c r="S254" s="367" t="b">
        <f t="shared" si="39"/>
        <v>0</v>
      </c>
      <c r="T254" s="214">
        <f t="shared" si="44"/>
        <v>1</v>
      </c>
    </row>
    <row r="255" spans="1:20" x14ac:dyDescent="0.25">
      <c r="A255" s="216">
        <v>246</v>
      </c>
      <c r="B255" s="39"/>
      <c r="C255" s="39"/>
      <c r="D255" s="39"/>
      <c r="E255" s="38"/>
      <c r="F255" s="38"/>
      <c r="G255" s="38"/>
      <c r="H255" s="38"/>
      <c r="I255" s="67" t="str">
        <f>IF(OR($B255="",$C255="",$D255="",$E255="",$F255="",$F255&lt;an_initial,$F255&gt;an_final,$S255=FALSE),"",IF(E255="B",CNCSIS_B*VLOOKUP(T255,Coef!$E$2:$F$17,2,FALSE),IF(E255="C",CNCSIS_C*VLOOKUP(T255,Coef!$E$2:$F$17,2,FALSE),"")))</f>
        <v/>
      </c>
      <c r="J255" s="67" t="str">
        <f>IF(OR($B255="",$C255="",$D255="",$E255="",$F255="",$F255&gt;an_final,$S255=FALSE),"",IF(E255="B",CNCSIS_B*VLOOKUP(T255,Coef!$E$2:$F$17,2,FALSE),IF(E255="C",CNCSIS_C*VLOOKUP(T255,Coef!$E$2:$F$17,2,FALSE),"")))</f>
        <v/>
      </c>
      <c r="K255" s="35" t="str">
        <f t="shared" si="40"/>
        <v/>
      </c>
      <c r="L255" s="35" t="str">
        <f t="shared" si="41"/>
        <v/>
      </c>
      <c r="M255" s="35" t="str">
        <f t="shared" si="42"/>
        <v/>
      </c>
      <c r="N255" s="35" t="str">
        <f t="shared" si="43"/>
        <v/>
      </c>
      <c r="O255" s="226" t="str">
        <f t="shared" si="35"/>
        <v/>
      </c>
      <c r="P255" s="226" t="str">
        <f t="shared" si="36"/>
        <v/>
      </c>
      <c r="Q255" s="226" t="str">
        <f t="shared" si="37"/>
        <v/>
      </c>
      <c r="R255" s="226" t="str">
        <f t="shared" si="38"/>
        <v/>
      </c>
      <c r="S255" s="367" t="b">
        <f t="shared" si="39"/>
        <v>0</v>
      </c>
      <c r="T255" s="214">
        <f t="shared" si="44"/>
        <v>1</v>
      </c>
    </row>
    <row r="256" spans="1:20" x14ac:dyDescent="0.25">
      <c r="A256" s="216">
        <v>247</v>
      </c>
      <c r="B256" s="39"/>
      <c r="C256" s="39"/>
      <c r="D256" s="39"/>
      <c r="E256" s="38"/>
      <c r="F256" s="38"/>
      <c r="G256" s="38"/>
      <c r="H256" s="38"/>
      <c r="I256" s="67" t="str">
        <f>IF(OR($B256="",$C256="",$D256="",$E256="",$F256="",$F256&lt;an_initial,$F256&gt;an_final,$S256=FALSE),"",IF(E256="B",CNCSIS_B*VLOOKUP(T256,Coef!$E$2:$F$17,2,FALSE),IF(E256="C",CNCSIS_C*VLOOKUP(T256,Coef!$E$2:$F$17,2,FALSE),"")))</f>
        <v/>
      </c>
      <c r="J256" s="67" t="str">
        <f>IF(OR($B256="",$C256="",$D256="",$E256="",$F256="",$F256&gt;an_final,$S256=FALSE),"",IF(E256="B",CNCSIS_B*VLOOKUP(T256,Coef!$E$2:$F$17,2,FALSE),IF(E256="C",CNCSIS_C*VLOOKUP(T256,Coef!$E$2:$F$17,2,FALSE),"")))</f>
        <v/>
      </c>
      <c r="K256" s="35" t="str">
        <f t="shared" si="40"/>
        <v/>
      </c>
      <c r="L256" s="35" t="str">
        <f t="shared" si="41"/>
        <v/>
      </c>
      <c r="M256" s="35" t="str">
        <f t="shared" si="42"/>
        <v/>
      </c>
      <c r="N256" s="35" t="str">
        <f t="shared" si="43"/>
        <v/>
      </c>
      <c r="O256" s="226" t="str">
        <f t="shared" si="35"/>
        <v/>
      </c>
      <c r="P256" s="226" t="str">
        <f t="shared" si="36"/>
        <v/>
      </c>
      <c r="Q256" s="226" t="str">
        <f t="shared" si="37"/>
        <v/>
      </c>
      <c r="R256" s="226" t="str">
        <f t="shared" si="38"/>
        <v/>
      </c>
      <c r="S256" s="367" t="b">
        <f t="shared" si="39"/>
        <v>0</v>
      </c>
      <c r="T256" s="214">
        <f t="shared" si="44"/>
        <v>1</v>
      </c>
    </row>
    <row r="257" spans="1:20" x14ac:dyDescent="0.25">
      <c r="A257" s="216">
        <v>248</v>
      </c>
      <c r="B257" s="39"/>
      <c r="C257" s="39"/>
      <c r="D257" s="39"/>
      <c r="E257" s="38"/>
      <c r="F257" s="38"/>
      <c r="G257" s="38"/>
      <c r="H257" s="38"/>
      <c r="I257" s="67" t="str">
        <f>IF(OR($B257="",$C257="",$D257="",$E257="",$F257="",$F257&lt;an_initial,$F257&gt;an_final,$S257=FALSE),"",IF(E257="B",CNCSIS_B*VLOOKUP(T257,Coef!$E$2:$F$17,2,FALSE),IF(E257="C",CNCSIS_C*VLOOKUP(T257,Coef!$E$2:$F$17,2,FALSE),"")))</f>
        <v/>
      </c>
      <c r="J257" s="67" t="str">
        <f>IF(OR($B257="",$C257="",$D257="",$E257="",$F257="",$F257&gt;an_final,$S257=FALSE),"",IF(E257="B",CNCSIS_B*VLOOKUP(T257,Coef!$E$2:$F$17,2,FALSE),IF(E257="C",CNCSIS_C*VLOOKUP(T257,Coef!$E$2:$F$17,2,FALSE),"")))</f>
        <v/>
      </c>
      <c r="K257" s="35" t="str">
        <f t="shared" si="40"/>
        <v/>
      </c>
      <c r="L257" s="35" t="str">
        <f t="shared" si="41"/>
        <v/>
      </c>
      <c r="M257" s="35" t="str">
        <f t="shared" si="42"/>
        <v/>
      </c>
      <c r="N257" s="35" t="str">
        <f t="shared" si="43"/>
        <v/>
      </c>
      <c r="O257" s="226" t="str">
        <f t="shared" si="35"/>
        <v/>
      </c>
      <c r="P257" s="226" t="str">
        <f t="shared" si="36"/>
        <v/>
      </c>
      <c r="Q257" s="226" t="str">
        <f t="shared" si="37"/>
        <v/>
      </c>
      <c r="R257" s="226" t="str">
        <f t="shared" si="38"/>
        <v/>
      </c>
      <c r="S257" s="367" t="b">
        <f t="shared" si="39"/>
        <v>0</v>
      </c>
      <c r="T257" s="214">
        <f t="shared" si="44"/>
        <v>1</v>
      </c>
    </row>
    <row r="258" spans="1:20" x14ac:dyDescent="0.25">
      <c r="A258" s="216">
        <v>249</v>
      </c>
      <c r="B258" s="39"/>
      <c r="C258" s="39"/>
      <c r="D258" s="39"/>
      <c r="E258" s="38"/>
      <c r="F258" s="38"/>
      <c r="G258" s="38"/>
      <c r="H258" s="38"/>
      <c r="I258" s="67" t="str">
        <f>IF(OR($B258="",$C258="",$D258="",$E258="",$F258="",$F258&lt;an_initial,$F258&gt;an_final,$S258=FALSE),"",IF(E258="B",CNCSIS_B*VLOOKUP(T258,Coef!$E$2:$F$17,2,FALSE),IF(E258="C",CNCSIS_C*VLOOKUP(T258,Coef!$E$2:$F$17,2,FALSE),"")))</f>
        <v/>
      </c>
      <c r="J258" s="67" t="str">
        <f>IF(OR($B258="",$C258="",$D258="",$E258="",$F258="",$F258&gt;an_final,$S258=FALSE),"",IF(E258="B",CNCSIS_B*VLOOKUP(T258,Coef!$E$2:$F$17,2,FALSE),IF(E258="C",CNCSIS_C*VLOOKUP(T258,Coef!$E$2:$F$17,2,FALSE),"")))</f>
        <v/>
      </c>
      <c r="K258" s="35" t="str">
        <f t="shared" si="40"/>
        <v/>
      </c>
      <c r="L258" s="35" t="str">
        <f t="shared" si="41"/>
        <v/>
      </c>
      <c r="M258" s="35" t="str">
        <f t="shared" si="42"/>
        <v/>
      </c>
      <c r="N258" s="35" t="str">
        <f t="shared" si="43"/>
        <v/>
      </c>
      <c r="O258" s="226" t="str">
        <f t="shared" si="35"/>
        <v/>
      </c>
      <c r="P258" s="226" t="str">
        <f t="shared" si="36"/>
        <v/>
      </c>
      <c r="Q258" s="226" t="str">
        <f t="shared" si="37"/>
        <v/>
      </c>
      <c r="R258" s="226" t="str">
        <f t="shared" si="38"/>
        <v/>
      </c>
      <c r="S258" s="367" t="b">
        <f t="shared" si="39"/>
        <v>0</v>
      </c>
      <c r="T258" s="214">
        <f t="shared" si="44"/>
        <v>1</v>
      </c>
    </row>
    <row r="259" spans="1:20" x14ac:dyDescent="0.25">
      <c r="A259" s="216">
        <v>250</v>
      </c>
      <c r="B259" s="39"/>
      <c r="C259" s="39"/>
      <c r="D259" s="39"/>
      <c r="E259" s="38"/>
      <c r="F259" s="38"/>
      <c r="G259" s="38"/>
      <c r="H259" s="38"/>
      <c r="I259" s="67" t="str">
        <f>IF(OR($B259="",$C259="",$D259="",$E259="",$F259="",$F259&lt;an_initial,$F259&gt;an_final,$S259=FALSE),"",IF(E259="B",CNCSIS_B*VLOOKUP(T259,Coef!$E$2:$F$17,2,FALSE),IF(E259="C",CNCSIS_C*VLOOKUP(T259,Coef!$E$2:$F$17,2,FALSE),"")))</f>
        <v/>
      </c>
      <c r="J259" s="67" t="str">
        <f>IF(OR($B259="",$C259="",$D259="",$E259="",$F259="",$F259&gt;an_final,$S259=FALSE),"",IF(E259="B",CNCSIS_B*VLOOKUP(T259,Coef!$E$2:$F$17,2,FALSE),IF(E259="C",CNCSIS_C*VLOOKUP(T259,Coef!$E$2:$F$17,2,FALSE),"")))</f>
        <v/>
      </c>
      <c r="K259" s="35" t="str">
        <f t="shared" si="40"/>
        <v/>
      </c>
      <c r="L259" s="35" t="str">
        <f t="shared" si="41"/>
        <v/>
      </c>
      <c r="M259" s="35" t="str">
        <f t="shared" si="42"/>
        <v/>
      </c>
      <c r="N259" s="35" t="str">
        <f t="shared" si="43"/>
        <v/>
      </c>
      <c r="O259" s="226" t="str">
        <f t="shared" si="35"/>
        <v/>
      </c>
      <c r="P259" s="226" t="str">
        <f t="shared" si="36"/>
        <v/>
      </c>
      <c r="Q259" s="226" t="str">
        <f t="shared" si="37"/>
        <v/>
      </c>
      <c r="R259" s="226" t="str">
        <f t="shared" si="38"/>
        <v/>
      </c>
      <c r="S259" s="367" t="b">
        <f t="shared" si="39"/>
        <v>0</v>
      </c>
      <c r="T259" s="214">
        <f t="shared" si="44"/>
        <v>1</v>
      </c>
    </row>
  </sheetData>
  <sheetProtection password="CA41" sheet="1" objects="1" scenarios="1" formatCells="0" formatColumns="0" formatRows="0"/>
  <mergeCells count="16">
    <mergeCell ref="T7:T8"/>
    <mergeCell ref="O7:P7"/>
    <mergeCell ref="S7:S8"/>
    <mergeCell ref="K7:L7"/>
    <mergeCell ref="M7:N7"/>
    <mergeCell ref="Q7:R7"/>
    <mergeCell ref="A4:J4"/>
    <mergeCell ref="A5:J5"/>
    <mergeCell ref="F7:F8"/>
    <mergeCell ref="A7:A8"/>
    <mergeCell ref="B7:B8"/>
    <mergeCell ref="C7:C8"/>
    <mergeCell ref="D7:D8"/>
    <mergeCell ref="E7:E8"/>
    <mergeCell ref="G7:G8"/>
    <mergeCell ref="H7:H8"/>
  </mergeCells>
  <phoneticPr fontId="29" type="noConversion"/>
  <pageMargins left="0.59055118110236227" right="0.59055118110236227" top="0.70866141732283472" bottom="1.0629921259842521" header="0" footer="0.31496062992125984"/>
  <pageSetup paperSize="9" scale="84" fitToHeight="100" orientation="landscape" r:id="rId1"/>
  <headerFooter>
    <oddFooter xml:space="preserve">&amp;LConfirm existenţa lucrărilor
Director de departament
&amp;RCandidat
</oddFooter>
  </headerFooter>
  <rowBreaks count="1" manualBreakCount="1">
    <brk id="34"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N259"/>
  <sheetViews>
    <sheetView zoomScaleNormal="100" workbookViewId="0">
      <selection activeCell="P16" sqref="P16"/>
    </sheetView>
  </sheetViews>
  <sheetFormatPr defaultRowHeight="15.75" x14ac:dyDescent="0.25"/>
  <cols>
    <col min="1" max="1" width="5.7109375" style="318" customWidth="1"/>
    <col min="2" max="2" width="31.28515625" style="322" customWidth="1"/>
    <col min="3" max="3" width="30.5703125" style="322" customWidth="1"/>
    <col min="4" max="4" width="33.42578125" style="379" customWidth="1"/>
    <col min="5" max="5" width="10.7109375" style="322" customWidth="1"/>
    <col min="6" max="6" width="12.42578125" style="322" customWidth="1"/>
    <col min="7" max="7" width="14.85546875" style="322" customWidth="1"/>
    <col min="8" max="8" width="10.7109375" style="322" customWidth="1"/>
    <col min="9" max="9" width="12.28515625" style="322" customWidth="1"/>
    <col min="10" max="10" width="10.85546875" style="322" hidden="1" customWidth="1"/>
    <col min="11" max="12" width="10.7109375" style="331" hidden="1" customWidth="1"/>
    <col min="13" max="13" width="10.7109375" style="380" hidden="1" customWidth="1"/>
    <col min="14" max="14" width="9.140625" style="322" hidden="1" customWidth="1"/>
    <col min="15" max="16" width="9.140625" style="322" customWidth="1"/>
    <col min="17" max="16384" width="9.140625" style="322"/>
  </cols>
  <sheetData>
    <row r="1" spans="1:14" s="318" customFormat="1" x14ac:dyDescent="0.2">
      <c r="A1" s="611" t="s">
        <v>650</v>
      </c>
      <c r="E1" s="319"/>
      <c r="F1" s="319"/>
      <c r="H1" s="320"/>
      <c r="I1" s="321"/>
      <c r="K1" s="320"/>
      <c r="L1" s="287"/>
      <c r="M1" s="291"/>
    </row>
    <row r="2" spans="1:14" s="318" customFormat="1" x14ac:dyDescent="0.2">
      <c r="A2" s="611" t="str">
        <f>IF(ISBLANK(facultate), IF(ISBLANK(departament),"","Departament " &amp; departament), "Facultatea " &amp; facultate)</f>
        <v/>
      </c>
      <c r="E2" s="319"/>
      <c r="F2" s="319"/>
      <c r="H2" s="320"/>
      <c r="I2" s="321"/>
      <c r="K2" s="320"/>
      <c r="L2" s="287"/>
      <c r="M2" s="291"/>
    </row>
    <row r="3" spans="1:14" s="318" customFormat="1" x14ac:dyDescent="0.2">
      <c r="A3" s="611" t="str">
        <f>IF(ISBLANK(departament),"","Departamentul " &amp; departament)</f>
        <v/>
      </c>
      <c r="E3" s="319"/>
      <c r="F3" s="319"/>
      <c r="H3" s="320"/>
      <c r="I3" s="321"/>
      <c r="K3" s="320"/>
      <c r="L3" s="287"/>
      <c r="M3" s="291"/>
    </row>
    <row r="4" spans="1:14" s="294" customFormat="1" x14ac:dyDescent="0.25">
      <c r="A4" s="882" t="s">
        <v>714</v>
      </c>
      <c r="B4" s="882"/>
      <c r="C4" s="882"/>
      <c r="D4" s="882"/>
      <c r="E4" s="882"/>
      <c r="F4" s="882"/>
      <c r="G4" s="882"/>
      <c r="H4" s="882"/>
      <c r="I4" s="882"/>
      <c r="J4" s="882"/>
      <c r="K4" s="292"/>
      <c r="L4" s="292"/>
      <c r="M4" s="376"/>
    </row>
    <row r="5" spans="1:14" s="294" customFormat="1" x14ac:dyDescent="0.25">
      <c r="A5" s="882" t="s">
        <v>812</v>
      </c>
      <c r="B5" s="882"/>
      <c r="C5" s="882"/>
      <c r="D5" s="882"/>
      <c r="E5" s="882"/>
      <c r="F5" s="882"/>
      <c r="G5" s="882"/>
      <c r="H5" s="882"/>
      <c r="I5" s="882"/>
      <c r="J5" s="882"/>
      <c r="K5" s="292"/>
      <c r="L5" s="292"/>
      <c r="M5" s="377"/>
    </row>
    <row r="6" spans="1:14" s="287" customFormat="1" ht="13.5" customHeight="1" x14ac:dyDescent="0.25">
      <c r="B6" s="294"/>
      <c r="C6" s="294"/>
      <c r="D6" s="378"/>
      <c r="E6" s="295"/>
      <c r="F6" s="371"/>
      <c r="G6" s="294"/>
      <c r="H6" s="294"/>
      <c r="I6" s="826" t="str">
        <f>J6</f>
        <v xml:space="preserve"> </v>
      </c>
      <c r="J6" s="296" t="str">
        <f>CONCATENATE(functie," ",nume_candidat)</f>
        <v xml:space="preserve"> </v>
      </c>
      <c r="K6" s="314"/>
      <c r="L6" s="314"/>
      <c r="M6" s="377"/>
    </row>
    <row r="7" spans="1:14" s="294" customFormat="1" ht="32.25" customHeight="1" x14ac:dyDescent="0.25">
      <c r="A7" s="883" t="s">
        <v>470</v>
      </c>
      <c r="B7" s="883" t="s">
        <v>0</v>
      </c>
      <c r="C7" s="883" t="s">
        <v>1</v>
      </c>
      <c r="D7" s="883" t="s">
        <v>801</v>
      </c>
      <c r="E7" s="883" t="s">
        <v>3</v>
      </c>
      <c r="F7" s="880" t="s">
        <v>28</v>
      </c>
      <c r="G7" s="883" t="s">
        <v>467</v>
      </c>
      <c r="H7" s="883" t="s">
        <v>5</v>
      </c>
      <c r="I7" s="298" t="s">
        <v>886</v>
      </c>
      <c r="J7" s="298"/>
      <c r="K7" s="883" t="s">
        <v>7</v>
      </c>
      <c r="L7" s="883"/>
      <c r="M7" s="890" t="s">
        <v>708</v>
      </c>
      <c r="N7" s="893" t="s">
        <v>822</v>
      </c>
    </row>
    <row r="8" spans="1:14" s="294" customFormat="1" ht="27" customHeight="1" x14ac:dyDescent="0.25">
      <c r="A8" s="883"/>
      <c r="B8" s="883"/>
      <c r="C8" s="883"/>
      <c r="D8" s="883"/>
      <c r="E8" s="883"/>
      <c r="F8" s="881"/>
      <c r="G8" s="883"/>
      <c r="H8" s="883"/>
      <c r="I8" s="298" t="str">
        <f>CONCATENATE("ultimii ",durata_evaluare," ani")</f>
        <v>ultimii 5 ani</v>
      </c>
      <c r="J8" s="299" t="s">
        <v>6</v>
      </c>
      <c r="K8" s="298" t="str">
        <f>CONCATENATE("ultimii                                  ",durata_evaluare," ani")</f>
        <v>ultimii                                  5 ani</v>
      </c>
      <c r="L8" s="299" t="s">
        <v>6</v>
      </c>
      <c r="M8" s="890"/>
      <c r="N8" s="893"/>
    </row>
    <row r="9" spans="1:14" s="294" customFormat="1" x14ac:dyDescent="0.25">
      <c r="A9" s="301"/>
      <c r="B9" s="302"/>
      <c r="C9" s="302"/>
      <c r="D9" s="302"/>
      <c r="E9" s="354"/>
      <c r="F9" s="354"/>
      <c r="G9" s="303"/>
      <c r="H9" s="352"/>
      <c r="I9" s="572">
        <f>SUMIF(I10:I259,"&gt;0")</f>
        <v>0</v>
      </c>
      <c r="J9" s="572">
        <f>SUMIF(J10:J259,"&gt;0")</f>
        <v>0</v>
      </c>
      <c r="K9" s="327">
        <f>SUMIF(K10:K259,"&gt;0")</f>
        <v>0</v>
      </c>
      <c r="L9" s="327">
        <f>SUMIF(L10:L259,"&gt;0")</f>
        <v>0</v>
      </c>
      <c r="M9" s="328"/>
      <c r="N9" s="327"/>
    </row>
    <row r="10" spans="1:14" x14ac:dyDescent="0.25">
      <c r="A10" s="216">
        <v>1</v>
      </c>
      <c r="B10" s="43"/>
      <c r="C10" s="43"/>
      <c r="D10" s="54"/>
      <c r="E10" s="34"/>
      <c r="F10" s="34"/>
      <c r="G10" s="38"/>
      <c r="H10" s="38"/>
      <c r="I10" s="67" t="str">
        <f>IF(OR($B10="",$C10="",$D10="",$E10="",$E10&lt;an_initial,$E10&gt;an_final,$G10="",$M10=FALSE),"",CONF_ROM*VLOOKUP(N10,Coef!$E$2:$F$17,2,FALSE))</f>
        <v/>
      </c>
      <c r="J10" s="67" t="str">
        <f>IF(OR($B10="",$C10="",$D10="",$E10="",$E10&gt;an_final,$G10="",$M10=FALSE),"",CONF_ROM*VLOOKUP(N10,Coef!$E$2:$F$17,2,FALSE))</f>
        <v/>
      </c>
      <c r="K10" s="226" t="str">
        <f t="shared" ref="K10:K73" si="0">IF(OR($B10="",$C10="",$D10="",$E10="",$E10&gt;an_final,$G10="",$M10=FALSE),"",IF($E10&gt;=an_initial,1,""))</f>
        <v/>
      </c>
      <c r="L10" s="226" t="str">
        <f t="shared" ref="L10:L73" si="1">IF(OR($B10="",$C10="",$D10="",$E10="",$E10&gt;an_final,$G10="",$M10=FALSE),"",1)</f>
        <v/>
      </c>
      <c r="M10" s="333" t="b">
        <f t="shared" ref="M10:M73" si="2">IF(nume_candidat="",FALSE,ISNUMBER(SEARCH(nume_candidat,$B10)))</f>
        <v>0</v>
      </c>
      <c r="N10" s="37">
        <f t="shared" ref="N10:N41" si="3">LEN(B10)-LEN(SUBSTITUTE(B10,",",""))+1</f>
        <v>1</v>
      </c>
    </row>
    <row r="11" spans="1:14" x14ac:dyDescent="0.25">
      <c r="A11" s="216">
        <v>2</v>
      </c>
      <c r="B11" s="43"/>
      <c r="C11" s="43"/>
      <c r="D11" s="43"/>
      <c r="E11" s="34"/>
      <c r="F11" s="34"/>
      <c r="G11" s="38"/>
      <c r="H11" s="38"/>
      <c r="I11" s="67" t="str">
        <f>IF(OR($B11="",$C11="",$D11="",$E11="",$E11&lt;an_initial,$E11&gt;an_final,$G11="",$M11=FALSE),"",CONF_ROM*VLOOKUP(N11,Coef!$E$2:$F$17,2,FALSE))</f>
        <v/>
      </c>
      <c r="J11" s="67" t="str">
        <f>IF(OR($B11="",$C11="",$D11="",$E11="",$E11&gt;an_final,$G11="",$M11=FALSE),"",CONF_ROM*VLOOKUP(N11,Coef!$E$2:$F$17,2,FALSE))</f>
        <v/>
      </c>
      <c r="K11" s="226" t="str">
        <f t="shared" si="0"/>
        <v/>
      </c>
      <c r="L11" s="226" t="str">
        <f t="shared" si="1"/>
        <v/>
      </c>
      <c r="M11" s="333" t="b">
        <f t="shared" si="2"/>
        <v>0</v>
      </c>
      <c r="N11" s="37">
        <f t="shared" si="3"/>
        <v>1</v>
      </c>
    </row>
    <row r="12" spans="1:14" x14ac:dyDescent="0.25">
      <c r="A12" s="216">
        <v>3</v>
      </c>
      <c r="B12" s="39"/>
      <c r="C12" s="43"/>
      <c r="D12" s="39"/>
      <c r="E12" s="34"/>
      <c r="F12" s="34"/>
      <c r="G12" s="216"/>
      <c r="H12" s="216"/>
      <c r="I12" s="67" t="str">
        <f>IF(OR($B12="",$C12="",$D12="",$E12="",$E12&lt;an_initial,$E12&gt;an_final,$G12="",$M12=FALSE),"",CONF_ROM*VLOOKUP(N12,Coef!$E$2:$F$17,2,FALSE))</f>
        <v/>
      </c>
      <c r="J12" s="67" t="str">
        <f>IF(OR($B12="",$C12="",$D12="",$E12="",$E12&gt;an_final,$G12="",$M12=FALSE),"",CONF_ROM*VLOOKUP(N12,Coef!$E$2:$F$17,2,FALSE))</f>
        <v/>
      </c>
      <c r="K12" s="226" t="str">
        <f t="shared" si="0"/>
        <v/>
      </c>
      <c r="L12" s="226" t="str">
        <f t="shared" si="1"/>
        <v/>
      </c>
      <c r="M12" s="333" t="b">
        <f t="shared" si="2"/>
        <v>0</v>
      </c>
      <c r="N12" s="37">
        <f t="shared" si="3"/>
        <v>1</v>
      </c>
    </row>
    <row r="13" spans="1:14" x14ac:dyDescent="0.25">
      <c r="A13" s="216">
        <v>4</v>
      </c>
      <c r="B13" s="39"/>
      <c r="C13" s="39"/>
      <c r="D13" s="39"/>
      <c r="E13" s="38"/>
      <c r="F13" s="48"/>
      <c r="G13" s="38"/>
      <c r="H13" s="38"/>
      <c r="I13" s="67" t="str">
        <f>IF(OR($B13="",$C13="",$D13="",$E13="",$E13&lt;an_initial,$E13&gt;an_final,$G13="",$M13=FALSE),"",CONF_ROM*VLOOKUP(N13,Coef!$E$2:$F$17,2,FALSE))</f>
        <v/>
      </c>
      <c r="J13" s="67" t="str">
        <f>IF(OR($B13="",$C13="",$D13="",$E13="",$E13&gt;an_final,$G13="",$M13=FALSE),"",CONF_ROM*VLOOKUP(N13,Coef!$E$2:$F$17,2,FALSE))</f>
        <v/>
      </c>
      <c r="K13" s="226" t="str">
        <f t="shared" si="0"/>
        <v/>
      </c>
      <c r="L13" s="226" t="str">
        <f t="shared" si="1"/>
        <v/>
      </c>
      <c r="M13" s="333" t="b">
        <f t="shared" si="2"/>
        <v>0</v>
      </c>
      <c r="N13" s="37">
        <f t="shared" si="3"/>
        <v>1</v>
      </c>
    </row>
    <row r="14" spans="1:14" x14ac:dyDescent="0.25">
      <c r="A14" s="216">
        <v>5</v>
      </c>
      <c r="B14" s="39"/>
      <c r="C14" s="39"/>
      <c r="D14" s="39"/>
      <c r="E14" s="38"/>
      <c r="F14" s="38"/>
      <c r="G14" s="38"/>
      <c r="H14" s="38"/>
      <c r="I14" s="67" t="str">
        <f>IF(OR($B14="",$C14="",$D14="",$E14="",$E14&lt;an_initial,$E14&gt;an_final,$G14="",$M14=FALSE),"",CONF_ROM*VLOOKUP(N14,Coef!$E$2:$F$17,2,FALSE))</f>
        <v/>
      </c>
      <c r="J14" s="67" t="str">
        <f>IF(OR($B14="",$C14="",$D14="",$E14="",$E14&gt;an_final,$G14="",$M14=FALSE),"",CONF_ROM*VLOOKUP(N14,Coef!$E$2:$F$17,2,FALSE))</f>
        <v/>
      </c>
      <c r="K14" s="226" t="str">
        <f t="shared" si="0"/>
        <v/>
      </c>
      <c r="L14" s="226" t="str">
        <f t="shared" si="1"/>
        <v/>
      </c>
      <c r="M14" s="333" t="b">
        <f t="shared" si="2"/>
        <v>0</v>
      </c>
      <c r="N14" s="37">
        <f t="shared" si="3"/>
        <v>1</v>
      </c>
    </row>
    <row r="15" spans="1:14" x14ac:dyDescent="0.25">
      <c r="A15" s="216">
        <v>6</v>
      </c>
      <c r="B15" s="39"/>
      <c r="C15" s="39"/>
      <c r="D15" s="39"/>
      <c r="E15" s="38"/>
      <c r="F15" s="64"/>
      <c r="G15" s="38"/>
      <c r="H15" s="38"/>
      <c r="I15" s="67" t="str">
        <f>IF(OR($B15="",$C15="",$D15="",$E15="",$E15&lt;an_initial,$E15&gt;an_final,$G15="",$M15=FALSE),"",CONF_ROM*VLOOKUP(N15,Coef!$E$2:$F$17,2,FALSE))</f>
        <v/>
      </c>
      <c r="J15" s="67" t="str">
        <f>IF(OR($B15="",$C15="",$D15="",$E15="",$E15&gt;an_final,$G15="",$M15=FALSE),"",CONF_ROM*VLOOKUP(N15,Coef!$E$2:$F$17,2,FALSE))</f>
        <v/>
      </c>
      <c r="K15" s="226" t="str">
        <f t="shared" si="0"/>
        <v/>
      </c>
      <c r="L15" s="226" t="str">
        <f t="shared" si="1"/>
        <v/>
      </c>
      <c r="M15" s="333" t="b">
        <f t="shared" si="2"/>
        <v>0</v>
      </c>
      <c r="N15" s="37">
        <f t="shared" si="3"/>
        <v>1</v>
      </c>
    </row>
    <row r="16" spans="1:14" x14ac:dyDescent="0.25">
      <c r="A16" s="216">
        <v>7</v>
      </c>
      <c r="B16" s="39"/>
      <c r="C16" s="39"/>
      <c r="D16" s="39"/>
      <c r="E16" s="38"/>
      <c r="F16" s="38"/>
      <c r="G16" s="38"/>
      <c r="H16" s="38"/>
      <c r="I16" s="67" t="str">
        <f>IF(OR($B16="",$C16="",$D16="",$E16="",$E16&lt;an_initial,$E16&gt;an_final,$G16="",$M16=FALSE),"",CONF_ROM*VLOOKUP(N16,Coef!$E$2:$F$17,2,FALSE))</f>
        <v/>
      </c>
      <c r="J16" s="67" t="str">
        <f>IF(OR($B16="",$C16="",$D16="",$E16="",$E16&gt;an_final,$G16="",$M16=FALSE),"",CONF_ROM*VLOOKUP(N16,Coef!$E$2:$F$17,2,FALSE))</f>
        <v/>
      </c>
      <c r="K16" s="226" t="str">
        <f t="shared" si="0"/>
        <v/>
      </c>
      <c r="L16" s="226" t="str">
        <f t="shared" si="1"/>
        <v/>
      </c>
      <c r="M16" s="333" t="b">
        <f t="shared" si="2"/>
        <v>0</v>
      </c>
      <c r="N16" s="37">
        <f t="shared" si="3"/>
        <v>1</v>
      </c>
    </row>
    <row r="17" spans="1:14" x14ac:dyDescent="0.25">
      <c r="A17" s="216">
        <v>8</v>
      </c>
      <c r="B17" s="39"/>
      <c r="C17" s="39"/>
      <c r="D17" s="39"/>
      <c r="E17" s="38"/>
      <c r="F17" s="38"/>
      <c r="G17" s="38"/>
      <c r="H17" s="38"/>
      <c r="I17" s="67" t="str">
        <f>IF(OR($B17="",$C17="",$D17="",$E17="",$E17&lt;an_initial,$E17&gt;an_final,$G17="",$M17=FALSE),"",CONF_ROM*VLOOKUP(N17,Coef!$E$2:$F$17,2,FALSE))</f>
        <v/>
      </c>
      <c r="J17" s="67" t="str">
        <f>IF(OR($B17="",$C17="",$D17="",$E17="",$E17&gt;an_final,$G17="",$M17=FALSE),"",CONF_ROM*VLOOKUP(N17,Coef!$E$2:$F$17,2,FALSE))</f>
        <v/>
      </c>
      <c r="K17" s="226" t="str">
        <f t="shared" si="0"/>
        <v/>
      </c>
      <c r="L17" s="226" t="str">
        <f t="shared" si="1"/>
        <v/>
      </c>
      <c r="M17" s="333" t="b">
        <f t="shared" si="2"/>
        <v>0</v>
      </c>
      <c r="N17" s="37">
        <f t="shared" si="3"/>
        <v>1</v>
      </c>
    </row>
    <row r="18" spans="1:14" x14ac:dyDescent="0.25">
      <c r="A18" s="216">
        <v>9</v>
      </c>
      <c r="B18" s="39"/>
      <c r="C18" s="39"/>
      <c r="D18" s="39"/>
      <c r="E18" s="38"/>
      <c r="F18" s="38"/>
      <c r="G18" s="38"/>
      <c r="H18" s="38"/>
      <c r="I18" s="67" t="str">
        <f>IF(OR($B18="",$C18="",$D18="",$E18="",$E18&lt;an_initial,$E18&gt;an_final,$G18="",$M18=FALSE),"",CONF_ROM*VLOOKUP(N18,Coef!$E$2:$F$17,2,FALSE))</f>
        <v/>
      </c>
      <c r="J18" s="67" t="str">
        <f>IF(OR($B18="",$C18="",$D18="",$E18="",$E18&gt;an_final,$G18="",$M18=FALSE),"",CONF_ROM*VLOOKUP(N18,Coef!$E$2:$F$17,2,FALSE))</f>
        <v/>
      </c>
      <c r="K18" s="226" t="str">
        <f t="shared" si="0"/>
        <v/>
      </c>
      <c r="L18" s="226" t="str">
        <f t="shared" si="1"/>
        <v/>
      </c>
      <c r="M18" s="333" t="b">
        <f t="shared" si="2"/>
        <v>0</v>
      </c>
      <c r="N18" s="37">
        <f t="shared" si="3"/>
        <v>1</v>
      </c>
    </row>
    <row r="19" spans="1:14" x14ac:dyDescent="0.25">
      <c r="A19" s="216">
        <v>10</v>
      </c>
      <c r="B19" s="39"/>
      <c r="C19" s="39"/>
      <c r="D19" s="39"/>
      <c r="E19" s="38"/>
      <c r="F19" s="38"/>
      <c r="G19" s="38"/>
      <c r="H19" s="38"/>
      <c r="I19" s="67" t="str">
        <f>IF(OR($B19="",$C19="",$D19="",$E19="",$E19&lt;an_initial,$E19&gt;an_final,$G19="",$M19=FALSE),"",CONF_ROM*VLOOKUP(N19,Coef!$E$2:$F$17,2,FALSE))</f>
        <v/>
      </c>
      <c r="J19" s="67" t="str">
        <f>IF(OR($B19="",$C19="",$D19="",$E19="",$E19&gt;an_final,$G19="",$M19=FALSE),"",CONF_ROM*VLOOKUP(N19,Coef!$E$2:$F$17,2,FALSE))</f>
        <v/>
      </c>
      <c r="K19" s="226" t="str">
        <f t="shared" si="0"/>
        <v/>
      </c>
      <c r="L19" s="226" t="str">
        <f t="shared" si="1"/>
        <v/>
      </c>
      <c r="M19" s="333" t="b">
        <f t="shared" si="2"/>
        <v>0</v>
      </c>
      <c r="N19" s="37">
        <f t="shared" si="3"/>
        <v>1</v>
      </c>
    </row>
    <row r="20" spans="1:14" x14ac:dyDescent="0.25">
      <c r="A20" s="216">
        <v>11</v>
      </c>
      <c r="B20" s="39"/>
      <c r="C20" s="39"/>
      <c r="D20" s="39"/>
      <c r="E20" s="38"/>
      <c r="F20" s="38"/>
      <c r="G20" s="38"/>
      <c r="H20" s="38"/>
      <c r="I20" s="67" t="str">
        <f>IF(OR($B20="",$C20="",$D20="",$E20="",$E20&lt;an_initial,$E20&gt;an_final,$G20="",$M20=FALSE),"",CONF_ROM*VLOOKUP(N20,Coef!$E$2:$F$17,2,FALSE))</f>
        <v/>
      </c>
      <c r="J20" s="67" t="str">
        <f>IF(OR($B20="",$C20="",$D20="",$E20="",$E20&gt;an_final,$G20="",$M20=FALSE),"",CONF_ROM*VLOOKUP(N20,Coef!$E$2:$F$17,2,FALSE))</f>
        <v/>
      </c>
      <c r="K20" s="226" t="str">
        <f t="shared" si="0"/>
        <v/>
      </c>
      <c r="L20" s="226" t="str">
        <f t="shared" si="1"/>
        <v/>
      </c>
      <c r="M20" s="333" t="b">
        <f t="shared" si="2"/>
        <v>0</v>
      </c>
      <c r="N20" s="37">
        <f t="shared" si="3"/>
        <v>1</v>
      </c>
    </row>
    <row r="21" spans="1:14" x14ac:dyDescent="0.25">
      <c r="A21" s="216">
        <v>12</v>
      </c>
      <c r="B21" s="39"/>
      <c r="C21" s="39"/>
      <c r="D21" s="39"/>
      <c r="E21" s="38"/>
      <c r="F21" s="64"/>
      <c r="G21" s="38"/>
      <c r="H21" s="38"/>
      <c r="I21" s="67" t="str">
        <f>IF(OR($B21="",$C21="",$D21="",$E21="",$E21&lt;an_initial,$E21&gt;an_final,$G21="",$M21=FALSE),"",CONF_ROM*VLOOKUP(N21,Coef!$E$2:$F$17,2,FALSE))</f>
        <v/>
      </c>
      <c r="J21" s="67" t="str">
        <f>IF(OR($B21="",$C21="",$D21="",$E21="",$E21&gt;an_final,$G21="",$M21=FALSE),"",CONF_ROM*VLOOKUP(N21,Coef!$E$2:$F$17,2,FALSE))</f>
        <v/>
      </c>
      <c r="K21" s="226" t="str">
        <f t="shared" si="0"/>
        <v/>
      </c>
      <c r="L21" s="226" t="str">
        <f t="shared" si="1"/>
        <v/>
      </c>
      <c r="M21" s="333" t="b">
        <f t="shared" si="2"/>
        <v>0</v>
      </c>
      <c r="N21" s="37">
        <f t="shared" si="3"/>
        <v>1</v>
      </c>
    </row>
    <row r="22" spans="1:14" x14ac:dyDescent="0.25">
      <c r="A22" s="216">
        <v>13</v>
      </c>
      <c r="B22" s="39"/>
      <c r="C22" s="39"/>
      <c r="D22" s="39"/>
      <c r="E22" s="38"/>
      <c r="F22" s="38"/>
      <c r="G22" s="38"/>
      <c r="H22" s="38"/>
      <c r="I22" s="67" t="str">
        <f>IF(OR($B22="",$C22="",$D22="",$E22="",$E22&lt;an_initial,$E22&gt;an_final,$G22="",$M22=FALSE),"",CONF_ROM*VLOOKUP(N22,Coef!$E$2:$F$17,2,FALSE))</f>
        <v/>
      </c>
      <c r="J22" s="67" t="str">
        <f>IF(OR($B22="",$C22="",$D22="",$E22="",$E22&gt;an_final,$G22="",$M22=FALSE),"",CONF_ROM*VLOOKUP(N22,Coef!$E$2:$F$17,2,FALSE))</f>
        <v/>
      </c>
      <c r="K22" s="226" t="str">
        <f t="shared" si="0"/>
        <v/>
      </c>
      <c r="L22" s="226" t="str">
        <f t="shared" si="1"/>
        <v/>
      </c>
      <c r="M22" s="333" t="b">
        <f t="shared" si="2"/>
        <v>0</v>
      </c>
      <c r="N22" s="37">
        <f t="shared" si="3"/>
        <v>1</v>
      </c>
    </row>
    <row r="23" spans="1:14" x14ac:dyDescent="0.25">
      <c r="A23" s="216">
        <v>14</v>
      </c>
      <c r="B23" s="39"/>
      <c r="C23" s="39"/>
      <c r="D23" s="39"/>
      <c r="E23" s="38"/>
      <c r="F23" s="38"/>
      <c r="G23" s="38"/>
      <c r="H23" s="38"/>
      <c r="I23" s="67" t="str">
        <f>IF(OR($B23="",$C23="",$D23="",$E23="",$E23&lt;an_initial,$E23&gt;an_final,$G23="",$M23=FALSE),"",CONF_ROM*VLOOKUP(N23,Coef!$E$2:$F$17,2,FALSE))</f>
        <v/>
      </c>
      <c r="J23" s="67" t="str">
        <f>IF(OR($B23="",$C23="",$D23="",$E23="",$E23&gt;an_final,$G23="",$M23=FALSE),"",CONF_ROM*VLOOKUP(N23,Coef!$E$2:$F$17,2,FALSE))</f>
        <v/>
      </c>
      <c r="K23" s="226" t="str">
        <f t="shared" si="0"/>
        <v/>
      </c>
      <c r="L23" s="226" t="str">
        <f t="shared" si="1"/>
        <v/>
      </c>
      <c r="M23" s="333" t="b">
        <f t="shared" si="2"/>
        <v>0</v>
      </c>
      <c r="N23" s="37">
        <f t="shared" si="3"/>
        <v>1</v>
      </c>
    </row>
    <row r="24" spans="1:14" x14ac:dyDescent="0.25">
      <c r="A24" s="216">
        <v>15</v>
      </c>
      <c r="B24" s="39"/>
      <c r="C24" s="39"/>
      <c r="D24" s="39"/>
      <c r="E24" s="38"/>
      <c r="F24" s="38"/>
      <c r="G24" s="38"/>
      <c r="H24" s="38"/>
      <c r="I24" s="67" t="str">
        <f>IF(OR($B24="",$C24="",$D24="",$E24="",$E24&lt;an_initial,$E24&gt;an_final,$G24="",$M24=FALSE),"",CONF_ROM*VLOOKUP(N24,Coef!$E$2:$F$17,2,FALSE))</f>
        <v/>
      </c>
      <c r="J24" s="67" t="str">
        <f>IF(OR($B24="",$C24="",$D24="",$E24="",$E24&gt;an_final,$G24="",$M24=FALSE),"",CONF_ROM*VLOOKUP(N24,Coef!$E$2:$F$17,2,FALSE))</f>
        <v/>
      </c>
      <c r="K24" s="226" t="str">
        <f t="shared" si="0"/>
        <v/>
      </c>
      <c r="L24" s="226" t="str">
        <f t="shared" si="1"/>
        <v/>
      </c>
      <c r="M24" s="333" t="b">
        <f t="shared" si="2"/>
        <v>0</v>
      </c>
      <c r="N24" s="37">
        <f t="shared" si="3"/>
        <v>1</v>
      </c>
    </row>
    <row r="25" spans="1:14" x14ac:dyDescent="0.25">
      <c r="A25" s="216">
        <v>16</v>
      </c>
      <c r="B25" s="39"/>
      <c r="C25" s="39"/>
      <c r="D25" s="39"/>
      <c r="E25" s="38"/>
      <c r="F25" s="38"/>
      <c r="G25" s="38"/>
      <c r="H25" s="38"/>
      <c r="I25" s="67" t="str">
        <f>IF(OR($B25="",$C25="",$D25="",$E25="",$E25&lt;an_initial,$E25&gt;an_final,$G25="",$M25=FALSE),"",CONF_ROM*VLOOKUP(N25,Coef!$E$2:$F$17,2,FALSE))</f>
        <v/>
      </c>
      <c r="J25" s="67" t="str">
        <f>IF(OR($B25="",$C25="",$D25="",$E25="",$E25&gt;an_final,$G25="",$M25=FALSE),"",CONF_ROM*VLOOKUP(N25,Coef!$E$2:$F$17,2,FALSE))</f>
        <v/>
      </c>
      <c r="K25" s="226" t="str">
        <f t="shared" si="0"/>
        <v/>
      </c>
      <c r="L25" s="226" t="str">
        <f t="shared" si="1"/>
        <v/>
      </c>
      <c r="M25" s="333" t="b">
        <f t="shared" si="2"/>
        <v>0</v>
      </c>
      <c r="N25" s="37">
        <f t="shared" si="3"/>
        <v>1</v>
      </c>
    </row>
    <row r="26" spans="1:14" x14ac:dyDescent="0.25">
      <c r="A26" s="216">
        <v>17</v>
      </c>
      <c r="B26" s="39"/>
      <c r="C26" s="39"/>
      <c r="D26" s="39"/>
      <c r="E26" s="38"/>
      <c r="F26" s="38"/>
      <c r="G26" s="38"/>
      <c r="H26" s="38"/>
      <c r="I26" s="67" t="str">
        <f>IF(OR($B26="",$C26="",$D26="",$E26="",$E26&lt;an_initial,$E26&gt;an_final,$G26="",$M26=FALSE),"",CONF_ROM*VLOOKUP(N26,Coef!$E$2:$F$17,2,FALSE))</f>
        <v/>
      </c>
      <c r="J26" s="67" t="str">
        <f>IF(OR($B26="",$C26="",$D26="",$E26="",$E26&gt;an_final,$G26="",$M26=FALSE),"",CONF_ROM*VLOOKUP(N26,Coef!$E$2:$F$17,2,FALSE))</f>
        <v/>
      </c>
      <c r="K26" s="226" t="str">
        <f t="shared" si="0"/>
        <v/>
      </c>
      <c r="L26" s="226" t="str">
        <f t="shared" si="1"/>
        <v/>
      </c>
      <c r="M26" s="333" t="b">
        <f t="shared" si="2"/>
        <v>0</v>
      </c>
      <c r="N26" s="37">
        <f t="shared" si="3"/>
        <v>1</v>
      </c>
    </row>
    <row r="27" spans="1:14" x14ac:dyDescent="0.25">
      <c r="A27" s="216">
        <v>18</v>
      </c>
      <c r="B27" s="39"/>
      <c r="C27" s="39"/>
      <c r="D27" s="39"/>
      <c r="E27" s="38"/>
      <c r="F27" s="38"/>
      <c r="G27" s="38"/>
      <c r="H27" s="38"/>
      <c r="I27" s="67" t="str">
        <f>IF(OR($B27="",$C27="",$D27="",$E27="",$E27&lt;an_initial,$E27&gt;an_final,$G27="",$M27=FALSE),"",CONF_ROM*VLOOKUP(N27,Coef!$E$2:$F$17,2,FALSE))</f>
        <v/>
      </c>
      <c r="J27" s="67" t="str">
        <f>IF(OR($B27="",$C27="",$D27="",$E27="",$E27&gt;an_final,$G27="",$M27=FALSE),"",CONF_ROM*VLOOKUP(N27,Coef!$E$2:$F$17,2,FALSE))</f>
        <v/>
      </c>
      <c r="K27" s="226" t="str">
        <f t="shared" si="0"/>
        <v/>
      </c>
      <c r="L27" s="226" t="str">
        <f t="shared" si="1"/>
        <v/>
      </c>
      <c r="M27" s="333" t="b">
        <f t="shared" si="2"/>
        <v>0</v>
      </c>
      <c r="N27" s="37">
        <f t="shared" si="3"/>
        <v>1</v>
      </c>
    </row>
    <row r="28" spans="1:14" x14ac:dyDescent="0.25">
      <c r="A28" s="216">
        <v>19</v>
      </c>
      <c r="B28" s="39"/>
      <c r="C28" s="39"/>
      <c r="D28" s="39"/>
      <c r="E28" s="38"/>
      <c r="F28" s="38"/>
      <c r="G28" s="38"/>
      <c r="H28" s="38"/>
      <c r="I28" s="67" t="str">
        <f>IF(OR($B28="",$C28="",$D28="",$E28="",$E28&lt;an_initial,$E28&gt;an_final,$G28="",$M28=FALSE),"",CONF_ROM*VLOOKUP(N28,Coef!$E$2:$F$17,2,FALSE))</f>
        <v/>
      </c>
      <c r="J28" s="67" t="str">
        <f>IF(OR($B28="",$C28="",$D28="",$E28="",$E28&gt;an_final,$G28="",$M28=FALSE),"",CONF_ROM*VLOOKUP(N28,Coef!$E$2:$F$17,2,FALSE))</f>
        <v/>
      </c>
      <c r="K28" s="226" t="str">
        <f t="shared" si="0"/>
        <v/>
      </c>
      <c r="L28" s="226" t="str">
        <f t="shared" si="1"/>
        <v/>
      </c>
      <c r="M28" s="333" t="b">
        <f t="shared" si="2"/>
        <v>0</v>
      </c>
      <c r="N28" s="37">
        <f t="shared" si="3"/>
        <v>1</v>
      </c>
    </row>
    <row r="29" spans="1:14" x14ac:dyDescent="0.25">
      <c r="A29" s="216">
        <v>20</v>
      </c>
      <c r="B29" s="39"/>
      <c r="C29" s="39"/>
      <c r="D29" s="39"/>
      <c r="E29" s="38"/>
      <c r="F29" s="38"/>
      <c r="G29" s="38"/>
      <c r="H29" s="38"/>
      <c r="I29" s="67" t="str">
        <f>IF(OR($B29="",$C29="",$D29="",$E29="",$E29&lt;an_initial,$E29&gt;an_final,$G29="",$M29=FALSE),"",CONF_ROM*VLOOKUP(N29,Coef!$E$2:$F$17,2,FALSE))</f>
        <v/>
      </c>
      <c r="J29" s="67" t="str">
        <f>IF(OR($B29="",$C29="",$D29="",$E29="",$E29&gt;an_final,$G29="",$M29=FALSE),"",CONF_ROM*VLOOKUP(N29,Coef!$E$2:$F$17,2,FALSE))</f>
        <v/>
      </c>
      <c r="K29" s="226" t="str">
        <f t="shared" si="0"/>
        <v/>
      </c>
      <c r="L29" s="226" t="str">
        <f t="shared" si="1"/>
        <v/>
      </c>
      <c r="M29" s="333" t="b">
        <f t="shared" si="2"/>
        <v>0</v>
      </c>
      <c r="N29" s="37">
        <f t="shared" si="3"/>
        <v>1</v>
      </c>
    </row>
    <row r="30" spans="1:14" x14ac:dyDescent="0.25">
      <c r="A30" s="216">
        <v>21</v>
      </c>
      <c r="B30" s="39"/>
      <c r="C30" s="39"/>
      <c r="D30" s="39"/>
      <c r="E30" s="38"/>
      <c r="F30" s="38"/>
      <c r="G30" s="38"/>
      <c r="H30" s="38"/>
      <c r="I30" s="67" t="str">
        <f>IF(OR($B30="",$C30="",$D30="",$E30="",$E30&lt;an_initial,$E30&gt;an_final,$G30="",$M30=FALSE),"",CONF_ROM*VLOOKUP(N30,Coef!$E$2:$F$17,2,FALSE))</f>
        <v/>
      </c>
      <c r="J30" s="67" t="str">
        <f>IF(OR($B30="",$C30="",$D30="",$E30="",$E30&gt;an_final,$G30="",$M30=FALSE),"",CONF_ROM*VLOOKUP(N30,Coef!$E$2:$F$17,2,FALSE))</f>
        <v/>
      </c>
      <c r="K30" s="226" t="str">
        <f t="shared" si="0"/>
        <v/>
      </c>
      <c r="L30" s="226" t="str">
        <f t="shared" si="1"/>
        <v/>
      </c>
      <c r="M30" s="333" t="b">
        <f t="shared" si="2"/>
        <v>0</v>
      </c>
      <c r="N30" s="37">
        <f t="shared" si="3"/>
        <v>1</v>
      </c>
    </row>
    <row r="31" spans="1:14" x14ac:dyDescent="0.25">
      <c r="A31" s="216">
        <v>22</v>
      </c>
      <c r="B31" s="39"/>
      <c r="C31" s="39"/>
      <c r="D31" s="39"/>
      <c r="E31" s="38"/>
      <c r="F31" s="38"/>
      <c r="G31" s="38"/>
      <c r="H31" s="38"/>
      <c r="I31" s="67" t="str">
        <f>IF(OR($B31="",$C31="",$D31="",$E31="",$E31&lt;an_initial,$E31&gt;an_final,$G31="",$M31=FALSE),"",CONF_ROM*VLOOKUP(N31,Coef!$E$2:$F$17,2,FALSE))</f>
        <v/>
      </c>
      <c r="J31" s="67" t="str">
        <f>IF(OR($B31="",$C31="",$D31="",$E31="",$E31&gt;an_final,$G31="",$M31=FALSE),"",CONF_ROM*VLOOKUP(N31,Coef!$E$2:$F$17,2,FALSE))</f>
        <v/>
      </c>
      <c r="K31" s="226" t="str">
        <f t="shared" si="0"/>
        <v/>
      </c>
      <c r="L31" s="226" t="str">
        <f t="shared" si="1"/>
        <v/>
      </c>
      <c r="M31" s="333" t="b">
        <f t="shared" si="2"/>
        <v>0</v>
      </c>
      <c r="N31" s="37">
        <f t="shared" si="3"/>
        <v>1</v>
      </c>
    </row>
    <row r="32" spans="1:14" x14ac:dyDescent="0.25">
      <c r="A32" s="216">
        <v>23</v>
      </c>
      <c r="B32" s="39"/>
      <c r="C32" s="39"/>
      <c r="D32" s="39"/>
      <c r="E32" s="38"/>
      <c r="F32" s="38"/>
      <c r="G32" s="38"/>
      <c r="H32" s="38"/>
      <c r="I32" s="67" t="str">
        <f>IF(OR($B32="",$C32="",$D32="",$E32="",$E32&lt;an_initial,$E32&gt;an_final,$G32="",$M32=FALSE),"",CONF_ROM*VLOOKUP(N32,Coef!$E$2:$F$17,2,FALSE))</f>
        <v/>
      </c>
      <c r="J32" s="67" t="str">
        <f>IF(OR($B32="",$C32="",$D32="",$E32="",$E32&gt;an_final,$G32="",$M32=FALSE),"",CONF_ROM*VLOOKUP(N32,Coef!$E$2:$F$17,2,FALSE))</f>
        <v/>
      </c>
      <c r="K32" s="226" t="str">
        <f t="shared" si="0"/>
        <v/>
      </c>
      <c r="L32" s="226" t="str">
        <f t="shared" si="1"/>
        <v/>
      </c>
      <c r="M32" s="333" t="b">
        <f t="shared" si="2"/>
        <v>0</v>
      </c>
      <c r="N32" s="37">
        <f t="shared" si="3"/>
        <v>1</v>
      </c>
    </row>
    <row r="33" spans="1:14" x14ac:dyDescent="0.25">
      <c r="A33" s="216">
        <v>24</v>
      </c>
      <c r="B33" s="39"/>
      <c r="C33" s="39"/>
      <c r="D33" s="39"/>
      <c r="E33" s="38"/>
      <c r="F33" s="38"/>
      <c r="G33" s="38"/>
      <c r="H33" s="38"/>
      <c r="I33" s="67" t="str">
        <f>IF(OR($B33="",$C33="",$D33="",$E33="",$E33&lt;an_initial,$E33&gt;an_final,$G33="",$M33=FALSE),"",CONF_ROM*VLOOKUP(N33,Coef!$E$2:$F$17,2,FALSE))</f>
        <v/>
      </c>
      <c r="J33" s="67" t="str">
        <f>IF(OR($B33="",$C33="",$D33="",$E33="",$E33&gt;an_final,$G33="",$M33=FALSE),"",CONF_ROM*VLOOKUP(N33,Coef!$E$2:$F$17,2,FALSE))</f>
        <v/>
      </c>
      <c r="K33" s="226" t="str">
        <f t="shared" si="0"/>
        <v/>
      </c>
      <c r="L33" s="226" t="str">
        <f t="shared" si="1"/>
        <v/>
      </c>
      <c r="M33" s="333" t="b">
        <f t="shared" si="2"/>
        <v>0</v>
      </c>
      <c r="N33" s="37">
        <f t="shared" si="3"/>
        <v>1</v>
      </c>
    </row>
    <row r="34" spans="1:14" x14ac:dyDescent="0.25">
      <c r="A34" s="216">
        <v>25</v>
      </c>
      <c r="B34" s="39"/>
      <c r="C34" s="39"/>
      <c r="D34" s="39"/>
      <c r="E34" s="38"/>
      <c r="F34" s="38"/>
      <c r="G34" s="38"/>
      <c r="H34" s="38"/>
      <c r="I34" s="67" t="str">
        <f>IF(OR($B34="",$C34="",$D34="",$E34="",$E34&lt;an_initial,$E34&gt;an_final,$G34="",$M34=FALSE),"",CONF_ROM*VLOOKUP(N34,Coef!$E$2:$F$17,2,FALSE))</f>
        <v/>
      </c>
      <c r="J34" s="67" t="str">
        <f>IF(OR($B34="",$C34="",$D34="",$E34="",$E34&gt;an_final,$G34="",$M34=FALSE),"",CONF_ROM*VLOOKUP(N34,Coef!$E$2:$F$17,2,FALSE))</f>
        <v/>
      </c>
      <c r="K34" s="226" t="str">
        <f t="shared" si="0"/>
        <v/>
      </c>
      <c r="L34" s="226" t="str">
        <f t="shared" si="1"/>
        <v/>
      </c>
      <c r="M34" s="333" t="b">
        <f t="shared" si="2"/>
        <v>0</v>
      </c>
      <c r="N34" s="37">
        <f t="shared" si="3"/>
        <v>1</v>
      </c>
    </row>
    <row r="35" spans="1:14" x14ac:dyDescent="0.25">
      <c r="A35" s="216">
        <v>26</v>
      </c>
      <c r="B35" s="39"/>
      <c r="C35" s="39"/>
      <c r="D35" s="39"/>
      <c r="E35" s="38"/>
      <c r="F35" s="38"/>
      <c r="G35" s="38"/>
      <c r="H35" s="38"/>
      <c r="I35" s="67" t="str">
        <f>IF(OR($B35="",$C35="",$D35="",$E35="",$E35&lt;an_initial,$E35&gt;an_final,$G35="",$M35=FALSE),"",CONF_ROM*VLOOKUP(N35,Coef!$E$2:$F$17,2,FALSE))</f>
        <v/>
      </c>
      <c r="J35" s="67" t="str">
        <f>IF(OR($B35="",$C35="",$D35="",$E35="",$E35&gt;an_final,$G35="",$M35=FALSE),"",CONF_ROM*VLOOKUP(N35,Coef!$E$2:$F$17,2,FALSE))</f>
        <v/>
      </c>
      <c r="K35" s="226" t="str">
        <f t="shared" si="0"/>
        <v/>
      </c>
      <c r="L35" s="226" t="str">
        <f t="shared" si="1"/>
        <v/>
      </c>
      <c r="M35" s="333" t="b">
        <f t="shared" si="2"/>
        <v>0</v>
      </c>
      <c r="N35" s="37">
        <f t="shared" si="3"/>
        <v>1</v>
      </c>
    </row>
    <row r="36" spans="1:14" x14ac:dyDescent="0.25">
      <c r="A36" s="216">
        <v>27</v>
      </c>
      <c r="B36" s="39"/>
      <c r="C36" s="39"/>
      <c r="D36" s="39"/>
      <c r="E36" s="38"/>
      <c r="F36" s="38"/>
      <c r="G36" s="38"/>
      <c r="H36" s="38"/>
      <c r="I36" s="67" t="str">
        <f>IF(OR($B36="",$C36="",$D36="",$E36="",$E36&lt;an_initial,$E36&gt;an_final,$G36="",$M36=FALSE),"",CONF_ROM*VLOOKUP(N36,Coef!$E$2:$F$17,2,FALSE))</f>
        <v/>
      </c>
      <c r="J36" s="67" t="str">
        <f>IF(OR($B36="",$C36="",$D36="",$E36="",$E36&gt;an_final,$G36="",$M36=FALSE),"",CONF_ROM*VLOOKUP(N36,Coef!$E$2:$F$17,2,FALSE))</f>
        <v/>
      </c>
      <c r="K36" s="226" t="str">
        <f t="shared" si="0"/>
        <v/>
      </c>
      <c r="L36" s="226" t="str">
        <f t="shared" si="1"/>
        <v/>
      </c>
      <c r="M36" s="333" t="b">
        <f t="shared" si="2"/>
        <v>0</v>
      </c>
      <c r="N36" s="37">
        <f t="shared" si="3"/>
        <v>1</v>
      </c>
    </row>
    <row r="37" spans="1:14" x14ac:dyDescent="0.25">
      <c r="A37" s="216">
        <v>28</v>
      </c>
      <c r="B37" s="39"/>
      <c r="C37" s="39"/>
      <c r="D37" s="39"/>
      <c r="E37" s="38"/>
      <c r="F37" s="38"/>
      <c r="G37" s="38"/>
      <c r="H37" s="38"/>
      <c r="I37" s="67" t="str">
        <f>IF(OR($B37="",$C37="",$D37="",$E37="",$E37&lt;an_initial,$E37&gt;an_final,$G37="",$M37=FALSE),"",CONF_ROM*VLOOKUP(N37,Coef!$E$2:$F$17,2,FALSE))</f>
        <v/>
      </c>
      <c r="J37" s="67" t="str">
        <f>IF(OR($B37="",$C37="",$D37="",$E37="",$E37&gt;an_final,$G37="",$M37=FALSE),"",CONF_ROM*VLOOKUP(N37,Coef!$E$2:$F$17,2,FALSE))</f>
        <v/>
      </c>
      <c r="K37" s="226" t="str">
        <f t="shared" si="0"/>
        <v/>
      </c>
      <c r="L37" s="226" t="str">
        <f t="shared" si="1"/>
        <v/>
      </c>
      <c r="M37" s="333" t="b">
        <f t="shared" si="2"/>
        <v>0</v>
      </c>
      <c r="N37" s="37">
        <f t="shared" si="3"/>
        <v>1</v>
      </c>
    </row>
    <row r="38" spans="1:14" x14ac:dyDescent="0.25">
      <c r="A38" s="216">
        <v>29</v>
      </c>
      <c r="B38" s="39"/>
      <c r="C38" s="39"/>
      <c r="D38" s="39"/>
      <c r="E38" s="38"/>
      <c r="F38" s="38"/>
      <c r="G38" s="38"/>
      <c r="H38" s="38"/>
      <c r="I38" s="67" t="str">
        <f>IF(OR($B38="",$C38="",$D38="",$E38="",$E38&lt;an_initial,$E38&gt;an_final,$G38="",$M38=FALSE),"",CONF_ROM*VLOOKUP(N38,Coef!$E$2:$F$17,2,FALSE))</f>
        <v/>
      </c>
      <c r="J38" s="67" t="str">
        <f>IF(OR($B38="",$C38="",$D38="",$E38="",$E38&gt;an_final,$G38="",$M38=FALSE),"",CONF_ROM*VLOOKUP(N38,Coef!$E$2:$F$17,2,FALSE))</f>
        <v/>
      </c>
      <c r="K38" s="226" t="str">
        <f t="shared" si="0"/>
        <v/>
      </c>
      <c r="L38" s="226" t="str">
        <f t="shared" si="1"/>
        <v/>
      </c>
      <c r="M38" s="333" t="b">
        <f t="shared" si="2"/>
        <v>0</v>
      </c>
      <c r="N38" s="37">
        <f t="shared" si="3"/>
        <v>1</v>
      </c>
    </row>
    <row r="39" spans="1:14" x14ac:dyDescent="0.25">
      <c r="A39" s="216">
        <v>30</v>
      </c>
      <c r="B39" s="39"/>
      <c r="C39" s="39"/>
      <c r="D39" s="39"/>
      <c r="E39" s="38"/>
      <c r="F39" s="38"/>
      <c r="G39" s="38"/>
      <c r="H39" s="38"/>
      <c r="I39" s="67" t="str">
        <f>IF(OR($B39="",$C39="",$D39="",$E39="",$E39&lt;an_initial,$E39&gt;an_final,$G39="",$M39=FALSE),"",CONF_ROM*VLOOKUP(N39,Coef!$E$2:$F$17,2,FALSE))</f>
        <v/>
      </c>
      <c r="J39" s="67" t="str">
        <f>IF(OR($B39="",$C39="",$D39="",$E39="",$E39&gt;an_final,$G39="",$M39=FALSE),"",CONF_ROM*VLOOKUP(N39,Coef!$E$2:$F$17,2,FALSE))</f>
        <v/>
      </c>
      <c r="K39" s="226" t="str">
        <f t="shared" si="0"/>
        <v/>
      </c>
      <c r="L39" s="226" t="str">
        <f t="shared" si="1"/>
        <v/>
      </c>
      <c r="M39" s="333" t="b">
        <f t="shared" si="2"/>
        <v>0</v>
      </c>
      <c r="N39" s="37">
        <f t="shared" si="3"/>
        <v>1</v>
      </c>
    </row>
    <row r="40" spans="1:14" x14ac:dyDescent="0.25">
      <c r="A40" s="216">
        <v>31</v>
      </c>
      <c r="B40" s="39"/>
      <c r="C40" s="39"/>
      <c r="D40" s="39"/>
      <c r="E40" s="38"/>
      <c r="F40" s="38"/>
      <c r="G40" s="38"/>
      <c r="H40" s="38"/>
      <c r="I40" s="67" t="str">
        <f>IF(OR($B40="",$C40="",$D40="",$E40="",$E40&lt;an_initial,$E40&gt;an_final,$G40="",$M40=FALSE),"",CONF_ROM*VLOOKUP(N40,Coef!$E$2:$F$17,2,FALSE))</f>
        <v/>
      </c>
      <c r="J40" s="67" t="str">
        <f>IF(OR($B40="",$C40="",$D40="",$E40="",$E40&gt;an_final,$G40="",$M40=FALSE),"",CONF_ROM*VLOOKUP(N40,Coef!$E$2:$F$17,2,FALSE))</f>
        <v/>
      </c>
      <c r="K40" s="226" t="str">
        <f t="shared" si="0"/>
        <v/>
      </c>
      <c r="L40" s="226" t="str">
        <f t="shared" si="1"/>
        <v/>
      </c>
      <c r="M40" s="333" t="b">
        <f t="shared" si="2"/>
        <v>0</v>
      </c>
      <c r="N40" s="37">
        <f t="shared" si="3"/>
        <v>1</v>
      </c>
    </row>
    <row r="41" spans="1:14" x14ac:dyDescent="0.25">
      <c r="A41" s="216">
        <v>32</v>
      </c>
      <c r="B41" s="39"/>
      <c r="C41" s="39"/>
      <c r="D41" s="39"/>
      <c r="E41" s="38"/>
      <c r="F41" s="38"/>
      <c r="G41" s="38"/>
      <c r="H41" s="38"/>
      <c r="I41" s="67" t="str">
        <f>IF(OR($B41="",$C41="",$D41="",$E41="",$E41&lt;an_initial,$E41&gt;an_final,$G41="",$M41=FALSE),"",CONF_ROM*VLOOKUP(N41,Coef!$E$2:$F$17,2,FALSE))</f>
        <v/>
      </c>
      <c r="J41" s="67" t="str">
        <f>IF(OR($B41="",$C41="",$D41="",$E41="",$E41&gt;an_final,$G41="",$M41=FALSE),"",CONF_ROM*VLOOKUP(N41,Coef!$E$2:$F$17,2,FALSE))</f>
        <v/>
      </c>
      <c r="K41" s="226" t="str">
        <f t="shared" si="0"/>
        <v/>
      </c>
      <c r="L41" s="226" t="str">
        <f t="shared" si="1"/>
        <v/>
      </c>
      <c r="M41" s="333" t="b">
        <f t="shared" si="2"/>
        <v>0</v>
      </c>
      <c r="N41" s="37">
        <f t="shared" si="3"/>
        <v>1</v>
      </c>
    </row>
    <row r="42" spans="1:14" x14ac:dyDescent="0.25">
      <c r="A42" s="216">
        <v>33</v>
      </c>
      <c r="B42" s="39"/>
      <c r="C42" s="39"/>
      <c r="D42" s="39"/>
      <c r="E42" s="38"/>
      <c r="F42" s="38"/>
      <c r="G42" s="38"/>
      <c r="H42" s="38"/>
      <c r="I42" s="67" t="str">
        <f>IF(OR($B42="",$C42="",$D42="",$E42="",$E42&lt;an_initial,$E42&gt;an_final,$G42="",$M42=FALSE),"",CONF_ROM*VLOOKUP(N42,Coef!$E$2:$F$17,2,FALSE))</f>
        <v/>
      </c>
      <c r="J42" s="67" t="str">
        <f>IF(OR($B42="",$C42="",$D42="",$E42="",$E42&gt;an_final,$G42="",$M42=FALSE),"",CONF_ROM*VLOOKUP(N42,Coef!$E$2:$F$17,2,FALSE))</f>
        <v/>
      </c>
      <c r="K42" s="226" t="str">
        <f t="shared" si="0"/>
        <v/>
      </c>
      <c r="L42" s="226" t="str">
        <f t="shared" si="1"/>
        <v/>
      </c>
      <c r="M42" s="333" t="b">
        <f t="shared" si="2"/>
        <v>0</v>
      </c>
      <c r="N42" s="37">
        <f t="shared" ref="N42:N73" si="4">LEN(B42)-LEN(SUBSTITUTE(B42,",",""))+1</f>
        <v>1</v>
      </c>
    </row>
    <row r="43" spans="1:14" x14ac:dyDescent="0.25">
      <c r="A43" s="216">
        <v>34</v>
      </c>
      <c r="B43" s="39"/>
      <c r="C43" s="39"/>
      <c r="D43" s="39"/>
      <c r="E43" s="38"/>
      <c r="F43" s="38"/>
      <c r="G43" s="38"/>
      <c r="H43" s="38"/>
      <c r="I43" s="67" t="str">
        <f>IF(OR($B43="",$C43="",$D43="",$E43="",$E43&lt;an_initial,$E43&gt;an_final,$G43="",$M43=FALSE),"",CONF_ROM*VLOOKUP(N43,Coef!$E$2:$F$17,2,FALSE))</f>
        <v/>
      </c>
      <c r="J43" s="67" t="str">
        <f>IF(OR($B43="",$C43="",$D43="",$E43="",$E43&gt;an_final,$G43="",$M43=FALSE),"",CONF_ROM*VLOOKUP(N43,Coef!$E$2:$F$17,2,FALSE))</f>
        <v/>
      </c>
      <c r="K43" s="226" t="str">
        <f t="shared" si="0"/>
        <v/>
      </c>
      <c r="L43" s="226" t="str">
        <f t="shared" si="1"/>
        <v/>
      </c>
      <c r="M43" s="333" t="b">
        <f t="shared" si="2"/>
        <v>0</v>
      </c>
      <c r="N43" s="37">
        <f t="shared" si="4"/>
        <v>1</v>
      </c>
    </row>
    <row r="44" spans="1:14" x14ac:dyDescent="0.25">
      <c r="A44" s="216">
        <v>35</v>
      </c>
      <c r="B44" s="39"/>
      <c r="C44" s="39"/>
      <c r="D44" s="39"/>
      <c r="E44" s="38"/>
      <c r="F44" s="38"/>
      <c r="G44" s="38"/>
      <c r="H44" s="38"/>
      <c r="I44" s="67" t="str">
        <f>IF(OR($B44="",$C44="",$D44="",$E44="",$E44&lt;an_initial,$E44&gt;an_final,$G44="",$M44=FALSE),"",CONF_ROM*VLOOKUP(N44,Coef!$E$2:$F$17,2,FALSE))</f>
        <v/>
      </c>
      <c r="J44" s="67" t="str">
        <f>IF(OR($B44="",$C44="",$D44="",$E44="",$E44&gt;an_final,$G44="",$M44=FALSE),"",CONF_ROM*VLOOKUP(N44,Coef!$E$2:$F$17,2,FALSE))</f>
        <v/>
      </c>
      <c r="K44" s="226" t="str">
        <f t="shared" si="0"/>
        <v/>
      </c>
      <c r="L44" s="226" t="str">
        <f t="shared" si="1"/>
        <v/>
      </c>
      <c r="M44" s="333" t="b">
        <f t="shared" si="2"/>
        <v>0</v>
      </c>
      <c r="N44" s="37">
        <f t="shared" si="4"/>
        <v>1</v>
      </c>
    </row>
    <row r="45" spans="1:14" x14ac:dyDescent="0.25">
      <c r="A45" s="216">
        <v>36</v>
      </c>
      <c r="B45" s="39"/>
      <c r="C45" s="39"/>
      <c r="D45" s="39"/>
      <c r="E45" s="38"/>
      <c r="F45" s="38"/>
      <c r="G45" s="38"/>
      <c r="H45" s="38"/>
      <c r="I45" s="67" t="str">
        <f>IF(OR($B45="",$C45="",$D45="",$E45="",$E45&lt;an_initial,$E45&gt;an_final,$G45="",$M45=FALSE),"",CONF_ROM*VLOOKUP(N45,Coef!$E$2:$F$17,2,FALSE))</f>
        <v/>
      </c>
      <c r="J45" s="67" t="str">
        <f>IF(OR($B45="",$C45="",$D45="",$E45="",$E45&gt;an_final,$G45="",$M45=FALSE),"",CONF_ROM*VLOOKUP(N45,Coef!$E$2:$F$17,2,FALSE))</f>
        <v/>
      </c>
      <c r="K45" s="226" t="str">
        <f t="shared" si="0"/>
        <v/>
      </c>
      <c r="L45" s="226" t="str">
        <f t="shared" si="1"/>
        <v/>
      </c>
      <c r="M45" s="333" t="b">
        <f t="shared" si="2"/>
        <v>0</v>
      </c>
      <c r="N45" s="37">
        <f t="shared" si="4"/>
        <v>1</v>
      </c>
    </row>
    <row r="46" spans="1:14" x14ac:dyDescent="0.25">
      <c r="A46" s="216">
        <v>37</v>
      </c>
      <c r="B46" s="39"/>
      <c r="C46" s="39"/>
      <c r="D46" s="39"/>
      <c r="E46" s="38"/>
      <c r="F46" s="38"/>
      <c r="G46" s="38"/>
      <c r="H46" s="38"/>
      <c r="I46" s="67" t="str">
        <f>IF(OR($B46="",$C46="",$D46="",$E46="",$E46&lt;an_initial,$E46&gt;an_final,$G46="",$M46=FALSE),"",CONF_ROM*VLOOKUP(N46,Coef!$E$2:$F$17,2,FALSE))</f>
        <v/>
      </c>
      <c r="J46" s="67" t="str">
        <f>IF(OR($B46="",$C46="",$D46="",$E46="",$E46&gt;an_final,$G46="",$M46=FALSE),"",CONF_ROM*VLOOKUP(N46,Coef!$E$2:$F$17,2,FALSE))</f>
        <v/>
      </c>
      <c r="K46" s="226" t="str">
        <f t="shared" si="0"/>
        <v/>
      </c>
      <c r="L46" s="226" t="str">
        <f t="shared" si="1"/>
        <v/>
      </c>
      <c r="M46" s="333" t="b">
        <f t="shared" si="2"/>
        <v>0</v>
      </c>
      <c r="N46" s="37">
        <f t="shared" si="4"/>
        <v>1</v>
      </c>
    </row>
    <row r="47" spans="1:14" x14ac:dyDescent="0.25">
      <c r="A47" s="216">
        <v>38</v>
      </c>
      <c r="B47" s="39"/>
      <c r="C47" s="39"/>
      <c r="D47" s="39"/>
      <c r="E47" s="38"/>
      <c r="F47" s="38"/>
      <c r="G47" s="38"/>
      <c r="H47" s="38"/>
      <c r="I47" s="67" t="str">
        <f>IF(OR($B47="",$C47="",$D47="",$E47="",$E47&lt;an_initial,$E47&gt;an_final,$G47="",$M47=FALSE),"",CONF_ROM*VLOOKUP(N47,Coef!$E$2:$F$17,2,FALSE))</f>
        <v/>
      </c>
      <c r="J47" s="67" t="str">
        <f>IF(OR($B47="",$C47="",$D47="",$E47="",$E47&gt;an_final,$G47="",$M47=FALSE),"",CONF_ROM*VLOOKUP(N47,Coef!$E$2:$F$17,2,FALSE))</f>
        <v/>
      </c>
      <c r="K47" s="226" t="str">
        <f t="shared" si="0"/>
        <v/>
      </c>
      <c r="L47" s="226" t="str">
        <f t="shared" si="1"/>
        <v/>
      </c>
      <c r="M47" s="333" t="b">
        <f t="shared" si="2"/>
        <v>0</v>
      </c>
      <c r="N47" s="37">
        <f t="shared" si="4"/>
        <v>1</v>
      </c>
    </row>
    <row r="48" spans="1:14" x14ac:dyDescent="0.25">
      <c r="A48" s="216">
        <v>39</v>
      </c>
      <c r="B48" s="39"/>
      <c r="C48" s="39"/>
      <c r="D48" s="39"/>
      <c r="E48" s="38"/>
      <c r="F48" s="38"/>
      <c r="G48" s="38"/>
      <c r="H48" s="38"/>
      <c r="I48" s="67" t="str">
        <f>IF(OR($B48="",$C48="",$D48="",$E48="",$E48&lt;an_initial,$E48&gt;an_final,$G48="",$M48=FALSE),"",CONF_ROM*VLOOKUP(N48,Coef!$E$2:$F$17,2,FALSE))</f>
        <v/>
      </c>
      <c r="J48" s="67" t="str">
        <f>IF(OR($B48="",$C48="",$D48="",$E48="",$E48&gt;an_final,$G48="",$M48=FALSE),"",CONF_ROM*VLOOKUP(N48,Coef!$E$2:$F$17,2,FALSE))</f>
        <v/>
      </c>
      <c r="K48" s="226" t="str">
        <f t="shared" si="0"/>
        <v/>
      </c>
      <c r="L48" s="226" t="str">
        <f t="shared" si="1"/>
        <v/>
      </c>
      <c r="M48" s="333" t="b">
        <f t="shared" si="2"/>
        <v>0</v>
      </c>
      <c r="N48" s="37">
        <f t="shared" si="4"/>
        <v>1</v>
      </c>
    </row>
    <row r="49" spans="1:14" x14ac:dyDescent="0.25">
      <c r="A49" s="216">
        <v>40</v>
      </c>
      <c r="B49" s="39"/>
      <c r="C49" s="39"/>
      <c r="D49" s="39"/>
      <c r="E49" s="38"/>
      <c r="F49" s="38"/>
      <c r="G49" s="38"/>
      <c r="H49" s="38"/>
      <c r="I49" s="67" t="str">
        <f>IF(OR($B49="",$C49="",$D49="",$E49="",$E49&lt;an_initial,$E49&gt;an_final,$G49="",$M49=FALSE),"",CONF_ROM*VLOOKUP(N49,Coef!$E$2:$F$17,2,FALSE))</f>
        <v/>
      </c>
      <c r="J49" s="67" t="str">
        <f>IF(OR($B49="",$C49="",$D49="",$E49="",$E49&gt;an_final,$G49="",$M49=FALSE),"",CONF_ROM*VLOOKUP(N49,Coef!$E$2:$F$17,2,FALSE))</f>
        <v/>
      </c>
      <c r="K49" s="226" t="str">
        <f t="shared" si="0"/>
        <v/>
      </c>
      <c r="L49" s="226" t="str">
        <f t="shared" si="1"/>
        <v/>
      </c>
      <c r="M49" s="333" t="b">
        <f t="shared" si="2"/>
        <v>0</v>
      </c>
      <c r="N49" s="37">
        <f t="shared" si="4"/>
        <v>1</v>
      </c>
    </row>
    <row r="50" spans="1:14" x14ac:dyDescent="0.25">
      <c r="A50" s="216">
        <v>41</v>
      </c>
      <c r="B50" s="39"/>
      <c r="C50" s="39"/>
      <c r="D50" s="39"/>
      <c r="E50" s="38"/>
      <c r="F50" s="38"/>
      <c r="G50" s="38"/>
      <c r="H50" s="38"/>
      <c r="I50" s="67" t="str">
        <f>IF(OR($B50="",$C50="",$D50="",$E50="",$E50&lt;an_initial,$E50&gt;an_final,$G50="",$M50=FALSE),"",CONF_ROM*VLOOKUP(N50,Coef!$E$2:$F$17,2,FALSE))</f>
        <v/>
      </c>
      <c r="J50" s="67" t="str">
        <f>IF(OR($B50="",$C50="",$D50="",$E50="",$E50&gt;an_final,$G50="",$M50=FALSE),"",CONF_ROM*VLOOKUP(N50,Coef!$E$2:$F$17,2,FALSE))</f>
        <v/>
      </c>
      <c r="K50" s="226" t="str">
        <f t="shared" si="0"/>
        <v/>
      </c>
      <c r="L50" s="226" t="str">
        <f t="shared" si="1"/>
        <v/>
      </c>
      <c r="M50" s="333" t="b">
        <f t="shared" si="2"/>
        <v>0</v>
      </c>
      <c r="N50" s="37">
        <f t="shared" si="4"/>
        <v>1</v>
      </c>
    </row>
    <row r="51" spans="1:14" x14ac:dyDescent="0.25">
      <c r="A51" s="216">
        <v>42</v>
      </c>
      <c r="B51" s="39"/>
      <c r="C51" s="39"/>
      <c r="D51" s="39"/>
      <c r="E51" s="38"/>
      <c r="F51" s="38"/>
      <c r="G51" s="38"/>
      <c r="H51" s="38"/>
      <c r="I51" s="67" t="str">
        <f>IF(OR($B51="",$C51="",$D51="",$E51="",$E51&lt;an_initial,$E51&gt;an_final,$G51="",$M51=FALSE),"",CONF_ROM*VLOOKUP(N51,Coef!$E$2:$F$17,2,FALSE))</f>
        <v/>
      </c>
      <c r="J51" s="67" t="str">
        <f>IF(OR($B51="",$C51="",$D51="",$E51="",$E51&gt;an_final,$G51="",$M51=FALSE),"",CONF_ROM*VLOOKUP(N51,Coef!$E$2:$F$17,2,FALSE))</f>
        <v/>
      </c>
      <c r="K51" s="226" t="str">
        <f t="shared" si="0"/>
        <v/>
      </c>
      <c r="L51" s="226" t="str">
        <f t="shared" si="1"/>
        <v/>
      </c>
      <c r="M51" s="333" t="b">
        <f t="shared" si="2"/>
        <v>0</v>
      </c>
      <c r="N51" s="37">
        <f t="shared" si="4"/>
        <v>1</v>
      </c>
    </row>
    <row r="52" spans="1:14" x14ac:dyDescent="0.25">
      <c r="A52" s="216">
        <v>43</v>
      </c>
      <c r="B52" s="39"/>
      <c r="C52" s="39"/>
      <c r="D52" s="39"/>
      <c r="E52" s="38"/>
      <c r="F52" s="38"/>
      <c r="G52" s="38"/>
      <c r="H52" s="38"/>
      <c r="I52" s="67" t="str">
        <f>IF(OR($B52="",$C52="",$D52="",$E52="",$E52&lt;an_initial,$E52&gt;an_final,$G52="",$M52=FALSE),"",CONF_ROM*VLOOKUP(N52,Coef!$E$2:$F$17,2,FALSE))</f>
        <v/>
      </c>
      <c r="J52" s="67" t="str">
        <f>IF(OR($B52="",$C52="",$D52="",$E52="",$E52&gt;an_final,$G52="",$M52=FALSE),"",CONF_ROM*VLOOKUP(N52,Coef!$E$2:$F$17,2,FALSE))</f>
        <v/>
      </c>
      <c r="K52" s="226" t="str">
        <f t="shared" si="0"/>
        <v/>
      </c>
      <c r="L52" s="226" t="str">
        <f t="shared" si="1"/>
        <v/>
      </c>
      <c r="M52" s="333" t="b">
        <f t="shared" si="2"/>
        <v>0</v>
      </c>
      <c r="N52" s="37">
        <f t="shared" si="4"/>
        <v>1</v>
      </c>
    </row>
    <row r="53" spans="1:14" x14ac:dyDescent="0.25">
      <c r="A53" s="216">
        <v>44</v>
      </c>
      <c r="B53" s="39"/>
      <c r="C53" s="39"/>
      <c r="D53" s="39"/>
      <c r="E53" s="38"/>
      <c r="F53" s="38"/>
      <c r="G53" s="38"/>
      <c r="H53" s="38"/>
      <c r="I53" s="67" t="str">
        <f>IF(OR($B53="",$C53="",$D53="",$E53="",$E53&lt;an_initial,$E53&gt;an_final,$G53="",$M53=FALSE),"",CONF_ROM*VLOOKUP(N53,Coef!$E$2:$F$17,2,FALSE))</f>
        <v/>
      </c>
      <c r="J53" s="67" t="str">
        <f>IF(OR($B53="",$C53="",$D53="",$E53="",$E53&gt;an_final,$G53="",$M53=FALSE),"",CONF_ROM*VLOOKUP(N53,Coef!$E$2:$F$17,2,FALSE))</f>
        <v/>
      </c>
      <c r="K53" s="226" t="str">
        <f t="shared" si="0"/>
        <v/>
      </c>
      <c r="L53" s="226" t="str">
        <f t="shared" si="1"/>
        <v/>
      </c>
      <c r="M53" s="333" t="b">
        <f t="shared" si="2"/>
        <v>0</v>
      </c>
      <c r="N53" s="37">
        <f t="shared" si="4"/>
        <v>1</v>
      </c>
    </row>
    <row r="54" spans="1:14" x14ac:dyDescent="0.25">
      <c r="A54" s="216">
        <v>45</v>
      </c>
      <c r="B54" s="39"/>
      <c r="C54" s="39"/>
      <c r="D54" s="39"/>
      <c r="E54" s="38"/>
      <c r="F54" s="38"/>
      <c r="G54" s="38"/>
      <c r="H54" s="38"/>
      <c r="I54" s="67" t="str">
        <f>IF(OR($B54="",$C54="",$D54="",$E54="",$E54&lt;an_initial,$E54&gt;an_final,$G54="",$M54=FALSE),"",CONF_ROM*VLOOKUP(N54,Coef!$E$2:$F$17,2,FALSE))</f>
        <v/>
      </c>
      <c r="J54" s="67" t="str">
        <f>IF(OR($B54="",$C54="",$D54="",$E54="",$E54&gt;an_final,$G54="",$M54=FALSE),"",CONF_ROM*VLOOKUP(N54,Coef!$E$2:$F$17,2,FALSE))</f>
        <v/>
      </c>
      <c r="K54" s="226" t="str">
        <f t="shared" si="0"/>
        <v/>
      </c>
      <c r="L54" s="226" t="str">
        <f t="shared" si="1"/>
        <v/>
      </c>
      <c r="M54" s="333" t="b">
        <f t="shared" si="2"/>
        <v>0</v>
      </c>
      <c r="N54" s="37">
        <f t="shared" si="4"/>
        <v>1</v>
      </c>
    </row>
    <row r="55" spans="1:14" x14ac:dyDescent="0.25">
      <c r="A55" s="216">
        <v>46</v>
      </c>
      <c r="B55" s="39"/>
      <c r="C55" s="39"/>
      <c r="D55" s="39"/>
      <c r="E55" s="38"/>
      <c r="F55" s="38"/>
      <c r="G55" s="38"/>
      <c r="H55" s="38"/>
      <c r="I55" s="67" t="str">
        <f>IF(OR($B55="",$C55="",$D55="",$E55="",$E55&lt;an_initial,$E55&gt;an_final,$G55="",$M55=FALSE),"",CONF_ROM*VLOOKUP(N55,Coef!$E$2:$F$17,2,FALSE))</f>
        <v/>
      </c>
      <c r="J55" s="67" t="str">
        <f>IF(OR($B55="",$C55="",$D55="",$E55="",$E55&gt;an_final,$G55="",$M55=FALSE),"",CONF_ROM*VLOOKUP(N55,Coef!$E$2:$F$17,2,FALSE))</f>
        <v/>
      </c>
      <c r="K55" s="226" t="str">
        <f t="shared" si="0"/>
        <v/>
      </c>
      <c r="L55" s="226" t="str">
        <f t="shared" si="1"/>
        <v/>
      </c>
      <c r="M55" s="333" t="b">
        <f t="shared" si="2"/>
        <v>0</v>
      </c>
      <c r="N55" s="37">
        <f t="shared" si="4"/>
        <v>1</v>
      </c>
    </row>
    <row r="56" spans="1:14" x14ac:dyDescent="0.25">
      <c r="A56" s="216">
        <v>47</v>
      </c>
      <c r="B56" s="39"/>
      <c r="C56" s="39"/>
      <c r="D56" s="39"/>
      <c r="E56" s="38"/>
      <c r="F56" s="38"/>
      <c r="G56" s="38"/>
      <c r="H56" s="38"/>
      <c r="I56" s="67" t="str">
        <f>IF(OR($B56="",$C56="",$D56="",$E56="",$E56&lt;an_initial,$E56&gt;an_final,$G56="",$M56=FALSE),"",CONF_ROM*VLOOKUP(N56,Coef!$E$2:$F$17,2,FALSE))</f>
        <v/>
      </c>
      <c r="J56" s="67" t="str">
        <f>IF(OR($B56="",$C56="",$D56="",$E56="",$E56&gt;an_final,$G56="",$M56=FALSE),"",CONF_ROM*VLOOKUP(N56,Coef!$E$2:$F$17,2,FALSE))</f>
        <v/>
      </c>
      <c r="K56" s="226" t="str">
        <f t="shared" si="0"/>
        <v/>
      </c>
      <c r="L56" s="226" t="str">
        <f t="shared" si="1"/>
        <v/>
      </c>
      <c r="M56" s="333" t="b">
        <f t="shared" si="2"/>
        <v>0</v>
      </c>
      <c r="N56" s="37">
        <f t="shared" si="4"/>
        <v>1</v>
      </c>
    </row>
    <row r="57" spans="1:14" x14ac:dyDescent="0.25">
      <c r="A57" s="216">
        <v>48</v>
      </c>
      <c r="B57" s="39"/>
      <c r="C57" s="39"/>
      <c r="D57" s="39"/>
      <c r="E57" s="38"/>
      <c r="F57" s="38"/>
      <c r="G57" s="38"/>
      <c r="H57" s="38"/>
      <c r="I57" s="67" t="str">
        <f>IF(OR($B57="",$C57="",$D57="",$E57="",$E57&lt;an_initial,$E57&gt;an_final,$G57="",$M57=FALSE),"",CONF_ROM*VLOOKUP(N57,Coef!$E$2:$F$17,2,FALSE))</f>
        <v/>
      </c>
      <c r="J57" s="67" t="str">
        <f>IF(OR($B57="",$C57="",$D57="",$E57="",$E57&gt;an_final,$G57="",$M57=FALSE),"",CONF_ROM*VLOOKUP(N57,Coef!$E$2:$F$17,2,FALSE))</f>
        <v/>
      </c>
      <c r="K57" s="226" t="str">
        <f t="shared" si="0"/>
        <v/>
      </c>
      <c r="L57" s="226" t="str">
        <f t="shared" si="1"/>
        <v/>
      </c>
      <c r="M57" s="333" t="b">
        <f t="shared" si="2"/>
        <v>0</v>
      </c>
      <c r="N57" s="37">
        <f t="shared" si="4"/>
        <v>1</v>
      </c>
    </row>
    <row r="58" spans="1:14" x14ac:dyDescent="0.25">
      <c r="A58" s="216">
        <v>49</v>
      </c>
      <c r="B58" s="39"/>
      <c r="C58" s="39"/>
      <c r="D58" s="39"/>
      <c r="E58" s="38"/>
      <c r="F58" s="38"/>
      <c r="G58" s="38"/>
      <c r="H58" s="38"/>
      <c r="I58" s="67" t="str">
        <f>IF(OR($B58="",$C58="",$D58="",$E58="",$E58&lt;an_initial,$E58&gt;an_final,$G58="",$M58=FALSE),"",CONF_ROM*VLOOKUP(N58,Coef!$E$2:$F$17,2,FALSE))</f>
        <v/>
      </c>
      <c r="J58" s="67" t="str">
        <f>IF(OR($B58="",$C58="",$D58="",$E58="",$E58&gt;an_final,$G58="",$M58=FALSE),"",CONF_ROM*VLOOKUP(N58,Coef!$E$2:$F$17,2,FALSE))</f>
        <v/>
      </c>
      <c r="K58" s="226" t="str">
        <f t="shared" si="0"/>
        <v/>
      </c>
      <c r="L58" s="226" t="str">
        <f t="shared" si="1"/>
        <v/>
      </c>
      <c r="M58" s="333" t="b">
        <f t="shared" si="2"/>
        <v>0</v>
      </c>
      <c r="N58" s="37">
        <f t="shared" si="4"/>
        <v>1</v>
      </c>
    </row>
    <row r="59" spans="1:14" x14ac:dyDescent="0.25">
      <c r="A59" s="216">
        <v>50</v>
      </c>
      <c r="B59" s="39"/>
      <c r="C59" s="39"/>
      <c r="D59" s="39"/>
      <c r="E59" s="38"/>
      <c r="F59" s="38"/>
      <c r="G59" s="38"/>
      <c r="H59" s="38"/>
      <c r="I59" s="67" t="str">
        <f>IF(OR($B59="",$C59="",$D59="",$E59="",$E59&lt;an_initial,$E59&gt;an_final,$G59="",$M59=FALSE),"",CONF_ROM*VLOOKUP(N59,Coef!$E$2:$F$17,2,FALSE))</f>
        <v/>
      </c>
      <c r="J59" s="67" t="str">
        <f>IF(OR($B59="",$C59="",$D59="",$E59="",$E59&gt;an_final,$G59="",$M59=FALSE),"",CONF_ROM*VLOOKUP(N59,Coef!$E$2:$F$17,2,FALSE))</f>
        <v/>
      </c>
      <c r="K59" s="226" t="str">
        <f t="shared" si="0"/>
        <v/>
      </c>
      <c r="L59" s="226" t="str">
        <f t="shared" si="1"/>
        <v/>
      </c>
      <c r="M59" s="333" t="b">
        <f t="shared" si="2"/>
        <v>0</v>
      </c>
      <c r="N59" s="37">
        <f t="shared" si="4"/>
        <v>1</v>
      </c>
    </row>
    <row r="60" spans="1:14" x14ac:dyDescent="0.25">
      <c r="A60" s="216">
        <v>51</v>
      </c>
      <c r="B60" s="39"/>
      <c r="C60" s="39"/>
      <c r="D60" s="39"/>
      <c r="E60" s="38"/>
      <c r="F60" s="38"/>
      <c r="G60" s="38"/>
      <c r="H60" s="38"/>
      <c r="I60" s="67" t="str">
        <f>IF(OR($B60="",$C60="",$D60="",$E60="",$E60&lt;an_initial,$E60&gt;an_final,$G60="",$M60=FALSE),"",CONF_ROM*VLOOKUP(N60,Coef!$E$2:$F$17,2,FALSE))</f>
        <v/>
      </c>
      <c r="J60" s="67" t="str">
        <f>IF(OR($B60="",$C60="",$D60="",$E60="",$E60&gt;an_final,$G60="",$M60=FALSE),"",CONF_ROM*VLOOKUP(N60,Coef!$E$2:$F$17,2,FALSE))</f>
        <v/>
      </c>
      <c r="K60" s="226" t="str">
        <f t="shared" si="0"/>
        <v/>
      </c>
      <c r="L60" s="226" t="str">
        <f t="shared" si="1"/>
        <v/>
      </c>
      <c r="M60" s="333" t="b">
        <f t="shared" si="2"/>
        <v>0</v>
      </c>
      <c r="N60" s="37">
        <f t="shared" si="4"/>
        <v>1</v>
      </c>
    </row>
    <row r="61" spans="1:14" x14ac:dyDescent="0.25">
      <c r="A61" s="216">
        <v>52</v>
      </c>
      <c r="B61" s="39"/>
      <c r="C61" s="39"/>
      <c r="D61" s="39"/>
      <c r="E61" s="38"/>
      <c r="F61" s="38"/>
      <c r="G61" s="38"/>
      <c r="H61" s="38"/>
      <c r="I61" s="67" t="str">
        <f>IF(OR($B61="",$C61="",$D61="",$E61="",$E61&lt;an_initial,$E61&gt;an_final,$G61="",$M61=FALSE),"",CONF_ROM*VLOOKUP(N61,Coef!$E$2:$F$17,2,FALSE))</f>
        <v/>
      </c>
      <c r="J61" s="67" t="str">
        <f>IF(OR($B61="",$C61="",$D61="",$E61="",$E61&gt;an_final,$G61="",$M61=FALSE),"",CONF_ROM*VLOOKUP(N61,Coef!$E$2:$F$17,2,FALSE))</f>
        <v/>
      </c>
      <c r="K61" s="226" t="str">
        <f t="shared" si="0"/>
        <v/>
      </c>
      <c r="L61" s="226" t="str">
        <f t="shared" si="1"/>
        <v/>
      </c>
      <c r="M61" s="333" t="b">
        <f t="shared" si="2"/>
        <v>0</v>
      </c>
      <c r="N61" s="37">
        <f t="shared" si="4"/>
        <v>1</v>
      </c>
    </row>
    <row r="62" spans="1:14" x14ac:dyDescent="0.25">
      <c r="A62" s="216">
        <v>53</v>
      </c>
      <c r="B62" s="39"/>
      <c r="C62" s="39"/>
      <c r="D62" s="39"/>
      <c r="E62" s="38"/>
      <c r="F62" s="38"/>
      <c r="G62" s="38"/>
      <c r="H62" s="38"/>
      <c r="I62" s="67" t="str">
        <f>IF(OR($B62="",$C62="",$D62="",$E62="",$E62&lt;an_initial,$E62&gt;an_final,$G62="",$M62=FALSE),"",CONF_ROM*VLOOKUP(N62,Coef!$E$2:$F$17,2,FALSE))</f>
        <v/>
      </c>
      <c r="J62" s="67" t="str">
        <f>IF(OR($B62="",$C62="",$D62="",$E62="",$E62&gt;an_final,$G62="",$M62=FALSE),"",CONF_ROM*VLOOKUP(N62,Coef!$E$2:$F$17,2,FALSE))</f>
        <v/>
      </c>
      <c r="K62" s="226" t="str">
        <f t="shared" si="0"/>
        <v/>
      </c>
      <c r="L62" s="226" t="str">
        <f t="shared" si="1"/>
        <v/>
      </c>
      <c r="M62" s="333" t="b">
        <f t="shared" si="2"/>
        <v>0</v>
      </c>
      <c r="N62" s="37">
        <f t="shared" si="4"/>
        <v>1</v>
      </c>
    </row>
    <row r="63" spans="1:14" x14ac:dyDescent="0.25">
      <c r="A63" s="216">
        <v>54</v>
      </c>
      <c r="B63" s="39"/>
      <c r="C63" s="39"/>
      <c r="D63" s="39"/>
      <c r="E63" s="38"/>
      <c r="F63" s="38"/>
      <c r="G63" s="38"/>
      <c r="H63" s="38"/>
      <c r="I63" s="67" t="str">
        <f>IF(OR($B63="",$C63="",$D63="",$E63="",$E63&lt;an_initial,$E63&gt;an_final,$G63="",$M63=FALSE),"",CONF_ROM*VLOOKUP(N63,Coef!$E$2:$F$17,2,FALSE))</f>
        <v/>
      </c>
      <c r="J63" s="67" t="str">
        <f>IF(OR($B63="",$C63="",$D63="",$E63="",$E63&gt;an_final,$G63="",$M63=FALSE),"",CONF_ROM*VLOOKUP(N63,Coef!$E$2:$F$17,2,FALSE))</f>
        <v/>
      </c>
      <c r="K63" s="226" t="str">
        <f t="shared" si="0"/>
        <v/>
      </c>
      <c r="L63" s="226" t="str">
        <f t="shared" si="1"/>
        <v/>
      </c>
      <c r="M63" s="333" t="b">
        <f t="shared" si="2"/>
        <v>0</v>
      </c>
      <c r="N63" s="37">
        <f t="shared" si="4"/>
        <v>1</v>
      </c>
    </row>
    <row r="64" spans="1:14" x14ac:dyDescent="0.25">
      <c r="A64" s="216">
        <v>55</v>
      </c>
      <c r="B64" s="39"/>
      <c r="C64" s="39"/>
      <c r="D64" s="39"/>
      <c r="E64" s="38"/>
      <c r="F64" s="38"/>
      <c r="G64" s="38"/>
      <c r="H64" s="38"/>
      <c r="I64" s="67" t="str">
        <f>IF(OR($B64="",$C64="",$D64="",$E64="",$E64&lt;an_initial,$E64&gt;an_final,$G64="",$M64=FALSE),"",CONF_ROM*VLOOKUP(N64,Coef!$E$2:$F$17,2,FALSE))</f>
        <v/>
      </c>
      <c r="J64" s="67" t="str">
        <f>IF(OR($B64="",$C64="",$D64="",$E64="",$E64&gt;an_final,$G64="",$M64=FALSE),"",CONF_ROM*VLOOKUP(N64,Coef!$E$2:$F$17,2,FALSE))</f>
        <v/>
      </c>
      <c r="K64" s="226" t="str">
        <f t="shared" si="0"/>
        <v/>
      </c>
      <c r="L64" s="226" t="str">
        <f t="shared" si="1"/>
        <v/>
      </c>
      <c r="M64" s="333" t="b">
        <f t="shared" si="2"/>
        <v>0</v>
      </c>
      <c r="N64" s="37">
        <f t="shared" si="4"/>
        <v>1</v>
      </c>
    </row>
    <row r="65" spans="1:14" x14ac:dyDescent="0.25">
      <c r="A65" s="216">
        <v>56</v>
      </c>
      <c r="B65" s="39"/>
      <c r="C65" s="39"/>
      <c r="D65" s="39"/>
      <c r="E65" s="38"/>
      <c r="F65" s="38"/>
      <c r="G65" s="38"/>
      <c r="H65" s="38"/>
      <c r="I65" s="67" t="str">
        <f>IF(OR($B65="",$C65="",$D65="",$E65="",$E65&lt;an_initial,$E65&gt;an_final,$G65="",$M65=FALSE),"",CONF_ROM*VLOOKUP(N65,Coef!$E$2:$F$17,2,FALSE))</f>
        <v/>
      </c>
      <c r="J65" s="67" t="str">
        <f>IF(OR($B65="",$C65="",$D65="",$E65="",$E65&gt;an_final,$G65="",$M65=FALSE),"",CONF_ROM*VLOOKUP(N65,Coef!$E$2:$F$17,2,FALSE))</f>
        <v/>
      </c>
      <c r="K65" s="226" t="str">
        <f t="shared" si="0"/>
        <v/>
      </c>
      <c r="L65" s="226" t="str">
        <f t="shared" si="1"/>
        <v/>
      </c>
      <c r="M65" s="333" t="b">
        <f t="shared" si="2"/>
        <v>0</v>
      </c>
      <c r="N65" s="37">
        <f t="shared" si="4"/>
        <v>1</v>
      </c>
    </row>
    <row r="66" spans="1:14" x14ac:dyDescent="0.25">
      <c r="A66" s="216">
        <v>57</v>
      </c>
      <c r="B66" s="39"/>
      <c r="C66" s="39"/>
      <c r="D66" s="39"/>
      <c r="E66" s="38"/>
      <c r="F66" s="38"/>
      <c r="G66" s="38"/>
      <c r="H66" s="38"/>
      <c r="I66" s="67" t="str">
        <f>IF(OR($B66="",$C66="",$D66="",$E66="",$E66&lt;an_initial,$E66&gt;an_final,$G66="",$M66=FALSE),"",CONF_ROM*VLOOKUP(N66,Coef!$E$2:$F$17,2,FALSE))</f>
        <v/>
      </c>
      <c r="J66" s="67" t="str">
        <f>IF(OR($B66="",$C66="",$D66="",$E66="",$E66&gt;an_final,$G66="",$M66=FALSE),"",CONF_ROM*VLOOKUP(N66,Coef!$E$2:$F$17,2,FALSE))</f>
        <v/>
      </c>
      <c r="K66" s="226" t="str">
        <f t="shared" si="0"/>
        <v/>
      </c>
      <c r="L66" s="226" t="str">
        <f t="shared" si="1"/>
        <v/>
      </c>
      <c r="M66" s="333" t="b">
        <f t="shared" si="2"/>
        <v>0</v>
      </c>
      <c r="N66" s="37">
        <f t="shared" si="4"/>
        <v>1</v>
      </c>
    </row>
    <row r="67" spans="1:14" x14ac:dyDescent="0.25">
      <c r="A67" s="216">
        <v>58</v>
      </c>
      <c r="B67" s="39"/>
      <c r="C67" s="39"/>
      <c r="D67" s="39"/>
      <c r="E67" s="38"/>
      <c r="F67" s="38"/>
      <c r="G67" s="38"/>
      <c r="H67" s="38"/>
      <c r="I67" s="67" t="str">
        <f>IF(OR($B67="",$C67="",$D67="",$E67="",$E67&lt;an_initial,$E67&gt;an_final,$G67="",$M67=FALSE),"",CONF_ROM*VLOOKUP(N67,Coef!$E$2:$F$17,2,FALSE))</f>
        <v/>
      </c>
      <c r="J67" s="67" t="str">
        <f>IF(OR($B67="",$C67="",$D67="",$E67="",$E67&gt;an_final,$G67="",$M67=FALSE),"",CONF_ROM*VLOOKUP(N67,Coef!$E$2:$F$17,2,FALSE))</f>
        <v/>
      </c>
      <c r="K67" s="226" t="str">
        <f t="shared" si="0"/>
        <v/>
      </c>
      <c r="L67" s="226" t="str">
        <f t="shared" si="1"/>
        <v/>
      </c>
      <c r="M67" s="333" t="b">
        <f t="shared" si="2"/>
        <v>0</v>
      </c>
      <c r="N67" s="37">
        <f t="shared" si="4"/>
        <v>1</v>
      </c>
    </row>
    <row r="68" spans="1:14" x14ac:dyDescent="0.25">
      <c r="A68" s="216">
        <v>59</v>
      </c>
      <c r="B68" s="39"/>
      <c r="C68" s="39"/>
      <c r="D68" s="39"/>
      <c r="E68" s="38"/>
      <c r="F68" s="38"/>
      <c r="G68" s="38"/>
      <c r="H68" s="38"/>
      <c r="I68" s="67" t="str">
        <f>IF(OR($B68="",$C68="",$D68="",$E68="",$E68&lt;an_initial,$E68&gt;an_final,$G68="",$M68=FALSE),"",CONF_ROM*VLOOKUP(N68,Coef!$E$2:$F$17,2,FALSE))</f>
        <v/>
      </c>
      <c r="J68" s="67" t="str">
        <f>IF(OR($B68="",$C68="",$D68="",$E68="",$E68&gt;an_final,$G68="",$M68=FALSE),"",CONF_ROM*VLOOKUP(N68,Coef!$E$2:$F$17,2,FALSE))</f>
        <v/>
      </c>
      <c r="K68" s="226" t="str">
        <f t="shared" si="0"/>
        <v/>
      </c>
      <c r="L68" s="226" t="str">
        <f t="shared" si="1"/>
        <v/>
      </c>
      <c r="M68" s="333" t="b">
        <f t="shared" si="2"/>
        <v>0</v>
      </c>
      <c r="N68" s="37">
        <f t="shared" si="4"/>
        <v>1</v>
      </c>
    </row>
    <row r="69" spans="1:14" x14ac:dyDescent="0.25">
      <c r="A69" s="216">
        <v>60</v>
      </c>
      <c r="B69" s="39"/>
      <c r="C69" s="39"/>
      <c r="D69" s="39"/>
      <c r="E69" s="38"/>
      <c r="F69" s="38"/>
      <c r="G69" s="38"/>
      <c r="H69" s="38"/>
      <c r="I69" s="67" t="str">
        <f>IF(OR($B69="",$C69="",$D69="",$E69="",$E69&lt;an_initial,$E69&gt;an_final,$G69="",$M69=FALSE),"",CONF_ROM*VLOOKUP(N69,Coef!$E$2:$F$17,2,FALSE))</f>
        <v/>
      </c>
      <c r="J69" s="67" t="str">
        <f>IF(OR($B69="",$C69="",$D69="",$E69="",$E69&gt;an_final,$G69="",$M69=FALSE),"",CONF_ROM*VLOOKUP(N69,Coef!$E$2:$F$17,2,FALSE))</f>
        <v/>
      </c>
      <c r="K69" s="226" t="str">
        <f t="shared" si="0"/>
        <v/>
      </c>
      <c r="L69" s="226" t="str">
        <f t="shared" si="1"/>
        <v/>
      </c>
      <c r="M69" s="333" t="b">
        <f t="shared" si="2"/>
        <v>0</v>
      </c>
      <c r="N69" s="37">
        <f t="shared" si="4"/>
        <v>1</v>
      </c>
    </row>
    <row r="70" spans="1:14" x14ac:dyDescent="0.25">
      <c r="A70" s="216">
        <v>61</v>
      </c>
      <c r="B70" s="39"/>
      <c r="C70" s="39"/>
      <c r="D70" s="39"/>
      <c r="E70" s="38"/>
      <c r="F70" s="38"/>
      <c r="G70" s="38"/>
      <c r="H70" s="38"/>
      <c r="I70" s="67" t="str">
        <f>IF(OR($B70="",$C70="",$D70="",$E70="",$E70&lt;an_initial,$E70&gt;an_final,$G70="",$M70=FALSE),"",CONF_ROM*VLOOKUP(N70,Coef!$E$2:$F$17,2,FALSE))</f>
        <v/>
      </c>
      <c r="J70" s="67" t="str">
        <f>IF(OR($B70="",$C70="",$D70="",$E70="",$E70&gt;an_final,$G70="",$M70=FALSE),"",CONF_ROM*VLOOKUP(N70,Coef!$E$2:$F$17,2,FALSE))</f>
        <v/>
      </c>
      <c r="K70" s="226" t="str">
        <f t="shared" si="0"/>
        <v/>
      </c>
      <c r="L70" s="226" t="str">
        <f t="shared" si="1"/>
        <v/>
      </c>
      <c r="M70" s="333" t="b">
        <f t="shared" si="2"/>
        <v>0</v>
      </c>
      <c r="N70" s="37">
        <f t="shared" si="4"/>
        <v>1</v>
      </c>
    </row>
    <row r="71" spans="1:14" x14ac:dyDescent="0.25">
      <c r="A71" s="216">
        <v>62</v>
      </c>
      <c r="B71" s="39"/>
      <c r="C71" s="39"/>
      <c r="D71" s="39"/>
      <c r="E71" s="38"/>
      <c r="F71" s="38"/>
      <c r="G71" s="38"/>
      <c r="H71" s="38"/>
      <c r="I71" s="67" t="str">
        <f>IF(OR($B71="",$C71="",$D71="",$E71="",$E71&lt;an_initial,$E71&gt;an_final,$G71="",$M71=FALSE),"",CONF_ROM*VLOOKUP(N71,Coef!$E$2:$F$17,2,FALSE))</f>
        <v/>
      </c>
      <c r="J71" s="67" t="str">
        <f>IF(OR($B71="",$C71="",$D71="",$E71="",$E71&gt;an_final,$G71="",$M71=FALSE),"",CONF_ROM*VLOOKUP(N71,Coef!$E$2:$F$17,2,FALSE))</f>
        <v/>
      </c>
      <c r="K71" s="226" t="str">
        <f t="shared" si="0"/>
        <v/>
      </c>
      <c r="L71" s="226" t="str">
        <f t="shared" si="1"/>
        <v/>
      </c>
      <c r="M71" s="333" t="b">
        <f t="shared" si="2"/>
        <v>0</v>
      </c>
      <c r="N71" s="37">
        <f t="shared" si="4"/>
        <v>1</v>
      </c>
    </row>
    <row r="72" spans="1:14" x14ac:dyDescent="0.25">
      <c r="A72" s="216">
        <v>63</v>
      </c>
      <c r="B72" s="39"/>
      <c r="C72" s="39"/>
      <c r="D72" s="39"/>
      <c r="E72" s="38"/>
      <c r="F72" s="38"/>
      <c r="G72" s="38"/>
      <c r="H72" s="38"/>
      <c r="I72" s="67" t="str">
        <f>IF(OR($B72="",$C72="",$D72="",$E72="",$E72&lt;an_initial,$E72&gt;an_final,$G72="",$M72=FALSE),"",CONF_ROM*VLOOKUP(N72,Coef!$E$2:$F$17,2,FALSE))</f>
        <v/>
      </c>
      <c r="J72" s="67" t="str">
        <f>IF(OR($B72="",$C72="",$D72="",$E72="",$E72&gt;an_final,$G72="",$M72=FALSE),"",CONF_ROM*VLOOKUP(N72,Coef!$E$2:$F$17,2,FALSE))</f>
        <v/>
      </c>
      <c r="K72" s="226" t="str">
        <f t="shared" si="0"/>
        <v/>
      </c>
      <c r="L72" s="226" t="str">
        <f t="shared" si="1"/>
        <v/>
      </c>
      <c r="M72" s="333" t="b">
        <f t="shared" si="2"/>
        <v>0</v>
      </c>
      <c r="N72" s="37">
        <f t="shared" si="4"/>
        <v>1</v>
      </c>
    </row>
    <row r="73" spans="1:14" x14ac:dyDescent="0.25">
      <c r="A73" s="216">
        <v>64</v>
      </c>
      <c r="B73" s="39"/>
      <c r="C73" s="39"/>
      <c r="D73" s="39"/>
      <c r="E73" s="38"/>
      <c r="F73" s="38"/>
      <c r="G73" s="38"/>
      <c r="H73" s="38"/>
      <c r="I73" s="67" t="str">
        <f>IF(OR($B73="",$C73="",$D73="",$E73="",$E73&lt;an_initial,$E73&gt;an_final,$G73="",$M73=FALSE),"",CONF_ROM*VLOOKUP(N73,Coef!$E$2:$F$17,2,FALSE))</f>
        <v/>
      </c>
      <c r="J73" s="67" t="str">
        <f>IF(OR($B73="",$C73="",$D73="",$E73="",$E73&gt;an_final,$G73="",$M73=FALSE),"",CONF_ROM*VLOOKUP(N73,Coef!$E$2:$F$17,2,FALSE))</f>
        <v/>
      </c>
      <c r="K73" s="226" t="str">
        <f t="shared" si="0"/>
        <v/>
      </c>
      <c r="L73" s="226" t="str">
        <f t="shared" si="1"/>
        <v/>
      </c>
      <c r="M73" s="333" t="b">
        <f t="shared" si="2"/>
        <v>0</v>
      </c>
      <c r="N73" s="37">
        <f t="shared" si="4"/>
        <v>1</v>
      </c>
    </row>
    <row r="74" spans="1:14" x14ac:dyDescent="0.25">
      <c r="A74" s="216">
        <v>65</v>
      </c>
      <c r="B74" s="39"/>
      <c r="C74" s="39"/>
      <c r="D74" s="39"/>
      <c r="E74" s="38"/>
      <c r="F74" s="38"/>
      <c r="G74" s="38"/>
      <c r="H74" s="38"/>
      <c r="I74" s="67" t="str">
        <f>IF(OR($B74="",$C74="",$D74="",$E74="",$E74&lt;an_initial,$E74&gt;an_final,$G74="",$M74=FALSE),"",CONF_ROM*VLOOKUP(N74,Coef!$E$2:$F$17,2,FALSE))</f>
        <v/>
      </c>
      <c r="J74" s="67" t="str">
        <f>IF(OR($B74="",$C74="",$D74="",$E74="",$E74&gt;an_final,$G74="",$M74=FALSE),"",CONF_ROM*VLOOKUP(N74,Coef!$E$2:$F$17,2,FALSE))</f>
        <v/>
      </c>
      <c r="K74" s="226" t="str">
        <f t="shared" ref="K74:K137" si="5">IF(OR($B74="",$C74="",$D74="",$E74="",$E74&gt;an_final,$G74="",$M74=FALSE),"",IF($E74&gt;=an_initial,1,""))</f>
        <v/>
      </c>
      <c r="L74" s="226" t="str">
        <f t="shared" ref="L74:L137" si="6">IF(OR($B74="",$C74="",$D74="",$E74="",$E74&gt;an_final,$G74="",$M74=FALSE),"",1)</f>
        <v/>
      </c>
      <c r="M74" s="333" t="b">
        <f t="shared" ref="M74:M137" si="7">IF(nume_candidat="",FALSE,ISNUMBER(SEARCH(nume_candidat,$B74)))</f>
        <v>0</v>
      </c>
      <c r="N74" s="37">
        <f t="shared" ref="N74:N105" si="8">LEN(B74)-LEN(SUBSTITUTE(B74,",",""))+1</f>
        <v>1</v>
      </c>
    </row>
    <row r="75" spans="1:14" x14ac:dyDescent="0.25">
      <c r="A75" s="216">
        <v>66</v>
      </c>
      <c r="B75" s="39"/>
      <c r="C75" s="39"/>
      <c r="D75" s="39"/>
      <c r="E75" s="38"/>
      <c r="F75" s="38"/>
      <c r="G75" s="38"/>
      <c r="H75" s="38"/>
      <c r="I75" s="67" t="str">
        <f>IF(OR($B75="",$C75="",$D75="",$E75="",$E75&lt;an_initial,$E75&gt;an_final,$G75="",$M75=FALSE),"",CONF_ROM*VLOOKUP(N75,Coef!$E$2:$F$17,2,FALSE))</f>
        <v/>
      </c>
      <c r="J75" s="67" t="str">
        <f>IF(OR($B75="",$C75="",$D75="",$E75="",$E75&gt;an_final,$G75="",$M75=FALSE),"",CONF_ROM*VLOOKUP(N75,Coef!$E$2:$F$17,2,FALSE))</f>
        <v/>
      </c>
      <c r="K75" s="226" t="str">
        <f t="shared" si="5"/>
        <v/>
      </c>
      <c r="L75" s="226" t="str">
        <f t="shared" si="6"/>
        <v/>
      </c>
      <c r="M75" s="333" t="b">
        <f t="shared" si="7"/>
        <v>0</v>
      </c>
      <c r="N75" s="37">
        <f t="shared" si="8"/>
        <v>1</v>
      </c>
    </row>
    <row r="76" spans="1:14" x14ac:dyDescent="0.25">
      <c r="A76" s="216">
        <v>67</v>
      </c>
      <c r="B76" s="39"/>
      <c r="C76" s="39"/>
      <c r="D76" s="39"/>
      <c r="E76" s="38"/>
      <c r="F76" s="38"/>
      <c r="G76" s="38"/>
      <c r="H76" s="38"/>
      <c r="I76" s="67" t="str">
        <f>IF(OR($B76="",$C76="",$D76="",$E76="",$E76&lt;an_initial,$E76&gt;an_final,$G76="",$M76=FALSE),"",CONF_ROM*VLOOKUP(N76,Coef!$E$2:$F$17,2,FALSE))</f>
        <v/>
      </c>
      <c r="J76" s="67" t="str">
        <f>IF(OR($B76="",$C76="",$D76="",$E76="",$E76&gt;an_final,$G76="",$M76=FALSE),"",CONF_ROM*VLOOKUP(N76,Coef!$E$2:$F$17,2,FALSE))</f>
        <v/>
      </c>
      <c r="K76" s="226" t="str">
        <f t="shared" si="5"/>
        <v/>
      </c>
      <c r="L76" s="226" t="str">
        <f t="shared" si="6"/>
        <v/>
      </c>
      <c r="M76" s="333" t="b">
        <f t="shared" si="7"/>
        <v>0</v>
      </c>
      <c r="N76" s="37">
        <f t="shared" si="8"/>
        <v>1</v>
      </c>
    </row>
    <row r="77" spans="1:14" x14ac:dyDescent="0.25">
      <c r="A77" s="216">
        <v>68</v>
      </c>
      <c r="B77" s="39"/>
      <c r="C77" s="39"/>
      <c r="D77" s="39"/>
      <c r="E77" s="38"/>
      <c r="F77" s="38"/>
      <c r="G77" s="38"/>
      <c r="H77" s="38"/>
      <c r="I77" s="67" t="str">
        <f>IF(OR($B77="",$C77="",$D77="",$E77="",$E77&lt;an_initial,$E77&gt;an_final,$G77="",$M77=FALSE),"",CONF_ROM*VLOOKUP(N77,Coef!$E$2:$F$17,2,FALSE))</f>
        <v/>
      </c>
      <c r="J77" s="67" t="str">
        <f>IF(OR($B77="",$C77="",$D77="",$E77="",$E77&gt;an_final,$G77="",$M77=FALSE),"",CONF_ROM*VLOOKUP(N77,Coef!$E$2:$F$17,2,FALSE))</f>
        <v/>
      </c>
      <c r="K77" s="226" t="str">
        <f t="shared" si="5"/>
        <v/>
      </c>
      <c r="L77" s="226" t="str">
        <f t="shared" si="6"/>
        <v/>
      </c>
      <c r="M77" s="333" t="b">
        <f t="shared" si="7"/>
        <v>0</v>
      </c>
      <c r="N77" s="37">
        <f t="shared" si="8"/>
        <v>1</v>
      </c>
    </row>
    <row r="78" spans="1:14" x14ac:dyDescent="0.25">
      <c r="A78" s="216">
        <v>69</v>
      </c>
      <c r="B78" s="39"/>
      <c r="C78" s="39"/>
      <c r="D78" s="39"/>
      <c r="E78" s="38"/>
      <c r="F78" s="38"/>
      <c r="G78" s="38"/>
      <c r="H78" s="38"/>
      <c r="I78" s="67" t="str">
        <f>IF(OR($B78="",$C78="",$D78="",$E78="",$E78&lt;an_initial,$E78&gt;an_final,$G78="",$M78=FALSE),"",CONF_ROM*VLOOKUP(N78,Coef!$E$2:$F$17,2,FALSE))</f>
        <v/>
      </c>
      <c r="J78" s="67" t="str">
        <f>IF(OR($B78="",$C78="",$D78="",$E78="",$E78&gt;an_final,$G78="",$M78=FALSE),"",CONF_ROM*VLOOKUP(N78,Coef!$E$2:$F$17,2,FALSE))</f>
        <v/>
      </c>
      <c r="K78" s="226" t="str">
        <f t="shared" si="5"/>
        <v/>
      </c>
      <c r="L78" s="226" t="str">
        <f t="shared" si="6"/>
        <v/>
      </c>
      <c r="M78" s="333" t="b">
        <f t="shared" si="7"/>
        <v>0</v>
      </c>
      <c r="N78" s="37">
        <f t="shared" si="8"/>
        <v>1</v>
      </c>
    </row>
    <row r="79" spans="1:14" x14ac:dyDescent="0.25">
      <c r="A79" s="216">
        <v>70</v>
      </c>
      <c r="B79" s="39"/>
      <c r="C79" s="39"/>
      <c r="D79" s="39"/>
      <c r="E79" s="38"/>
      <c r="F79" s="38"/>
      <c r="G79" s="38"/>
      <c r="H79" s="38"/>
      <c r="I79" s="67" t="str">
        <f>IF(OR($B79="",$C79="",$D79="",$E79="",$E79&lt;an_initial,$E79&gt;an_final,$G79="",$M79=FALSE),"",CONF_ROM*VLOOKUP(N79,Coef!$E$2:$F$17,2,FALSE))</f>
        <v/>
      </c>
      <c r="J79" s="67" t="str">
        <f>IF(OR($B79="",$C79="",$D79="",$E79="",$E79&gt;an_final,$G79="",$M79=FALSE),"",CONF_ROM*VLOOKUP(N79,Coef!$E$2:$F$17,2,FALSE))</f>
        <v/>
      </c>
      <c r="K79" s="226" t="str">
        <f t="shared" si="5"/>
        <v/>
      </c>
      <c r="L79" s="226" t="str">
        <f t="shared" si="6"/>
        <v/>
      </c>
      <c r="M79" s="333" t="b">
        <f t="shared" si="7"/>
        <v>0</v>
      </c>
      <c r="N79" s="37">
        <f t="shared" si="8"/>
        <v>1</v>
      </c>
    </row>
    <row r="80" spans="1:14" x14ac:dyDescent="0.25">
      <c r="A80" s="216">
        <v>71</v>
      </c>
      <c r="B80" s="39"/>
      <c r="C80" s="39"/>
      <c r="D80" s="39"/>
      <c r="E80" s="38"/>
      <c r="F80" s="38"/>
      <c r="G80" s="38"/>
      <c r="H80" s="38"/>
      <c r="I80" s="67" t="str">
        <f>IF(OR($B80="",$C80="",$D80="",$E80="",$E80&lt;an_initial,$E80&gt;an_final,$G80="",$M80=FALSE),"",CONF_ROM*VLOOKUP(N80,Coef!$E$2:$F$17,2,FALSE))</f>
        <v/>
      </c>
      <c r="J80" s="67" t="str">
        <f>IF(OR($B80="",$C80="",$D80="",$E80="",$E80&gt;an_final,$G80="",$M80=FALSE),"",CONF_ROM*VLOOKUP(N80,Coef!$E$2:$F$17,2,FALSE))</f>
        <v/>
      </c>
      <c r="K80" s="226" t="str">
        <f t="shared" si="5"/>
        <v/>
      </c>
      <c r="L80" s="226" t="str">
        <f t="shared" si="6"/>
        <v/>
      </c>
      <c r="M80" s="333" t="b">
        <f t="shared" si="7"/>
        <v>0</v>
      </c>
      <c r="N80" s="37">
        <f t="shared" si="8"/>
        <v>1</v>
      </c>
    </row>
    <row r="81" spans="1:14" x14ac:dyDescent="0.25">
      <c r="A81" s="216">
        <v>72</v>
      </c>
      <c r="B81" s="39"/>
      <c r="C81" s="39"/>
      <c r="D81" s="39"/>
      <c r="E81" s="38"/>
      <c r="F81" s="38"/>
      <c r="G81" s="38"/>
      <c r="H81" s="38"/>
      <c r="I81" s="67" t="str">
        <f>IF(OR($B81="",$C81="",$D81="",$E81="",$E81&lt;an_initial,$E81&gt;an_final,$G81="",$M81=FALSE),"",CONF_ROM*VLOOKUP(N81,Coef!$E$2:$F$17,2,FALSE))</f>
        <v/>
      </c>
      <c r="J81" s="67" t="str">
        <f>IF(OR($B81="",$C81="",$D81="",$E81="",$E81&gt;an_final,$G81="",$M81=FALSE),"",CONF_ROM*VLOOKUP(N81,Coef!$E$2:$F$17,2,FALSE))</f>
        <v/>
      </c>
      <c r="K81" s="226" t="str">
        <f t="shared" si="5"/>
        <v/>
      </c>
      <c r="L81" s="226" t="str">
        <f t="shared" si="6"/>
        <v/>
      </c>
      <c r="M81" s="333" t="b">
        <f t="shared" si="7"/>
        <v>0</v>
      </c>
      <c r="N81" s="37">
        <f t="shared" si="8"/>
        <v>1</v>
      </c>
    </row>
    <row r="82" spans="1:14" x14ac:dyDescent="0.25">
      <c r="A82" s="216">
        <v>73</v>
      </c>
      <c r="B82" s="39"/>
      <c r="C82" s="39"/>
      <c r="D82" s="39"/>
      <c r="E82" s="38"/>
      <c r="F82" s="38"/>
      <c r="G82" s="38"/>
      <c r="H82" s="38"/>
      <c r="I82" s="67" t="str">
        <f>IF(OR($B82="",$C82="",$D82="",$E82="",$E82&lt;an_initial,$E82&gt;an_final,$G82="",$M82=FALSE),"",CONF_ROM*VLOOKUP(N82,Coef!$E$2:$F$17,2,FALSE))</f>
        <v/>
      </c>
      <c r="J82" s="67" t="str">
        <f>IF(OR($B82="",$C82="",$D82="",$E82="",$E82&gt;an_final,$G82="",$M82=FALSE),"",CONF_ROM*VLOOKUP(N82,Coef!$E$2:$F$17,2,FALSE))</f>
        <v/>
      </c>
      <c r="K82" s="226" t="str">
        <f t="shared" si="5"/>
        <v/>
      </c>
      <c r="L82" s="226" t="str">
        <f t="shared" si="6"/>
        <v/>
      </c>
      <c r="M82" s="333" t="b">
        <f t="shared" si="7"/>
        <v>0</v>
      </c>
      <c r="N82" s="37">
        <f t="shared" si="8"/>
        <v>1</v>
      </c>
    </row>
    <row r="83" spans="1:14" x14ac:dyDescent="0.25">
      <c r="A83" s="216">
        <v>74</v>
      </c>
      <c r="B83" s="39"/>
      <c r="C83" s="39"/>
      <c r="D83" s="39"/>
      <c r="E83" s="38"/>
      <c r="F83" s="38"/>
      <c r="G83" s="38"/>
      <c r="H83" s="38"/>
      <c r="I83" s="67" t="str">
        <f>IF(OR($B83="",$C83="",$D83="",$E83="",$E83&lt;an_initial,$E83&gt;an_final,$G83="",$M83=FALSE),"",CONF_ROM*VLOOKUP(N83,Coef!$E$2:$F$17,2,FALSE))</f>
        <v/>
      </c>
      <c r="J83" s="67" t="str">
        <f>IF(OR($B83="",$C83="",$D83="",$E83="",$E83&gt;an_final,$G83="",$M83=FALSE),"",CONF_ROM*VLOOKUP(N83,Coef!$E$2:$F$17,2,FALSE))</f>
        <v/>
      </c>
      <c r="K83" s="226" t="str">
        <f t="shared" si="5"/>
        <v/>
      </c>
      <c r="L83" s="226" t="str">
        <f t="shared" si="6"/>
        <v/>
      </c>
      <c r="M83" s="333" t="b">
        <f t="shared" si="7"/>
        <v>0</v>
      </c>
      <c r="N83" s="37">
        <f t="shared" si="8"/>
        <v>1</v>
      </c>
    </row>
    <row r="84" spans="1:14" x14ac:dyDescent="0.25">
      <c r="A84" s="216">
        <v>75</v>
      </c>
      <c r="B84" s="39"/>
      <c r="C84" s="39"/>
      <c r="D84" s="39"/>
      <c r="E84" s="38"/>
      <c r="F84" s="38"/>
      <c r="G84" s="38"/>
      <c r="H84" s="38"/>
      <c r="I84" s="67" t="str">
        <f>IF(OR($B84="",$C84="",$D84="",$E84="",$E84&lt;an_initial,$E84&gt;an_final,$G84="",$M84=FALSE),"",CONF_ROM*VLOOKUP(N84,Coef!$E$2:$F$17,2,FALSE))</f>
        <v/>
      </c>
      <c r="J84" s="67" t="str">
        <f>IF(OR($B84="",$C84="",$D84="",$E84="",$E84&gt;an_final,$G84="",$M84=FALSE),"",CONF_ROM*VLOOKUP(N84,Coef!$E$2:$F$17,2,FALSE))</f>
        <v/>
      </c>
      <c r="K84" s="226" t="str">
        <f t="shared" si="5"/>
        <v/>
      </c>
      <c r="L84" s="226" t="str">
        <f t="shared" si="6"/>
        <v/>
      </c>
      <c r="M84" s="333" t="b">
        <f t="shared" si="7"/>
        <v>0</v>
      </c>
      <c r="N84" s="37">
        <f t="shared" si="8"/>
        <v>1</v>
      </c>
    </row>
    <row r="85" spans="1:14" x14ac:dyDescent="0.25">
      <c r="A85" s="216">
        <v>76</v>
      </c>
      <c r="B85" s="39"/>
      <c r="C85" s="39"/>
      <c r="D85" s="39"/>
      <c r="E85" s="38"/>
      <c r="F85" s="38"/>
      <c r="G85" s="38"/>
      <c r="H85" s="38"/>
      <c r="I85" s="67" t="str">
        <f>IF(OR($B85="",$C85="",$D85="",$E85="",$E85&lt;an_initial,$E85&gt;an_final,$G85="",$M85=FALSE),"",CONF_ROM*VLOOKUP(N85,Coef!$E$2:$F$17,2,FALSE))</f>
        <v/>
      </c>
      <c r="J85" s="67" t="str">
        <f>IF(OR($B85="",$C85="",$D85="",$E85="",$E85&gt;an_final,$G85="",$M85=FALSE),"",CONF_ROM*VLOOKUP(N85,Coef!$E$2:$F$17,2,FALSE))</f>
        <v/>
      </c>
      <c r="K85" s="226" t="str">
        <f t="shared" si="5"/>
        <v/>
      </c>
      <c r="L85" s="226" t="str">
        <f t="shared" si="6"/>
        <v/>
      </c>
      <c r="M85" s="333" t="b">
        <f t="shared" si="7"/>
        <v>0</v>
      </c>
      <c r="N85" s="37">
        <f t="shared" si="8"/>
        <v>1</v>
      </c>
    </row>
    <row r="86" spans="1:14" x14ac:dyDescent="0.25">
      <c r="A86" s="216">
        <v>77</v>
      </c>
      <c r="B86" s="39"/>
      <c r="C86" s="39"/>
      <c r="D86" s="39"/>
      <c r="E86" s="38"/>
      <c r="F86" s="38"/>
      <c r="G86" s="38"/>
      <c r="H86" s="38"/>
      <c r="I86" s="67" t="str">
        <f>IF(OR($B86="",$C86="",$D86="",$E86="",$E86&lt;an_initial,$E86&gt;an_final,$G86="",$M86=FALSE),"",CONF_ROM*VLOOKUP(N86,Coef!$E$2:$F$17,2,FALSE))</f>
        <v/>
      </c>
      <c r="J86" s="67" t="str">
        <f>IF(OR($B86="",$C86="",$D86="",$E86="",$E86&gt;an_final,$G86="",$M86=FALSE),"",CONF_ROM*VLOOKUP(N86,Coef!$E$2:$F$17,2,FALSE))</f>
        <v/>
      </c>
      <c r="K86" s="226" t="str">
        <f t="shared" si="5"/>
        <v/>
      </c>
      <c r="L86" s="226" t="str">
        <f t="shared" si="6"/>
        <v/>
      </c>
      <c r="M86" s="333" t="b">
        <f t="shared" si="7"/>
        <v>0</v>
      </c>
      <c r="N86" s="37">
        <f t="shared" si="8"/>
        <v>1</v>
      </c>
    </row>
    <row r="87" spans="1:14" x14ac:dyDescent="0.25">
      <c r="A87" s="216">
        <v>78</v>
      </c>
      <c r="B87" s="39"/>
      <c r="C87" s="39"/>
      <c r="D87" s="39"/>
      <c r="E87" s="38"/>
      <c r="F87" s="38"/>
      <c r="G87" s="38"/>
      <c r="H87" s="38"/>
      <c r="I87" s="67" t="str">
        <f>IF(OR($B87="",$C87="",$D87="",$E87="",$E87&lt;an_initial,$E87&gt;an_final,$G87="",$M87=FALSE),"",CONF_ROM*VLOOKUP(N87,Coef!$E$2:$F$17,2,FALSE))</f>
        <v/>
      </c>
      <c r="J87" s="67" t="str">
        <f>IF(OR($B87="",$C87="",$D87="",$E87="",$E87&gt;an_final,$G87="",$M87=FALSE),"",CONF_ROM*VLOOKUP(N87,Coef!$E$2:$F$17,2,FALSE))</f>
        <v/>
      </c>
      <c r="K87" s="226" t="str">
        <f t="shared" si="5"/>
        <v/>
      </c>
      <c r="L87" s="226" t="str">
        <f t="shared" si="6"/>
        <v/>
      </c>
      <c r="M87" s="333" t="b">
        <f t="shared" si="7"/>
        <v>0</v>
      </c>
      <c r="N87" s="37">
        <f t="shared" si="8"/>
        <v>1</v>
      </c>
    </row>
    <row r="88" spans="1:14" x14ac:dyDescent="0.25">
      <c r="A88" s="216">
        <v>79</v>
      </c>
      <c r="B88" s="39"/>
      <c r="C88" s="39"/>
      <c r="D88" s="39"/>
      <c r="E88" s="38"/>
      <c r="F88" s="38"/>
      <c r="G88" s="38"/>
      <c r="H88" s="38"/>
      <c r="I88" s="67" t="str">
        <f>IF(OR($B88="",$C88="",$D88="",$E88="",$E88&lt;an_initial,$E88&gt;an_final,$G88="",$M88=FALSE),"",CONF_ROM*VLOOKUP(N88,Coef!$E$2:$F$17,2,FALSE))</f>
        <v/>
      </c>
      <c r="J88" s="67" t="str">
        <f>IF(OR($B88="",$C88="",$D88="",$E88="",$E88&gt;an_final,$G88="",$M88=FALSE),"",CONF_ROM*VLOOKUP(N88,Coef!$E$2:$F$17,2,FALSE))</f>
        <v/>
      </c>
      <c r="K88" s="226" t="str">
        <f t="shared" si="5"/>
        <v/>
      </c>
      <c r="L88" s="226" t="str">
        <f t="shared" si="6"/>
        <v/>
      </c>
      <c r="M88" s="333" t="b">
        <f t="shared" si="7"/>
        <v>0</v>
      </c>
      <c r="N88" s="37">
        <f t="shared" si="8"/>
        <v>1</v>
      </c>
    </row>
    <row r="89" spans="1:14" x14ac:dyDescent="0.25">
      <c r="A89" s="216">
        <v>80</v>
      </c>
      <c r="B89" s="39"/>
      <c r="C89" s="39"/>
      <c r="D89" s="39"/>
      <c r="E89" s="38"/>
      <c r="F89" s="38"/>
      <c r="G89" s="38"/>
      <c r="H89" s="38"/>
      <c r="I89" s="67" t="str">
        <f>IF(OR($B89="",$C89="",$D89="",$E89="",$E89&lt;an_initial,$E89&gt;an_final,$G89="",$M89=FALSE),"",CONF_ROM*VLOOKUP(N89,Coef!$E$2:$F$17,2,FALSE))</f>
        <v/>
      </c>
      <c r="J89" s="67" t="str">
        <f>IF(OR($B89="",$C89="",$D89="",$E89="",$E89&gt;an_final,$G89="",$M89=FALSE),"",CONF_ROM*VLOOKUP(N89,Coef!$E$2:$F$17,2,FALSE))</f>
        <v/>
      </c>
      <c r="K89" s="226" t="str">
        <f t="shared" si="5"/>
        <v/>
      </c>
      <c r="L89" s="226" t="str">
        <f t="shared" si="6"/>
        <v/>
      </c>
      <c r="M89" s="333" t="b">
        <f t="shared" si="7"/>
        <v>0</v>
      </c>
      <c r="N89" s="37">
        <f t="shared" si="8"/>
        <v>1</v>
      </c>
    </row>
    <row r="90" spans="1:14" x14ac:dyDescent="0.25">
      <c r="A90" s="216">
        <v>81</v>
      </c>
      <c r="B90" s="39"/>
      <c r="C90" s="39"/>
      <c r="D90" s="39"/>
      <c r="E90" s="38"/>
      <c r="F90" s="38"/>
      <c r="G90" s="38"/>
      <c r="H90" s="38"/>
      <c r="I90" s="67" t="str">
        <f>IF(OR($B90="",$C90="",$D90="",$E90="",$E90&lt;an_initial,$E90&gt;an_final,$G90="",$M90=FALSE),"",CONF_ROM*VLOOKUP(N90,Coef!$E$2:$F$17,2,FALSE))</f>
        <v/>
      </c>
      <c r="J90" s="67" t="str">
        <f>IF(OR($B90="",$C90="",$D90="",$E90="",$E90&gt;an_final,$G90="",$M90=FALSE),"",CONF_ROM*VLOOKUP(N90,Coef!$E$2:$F$17,2,FALSE))</f>
        <v/>
      </c>
      <c r="K90" s="226" t="str">
        <f t="shared" si="5"/>
        <v/>
      </c>
      <c r="L90" s="226" t="str">
        <f t="shared" si="6"/>
        <v/>
      </c>
      <c r="M90" s="333" t="b">
        <f t="shared" si="7"/>
        <v>0</v>
      </c>
      <c r="N90" s="37">
        <f t="shared" si="8"/>
        <v>1</v>
      </c>
    </row>
    <row r="91" spans="1:14" x14ac:dyDescent="0.25">
      <c r="A91" s="216">
        <v>82</v>
      </c>
      <c r="B91" s="39"/>
      <c r="C91" s="39"/>
      <c r="D91" s="39"/>
      <c r="E91" s="38"/>
      <c r="F91" s="38"/>
      <c r="G91" s="38"/>
      <c r="H91" s="38"/>
      <c r="I91" s="67" t="str">
        <f>IF(OR($B91="",$C91="",$D91="",$E91="",$E91&lt;an_initial,$E91&gt;an_final,$G91="",$M91=FALSE),"",CONF_ROM*VLOOKUP(N91,Coef!$E$2:$F$17,2,FALSE))</f>
        <v/>
      </c>
      <c r="J91" s="67" t="str">
        <f>IF(OR($B91="",$C91="",$D91="",$E91="",$E91&gt;an_final,$G91="",$M91=FALSE),"",CONF_ROM*VLOOKUP(N91,Coef!$E$2:$F$17,2,FALSE))</f>
        <v/>
      </c>
      <c r="K91" s="226" t="str">
        <f t="shared" si="5"/>
        <v/>
      </c>
      <c r="L91" s="226" t="str">
        <f t="shared" si="6"/>
        <v/>
      </c>
      <c r="M91" s="333" t="b">
        <f t="shared" si="7"/>
        <v>0</v>
      </c>
      <c r="N91" s="37">
        <f t="shared" si="8"/>
        <v>1</v>
      </c>
    </row>
    <row r="92" spans="1:14" x14ac:dyDescent="0.25">
      <c r="A92" s="216">
        <v>83</v>
      </c>
      <c r="B92" s="39"/>
      <c r="C92" s="39"/>
      <c r="D92" s="39"/>
      <c r="E92" s="38"/>
      <c r="F92" s="38"/>
      <c r="G92" s="38"/>
      <c r="H92" s="38"/>
      <c r="I92" s="67" t="str">
        <f>IF(OR($B92="",$C92="",$D92="",$E92="",$E92&lt;an_initial,$E92&gt;an_final,$G92="",$M92=FALSE),"",CONF_ROM*VLOOKUP(N92,Coef!$E$2:$F$17,2,FALSE))</f>
        <v/>
      </c>
      <c r="J92" s="67" t="str">
        <f>IF(OR($B92="",$C92="",$D92="",$E92="",$E92&gt;an_final,$G92="",$M92=FALSE),"",CONF_ROM*VLOOKUP(N92,Coef!$E$2:$F$17,2,FALSE))</f>
        <v/>
      </c>
      <c r="K92" s="226" t="str">
        <f t="shared" si="5"/>
        <v/>
      </c>
      <c r="L92" s="226" t="str">
        <f t="shared" si="6"/>
        <v/>
      </c>
      <c r="M92" s="333" t="b">
        <f t="shared" si="7"/>
        <v>0</v>
      </c>
      <c r="N92" s="37">
        <f t="shared" si="8"/>
        <v>1</v>
      </c>
    </row>
    <row r="93" spans="1:14" x14ac:dyDescent="0.25">
      <c r="A93" s="216">
        <v>84</v>
      </c>
      <c r="B93" s="39"/>
      <c r="C93" s="39"/>
      <c r="D93" s="39"/>
      <c r="E93" s="38"/>
      <c r="F93" s="38"/>
      <c r="G93" s="38"/>
      <c r="H93" s="38"/>
      <c r="I93" s="67" t="str">
        <f>IF(OR($B93="",$C93="",$D93="",$E93="",$E93&lt;an_initial,$E93&gt;an_final,$G93="",$M93=FALSE),"",CONF_ROM*VLOOKUP(N93,Coef!$E$2:$F$17,2,FALSE))</f>
        <v/>
      </c>
      <c r="J93" s="67" t="str">
        <f>IF(OR($B93="",$C93="",$D93="",$E93="",$E93&gt;an_final,$G93="",$M93=FALSE),"",CONF_ROM*VLOOKUP(N93,Coef!$E$2:$F$17,2,FALSE))</f>
        <v/>
      </c>
      <c r="K93" s="226" t="str">
        <f t="shared" si="5"/>
        <v/>
      </c>
      <c r="L93" s="226" t="str">
        <f t="shared" si="6"/>
        <v/>
      </c>
      <c r="M93" s="333" t="b">
        <f t="shared" si="7"/>
        <v>0</v>
      </c>
      <c r="N93" s="37">
        <f t="shared" si="8"/>
        <v>1</v>
      </c>
    </row>
    <row r="94" spans="1:14" x14ac:dyDescent="0.25">
      <c r="A94" s="216">
        <v>85</v>
      </c>
      <c r="B94" s="39"/>
      <c r="C94" s="39"/>
      <c r="D94" s="39"/>
      <c r="E94" s="38"/>
      <c r="F94" s="38"/>
      <c r="G94" s="38"/>
      <c r="H94" s="38"/>
      <c r="I94" s="67" t="str">
        <f>IF(OR($B94="",$C94="",$D94="",$E94="",$E94&lt;an_initial,$E94&gt;an_final,$G94="",$M94=FALSE),"",CONF_ROM*VLOOKUP(N94,Coef!$E$2:$F$17,2,FALSE))</f>
        <v/>
      </c>
      <c r="J94" s="67" t="str">
        <f>IF(OR($B94="",$C94="",$D94="",$E94="",$E94&gt;an_final,$G94="",$M94=FALSE),"",CONF_ROM*VLOOKUP(N94,Coef!$E$2:$F$17,2,FALSE))</f>
        <v/>
      </c>
      <c r="K94" s="226" t="str">
        <f t="shared" si="5"/>
        <v/>
      </c>
      <c r="L94" s="226" t="str">
        <f t="shared" si="6"/>
        <v/>
      </c>
      <c r="M94" s="333" t="b">
        <f t="shared" si="7"/>
        <v>0</v>
      </c>
      <c r="N94" s="37">
        <f t="shared" si="8"/>
        <v>1</v>
      </c>
    </row>
    <row r="95" spans="1:14" x14ac:dyDescent="0.25">
      <c r="A95" s="216">
        <v>86</v>
      </c>
      <c r="B95" s="39"/>
      <c r="C95" s="39"/>
      <c r="D95" s="39"/>
      <c r="E95" s="38"/>
      <c r="F95" s="38"/>
      <c r="G95" s="38"/>
      <c r="H95" s="38"/>
      <c r="I95" s="67" t="str">
        <f>IF(OR($B95="",$C95="",$D95="",$E95="",$E95&lt;an_initial,$E95&gt;an_final,$G95="",$M95=FALSE),"",CONF_ROM*VLOOKUP(N95,Coef!$E$2:$F$17,2,FALSE))</f>
        <v/>
      </c>
      <c r="J95" s="67" t="str">
        <f>IF(OR($B95="",$C95="",$D95="",$E95="",$E95&gt;an_final,$G95="",$M95=FALSE),"",CONF_ROM*VLOOKUP(N95,Coef!$E$2:$F$17,2,FALSE))</f>
        <v/>
      </c>
      <c r="K95" s="226" t="str">
        <f t="shared" si="5"/>
        <v/>
      </c>
      <c r="L95" s="226" t="str">
        <f t="shared" si="6"/>
        <v/>
      </c>
      <c r="M95" s="333" t="b">
        <f t="shared" si="7"/>
        <v>0</v>
      </c>
      <c r="N95" s="37">
        <f t="shared" si="8"/>
        <v>1</v>
      </c>
    </row>
    <row r="96" spans="1:14" x14ac:dyDescent="0.25">
      <c r="A96" s="216">
        <v>87</v>
      </c>
      <c r="B96" s="39"/>
      <c r="C96" s="39"/>
      <c r="D96" s="39"/>
      <c r="E96" s="38"/>
      <c r="F96" s="38"/>
      <c r="G96" s="38"/>
      <c r="H96" s="38"/>
      <c r="I96" s="67" t="str">
        <f>IF(OR($B96="",$C96="",$D96="",$E96="",$E96&lt;an_initial,$E96&gt;an_final,$G96="",$M96=FALSE),"",CONF_ROM*VLOOKUP(N96,Coef!$E$2:$F$17,2,FALSE))</f>
        <v/>
      </c>
      <c r="J96" s="67" t="str">
        <f>IF(OR($B96="",$C96="",$D96="",$E96="",$E96&gt;an_final,$G96="",$M96=FALSE),"",CONF_ROM*VLOOKUP(N96,Coef!$E$2:$F$17,2,FALSE))</f>
        <v/>
      </c>
      <c r="K96" s="226" t="str">
        <f t="shared" si="5"/>
        <v/>
      </c>
      <c r="L96" s="226" t="str">
        <f t="shared" si="6"/>
        <v/>
      </c>
      <c r="M96" s="333" t="b">
        <f t="shared" si="7"/>
        <v>0</v>
      </c>
      <c r="N96" s="37">
        <f t="shared" si="8"/>
        <v>1</v>
      </c>
    </row>
    <row r="97" spans="1:14" x14ac:dyDescent="0.25">
      <c r="A97" s="216">
        <v>88</v>
      </c>
      <c r="B97" s="39"/>
      <c r="C97" s="39"/>
      <c r="D97" s="39"/>
      <c r="E97" s="38"/>
      <c r="F97" s="38"/>
      <c r="G97" s="38"/>
      <c r="H97" s="38"/>
      <c r="I97" s="67" t="str">
        <f>IF(OR($B97="",$C97="",$D97="",$E97="",$E97&lt;an_initial,$E97&gt;an_final,$G97="",$M97=FALSE),"",CONF_ROM*VLOOKUP(N97,Coef!$E$2:$F$17,2,FALSE))</f>
        <v/>
      </c>
      <c r="J97" s="67" t="str">
        <f>IF(OR($B97="",$C97="",$D97="",$E97="",$E97&gt;an_final,$G97="",$M97=FALSE),"",CONF_ROM*VLOOKUP(N97,Coef!$E$2:$F$17,2,FALSE))</f>
        <v/>
      </c>
      <c r="K97" s="226" t="str">
        <f t="shared" si="5"/>
        <v/>
      </c>
      <c r="L97" s="226" t="str">
        <f t="shared" si="6"/>
        <v/>
      </c>
      <c r="M97" s="333" t="b">
        <f t="shared" si="7"/>
        <v>0</v>
      </c>
      <c r="N97" s="37">
        <f t="shared" si="8"/>
        <v>1</v>
      </c>
    </row>
    <row r="98" spans="1:14" x14ac:dyDescent="0.25">
      <c r="A98" s="216">
        <v>89</v>
      </c>
      <c r="B98" s="39"/>
      <c r="C98" s="39"/>
      <c r="D98" s="39"/>
      <c r="E98" s="38"/>
      <c r="F98" s="38"/>
      <c r="G98" s="38"/>
      <c r="H98" s="38"/>
      <c r="I98" s="67" t="str">
        <f>IF(OR($B98="",$C98="",$D98="",$E98="",$E98&lt;an_initial,$E98&gt;an_final,$G98="",$M98=FALSE),"",CONF_ROM*VLOOKUP(N98,Coef!$E$2:$F$17,2,FALSE))</f>
        <v/>
      </c>
      <c r="J98" s="67" t="str">
        <f>IF(OR($B98="",$C98="",$D98="",$E98="",$E98&gt;an_final,$G98="",$M98=FALSE),"",CONF_ROM*VLOOKUP(N98,Coef!$E$2:$F$17,2,FALSE))</f>
        <v/>
      </c>
      <c r="K98" s="226" t="str">
        <f t="shared" si="5"/>
        <v/>
      </c>
      <c r="L98" s="226" t="str">
        <f t="shared" si="6"/>
        <v/>
      </c>
      <c r="M98" s="333" t="b">
        <f t="shared" si="7"/>
        <v>0</v>
      </c>
      <c r="N98" s="37">
        <f t="shared" si="8"/>
        <v>1</v>
      </c>
    </row>
    <row r="99" spans="1:14" x14ac:dyDescent="0.25">
      <c r="A99" s="216">
        <v>90</v>
      </c>
      <c r="B99" s="39"/>
      <c r="C99" s="39"/>
      <c r="D99" s="39"/>
      <c r="E99" s="38"/>
      <c r="F99" s="38"/>
      <c r="G99" s="38"/>
      <c r="H99" s="38"/>
      <c r="I99" s="67" t="str">
        <f>IF(OR($B99="",$C99="",$D99="",$E99="",$E99&lt;an_initial,$E99&gt;an_final,$G99="",$M99=FALSE),"",CONF_ROM*VLOOKUP(N99,Coef!$E$2:$F$17,2,FALSE))</f>
        <v/>
      </c>
      <c r="J99" s="67" t="str">
        <f>IF(OR($B99="",$C99="",$D99="",$E99="",$E99&gt;an_final,$G99="",$M99=FALSE),"",CONF_ROM*VLOOKUP(N99,Coef!$E$2:$F$17,2,FALSE))</f>
        <v/>
      </c>
      <c r="K99" s="226" t="str">
        <f t="shared" si="5"/>
        <v/>
      </c>
      <c r="L99" s="226" t="str">
        <f t="shared" si="6"/>
        <v/>
      </c>
      <c r="M99" s="333" t="b">
        <f t="shared" si="7"/>
        <v>0</v>
      </c>
      <c r="N99" s="37">
        <f t="shared" si="8"/>
        <v>1</v>
      </c>
    </row>
    <row r="100" spans="1:14" x14ac:dyDescent="0.25">
      <c r="A100" s="216">
        <v>91</v>
      </c>
      <c r="B100" s="39"/>
      <c r="C100" s="39"/>
      <c r="D100" s="39"/>
      <c r="E100" s="38"/>
      <c r="F100" s="38"/>
      <c r="G100" s="38"/>
      <c r="H100" s="38"/>
      <c r="I100" s="67" t="str">
        <f>IF(OR($B100="",$C100="",$D100="",$E100="",$E100&lt;an_initial,$E100&gt;an_final,$G100="",$M100=FALSE),"",CONF_ROM*VLOOKUP(N100,Coef!$E$2:$F$17,2,FALSE))</f>
        <v/>
      </c>
      <c r="J100" s="67" t="str">
        <f>IF(OR($B100="",$C100="",$D100="",$E100="",$E100&gt;an_final,$G100="",$M100=FALSE),"",CONF_ROM*VLOOKUP(N100,Coef!$E$2:$F$17,2,FALSE))</f>
        <v/>
      </c>
      <c r="K100" s="226" t="str">
        <f t="shared" si="5"/>
        <v/>
      </c>
      <c r="L100" s="226" t="str">
        <f t="shared" si="6"/>
        <v/>
      </c>
      <c r="M100" s="333" t="b">
        <f t="shared" si="7"/>
        <v>0</v>
      </c>
      <c r="N100" s="37">
        <f t="shared" si="8"/>
        <v>1</v>
      </c>
    </row>
    <row r="101" spans="1:14" x14ac:dyDescent="0.25">
      <c r="A101" s="216">
        <v>92</v>
      </c>
      <c r="B101" s="39"/>
      <c r="C101" s="39"/>
      <c r="D101" s="39"/>
      <c r="E101" s="38"/>
      <c r="F101" s="38"/>
      <c r="G101" s="38"/>
      <c r="H101" s="38"/>
      <c r="I101" s="67" t="str">
        <f>IF(OR($B101="",$C101="",$D101="",$E101="",$E101&lt;an_initial,$E101&gt;an_final,$G101="",$M101=FALSE),"",CONF_ROM*VLOOKUP(N101,Coef!$E$2:$F$17,2,FALSE))</f>
        <v/>
      </c>
      <c r="J101" s="67" t="str">
        <f>IF(OR($B101="",$C101="",$D101="",$E101="",$E101&gt;an_final,$G101="",$M101=FALSE),"",CONF_ROM*VLOOKUP(N101,Coef!$E$2:$F$17,2,FALSE))</f>
        <v/>
      </c>
      <c r="K101" s="226" t="str">
        <f t="shared" si="5"/>
        <v/>
      </c>
      <c r="L101" s="226" t="str">
        <f t="shared" si="6"/>
        <v/>
      </c>
      <c r="M101" s="333" t="b">
        <f t="shared" si="7"/>
        <v>0</v>
      </c>
      <c r="N101" s="37">
        <f t="shared" si="8"/>
        <v>1</v>
      </c>
    </row>
    <row r="102" spans="1:14" x14ac:dyDescent="0.25">
      <c r="A102" s="216">
        <v>93</v>
      </c>
      <c r="B102" s="39"/>
      <c r="C102" s="39"/>
      <c r="D102" s="39"/>
      <c r="E102" s="38"/>
      <c r="F102" s="38"/>
      <c r="G102" s="38"/>
      <c r="H102" s="38"/>
      <c r="I102" s="67" t="str">
        <f>IF(OR($B102="",$C102="",$D102="",$E102="",$E102&lt;an_initial,$E102&gt;an_final,$G102="",$M102=FALSE),"",CONF_ROM*VLOOKUP(N102,Coef!$E$2:$F$17,2,FALSE))</f>
        <v/>
      </c>
      <c r="J102" s="67" t="str">
        <f>IF(OR($B102="",$C102="",$D102="",$E102="",$E102&gt;an_final,$G102="",$M102=FALSE),"",CONF_ROM*VLOOKUP(N102,Coef!$E$2:$F$17,2,FALSE))</f>
        <v/>
      </c>
      <c r="K102" s="226" t="str">
        <f t="shared" si="5"/>
        <v/>
      </c>
      <c r="L102" s="226" t="str">
        <f t="shared" si="6"/>
        <v/>
      </c>
      <c r="M102" s="333" t="b">
        <f t="shared" si="7"/>
        <v>0</v>
      </c>
      <c r="N102" s="37">
        <f t="shared" si="8"/>
        <v>1</v>
      </c>
    </row>
    <row r="103" spans="1:14" x14ac:dyDescent="0.25">
      <c r="A103" s="216">
        <v>94</v>
      </c>
      <c r="B103" s="39"/>
      <c r="C103" s="39"/>
      <c r="D103" s="39"/>
      <c r="E103" s="38"/>
      <c r="F103" s="38"/>
      <c r="G103" s="38"/>
      <c r="H103" s="38"/>
      <c r="I103" s="67" t="str">
        <f>IF(OR($B103="",$C103="",$D103="",$E103="",$E103&lt;an_initial,$E103&gt;an_final,$G103="",$M103=FALSE),"",CONF_ROM*VLOOKUP(N103,Coef!$E$2:$F$17,2,FALSE))</f>
        <v/>
      </c>
      <c r="J103" s="67" t="str">
        <f>IF(OR($B103="",$C103="",$D103="",$E103="",$E103&gt;an_final,$G103="",$M103=FALSE),"",CONF_ROM*VLOOKUP(N103,Coef!$E$2:$F$17,2,FALSE))</f>
        <v/>
      </c>
      <c r="K103" s="226" t="str">
        <f t="shared" si="5"/>
        <v/>
      </c>
      <c r="L103" s="226" t="str">
        <f t="shared" si="6"/>
        <v/>
      </c>
      <c r="M103" s="333" t="b">
        <f t="shared" si="7"/>
        <v>0</v>
      </c>
      <c r="N103" s="37">
        <f t="shared" si="8"/>
        <v>1</v>
      </c>
    </row>
    <row r="104" spans="1:14" x14ac:dyDescent="0.25">
      <c r="A104" s="216">
        <v>95</v>
      </c>
      <c r="B104" s="39"/>
      <c r="C104" s="39"/>
      <c r="D104" s="39"/>
      <c r="E104" s="38"/>
      <c r="F104" s="38"/>
      <c r="G104" s="38"/>
      <c r="H104" s="38"/>
      <c r="I104" s="67" t="str">
        <f>IF(OR($B104="",$C104="",$D104="",$E104="",$E104&lt;an_initial,$E104&gt;an_final,$G104="",$M104=FALSE),"",CONF_ROM*VLOOKUP(N104,Coef!$E$2:$F$17,2,FALSE))</f>
        <v/>
      </c>
      <c r="J104" s="67" t="str">
        <f>IF(OR($B104="",$C104="",$D104="",$E104="",$E104&gt;an_final,$G104="",$M104=FALSE),"",CONF_ROM*VLOOKUP(N104,Coef!$E$2:$F$17,2,FALSE))</f>
        <v/>
      </c>
      <c r="K104" s="226" t="str">
        <f t="shared" si="5"/>
        <v/>
      </c>
      <c r="L104" s="226" t="str">
        <f t="shared" si="6"/>
        <v/>
      </c>
      <c r="M104" s="333" t="b">
        <f t="shared" si="7"/>
        <v>0</v>
      </c>
      <c r="N104" s="37">
        <f t="shared" si="8"/>
        <v>1</v>
      </c>
    </row>
    <row r="105" spans="1:14" x14ac:dyDescent="0.25">
      <c r="A105" s="216">
        <v>96</v>
      </c>
      <c r="B105" s="39"/>
      <c r="C105" s="39"/>
      <c r="D105" s="39"/>
      <c r="E105" s="38"/>
      <c r="F105" s="38"/>
      <c r="G105" s="38"/>
      <c r="H105" s="38"/>
      <c r="I105" s="67" t="str">
        <f>IF(OR($B105="",$C105="",$D105="",$E105="",$E105&lt;an_initial,$E105&gt;an_final,$G105="",$M105=FALSE),"",CONF_ROM*VLOOKUP(N105,Coef!$E$2:$F$17,2,FALSE))</f>
        <v/>
      </c>
      <c r="J105" s="67" t="str">
        <f>IF(OR($B105="",$C105="",$D105="",$E105="",$E105&gt;an_final,$G105="",$M105=FALSE),"",CONF_ROM*VLOOKUP(N105,Coef!$E$2:$F$17,2,FALSE))</f>
        <v/>
      </c>
      <c r="K105" s="226" t="str">
        <f t="shared" si="5"/>
        <v/>
      </c>
      <c r="L105" s="226" t="str">
        <f t="shared" si="6"/>
        <v/>
      </c>
      <c r="M105" s="333" t="b">
        <f t="shared" si="7"/>
        <v>0</v>
      </c>
      <c r="N105" s="37">
        <f t="shared" si="8"/>
        <v>1</v>
      </c>
    </row>
    <row r="106" spans="1:14" x14ac:dyDescent="0.25">
      <c r="A106" s="216">
        <v>97</v>
      </c>
      <c r="B106" s="39"/>
      <c r="C106" s="39"/>
      <c r="D106" s="39"/>
      <c r="E106" s="38"/>
      <c r="F106" s="38"/>
      <c r="G106" s="38"/>
      <c r="H106" s="38"/>
      <c r="I106" s="67" t="str">
        <f>IF(OR($B106="",$C106="",$D106="",$E106="",$E106&lt;an_initial,$E106&gt;an_final,$G106="",$M106=FALSE),"",CONF_ROM*VLOOKUP(N106,Coef!$E$2:$F$17,2,FALSE))</f>
        <v/>
      </c>
      <c r="J106" s="67" t="str">
        <f>IF(OR($B106="",$C106="",$D106="",$E106="",$E106&gt;an_final,$G106="",$M106=FALSE),"",CONF_ROM*VLOOKUP(N106,Coef!$E$2:$F$17,2,FALSE))</f>
        <v/>
      </c>
      <c r="K106" s="226" t="str">
        <f t="shared" si="5"/>
        <v/>
      </c>
      <c r="L106" s="226" t="str">
        <f t="shared" si="6"/>
        <v/>
      </c>
      <c r="M106" s="333" t="b">
        <f t="shared" si="7"/>
        <v>0</v>
      </c>
      <c r="N106" s="37">
        <f t="shared" ref="N106:N137" si="9">LEN(B106)-LEN(SUBSTITUTE(B106,",",""))+1</f>
        <v>1</v>
      </c>
    </row>
    <row r="107" spans="1:14" x14ac:dyDescent="0.25">
      <c r="A107" s="216">
        <v>98</v>
      </c>
      <c r="B107" s="39"/>
      <c r="C107" s="39"/>
      <c r="D107" s="39"/>
      <c r="E107" s="38"/>
      <c r="F107" s="38"/>
      <c r="G107" s="38"/>
      <c r="H107" s="38"/>
      <c r="I107" s="67" t="str">
        <f>IF(OR($B107="",$C107="",$D107="",$E107="",$E107&lt;an_initial,$E107&gt;an_final,$G107="",$M107=FALSE),"",CONF_ROM*VLOOKUP(N107,Coef!$E$2:$F$17,2,FALSE))</f>
        <v/>
      </c>
      <c r="J107" s="67" t="str">
        <f>IF(OR($B107="",$C107="",$D107="",$E107="",$E107&gt;an_final,$G107="",$M107=FALSE),"",CONF_ROM*VLOOKUP(N107,Coef!$E$2:$F$17,2,FALSE))</f>
        <v/>
      </c>
      <c r="K107" s="226" t="str">
        <f t="shared" si="5"/>
        <v/>
      </c>
      <c r="L107" s="226" t="str">
        <f t="shared" si="6"/>
        <v/>
      </c>
      <c r="M107" s="333" t="b">
        <f t="shared" si="7"/>
        <v>0</v>
      </c>
      <c r="N107" s="37">
        <f t="shared" si="9"/>
        <v>1</v>
      </c>
    </row>
    <row r="108" spans="1:14" x14ac:dyDescent="0.25">
      <c r="A108" s="216">
        <v>99</v>
      </c>
      <c r="B108" s="39"/>
      <c r="C108" s="39"/>
      <c r="D108" s="39"/>
      <c r="E108" s="38"/>
      <c r="F108" s="38"/>
      <c r="G108" s="38"/>
      <c r="H108" s="38"/>
      <c r="I108" s="67" t="str">
        <f>IF(OR($B108="",$C108="",$D108="",$E108="",$E108&lt;an_initial,$E108&gt;an_final,$G108="",$M108=FALSE),"",CONF_ROM*VLOOKUP(N108,Coef!$E$2:$F$17,2,FALSE))</f>
        <v/>
      </c>
      <c r="J108" s="67" t="str">
        <f>IF(OR($B108="",$C108="",$D108="",$E108="",$E108&gt;an_final,$G108="",$M108=FALSE),"",CONF_ROM*VLOOKUP(N108,Coef!$E$2:$F$17,2,FALSE))</f>
        <v/>
      </c>
      <c r="K108" s="226" t="str">
        <f t="shared" si="5"/>
        <v/>
      </c>
      <c r="L108" s="226" t="str">
        <f t="shared" si="6"/>
        <v/>
      </c>
      <c r="M108" s="333" t="b">
        <f t="shared" si="7"/>
        <v>0</v>
      </c>
      <c r="N108" s="37">
        <f t="shared" si="9"/>
        <v>1</v>
      </c>
    </row>
    <row r="109" spans="1:14" x14ac:dyDescent="0.25">
      <c r="A109" s="216">
        <v>100</v>
      </c>
      <c r="B109" s="39"/>
      <c r="C109" s="39"/>
      <c r="D109" s="39"/>
      <c r="E109" s="38"/>
      <c r="F109" s="38"/>
      <c r="G109" s="38"/>
      <c r="H109" s="38"/>
      <c r="I109" s="67" t="str">
        <f>IF(OR($B109="",$C109="",$D109="",$E109="",$E109&lt;an_initial,$E109&gt;an_final,$G109="",$M109=FALSE),"",CONF_ROM*VLOOKUP(N109,Coef!$E$2:$F$17,2,FALSE))</f>
        <v/>
      </c>
      <c r="J109" s="67" t="str">
        <f>IF(OR($B109="",$C109="",$D109="",$E109="",$E109&gt;an_final,$G109="",$M109=FALSE),"",CONF_ROM*VLOOKUP(N109,Coef!$E$2:$F$17,2,FALSE))</f>
        <v/>
      </c>
      <c r="K109" s="226" t="str">
        <f t="shared" si="5"/>
        <v/>
      </c>
      <c r="L109" s="226" t="str">
        <f t="shared" si="6"/>
        <v/>
      </c>
      <c r="M109" s="333" t="b">
        <f t="shared" si="7"/>
        <v>0</v>
      </c>
      <c r="N109" s="37">
        <f t="shared" si="9"/>
        <v>1</v>
      </c>
    </row>
    <row r="110" spans="1:14" x14ac:dyDescent="0.25">
      <c r="A110" s="216">
        <v>101</v>
      </c>
      <c r="B110" s="39"/>
      <c r="C110" s="39"/>
      <c r="D110" s="39"/>
      <c r="E110" s="38"/>
      <c r="F110" s="38"/>
      <c r="G110" s="38"/>
      <c r="H110" s="38"/>
      <c r="I110" s="67" t="str">
        <f>IF(OR($B110="",$C110="",$D110="",$E110="",$E110&lt;an_initial,$E110&gt;an_final,$G110="",$M110=FALSE),"",CONF_ROM*VLOOKUP(N110,Coef!$E$2:$F$17,2,FALSE))</f>
        <v/>
      </c>
      <c r="J110" s="67" t="str">
        <f>IF(OR($B110="",$C110="",$D110="",$E110="",$E110&gt;an_final,$G110="",$M110=FALSE),"",CONF_ROM*VLOOKUP(N110,Coef!$E$2:$F$17,2,FALSE))</f>
        <v/>
      </c>
      <c r="K110" s="226" t="str">
        <f t="shared" si="5"/>
        <v/>
      </c>
      <c r="L110" s="226" t="str">
        <f t="shared" si="6"/>
        <v/>
      </c>
      <c r="M110" s="333" t="b">
        <f t="shared" si="7"/>
        <v>0</v>
      </c>
      <c r="N110" s="37">
        <f t="shared" si="9"/>
        <v>1</v>
      </c>
    </row>
    <row r="111" spans="1:14" x14ac:dyDescent="0.25">
      <c r="A111" s="216">
        <v>102</v>
      </c>
      <c r="B111" s="39"/>
      <c r="C111" s="39"/>
      <c r="D111" s="39"/>
      <c r="E111" s="38"/>
      <c r="F111" s="38"/>
      <c r="G111" s="38"/>
      <c r="H111" s="38"/>
      <c r="I111" s="67" t="str">
        <f>IF(OR($B111="",$C111="",$D111="",$E111="",$E111&lt;an_initial,$E111&gt;an_final,$G111="",$M111=FALSE),"",CONF_ROM*VLOOKUP(N111,Coef!$E$2:$F$17,2,FALSE))</f>
        <v/>
      </c>
      <c r="J111" s="67" t="str">
        <f>IF(OR($B111="",$C111="",$D111="",$E111="",$E111&gt;an_final,$G111="",$M111=FALSE),"",CONF_ROM*VLOOKUP(N111,Coef!$E$2:$F$17,2,FALSE))</f>
        <v/>
      </c>
      <c r="K111" s="226" t="str">
        <f t="shared" si="5"/>
        <v/>
      </c>
      <c r="L111" s="226" t="str">
        <f t="shared" si="6"/>
        <v/>
      </c>
      <c r="M111" s="333" t="b">
        <f t="shared" si="7"/>
        <v>0</v>
      </c>
      <c r="N111" s="37">
        <f t="shared" si="9"/>
        <v>1</v>
      </c>
    </row>
    <row r="112" spans="1:14" x14ac:dyDescent="0.25">
      <c r="A112" s="216">
        <v>103</v>
      </c>
      <c r="B112" s="39"/>
      <c r="C112" s="39"/>
      <c r="D112" s="39"/>
      <c r="E112" s="38"/>
      <c r="F112" s="38"/>
      <c r="G112" s="38"/>
      <c r="H112" s="38"/>
      <c r="I112" s="67" t="str">
        <f>IF(OR($B112="",$C112="",$D112="",$E112="",$E112&lt;an_initial,$E112&gt;an_final,$G112="",$M112=FALSE),"",CONF_ROM*VLOOKUP(N112,Coef!$E$2:$F$17,2,FALSE))</f>
        <v/>
      </c>
      <c r="J112" s="67" t="str">
        <f>IF(OR($B112="",$C112="",$D112="",$E112="",$E112&gt;an_final,$G112="",$M112=FALSE),"",CONF_ROM*VLOOKUP(N112,Coef!$E$2:$F$17,2,FALSE))</f>
        <v/>
      </c>
      <c r="K112" s="226" t="str">
        <f t="shared" si="5"/>
        <v/>
      </c>
      <c r="L112" s="226" t="str">
        <f t="shared" si="6"/>
        <v/>
      </c>
      <c r="M112" s="333" t="b">
        <f t="shared" si="7"/>
        <v>0</v>
      </c>
      <c r="N112" s="37">
        <f t="shared" si="9"/>
        <v>1</v>
      </c>
    </row>
    <row r="113" spans="1:14" x14ac:dyDescent="0.25">
      <c r="A113" s="216">
        <v>104</v>
      </c>
      <c r="B113" s="39"/>
      <c r="C113" s="39"/>
      <c r="D113" s="39"/>
      <c r="E113" s="38"/>
      <c r="F113" s="38"/>
      <c r="G113" s="38"/>
      <c r="H113" s="38"/>
      <c r="I113" s="67" t="str">
        <f>IF(OR($B113="",$C113="",$D113="",$E113="",$E113&lt;an_initial,$E113&gt;an_final,$G113="",$M113=FALSE),"",CONF_ROM*VLOOKUP(N113,Coef!$E$2:$F$17,2,FALSE))</f>
        <v/>
      </c>
      <c r="J113" s="67" t="str">
        <f>IF(OR($B113="",$C113="",$D113="",$E113="",$E113&gt;an_final,$G113="",$M113=FALSE),"",CONF_ROM*VLOOKUP(N113,Coef!$E$2:$F$17,2,FALSE))</f>
        <v/>
      </c>
      <c r="K113" s="226" t="str">
        <f t="shared" si="5"/>
        <v/>
      </c>
      <c r="L113" s="226" t="str">
        <f t="shared" si="6"/>
        <v/>
      </c>
      <c r="M113" s="333" t="b">
        <f t="shared" si="7"/>
        <v>0</v>
      </c>
      <c r="N113" s="37">
        <f t="shared" si="9"/>
        <v>1</v>
      </c>
    </row>
    <row r="114" spans="1:14" x14ac:dyDescent="0.25">
      <c r="A114" s="216">
        <v>105</v>
      </c>
      <c r="B114" s="39"/>
      <c r="C114" s="39"/>
      <c r="D114" s="39"/>
      <c r="E114" s="38"/>
      <c r="F114" s="38"/>
      <c r="G114" s="38"/>
      <c r="H114" s="38"/>
      <c r="I114" s="67" t="str">
        <f>IF(OR($B114="",$C114="",$D114="",$E114="",$E114&lt;an_initial,$E114&gt;an_final,$G114="",$M114=FALSE),"",CONF_ROM*VLOOKUP(N114,Coef!$E$2:$F$17,2,FALSE))</f>
        <v/>
      </c>
      <c r="J114" s="67" t="str">
        <f>IF(OR($B114="",$C114="",$D114="",$E114="",$E114&gt;an_final,$G114="",$M114=FALSE),"",CONF_ROM*VLOOKUP(N114,Coef!$E$2:$F$17,2,FALSE))</f>
        <v/>
      </c>
      <c r="K114" s="226" t="str">
        <f t="shared" si="5"/>
        <v/>
      </c>
      <c r="L114" s="226" t="str">
        <f t="shared" si="6"/>
        <v/>
      </c>
      <c r="M114" s="333" t="b">
        <f t="shared" si="7"/>
        <v>0</v>
      </c>
      <c r="N114" s="37">
        <f t="shared" si="9"/>
        <v>1</v>
      </c>
    </row>
    <row r="115" spans="1:14" x14ac:dyDescent="0.25">
      <c r="A115" s="216">
        <v>106</v>
      </c>
      <c r="B115" s="39"/>
      <c r="C115" s="39"/>
      <c r="D115" s="39"/>
      <c r="E115" s="38"/>
      <c r="F115" s="38"/>
      <c r="G115" s="38"/>
      <c r="H115" s="38"/>
      <c r="I115" s="67" t="str">
        <f>IF(OR($B115="",$C115="",$D115="",$E115="",$E115&lt;an_initial,$E115&gt;an_final,$G115="",$M115=FALSE),"",CONF_ROM*VLOOKUP(N115,Coef!$E$2:$F$17,2,FALSE))</f>
        <v/>
      </c>
      <c r="J115" s="67" t="str">
        <f>IF(OR($B115="",$C115="",$D115="",$E115="",$E115&gt;an_final,$G115="",$M115=FALSE),"",CONF_ROM*VLOOKUP(N115,Coef!$E$2:$F$17,2,FALSE))</f>
        <v/>
      </c>
      <c r="K115" s="226" t="str">
        <f t="shared" si="5"/>
        <v/>
      </c>
      <c r="L115" s="226" t="str">
        <f t="shared" si="6"/>
        <v/>
      </c>
      <c r="M115" s="333" t="b">
        <f t="shared" si="7"/>
        <v>0</v>
      </c>
      <c r="N115" s="37">
        <f t="shared" si="9"/>
        <v>1</v>
      </c>
    </row>
    <row r="116" spans="1:14" x14ac:dyDescent="0.25">
      <c r="A116" s="216">
        <v>107</v>
      </c>
      <c r="B116" s="39"/>
      <c r="C116" s="39"/>
      <c r="D116" s="39"/>
      <c r="E116" s="38"/>
      <c r="F116" s="38"/>
      <c r="G116" s="38"/>
      <c r="H116" s="38"/>
      <c r="I116" s="67" t="str">
        <f>IF(OR($B116="",$C116="",$D116="",$E116="",$E116&lt;an_initial,$E116&gt;an_final,$G116="",$M116=FALSE),"",CONF_ROM*VLOOKUP(N116,Coef!$E$2:$F$17,2,FALSE))</f>
        <v/>
      </c>
      <c r="J116" s="67" t="str">
        <f>IF(OR($B116="",$C116="",$D116="",$E116="",$E116&gt;an_final,$G116="",$M116=FALSE),"",CONF_ROM*VLOOKUP(N116,Coef!$E$2:$F$17,2,FALSE))</f>
        <v/>
      </c>
      <c r="K116" s="226" t="str">
        <f t="shared" si="5"/>
        <v/>
      </c>
      <c r="L116" s="226" t="str">
        <f t="shared" si="6"/>
        <v/>
      </c>
      <c r="M116" s="333" t="b">
        <f t="shared" si="7"/>
        <v>0</v>
      </c>
      <c r="N116" s="37">
        <f t="shared" si="9"/>
        <v>1</v>
      </c>
    </row>
    <row r="117" spans="1:14" x14ac:dyDescent="0.25">
      <c r="A117" s="216">
        <v>108</v>
      </c>
      <c r="B117" s="39"/>
      <c r="C117" s="39"/>
      <c r="D117" s="39"/>
      <c r="E117" s="38"/>
      <c r="F117" s="38"/>
      <c r="G117" s="38"/>
      <c r="H117" s="38"/>
      <c r="I117" s="67" t="str">
        <f>IF(OR($B117="",$C117="",$D117="",$E117="",$E117&lt;an_initial,$E117&gt;an_final,$G117="",$M117=FALSE),"",CONF_ROM*VLOOKUP(N117,Coef!$E$2:$F$17,2,FALSE))</f>
        <v/>
      </c>
      <c r="J117" s="67" t="str">
        <f>IF(OR($B117="",$C117="",$D117="",$E117="",$E117&gt;an_final,$G117="",$M117=FALSE),"",CONF_ROM*VLOOKUP(N117,Coef!$E$2:$F$17,2,FALSE))</f>
        <v/>
      </c>
      <c r="K117" s="226" t="str">
        <f t="shared" si="5"/>
        <v/>
      </c>
      <c r="L117" s="226" t="str">
        <f t="shared" si="6"/>
        <v/>
      </c>
      <c r="M117" s="333" t="b">
        <f t="shared" si="7"/>
        <v>0</v>
      </c>
      <c r="N117" s="37">
        <f t="shared" si="9"/>
        <v>1</v>
      </c>
    </row>
    <row r="118" spans="1:14" x14ac:dyDescent="0.25">
      <c r="A118" s="216">
        <v>109</v>
      </c>
      <c r="B118" s="39"/>
      <c r="C118" s="39"/>
      <c r="D118" s="39"/>
      <c r="E118" s="38"/>
      <c r="F118" s="38"/>
      <c r="G118" s="38"/>
      <c r="H118" s="38"/>
      <c r="I118" s="67" t="str">
        <f>IF(OR($B118="",$C118="",$D118="",$E118="",$E118&lt;an_initial,$E118&gt;an_final,$G118="",$M118=FALSE),"",CONF_ROM*VLOOKUP(N118,Coef!$E$2:$F$17,2,FALSE))</f>
        <v/>
      </c>
      <c r="J118" s="67" t="str">
        <f>IF(OR($B118="",$C118="",$D118="",$E118="",$E118&gt;an_final,$G118="",$M118=FALSE),"",CONF_ROM*VLOOKUP(N118,Coef!$E$2:$F$17,2,FALSE))</f>
        <v/>
      </c>
      <c r="K118" s="226" t="str">
        <f t="shared" si="5"/>
        <v/>
      </c>
      <c r="L118" s="226" t="str">
        <f t="shared" si="6"/>
        <v/>
      </c>
      <c r="M118" s="333" t="b">
        <f t="shared" si="7"/>
        <v>0</v>
      </c>
      <c r="N118" s="37">
        <f t="shared" si="9"/>
        <v>1</v>
      </c>
    </row>
    <row r="119" spans="1:14" x14ac:dyDescent="0.25">
      <c r="A119" s="216">
        <v>110</v>
      </c>
      <c r="B119" s="39"/>
      <c r="C119" s="39"/>
      <c r="D119" s="39"/>
      <c r="E119" s="38"/>
      <c r="F119" s="38"/>
      <c r="G119" s="38"/>
      <c r="H119" s="38"/>
      <c r="I119" s="67" t="str">
        <f>IF(OR($B119="",$C119="",$D119="",$E119="",$E119&lt;an_initial,$E119&gt;an_final,$G119="",$M119=FALSE),"",CONF_ROM*VLOOKUP(N119,Coef!$E$2:$F$17,2,FALSE))</f>
        <v/>
      </c>
      <c r="J119" s="67" t="str">
        <f>IF(OR($B119="",$C119="",$D119="",$E119="",$E119&gt;an_final,$G119="",$M119=FALSE),"",CONF_ROM*VLOOKUP(N119,Coef!$E$2:$F$17,2,FALSE))</f>
        <v/>
      </c>
      <c r="K119" s="226" t="str">
        <f t="shared" si="5"/>
        <v/>
      </c>
      <c r="L119" s="226" t="str">
        <f t="shared" si="6"/>
        <v/>
      </c>
      <c r="M119" s="333" t="b">
        <f t="shared" si="7"/>
        <v>0</v>
      </c>
      <c r="N119" s="37">
        <f t="shared" si="9"/>
        <v>1</v>
      </c>
    </row>
    <row r="120" spans="1:14" x14ac:dyDescent="0.25">
      <c r="A120" s="216">
        <v>111</v>
      </c>
      <c r="B120" s="39"/>
      <c r="C120" s="39"/>
      <c r="D120" s="39"/>
      <c r="E120" s="38"/>
      <c r="F120" s="38"/>
      <c r="G120" s="38"/>
      <c r="H120" s="38"/>
      <c r="I120" s="67" t="str">
        <f>IF(OR($B120="",$C120="",$D120="",$E120="",$E120&lt;an_initial,$E120&gt;an_final,$G120="",$M120=FALSE),"",CONF_ROM*VLOOKUP(N120,Coef!$E$2:$F$17,2,FALSE))</f>
        <v/>
      </c>
      <c r="J120" s="67" t="str">
        <f>IF(OR($B120="",$C120="",$D120="",$E120="",$E120&gt;an_final,$G120="",$M120=FALSE),"",CONF_ROM*VLOOKUP(N120,Coef!$E$2:$F$17,2,FALSE))</f>
        <v/>
      </c>
      <c r="K120" s="226" t="str">
        <f t="shared" si="5"/>
        <v/>
      </c>
      <c r="L120" s="226" t="str">
        <f t="shared" si="6"/>
        <v/>
      </c>
      <c r="M120" s="333" t="b">
        <f t="shared" si="7"/>
        <v>0</v>
      </c>
      <c r="N120" s="37">
        <f t="shared" si="9"/>
        <v>1</v>
      </c>
    </row>
    <row r="121" spans="1:14" x14ac:dyDescent="0.25">
      <c r="A121" s="216">
        <v>112</v>
      </c>
      <c r="B121" s="39"/>
      <c r="C121" s="39"/>
      <c r="D121" s="39"/>
      <c r="E121" s="38"/>
      <c r="F121" s="38"/>
      <c r="G121" s="38"/>
      <c r="H121" s="38"/>
      <c r="I121" s="67" t="str">
        <f>IF(OR($B121="",$C121="",$D121="",$E121="",$E121&lt;an_initial,$E121&gt;an_final,$G121="",$M121=FALSE),"",CONF_ROM*VLOOKUP(N121,Coef!$E$2:$F$17,2,FALSE))</f>
        <v/>
      </c>
      <c r="J121" s="67" t="str">
        <f>IF(OR($B121="",$C121="",$D121="",$E121="",$E121&gt;an_final,$G121="",$M121=FALSE),"",CONF_ROM*VLOOKUP(N121,Coef!$E$2:$F$17,2,FALSE))</f>
        <v/>
      </c>
      <c r="K121" s="226" t="str">
        <f t="shared" si="5"/>
        <v/>
      </c>
      <c r="L121" s="226" t="str">
        <f t="shared" si="6"/>
        <v/>
      </c>
      <c r="M121" s="333" t="b">
        <f t="shared" si="7"/>
        <v>0</v>
      </c>
      <c r="N121" s="37">
        <f t="shared" si="9"/>
        <v>1</v>
      </c>
    </row>
    <row r="122" spans="1:14" x14ac:dyDescent="0.25">
      <c r="A122" s="216">
        <v>113</v>
      </c>
      <c r="B122" s="39"/>
      <c r="C122" s="39"/>
      <c r="D122" s="39"/>
      <c r="E122" s="38"/>
      <c r="F122" s="38"/>
      <c r="G122" s="38"/>
      <c r="H122" s="38"/>
      <c r="I122" s="67" t="str">
        <f>IF(OR($B122="",$C122="",$D122="",$E122="",$E122&lt;an_initial,$E122&gt;an_final,$G122="",$M122=FALSE),"",CONF_ROM*VLOOKUP(N122,Coef!$E$2:$F$17,2,FALSE))</f>
        <v/>
      </c>
      <c r="J122" s="67" t="str">
        <f>IF(OR($B122="",$C122="",$D122="",$E122="",$E122&gt;an_final,$G122="",$M122=FALSE),"",CONF_ROM*VLOOKUP(N122,Coef!$E$2:$F$17,2,FALSE))</f>
        <v/>
      </c>
      <c r="K122" s="226" t="str">
        <f t="shared" si="5"/>
        <v/>
      </c>
      <c r="L122" s="226" t="str">
        <f t="shared" si="6"/>
        <v/>
      </c>
      <c r="M122" s="333" t="b">
        <f t="shared" si="7"/>
        <v>0</v>
      </c>
      <c r="N122" s="37">
        <f t="shared" si="9"/>
        <v>1</v>
      </c>
    </row>
    <row r="123" spans="1:14" x14ac:dyDescent="0.25">
      <c r="A123" s="216">
        <v>114</v>
      </c>
      <c r="B123" s="39"/>
      <c r="C123" s="39"/>
      <c r="D123" s="39"/>
      <c r="E123" s="38"/>
      <c r="F123" s="38"/>
      <c r="G123" s="38"/>
      <c r="H123" s="38"/>
      <c r="I123" s="67" t="str">
        <f>IF(OR($B123="",$C123="",$D123="",$E123="",$E123&lt;an_initial,$E123&gt;an_final,$G123="",$M123=FALSE),"",CONF_ROM*VLOOKUP(N123,Coef!$E$2:$F$17,2,FALSE))</f>
        <v/>
      </c>
      <c r="J123" s="67" t="str">
        <f>IF(OR($B123="",$C123="",$D123="",$E123="",$E123&gt;an_final,$G123="",$M123=FALSE),"",CONF_ROM*VLOOKUP(N123,Coef!$E$2:$F$17,2,FALSE))</f>
        <v/>
      </c>
      <c r="K123" s="226" t="str">
        <f t="shared" si="5"/>
        <v/>
      </c>
      <c r="L123" s="226" t="str">
        <f t="shared" si="6"/>
        <v/>
      </c>
      <c r="M123" s="333" t="b">
        <f t="shared" si="7"/>
        <v>0</v>
      </c>
      <c r="N123" s="37">
        <f t="shared" si="9"/>
        <v>1</v>
      </c>
    </row>
    <row r="124" spans="1:14" x14ac:dyDescent="0.25">
      <c r="A124" s="216">
        <v>115</v>
      </c>
      <c r="B124" s="39"/>
      <c r="C124" s="39"/>
      <c r="D124" s="39"/>
      <c r="E124" s="38"/>
      <c r="F124" s="38"/>
      <c r="G124" s="38"/>
      <c r="H124" s="38"/>
      <c r="I124" s="67" t="str">
        <f>IF(OR($B124="",$C124="",$D124="",$E124="",$E124&lt;an_initial,$E124&gt;an_final,$G124="",$M124=FALSE),"",CONF_ROM*VLOOKUP(N124,Coef!$E$2:$F$17,2,FALSE))</f>
        <v/>
      </c>
      <c r="J124" s="67" t="str">
        <f>IF(OR($B124="",$C124="",$D124="",$E124="",$E124&gt;an_final,$G124="",$M124=FALSE),"",CONF_ROM*VLOOKUP(N124,Coef!$E$2:$F$17,2,FALSE))</f>
        <v/>
      </c>
      <c r="K124" s="226" t="str">
        <f t="shared" si="5"/>
        <v/>
      </c>
      <c r="L124" s="226" t="str">
        <f t="shared" si="6"/>
        <v/>
      </c>
      <c r="M124" s="333" t="b">
        <f t="shared" si="7"/>
        <v>0</v>
      </c>
      <c r="N124" s="37">
        <f t="shared" si="9"/>
        <v>1</v>
      </c>
    </row>
    <row r="125" spans="1:14" x14ac:dyDescent="0.25">
      <c r="A125" s="216">
        <v>116</v>
      </c>
      <c r="B125" s="39"/>
      <c r="C125" s="39"/>
      <c r="D125" s="39"/>
      <c r="E125" s="38"/>
      <c r="F125" s="38"/>
      <c r="G125" s="38"/>
      <c r="H125" s="38"/>
      <c r="I125" s="67" t="str">
        <f>IF(OR($B125="",$C125="",$D125="",$E125="",$E125&lt;an_initial,$E125&gt;an_final,$G125="",$M125=FALSE),"",CONF_ROM*VLOOKUP(N125,Coef!$E$2:$F$17,2,FALSE))</f>
        <v/>
      </c>
      <c r="J125" s="67" t="str">
        <f>IF(OR($B125="",$C125="",$D125="",$E125="",$E125&gt;an_final,$G125="",$M125=FALSE),"",CONF_ROM*VLOOKUP(N125,Coef!$E$2:$F$17,2,FALSE))</f>
        <v/>
      </c>
      <c r="K125" s="226" t="str">
        <f t="shared" si="5"/>
        <v/>
      </c>
      <c r="L125" s="226" t="str">
        <f t="shared" si="6"/>
        <v/>
      </c>
      <c r="M125" s="333" t="b">
        <f t="shared" si="7"/>
        <v>0</v>
      </c>
      <c r="N125" s="37">
        <f t="shared" si="9"/>
        <v>1</v>
      </c>
    </row>
    <row r="126" spans="1:14" x14ac:dyDescent="0.25">
      <c r="A126" s="216">
        <v>117</v>
      </c>
      <c r="B126" s="39"/>
      <c r="C126" s="39"/>
      <c r="D126" s="39"/>
      <c r="E126" s="38"/>
      <c r="F126" s="38"/>
      <c r="G126" s="38"/>
      <c r="H126" s="38"/>
      <c r="I126" s="67" t="str">
        <f>IF(OR($B126="",$C126="",$D126="",$E126="",$E126&lt;an_initial,$E126&gt;an_final,$G126="",$M126=FALSE),"",CONF_ROM*VLOOKUP(N126,Coef!$E$2:$F$17,2,FALSE))</f>
        <v/>
      </c>
      <c r="J126" s="67" t="str">
        <f>IF(OR($B126="",$C126="",$D126="",$E126="",$E126&gt;an_final,$G126="",$M126=FALSE),"",CONF_ROM*VLOOKUP(N126,Coef!$E$2:$F$17,2,FALSE))</f>
        <v/>
      </c>
      <c r="K126" s="226" t="str">
        <f t="shared" si="5"/>
        <v/>
      </c>
      <c r="L126" s="226" t="str">
        <f t="shared" si="6"/>
        <v/>
      </c>
      <c r="M126" s="333" t="b">
        <f t="shared" si="7"/>
        <v>0</v>
      </c>
      <c r="N126" s="37">
        <f t="shared" si="9"/>
        <v>1</v>
      </c>
    </row>
    <row r="127" spans="1:14" x14ac:dyDescent="0.25">
      <c r="A127" s="216">
        <v>118</v>
      </c>
      <c r="B127" s="39"/>
      <c r="C127" s="39"/>
      <c r="D127" s="39"/>
      <c r="E127" s="38"/>
      <c r="F127" s="38"/>
      <c r="G127" s="38"/>
      <c r="H127" s="38"/>
      <c r="I127" s="67" t="str">
        <f>IF(OR($B127="",$C127="",$D127="",$E127="",$E127&lt;an_initial,$E127&gt;an_final,$G127="",$M127=FALSE),"",CONF_ROM*VLOOKUP(N127,Coef!$E$2:$F$17,2,FALSE))</f>
        <v/>
      </c>
      <c r="J127" s="67" t="str">
        <f>IF(OR($B127="",$C127="",$D127="",$E127="",$E127&gt;an_final,$G127="",$M127=FALSE),"",CONF_ROM*VLOOKUP(N127,Coef!$E$2:$F$17,2,FALSE))</f>
        <v/>
      </c>
      <c r="K127" s="226" t="str">
        <f t="shared" si="5"/>
        <v/>
      </c>
      <c r="L127" s="226" t="str">
        <f t="shared" si="6"/>
        <v/>
      </c>
      <c r="M127" s="333" t="b">
        <f t="shared" si="7"/>
        <v>0</v>
      </c>
      <c r="N127" s="37">
        <f t="shared" si="9"/>
        <v>1</v>
      </c>
    </row>
    <row r="128" spans="1:14" x14ac:dyDescent="0.25">
      <c r="A128" s="216">
        <v>119</v>
      </c>
      <c r="B128" s="39"/>
      <c r="C128" s="39"/>
      <c r="D128" s="39"/>
      <c r="E128" s="38"/>
      <c r="F128" s="38"/>
      <c r="G128" s="38"/>
      <c r="H128" s="38"/>
      <c r="I128" s="67" t="str">
        <f>IF(OR($B128="",$C128="",$D128="",$E128="",$E128&lt;an_initial,$E128&gt;an_final,$G128="",$M128=FALSE),"",CONF_ROM*VLOOKUP(N128,Coef!$E$2:$F$17,2,FALSE))</f>
        <v/>
      </c>
      <c r="J128" s="67" t="str">
        <f>IF(OR($B128="",$C128="",$D128="",$E128="",$E128&gt;an_final,$G128="",$M128=FALSE),"",CONF_ROM*VLOOKUP(N128,Coef!$E$2:$F$17,2,FALSE))</f>
        <v/>
      </c>
      <c r="K128" s="226" t="str">
        <f t="shared" si="5"/>
        <v/>
      </c>
      <c r="L128" s="226" t="str">
        <f t="shared" si="6"/>
        <v/>
      </c>
      <c r="M128" s="333" t="b">
        <f t="shared" si="7"/>
        <v>0</v>
      </c>
      <c r="N128" s="37">
        <f t="shared" si="9"/>
        <v>1</v>
      </c>
    </row>
    <row r="129" spans="1:14" x14ac:dyDescent="0.25">
      <c r="A129" s="216">
        <v>120</v>
      </c>
      <c r="B129" s="39"/>
      <c r="C129" s="39"/>
      <c r="D129" s="39"/>
      <c r="E129" s="38"/>
      <c r="F129" s="38"/>
      <c r="G129" s="38"/>
      <c r="H129" s="38"/>
      <c r="I129" s="67" t="str">
        <f>IF(OR($B129="",$C129="",$D129="",$E129="",$E129&lt;an_initial,$E129&gt;an_final,$G129="",$M129=FALSE),"",CONF_ROM*VLOOKUP(N129,Coef!$E$2:$F$17,2,FALSE))</f>
        <v/>
      </c>
      <c r="J129" s="67" t="str">
        <f>IF(OR($B129="",$C129="",$D129="",$E129="",$E129&gt;an_final,$G129="",$M129=FALSE),"",CONF_ROM*VLOOKUP(N129,Coef!$E$2:$F$17,2,FALSE))</f>
        <v/>
      </c>
      <c r="K129" s="226" t="str">
        <f t="shared" si="5"/>
        <v/>
      </c>
      <c r="L129" s="226" t="str">
        <f t="shared" si="6"/>
        <v/>
      </c>
      <c r="M129" s="333" t="b">
        <f t="shared" si="7"/>
        <v>0</v>
      </c>
      <c r="N129" s="37">
        <f t="shared" si="9"/>
        <v>1</v>
      </c>
    </row>
    <row r="130" spans="1:14" x14ac:dyDescent="0.25">
      <c r="A130" s="216">
        <v>121</v>
      </c>
      <c r="B130" s="39"/>
      <c r="C130" s="39"/>
      <c r="D130" s="39"/>
      <c r="E130" s="38"/>
      <c r="F130" s="38"/>
      <c r="G130" s="38"/>
      <c r="H130" s="38"/>
      <c r="I130" s="67" t="str">
        <f>IF(OR($B130="",$C130="",$D130="",$E130="",$E130&lt;an_initial,$E130&gt;an_final,$G130="",$M130=FALSE),"",CONF_ROM*VLOOKUP(N130,Coef!$E$2:$F$17,2,FALSE))</f>
        <v/>
      </c>
      <c r="J130" s="67" t="str">
        <f>IF(OR($B130="",$C130="",$D130="",$E130="",$E130&gt;an_final,$G130="",$M130=FALSE),"",CONF_ROM*VLOOKUP(N130,Coef!$E$2:$F$17,2,FALSE))</f>
        <v/>
      </c>
      <c r="K130" s="226" t="str">
        <f t="shared" si="5"/>
        <v/>
      </c>
      <c r="L130" s="226" t="str">
        <f t="shared" si="6"/>
        <v/>
      </c>
      <c r="M130" s="333" t="b">
        <f t="shared" si="7"/>
        <v>0</v>
      </c>
      <c r="N130" s="37">
        <f t="shared" si="9"/>
        <v>1</v>
      </c>
    </row>
    <row r="131" spans="1:14" x14ac:dyDescent="0.25">
      <c r="A131" s="216">
        <v>122</v>
      </c>
      <c r="B131" s="39"/>
      <c r="C131" s="39"/>
      <c r="D131" s="39"/>
      <c r="E131" s="38"/>
      <c r="F131" s="38"/>
      <c r="G131" s="38"/>
      <c r="H131" s="38"/>
      <c r="I131" s="67" t="str">
        <f>IF(OR($B131="",$C131="",$D131="",$E131="",$E131&lt;an_initial,$E131&gt;an_final,$G131="",$M131=FALSE),"",CONF_ROM*VLOOKUP(N131,Coef!$E$2:$F$17,2,FALSE))</f>
        <v/>
      </c>
      <c r="J131" s="67" t="str">
        <f>IF(OR($B131="",$C131="",$D131="",$E131="",$E131&gt;an_final,$G131="",$M131=FALSE),"",CONF_ROM*VLOOKUP(N131,Coef!$E$2:$F$17,2,FALSE))</f>
        <v/>
      </c>
      <c r="K131" s="226" t="str">
        <f t="shared" si="5"/>
        <v/>
      </c>
      <c r="L131" s="226" t="str">
        <f t="shared" si="6"/>
        <v/>
      </c>
      <c r="M131" s="333" t="b">
        <f t="shared" si="7"/>
        <v>0</v>
      </c>
      <c r="N131" s="37">
        <f t="shared" si="9"/>
        <v>1</v>
      </c>
    </row>
    <row r="132" spans="1:14" x14ac:dyDescent="0.25">
      <c r="A132" s="216">
        <v>123</v>
      </c>
      <c r="B132" s="39"/>
      <c r="C132" s="39"/>
      <c r="D132" s="39"/>
      <c r="E132" s="38"/>
      <c r="F132" s="38"/>
      <c r="G132" s="38"/>
      <c r="H132" s="38"/>
      <c r="I132" s="67" t="str">
        <f>IF(OR($B132="",$C132="",$D132="",$E132="",$E132&lt;an_initial,$E132&gt;an_final,$G132="",$M132=FALSE),"",CONF_ROM*VLOOKUP(N132,Coef!$E$2:$F$17,2,FALSE))</f>
        <v/>
      </c>
      <c r="J132" s="67" t="str">
        <f>IF(OR($B132="",$C132="",$D132="",$E132="",$E132&gt;an_final,$G132="",$M132=FALSE),"",CONF_ROM*VLOOKUP(N132,Coef!$E$2:$F$17,2,FALSE))</f>
        <v/>
      </c>
      <c r="K132" s="226" t="str">
        <f t="shared" si="5"/>
        <v/>
      </c>
      <c r="L132" s="226" t="str">
        <f t="shared" si="6"/>
        <v/>
      </c>
      <c r="M132" s="333" t="b">
        <f t="shared" si="7"/>
        <v>0</v>
      </c>
      <c r="N132" s="37">
        <f t="shared" si="9"/>
        <v>1</v>
      </c>
    </row>
    <row r="133" spans="1:14" x14ac:dyDescent="0.25">
      <c r="A133" s="216">
        <v>124</v>
      </c>
      <c r="B133" s="39"/>
      <c r="C133" s="39"/>
      <c r="D133" s="39"/>
      <c r="E133" s="38"/>
      <c r="F133" s="38"/>
      <c r="G133" s="38"/>
      <c r="H133" s="38"/>
      <c r="I133" s="67" t="str">
        <f>IF(OR($B133="",$C133="",$D133="",$E133="",$E133&lt;an_initial,$E133&gt;an_final,$G133="",$M133=FALSE),"",CONF_ROM*VLOOKUP(N133,Coef!$E$2:$F$17,2,FALSE))</f>
        <v/>
      </c>
      <c r="J133" s="67" t="str">
        <f>IF(OR($B133="",$C133="",$D133="",$E133="",$E133&gt;an_final,$G133="",$M133=FALSE),"",CONF_ROM*VLOOKUP(N133,Coef!$E$2:$F$17,2,FALSE))</f>
        <v/>
      </c>
      <c r="K133" s="226" t="str">
        <f t="shared" si="5"/>
        <v/>
      </c>
      <c r="L133" s="226" t="str">
        <f t="shared" si="6"/>
        <v/>
      </c>
      <c r="M133" s="333" t="b">
        <f t="shared" si="7"/>
        <v>0</v>
      </c>
      <c r="N133" s="37">
        <f t="shared" si="9"/>
        <v>1</v>
      </c>
    </row>
    <row r="134" spans="1:14" x14ac:dyDescent="0.25">
      <c r="A134" s="216">
        <v>125</v>
      </c>
      <c r="B134" s="39"/>
      <c r="C134" s="39"/>
      <c r="D134" s="39"/>
      <c r="E134" s="38"/>
      <c r="F134" s="38"/>
      <c r="G134" s="38"/>
      <c r="H134" s="38"/>
      <c r="I134" s="67" t="str">
        <f>IF(OR($B134="",$C134="",$D134="",$E134="",$E134&lt;an_initial,$E134&gt;an_final,$G134="",$M134=FALSE),"",CONF_ROM*VLOOKUP(N134,Coef!$E$2:$F$17,2,FALSE))</f>
        <v/>
      </c>
      <c r="J134" s="67" t="str">
        <f>IF(OR($B134="",$C134="",$D134="",$E134="",$E134&gt;an_final,$G134="",$M134=FALSE),"",CONF_ROM*VLOOKUP(N134,Coef!$E$2:$F$17,2,FALSE))</f>
        <v/>
      </c>
      <c r="K134" s="226" t="str">
        <f t="shared" si="5"/>
        <v/>
      </c>
      <c r="L134" s="226" t="str">
        <f t="shared" si="6"/>
        <v/>
      </c>
      <c r="M134" s="333" t="b">
        <f t="shared" si="7"/>
        <v>0</v>
      </c>
      <c r="N134" s="37">
        <f t="shared" si="9"/>
        <v>1</v>
      </c>
    </row>
    <row r="135" spans="1:14" x14ac:dyDescent="0.25">
      <c r="A135" s="216">
        <v>126</v>
      </c>
      <c r="B135" s="39"/>
      <c r="C135" s="39"/>
      <c r="D135" s="39"/>
      <c r="E135" s="38"/>
      <c r="F135" s="38"/>
      <c r="G135" s="38"/>
      <c r="H135" s="38"/>
      <c r="I135" s="67" t="str">
        <f>IF(OR($B135="",$C135="",$D135="",$E135="",$E135&lt;an_initial,$E135&gt;an_final,$G135="",$M135=FALSE),"",CONF_ROM*VLOOKUP(N135,Coef!$E$2:$F$17,2,FALSE))</f>
        <v/>
      </c>
      <c r="J135" s="67" t="str">
        <f>IF(OR($B135="",$C135="",$D135="",$E135="",$E135&gt;an_final,$G135="",$M135=FALSE),"",CONF_ROM*VLOOKUP(N135,Coef!$E$2:$F$17,2,FALSE))</f>
        <v/>
      </c>
      <c r="K135" s="226" t="str">
        <f t="shared" si="5"/>
        <v/>
      </c>
      <c r="L135" s="226" t="str">
        <f t="shared" si="6"/>
        <v/>
      </c>
      <c r="M135" s="333" t="b">
        <f t="shared" si="7"/>
        <v>0</v>
      </c>
      <c r="N135" s="37">
        <f t="shared" si="9"/>
        <v>1</v>
      </c>
    </row>
    <row r="136" spans="1:14" x14ac:dyDescent="0.25">
      <c r="A136" s="216">
        <v>127</v>
      </c>
      <c r="B136" s="39"/>
      <c r="C136" s="39"/>
      <c r="D136" s="39"/>
      <c r="E136" s="38"/>
      <c r="F136" s="38"/>
      <c r="G136" s="38"/>
      <c r="H136" s="38"/>
      <c r="I136" s="67" t="str">
        <f>IF(OR($B136="",$C136="",$D136="",$E136="",$E136&lt;an_initial,$E136&gt;an_final,$G136="",$M136=FALSE),"",CONF_ROM*VLOOKUP(N136,Coef!$E$2:$F$17,2,FALSE))</f>
        <v/>
      </c>
      <c r="J136" s="67" t="str">
        <f>IF(OR($B136="",$C136="",$D136="",$E136="",$E136&gt;an_final,$G136="",$M136=FALSE),"",CONF_ROM*VLOOKUP(N136,Coef!$E$2:$F$17,2,FALSE))</f>
        <v/>
      </c>
      <c r="K136" s="226" t="str">
        <f t="shared" si="5"/>
        <v/>
      </c>
      <c r="L136" s="226" t="str">
        <f t="shared" si="6"/>
        <v/>
      </c>
      <c r="M136" s="333" t="b">
        <f t="shared" si="7"/>
        <v>0</v>
      </c>
      <c r="N136" s="37">
        <f t="shared" si="9"/>
        <v>1</v>
      </c>
    </row>
    <row r="137" spans="1:14" x14ac:dyDescent="0.25">
      <c r="A137" s="216">
        <v>128</v>
      </c>
      <c r="B137" s="39"/>
      <c r="C137" s="39"/>
      <c r="D137" s="39"/>
      <c r="E137" s="38"/>
      <c r="F137" s="38"/>
      <c r="G137" s="38"/>
      <c r="H137" s="38"/>
      <c r="I137" s="67" t="str">
        <f>IF(OR($B137="",$C137="",$D137="",$E137="",$E137&lt;an_initial,$E137&gt;an_final,$G137="",$M137=FALSE),"",CONF_ROM*VLOOKUP(N137,Coef!$E$2:$F$17,2,FALSE))</f>
        <v/>
      </c>
      <c r="J137" s="67" t="str">
        <f>IF(OR($B137="",$C137="",$D137="",$E137="",$E137&gt;an_final,$G137="",$M137=FALSE),"",CONF_ROM*VLOOKUP(N137,Coef!$E$2:$F$17,2,FALSE))</f>
        <v/>
      </c>
      <c r="K137" s="226" t="str">
        <f t="shared" si="5"/>
        <v/>
      </c>
      <c r="L137" s="226" t="str">
        <f t="shared" si="6"/>
        <v/>
      </c>
      <c r="M137" s="333" t="b">
        <f t="shared" si="7"/>
        <v>0</v>
      </c>
      <c r="N137" s="37">
        <f t="shared" si="9"/>
        <v>1</v>
      </c>
    </row>
    <row r="138" spans="1:14" x14ac:dyDescent="0.25">
      <c r="A138" s="216">
        <v>129</v>
      </c>
      <c r="B138" s="39"/>
      <c r="C138" s="39"/>
      <c r="D138" s="39"/>
      <c r="E138" s="38"/>
      <c r="F138" s="38"/>
      <c r="G138" s="38"/>
      <c r="H138" s="38"/>
      <c r="I138" s="67" t="str">
        <f>IF(OR($B138="",$C138="",$D138="",$E138="",$E138&lt;an_initial,$E138&gt;an_final,$G138="",$M138=FALSE),"",CONF_ROM*VLOOKUP(N138,Coef!$E$2:$F$17,2,FALSE))</f>
        <v/>
      </c>
      <c r="J138" s="67" t="str">
        <f>IF(OR($B138="",$C138="",$D138="",$E138="",$E138&gt;an_final,$G138="",$M138=FALSE),"",CONF_ROM*VLOOKUP(N138,Coef!$E$2:$F$17,2,FALSE))</f>
        <v/>
      </c>
      <c r="K138" s="226" t="str">
        <f t="shared" ref="K138:K201" si="10">IF(OR($B138="",$C138="",$D138="",$E138="",$E138&gt;an_final,$G138="",$M138=FALSE),"",IF($E138&gt;=an_initial,1,""))</f>
        <v/>
      </c>
      <c r="L138" s="226" t="str">
        <f t="shared" ref="L138:L201" si="11">IF(OR($B138="",$C138="",$D138="",$E138="",$E138&gt;an_final,$G138="",$M138=FALSE),"",1)</f>
        <v/>
      </c>
      <c r="M138" s="333" t="b">
        <f t="shared" ref="M138:M201" si="12">IF(nume_candidat="",FALSE,ISNUMBER(SEARCH(nume_candidat,$B138)))</f>
        <v>0</v>
      </c>
      <c r="N138" s="37">
        <f t="shared" ref="N138:N169" si="13">LEN(B138)-LEN(SUBSTITUTE(B138,",",""))+1</f>
        <v>1</v>
      </c>
    </row>
    <row r="139" spans="1:14" x14ac:dyDescent="0.25">
      <c r="A139" s="216">
        <v>130</v>
      </c>
      <c r="B139" s="39"/>
      <c r="C139" s="39"/>
      <c r="D139" s="39"/>
      <c r="E139" s="38"/>
      <c r="F139" s="38"/>
      <c r="G139" s="38"/>
      <c r="H139" s="38"/>
      <c r="I139" s="67" t="str">
        <f>IF(OR($B139="",$C139="",$D139="",$E139="",$E139&lt;an_initial,$E139&gt;an_final,$G139="",$M139=FALSE),"",CONF_ROM*VLOOKUP(N139,Coef!$E$2:$F$17,2,FALSE))</f>
        <v/>
      </c>
      <c r="J139" s="67" t="str">
        <f>IF(OR($B139="",$C139="",$D139="",$E139="",$E139&gt;an_final,$G139="",$M139=FALSE),"",CONF_ROM*VLOOKUP(N139,Coef!$E$2:$F$17,2,FALSE))</f>
        <v/>
      </c>
      <c r="K139" s="226" t="str">
        <f t="shared" si="10"/>
        <v/>
      </c>
      <c r="L139" s="226" t="str">
        <f t="shared" si="11"/>
        <v/>
      </c>
      <c r="M139" s="333" t="b">
        <f t="shared" si="12"/>
        <v>0</v>
      </c>
      <c r="N139" s="37">
        <f t="shared" si="13"/>
        <v>1</v>
      </c>
    </row>
    <row r="140" spans="1:14" x14ac:dyDescent="0.25">
      <c r="A140" s="216">
        <v>131</v>
      </c>
      <c r="B140" s="39"/>
      <c r="C140" s="39"/>
      <c r="D140" s="39"/>
      <c r="E140" s="38"/>
      <c r="F140" s="38"/>
      <c r="G140" s="38"/>
      <c r="H140" s="38"/>
      <c r="I140" s="67" t="str">
        <f>IF(OR($B140="",$C140="",$D140="",$E140="",$E140&lt;an_initial,$E140&gt;an_final,$G140="",$M140=FALSE),"",CONF_ROM*VLOOKUP(N140,Coef!$E$2:$F$17,2,FALSE))</f>
        <v/>
      </c>
      <c r="J140" s="67" t="str">
        <f>IF(OR($B140="",$C140="",$D140="",$E140="",$E140&gt;an_final,$G140="",$M140=FALSE),"",CONF_ROM*VLOOKUP(N140,Coef!$E$2:$F$17,2,FALSE))</f>
        <v/>
      </c>
      <c r="K140" s="226" t="str">
        <f t="shared" si="10"/>
        <v/>
      </c>
      <c r="L140" s="226" t="str">
        <f t="shared" si="11"/>
        <v/>
      </c>
      <c r="M140" s="333" t="b">
        <f t="shared" si="12"/>
        <v>0</v>
      </c>
      <c r="N140" s="37">
        <f t="shared" si="13"/>
        <v>1</v>
      </c>
    </row>
    <row r="141" spans="1:14" x14ac:dyDescent="0.25">
      <c r="A141" s="216">
        <v>132</v>
      </c>
      <c r="B141" s="39"/>
      <c r="C141" s="39"/>
      <c r="D141" s="39"/>
      <c r="E141" s="38"/>
      <c r="F141" s="38"/>
      <c r="G141" s="38"/>
      <c r="H141" s="38"/>
      <c r="I141" s="67" t="str">
        <f>IF(OR($B141="",$C141="",$D141="",$E141="",$E141&lt;an_initial,$E141&gt;an_final,$G141="",$M141=FALSE),"",CONF_ROM*VLOOKUP(N141,Coef!$E$2:$F$17,2,FALSE))</f>
        <v/>
      </c>
      <c r="J141" s="67" t="str">
        <f>IF(OR($B141="",$C141="",$D141="",$E141="",$E141&gt;an_final,$G141="",$M141=FALSE),"",CONF_ROM*VLOOKUP(N141,Coef!$E$2:$F$17,2,FALSE))</f>
        <v/>
      </c>
      <c r="K141" s="226" t="str">
        <f t="shared" si="10"/>
        <v/>
      </c>
      <c r="L141" s="226" t="str">
        <f t="shared" si="11"/>
        <v/>
      </c>
      <c r="M141" s="333" t="b">
        <f t="shared" si="12"/>
        <v>0</v>
      </c>
      <c r="N141" s="37">
        <f t="shared" si="13"/>
        <v>1</v>
      </c>
    </row>
    <row r="142" spans="1:14" x14ac:dyDescent="0.25">
      <c r="A142" s="216">
        <v>133</v>
      </c>
      <c r="B142" s="39"/>
      <c r="C142" s="39"/>
      <c r="D142" s="39"/>
      <c r="E142" s="38"/>
      <c r="F142" s="38"/>
      <c r="G142" s="38"/>
      <c r="H142" s="38"/>
      <c r="I142" s="67" t="str">
        <f>IF(OR($B142="",$C142="",$D142="",$E142="",$E142&lt;an_initial,$E142&gt;an_final,$G142="",$M142=FALSE),"",CONF_ROM*VLOOKUP(N142,Coef!$E$2:$F$17,2,FALSE))</f>
        <v/>
      </c>
      <c r="J142" s="67" t="str">
        <f>IF(OR($B142="",$C142="",$D142="",$E142="",$E142&gt;an_final,$G142="",$M142=FALSE),"",CONF_ROM*VLOOKUP(N142,Coef!$E$2:$F$17,2,FALSE))</f>
        <v/>
      </c>
      <c r="K142" s="226" t="str">
        <f t="shared" si="10"/>
        <v/>
      </c>
      <c r="L142" s="226" t="str">
        <f t="shared" si="11"/>
        <v/>
      </c>
      <c r="M142" s="333" t="b">
        <f t="shared" si="12"/>
        <v>0</v>
      </c>
      <c r="N142" s="37">
        <f t="shared" si="13"/>
        <v>1</v>
      </c>
    </row>
    <row r="143" spans="1:14" x14ac:dyDescent="0.25">
      <c r="A143" s="216">
        <v>134</v>
      </c>
      <c r="B143" s="39"/>
      <c r="C143" s="39"/>
      <c r="D143" s="39"/>
      <c r="E143" s="38"/>
      <c r="F143" s="38"/>
      <c r="G143" s="38"/>
      <c r="H143" s="38"/>
      <c r="I143" s="67" t="str">
        <f>IF(OR($B143="",$C143="",$D143="",$E143="",$E143&lt;an_initial,$E143&gt;an_final,$G143="",$M143=FALSE),"",CONF_ROM*VLOOKUP(N143,Coef!$E$2:$F$17,2,FALSE))</f>
        <v/>
      </c>
      <c r="J143" s="67" t="str">
        <f>IF(OR($B143="",$C143="",$D143="",$E143="",$E143&gt;an_final,$G143="",$M143=FALSE),"",CONF_ROM*VLOOKUP(N143,Coef!$E$2:$F$17,2,FALSE))</f>
        <v/>
      </c>
      <c r="K143" s="226" t="str">
        <f t="shared" si="10"/>
        <v/>
      </c>
      <c r="L143" s="226" t="str">
        <f t="shared" si="11"/>
        <v/>
      </c>
      <c r="M143" s="333" t="b">
        <f t="shared" si="12"/>
        <v>0</v>
      </c>
      <c r="N143" s="37">
        <f t="shared" si="13"/>
        <v>1</v>
      </c>
    </row>
    <row r="144" spans="1:14" x14ac:dyDescent="0.25">
      <c r="A144" s="216">
        <v>135</v>
      </c>
      <c r="B144" s="39"/>
      <c r="C144" s="39"/>
      <c r="D144" s="39"/>
      <c r="E144" s="38"/>
      <c r="F144" s="38"/>
      <c r="G144" s="38"/>
      <c r="H144" s="38"/>
      <c r="I144" s="67" t="str">
        <f>IF(OR($B144="",$C144="",$D144="",$E144="",$E144&lt;an_initial,$E144&gt;an_final,$G144="",$M144=FALSE),"",CONF_ROM*VLOOKUP(N144,Coef!$E$2:$F$17,2,FALSE))</f>
        <v/>
      </c>
      <c r="J144" s="67" t="str">
        <f>IF(OR($B144="",$C144="",$D144="",$E144="",$E144&gt;an_final,$G144="",$M144=FALSE),"",CONF_ROM*VLOOKUP(N144,Coef!$E$2:$F$17,2,FALSE))</f>
        <v/>
      </c>
      <c r="K144" s="226" t="str">
        <f t="shared" si="10"/>
        <v/>
      </c>
      <c r="L144" s="226" t="str">
        <f t="shared" si="11"/>
        <v/>
      </c>
      <c r="M144" s="333" t="b">
        <f t="shared" si="12"/>
        <v>0</v>
      </c>
      <c r="N144" s="37">
        <f t="shared" si="13"/>
        <v>1</v>
      </c>
    </row>
    <row r="145" spans="1:14" x14ac:dyDescent="0.25">
      <c r="A145" s="216">
        <v>136</v>
      </c>
      <c r="B145" s="39"/>
      <c r="C145" s="39"/>
      <c r="D145" s="39"/>
      <c r="E145" s="38"/>
      <c r="F145" s="38"/>
      <c r="G145" s="38"/>
      <c r="H145" s="38"/>
      <c r="I145" s="67" t="str">
        <f>IF(OR($B145="",$C145="",$D145="",$E145="",$E145&lt;an_initial,$E145&gt;an_final,$G145="",$M145=FALSE),"",CONF_ROM*VLOOKUP(N145,Coef!$E$2:$F$17,2,FALSE))</f>
        <v/>
      </c>
      <c r="J145" s="67" t="str">
        <f>IF(OR($B145="",$C145="",$D145="",$E145="",$E145&gt;an_final,$G145="",$M145=FALSE),"",CONF_ROM*VLOOKUP(N145,Coef!$E$2:$F$17,2,FALSE))</f>
        <v/>
      </c>
      <c r="K145" s="226" t="str">
        <f t="shared" si="10"/>
        <v/>
      </c>
      <c r="L145" s="226" t="str">
        <f t="shared" si="11"/>
        <v/>
      </c>
      <c r="M145" s="333" t="b">
        <f t="shared" si="12"/>
        <v>0</v>
      </c>
      <c r="N145" s="37">
        <f t="shared" si="13"/>
        <v>1</v>
      </c>
    </row>
    <row r="146" spans="1:14" x14ac:dyDescent="0.25">
      <c r="A146" s="216">
        <v>137</v>
      </c>
      <c r="B146" s="39"/>
      <c r="C146" s="39"/>
      <c r="D146" s="39"/>
      <c r="E146" s="38"/>
      <c r="F146" s="38"/>
      <c r="G146" s="38"/>
      <c r="H146" s="38"/>
      <c r="I146" s="67" t="str">
        <f>IF(OR($B146="",$C146="",$D146="",$E146="",$E146&lt;an_initial,$E146&gt;an_final,$G146="",$M146=FALSE),"",CONF_ROM*VLOOKUP(N146,Coef!$E$2:$F$17,2,FALSE))</f>
        <v/>
      </c>
      <c r="J146" s="67" t="str">
        <f>IF(OR($B146="",$C146="",$D146="",$E146="",$E146&gt;an_final,$G146="",$M146=FALSE),"",CONF_ROM*VLOOKUP(N146,Coef!$E$2:$F$17,2,FALSE))</f>
        <v/>
      </c>
      <c r="K146" s="226" t="str">
        <f t="shared" si="10"/>
        <v/>
      </c>
      <c r="L146" s="226" t="str">
        <f t="shared" si="11"/>
        <v/>
      </c>
      <c r="M146" s="333" t="b">
        <f t="shared" si="12"/>
        <v>0</v>
      </c>
      <c r="N146" s="37">
        <f t="shared" si="13"/>
        <v>1</v>
      </c>
    </row>
    <row r="147" spans="1:14" x14ac:dyDescent="0.25">
      <c r="A147" s="216">
        <v>138</v>
      </c>
      <c r="B147" s="39"/>
      <c r="C147" s="39"/>
      <c r="D147" s="39"/>
      <c r="E147" s="38"/>
      <c r="F147" s="38"/>
      <c r="G147" s="38"/>
      <c r="H147" s="38"/>
      <c r="I147" s="67" t="str">
        <f>IF(OR($B147="",$C147="",$D147="",$E147="",$E147&lt;an_initial,$E147&gt;an_final,$G147="",$M147=FALSE),"",CONF_ROM*VLOOKUP(N147,Coef!$E$2:$F$17,2,FALSE))</f>
        <v/>
      </c>
      <c r="J147" s="67" t="str">
        <f>IF(OR($B147="",$C147="",$D147="",$E147="",$E147&gt;an_final,$G147="",$M147=FALSE),"",CONF_ROM*VLOOKUP(N147,Coef!$E$2:$F$17,2,FALSE))</f>
        <v/>
      </c>
      <c r="K147" s="226" t="str">
        <f t="shared" si="10"/>
        <v/>
      </c>
      <c r="L147" s="226" t="str">
        <f t="shared" si="11"/>
        <v/>
      </c>
      <c r="M147" s="333" t="b">
        <f t="shared" si="12"/>
        <v>0</v>
      </c>
      <c r="N147" s="37">
        <f t="shared" si="13"/>
        <v>1</v>
      </c>
    </row>
    <row r="148" spans="1:14" x14ac:dyDescent="0.25">
      <c r="A148" s="216">
        <v>139</v>
      </c>
      <c r="B148" s="39"/>
      <c r="C148" s="39"/>
      <c r="D148" s="39"/>
      <c r="E148" s="38"/>
      <c r="F148" s="38"/>
      <c r="G148" s="38"/>
      <c r="H148" s="38"/>
      <c r="I148" s="67" t="str">
        <f>IF(OR($B148="",$C148="",$D148="",$E148="",$E148&lt;an_initial,$E148&gt;an_final,$G148="",$M148=FALSE),"",CONF_ROM*VLOOKUP(N148,Coef!$E$2:$F$17,2,FALSE))</f>
        <v/>
      </c>
      <c r="J148" s="67" t="str">
        <f>IF(OR($B148="",$C148="",$D148="",$E148="",$E148&gt;an_final,$G148="",$M148=FALSE),"",CONF_ROM*VLOOKUP(N148,Coef!$E$2:$F$17,2,FALSE))</f>
        <v/>
      </c>
      <c r="K148" s="226" t="str">
        <f t="shared" si="10"/>
        <v/>
      </c>
      <c r="L148" s="226" t="str">
        <f t="shared" si="11"/>
        <v/>
      </c>
      <c r="M148" s="333" t="b">
        <f t="shared" si="12"/>
        <v>0</v>
      </c>
      <c r="N148" s="37">
        <f t="shared" si="13"/>
        <v>1</v>
      </c>
    </row>
    <row r="149" spans="1:14" x14ac:dyDescent="0.25">
      <c r="A149" s="216">
        <v>140</v>
      </c>
      <c r="B149" s="39"/>
      <c r="C149" s="39"/>
      <c r="D149" s="39"/>
      <c r="E149" s="38"/>
      <c r="F149" s="38"/>
      <c r="G149" s="38"/>
      <c r="H149" s="38"/>
      <c r="I149" s="67" t="str">
        <f>IF(OR($B149="",$C149="",$D149="",$E149="",$E149&lt;an_initial,$E149&gt;an_final,$G149="",$M149=FALSE),"",CONF_ROM*VLOOKUP(N149,Coef!$E$2:$F$17,2,FALSE))</f>
        <v/>
      </c>
      <c r="J149" s="67" t="str">
        <f>IF(OR($B149="",$C149="",$D149="",$E149="",$E149&gt;an_final,$G149="",$M149=FALSE),"",CONF_ROM*VLOOKUP(N149,Coef!$E$2:$F$17,2,FALSE))</f>
        <v/>
      </c>
      <c r="K149" s="226" t="str">
        <f t="shared" si="10"/>
        <v/>
      </c>
      <c r="L149" s="226" t="str">
        <f t="shared" si="11"/>
        <v/>
      </c>
      <c r="M149" s="333" t="b">
        <f t="shared" si="12"/>
        <v>0</v>
      </c>
      <c r="N149" s="37">
        <f t="shared" si="13"/>
        <v>1</v>
      </c>
    </row>
    <row r="150" spans="1:14" x14ac:dyDescent="0.25">
      <c r="A150" s="216">
        <v>141</v>
      </c>
      <c r="B150" s="39"/>
      <c r="C150" s="39"/>
      <c r="D150" s="39"/>
      <c r="E150" s="38"/>
      <c r="F150" s="38"/>
      <c r="G150" s="38"/>
      <c r="H150" s="38"/>
      <c r="I150" s="67" t="str">
        <f>IF(OR($B150="",$C150="",$D150="",$E150="",$E150&lt;an_initial,$E150&gt;an_final,$G150="",$M150=FALSE),"",CONF_ROM*VLOOKUP(N150,Coef!$E$2:$F$17,2,FALSE))</f>
        <v/>
      </c>
      <c r="J150" s="67" t="str">
        <f>IF(OR($B150="",$C150="",$D150="",$E150="",$E150&gt;an_final,$G150="",$M150=FALSE),"",CONF_ROM*VLOOKUP(N150,Coef!$E$2:$F$17,2,FALSE))</f>
        <v/>
      </c>
      <c r="K150" s="226" t="str">
        <f t="shared" si="10"/>
        <v/>
      </c>
      <c r="L150" s="226" t="str">
        <f t="shared" si="11"/>
        <v/>
      </c>
      <c r="M150" s="333" t="b">
        <f t="shared" si="12"/>
        <v>0</v>
      </c>
      <c r="N150" s="37">
        <f t="shared" si="13"/>
        <v>1</v>
      </c>
    </row>
    <row r="151" spans="1:14" x14ac:dyDescent="0.25">
      <c r="A151" s="216">
        <v>142</v>
      </c>
      <c r="B151" s="39"/>
      <c r="C151" s="39"/>
      <c r="D151" s="39"/>
      <c r="E151" s="38"/>
      <c r="F151" s="38"/>
      <c r="G151" s="38"/>
      <c r="H151" s="38"/>
      <c r="I151" s="67" t="str">
        <f>IF(OR($B151="",$C151="",$D151="",$E151="",$E151&lt;an_initial,$E151&gt;an_final,$G151="",$M151=FALSE),"",CONF_ROM*VLOOKUP(N151,Coef!$E$2:$F$17,2,FALSE))</f>
        <v/>
      </c>
      <c r="J151" s="67" t="str">
        <f>IF(OR($B151="",$C151="",$D151="",$E151="",$E151&gt;an_final,$G151="",$M151=FALSE),"",CONF_ROM*VLOOKUP(N151,Coef!$E$2:$F$17,2,FALSE))</f>
        <v/>
      </c>
      <c r="K151" s="226" t="str">
        <f t="shared" si="10"/>
        <v/>
      </c>
      <c r="L151" s="226" t="str">
        <f t="shared" si="11"/>
        <v/>
      </c>
      <c r="M151" s="333" t="b">
        <f t="shared" si="12"/>
        <v>0</v>
      </c>
      <c r="N151" s="37">
        <f t="shared" si="13"/>
        <v>1</v>
      </c>
    </row>
    <row r="152" spans="1:14" x14ac:dyDescent="0.25">
      <c r="A152" s="216">
        <v>143</v>
      </c>
      <c r="B152" s="39"/>
      <c r="C152" s="39"/>
      <c r="D152" s="39"/>
      <c r="E152" s="38"/>
      <c r="F152" s="38"/>
      <c r="G152" s="38"/>
      <c r="H152" s="38"/>
      <c r="I152" s="67" t="str">
        <f>IF(OR($B152="",$C152="",$D152="",$E152="",$E152&lt;an_initial,$E152&gt;an_final,$G152="",$M152=FALSE),"",CONF_ROM*VLOOKUP(N152,Coef!$E$2:$F$17,2,FALSE))</f>
        <v/>
      </c>
      <c r="J152" s="67" t="str">
        <f>IF(OR($B152="",$C152="",$D152="",$E152="",$E152&gt;an_final,$G152="",$M152=FALSE),"",CONF_ROM*VLOOKUP(N152,Coef!$E$2:$F$17,2,FALSE))</f>
        <v/>
      </c>
      <c r="K152" s="226" t="str">
        <f t="shared" si="10"/>
        <v/>
      </c>
      <c r="L152" s="226" t="str">
        <f t="shared" si="11"/>
        <v/>
      </c>
      <c r="M152" s="333" t="b">
        <f t="shared" si="12"/>
        <v>0</v>
      </c>
      <c r="N152" s="37">
        <f t="shared" si="13"/>
        <v>1</v>
      </c>
    </row>
    <row r="153" spans="1:14" x14ac:dyDescent="0.25">
      <c r="A153" s="216">
        <v>144</v>
      </c>
      <c r="B153" s="39"/>
      <c r="C153" s="39"/>
      <c r="D153" s="39"/>
      <c r="E153" s="38"/>
      <c r="F153" s="38"/>
      <c r="G153" s="38"/>
      <c r="H153" s="38"/>
      <c r="I153" s="67" t="str">
        <f>IF(OR($B153="",$C153="",$D153="",$E153="",$E153&lt;an_initial,$E153&gt;an_final,$G153="",$M153=FALSE),"",CONF_ROM*VLOOKUP(N153,Coef!$E$2:$F$17,2,FALSE))</f>
        <v/>
      </c>
      <c r="J153" s="67" t="str">
        <f>IF(OR($B153="",$C153="",$D153="",$E153="",$E153&gt;an_final,$G153="",$M153=FALSE),"",CONF_ROM*VLOOKUP(N153,Coef!$E$2:$F$17,2,FALSE))</f>
        <v/>
      </c>
      <c r="K153" s="226" t="str">
        <f t="shared" si="10"/>
        <v/>
      </c>
      <c r="L153" s="226" t="str">
        <f t="shared" si="11"/>
        <v/>
      </c>
      <c r="M153" s="333" t="b">
        <f t="shared" si="12"/>
        <v>0</v>
      </c>
      <c r="N153" s="37">
        <f t="shared" si="13"/>
        <v>1</v>
      </c>
    </row>
    <row r="154" spans="1:14" x14ac:dyDescent="0.25">
      <c r="A154" s="216">
        <v>145</v>
      </c>
      <c r="B154" s="39"/>
      <c r="C154" s="39"/>
      <c r="D154" s="39"/>
      <c r="E154" s="38"/>
      <c r="F154" s="38"/>
      <c r="G154" s="38"/>
      <c r="H154" s="38"/>
      <c r="I154" s="67" t="str">
        <f>IF(OR($B154="",$C154="",$D154="",$E154="",$E154&lt;an_initial,$E154&gt;an_final,$G154="",$M154=FALSE),"",CONF_ROM*VLOOKUP(N154,Coef!$E$2:$F$17,2,FALSE))</f>
        <v/>
      </c>
      <c r="J154" s="67" t="str">
        <f>IF(OR($B154="",$C154="",$D154="",$E154="",$E154&gt;an_final,$G154="",$M154=FALSE),"",CONF_ROM*VLOOKUP(N154,Coef!$E$2:$F$17,2,FALSE))</f>
        <v/>
      </c>
      <c r="K154" s="226" t="str">
        <f t="shared" si="10"/>
        <v/>
      </c>
      <c r="L154" s="226" t="str">
        <f t="shared" si="11"/>
        <v/>
      </c>
      <c r="M154" s="333" t="b">
        <f t="shared" si="12"/>
        <v>0</v>
      </c>
      <c r="N154" s="37">
        <f t="shared" si="13"/>
        <v>1</v>
      </c>
    </row>
    <row r="155" spans="1:14" x14ac:dyDescent="0.25">
      <c r="A155" s="216">
        <v>146</v>
      </c>
      <c r="B155" s="39"/>
      <c r="C155" s="39"/>
      <c r="D155" s="39"/>
      <c r="E155" s="38"/>
      <c r="F155" s="38"/>
      <c r="G155" s="38"/>
      <c r="H155" s="38"/>
      <c r="I155" s="67" t="str">
        <f>IF(OR($B155="",$C155="",$D155="",$E155="",$E155&lt;an_initial,$E155&gt;an_final,$G155="",$M155=FALSE),"",CONF_ROM*VLOOKUP(N155,Coef!$E$2:$F$17,2,FALSE))</f>
        <v/>
      </c>
      <c r="J155" s="67" t="str">
        <f>IF(OR($B155="",$C155="",$D155="",$E155="",$E155&gt;an_final,$G155="",$M155=FALSE),"",CONF_ROM*VLOOKUP(N155,Coef!$E$2:$F$17,2,FALSE))</f>
        <v/>
      </c>
      <c r="K155" s="226" t="str">
        <f t="shared" si="10"/>
        <v/>
      </c>
      <c r="L155" s="226" t="str">
        <f t="shared" si="11"/>
        <v/>
      </c>
      <c r="M155" s="333" t="b">
        <f t="shared" si="12"/>
        <v>0</v>
      </c>
      <c r="N155" s="37">
        <f t="shared" si="13"/>
        <v>1</v>
      </c>
    </row>
    <row r="156" spans="1:14" x14ac:dyDescent="0.25">
      <c r="A156" s="216">
        <v>147</v>
      </c>
      <c r="B156" s="39"/>
      <c r="C156" s="39"/>
      <c r="D156" s="39"/>
      <c r="E156" s="38"/>
      <c r="F156" s="38"/>
      <c r="G156" s="38"/>
      <c r="H156" s="38"/>
      <c r="I156" s="67" t="str">
        <f>IF(OR($B156="",$C156="",$D156="",$E156="",$E156&lt;an_initial,$E156&gt;an_final,$G156="",$M156=FALSE),"",CONF_ROM*VLOOKUP(N156,Coef!$E$2:$F$17,2,FALSE))</f>
        <v/>
      </c>
      <c r="J156" s="67" t="str">
        <f>IF(OR($B156="",$C156="",$D156="",$E156="",$E156&gt;an_final,$G156="",$M156=FALSE),"",CONF_ROM*VLOOKUP(N156,Coef!$E$2:$F$17,2,FALSE))</f>
        <v/>
      </c>
      <c r="K156" s="226" t="str">
        <f t="shared" si="10"/>
        <v/>
      </c>
      <c r="L156" s="226" t="str">
        <f t="shared" si="11"/>
        <v/>
      </c>
      <c r="M156" s="333" t="b">
        <f t="shared" si="12"/>
        <v>0</v>
      </c>
      <c r="N156" s="37">
        <f t="shared" si="13"/>
        <v>1</v>
      </c>
    </row>
    <row r="157" spans="1:14" x14ac:dyDescent="0.25">
      <c r="A157" s="216">
        <v>148</v>
      </c>
      <c r="B157" s="39"/>
      <c r="C157" s="39"/>
      <c r="D157" s="39"/>
      <c r="E157" s="38"/>
      <c r="F157" s="38"/>
      <c r="G157" s="38"/>
      <c r="H157" s="38"/>
      <c r="I157" s="67" t="str">
        <f>IF(OR($B157="",$C157="",$D157="",$E157="",$E157&lt;an_initial,$E157&gt;an_final,$G157="",$M157=FALSE),"",CONF_ROM*VLOOKUP(N157,Coef!$E$2:$F$17,2,FALSE))</f>
        <v/>
      </c>
      <c r="J157" s="67" t="str">
        <f>IF(OR($B157="",$C157="",$D157="",$E157="",$E157&gt;an_final,$G157="",$M157=FALSE),"",CONF_ROM*VLOOKUP(N157,Coef!$E$2:$F$17,2,FALSE))</f>
        <v/>
      </c>
      <c r="K157" s="226" t="str">
        <f t="shared" si="10"/>
        <v/>
      </c>
      <c r="L157" s="226" t="str">
        <f t="shared" si="11"/>
        <v/>
      </c>
      <c r="M157" s="333" t="b">
        <f t="shared" si="12"/>
        <v>0</v>
      </c>
      <c r="N157" s="37">
        <f t="shared" si="13"/>
        <v>1</v>
      </c>
    </row>
    <row r="158" spans="1:14" x14ac:dyDescent="0.25">
      <c r="A158" s="216">
        <v>149</v>
      </c>
      <c r="B158" s="39"/>
      <c r="C158" s="39"/>
      <c r="D158" s="39"/>
      <c r="E158" s="38"/>
      <c r="F158" s="38"/>
      <c r="G158" s="38"/>
      <c r="H158" s="38"/>
      <c r="I158" s="67" t="str">
        <f>IF(OR($B158="",$C158="",$D158="",$E158="",$E158&lt;an_initial,$E158&gt;an_final,$G158="",$M158=FALSE),"",CONF_ROM*VLOOKUP(N158,Coef!$E$2:$F$17,2,FALSE))</f>
        <v/>
      </c>
      <c r="J158" s="67" t="str">
        <f>IF(OR($B158="",$C158="",$D158="",$E158="",$E158&gt;an_final,$G158="",$M158=FALSE),"",CONF_ROM*VLOOKUP(N158,Coef!$E$2:$F$17,2,FALSE))</f>
        <v/>
      </c>
      <c r="K158" s="226" t="str">
        <f t="shared" si="10"/>
        <v/>
      </c>
      <c r="L158" s="226" t="str">
        <f t="shared" si="11"/>
        <v/>
      </c>
      <c r="M158" s="333" t="b">
        <f t="shared" si="12"/>
        <v>0</v>
      </c>
      <c r="N158" s="37">
        <f t="shared" si="13"/>
        <v>1</v>
      </c>
    </row>
    <row r="159" spans="1:14" x14ac:dyDescent="0.25">
      <c r="A159" s="216">
        <v>150</v>
      </c>
      <c r="B159" s="39"/>
      <c r="C159" s="39"/>
      <c r="D159" s="39"/>
      <c r="E159" s="38"/>
      <c r="F159" s="38"/>
      <c r="G159" s="38"/>
      <c r="H159" s="38"/>
      <c r="I159" s="67" t="str">
        <f>IF(OR($B159="",$C159="",$D159="",$E159="",$E159&lt;an_initial,$E159&gt;an_final,$G159="",$M159=FALSE),"",CONF_ROM*VLOOKUP(N159,Coef!$E$2:$F$17,2,FALSE))</f>
        <v/>
      </c>
      <c r="J159" s="67" t="str">
        <f>IF(OR($B159="",$C159="",$D159="",$E159="",$E159&gt;an_final,$G159="",$M159=FALSE),"",CONF_ROM*VLOOKUP(N159,Coef!$E$2:$F$17,2,FALSE))</f>
        <v/>
      </c>
      <c r="K159" s="226" t="str">
        <f t="shared" si="10"/>
        <v/>
      </c>
      <c r="L159" s="226" t="str">
        <f t="shared" si="11"/>
        <v/>
      </c>
      <c r="M159" s="333" t="b">
        <f t="shared" si="12"/>
        <v>0</v>
      </c>
      <c r="N159" s="37">
        <f t="shared" si="13"/>
        <v>1</v>
      </c>
    </row>
    <row r="160" spans="1:14" x14ac:dyDescent="0.25">
      <c r="A160" s="216">
        <v>151</v>
      </c>
      <c r="B160" s="39"/>
      <c r="C160" s="39"/>
      <c r="D160" s="39"/>
      <c r="E160" s="38"/>
      <c r="F160" s="38"/>
      <c r="G160" s="38"/>
      <c r="H160" s="38"/>
      <c r="I160" s="67" t="str">
        <f>IF(OR($B160="",$C160="",$D160="",$E160="",$E160&lt;an_initial,$E160&gt;an_final,$G160="",$M160=FALSE),"",CONF_ROM*VLOOKUP(N160,Coef!$E$2:$F$17,2,FALSE))</f>
        <v/>
      </c>
      <c r="J160" s="67" t="str">
        <f>IF(OR($B160="",$C160="",$D160="",$E160="",$E160&gt;an_final,$G160="",$M160=FALSE),"",CONF_ROM*VLOOKUP(N160,Coef!$E$2:$F$17,2,FALSE))</f>
        <v/>
      </c>
      <c r="K160" s="226" t="str">
        <f t="shared" si="10"/>
        <v/>
      </c>
      <c r="L160" s="226" t="str">
        <f t="shared" si="11"/>
        <v/>
      </c>
      <c r="M160" s="333" t="b">
        <f t="shared" si="12"/>
        <v>0</v>
      </c>
      <c r="N160" s="37">
        <f t="shared" si="13"/>
        <v>1</v>
      </c>
    </row>
    <row r="161" spans="1:14" x14ac:dyDescent="0.25">
      <c r="A161" s="216">
        <v>152</v>
      </c>
      <c r="B161" s="39"/>
      <c r="C161" s="39"/>
      <c r="D161" s="39"/>
      <c r="E161" s="38"/>
      <c r="F161" s="38"/>
      <c r="G161" s="38"/>
      <c r="H161" s="38"/>
      <c r="I161" s="67" t="str">
        <f>IF(OR($B161="",$C161="",$D161="",$E161="",$E161&lt;an_initial,$E161&gt;an_final,$G161="",$M161=FALSE),"",CONF_ROM*VLOOKUP(N161,Coef!$E$2:$F$17,2,FALSE))</f>
        <v/>
      </c>
      <c r="J161" s="67" t="str">
        <f>IF(OR($B161="",$C161="",$D161="",$E161="",$E161&gt;an_final,$G161="",$M161=FALSE),"",CONF_ROM*VLOOKUP(N161,Coef!$E$2:$F$17,2,FALSE))</f>
        <v/>
      </c>
      <c r="K161" s="226" t="str">
        <f t="shared" si="10"/>
        <v/>
      </c>
      <c r="L161" s="226" t="str">
        <f t="shared" si="11"/>
        <v/>
      </c>
      <c r="M161" s="333" t="b">
        <f t="shared" si="12"/>
        <v>0</v>
      </c>
      <c r="N161" s="37">
        <f t="shared" si="13"/>
        <v>1</v>
      </c>
    </row>
    <row r="162" spans="1:14" x14ac:dyDescent="0.25">
      <c r="A162" s="216">
        <v>153</v>
      </c>
      <c r="B162" s="39"/>
      <c r="C162" s="39"/>
      <c r="D162" s="39"/>
      <c r="E162" s="38"/>
      <c r="F162" s="38"/>
      <c r="G162" s="38"/>
      <c r="H162" s="38"/>
      <c r="I162" s="67" t="str">
        <f>IF(OR($B162="",$C162="",$D162="",$E162="",$E162&lt;an_initial,$E162&gt;an_final,$G162="",$M162=FALSE),"",CONF_ROM*VLOOKUP(N162,Coef!$E$2:$F$17,2,FALSE))</f>
        <v/>
      </c>
      <c r="J162" s="67" t="str">
        <f>IF(OR($B162="",$C162="",$D162="",$E162="",$E162&gt;an_final,$G162="",$M162=FALSE),"",CONF_ROM*VLOOKUP(N162,Coef!$E$2:$F$17,2,FALSE))</f>
        <v/>
      </c>
      <c r="K162" s="226" t="str">
        <f t="shared" si="10"/>
        <v/>
      </c>
      <c r="L162" s="226" t="str">
        <f t="shared" si="11"/>
        <v/>
      </c>
      <c r="M162" s="333" t="b">
        <f t="shared" si="12"/>
        <v>0</v>
      </c>
      <c r="N162" s="37">
        <f t="shared" si="13"/>
        <v>1</v>
      </c>
    </row>
    <row r="163" spans="1:14" x14ac:dyDescent="0.25">
      <c r="A163" s="216">
        <v>154</v>
      </c>
      <c r="B163" s="39"/>
      <c r="C163" s="39"/>
      <c r="D163" s="39"/>
      <c r="E163" s="38"/>
      <c r="F163" s="38"/>
      <c r="G163" s="38"/>
      <c r="H163" s="38"/>
      <c r="I163" s="67" t="str">
        <f>IF(OR($B163="",$C163="",$D163="",$E163="",$E163&lt;an_initial,$E163&gt;an_final,$G163="",$M163=FALSE),"",CONF_ROM*VLOOKUP(N163,Coef!$E$2:$F$17,2,FALSE))</f>
        <v/>
      </c>
      <c r="J163" s="67" t="str">
        <f>IF(OR($B163="",$C163="",$D163="",$E163="",$E163&gt;an_final,$G163="",$M163=FALSE),"",CONF_ROM*VLOOKUP(N163,Coef!$E$2:$F$17,2,FALSE))</f>
        <v/>
      </c>
      <c r="K163" s="226" t="str">
        <f t="shared" si="10"/>
        <v/>
      </c>
      <c r="L163" s="226" t="str">
        <f t="shared" si="11"/>
        <v/>
      </c>
      <c r="M163" s="333" t="b">
        <f t="shared" si="12"/>
        <v>0</v>
      </c>
      <c r="N163" s="37">
        <f t="shared" si="13"/>
        <v>1</v>
      </c>
    </row>
    <row r="164" spans="1:14" x14ac:dyDescent="0.25">
      <c r="A164" s="216">
        <v>155</v>
      </c>
      <c r="B164" s="39"/>
      <c r="C164" s="39"/>
      <c r="D164" s="39"/>
      <c r="E164" s="38"/>
      <c r="F164" s="38"/>
      <c r="G164" s="38"/>
      <c r="H164" s="38"/>
      <c r="I164" s="67" t="str">
        <f>IF(OR($B164="",$C164="",$D164="",$E164="",$E164&lt;an_initial,$E164&gt;an_final,$G164="",$M164=FALSE),"",CONF_ROM*VLOOKUP(N164,Coef!$E$2:$F$17,2,FALSE))</f>
        <v/>
      </c>
      <c r="J164" s="67" t="str">
        <f>IF(OR($B164="",$C164="",$D164="",$E164="",$E164&gt;an_final,$G164="",$M164=FALSE),"",CONF_ROM*VLOOKUP(N164,Coef!$E$2:$F$17,2,FALSE))</f>
        <v/>
      </c>
      <c r="K164" s="226" t="str">
        <f t="shared" si="10"/>
        <v/>
      </c>
      <c r="L164" s="226" t="str">
        <f t="shared" si="11"/>
        <v/>
      </c>
      <c r="M164" s="333" t="b">
        <f t="shared" si="12"/>
        <v>0</v>
      </c>
      <c r="N164" s="37">
        <f t="shared" si="13"/>
        <v>1</v>
      </c>
    </row>
    <row r="165" spans="1:14" x14ac:dyDescent="0.25">
      <c r="A165" s="216">
        <v>156</v>
      </c>
      <c r="B165" s="39"/>
      <c r="C165" s="39"/>
      <c r="D165" s="39"/>
      <c r="E165" s="38"/>
      <c r="F165" s="38"/>
      <c r="G165" s="38"/>
      <c r="H165" s="38"/>
      <c r="I165" s="67" t="str">
        <f>IF(OR($B165="",$C165="",$D165="",$E165="",$E165&lt;an_initial,$E165&gt;an_final,$G165="",$M165=FALSE),"",CONF_ROM*VLOOKUP(N165,Coef!$E$2:$F$17,2,FALSE))</f>
        <v/>
      </c>
      <c r="J165" s="67" t="str">
        <f>IF(OR($B165="",$C165="",$D165="",$E165="",$E165&gt;an_final,$G165="",$M165=FALSE),"",CONF_ROM*VLOOKUP(N165,Coef!$E$2:$F$17,2,FALSE))</f>
        <v/>
      </c>
      <c r="K165" s="226" t="str">
        <f t="shared" si="10"/>
        <v/>
      </c>
      <c r="L165" s="226" t="str">
        <f t="shared" si="11"/>
        <v/>
      </c>
      <c r="M165" s="333" t="b">
        <f t="shared" si="12"/>
        <v>0</v>
      </c>
      <c r="N165" s="37">
        <f t="shared" si="13"/>
        <v>1</v>
      </c>
    </row>
    <row r="166" spans="1:14" x14ac:dyDescent="0.25">
      <c r="A166" s="216">
        <v>157</v>
      </c>
      <c r="B166" s="39"/>
      <c r="C166" s="39"/>
      <c r="D166" s="39"/>
      <c r="E166" s="38"/>
      <c r="F166" s="38"/>
      <c r="G166" s="38"/>
      <c r="H166" s="38"/>
      <c r="I166" s="67" t="str">
        <f>IF(OR($B166="",$C166="",$D166="",$E166="",$E166&lt;an_initial,$E166&gt;an_final,$G166="",$M166=FALSE),"",CONF_ROM*VLOOKUP(N166,Coef!$E$2:$F$17,2,FALSE))</f>
        <v/>
      </c>
      <c r="J166" s="67" t="str">
        <f>IF(OR($B166="",$C166="",$D166="",$E166="",$E166&gt;an_final,$G166="",$M166=FALSE),"",CONF_ROM*VLOOKUP(N166,Coef!$E$2:$F$17,2,FALSE))</f>
        <v/>
      </c>
      <c r="K166" s="226" t="str">
        <f t="shared" si="10"/>
        <v/>
      </c>
      <c r="L166" s="226" t="str">
        <f t="shared" si="11"/>
        <v/>
      </c>
      <c r="M166" s="333" t="b">
        <f t="shared" si="12"/>
        <v>0</v>
      </c>
      <c r="N166" s="37">
        <f t="shared" si="13"/>
        <v>1</v>
      </c>
    </row>
    <row r="167" spans="1:14" x14ac:dyDescent="0.25">
      <c r="A167" s="216">
        <v>158</v>
      </c>
      <c r="B167" s="39"/>
      <c r="C167" s="39"/>
      <c r="D167" s="39"/>
      <c r="E167" s="38"/>
      <c r="F167" s="38"/>
      <c r="G167" s="38"/>
      <c r="H167" s="38"/>
      <c r="I167" s="67" t="str">
        <f>IF(OR($B167="",$C167="",$D167="",$E167="",$E167&lt;an_initial,$E167&gt;an_final,$G167="",$M167=FALSE),"",CONF_ROM*VLOOKUP(N167,Coef!$E$2:$F$17,2,FALSE))</f>
        <v/>
      </c>
      <c r="J167" s="67" t="str">
        <f>IF(OR($B167="",$C167="",$D167="",$E167="",$E167&gt;an_final,$G167="",$M167=FALSE),"",CONF_ROM*VLOOKUP(N167,Coef!$E$2:$F$17,2,FALSE))</f>
        <v/>
      </c>
      <c r="K167" s="226" t="str">
        <f t="shared" si="10"/>
        <v/>
      </c>
      <c r="L167" s="226" t="str">
        <f t="shared" si="11"/>
        <v/>
      </c>
      <c r="M167" s="333" t="b">
        <f t="shared" si="12"/>
        <v>0</v>
      </c>
      <c r="N167" s="37">
        <f t="shared" si="13"/>
        <v>1</v>
      </c>
    </row>
    <row r="168" spans="1:14" x14ac:dyDescent="0.25">
      <c r="A168" s="216">
        <v>159</v>
      </c>
      <c r="B168" s="39"/>
      <c r="C168" s="39"/>
      <c r="D168" s="39"/>
      <c r="E168" s="38"/>
      <c r="F168" s="38"/>
      <c r="G168" s="38"/>
      <c r="H168" s="38"/>
      <c r="I168" s="67" t="str">
        <f>IF(OR($B168="",$C168="",$D168="",$E168="",$E168&lt;an_initial,$E168&gt;an_final,$G168="",$M168=FALSE),"",CONF_ROM*VLOOKUP(N168,Coef!$E$2:$F$17,2,FALSE))</f>
        <v/>
      </c>
      <c r="J168" s="67" t="str">
        <f>IF(OR($B168="",$C168="",$D168="",$E168="",$E168&gt;an_final,$G168="",$M168=FALSE),"",CONF_ROM*VLOOKUP(N168,Coef!$E$2:$F$17,2,FALSE))</f>
        <v/>
      </c>
      <c r="K168" s="226" t="str">
        <f t="shared" si="10"/>
        <v/>
      </c>
      <c r="L168" s="226" t="str">
        <f t="shared" si="11"/>
        <v/>
      </c>
      <c r="M168" s="333" t="b">
        <f t="shared" si="12"/>
        <v>0</v>
      </c>
      <c r="N168" s="37">
        <f t="shared" si="13"/>
        <v>1</v>
      </c>
    </row>
    <row r="169" spans="1:14" x14ac:dyDescent="0.25">
      <c r="A169" s="216">
        <v>160</v>
      </c>
      <c r="B169" s="39"/>
      <c r="C169" s="39"/>
      <c r="D169" s="39"/>
      <c r="E169" s="38"/>
      <c r="F169" s="38"/>
      <c r="G169" s="38"/>
      <c r="H169" s="38"/>
      <c r="I169" s="67" t="str">
        <f>IF(OR($B169="",$C169="",$D169="",$E169="",$E169&lt;an_initial,$E169&gt;an_final,$G169="",$M169=FALSE),"",CONF_ROM*VLOOKUP(N169,Coef!$E$2:$F$17,2,FALSE))</f>
        <v/>
      </c>
      <c r="J169" s="67" t="str">
        <f>IF(OR($B169="",$C169="",$D169="",$E169="",$E169&gt;an_final,$G169="",$M169=FALSE),"",CONF_ROM*VLOOKUP(N169,Coef!$E$2:$F$17,2,FALSE))</f>
        <v/>
      </c>
      <c r="K169" s="226" t="str">
        <f t="shared" si="10"/>
        <v/>
      </c>
      <c r="L169" s="226" t="str">
        <f t="shared" si="11"/>
        <v/>
      </c>
      <c r="M169" s="333" t="b">
        <f t="shared" si="12"/>
        <v>0</v>
      </c>
      <c r="N169" s="37">
        <f t="shared" si="13"/>
        <v>1</v>
      </c>
    </row>
    <row r="170" spans="1:14" x14ac:dyDescent="0.25">
      <c r="A170" s="216">
        <v>161</v>
      </c>
      <c r="B170" s="39"/>
      <c r="C170" s="39"/>
      <c r="D170" s="39"/>
      <c r="E170" s="38"/>
      <c r="F170" s="38"/>
      <c r="G170" s="38"/>
      <c r="H170" s="38"/>
      <c r="I170" s="67" t="str">
        <f>IF(OR($B170="",$C170="",$D170="",$E170="",$E170&lt;an_initial,$E170&gt;an_final,$G170="",$M170=FALSE),"",CONF_ROM*VLOOKUP(N170,Coef!$E$2:$F$17,2,FALSE))</f>
        <v/>
      </c>
      <c r="J170" s="67" t="str">
        <f>IF(OR($B170="",$C170="",$D170="",$E170="",$E170&gt;an_final,$G170="",$M170=FALSE),"",CONF_ROM*VLOOKUP(N170,Coef!$E$2:$F$17,2,FALSE))</f>
        <v/>
      </c>
      <c r="K170" s="226" t="str">
        <f t="shared" si="10"/>
        <v/>
      </c>
      <c r="L170" s="226" t="str">
        <f t="shared" si="11"/>
        <v/>
      </c>
      <c r="M170" s="333" t="b">
        <f t="shared" si="12"/>
        <v>0</v>
      </c>
      <c r="N170" s="37">
        <f t="shared" ref="N170:N202" si="14">LEN(B170)-LEN(SUBSTITUTE(B170,",",""))+1</f>
        <v>1</v>
      </c>
    </row>
    <row r="171" spans="1:14" x14ac:dyDescent="0.25">
      <c r="A171" s="216">
        <v>162</v>
      </c>
      <c r="B171" s="39"/>
      <c r="C171" s="39"/>
      <c r="D171" s="39"/>
      <c r="E171" s="38"/>
      <c r="F171" s="38"/>
      <c r="G171" s="38"/>
      <c r="H171" s="38"/>
      <c r="I171" s="67" t="str">
        <f>IF(OR($B171="",$C171="",$D171="",$E171="",$E171&lt;an_initial,$E171&gt;an_final,$G171="",$M171=FALSE),"",CONF_ROM*VLOOKUP(N171,Coef!$E$2:$F$17,2,FALSE))</f>
        <v/>
      </c>
      <c r="J171" s="67" t="str">
        <f>IF(OR($B171="",$C171="",$D171="",$E171="",$E171&gt;an_final,$G171="",$M171=FALSE),"",CONF_ROM*VLOOKUP(N171,Coef!$E$2:$F$17,2,FALSE))</f>
        <v/>
      </c>
      <c r="K171" s="226" t="str">
        <f t="shared" si="10"/>
        <v/>
      </c>
      <c r="L171" s="226" t="str">
        <f t="shared" si="11"/>
        <v/>
      </c>
      <c r="M171" s="333" t="b">
        <f t="shared" si="12"/>
        <v>0</v>
      </c>
      <c r="N171" s="37">
        <f t="shared" si="14"/>
        <v>1</v>
      </c>
    </row>
    <row r="172" spans="1:14" x14ac:dyDescent="0.25">
      <c r="A172" s="216">
        <v>163</v>
      </c>
      <c r="B172" s="39"/>
      <c r="C172" s="39"/>
      <c r="D172" s="39"/>
      <c r="E172" s="38"/>
      <c r="F172" s="38"/>
      <c r="G172" s="38"/>
      <c r="H172" s="38"/>
      <c r="I172" s="67" t="str">
        <f>IF(OR($B172="",$C172="",$D172="",$E172="",$E172&lt;an_initial,$E172&gt;an_final,$G172="",$M172=FALSE),"",CONF_ROM*VLOOKUP(N172,Coef!$E$2:$F$17,2,FALSE))</f>
        <v/>
      </c>
      <c r="J172" s="67" t="str">
        <f>IF(OR($B172="",$C172="",$D172="",$E172="",$E172&gt;an_final,$G172="",$M172=FALSE),"",CONF_ROM*VLOOKUP(N172,Coef!$E$2:$F$17,2,FALSE))</f>
        <v/>
      </c>
      <c r="K172" s="226" t="str">
        <f t="shared" si="10"/>
        <v/>
      </c>
      <c r="L172" s="226" t="str">
        <f t="shared" si="11"/>
        <v/>
      </c>
      <c r="M172" s="333" t="b">
        <f t="shared" si="12"/>
        <v>0</v>
      </c>
      <c r="N172" s="37">
        <f t="shared" si="14"/>
        <v>1</v>
      </c>
    </row>
    <row r="173" spans="1:14" x14ac:dyDescent="0.25">
      <c r="A173" s="216">
        <v>164</v>
      </c>
      <c r="B173" s="39"/>
      <c r="C173" s="39"/>
      <c r="D173" s="39"/>
      <c r="E173" s="38"/>
      <c r="F173" s="38"/>
      <c r="G173" s="38"/>
      <c r="H173" s="38"/>
      <c r="I173" s="67" t="str">
        <f>IF(OR($B173="",$C173="",$D173="",$E173="",$E173&lt;an_initial,$E173&gt;an_final,$G173="",$M173=FALSE),"",CONF_ROM*VLOOKUP(N173,Coef!$E$2:$F$17,2,FALSE))</f>
        <v/>
      </c>
      <c r="J173" s="67" t="str">
        <f>IF(OR($B173="",$C173="",$D173="",$E173="",$E173&gt;an_final,$G173="",$M173=FALSE),"",CONF_ROM*VLOOKUP(N173,Coef!$E$2:$F$17,2,FALSE))</f>
        <v/>
      </c>
      <c r="K173" s="226" t="str">
        <f t="shared" si="10"/>
        <v/>
      </c>
      <c r="L173" s="226" t="str">
        <f t="shared" si="11"/>
        <v/>
      </c>
      <c r="M173" s="333" t="b">
        <f t="shared" si="12"/>
        <v>0</v>
      </c>
      <c r="N173" s="37">
        <f t="shared" si="14"/>
        <v>1</v>
      </c>
    </row>
    <row r="174" spans="1:14" x14ac:dyDescent="0.25">
      <c r="A174" s="216">
        <v>165</v>
      </c>
      <c r="B174" s="39"/>
      <c r="C174" s="39"/>
      <c r="D174" s="39"/>
      <c r="E174" s="38"/>
      <c r="F174" s="38"/>
      <c r="G174" s="38"/>
      <c r="H174" s="38"/>
      <c r="I174" s="67" t="str">
        <f>IF(OR($B174="",$C174="",$D174="",$E174="",$E174&lt;an_initial,$E174&gt;an_final,$G174="",$M174=FALSE),"",CONF_ROM*VLOOKUP(N174,Coef!$E$2:$F$17,2,FALSE))</f>
        <v/>
      </c>
      <c r="J174" s="67" t="str">
        <f>IF(OR($B174="",$C174="",$D174="",$E174="",$E174&gt;an_final,$G174="",$M174=FALSE),"",CONF_ROM*VLOOKUP(N174,Coef!$E$2:$F$17,2,FALSE))</f>
        <v/>
      </c>
      <c r="K174" s="226" t="str">
        <f t="shared" si="10"/>
        <v/>
      </c>
      <c r="L174" s="226" t="str">
        <f t="shared" si="11"/>
        <v/>
      </c>
      <c r="M174" s="333" t="b">
        <f t="shared" si="12"/>
        <v>0</v>
      </c>
      <c r="N174" s="37">
        <f t="shared" si="14"/>
        <v>1</v>
      </c>
    </row>
    <row r="175" spans="1:14" x14ac:dyDescent="0.25">
      <c r="A175" s="216">
        <v>166</v>
      </c>
      <c r="B175" s="39"/>
      <c r="C175" s="39"/>
      <c r="D175" s="39"/>
      <c r="E175" s="38"/>
      <c r="F175" s="38"/>
      <c r="G175" s="38"/>
      <c r="H175" s="38"/>
      <c r="I175" s="67" t="str">
        <f>IF(OR($B175="",$C175="",$D175="",$E175="",$E175&lt;an_initial,$E175&gt;an_final,$G175="",$M175=FALSE),"",CONF_ROM*VLOOKUP(N175,Coef!$E$2:$F$17,2,FALSE))</f>
        <v/>
      </c>
      <c r="J175" s="67" t="str">
        <f>IF(OR($B175="",$C175="",$D175="",$E175="",$E175&gt;an_final,$G175="",$M175=FALSE),"",CONF_ROM*VLOOKUP(N175,Coef!$E$2:$F$17,2,FALSE))</f>
        <v/>
      </c>
      <c r="K175" s="226" t="str">
        <f t="shared" si="10"/>
        <v/>
      </c>
      <c r="L175" s="226" t="str">
        <f t="shared" si="11"/>
        <v/>
      </c>
      <c r="M175" s="333" t="b">
        <f t="shared" si="12"/>
        <v>0</v>
      </c>
      <c r="N175" s="37">
        <f t="shared" si="14"/>
        <v>1</v>
      </c>
    </row>
    <row r="176" spans="1:14" x14ac:dyDescent="0.25">
      <c r="A176" s="216">
        <v>167</v>
      </c>
      <c r="B176" s="39"/>
      <c r="C176" s="39"/>
      <c r="D176" s="39"/>
      <c r="E176" s="38"/>
      <c r="F176" s="38"/>
      <c r="G176" s="38"/>
      <c r="H176" s="38"/>
      <c r="I176" s="67" t="str">
        <f>IF(OR($B176="",$C176="",$D176="",$E176="",$E176&lt;an_initial,$E176&gt;an_final,$G176="",$M176=FALSE),"",CONF_ROM*VLOOKUP(N176,Coef!$E$2:$F$17,2,FALSE))</f>
        <v/>
      </c>
      <c r="J176" s="67" t="str">
        <f>IF(OR($B176="",$C176="",$D176="",$E176="",$E176&gt;an_final,$G176="",$M176=FALSE),"",CONF_ROM*VLOOKUP(N176,Coef!$E$2:$F$17,2,FALSE))</f>
        <v/>
      </c>
      <c r="K176" s="226" t="str">
        <f t="shared" si="10"/>
        <v/>
      </c>
      <c r="L176" s="226" t="str">
        <f t="shared" si="11"/>
        <v/>
      </c>
      <c r="M176" s="333" t="b">
        <f t="shared" si="12"/>
        <v>0</v>
      </c>
      <c r="N176" s="37">
        <f t="shared" si="14"/>
        <v>1</v>
      </c>
    </row>
    <row r="177" spans="1:14" x14ac:dyDescent="0.25">
      <c r="A177" s="216">
        <v>168</v>
      </c>
      <c r="B177" s="39"/>
      <c r="C177" s="39"/>
      <c r="D177" s="39"/>
      <c r="E177" s="38"/>
      <c r="F177" s="38"/>
      <c r="G177" s="38"/>
      <c r="H177" s="38"/>
      <c r="I177" s="67" t="str">
        <f>IF(OR($B177="",$C177="",$D177="",$E177="",$E177&lt;an_initial,$E177&gt;an_final,$G177="",$M177=FALSE),"",CONF_ROM*VLOOKUP(N177,Coef!$E$2:$F$17,2,FALSE))</f>
        <v/>
      </c>
      <c r="J177" s="67" t="str">
        <f>IF(OR($B177="",$C177="",$D177="",$E177="",$E177&gt;an_final,$G177="",$M177=FALSE),"",CONF_ROM*VLOOKUP(N177,Coef!$E$2:$F$17,2,FALSE))</f>
        <v/>
      </c>
      <c r="K177" s="226" t="str">
        <f t="shared" si="10"/>
        <v/>
      </c>
      <c r="L177" s="226" t="str">
        <f t="shared" si="11"/>
        <v/>
      </c>
      <c r="M177" s="333" t="b">
        <f t="shared" si="12"/>
        <v>0</v>
      </c>
      <c r="N177" s="37">
        <f t="shared" si="14"/>
        <v>1</v>
      </c>
    </row>
    <row r="178" spans="1:14" x14ac:dyDescent="0.25">
      <c r="A178" s="216">
        <v>169</v>
      </c>
      <c r="B178" s="39"/>
      <c r="C178" s="39"/>
      <c r="D178" s="39"/>
      <c r="E178" s="38"/>
      <c r="F178" s="38"/>
      <c r="G178" s="38"/>
      <c r="H178" s="38"/>
      <c r="I178" s="67" t="str">
        <f>IF(OR($B178="",$C178="",$D178="",$E178="",$E178&lt;an_initial,$E178&gt;an_final,$G178="",$M178=FALSE),"",CONF_ROM*VLOOKUP(N178,Coef!$E$2:$F$17,2,FALSE))</f>
        <v/>
      </c>
      <c r="J178" s="67" t="str">
        <f>IF(OR($B178="",$C178="",$D178="",$E178="",$E178&gt;an_final,$G178="",$M178=FALSE),"",CONF_ROM*VLOOKUP(N178,Coef!$E$2:$F$17,2,FALSE))</f>
        <v/>
      </c>
      <c r="K178" s="226" t="str">
        <f t="shared" si="10"/>
        <v/>
      </c>
      <c r="L178" s="226" t="str">
        <f t="shared" si="11"/>
        <v/>
      </c>
      <c r="M178" s="333" t="b">
        <f t="shared" si="12"/>
        <v>0</v>
      </c>
      <c r="N178" s="37">
        <f t="shared" si="14"/>
        <v>1</v>
      </c>
    </row>
    <row r="179" spans="1:14" x14ac:dyDescent="0.25">
      <c r="A179" s="216">
        <v>170</v>
      </c>
      <c r="B179" s="39"/>
      <c r="C179" s="39"/>
      <c r="D179" s="39"/>
      <c r="E179" s="38"/>
      <c r="F179" s="38"/>
      <c r="G179" s="38"/>
      <c r="H179" s="38"/>
      <c r="I179" s="67" t="str">
        <f>IF(OR($B179="",$C179="",$D179="",$E179="",$E179&lt;an_initial,$E179&gt;an_final,$G179="",$M179=FALSE),"",CONF_ROM*VLOOKUP(N179,Coef!$E$2:$F$17,2,FALSE))</f>
        <v/>
      </c>
      <c r="J179" s="67" t="str">
        <f>IF(OR($B179="",$C179="",$D179="",$E179="",$E179&gt;an_final,$G179="",$M179=FALSE),"",CONF_ROM*VLOOKUP(N179,Coef!$E$2:$F$17,2,FALSE))</f>
        <v/>
      </c>
      <c r="K179" s="226" t="str">
        <f t="shared" si="10"/>
        <v/>
      </c>
      <c r="L179" s="226" t="str">
        <f t="shared" si="11"/>
        <v/>
      </c>
      <c r="M179" s="333" t="b">
        <f t="shared" si="12"/>
        <v>0</v>
      </c>
      <c r="N179" s="37">
        <f t="shared" si="14"/>
        <v>1</v>
      </c>
    </row>
    <row r="180" spans="1:14" x14ac:dyDescent="0.25">
      <c r="A180" s="216">
        <v>171</v>
      </c>
      <c r="B180" s="39"/>
      <c r="C180" s="39"/>
      <c r="D180" s="39"/>
      <c r="E180" s="38"/>
      <c r="F180" s="38"/>
      <c r="G180" s="38"/>
      <c r="H180" s="38"/>
      <c r="I180" s="67" t="str">
        <f>IF(OR($B180="",$C180="",$D180="",$E180="",$E180&lt;an_initial,$E180&gt;an_final,$G180="",$M180=FALSE),"",CONF_ROM*VLOOKUP(N180,Coef!$E$2:$F$17,2,FALSE))</f>
        <v/>
      </c>
      <c r="J180" s="67" t="str">
        <f>IF(OR($B180="",$C180="",$D180="",$E180="",$E180&gt;an_final,$G180="",$M180=FALSE),"",CONF_ROM*VLOOKUP(N180,Coef!$E$2:$F$17,2,FALSE))</f>
        <v/>
      </c>
      <c r="K180" s="226" t="str">
        <f t="shared" si="10"/>
        <v/>
      </c>
      <c r="L180" s="226" t="str">
        <f t="shared" si="11"/>
        <v/>
      </c>
      <c r="M180" s="333" t="b">
        <f t="shared" si="12"/>
        <v>0</v>
      </c>
      <c r="N180" s="37">
        <f t="shared" si="14"/>
        <v>1</v>
      </c>
    </row>
    <row r="181" spans="1:14" x14ac:dyDescent="0.25">
      <c r="A181" s="216">
        <v>172</v>
      </c>
      <c r="B181" s="39"/>
      <c r="C181" s="39"/>
      <c r="D181" s="39"/>
      <c r="E181" s="38"/>
      <c r="F181" s="38"/>
      <c r="G181" s="38"/>
      <c r="H181" s="38"/>
      <c r="I181" s="67" t="str">
        <f>IF(OR($B181="",$C181="",$D181="",$E181="",$E181&lt;an_initial,$E181&gt;an_final,$G181="",$M181=FALSE),"",CONF_ROM*VLOOKUP(N181,Coef!$E$2:$F$17,2,FALSE))</f>
        <v/>
      </c>
      <c r="J181" s="67" t="str">
        <f>IF(OR($B181="",$C181="",$D181="",$E181="",$E181&gt;an_final,$G181="",$M181=FALSE),"",CONF_ROM*VLOOKUP(N181,Coef!$E$2:$F$17,2,FALSE))</f>
        <v/>
      </c>
      <c r="K181" s="226" t="str">
        <f t="shared" si="10"/>
        <v/>
      </c>
      <c r="L181" s="226" t="str">
        <f t="shared" si="11"/>
        <v/>
      </c>
      <c r="M181" s="333" t="b">
        <f t="shared" si="12"/>
        <v>0</v>
      </c>
      <c r="N181" s="37">
        <f t="shared" si="14"/>
        <v>1</v>
      </c>
    </row>
    <row r="182" spans="1:14" x14ac:dyDescent="0.25">
      <c r="A182" s="216">
        <v>173</v>
      </c>
      <c r="B182" s="39"/>
      <c r="C182" s="39"/>
      <c r="D182" s="39"/>
      <c r="E182" s="38"/>
      <c r="F182" s="38"/>
      <c r="G182" s="38"/>
      <c r="H182" s="38"/>
      <c r="I182" s="67" t="str">
        <f>IF(OR($B182="",$C182="",$D182="",$E182="",$E182&lt;an_initial,$E182&gt;an_final,$G182="",$M182=FALSE),"",CONF_ROM*VLOOKUP(N182,Coef!$E$2:$F$17,2,FALSE))</f>
        <v/>
      </c>
      <c r="J182" s="67" t="str">
        <f>IF(OR($B182="",$C182="",$D182="",$E182="",$E182&gt;an_final,$G182="",$M182=FALSE),"",CONF_ROM*VLOOKUP(N182,Coef!$E$2:$F$17,2,FALSE))</f>
        <v/>
      </c>
      <c r="K182" s="226" t="str">
        <f t="shared" si="10"/>
        <v/>
      </c>
      <c r="L182" s="226" t="str">
        <f t="shared" si="11"/>
        <v/>
      </c>
      <c r="M182" s="333" t="b">
        <f t="shared" si="12"/>
        <v>0</v>
      </c>
      <c r="N182" s="37">
        <f t="shared" si="14"/>
        <v>1</v>
      </c>
    </row>
    <row r="183" spans="1:14" x14ac:dyDescent="0.25">
      <c r="A183" s="216">
        <v>174</v>
      </c>
      <c r="B183" s="39"/>
      <c r="C183" s="39"/>
      <c r="D183" s="39"/>
      <c r="E183" s="38"/>
      <c r="F183" s="38"/>
      <c r="G183" s="38"/>
      <c r="H183" s="38"/>
      <c r="I183" s="67" t="str">
        <f>IF(OR($B183="",$C183="",$D183="",$E183="",$E183&lt;an_initial,$E183&gt;an_final,$G183="",$M183=FALSE),"",CONF_ROM*VLOOKUP(N183,Coef!$E$2:$F$17,2,FALSE))</f>
        <v/>
      </c>
      <c r="J183" s="67" t="str">
        <f>IF(OR($B183="",$C183="",$D183="",$E183="",$E183&gt;an_final,$G183="",$M183=FALSE),"",CONF_ROM*VLOOKUP(N183,Coef!$E$2:$F$17,2,FALSE))</f>
        <v/>
      </c>
      <c r="K183" s="226" t="str">
        <f t="shared" si="10"/>
        <v/>
      </c>
      <c r="L183" s="226" t="str">
        <f t="shared" si="11"/>
        <v/>
      </c>
      <c r="M183" s="333" t="b">
        <f t="shared" si="12"/>
        <v>0</v>
      </c>
      <c r="N183" s="37">
        <f t="shared" si="14"/>
        <v>1</v>
      </c>
    </row>
    <row r="184" spans="1:14" x14ac:dyDescent="0.25">
      <c r="A184" s="216">
        <v>175</v>
      </c>
      <c r="B184" s="39"/>
      <c r="C184" s="39"/>
      <c r="D184" s="39"/>
      <c r="E184" s="38"/>
      <c r="F184" s="38"/>
      <c r="G184" s="38"/>
      <c r="H184" s="38"/>
      <c r="I184" s="67" t="str">
        <f>IF(OR($B184="",$C184="",$D184="",$E184="",$E184&lt;an_initial,$E184&gt;an_final,$G184="",$M184=FALSE),"",CONF_ROM*VLOOKUP(N184,Coef!$E$2:$F$17,2,FALSE))</f>
        <v/>
      </c>
      <c r="J184" s="67" t="str">
        <f>IF(OR($B184="",$C184="",$D184="",$E184="",$E184&gt;an_final,$G184="",$M184=FALSE),"",CONF_ROM*VLOOKUP(N184,Coef!$E$2:$F$17,2,FALSE))</f>
        <v/>
      </c>
      <c r="K184" s="226" t="str">
        <f t="shared" si="10"/>
        <v/>
      </c>
      <c r="L184" s="226" t="str">
        <f t="shared" si="11"/>
        <v/>
      </c>
      <c r="M184" s="333" t="b">
        <f t="shared" si="12"/>
        <v>0</v>
      </c>
      <c r="N184" s="37">
        <f t="shared" si="14"/>
        <v>1</v>
      </c>
    </row>
    <row r="185" spans="1:14" x14ac:dyDescent="0.25">
      <c r="A185" s="216">
        <v>176</v>
      </c>
      <c r="B185" s="39"/>
      <c r="C185" s="39"/>
      <c r="D185" s="39"/>
      <c r="E185" s="38"/>
      <c r="F185" s="38"/>
      <c r="G185" s="38"/>
      <c r="H185" s="38"/>
      <c r="I185" s="67" t="str">
        <f>IF(OR($B185="",$C185="",$D185="",$E185="",$E185&lt;an_initial,$E185&gt;an_final,$G185="",$M185=FALSE),"",CONF_ROM*VLOOKUP(N185,Coef!$E$2:$F$17,2,FALSE))</f>
        <v/>
      </c>
      <c r="J185" s="67" t="str">
        <f>IF(OR($B185="",$C185="",$D185="",$E185="",$E185&gt;an_final,$G185="",$M185=FALSE),"",CONF_ROM*VLOOKUP(N185,Coef!$E$2:$F$17,2,FALSE))</f>
        <v/>
      </c>
      <c r="K185" s="226" t="str">
        <f t="shared" si="10"/>
        <v/>
      </c>
      <c r="L185" s="226" t="str">
        <f t="shared" si="11"/>
        <v/>
      </c>
      <c r="M185" s="333" t="b">
        <f t="shared" si="12"/>
        <v>0</v>
      </c>
      <c r="N185" s="37">
        <f t="shared" si="14"/>
        <v>1</v>
      </c>
    </row>
    <row r="186" spans="1:14" x14ac:dyDescent="0.25">
      <c r="A186" s="216">
        <v>177</v>
      </c>
      <c r="B186" s="39"/>
      <c r="C186" s="39"/>
      <c r="D186" s="39"/>
      <c r="E186" s="38"/>
      <c r="F186" s="38"/>
      <c r="G186" s="38"/>
      <c r="H186" s="38"/>
      <c r="I186" s="67" t="str">
        <f>IF(OR($B186="",$C186="",$D186="",$E186="",$E186&lt;an_initial,$E186&gt;an_final,$G186="",$M186=FALSE),"",CONF_ROM*VLOOKUP(N186,Coef!$E$2:$F$17,2,FALSE))</f>
        <v/>
      </c>
      <c r="J186" s="67" t="str">
        <f>IF(OR($B186="",$C186="",$D186="",$E186="",$E186&gt;an_final,$G186="",$M186=FALSE),"",CONF_ROM*VLOOKUP(N186,Coef!$E$2:$F$17,2,FALSE))</f>
        <v/>
      </c>
      <c r="K186" s="226" t="str">
        <f t="shared" si="10"/>
        <v/>
      </c>
      <c r="L186" s="226" t="str">
        <f t="shared" si="11"/>
        <v/>
      </c>
      <c r="M186" s="333" t="b">
        <f t="shared" si="12"/>
        <v>0</v>
      </c>
      <c r="N186" s="37">
        <f t="shared" si="14"/>
        <v>1</v>
      </c>
    </row>
    <row r="187" spans="1:14" x14ac:dyDescent="0.25">
      <c r="A187" s="216">
        <v>178</v>
      </c>
      <c r="B187" s="39"/>
      <c r="C187" s="39"/>
      <c r="D187" s="39"/>
      <c r="E187" s="38"/>
      <c r="F187" s="38"/>
      <c r="G187" s="38"/>
      <c r="H187" s="38"/>
      <c r="I187" s="67" t="str">
        <f>IF(OR($B187="",$C187="",$D187="",$E187="",$E187&lt;an_initial,$E187&gt;an_final,$G187="",$M187=FALSE),"",CONF_ROM*VLOOKUP(N187,Coef!$E$2:$F$17,2,FALSE))</f>
        <v/>
      </c>
      <c r="J187" s="67" t="str">
        <f>IF(OR($B187="",$C187="",$D187="",$E187="",$E187&gt;an_final,$G187="",$M187=FALSE),"",CONF_ROM*VLOOKUP(N187,Coef!$E$2:$F$17,2,FALSE))</f>
        <v/>
      </c>
      <c r="K187" s="226" t="str">
        <f t="shared" si="10"/>
        <v/>
      </c>
      <c r="L187" s="226" t="str">
        <f t="shared" si="11"/>
        <v/>
      </c>
      <c r="M187" s="333" t="b">
        <f t="shared" si="12"/>
        <v>0</v>
      </c>
      <c r="N187" s="37">
        <f t="shared" si="14"/>
        <v>1</v>
      </c>
    </row>
    <row r="188" spans="1:14" x14ac:dyDescent="0.25">
      <c r="A188" s="216">
        <v>179</v>
      </c>
      <c r="B188" s="39"/>
      <c r="C188" s="39"/>
      <c r="D188" s="39"/>
      <c r="E188" s="38"/>
      <c r="F188" s="38"/>
      <c r="G188" s="38"/>
      <c r="H188" s="38"/>
      <c r="I188" s="67" t="str">
        <f>IF(OR($B188="",$C188="",$D188="",$E188="",$E188&lt;an_initial,$E188&gt;an_final,$G188="",$M188=FALSE),"",CONF_ROM*VLOOKUP(N188,Coef!$E$2:$F$17,2,FALSE))</f>
        <v/>
      </c>
      <c r="J188" s="67" t="str">
        <f>IF(OR($B188="",$C188="",$D188="",$E188="",$E188&gt;an_final,$G188="",$M188=FALSE),"",CONF_ROM*VLOOKUP(N188,Coef!$E$2:$F$17,2,FALSE))</f>
        <v/>
      </c>
      <c r="K188" s="226" t="str">
        <f t="shared" si="10"/>
        <v/>
      </c>
      <c r="L188" s="226" t="str">
        <f t="shared" si="11"/>
        <v/>
      </c>
      <c r="M188" s="333" t="b">
        <f t="shared" si="12"/>
        <v>0</v>
      </c>
      <c r="N188" s="37">
        <f t="shared" si="14"/>
        <v>1</v>
      </c>
    </row>
    <row r="189" spans="1:14" x14ac:dyDescent="0.25">
      <c r="A189" s="216">
        <v>180</v>
      </c>
      <c r="B189" s="39"/>
      <c r="C189" s="39"/>
      <c r="D189" s="39"/>
      <c r="E189" s="38"/>
      <c r="F189" s="38"/>
      <c r="G189" s="38"/>
      <c r="H189" s="38"/>
      <c r="I189" s="67" t="str">
        <f>IF(OR($B189="",$C189="",$D189="",$E189="",$E189&lt;an_initial,$E189&gt;an_final,$G189="",$M189=FALSE),"",CONF_ROM*VLOOKUP(N189,Coef!$E$2:$F$17,2,FALSE))</f>
        <v/>
      </c>
      <c r="J189" s="67" t="str">
        <f>IF(OR($B189="",$C189="",$D189="",$E189="",$E189&gt;an_final,$G189="",$M189=FALSE),"",CONF_ROM*VLOOKUP(N189,Coef!$E$2:$F$17,2,FALSE))</f>
        <v/>
      </c>
      <c r="K189" s="226" t="str">
        <f t="shared" si="10"/>
        <v/>
      </c>
      <c r="L189" s="226" t="str">
        <f t="shared" si="11"/>
        <v/>
      </c>
      <c r="M189" s="333" t="b">
        <f t="shared" si="12"/>
        <v>0</v>
      </c>
      <c r="N189" s="37">
        <f t="shared" si="14"/>
        <v>1</v>
      </c>
    </row>
    <row r="190" spans="1:14" x14ac:dyDescent="0.25">
      <c r="A190" s="216">
        <v>181</v>
      </c>
      <c r="B190" s="39"/>
      <c r="C190" s="39"/>
      <c r="D190" s="39"/>
      <c r="E190" s="38"/>
      <c r="F190" s="38"/>
      <c r="G190" s="38"/>
      <c r="H190" s="38"/>
      <c r="I190" s="67" t="str">
        <f>IF(OR($B190="",$C190="",$D190="",$E190="",$E190&lt;an_initial,$E190&gt;an_final,$G190="",$M190=FALSE),"",CONF_ROM*VLOOKUP(N190,Coef!$E$2:$F$17,2,FALSE))</f>
        <v/>
      </c>
      <c r="J190" s="67" t="str">
        <f>IF(OR($B190="",$C190="",$D190="",$E190="",$E190&gt;an_final,$G190="",$M190=FALSE),"",CONF_ROM*VLOOKUP(N190,Coef!$E$2:$F$17,2,FALSE))</f>
        <v/>
      </c>
      <c r="K190" s="226" t="str">
        <f t="shared" si="10"/>
        <v/>
      </c>
      <c r="L190" s="226" t="str">
        <f t="shared" si="11"/>
        <v/>
      </c>
      <c r="M190" s="333" t="b">
        <f t="shared" si="12"/>
        <v>0</v>
      </c>
      <c r="N190" s="37">
        <f t="shared" si="14"/>
        <v>1</v>
      </c>
    </row>
    <row r="191" spans="1:14" x14ac:dyDescent="0.25">
      <c r="A191" s="216">
        <v>182</v>
      </c>
      <c r="B191" s="39"/>
      <c r="C191" s="39"/>
      <c r="D191" s="39"/>
      <c r="E191" s="38"/>
      <c r="F191" s="38"/>
      <c r="G191" s="38"/>
      <c r="H191" s="38"/>
      <c r="I191" s="67" t="str">
        <f>IF(OR($B191="",$C191="",$D191="",$E191="",$E191&lt;an_initial,$E191&gt;an_final,$G191="",$M191=FALSE),"",CONF_ROM*VLOOKUP(N191,Coef!$E$2:$F$17,2,FALSE))</f>
        <v/>
      </c>
      <c r="J191" s="67" t="str">
        <f>IF(OR($B191="",$C191="",$D191="",$E191="",$E191&gt;an_final,$G191="",$M191=FALSE),"",CONF_ROM*VLOOKUP(N191,Coef!$E$2:$F$17,2,FALSE))</f>
        <v/>
      </c>
      <c r="K191" s="226" t="str">
        <f t="shared" si="10"/>
        <v/>
      </c>
      <c r="L191" s="226" t="str">
        <f t="shared" si="11"/>
        <v/>
      </c>
      <c r="M191" s="333" t="b">
        <f t="shared" si="12"/>
        <v>0</v>
      </c>
      <c r="N191" s="37">
        <f t="shared" si="14"/>
        <v>1</v>
      </c>
    </row>
    <row r="192" spans="1:14" x14ac:dyDescent="0.25">
      <c r="A192" s="216">
        <v>183</v>
      </c>
      <c r="B192" s="39"/>
      <c r="C192" s="39"/>
      <c r="D192" s="39"/>
      <c r="E192" s="38"/>
      <c r="F192" s="38"/>
      <c r="G192" s="38"/>
      <c r="H192" s="38"/>
      <c r="I192" s="67" t="str">
        <f>IF(OR($B192="",$C192="",$D192="",$E192="",$E192&lt;an_initial,$E192&gt;an_final,$G192="",$M192=FALSE),"",CONF_ROM*VLOOKUP(N192,Coef!$E$2:$F$17,2,FALSE))</f>
        <v/>
      </c>
      <c r="J192" s="67" t="str">
        <f>IF(OR($B192="",$C192="",$D192="",$E192="",$E192&gt;an_final,$G192="",$M192=FALSE),"",CONF_ROM*VLOOKUP(N192,Coef!$E$2:$F$17,2,FALSE))</f>
        <v/>
      </c>
      <c r="K192" s="226" t="str">
        <f t="shared" si="10"/>
        <v/>
      </c>
      <c r="L192" s="226" t="str">
        <f t="shared" si="11"/>
        <v/>
      </c>
      <c r="M192" s="333" t="b">
        <f t="shared" si="12"/>
        <v>0</v>
      </c>
      <c r="N192" s="37">
        <f t="shared" si="14"/>
        <v>1</v>
      </c>
    </row>
    <row r="193" spans="1:14" x14ac:dyDescent="0.25">
      <c r="A193" s="216">
        <v>184</v>
      </c>
      <c r="B193" s="39"/>
      <c r="C193" s="39"/>
      <c r="D193" s="39"/>
      <c r="E193" s="38"/>
      <c r="F193" s="38"/>
      <c r="G193" s="38"/>
      <c r="H193" s="38"/>
      <c r="I193" s="67" t="str">
        <f>IF(OR($B193="",$C193="",$D193="",$E193="",$E193&lt;an_initial,$E193&gt;an_final,$G193="",$M193=FALSE),"",CONF_ROM*VLOOKUP(N193,Coef!$E$2:$F$17,2,FALSE))</f>
        <v/>
      </c>
      <c r="J193" s="67" t="str">
        <f>IF(OR($B193="",$C193="",$D193="",$E193="",$E193&gt;an_final,$G193="",$M193=FALSE),"",CONF_ROM*VLOOKUP(N193,Coef!$E$2:$F$17,2,FALSE))</f>
        <v/>
      </c>
      <c r="K193" s="226" t="str">
        <f t="shared" si="10"/>
        <v/>
      </c>
      <c r="L193" s="226" t="str">
        <f t="shared" si="11"/>
        <v/>
      </c>
      <c r="M193" s="333" t="b">
        <f t="shared" si="12"/>
        <v>0</v>
      </c>
      <c r="N193" s="37">
        <f t="shared" si="14"/>
        <v>1</v>
      </c>
    </row>
    <row r="194" spans="1:14" x14ac:dyDescent="0.25">
      <c r="A194" s="216">
        <v>185</v>
      </c>
      <c r="B194" s="39"/>
      <c r="C194" s="39"/>
      <c r="D194" s="39"/>
      <c r="E194" s="38"/>
      <c r="F194" s="38"/>
      <c r="G194" s="38"/>
      <c r="H194" s="38"/>
      <c r="I194" s="67" t="str">
        <f>IF(OR($B194="",$C194="",$D194="",$E194="",$E194&lt;an_initial,$E194&gt;an_final,$G194="",$M194=FALSE),"",CONF_ROM*VLOOKUP(N194,Coef!$E$2:$F$17,2,FALSE))</f>
        <v/>
      </c>
      <c r="J194" s="67" t="str">
        <f>IF(OR($B194="",$C194="",$D194="",$E194="",$E194&gt;an_final,$G194="",$M194=FALSE),"",CONF_ROM*VLOOKUP(N194,Coef!$E$2:$F$17,2,FALSE))</f>
        <v/>
      </c>
      <c r="K194" s="226" t="str">
        <f t="shared" si="10"/>
        <v/>
      </c>
      <c r="L194" s="226" t="str">
        <f t="shared" si="11"/>
        <v/>
      </c>
      <c r="M194" s="333" t="b">
        <f t="shared" si="12"/>
        <v>0</v>
      </c>
      <c r="N194" s="37">
        <f t="shared" si="14"/>
        <v>1</v>
      </c>
    </row>
    <row r="195" spans="1:14" x14ac:dyDescent="0.25">
      <c r="A195" s="216">
        <v>186</v>
      </c>
      <c r="B195" s="39"/>
      <c r="C195" s="39"/>
      <c r="D195" s="39"/>
      <c r="E195" s="38"/>
      <c r="F195" s="38"/>
      <c r="G195" s="38"/>
      <c r="H195" s="38"/>
      <c r="I195" s="67" t="str">
        <f>IF(OR($B195="",$C195="",$D195="",$E195="",$E195&lt;an_initial,$E195&gt;an_final,$G195="",$M195=FALSE),"",CONF_ROM*VLOOKUP(N195,Coef!$E$2:$F$17,2,FALSE))</f>
        <v/>
      </c>
      <c r="J195" s="67" t="str">
        <f>IF(OR($B195="",$C195="",$D195="",$E195="",$E195&gt;an_final,$G195="",$M195=FALSE),"",CONF_ROM*VLOOKUP(N195,Coef!$E$2:$F$17,2,FALSE))</f>
        <v/>
      </c>
      <c r="K195" s="226" t="str">
        <f t="shared" si="10"/>
        <v/>
      </c>
      <c r="L195" s="226" t="str">
        <f t="shared" si="11"/>
        <v/>
      </c>
      <c r="M195" s="333" t="b">
        <f t="shared" si="12"/>
        <v>0</v>
      </c>
      <c r="N195" s="37">
        <f t="shared" si="14"/>
        <v>1</v>
      </c>
    </row>
    <row r="196" spans="1:14" x14ac:dyDescent="0.25">
      <c r="A196" s="216">
        <v>187</v>
      </c>
      <c r="B196" s="39"/>
      <c r="C196" s="39"/>
      <c r="D196" s="39"/>
      <c r="E196" s="38"/>
      <c r="F196" s="38"/>
      <c r="G196" s="38"/>
      <c r="H196" s="38"/>
      <c r="I196" s="67" t="str">
        <f>IF(OR($B196="",$C196="",$D196="",$E196="",$E196&lt;an_initial,$E196&gt;an_final,$G196="",$M196=FALSE),"",CONF_ROM*VLOOKUP(N196,Coef!$E$2:$F$17,2,FALSE))</f>
        <v/>
      </c>
      <c r="J196" s="67" t="str">
        <f>IF(OR($B196="",$C196="",$D196="",$E196="",$E196&gt;an_final,$G196="",$M196=FALSE),"",CONF_ROM*VLOOKUP(N196,Coef!$E$2:$F$17,2,FALSE))</f>
        <v/>
      </c>
      <c r="K196" s="226" t="str">
        <f t="shared" si="10"/>
        <v/>
      </c>
      <c r="L196" s="226" t="str">
        <f t="shared" si="11"/>
        <v/>
      </c>
      <c r="M196" s="333" t="b">
        <f t="shared" si="12"/>
        <v>0</v>
      </c>
      <c r="N196" s="37">
        <f t="shared" si="14"/>
        <v>1</v>
      </c>
    </row>
    <row r="197" spans="1:14" x14ac:dyDescent="0.25">
      <c r="A197" s="216">
        <v>188</v>
      </c>
      <c r="B197" s="39"/>
      <c r="C197" s="39"/>
      <c r="D197" s="39"/>
      <c r="E197" s="38"/>
      <c r="F197" s="38"/>
      <c r="G197" s="38"/>
      <c r="H197" s="38"/>
      <c r="I197" s="67" t="str">
        <f>IF(OR($B197="",$C197="",$D197="",$E197="",$E197&lt;an_initial,$E197&gt;an_final,$G197="",$M197=FALSE),"",CONF_ROM*VLOOKUP(N197,Coef!$E$2:$F$17,2,FALSE))</f>
        <v/>
      </c>
      <c r="J197" s="67" t="str">
        <f>IF(OR($B197="",$C197="",$D197="",$E197="",$E197&gt;an_final,$G197="",$M197=FALSE),"",CONF_ROM*VLOOKUP(N197,Coef!$E$2:$F$17,2,FALSE))</f>
        <v/>
      </c>
      <c r="K197" s="226" t="str">
        <f t="shared" si="10"/>
        <v/>
      </c>
      <c r="L197" s="226" t="str">
        <f t="shared" si="11"/>
        <v/>
      </c>
      <c r="M197" s="333" t="b">
        <f t="shared" si="12"/>
        <v>0</v>
      </c>
      <c r="N197" s="37">
        <f t="shared" si="14"/>
        <v>1</v>
      </c>
    </row>
    <row r="198" spans="1:14" x14ac:dyDescent="0.25">
      <c r="A198" s="216">
        <v>189</v>
      </c>
      <c r="B198" s="39"/>
      <c r="C198" s="39"/>
      <c r="D198" s="39"/>
      <c r="E198" s="38"/>
      <c r="F198" s="38"/>
      <c r="G198" s="38"/>
      <c r="H198" s="38"/>
      <c r="I198" s="67" t="str">
        <f>IF(OR($B198="",$C198="",$D198="",$E198="",$E198&lt;an_initial,$E198&gt;an_final,$G198="",$M198=FALSE),"",CONF_ROM*VLOOKUP(N198,Coef!$E$2:$F$17,2,FALSE))</f>
        <v/>
      </c>
      <c r="J198" s="67" t="str">
        <f>IF(OR($B198="",$C198="",$D198="",$E198="",$E198&gt;an_final,$G198="",$M198=FALSE),"",CONF_ROM*VLOOKUP(N198,Coef!$E$2:$F$17,2,FALSE))</f>
        <v/>
      </c>
      <c r="K198" s="226" t="str">
        <f t="shared" si="10"/>
        <v/>
      </c>
      <c r="L198" s="226" t="str">
        <f t="shared" si="11"/>
        <v/>
      </c>
      <c r="M198" s="333" t="b">
        <f t="shared" si="12"/>
        <v>0</v>
      </c>
      <c r="N198" s="37">
        <f t="shared" si="14"/>
        <v>1</v>
      </c>
    </row>
    <row r="199" spans="1:14" x14ac:dyDescent="0.25">
      <c r="A199" s="216">
        <v>190</v>
      </c>
      <c r="B199" s="39"/>
      <c r="C199" s="39"/>
      <c r="D199" s="39"/>
      <c r="E199" s="38"/>
      <c r="F199" s="38"/>
      <c r="G199" s="38"/>
      <c r="H199" s="38"/>
      <c r="I199" s="67" t="str">
        <f>IF(OR($B199="",$C199="",$D199="",$E199="",$E199&lt;an_initial,$E199&gt;an_final,$G199="",$M199=FALSE),"",CONF_ROM*VLOOKUP(N199,Coef!$E$2:$F$17,2,FALSE))</f>
        <v/>
      </c>
      <c r="J199" s="67" t="str">
        <f>IF(OR($B199="",$C199="",$D199="",$E199="",$E199&gt;an_final,$G199="",$M199=FALSE),"",CONF_ROM*VLOOKUP(N199,Coef!$E$2:$F$17,2,FALSE))</f>
        <v/>
      </c>
      <c r="K199" s="226" t="str">
        <f t="shared" si="10"/>
        <v/>
      </c>
      <c r="L199" s="226" t="str">
        <f t="shared" si="11"/>
        <v/>
      </c>
      <c r="M199" s="333" t="b">
        <f t="shared" si="12"/>
        <v>0</v>
      </c>
      <c r="N199" s="37">
        <f t="shared" si="14"/>
        <v>1</v>
      </c>
    </row>
    <row r="200" spans="1:14" x14ac:dyDescent="0.25">
      <c r="A200" s="216">
        <v>191</v>
      </c>
      <c r="B200" s="39"/>
      <c r="C200" s="39"/>
      <c r="D200" s="39"/>
      <c r="E200" s="38"/>
      <c r="F200" s="38"/>
      <c r="G200" s="38"/>
      <c r="H200" s="38"/>
      <c r="I200" s="67" t="str">
        <f>IF(OR($B200="",$C200="",$D200="",$E200="",$E200&lt;an_initial,$E200&gt;an_final,$G200="",$M200=FALSE),"",CONF_ROM*VLOOKUP(N200,Coef!$E$2:$F$17,2,FALSE))</f>
        <v/>
      </c>
      <c r="J200" s="67" t="str">
        <f>IF(OR($B200="",$C200="",$D200="",$E200="",$E200&gt;an_final,$G200="",$M200=FALSE),"",CONF_ROM*VLOOKUP(N200,Coef!$E$2:$F$17,2,FALSE))</f>
        <v/>
      </c>
      <c r="K200" s="226" t="str">
        <f t="shared" si="10"/>
        <v/>
      </c>
      <c r="L200" s="226" t="str">
        <f t="shared" si="11"/>
        <v/>
      </c>
      <c r="M200" s="333" t="b">
        <f t="shared" si="12"/>
        <v>0</v>
      </c>
      <c r="N200" s="37">
        <f t="shared" si="14"/>
        <v>1</v>
      </c>
    </row>
    <row r="201" spans="1:14" x14ac:dyDescent="0.25">
      <c r="A201" s="216">
        <v>192</v>
      </c>
      <c r="B201" s="39"/>
      <c r="C201" s="39"/>
      <c r="D201" s="39"/>
      <c r="E201" s="38"/>
      <c r="F201" s="38"/>
      <c r="G201" s="38"/>
      <c r="H201" s="38"/>
      <c r="I201" s="67" t="str">
        <f>IF(OR($B201="",$C201="",$D201="",$E201="",$E201&lt;an_initial,$E201&gt;an_final,$G201="",$M201=FALSE),"",CONF_ROM*VLOOKUP(N201,Coef!$E$2:$F$17,2,FALSE))</f>
        <v/>
      </c>
      <c r="J201" s="67" t="str">
        <f>IF(OR($B201="",$C201="",$D201="",$E201="",$E201&gt;an_final,$G201="",$M201=FALSE),"",CONF_ROM*VLOOKUP(N201,Coef!$E$2:$F$17,2,FALSE))</f>
        <v/>
      </c>
      <c r="K201" s="226" t="str">
        <f t="shared" si="10"/>
        <v/>
      </c>
      <c r="L201" s="226" t="str">
        <f t="shared" si="11"/>
        <v/>
      </c>
      <c r="M201" s="333" t="b">
        <f t="shared" si="12"/>
        <v>0</v>
      </c>
      <c r="N201" s="37">
        <f t="shared" si="14"/>
        <v>1</v>
      </c>
    </row>
    <row r="202" spans="1:14" x14ac:dyDescent="0.25">
      <c r="A202" s="216">
        <v>193</v>
      </c>
      <c r="B202" s="39"/>
      <c r="C202" s="39"/>
      <c r="D202" s="39"/>
      <c r="E202" s="38"/>
      <c r="F202" s="38"/>
      <c r="G202" s="38"/>
      <c r="H202" s="38"/>
      <c r="I202" s="67" t="str">
        <f>IF(OR($B202="",$C202="",$D202="",$E202="",$E202&lt;an_initial,$E202&gt;an_final,$G202="",$M202=FALSE),"",CONF_ROM*VLOOKUP(N202,Coef!$E$2:$F$17,2,FALSE))</f>
        <v/>
      </c>
      <c r="J202" s="67" t="str">
        <f>IF(OR($B202="",$C202="",$D202="",$E202="",$E202&gt;an_final,$G202="",$M202=FALSE),"",CONF_ROM*VLOOKUP(N202,Coef!$E$2:$F$17,2,FALSE))</f>
        <v/>
      </c>
      <c r="K202" s="226" t="str">
        <f t="shared" ref="K202:K259" si="15">IF(OR($B202="",$C202="",$D202="",$E202="",$E202&gt;an_final,$G202="",$M202=FALSE),"",IF($E202&gt;=an_initial,1,""))</f>
        <v/>
      </c>
      <c r="L202" s="226" t="str">
        <f t="shared" ref="L202:L259" si="16">IF(OR($B202="",$C202="",$D202="",$E202="",$E202&gt;an_final,$G202="",$M202=FALSE),"",1)</f>
        <v/>
      </c>
      <c r="M202" s="333" t="b">
        <f t="shared" ref="M202:M259" si="17">IF(nume_candidat="",FALSE,ISNUMBER(SEARCH(nume_candidat,$B202)))</f>
        <v>0</v>
      </c>
      <c r="N202" s="37">
        <f t="shared" si="14"/>
        <v>1</v>
      </c>
    </row>
    <row r="203" spans="1:14" x14ac:dyDescent="0.25">
      <c r="A203" s="216">
        <v>194</v>
      </c>
      <c r="B203" s="39"/>
      <c r="C203" s="39"/>
      <c r="D203" s="39"/>
      <c r="E203" s="38"/>
      <c r="F203" s="38"/>
      <c r="G203" s="38"/>
      <c r="H203" s="38"/>
      <c r="I203" s="67" t="str">
        <f>IF(OR($B203="",$C203="",$D203="",$E203="",$E203&lt;an_initial,$E203&gt;an_final,$G203="",$M203=FALSE),"",CONF_ROM*VLOOKUP(N203,Coef!$E$2:$F$17,2,FALSE))</f>
        <v/>
      </c>
      <c r="J203" s="67" t="str">
        <f>IF(OR($B203="",$C203="",$D203="",$E203="",$E203&gt;an_final,$G203="",$M203=FALSE),"",CONF_ROM*VLOOKUP(N203,Coef!$E$2:$F$17,2,FALSE))</f>
        <v/>
      </c>
      <c r="K203" s="226" t="str">
        <f t="shared" si="15"/>
        <v/>
      </c>
      <c r="L203" s="226" t="str">
        <f t="shared" si="16"/>
        <v/>
      </c>
      <c r="M203" s="333" t="b">
        <f t="shared" si="17"/>
        <v>0</v>
      </c>
      <c r="N203" s="37">
        <f t="shared" ref="N203:N259" si="18">LEN(B203)-LEN(SUBSTITUTE(B203,",",""))+1</f>
        <v>1</v>
      </c>
    </row>
    <row r="204" spans="1:14" x14ac:dyDescent="0.25">
      <c r="A204" s="216">
        <v>195</v>
      </c>
      <c r="B204" s="39"/>
      <c r="C204" s="39"/>
      <c r="D204" s="39"/>
      <c r="E204" s="38"/>
      <c r="F204" s="38"/>
      <c r="G204" s="38"/>
      <c r="H204" s="38"/>
      <c r="I204" s="67" t="str">
        <f>IF(OR($B204="",$C204="",$D204="",$E204="",$E204&lt;an_initial,$E204&gt;an_final,$G204="",$M204=FALSE),"",CONF_ROM*VLOOKUP(N204,Coef!$E$2:$F$17,2,FALSE))</f>
        <v/>
      </c>
      <c r="J204" s="67" t="str">
        <f>IF(OR($B204="",$C204="",$D204="",$E204="",$E204&gt;an_final,$G204="",$M204=FALSE),"",CONF_ROM*VLOOKUP(N204,Coef!$E$2:$F$17,2,FALSE))</f>
        <v/>
      </c>
      <c r="K204" s="226" t="str">
        <f t="shared" si="15"/>
        <v/>
      </c>
      <c r="L204" s="226" t="str">
        <f t="shared" si="16"/>
        <v/>
      </c>
      <c r="M204" s="333" t="b">
        <f t="shared" si="17"/>
        <v>0</v>
      </c>
      <c r="N204" s="37">
        <f t="shared" si="18"/>
        <v>1</v>
      </c>
    </row>
    <row r="205" spans="1:14" x14ac:dyDescent="0.25">
      <c r="A205" s="216">
        <v>196</v>
      </c>
      <c r="B205" s="39"/>
      <c r="C205" s="39"/>
      <c r="D205" s="39"/>
      <c r="E205" s="38"/>
      <c r="F205" s="38"/>
      <c r="G205" s="38"/>
      <c r="H205" s="38"/>
      <c r="I205" s="67" t="str">
        <f>IF(OR($B205="",$C205="",$D205="",$E205="",$E205&lt;an_initial,$E205&gt;an_final,$G205="",$M205=FALSE),"",CONF_ROM*VLOOKUP(N205,Coef!$E$2:$F$17,2,FALSE))</f>
        <v/>
      </c>
      <c r="J205" s="67" t="str">
        <f>IF(OR($B205="",$C205="",$D205="",$E205="",$E205&gt;an_final,$G205="",$M205=FALSE),"",CONF_ROM*VLOOKUP(N205,Coef!$E$2:$F$17,2,FALSE))</f>
        <v/>
      </c>
      <c r="K205" s="226" t="str">
        <f t="shared" si="15"/>
        <v/>
      </c>
      <c r="L205" s="226" t="str">
        <f t="shared" si="16"/>
        <v/>
      </c>
      <c r="M205" s="333" t="b">
        <f t="shared" si="17"/>
        <v>0</v>
      </c>
      <c r="N205" s="37">
        <f t="shared" si="18"/>
        <v>1</v>
      </c>
    </row>
    <row r="206" spans="1:14" x14ac:dyDescent="0.25">
      <c r="A206" s="216">
        <v>197</v>
      </c>
      <c r="B206" s="39"/>
      <c r="C206" s="39"/>
      <c r="D206" s="39"/>
      <c r="E206" s="38"/>
      <c r="F206" s="38"/>
      <c r="G206" s="38"/>
      <c r="H206" s="38"/>
      <c r="I206" s="67" t="str">
        <f>IF(OR($B206="",$C206="",$D206="",$E206="",$E206&lt;an_initial,$E206&gt;an_final,$G206="",$M206=FALSE),"",CONF_ROM*VLOOKUP(N206,Coef!$E$2:$F$17,2,FALSE))</f>
        <v/>
      </c>
      <c r="J206" s="67" t="str">
        <f>IF(OR($B206="",$C206="",$D206="",$E206="",$E206&gt;an_final,$G206="",$M206=FALSE),"",CONF_ROM*VLOOKUP(N206,Coef!$E$2:$F$17,2,FALSE))</f>
        <v/>
      </c>
      <c r="K206" s="226" t="str">
        <f t="shared" si="15"/>
        <v/>
      </c>
      <c r="L206" s="226" t="str">
        <f t="shared" si="16"/>
        <v/>
      </c>
      <c r="M206" s="333" t="b">
        <f t="shared" si="17"/>
        <v>0</v>
      </c>
      <c r="N206" s="37">
        <f t="shared" si="18"/>
        <v>1</v>
      </c>
    </row>
    <row r="207" spans="1:14" x14ac:dyDescent="0.25">
      <c r="A207" s="216">
        <v>198</v>
      </c>
      <c r="B207" s="39"/>
      <c r="C207" s="39"/>
      <c r="D207" s="39"/>
      <c r="E207" s="38"/>
      <c r="F207" s="38"/>
      <c r="G207" s="38"/>
      <c r="H207" s="38"/>
      <c r="I207" s="67" t="str">
        <f>IF(OR($B207="",$C207="",$D207="",$E207="",$E207&lt;an_initial,$E207&gt;an_final,$G207="",$M207=FALSE),"",CONF_ROM*VLOOKUP(N207,Coef!$E$2:$F$17,2,FALSE))</f>
        <v/>
      </c>
      <c r="J207" s="67" t="str">
        <f>IF(OR($B207="",$C207="",$D207="",$E207="",$E207&gt;an_final,$G207="",$M207=FALSE),"",CONF_ROM*VLOOKUP(N207,Coef!$E$2:$F$17,2,FALSE))</f>
        <v/>
      </c>
      <c r="K207" s="226" t="str">
        <f t="shared" si="15"/>
        <v/>
      </c>
      <c r="L207" s="226" t="str">
        <f t="shared" si="16"/>
        <v/>
      </c>
      <c r="M207" s="333" t="b">
        <f t="shared" si="17"/>
        <v>0</v>
      </c>
      <c r="N207" s="37">
        <f t="shared" si="18"/>
        <v>1</v>
      </c>
    </row>
    <row r="208" spans="1:14" x14ac:dyDescent="0.25">
      <c r="A208" s="216">
        <v>199</v>
      </c>
      <c r="B208" s="39"/>
      <c r="C208" s="39"/>
      <c r="D208" s="39"/>
      <c r="E208" s="38"/>
      <c r="F208" s="38"/>
      <c r="G208" s="38"/>
      <c r="H208" s="38"/>
      <c r="I208" s="67" t="str">
        <f>IF(OR($B208="",$C208="",$D208="",$E208="",$E208&lt;an_initial,$E208&gt;an_final,$G208="",$M208=FALSE),"",CONF_ROM*VLOOKUP(N208,Coef!$E$2:$F$17,2,FALSE))</f>
        <v/>
      </c>
      <c r="J208" s="67" t="str">
        <f>IF(OR($B208="",$C208="",$D208="",$E208="",$E208&gt;an_final,$G208="",$M208=FALSE),"",CONF_ROM*VLOOKUP(N208,Coef!$E$2:$F$17,2,FALSE))</f>
        <v/>
      </c>
      <c r="K208" s="226" t="str">
        <f t="shared" si="15"/>
        <v/>
      </c>
      <c r="L208" s="226" t="str">
        <f t="shared" si="16"/>
        <v/>
      </c>
      <c r="M208" s="333" t="b">
        <f t="shared" si="17"/>
        <v>0</v>
      </c>
      <c r="N208" s="37">
        <f t="shared" si="18"/>
        <v>1</v>
      </c>
    </row>
    <row r="209" spans="1:14" x14ac:dyDescent="0.25">
      <c r="A209" s="216">
        <v>200</v>
      </c>
      <c r="B209" s="39"/>
      <c r="C209" s="39"/>
      <c r="D209" s="39"/>
      <c r="E209" s="38"/>
      <c r="F209" s="38"/>
      <c r="G209" s="38"/>
      <c r="H209" s="38"/>
      <c r="I209" s="67" t="str">
        <f>IF(OR($B209="",$C209="",$D209="",$E209="",$E209&lt;an_initial,$E209&gt;an_final,$G209="",$M209=FALSE),"",CONF_ROM*VLOOKUP(N209,Coef!$E$2:$F$17,2,FALSE))</f>
        <v/>
      </c>
      <c r="J209" s="67" t="str">
        <f>IF(OR($B209="",$C209="",$D209="",$E209="",$E209&gt;an_final,$G209="",$M209=FALSE),"",CONF_ROM*VLOOKUP(N209,Coef!$E$2:$F$17,2,FALSE))</f>
        <v/>
      </c>
      <c r="K209" s="226" t="str">
        <f t="shared" si="15"/>
        <v/>
      </c>
      <c r="L209" s="226" t="str">
        <f t="shared" si="16"/>
        <v/>
      </c>
      <c r="M209" s="333" t="b">
        <f t="shared" si="17"/>
        <v>0</v>
      </c>
      <c r="N209" s="37">
        <f t="shared" si="18"/>
        <v>1</v>
      </c>
    </row>
    <row r="210" spans="1:14" x14ac:dyDescent="0.25">
      <c r="A210" s="216">
        <v>201</v>
      </c>
      <c r="B210" s="39"/>
      <c r="C210" s="39"/>
      <c r="D210" s="39"/>
      <c r="E210" s="38"/>
      <c r="F210" s="38"/>
      <c r="G210" s="38"/>
      <c r="H210" s="38"/>
      <c r="I210" s="67" t="str">
        <f>IF(OR($B210="",$C210="",$D210="",$E210="",$E210&lt;an_initial,$E210&gt;an_final,$G210="",$M210=FALSE),"",CONF_ROM*VLOOKUP(N210,Coef!$E$2:$F$17,2,FALSE))</f>
        <v/>
      </c>
      <c r="J210" s="67" t="str">
        <f>IF(OR($B210="",$C210="",$D210="",$E210="",$E210&gt;an_final,$G210="",$M210=FALSE),"",CONF_ROM*VLOOKUP(N210,Coef!$E$2:$F$17,2,FALSE))</f>
        <v/>
      </c>
      <c r="K210" s="226" t="str">
        <f t="shared" si="15"/>
        <v/>
      </c>
      <c r="L210" s="226" t="str">
        <f t="shared" si="16"/>
        <v/>
      </c>
      <c r="M210" s="333" t="b">
        <f t="shared" si="17"/>
        <v>0</v>
      </c>
      <c r="N210" s="37">
        <f t="shared" si="18"/>
        <v>1</v>
      </c>
    </row>
    <row r="211" spans="1:14" x14ac:dyDescent="0.25">
      <c r="A211" s="216">
        <v>202</v>
      </c>
      <c r="B211" s="39"/>
      <c r="C211" s="39"/>
      <c r="D211" s="39"/>
      <c r="E211" s="38"/>
      <c r="F211" s="38"/>
      <c r="G211" s="38"/>
      <c r="H211" s="38"/>
      <c r="I211" s="67" t="str">
        <f>IF(OR($B211="",$C211="",$D211="",$E211="",$E211&lt;an_initial,$E211&gt;an_final,$G211="",$M211=FALSE),"",CONF_ROM*VLOOKUP(N211,Coef!$E$2:$F$17,2,FALSE))</f>
        <v/>
      </c>
      <c r="J211" s="67" t="str">
        <f>IF(OR($B211="",$C211="",$D211="",$E211="",$E211&gt;an_final,$G211="",$M211=FALSE),"",CONF_ROM*VLOOKUP(N211,Coef!$E$2:$F$17,2,FALSE))</f>
        <v/>
      </c>
      <c r="K211" s="226" t="str">
        <f t="shared" si="15"/>
        <v/>
      </c>
      <c r="L211" s="226" t="str">
        <f t="shared" si="16"/>
        <v/>
      </c>
      <c r="M211" s="333" t="b">
        <f t="shared" si="17"/>
        <v>0</v>
      </c>
      <c r="N211" s="37">
        <f t="shared" si="18"/>
        <v>1</v>
      </c>
    </row>
    <row r="212" spans="1:14" x14ac:dyDescent="0.25">
      <c r="A212" s="216">
        <v>203</v>
      </c>
      <c r="B212" s="39"/>
      <c r="C212" s="39"/>
      <c r="D212" s="39"/>
      <c r="E212" s="38"/>
      <c r="F212" s="38"/>
      <c r="G212" s="38"/>
      <c r="H212" s="38"/>
      <c r="I212" s="67" t="str">
        <f>IF(OR($B212="",$C212="",$D212="",$E212="",$E212&lt;an_initial,$E212&gt;an_final,$G212="",$M212=FALSE),"",CONF_ROM*VLOOKUP(N212,Coef!$E$2:$F$17,2,FALSE))</f>
        <v/>
      </c>
      <c r="J212" s="67" t="str">
        <f>IF(OR($B212="",$C212="",$D212="",$E212="",$E212&gt;an_final,$G212="",$M212=FALSE),"",CONF_ROM*VLOOKUP(N212,Coef!$E$2:$F$17,2,FALSE))</f>
        <v/>
      </c>
      <c r="K212" s="226" t="str">
        <f t="shared" si="15"/>
        <v/>
      </c>
      <c r="L212" s="226" t="str">
        <f t="shared" si="16"/>
        <v/>
      </c>
      <c r="M212" s="333" t="b">
        <f t="shared" si="17"/>
        <v>0</v>
      </c>
      <c r="N212" s="37">
        <f t="shared" si="18"/>
        <v>1</v>
      </c>
    </row>
    <row r="213" spans="1:14" x14ac:dyDescent="0.25">
      <c r="A213" s="216">
        <v>204</v>
      </c>
      <c r="B213" s="39"/>
      <c r="C213" s="39"/>
      <c r="D213" s="39"/>
      <c r="E213" s="38"/>
      <c r="F213" s="38"/>
      <c r="G213" s="38"/>
      <c r="H213" s="38"/>
      <c r="I213" s="67" t="str">
        <f>IF(OR($B213="",$C213="",$D213="",$E213="",$E213&lt;an_initial,$E213&gt;an_final,$G213="",$M213=FALSE),"",CONF_ROM*VLOOKUP(N213,Coef!$E$2:$F$17,2,FALSE))</f>
        <v/>
      </c>
      <c r="J213" s="67" t="str">
        <f>IF(OR($B213="",$C213="",$D213="",$E213="",$E213&gt;an_final,$G213="",$M213=FALSE),"",CONF_ROM*VLOOKUP(N213,Coef!$E$2:$F$17,2,FALSE))</f>
        <v/>
      </c>
      <c r="K213" s="226" t="str">
        <f t="shared" si="15"/>
        <v/>
      </c>
      <c r="L213" s="226" t="str">
        <f t="shared" si="16"/>
        <v/>
      </c>
      <c r="M213" s="333" t="b">
        <f t="shared" si="17"/>
        <v>0</v>
      </c>
      <c r="N213" s="37">
        <f t="shared" si="18"/>
        <v>1</v>
      </c>
    </row>
    <row r="214" spans="1:14" x14ac:dyDescent="0.25">
      <c r="A214" s="216">
        <v>205</v>
      </c>
      <c r="B214" s="39"/>
      <c r="C214" s="39"/>
      <c r="D214" s="39"/>
      <c r="E214" s="38"/>
      <c r="F214" s="38"/>
      <c r="G214" s="38"/>
      <c r="H214" s="38"/>
      <c r="I214" s="67" t="str">
        <f>IF(OR($B214="",$C214="",$D214="",$E214="",$E214&lt;an_initial,$E214&gt;an_final,$G214="",$M214=FALSE),"",CONF_ROM*VLOOKUP(N214,Coef!$E$2:$F$17,2,FALSE))</f>
        <v/>
      </c>
      <c r="J214" s="67" t="str">
        <f>IF(OR($B214="",$C214="",$D214="",$E214="",$E214&gt;an_final,$G214="",$M214=FALSE),"",CONF_ROM*VLOOKUP(N214,Coef!$E$2:$F$17,2,FALSE))</f>
        <v/>
      </c>
      <c r="K214" s="226" t="str">
        <f t="shared" si="15"/>
        <v/>
      </c>
      <c r="L214" s="226" t="str">
        <f t="shared" si="16"/>
        <v/>
      </c>
      <c r="M214" s="333" t="b">
        <f t="shared" si="17"/>
        <v>0</v>
      </c>
      <c r="N214" s="37">
        <f t="shared" si="18"/>
        <v>1</v>
      </c>
    </row>
    <row r="215" spans="1:14" x14ac:dyDescent="0.25">
      <c r="A215" s="216">
        <v>206</v>
      </c>
      <c r="B215" s="39"/>
      <c r="C215" s="39"/>
      <c r="D215" s="39"/>
      <c r="E215" s="38"/>
      <c r="F215" s="38"/>
      <c r="G215" s="38"/>
      <c r="H215" s="38"/>
      <c r="I215" s="67" t="str">
        <f>IF(OR($B215="",$C215="",$D215="",$E215="",$E215&lt;an_initial,$E215&gt;an_final,$G215="",$M215=FALSE),"",CONF_ROM*VLOOKUP(N215,Coef!$E$2:$F$17,2,FALSE))</f>
        <v/>
      </c>
      <c r="J215" s="67" t="str">
        <f>IF(OR($B215="",$C215="",$D215="",$E215="",$E215&gt;an_final,$G215="",$M215=FALSE),"",CONF_ROM*VLOOKUP(N215,Coef!$E$2:$F$17,2,FALSE))</f>
        <v/>
      </c>
      <c r="K215" s="226" t="str">
        <f t="shared" si="15"/>
        <v/>
      </c>
      <c r="L215" s="226" t="str">
        <f t="shared" si="16"/>
        <v/>
      </c>
      <c r="M215" s="333" t="b">
        <f t="shared" si="17"/>
        <v>0</v>
      </c>
      <c r="N215" s="37">
        <f t="shared" si="18"/>
        <v>1</v>
      </c>
    </row>
    <row r="216" spans="1:14" x14ac:dyDescent="0.25">
      <c r="A216" s="216">
        <v>207</v>
      </c>
      <c r="B216" s="39"/>
      <c r="C216" s="39"/>
      <c r="D216" s="39"/>
      <c r="E216" s="38"/>
      <c r="F216" s="38"/>
      <c r="G216" s="38"/>
      <c r="H216" s="38"/>
      <c r="I216" s="67" t="str">
        <f>IF(OR($B216="",$C216="",$D216="",$E216="",$E216&lt;an_initial,$E216&gt;an_final,$G216="",$M216=FALSE),"",CONF_ROM*VLOOKUP(N216,Coef!$E$2:$F$17,2,FALSE))</f>
        <v/>
      </c>
      <c r="J216" s="67" t="str">
        <f>IF(OR($B216="",$C216="",$D216="",$E216="",$E216&gt;an_final,$G216="",$M216=FALSE),"",CONF_ROM*VLOOKUP(N216,Coef!$E$2:$F$17,2,FALSE))</f>
        <v/>
      </c>
      <c r="K216" s="226" t="str">
        <f t="shared" si="15"/>
        <v/>
      </c>
      <c r="L216" s="226" t="str">
        <f t="shared" si="16"/>
        <v/>
      </c>
      <c r="M216" s="333" t="b">
        <f t="shared" si="17"/>
        <v>0</v>
      </c>
      <c r="N216" s="37">
        <f t="shared" si="18"/>
        <v>1</v>
      </c>
    </row>
    <row r="217" spans="1:14" x14ac:dyDescent="0.25">
      <c r="A217" s="216">
        <v>208</v>
      </c>
      <c r="B217" s="39"/>
      <c r="C217" s="39"/>
      <c r="D217" s="39"/>
      <c r="E217" s="38"/>
      <c r="F217" s="38"/>
      <c r="G217" s="38"/>
      <c r="H217" s="38"/>
      <c r="I217" s="67" t="str">
        <f>IF(OR($B217="",$C217="",$D217="",$E217="",$E217&lt;an_initial,$E217&gt;an_final,$G217="",$M217=FALSE),"",CONF_ROM*VLOOKUP(N217,Coef!$E$2:$F$17,2,FALSE))</f>
        <v/>
      </c>
      <c r="J217" s="67" t="str">
        <f>IF(OR($B217="",$C217="",$D217="",$E217="",$E217&gt;an_final,$G217="",$M217=FALSE),"",CONF_ROM*VLOOKUP(N217,Coef!$E$2:$F$17,2,FALSE))</f>
        <v/>
      </c>
      <c r="K217" s="226" t="str">
        <f t="shared" si="15"/>
        <v/>
      </c>
      <c r="L217" s="226" t="str">
        <f t="shared" si="16"/>
        <v/>
      </c>
      <c r="M217" s="333" t="b">
        <f t="shared" si="17"/>
        <v>0</v>
      </c>
      <c r="N217" s="37">
        <f t="shared" si="18"/>
        <v>1</v>
      </c>
    </row>
    <row r="218" spans="1:14" x14ac:dyDescent="0.25">
      <c r="A218" s="216">
        <v>209</v>
      </c>
      <c r="B218" s="39"/>
      <c r="C218" s="39"/>
      <c r="D218" s="39"/>
      <c r="E218" s="38"/>
      <c r="F218" s="38"/>
      <c r="G218" s="38"/>
      <c r="H218" s="38"/>
      <c r="I218" s="67" t="str">
        <f>IF(OR($B218="",$C218="",$D218="",$E218="",$E218&lt;an_initial,$E218&gt;an_final,$G218="",$M218=FALSE),"",CONF_ROM*VLOOKUP(N218,Coef!$E$2:$F$17,2,FALSE))</f>
        <v/>
      </c>
      <c r="J218" s="67" t="str">
        <f>IF(OR($B218="",$C218="",$D218="",$E218="",$E218&gt;an_final,$G218="",$M218=FALSE),"",CONF_ROM*VLOOKUP(N218,Coef!$E$2:$F$17,2,FALSE))</f>
        <v/>
      </c>
      <c r="K218" s="226" t="str">
        <f t="shared" si="15"/>
        <v/>
      </c>
      <c r="L218" s="226" t="str">
        <f t="shared" si="16"/>
        <v/>
      </c>
      <c r="M218" s="333" t="b">
        <f t="shared" si="17"/>
        <v>0</v>
      </c>
      <c r="N218" s="37">
        <f t="shared" si="18"/>
        <v>1</v>
      </c>
    </row>
    <row r="219" spans="1:14" x14ac:dyDescent="0.25">
      <c r="A219" s="216">
        <v>210</v>
      </c>
      <c r="B219" s="39"/>
      <c r="C219" s="39"/>
      <c r="D219" s="39"/>
      <c r="E219" s="38"/>
      <c r="F219" s="38"/>
      <c r="G219" s="38"/>
      <c r="H219" s="38"/>
      <c r="I219" s="67" t="str">
        <f>IF(OR($B219="",$C219="",$D219="",$E219="",$E219&lt;an_initial,$E219&gt;an_final,$G219="",$M219=FALSE),"",CONF_ROM*VLOOKUP(N219,Coef!$E$2:$F$17,2,FALSE))</f>
        <v/>
      </c>
      <c r="J219" s="67" t="str">
        <f>IF(OR($B219="",$C219="",$D219="",$E219="",$E219&gt;an_final,$G219="",$M219=FALSE),"",CONF_ROM*VLOOKUP(N219,Coef!$E$2:$F$17,2,FALSE))</f>
        <v/>
      </c>
      <c r="K219" s="226" t="str">
        <f t="shared" si="15"/>
        <v/>
      </c>
      <c r="L219" s="226" t="str">
        <f t="shared" si="16"/>
        <v/>
      </c>
      <c r="M219" s="333" t="b">
        <f t="shared" si="17"/>
        <v>0</v>
      </c>
      <c r="N219" s="37">
        <f t="shared" si="18"/>
        <v>1</v>
      </c>
    </row>
    <row r="220" spans="1:14" x14ac:dyDescent="0.25">
      <c r="A220" s="216">
        <v>211</v>
      </c>
      <c r="B220" s="39"/>
      <c r="C220" s="39"/>
      <c r="D220" s="39"/>
      <c r="E220" s="38"/>
      <c r="F220" s="38"/>
      <c r="G220" s="38"/>
      <c r="H220" s="38"/>
      <c r="I220" s="67" t="str">
        <f>IF(OR($B220="",$C220="",$D220="",$E220="",$E220&lt;an_initial,$E220&gt;an_final,$G220="",$M220=FALSE),"",CONF_ROM*VLOOKUP(N220,Coef!$E$2:$F$17,2,FALSE))</f>
        <v/>
      </c>
      <c r="J220" s="67" t="str">
        <f>IF(OR($B220="",$C220="",$D220="",$E220="",$E220&gt;an_final,$G220="",$M220=FALSE),"",CONF_ROM*VLOOKUP(N220,Coef!$E$2:$F$17,2,FALSE))</f>
        <v/>
      </c>
      <c r="K220" s="226" t="str">
        <f t="shared" si="15"/>
        <v/>
      </c>
      <c r="L220" s="226" t="str">
        <f t="shared" si="16"/>
        <v/>
      </c>
      <c r="M220" s="333" t="b">
        <f t="shared" si="17"/>
        <v>0</v>
      </c>
      <c r="N220" s="37">
        <f t="shared" si="18"/>
        <v>1</v>
      </c>
    </row>
    <row r="221" spans="1:14" x14ac:dyDescent="0.25">
      <c r="A221" s="216">
        <v>212</v>
      </c>
      <c r="B221" s="39"/>
      <c r="C221" s="39"/>
      <c r="D221" s="39"/>
      <c r="E221" s="38"/>
      <c r="F221" s="38"/>
      <c r="G221" s="38"/>
      <c r="H221" s="38"/>
      <c r="I221" s="67" t="str">
        <f>IF(OR($B221="",$C221="",$D221="",$E221="",$E221&lt;an_initial,$E221&gt;an_final,$G221="",$M221=FALSE),"",CONF_ROM*VLOOKUP(N221,Coef!$E$2:$F$17,2,FALSE))</f>
        <v/>
      </c>
      <c r="J221" s="67" t="str">
        <f>IF(OR($B221="",$C221="",$D221="",$E221="",$E221&gt;an_final,$G221="",$M221=FALSE),"",CONF_ROM*VLOOKUP(N221,Coef!$E$2:$F$17,2,FALSE))</f>
        <v/>
      </c>
      <c r="K221" s="226" t="str">
        <f t="shared" si="15"/>
        <v/>
      </c>
      <c r="L221" s="226" t="str">
        <f t="shared" si="16"/>
        <v/>
      </c>
      <c r="M221" s="333" t="b">
        <f t="shared" si="17"/>
        <v>0</v>
      </c>
      <c r="N221" s="37">
        <f t="shared" si="18"/>
        <v>1</v>
      </c>
    </row>
    <row r="222" spans="1:14" x14ac:dyDescent="0.25">
      <c r="A222" s="216">
        <v>213</v>
      </c>
      <c r="B222" s="39"/>
      <c r="C222" s="39"/>
      <c r="D222" s="39"/>
      <c r="E222" s="38"/>
      <c r="F222" s="38"/>
      <c r="G222" s="38"/>
      <c r="H222" s="38"/>
      <c r="I222" s="67" t="str">
        <f>IF(OR($B222="",$C222="",$D222="",$E222="",$E222&lt;an_initial,$E222&gt;an_final,$G222="",$M222=FALSE),"",CONF_ROM*VLOOKUP(N222,Coef!$E$2:$F$17,2,FALSE))</f>
        <v/>
      </c>
      <c r="J222" s="67" t="str">
        <f>IF(OR($B222="",$C222="",$D222="",$E222="",$E222&gt;an_final,$G222="",$M222=FALSE),"",CONF_ROM*VLOOKUP(N222,Coef!$E$2:$F$17,2,FALSE))</f>
        <v/>
      </c>
      <c r="K222" s="226" t="str">
        <f t="shared" si="15"/>
        <v/>
      </c>
      <c r="L222" s="226" t="str">
        <f t="shared" si="16"/>
        <v/>
      </c>
      <c r="M222" s="333" t="b">
        <f t="shared" si="17"/>
        <v>0</v>
      </c>
      <c r="N222" s="37">
        <f t="shared" si="18"/>
        <v>1</v>
      </c>
    </row>
    <row r="223" spans="1:14" x14ac:dyDescent="0.25">
      <c r="A223" s="216">
        <v>214</v>
      </c>
      <c r="B223" s="39"/>
      <c r="C223" s="39"/>
      <c r="D223" s="39"/>
      <c r="E223" s="38"/>
      <c r="F223" s="38"/>
      <c r="G223" s="38"/>
      <c r="H223" s="38"/>
      <c r="I223" s="67" t="str">
        <f>IF(OR($B223="",$C223="",$D223="",$E223="",$E223&lt;an_initial,$E223&gt;an_final,$G223="",$M223=FALSE),"",CONF_ROM*VLOOKUP(N223,Coef!$E$2:$F$17,2,FALSE))</f>
        <v/>
      </c>
      <c r="J223" s="67" t="str">
        <f>IF(OR($B223="",$C223="",$D223="",$E223="",$E223&gt;an_final,$G223="",$M223=FALSE),"",CONF_ROM*VLOOKUP(N223,Coef!$E$2:$F$17,2,FALSE))</f>
        <v/>
      </c>
      <c r="K223" s="226" t="str">
        <f t="shared" si="15"/>
        <v/>
      </c>
      <c r="L223" s="226" t="str">
        <f t="shared" si="16"/>
        <v/>
      </c>
      <c r="M223" s="333" t="b">
        <f t="shared" si="17"/>
        <v>0</v>
      </c>
      <c r="N223" s="37">
        <f t="shared" si="18"/>
        <v>1</v>
      </c>
    </row>
    <row r="224" spans="1:14" x14ac:dyDescent="0.25">
      <c r="A224" s="216">
        <v>215</v>
      </c>
      <c r="B224" s="39"/>
      <c r="C224" s="39"/>
      <c r="D224" s="39"/>
      <c r="E224" s="38"/>
      <c r="F224" s="38"/>
      <c r="G224" s="38"/>
      <c r="H224" s="38"/>
      <c r="I224" s="67" t="str">
        <f>IF(OR($B224="",$C224="",$D224="",$E224="",$E224&lt;an_initial,$E224&gt;an_final,$G224="",$M224=FALSE),"",CONF_ROM*VLOOKUP(N224,Coef!$E$2:$F$17,2,FALSE))</f>
        <v/>
      </c>
      <c r="J224" s="67" t="str">
        <f>IF(OR($B224="",$C224="",$D224="",$E224="",$E224&gt;an_final,$G224="",$M224=FALSE),"",CONF_ROM*VLOOKUP(N224,Coef!$E$2:$F$17,2,FALSE))</f>
        <v/>
      </c>
      <c r="K224" s="226" t="str">
        <f t="shared" si="15"/>
        <v/>
      </c>
      <c r="L224" s="226" t="str">
        <f t="shared" si="16"/>
        <v/>
      </c>
      <c r="M224" s="333" t="b">
        <f t="shared" si="17"/>
        <v>0</v>
      </c>
      <c r="N224" s="37">
        <f t="shared" si="18"/>
        <v>1</v>
      </c>
    </row>
    <row r="225" spans="1:14" x14ac:dyDescent="0.25">
      <c r="A225" s="216">
        <v>216</v>
      </c>
      <c r="B225" s="39"/>
      <c r="C225" s="39"/>
      <c r="D225" s="39"/>
      <c r="E225" s="38"/>
      <c r="F225" s="38"/>
      <c r="G225" s="38"/>
      <c r="H225" s="38"/>
      <c r="I225" s="67" t="str">
        <f>IF(OR($B225="",$C225="",$D225="",$E225="",$E225&lt;an_initial,$E225&gt;an_final,$G225="",$M225=FALSE),"",CONF_ROM*VLOOKUP(N225,Coef!$E$2:$F$17,2,FALSE))</f>
        <v/>
      </c>
      <c r="J225" s="67" t="str">
        <f>IF(OR($B225="",$C225="",$D225="",$E225="",$E225&gt;an_final,$G225="",$M225=FALSE),"",CONF_ROM*VLOOKUP(N225,Coef!$E$2:$F$17,2,FALSE))</f>
        <v/>
      </c>
      <c r="K225" s="226" t="str">
        <f t="shared" si="15"/>
        <v/>
      </c>
      <c r="L225" s="226" t="str">
        <f t="shared" si="16"/>
        <v/>
      </c>
      <c r="M225" s="333" t="b">
        <f t="shared" si="17"/>
        <v>0</v>
      </c>
      <c r="N225" s="37">
        <f t="shared" si="18"/>
        <v>1</v>
      </c>
    </row>
    <row r="226" spans="1:14" x14ac:dyDescent="0.25">
      <c r="A226" s="216">
        <v>217</v>
      </c>
      <c r="B226" s="39"/>
      <c r="C226" s="39"/>
      <c r="D226" s="39"/>
      <c r="E226" s="38"/>
      <c r="F226" s="38"/>
      <c r="G226" s="38"/>
      <c r="H226" s="38"/>
      <c r="I226" s="67" t="str">
        <f>IF(OR($B226="",$C226="",$D226="",$E226="",$E226&lt;an_initial,$E226&gt;an_final,$G226="",$M226=FALSE),"",CONF_ROM*VLOOKUP(N226,Coef!$E$2:$F$17,2,FALSE))</f>
        <v/>
      </c>
      <c r="J226" s="67" t="str">
        <f>IF(OR($B226="",$C226="",$D226="",$E226="",$E226&gt;an_final,$G226="",$M226=FALSE),"",CONF_ROM*VLOOKUP(N226,Coef!$E$2:$F$17,2,FALSE))</f>
        <v/>
      </c>
      <c r="K226" s="226" t="str">
        <f t="shared" si="15"/>
        <v/>
      </c>
      <c r="L226" s="226" t="str">
        <f t="shared" si="16"/>
        <v/>
      </c>
      <c r="M226" s="333" t="b">
        <f t="shared" si="17"/>
        <v>0</v>
      </c>
      <c r="N226" s="37">
        <f t="shared" si="18"/>
        <v>1</v>
      </c>
    </row>
    <row r="227" spans="1:14" x14ac:dyDescent="0.25">
      <c r="A227" s="216">
        <v>218</v>
      </c>
      <c r="B227" s="39"/>
      <c r="C227" s="39"/>
      <c r="D227" s="39"/>
      <c r="E227" s="38"/>
      <c r="F227" s="38"/>
      <c r="G227" s="38"/>
      <c r="H227" s="38"/>
      <c r="I227" s="67" t="str">
        <f>IF(OR($B227="",$C227="",$D227="",$E227="",$E227&lt;an_initial,$E227&gt;an_final,$G227="",$M227=FALSE),"",CONF_ROM*VLOOKUP(N227,Coef!$E$2:$F$17,2,FALSE))</f>
        <v/>
      </c>
      <c r="J227" s="67" t="str">
        <f>IF(OR($B227="",$C227="",$D227="",$E227="",$E227&gt;an_final,$G227="",$M227=FALSE),"",CONF_ROM*VLOOKUP(N227,Coef!$E$2:$F$17,2,FALSE))</f>
        <v/>
      </c>
      <c r="K227" s="226" t="str">
        <f t="shared" si="15"/>
        <v/>
      </c>
      <c r="L227" s="226" t="str">
        <f t="shared" si="16"/>
        <v/>
      </c>
      <c r="M227" s="333" t="b">
        <f t="shared" si="17"/>
        <v>0</v>
      </c>
      <c r="N227" s="37">
        <f t="shared" si="18"/>
        <v>1</v>
      </c>
    </row>
    <row r="228" spans="1:14" x14ac:dyDescent="0.25">
      <c r="A228" s="216">
        <v>219</v>
      </c>
      <c r="B228" s="39"/>
      <c r="C228" s="39"/>
      <c r="D228" s="39"/>
      <c r="E228" s="38"/>
      <c r="F228" s="38"/>
      <c r="G228" s="38"/>
      <c r="H228" s="38"/>
      <c r="I228" s="67" t="str">
        <f>IF(OR($B228="",$C228="",$D228="",$E228="",$E228&lt;an_initial,$E228&gt;an_final,$G228="",$M228=FALSE),"",CONF_ROM*VLOOKUP(N228,Coef!$E$2:$F$17,2,FALSE))</f>
        <v/>
      </c>
      <c r="J228" s="67" t="str">
        <f>IF(OR($B228="",$C228="",$D228="",$E228="",$E228&gt;an_final,$G228="",$M228=FALSE),"",CONF_ROM*VLOOKUP(N228,Coef!$E$2:$F$17,2,FALSE))</f>
        <v/>
      </c>
      <c r="K228" s="226" t="str">
        <f t="shared" si="15"/>
        <v/>
      </c>
      <c r="L228" s="226" t="str">
        <f t="shared" si="16"/>
        <v/>
      </c>
      <c r="M228" s="333" t="b">
        <f t="shared" si="17"/>
        <v>0</v>
      </c>
      <c r="N228" s="37">
        <f t="shared" si="18"/>
        <v>1</v>
      </c>
    </row>
    <row r="229" spans="1:14" x14ac:dyDescent="0.25">
      <c r="A229" s="216">
        <v>220</v>
      </c>
      <c r="B229" s="39"/>
      <c r="C229" s="39"/>
      <c r="D229" s="39"/>
      <c r="E229" s="38"/>
      <c r="F229" s="38"/>
      <c r="G229" s="38"/>
      <c r="H229" s="38"/>
      <c r="I229" s="67" t="str">
        <f>IF(OR($B229="",$C229="",$D229="",$E229="",$E229&lt;an_initial,$E229&gt;an_final,$G229="",$M229=FALSE),"",CONF_ROM*VLOOKUP(N229,Coef!$E$2:$F$17,2,FALSE))</f>
        <v/>
      </c>
      <c r="J229" s="67" t="str">
        <f>IF(OR($B229="",$C229="",$D229="",$E229="",$E229&gt;an_final,$G229="",$M229=FALSE),"",CONF_ROM*VLOOKUP(N229,Coef!$E$2:$F$17,2,FALSE))</f>
        <v/>
      </c>
      <c r="K229" s="226" t="str">
        <f t="shared" si="15"/>
        <v/>
      </c>
      <c r="L229" s="226" t="str">
        <f t="shared" si="16"/>
        <v/>
      </c>
      <c r="M229" s="333" t="b">
        <f t="shared" si="17"/>
        <v>0</v>
      </c>
      <c r="N229" s="37">
        <f t="shared" si="18"/>
        <v>1</v>
      </c>
    </row>
    <row r="230" spans="1:14" x14ac:dyDescent="0.25">
      <c r="A230" s="216">
        <v>221</v>
      </c>
      <c r="B230" s="39"/>
      <c r="C230" s="39"/>
      <c r="D230" s="39"/>
      <c r="E230" s="38"/>
      <c r="F230" s="38"/>
      <c r="G230" s="38"/>
      <c r="H230" s="38"/>
      <c r="I230" s="67" t="str">
        <f>IF(OR($B230="",$C230="",$D230="",$E230="",$E230&lt;an_initial,$E230&gt;an_final,$G230="",$M230=FALSE),"",CONF_ROM*VLOOKUP(N230,Coef!$E$2:$F$17,2,FALSE))</f>
        <v/>
      </c>
      <c r="J230" s="67" t="str">
        <f>IF(OR($B230="",$C230="",$D230="",$E230="",$E230&gt;an_final,$G230="",$M230=FALSE),"",CONF_ROM*VLOOKUP(N230,Coef!$E$2:$F$17,2,FALSE))</f>
        <v/>
      </c>
      <c r="K230" s="226" t="str">
        <f t="shared" si="15"/>
        <v/>
      </c>
      <c r="L230" s="226" t="str">
        <f t="shared" si="16"/>
        <v/>
      </c>
      <c r="M230" s="333" t="b">
        <f t="shared" si="17"/>
        <v>0</v>
      </c>
      <c r="N230" s="37">
        <f t="shared" si="18"/>
        <v>1</v>
      </c>
    </row>
    <row r="231" spans="1:14" x14ac:dyDescent="0.25">
      <c r="A231" s="216">
        <v>222</v>
      </c>
      <c r="B231" s="39"/>
      <c r="C231" s="39"/>
      <c r="D231" s="39"/>
      <c r="E231" s="38"/>
      <c r="F231" s="38"/>
      <c r="G231" s="38"/>
      <c r="H231" s="38"/>
      <c r="I231" s="67" t="str">
        <f>IF(OR($B231="",$C231="",$D231="",$E231="",$E231&lt;an_initial,$E231&gt;an_final,$G231="",$M231=FALSE),"",CONF_ROM*VLOOKUP(N231,Coef!$E$2:$F$17,2,FALSE))</f>
        <v/>
      </c>
      <c r="J231" s="67" t="str">
        <f>IF(OR($B231="",$C231="",$D231="",$E231="",$E231&gt;an_final,$G231="",$M231=FALSE),"",CONF_ROM*VLOOKUP(N231,Coef!$E$2:$F$17,2,FALSE))</f>
        <v/>
      </c>
      <c r="K231" s="226" t="str">
        <f t="shared" si="15"/>
        <v/>
      </c>
      <c r="L231" s="226" t="str">
        <f t="shared" si="16"/>
        <v/>
      </c>
      <c r="M231" s="333" t="b">
        <f t="shared" si="17"/>
        <v>0</v>
      </c>
      <c r="N231" s="37">
        <f t="shared" si="18"/>
        <v>1</v>
      </c>
    </row>
    <row r="232" spans="1:14" x14ac:dyDescent="0.25">
      <c r="A232" s="216">
        <v>223</v>
      </c>
      <c r="B232" s="39"/>
      <c r="C232" s="39"/>
      <c r="D232" s="39"/>
      <c r="E232" s="38"/>
      <c r="F232" s="38"/>
      <c r="G232" s="38"/>
      <c r="H232" s="38"/>
      <c r="I232" s="67" t="str">
        <f>IF(OR($B232="",$C232="",$D232="",$E232="",$E232&lt;an_initial,$E232&gt;an_final,$G232="",$M232=FALSE),"",CONF_ROM*VLOOKUP(N232,Coef!$E$2:$F$17,2,FALSE))</f>
        <v/>
      </c>
      <c r="J232" s="67" t="str">
        <f>IF(OR($B232="",$C232="",$D232="",$E232="",$E232&gt;an_final,$G232="",$M232=FALSE),"",CONF_ROM*VLOOKUP(N232,Coef!$E$2:$F$17,2,FALSE))</f>
        <v/>
      </c>
      <c r="K232" s="226" t="str">
        <f t="shared" si="15"/>
        <v/>
      </c>
      <c r="L232" s="226" t="str">
        <f t="shared" si="16"/>
        <v/>
      </c>
      <c r="M232" s="333" t="b">
        <f t="shared" si="17"/>
        <v>0</v>
      </c>
      <c r="N232" s="37">
        <f t="shared" si="18"/>
        <v>1</v>
      </c>
    </row>
    <row r="233" spans="1:14" x14ac:dyDescent="0.25">
      <c r="A233" s="216">
        <v>224</v>
      </c>
      <c r="B233" s="39"/>
      <c r="C233" s="39"/>
      <c r="D233" s="39"/>
      <c r="E233" s="38"/>
      <c r="F233" s="38"/>
      <c r="G233" s="38"/>
      <c r="H233" s="38"/>
      <c r="I233" s="67" t="str">
        <f>IF(OR($B233="",$C233="",$D233="",$E233="",$E233&lt;an_initial,$E233&gt;an_final,$G233="",$M233=FALSE),"",CONF_ROM*VLOOKUP(N233,Coef!$E$2:$F$17,2,FALSE))</f>
        <v/>
      </c>
      <c r="J233" s="67" t="str">
        <f>IF(OR($B233="",$C233="",$D233="",$E233="",$E233&gt;an_final,$G233="",$M233=FALSE),"",CONF_ROM*VLOOKUP(N233,Coef!$E$2:$F$17,2,FALSE))</f>
        <v/>
      </c>
      <c r="K233" s="226" t="str">
        <f t="shared" si="15"/>
        <v/>
      </c>
      <c r="L233" s="226" t="str">
        <f t="shared" si="16"/>
        <v/>
      </c>
      <c r="M233" s="333" t="b">
        <f t="shared" si="17"/>
        <v>0</v>
      </c>
      <c r="N233" s="37">
        <f t="shared" si="18"/>
        <v>1</v>
      </c>
    </row>
    <row r="234" spans="1:14" x14ac:dyDescent="0.25">
      <c r="A234" s="216">
        <v>225</v>
      </c>
      <c r="B234" s="39"/>
      <c r="C234" s="39"/>
      <c r="D234" s="39"/>
      <c r="E234" s="38"/>
      <c r="F234" s="38"/>
      <c r="G234" s="38"/>
      <c r="H234" s="38"/>
      <c r="I234" s="67" t="str">
        <f>IF(OR($B234="",$C234="",$D234="",$E234="",$E234&lt;an_initial,$E234&gt;an_final,$G234="",$M234=FALSE),"",CONF_ROM*VLOOKUP(N234,Coef!$E$2:$F$17,2,FALSE))</f>
        <v/>
      </c>
      <c r="J234" s="67" t="str">
        <f>IF(OR($B234="",$C234="",$D234="",$E234="",$E234&gt;an_final,$G234="",$M234=FALSE),"",CONF_ROM*VLOOKUP(N234,Coef!$E$2:$F$17,2,FALSE))</f>
        <v/>
      </c>
      <c r="K234" s="226" t="str">
        <f t="shared" si="15"/>
        <v/>
      </c>
      <c r="L234" s="226" t="str">
        <f t="shared" si="16"/>
        <v/>
      </c>
      <c r="M234" s="333" t="b">
        <f t="shared" si="17"/>
        <v>0</v>
      </c>
      <c r="N234" s="37">
        <f t="shared" si="18"/>
        <v>1</v>
      </c>
    </row>
    <row r="235" spans="1:14" x14ac:dyDescent="0.25">
      <c r="A235" s="216">
        <v>226</v>
      </c>
      <c r="B235" s="39"/>
      <c r="C235" s="39"/>
      <c r="D235" s="39"/>
      <c r="E235" s="38"/>
      <c r="F235" s="38"/>
      <c r="G235" s="38"/>
      <c r="H235" s="38"/>
      <c r="I235" s="67" t="str">
        <f>IF(OR($B235="",$C235="",$D235="",$E235="",$E235&lt;an_initial,$E235&gt;an_final,$G235="",$M235=FALSE),"",CONF_ROM*VLOOKUP(N235,Coef!$E$2:$F$17,2,FALSE))</f>
        <v/>
      </c>
      <c r="J235" s="67" t="str">
        <f>IF(OR($B235="",$C235="",$D235="",$E235="",$E235&gt;an_final,$G235="",$M235=FALSE),"",CONF_ROM*VLOOKUP(N235,Coef!$E$2:$F$17,2,FALSE))</f>
        <v/>
      </c>
      <c r="K235" s="226" t="str">
        <f t="shared" si="15"/>
        <v/>
      </c>
      <c r="L235" s="226" t="str">
        <f t="shared" si="16"/>
        <v/>
      </c>
      <c r="M235" s="333" t="b">
        <f t="shared" si="17"/>
        <v>0</v>
      </c>
      <c r="N235" s="37">
        <f t="shared" si="18"/>
        <v>1</v>
      </c>
    </row>
    <row r="236" spans="1:14" x14ac:dyDescent="0.25">
      <c r="A236" s="216">
        <v>227</v>
      </c>
      <c r="B236" s="39"/>
      <c r="C236" s="39"/>
      <c r="D236" s="39"/>
      <c r="E236" s="38"/>
      <c r="F236" s="38"/>
      <c r="G236" s="38"/>
      <c r="H236" s="38"/>
      <c r="I236" s="67" t="str">
        <f>IF(OR($B236="",$C236="",$D236="",$E236="",$E236&lt;an_initial,$E236&gt;an_final,$G236="",$M236=FALSE),"",CONF_ROM*VLOOKUP(N236,Coef!$E$2:$F$17,2,FALSE))</f>
        <v/>
      </c>
      <c r="J236" s="67" t="str">
        <f>IF(OR($B236="",$C236="",$D236="",$E236="",$E236&gt;an_final,$G236="",$M236=FALSE),"",CONF_ROM*VLOOKUP(N236,Coef!$E$2:$F$17,2,FALSE))</f>
        <v/>
      </c>
      <c r="K236" s="226" t="str">
        <f t="shared" si="15"/>
        <v/>
      </c>
      <c r="L236" s="226" t="str">
        <f t="shared" si="16"/>
        <v/>
      </c>
      <c r="M236" s="333" t="b">
        <f t="shared" si="17"/>
        <v>0</v>
      </c>
      <c r="N236" s="37">
        <f t="shared" si="18"/>
        <v>1</v>
      </c>
    </row>
    <row r="237" spans="1:14" x14ac:dyDescent="0.25">
      <c r="A237" s="216">
        <v>228</v>
      </c>
      <c r="B237" s="39"/>
      <c r="C237" s="39"/>
      <c r="D237" s="39"/>
      <c r="E237" s="38"/>
      <c r="F237" s="38"/>
      <c r="G237" s="38"/>
      <c r="H237" s="38"/>
      <c r="I237" s="67" t="str">
        <f>IF(OR($B237="",$C237="",$D237="",$E237="",$E237&lt;an_initial,$E237&gt;an_final,$G237="",$M237=FALSE),"",CONF_ROM*VLOOKUP(N237,Coef!$E$2:$F$17,2,FALSE))</f>
        <v/>
      </c>
      <c r="J237" s="67" t="str">
        <f>IF(OR($B237="",$C237="",$D237="",$E237="",$E237&gt;an_final,$G237="",$M237=FALSE),"",CONF_ROM*VLOOKUP(N237,Coef!$E$2:$F$17,2,FALSE))</f>
        <v/>
      </c>
      <c r="K237" s="226" t="str">
        <f t="shared" si="15"/>
        <v/>
      </c>
      <c r="L237" s="226" t="str">
        <f t="shared" si="16"/>
        <v/>
      </c>
      <c r="M237" s="333" t="b">
        <f t="shared" si="17"/>
        <v>0</v>
      </c>
      <c r="N237" s="37">
        <f t="shared" si="18"/>
        <v>1</v>
      </c>
    </row>
    <row r="238" spans="1:14" x14ac:dyDescent="0.25">
      <c r="A238" s="216">
        <v>229</v>
      </c>
      <c r="B238" s="39"/>
      <c r="C238" s="39"/>
      <c r="D238" s="39"/>
      <c r="E238" s="38"/>
      <c r="F238" s="38"/>
      <c r="G238" s="38"/>
      <c r="H238" s="38"/>
      <c r="I238" s="67" t="str">
        <f>IF(OR($B238="",$C238="",$D238="",$E238="",$E238&lt;an_initial,$E238&gt;an_final,$G238="",$M238=FALSE),"",CONF_ROM*VLOOKUP(N238,Coef!$E$2:$F$17,2,FALSE))</f>
        <v/>
      </c>
      <c r="J238" s="67" t="str">
        <f>IF(OR($B238="",$C238="",$D238="",$E238="",$E238&gt;an_final,$G238="",$M238=FALSE),"",CONF_ROM*VLOOKUP(N238,Coef!$E$2:$F$17,2,FALSE))</f>
        <v/>
      </c>
      <c r="K238" s="226" t="str">
        <f t="shared" si="15"/>
        <v/>
      </c>
      <c r="L238" s="226" t="str">
        <f t="shared" si="16"/>
        <v/>
      </c>
      <c r="M238" s="333" t="b">
        <f t="shared" si="17"/>
        <v>0</v>
      </c>
      <c r="N238" s="37">
        <f t="shared" si="18"/>
        <v>1</v>
      </c>
    </row>
    <row r="239" spans="1:14" x14ac:dyDescent="0.25">
      <c r="A239" s="216">
        <v>230</v>
      </c>
      <c r="B239" s="39"/>
      <c r="C239" s="39"/>
      <c r="D239" s="39"/>
      <c r="E239" s="38"/>
      <c r="F239" s="38"/>
      <c r="G239" s="38"/>
      <c r="H239" s="38"/>
      <c r="I239" s="67" t="str">
        <f>IF(OR($B239="",$C239="",$D239="",$E239="",$E239&lt;an_initial,$E239&gt;an_final,$G239="",$M239=FALSE),"",CONF_ROM*VLOOKUP(N239,Coef!$E$2:$F$17,2,FALSE))</f>
        <v/>
      </c>
      <c r="J239" s="67" t="str">
        <f>IF(OR($B239="",$C239="",$D239="",$E239="",$E239&gt;an_final,$G239="",$M239=FALSE),"",CONF_ROM*VLOOKUP(N239,Coef!$E$2:$F$17,2,FALSE))</f>
        <v/>
      </c>
      <c r="K239" s="226" t="str">
        <f t="shared" si="15"/>
        <v/>
      </c>
      <c r="L239" s="226" t="str">
        <f t="shared" si="16"/>
        <v/>
      </c>
      <c r="M239" s="333" t="b">
        <f t="shared" si="17"/>
        <v>0</v>
      </c>
      <c r="N239" s="37">
        <f t="shared" si="18"/>
        <v>1</v>
      </c>
    </row>
    <row r="240" spans="1:14" x14ac:dyDescent="0.25">
      <c r="A240" s="216">
        <v>231</v>
      </c>
      <c r="B240" s="39"/>
      <c r="C240" s="39"/>
      <c r="D240" s="39"/>
      <c r="E240" s="38"/>
      <c r="F240" s="38"/>
      <c r="G240" s="38"/>
      <c r="H240" s="38"/>
      <c r="I240" s="67" t="str">
        <f>IF(OR($B240="",$C240="",$D240="",$E240="",$E240&lt;an_initial,$E240&gt;an_final,$G240="",$M240=FALSE),"",CONF_ROM*VLOOKUP(N240,Coef!$E$2:$F$17,2,FALSE))</f>
        <v/>
      </c>
      <c r="J240" s="67" t="str">
        <f>IF(OR($B240="",$C240="",$D240="",$E240="",$E240&gt;an_final,$G240="",$M240=FALSE),"",CONF_ROM*VLOOKUP(N240,Coef!$E$2:$F$17,2,FALSE))</f>
        <v/>
      </c>
      <c r="K240" s="226" t="str">
        <f t="shared" si="15"/>
        <v/>
      </c>
      <c r="L240" s="226" t="str">
        <f t="shared" si="16"/>
        <v/>
      </c>
      <c r="M240" s="333" t="b">
        <f t="shared" si="17"/>
        <v>0</v>
      </c>
      <c r="N240" s="37">
        <f t="shared" si="18"/>
        <v>1</v>
      </c>
    </row>
    <row r="241" spans="1:14" x14ac:dyDescent="0.25">
      <c r="A241" s="216">
        <v>232</v>
      </c>
      <c r="B241" s="39"/>
      <c r="C241" s="39"/>
      <c r="D241" s="39"/>
      <c r="E241" s="38"/>
      <c r="F241" s="38"/>
      <c r="G241" s="38"/>
      <c r="H241" s="38"/>
      <c r="I241" s="67" t="str">
        <f>IF(OR($B241="",$C241="",$D241="",$E241="",$E241&lt;an_initial,$E241&gt;an_final,$G241="",$M241=FALSE),"",CONF_ROM*VLOOKUP(N241,Coef!$E$2:$F$17,2,FALSE))</f>
        <v/>
      </c>
      <c r="J241" s="67" t="str">
        <f>IF(OR($B241="",$C241="",$D241="",$E241="",$E241&gt;an_final,$G241="",$M241=FALSE),"",CONF_ROM*VLOOKUP(N241,Coef!$E$2:$F$17,2,FALSE))</f>
        <v/>
      </c>
      <c r="K241" s="226" t="str">
        <f t="shared" si="15"/>
        <v/>
      </c>
      <c r="L241" s="226" t="str">
        <f t="shared" si="16"/>
        <v/>
      </c>
      <c r="M241" s="333" t="b">
        <f t="shared" si="17"/>
        <v>0</v>
      </c>
      <c r="N241" s="37">
        <f t="shared" si="18"/>
        <v>1</v>
      </c>
    </row>
    <row r="242" spans="1:14" x14ac:dyDescent="0.25">
      <c r="A242" s="216">
        <v>233</v>
      </c>
      <c r="B242" s="39"/>
      <c r="C242" s="39"/>
      <c r="D242" s="39"/>
      <c r="E242" s="38"/>
      <c r="F242" s="38"/>
      <c r="G242" s="38"/>
      <c r="H242" s="38"/>
      <c r="I242" s="67" t="str">
        <f>IF(OR($B242="",$C242="",$D242="",$E242="",$E242&lt;an_initial,$E242&gt;an_final,$G242="",$M242=FALSE),"",CONF_ROM*VLOOKUP(N242,Coef!$E$2:$F$17,2,FALSE))</f>
        <v/>
      </c>
      <c r="J242" s="67" t="str">
        <f>IF(OR($B242="",$C242="",$D242="",$E242="",$E242&gt;an_final,$G242="",$M242=FALSE),"",CONF_ROM*VLOOKUP(N242,Coef!$E$2:$F$17,2,FALSE))</f>
        <v/>
      </c>
      <c r="K242" s="226" t="str">
        <f t="shared" si="15"/>
        <v/>
      </c>
      <c r="L242" s="226" t="str">
        <f t="shared" si="16"/>
        <v/>
      </c>
      <c r="M242" s="333" t="b">
        <f t="shared" si="17"/>
        <v>0</v>
      </c>
      <c r="N242" s="37">
        <f t="shared" si="18"/>
        <v>1</v>
      </c>
    </row>
    <row r="243" spans="1:14" x14ac:dyDescent="0.25">
      <c r="A243" s="216">
        <v>234</v>
      </c>
      <c r="B243" s="39"/>
      <c r="C243" s="39"/>
      <c r="D243" s="39"/>
      <c r="E243" s="38"/>
      <c r="F243" s="38"/>
      <c r="G243" s="38"/>
      <c r="H243" s="38"/>
      <c r="I243" s="67" t="str">
        <f>IF(OR($B243="",$C243="",$D243="",$E243="",$E243&lt;an_initial,$E243&gt;an_final,$G243="",$M243=FALSE),"",CONF_ROM*VLOOKUP(N243,Coef!$E$2:$F$17,2,FALSE))</f>
        <v/>
      </c>
      <c r="J243" s="67" t="str">
        <f>IF(OR($B243="",$C243="",$D243="",$E243="",$E243&gt;an_final,$G243="",$M243=FALSE),"",CONF_ROM*VLOOKUP(N243,Coef!$E$2:$F$17,2,FALSE))</f>
        <v/>
      </c>
      <c r="K243" s="226" t="str">
        <f t="shared" si="15"/>
        <v/>
      </c>
      <c r="L243" s="226" t="str">
        <f t="shared" si="16"/>
        <v/>
      </c>
      <c r="M243" s="333" t="b">
        <f t="shared" si="17"/>
        <v>0</v>
      </c>
      <c r="N243" s="37">
        <f t="shared" si="18"/>
        <v>1</v>
      </c>
    </row>
    <row r="244" spans="1:14" x14ac:dyDescent="0.25">
      <c r="A244" s="216">
        <v>235</v>
      </c>
      <c r="B244" s="39"/>
      <c r="C244" s="39"/>
      <c r="D244" s="39"/>
      <c r="E244" s="38"/>
      <c r="F244" s="38"/>
      <c r="G244" s="38"/>
      <c r="H244" s="38"/>
      <c r="I244" s="67" t="str">
        <f>IF(OR($B244="",$C244="",$D244="",$E244="",$E244&lt;an_initial,$E244&gt;an_final,$G244="",$M244=FALSE),"",CONF_ROM*VLOOKUP(N244,Coef!$E$2:$F$17,2,FALSE))</f>
        <v/>
      </c>
      <c r="J244" s="67" t="str">
        <f>IF(OR($B244="",$C244="",$D244="",$E244="",$E244&gt;an_final,$G244="",$M244=FALSE),"",CONF_ROM*VLOOKUP(N244,Coef!$E$2:$F$17,2,FALSE))</f>
        <v/>
      </c>
      <c r="K244" s="226" t="str">
        <f t="shared" si="15"/>
        <v/>
      </c>
      <c r="L244" s="226" t="str">
        <f t="shared" si="16"/>
        <v/>
      </c>
      <c r="M244" s="333" t="b">
        <f t="shared" si="17"/>
        <v>0</v>
      </c>
      <c r="N244" s="37">
        <f t="shared" si="18"/>
        <v>1</v>
      </c>
    </row>
    <row r="245" spans="1:14" x14ac:dyDescent="0.25">
      <c r="A245" s="216">
        <v>236</v>
      </c>
      <c r="B245" s="39"/>
      <c r="C245" s="39"/>
      <c r="D245" s="39"/>
      <c r="E245" s="38"/>
      <c r="F245" s="38"/>
      <c r="G245" s="38"/>
      <c r="H245" s="38"/>
      <c r="I245" s="67" t="str">
        <f>IF(OR($B245="",$C245="",$D245="",$E245="",$E245&lt;an_initial,$E245&gt;an_final,$G245="",$M245=FALSE),"",CONF_ROM*VLOOKUP(N245,Coef!$E$2:$F$17,2,FALSE))</f>
        <v/>
      </c>
      <c r="J245" s="67" t="str">
        <f>IF(OR($B245="",$C245="",$D245="",$E245="",$E245&gt;an_final,$G245="",$M245=FALSE),"",CONF_ROM*VLOOKUP(N245,Coef!$E$2:$F$17,2,FALSE))</f>
        <v/>
      </c>
      <c r="K245" s="226" t="str">
        <f t="shared" si="15"/>
        <v/>
      </c>
      <c r="L245" s="226" t="str">
        <f t="shared" si="16"/>
        <v/>
      </c>
      <c r="M245" s="333" t="b">
        <f t="shared" si="17"/>
        <v>0</v>
      </c>
      <c r="N245" s="37">
        <f t="shared" si="18"/>
        <v>1</v>
      </c>
    </row>
    <row r="246" spans="1:14" x14ac:dyDescent="0.25">
      <c r="A246" s="216">
        <v>237</v>
      </c>
      <c r="B246" s="39"/>
      <c r="C246" s="39"/>
      <c r="D246" s="39"/>
      <c r="E246" s="38"/>
      <c r="F246" s="38"/>
      <c r="G246" s="38"/>
      <c r="H246" s="38"/>
      <c r="I246" s="67" t="str">
        <f>IF(OR($B246="",$C246="",$D246="",$E246="",$E246&lt;an_initial,$E246&gt;an_final,$G246="",$M246=FALSE),"",CONF_ROM*VLOOKUP(N246,Coef!$E$2:$F$17,2,FALSE))</f>
        <v/>
      </c>
      <c r="J246" s="67" t="str">
        <f>IF(OR($B246="",$C246="",$D246="",$E246="",$E246&gt;an_final,$G246="",$M246=FALSE),"",CONF_ROM*VLOOKUP(N246,Coef!$E$2:$F$17,2,FALSE))</f>
        <v/>
      </c>
      <c r="K246" s="226" t="str">
        <f t="shared" si="15"/>
        <v/>
      </c>
      <c r="L246" s="226" t="str">
        <f t="shared" si="16"/>
        <v/>
      </c>
      <c r="M246" s="333" t="b">
        <f t="shared" si="17"/>
        <v>0</v>
      </c>
      <c r="N246" s="37">
        <f t="shared" si="18"/>
        <v>1</v>
      </c>
    </row>
    <row r="247" spans="1:14" x14ac:dyDescent="0.25">
      <c r="A247" s="216">
        <v>238</v>
      </c>
      <c r="B247" s="39"/>
      <c r="C247" s="39"/>
      <c r="D247" s="39"/>
      <c r="E247" s="38"/>
      <c r="F247" s="38"/>
      <c r="G247" s="38"/>
      <c r="H247" s="38"/>
      <c r="I247" s="67" t="str">
        <f>IF(OR($B247="",$C247="",$D247="",$E247="",$E247&lt;an_initial,$E247&gt;an_final,$G247="",$M247=FALSE),"",CONF_ROM*VLOOKUP(N247,Coef!$E$2:$F$17,2,FALSE))</f>
        <v/>
      </c>
      <c r="J247" s="67" t="str">
        <f>IF(OR($B247="",$C247="",$D247="",$E247="",$E247&gt;an_final,$G247="",$M247=FALSE),"",CONF_ROM*VLOOKUP(N247,Coef!$E$2:$F$17,2,FALSE))</f>
        <v/>
      </c>
      <c r="K247" s="226" t="str">
        <f t="shared" si="15"/>
        <v/>
      </c>
      <c r="L247" s="226" t="str">
        <f t="shared" si="16"/>
        <v/>
      </c>
      <c r="M247" s="333" t="b">
        <f t="shared" si="17"/>
        <v>0</v>
      </c>
      <c r="N247" s="37">
        <f t="shared" si="18"/>
        <v>1</v>
      </c>
    </row>
    <row r="248" spans="1:14" x14ac:dyDescent="0.25">
      <c r="A248" s="216">
        <v>239</v>
      </c>
      <c r="B248" s="39"/>
      <c r="C248" s="39"/>
      <c r="D248" s="39"/>
      <c r="E248" s="38"/>
      <c r="F248" s="38"/>
      <c r="G248" s="38"/>
      <c r="H248" s="38"/>
      <c r="I248" s="67" t="str">
        <f>IF(OR($B248="",$C248="",$D248="",$E248="",$E248&lt;an_initial,$E248&gt;an_final,$G248="",$M248=FALSE),"",CONF_ROM*VLOOKUP(N248,Coef!$E$2:$F$17,2,FALSE))</f>
        <v/>
      </c>
      <c r="J248" s="67" t="str">
        <f>IF(OR($B248="",$C248="",$D248="",$E248="",$E248&gt;an_final,$G248="",$M248=FALSE),"",CONF_ROM*VLOOKUP(N248,Coef!$E$2:$F$17,2,FALSE))</f>
        <v/>
      </c>
      <c r="K248" s="226" t="str">
        <f t="shared" si="15"/>
        <v/>
      </c>
      <c r="L248" s="226" t="str">
        <f t="shared" si="16"/>
        <v/>
      </c>
      <c r="M248" s="333" t="b">
        <f t="shared" si="17"/>
        <v>0</v>
      </c>
      <c r="N248" s="37">
        <f t="shared" si="18"/>
        <v>1</v>
      </c>
    </row>
    <row r="249" spans="1:14" x14ac:dyDescent="0.25">
      <c r="A249" s="216">
        <v>240</v>
      </c>
      <c r="B249" s="39"/>
      <c r="C249" s="39"/>
      <c r="D249" s="39"/>
      <c r="E249" s="38"/>
      <c r="F249" s="38"/>
      <c r="G249" s="38"/>
      <c r="H249" s="38"/>
      <c r="I249" s="67" t="str">
        <f>IF(OR($B249="",$C249="",$D249="",$E249="",$E249&lt;an_initial,$E249&gt;an_final,$G249="",$M249=FALSE),"",CONF_ROM*VLOOKUP(N249,Coef!$E$2:$F$17,2,FALSE))</f>
        <v/>
      </c>
      <c r="J249" s="67" t="str">
        <f>IF(OR($B249="",$C249="",$D249="",$E249="",$E249&gt;an_final,$G249="",$M249=FALSE),"",CONF_ROM*VLOOKUP(N249,Coef!$E$2:$F$17,2,FALSE))</f>
        <v/>
      </c>
      <c r="K249" s="226" t="str">
        <f t="shared" si="15"/>
        <v/>
      </c>
      <c r="L249" s="226" t="str">
        <f t="shared" si="16"/>
        <v/>
      </c>
      <c r="M249" s="333" t="b">
        <f t="shared" si="17"/>
        <v>0</v>
      </c>
      <c r="N249" s="37">
        <f t="shared" si="18"/>
        <v>1</v>
      </c>
    </row>
    <row r="250" spans="1:14" x14ac:dyDescent="0.25">
      <c r="A250" s="216">
        <v>241</v>
      </c>
      <c r="B250" s="39"/>
      <c r="C250" s="39"/>
      <c r="D250" s="39"/>
      <c r="E250" s="38"/>
      <c r="F250" s="38"/>
      <c r="G250" s="38"/>
      <c r="H250" s="38"/>
      <c r="I250" s="67" t="str">
        <f>IF(OR($B250="",$C250="",$D250="",$E250="",$E250&lt;an_initial,$E250&gt;an_final,$G250="",$M250=FALSE),"",CONF_ROM*VLOOKUP(N250,Coef!$E$2:$F$17,2,FALSE))</f>
        <v/>
      </c>
      <c r="J250" s="67" t="str">
        <f>IF(OR($B250="",$C250="",$D250="",$E250="",$E250&gt;an_final,$G250="",$M250=FALSE),"",CONF_ROM*VLOOKUP(N250,Coef!$E$2:$F$17,2,FALSE))</f>
        <v/>
      </c>
      <c r="K250" s="226" t="str">
        <f t="shared" si="15"/>
        <v/>
      </c>
      <c r="L250" s="226" t="str">
        <f t="shared" si="16"/>
        <v/>
      </c>
      <c r="M250" s="333" t="b">
        <f t="shared" si="17"/>
        <v>0</v>
      </c>
      <c r="N250" s="37">
        <f t="shared" si="18"/>
        <v>1</v>
      </c>
    </row>
    <row r="251" spans="1:14" x14ac:dyDescent="0.25">
      <c r="A251" s="216">
        <v>242</v>
      </c>
      <c r="B251" s="39"/>
      <c r="C251" s="39"/>
      <c r="D251" s="39"/>
      <c r="E251" s="38"/>
      <c r="F251" s="38"/>
      <c r="G251" s="38"/>
      <c r="H251" s="38"/>
      <c r="I251" s="67" t="str">
        <f>IF(OR($B251="",$C251="",$D251="",$E251="",$E251&lt;an_initial,$E251&gt;an_final,$G251="",$M251=FALSE),"",CONF_ROM*VLOOKUP(N251,Coef!$E$2:$F$17,2,FALSE))</f>
        <v/>
      </c>
      <c r="J251" s="67" t="str">
        <f>IF(OR($B251="",$C251="",$D251="",$E251="",$E251&gt;an_final,$G251="",$M251=FALSE),"",CONF_ROM*VLOOKUP(N251,Coef!$E$2:$F$17,2,FALSE))</f>
        <v/>
      </c>
      <c r="K251" s="226" t="str">
        <f t="shared" si="15"/>
        <v/>
      </c>
      <c r="L251" s="226" t="str">
        <f t="shared" si="16"/>
        <v/>
      </c>
      <c r="M251" s="333" t="b">
        <f t="shared" si="17"/>
        <v>0</v>
      </c>
      <c r="N251" s="37">
        <f t="shared" si="18"/>
        <v>1</v>
      </c>
    </row>
    <row r="252" spans="1:14" x14ac:dyDescent="0.25">
      <c r="A252" s="216">
        <v>243</v>
      </c>
      <c r="B252" s="39"/>
      <c r="C252" s="39"/>
      <c r="D252" s="39"/>
      <c r="E252" s="38"/>
      <c r="F252" s="38"/>
      <c r="G252" s="38"/>
      <c r="H252" s="38"/>
      <c r="I252" s="67" t="str">
        <f>IF(OR($B252="",$C252="",$D252="",$E252="",$E252&lt;an_initial,$E252&gt;an_final,$G252="",$M252=FALSE),"",CONF_ROM*VLOOKUP(N252,Coef!$E$2:$F$17,2,FALSE))</f>
        <v/>
      </c>
      <c r="J252" s="67" t="str">
        <f>IF(OR($B252="",$C252="",$D252="",$E252="",$E252&gt;an_final,$G252="",$M252=FALSE),"",CONF_ROM*VLOOKUP(N252,Coef!$E$2:$F$17,2,FALSE))</f>
        <v/>
      </c>
      <c r="K252" s="226" t="str">
        <f t="shared" si="15"/>
        <v/>
      </c>
      <c r="L252" s="226" t="str">
        <f t="shared" si="16"/>
        <v/>
      </c>
      <c r="M252" s="333" t="b">
        <f t="shared" si="17"/>
        <v>0</v>
      </c>
      <c r="N252" s="37">
        <f t="shared" si="18"/>
        <v>1</v>
      </c>
    </row>
    <row r="253" spans="1:14" x14ac:dyDescent="0.25">
      <c r="A253" s="216">
        <v>244</v>
      </c>
      <c r="B253" s="39"/>
      <c r="C253" s="39"/>
      <c r="D253" s="39"/>
      <c r="E253" s="38"/>
      <c r="F253" s="38"/>
      <c r="G253" s="38"/>
      <c r="H253" s="38"/>
      <c r="I253" s="67" t="str">
        <f>IF(OR($B253="",$C253="",$D253="",$E253="",$E253&lt;an_initial,$E253&gt;an_final,$G253="",$M253=FALSE),"",CONF_ROM*VLOOKUP(N253,Coef!$E$2:$F$17,2,FALSE))</f>
        <v/>
      </c>
      <c r="J253" s="67" t="str">
        <f>IF(OR($B253="",$C253="",$D253="",$E253="",$E253&gt;an_final,$G253="",$M253=FALSE),"",CONF_ROM*VLOOKUP(N253,Coef!$E$2:$F$17,2,FALSE))</f>
        <v/>
      </c>
      <c r="K253" s="226" t="str">
        <f t="shared" si="15"/>
        <v/>
      </c>
      <c r="L253" s="226" t="str">
        <f t="shared" si="16"/>
        <v/>
      </c>
      <c r="M253" s="333" t="b">
        <f t="shared" si="17"/>
        <v>0</v>
      </c>
      <c r="N253" s="37">
        <f t="shared" si="18"/>
        <v>1</v>
      </c>
    </row>
    <row r="254" spans="1:14" x14ac:dyDescent="0.25">
      <c r="A254" s="216">
        <v>245</v>
      </c>
      <c r="B254" s="39"/>
      <c r="C254" s="39"/>
      <c r="D254" s="39"/>
      <c r="E254" s="38"/>
      <c r="F254" s="38"/>
      <c r="G254" s="38"/>
      <c r="H254" s="38"/>
      <c r="I254" s="67" t="str">
        <f>IF(OR($B254="",$C254="",$D254="",$E254="",$E254&lt;an_initial,$E254&gt;an_final,$G254="",$M254=FALSE),"",CONF_ROM*VLOOKUP(N254,Coef!$E$2:$F$17,2,FALSE))</f>
        <v/>
      </c>
      <c r="J254" s="67" t="str">
        <f>IF(OR($B254="",$C254="",$D254="",$E254="",$E254&gt;an_final,$G254="",$M254=FALSE),"",CONF_ROM*VLOOKUP(N254,Coef!$E$2:$F$17,2,FALSE))</f>
        <v/>
      </c>
      <c r="K254" s="226" t="str">
        <f t="shared" si="15"/>
        <v/>
      </c>
      <c r="L254" s="226" t="str">
        <f t="shared" si="16"/>
        <v/>
      </c>
      <c r="M254" s="333" t="b">
        <f t="shared" si="17"/>
        <v>0</v>
      </c>
      <c r="N254" s="37">
        <f t="shared" si="18"/>
        <v>1</v>
      </c>
    </row>
    <row r="255" spans="1:14" x14ac:dyDescent="0.25">
      <c r="A255" s="216">
        <v>246</v>
      </c>
      <c r="B255" s="39"/>
      <c r="C255" s="39"/>
      <c r="D255" s="39"/>
      <c r="E255" s="38"/>
      <c r="F255" s="38"/>
      <c r="G255" s="38"/>
      <c r="H255" s="38"/>
      <c r="I255" s="67" t="str">
        <f>IF(OR($B255="",$C255="",$D255="",$E255="",$E255&lt;an_initial,$E255&gt;an_final,$G255="",$M255=FALSE),"",CONF_ROM*VLOOKUP(N255,Coef!$E$2:$F$17,2,FALSE))</f>
        <v/>
      </c>
      <c r="J255" s="67" t="str">
        <f>IF(OR($B255="",$C255="",$D255="",$E255="",$E255&gt;an_final,$G255="",$M255=FALSE),"",CONF_ROM*VLOOKUP(N255,Coef!$E$2:$F$17,2,FALSE))</f>
        <v/>
      </c>
      <c r="K255" s="226" t="str">
        <f t="shared" si="15"/>
        <v/>
      </c>
      <c r="L255" s="226" t="str">
        <f t="shared" si="16"/>
        <v/>
      </c>
      <c r="M255" s="333" t="b">
        <f t="shared" si="17"/>
        <v>0</v>
      </c>
      <c r="N255" s="37">
        <f t="shared" si="18"/>
        <v>1</v>
      </c>
    </row>
    <row r="256" spans="1:14" x14ac:dyDescent="0.25">
      <c r="A256" s="216">
        <v>247</v>
      </c>
      <c r="B256" s="39"/>
      <c r="C256" s="39"/>
      <c r="D256" s="39"/>
      <c r="E256" s="38"/>
      <c r="F256" s="38"/>
      <c r="G256" s="38"/>
      <c r="H256" s="38"/>
      <c r="I256" s="67" t="str">
        <f>IF(OR($B256="",$C256="",$D256="",$E256="",$E256&lt;an_initial,$E256&gt;an_final,$G256="",$M256=FALSE),"",CONF_ROM*VLOOKUP(N256,Coef!$E$2:$F$17,2,FALSE))</f>
        <v/>
      </c>
      <c r="J256" s="67" t="str">
        <f>IF(OR($B256="",$C256="",$D256="",$E256="",$E256&gt;an_final,$G256="",$M256=FALSE),"",CONF_ROM*VLOOKUP(N256,Coef!$E$2:$F$17,2,FALSE))</f>
        <v/>
      </c>
      <c r="K256" s="226" t="str">
        <f t="shared" si="15"/>
        <v/>
      </c>
      <c r="L256" s="226" t="str">
        <f t="shared" si="16"/>
        <v/>
      </c>
      <c r="M256" s="333" t="b">
        <f t="shared" si="17"/>
        <v>0</v>
      </c>
      <c r="N256" s="37">
        <f t="shared" si="18"/>
        <v>1</v>
      </c>
    </row>
    <row r="257" spans="1:14" x14ac:dyDescent="0.25">
      <c r="A257" s="216">
        <v>248</v>
      </c>
      <c r="B257" s="39"/>
      <c r="C257" s="39"/>
      <c r="D257" s="39"/>
      <c r="E257" s="38"/>
      <c r="F257" s="38"/>
      <c r="G257" s="38"/>
      <c r="H257" s="38"/>
      <c r="I257" s="67" t="str">
        <f>IF(OR($B257="",$C257="",$D257="",$E257="",$E257&lt;an_initial,$E257&gt;an_final,$G257="",$M257=FALSE),"",CONF_ROM*VLOOKUP(N257,Coef!$E$2:$F$17,2,FALSE))</f>
        <v/>
      </c>
      <c r="J257" s="67" t="str">
        <f>IF(OR($B257="",$C257="",$D257="",$E257="",$E257&gt;an_final,$G257="",$M257=FALSE),"",CONF_ROM*VLOOKUP(N257,Coef!$E$2:$F$17,2,FALSE))</f>
        <v/>
      </c>
      <c r="K257" s="226" t="str">
        <f t="shared" si="15"/>
        <v/>
      </c>
      <c r="L257" s="226" t="str">
        <f t="shared" si="16"/>
        <v/>
      </c>
      <c r="M257" s="333" t="b">
        <f t="shared" si="17"/>
        <v>0</v>
      </c>
      <c r="N257" s="37">
        <f t="shared" si="18"/>
        <v>1</v>
      </c>
    </row>
    <row r="258" spans="1:14" x14ac:dyDescent="0.25">
      <c r="A258" s="216">
        <v>249</v>
      </c>
      <c r="B258" s="39"/>
      <c r="C258" s="39"/>
      <c r="D258" s="39"/>
      <c r="E258" s="38"/>
      <c r="F258" s="38"/>
      <c r="G258" s="38"/>
      <c r="H258" s="38"/>
      <c r="I258" s="67" t="str">
        <f>IF(OR($B258="",$C258="",$D258="",$E258="",$E258&lt;an_initial,$E258&gt;an_final,$G258="",$M258=FALSE),"",CONF_ROM*VLOOKUP(N258,Coef!$E$2:$F$17,2,FALSE))</f>
        <v/>
      </c>
      <c r="J258" s="67" t="str">
        <f>IF(OR($B258="",$C258="",$D258="",$E258="",$E258&gt;an_final,$G258="",$M258=FALSE),"",CONF_ROM*VLOOKUP(N258,Coef!$E$2:$F$17,2,FALSE))</f>
        <v/>
      </c>
      <c r="K258" s="226" t="str">
        <f t="shared" si="15"/>
        <v/>
      </c>
      <c r="L258" s="226" t="str">
        <f t="shared" si="16"/>
        <v/>
      </c>
      <c r="M258" s="333" t="b">
        <f t="shared" si="17"/>
        <v>0</v>
      </c>
      <c r="N258" s="37">
        <f t="shared" si="18"/>
        <v>1</v>
      </c>
    </row>
    <row r="259" spans="1:14" x14ac:dyDescent="0.25">
      <c r="A259" s="216">
        <v>250</v>
      </c>
      <c r="B259" s="39"/>
      <c r="C259" s="39"/>
      <c r="D259" s="39"/>
      <c r="E259" s="38"/>
      <c r="F259" s="38"/>
      <c r="G259" s="38"/>
      <c r="H259" s="38"/>
      <c r="I259" s="67" t="str">
        <f>IF(OR($B259="",$C259="",$D259="",$E259="",$E259&lt;an_initial,$E259&gt;an_final,$G259="",$M259=FALSE),"",CONF_ROM*VLOOKUP(N259,Coef!$E$2:$F$17,2,FALSE))</f>
        <v/>
      </c>
      <c r="J259" s="67" t="str">
        <f>IF(OR($B259="",$C259="",$D259="",$E259="",$E259&gt;an_final,$G259="",$M259=FALSE),"",CONF_ROM*VLOOKUP(N259,Coef!$E$2:$F$17,2,FALSE))</f>
        <v/>
      </c>
      <c r="K259" s="226" t="str">
        <f t="shared" si="15"/>
        <v/>
      </c>
      <c r="L259" s="226" t="str">
        <f t="shared" si="16"/>
        <v/>
      </c>
      <c r="M259" s="333" t="b">
        <f t="shared" si="17"/>
        <v>0</v>
      </c>
      <c r="N259" s="37">
        <f t="shared" si="18"/>
        <v>1</v>
      </c>
    </row>
  </sheetData>
  <sheetProtection password="CA41" sheet="1" objects="1" scenarios="1" formatCells="0" formatColumns="0" formatRows="0"/>
  <mergeCells count="13">
    <mergeCell ref="N7:N8"/>
    <mergeCell ref="M7:M8"/>
    <mergeCell ref="G7:G8"/>
    <mergeCell ref="H7:H8"/>
    <mergeCell ref="K7:L7"/>
    <mergeCell ref="A5:J5"/>
    <mergeCell ref="A4:J4"/>
    <mergeCell ref="F7:F8"/>
    <mergeCell ref="A7:A8"/>
    <mergeCell ref="B7:B8"/>
    <mergeCell ref="C7:C8"/>
    <mergeCell ref="D7:D8"/>
    <mergeCell ref="E7:E8"/>
  </mergeCells>
  <phoneticPr fontId="29" type="noConversion"/>
  <pageMargins left="0.59055118110236227" right="0.59055118110236227" top="0.78740157480314965" bottom="1.1023622047244095" header="0" footer="0.31496062992125984"/>
  <pageSetup paperSize="9" scale="82"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259"/>
  <sheetViews>
    <sheetView zoomScaleNormal="100" workbookViewId="0">
      <selection activeCell="AC11" sqref="AC11"/>
    </sheetView>
  </sheetViews>
  <sheetFormatPr defaultRowHeight="15.75" x14ac:dyDescent="0.25"/>
  <cols>
    <col min="1" max="1" width="5.7109375" style="318" customWidth="1"/>
    <col min="2" max="2" width="34.28515625" style="322" customWidth="1"/>
    <col min="3" max="3" width="30.7109375" style="322" customWidth="1"/>
    <col min="4" max="4" width="28.140625" style="322" customWidth="1"/>
    <col min="5" max="6" width="10.7109375" style="329" customWidth="1"/>
    <col min="7" max="7" width="14.42578125" style="329" customWidth="1"/>
    <col min="8" max="8" width="10.7109375" style="329" customWidth="1"/>
    <col min="9" max="9" width="12.42578125" style="312" customWidth="1"/>
    <col min="10" max="10" width="10.7109375" style="312" hidden="1" customWidth="1"/>
    <col min="11" max="12" width="8.7109375" style="383" hidden="1" customWidth="1"/>
    <col min="13" max="18" width="8.7109375" style="381" hidden="1" customWidth="1"/>
    <col min="19" max="24" width="8.7109375" style="383" hidden="1" customWidth="1"/>
    <col min="25" max="25" width="10.7109375" style="380" hidden="1" customWidth="1"/>
    <col min="26" max="26" width="9.140625" style="353" hidden="1" customWidth="1"/>
    <col min="27" max="27" width="9.140625" style="353" customWidth="1"/>
    <col min="28" max="30" width="9.140625" style="318" customWidth="1"/>
    <col min="31" max="16384" width="9.140625" style="318"/>
  </cols>
  <sheetData>
    <row r="1" spans="1:27" x14ac:dyDescent="0.2">
      <c r="A1" s="611" t="s">
        <v>650</v>
      </c>
      <c r="B1" s="318"/>
      <c r="C1" s="318"/>
      <c r="D1" s="318"/>
      <c r="E1" s="319"/>
      <c r="F1" s="319"/>
      <c r="G1" s="318"/>
      <c r="H1" s="320"/>
      <c r="I1" s="321"/>
      <c r="J1" s="318"/>
      <c r="K1" s="320"/>
      <c r="L1" s="287"/>
      <c r="M1" s="291"/>
      <c r="N1" s="291"/>
      <c r="O1" s="291"/>
      <c r="P1" s="287"/>
      <c r="Q1" s="287"/>
      <c r="R1" s="318"/>
      <c r="S1" s="318"/>
      <c r="T1" s="318"/>
      <c r="U1" s="318"/>
      <c r="V1" s="318"/>
      <c r="W1" s="318"/>
      <c r="X1" s="318"/>
      <c r="Y1" s="318"/>
      <c r="Z1" s="318"/>
      <c r="AA1" s="318"/>
    </row>
    <row r="2" spans="1:27" x14ac:dyDescent="0.2">
      <c r="A2" s="611" t="str">
        <f>IF(ISBLANK(facultate), IF(ISBLANK(departament),"","Departament " &amp; departament), "Facultatea " &amp; facultate)</f>
        <v/>
      </c>
      <c r="B2" s="318"/>
      <c r="C2" s="318"/>
      <c r="D2" s="318"/>
      <c r="E2" s="319"/>
      <c r="F2" s="319"/>
      <c r="G2" s="318"/>
      <c r="H2" s="320"/>
      <c r="I2" s="321"/>
      <c r="J2" s="318"/>
      <c r="K2" s="320"/>
      <c r="L2" s="287"/>
      <c r="M2" s="291"/>
      <c r="N2" s="291"/>
      <c r="O2" s="291"/>
      <c r="P2" s="287"/>
      <c r="Q2" s="287"/>
      <c r="R2" s="318"/>
      <c r="S2" s="318"/>
      <c r="T2" s="318"/>
      <c r="U2" s="318"/>
      <c r="V2" s="318"/>
      <c r="W2" s="318"/>
      <c r="X2" s="318"/>
      <c r="Y2" s="318"/>
      <c r="Z2" s="318"/>
      <c r="AA2" s="318"/>
    </row>
    <row r="3" spans="1:27" x14ac:dyDescent="0.2">
      <c r="A3" s="611" t="str">
        <f>IF(ISBLANK(departament),"","Departamentul " &amp; departament)</f>
        <v/>
      </c>
      <c r="B3" s="318"/>
      <c r="C3" s="318"/>
      <c r="D3" s="318"/>
      <c r="E3" s="319"/>
      <c r="F3" s="319"/>
      <c r="G3" s="318"/>
      <c r="H3" s="320"/>
      <c r="I3" s="321"/>
      <c r="J3" s="318"/>
      <c r="K3" s="320"/>
      <c r="L3" s="287"/>
      <c r="M3" s="291"/>
      <c r="N3" s="291"/>
      <c r="O3" s="291"/>
      <c r="P3" s="287"/>
      <c r="Q3" s="287"/>
      <c r="R3" s="318"/>
      <c r="S3" s="318"/>
      <c r="T3" s="318"/>
      <c r="U3" s="318"/>
      <c r="V3" s="318"/>
      <c r="W3" s="318"/>
      <c r="X3" s="318"/>
      <c r="Y3" s="318"/>
      <c r="Z3" s="318"/>
      <c r="AA3" s="318"/>
    </row>
    <row r="4" spans="1:27" s="294" customFormat="1" x14ac:dyDescent="0.25">
      <c r="A4" s="882" t="s">
        <v>714</v>
      </c>
      <c r="B4" s="882"/>
      <c r="C4" s="882"/>
      <c r="D4" s="882"/>
      <c r="E4" s="882"/>
      <c r="F4" s="882"/>
      <c r="G4" s="882"/>
      <c r="H4" s="882"/>
      <c r="I4" s="882"/>
      <c r="J4" s="882"/>
      <c r="K4" s="381"/>
      <c r="L4" s="381"/>
      <c r="M4" s="381"/>
      <c r="N4" s="381"/>
      <c r="O4" s="381"/>
      <c r="P4" s="381"/>
      <c r="Q4" s="381"/>
      <c r="R4" s="381"/>
      <c r="S4" s="381"/>
      <c r="T4" s="381"/>
      <c r="U4" s="381"/>
      <c r="V4" s="381"/>
      <c r="W4" s="381"/>
      <c r="X4" s="382"/>
      <c r="Y4" s="376"/>
      <c r="Z4" s="353"/>
      <c r="AA4" s="353"/>
    </row>
    <row r="5" spans="1:27" s="294" customFormat="1" x14ac:dyDescent="0.25">
      <c r="A5" s="882" t="s">
        <v>813</v>
      </c>
      <c r="B5" s="882"/>
      <c r="C5" s="882"/>
      <c r="D5" s="882"/>
      <c r="E5" s="882"/>
      <c r="F5" s="882"/>
      <c r="G5" s="882"/>
      <c r="H5" s="882"/>
      <c r="I5" s="882"/>
      <c r="J5" s="882"/>
      <c r="K5" s="381"/>
      <c r="L5" s="381"/>
      <c r="M5" s="381"/>
      <c r="N5" s="381"/>
      <c r="O5" s="381"/>
      <c r="P5" s="381"/>
      <c r="Q5" s="381"/>
      <c r="R5" s="381"/>
      <c r="S5" s="381"/>
      <c r="T5" s="381"/>
      <c r="U5" s="381"/>
      <c r="V5" s="381"/>
      <c r="W5" s="381"/>
      <c r="X5" s="382"/>
      <c r="Y5" s="377"/>
      <c r="Z5" s="353"/>
      <c r="AA5" s="353"/>
    </row>
    <row r="6" spans="1:27" s="287" customFormat="1" ht="13.5" customHeight="1" x14ac:dyDescent="0.25">
      <c r="B6" s="294"/>
      <c r="C6" s="294"/>
      <c r="D6" s="294"/>
      <c r="E6" s="312"/>
      <c r="F6" s="384"/>
      <c r="G6" s="312"/>
      <c r="H6" s="312"/>
      <c r="I6" s="296" t="str">
        <f>J6</f>
        <v xml:space="preserve"> </v>
      </c>
      <c r="J6" s="296" t="str">
        <f>CONCATENATE(functie," ",nume_candidat)</f>
        <v xml:space="preserve"> </v>
      </c>
      <c r="K6" s="383"/>
      <c r="L6" s="383"/>
      <c r="M6" s="383"/>
      <c r="N6" s="381"/>
      <c r="O6" s="381"/>
      <c r="P6" s="381"/>
      <c r="Q6" s="381"/>
      <c r="R6" s="381"/>
      <c r="S6" s="381"/>
      <c r="T6" s="381"/>
      <c r="U6" s="381"/>
      <c r="V6" s="381"/>
      <c r="W6" s="381"/>
      <c r="X6" s="381"/>
      <c r="Y6" s="377"/>
      <c r="Z6" s="353"/>
      <c r="AA6" s="353"/>
    </row>
    <row r="7" spans="1:27" s="287" customFormat="1" ht="33.75" customHeight="1" x14ac:dyDescent="0.2">
      <c r="A7" s="883" t="s">
        <v>470</v>
      </c>
      <c r="B7" s="883" t="s">
        <v>0</v>
      </c>
      <c r="C7" s="883" t="s">
        <v>37</v>
      </c>
      <c r="D7" s="883" t="s">
        <v>469</v>
      </c>
      <c r="E7" s="883" t="s">
        <v>3</v>
      </c>
      <c r="F7" s="900" t="s">
        <v>73</v>
      </c>
      <c r="G7" s="901"/>
      <c r="H7" s="902"/>
      <c r="I7" s="298" t="s">
        <v>886</v>
      </c>
      <c r="J7" s="298"/>
      <c r="K7" s="890" t="s">
        <v>7</v>
      </c>
      <c r="L7" s="890"/>
      <c r="M7" s="903" t="s">
        <v>75</v>
      </c>
      <c r="N7" s="904"/>
      <c r="O7" s="903" t="s">
        <v>76</v>
      </c>
      <c r="P7" s="904"/>
      <c r="Q7" s="890" t="s">
        <v>814</v>
      </c>
      <c r="R7" s="890"/>
      <c r="S7" s="890" t="s">
        <v>77</v>
      </c>
      <c r="T7" s="890"/>
      <c r="U7" s="890" t="s">
        <v>78</v>
      </c>
      <c r="V7" s="890"/>
      <c r="W7" s="890" t="s">
        <v>79</v>
      </c>
      <c r="X7" s="890"/>
      <c r="Y7" s="890" t="s">
        <v>708</v>
      </c>
      <c r="Z7" s="893" t="s">
        <v>822</v>
      </c>
      <c r="AA7" s="353"/>
    </row>
    <row r="8" spans="1:27" s="287" customFormat="1" ht="41.25" customHeight="1" x14ac:dyDescent="0.2">
      <c r="A8" s="883"/>
      <c r="B8" s="883"/>
      <c r="C8" s="883"/>
      <c r="D8" s="883"/>
      <c r="E8" s="883"/>
      <c r="F8" s="298" t="s">
        <v>74</v>
      </c>
      <c r="G8" s="298" t="s">
        <v>815</v>
      </c>
      <c r="H8" s="298" t="s">
        <v>816</v>
      </c>
      <c r="I8" s="298" t="str">
        <f>CONCATENATE("ultimii ",durata_evaluare," ani")</f>
        <v>ultimii 5 ani</v>
      </c>
      <c r="J8" s="299" t="s">
        <v>6</v>
      </c>
      <c r="K8" s="298" t="str">
        <f>CONCATENATE("ultimii                                  ",durata_evaluare," ani")</f>
        <v>ultimii                                  5 ani</v>
      </c>
      <c r="L8" s="385" t="s">
        <v>6</v>
      </c>
      <c r="M8" s="298" t="str">
        <f>CONCATENATE("ultimii                                  ",durata_evaluare," ani")</f>
        <v>ultimii                                  5 ani</v>
      </c>
      <c r="N8" s="385" t="s">
        <v>6</v>
      </c>
      <c r="O8" s="298" t="str">
        <f>CONCATENATE("ultimii                                  ",durata_evaluare," ani")</f>
        <v>ultimii                                  5 ani</v>
      </c>
      <c r="P8" s="385" t="s">
        <v>6</v>
      </c>
      <c r="Q8" s="298" t="str">
        <f>CONCATENATE("ultimii                                  ",durata_evaluare," ani")</f>
        <v>ultimii                                  5 ani</v>
      </c>
      <c r="R8" s="385" t="s">
        <v>6</v>
      </c>
      <c r="S8" s="298" t="str">
        <f>CONCATENATE("ultimii                                  ",durata_evaluare," ani")</f>
        <v>ultimii                                  5 ani</v>
      </c>
      <c r="T8" s="385" t="s">
        <v>6</v>
      </c>
      <c r="U8" s="298" t="str">
        <f>CONCATENATE("ultimii                                  ",durata_evaluare," ani")</f>
        <v>ultimii                                  5 ani</v>
      </c>
      <c r="V8" s="385" t="s">
        <v>6</v>
      </c>
      <c r="W8" s="298" t="str">
        <f>CONCATENATE("ultimii                                  ",durata_evaluare," ani")</f>
        <v>ultimii                                  5 ani</v>
      </c>
      <c r="X8" s="385" t="s">
        <v>6</v>
      </c>
      <c r="Y8" s="890"/>
      <c r="Z8" s="893"/>
      <c r="AA8" s="353"/>
    </row>
    <row r="9" spans="1:27" s="287" customFormat="1" x14ac:dyDescent="0.2">
      <c r="A9" s="301"/>
      <c r="B9" s="302"/>
      <c r="C9" s="302"/>
      <c r="D9" s="302"/>
      <c r="E9" s="354"/>
      <c r="F9" s="354"/>
      <c r="G9" s="303"/>
      <c r="H9" s="303"/>
      <c r="I9" s="572">
        <f>SUMIF(I10:I259,"&gt;0")</f>
        <v>0</v>
      </c>
      <c r="J9" s="572">
        <f t="shared" ref="J9:X9" si="0">SUMIF(J10:J259,"&gt;0")</f>
        <v>0</v>
      </c>
      <c r="K9" s="327">
        <f t="shared" si="0"/>
        <v>0</v>
      </c>
      <c r="L9" s="327">
        <f t="shared" si="0"/>
        <v>0</v>
      </c>
      <c r="M9" s="327">
        <f t="shared" si="0"/>
        <v>0</v>
      </c>
      <c r="N9" s="327">
        <f t="shared" si="0"/>
        <v>0</v>
      </c>
      <c r="O9" s="327">
        <f t="shared" si="0"/>
        <v>0</v>
      </c>
      <c r="P9" s="327">
        <f t="shared" si="0"/>
        <v>0</v>
      </c>
      <c r="Q9" s="327">
        <f t="shared" si="0"/>
        <v>0</v>
      </c>
      <c r="R9" s="327">
        <f t="shared" si="0"/>
        <v>0</v>
      </c>
      <c r="S9" s="327">
        <f t="shared" si="0"/>
        <v>0</v>
      </c>
      <c r="T9" s="327">
        <f t="shared" si="0"/>
        <v>0</v>
      </c>
      <c r="U9" s="327">
        <f t="shared" si="0"/>
        <v>0</v>
      </c>
      <c r="V9" s="327">
        <f t="shared" si="0"/>
        <v>0</v>
      </c>
      <c r="W9" s="327">
        <f t="shared" si="0"/>
        <v>0</v>
      </c>
      <c r="X9" s="327">
        <f t="shared" si="0"/>
        <v>0</v>
      </c>
      <c r="Y9" s="328"/>
      <c r="Z9" s="355"/>
      <c r="AA9" s="353"/>
    </row>
    <row r="10" spans="1:27" x14ac:dyDescent="0.2">
      <c r="A10" s="216">
        <v>1</v>
      </c>
      <c r="B10" s="43"/>
      <c r="C10" s="43"/>
      <c r="D10" s="54"/>
      <c r="E10" s="34"/>
      <c r="F10" s="323"/>
      <c r="G10" s="33"/>
      <c r="H10" s="33"/>
      <c r="I10" s="67" t="str">
        <f t="shared" ref="I10:I73" si="1">IF(OR($B10="",$C10="",$D10="",$E10="",$E10&lt;an_initial,$E10&gt;an_final,$Y10=FALSE),"",IF(OR($F10="X",$F10="x"),BREV_APL/Z10,IF(OR($G10="X",$G10="x"),BREV_INT/Z10,IF(OR($H10="X",$H10="x"),BREV_ROM/Z10,""))))</f>
        <v/>
      </c>
      <c r="J10" s="67" t="str">
        <f t="shared" ref="J10:J73" si="2">IF(OR($B10="",$C10="",$D10="",$E10="",$E10&gt;an_final,$Y10=FALSE),"",IF(OR($F10="X",$F10="x"),BREV_APL/Z10,IF(OR($G10="X",$G10="x"),BREV_INT/Z10,IF(OR($H10="X",$H10="x"),BREV_ROM/Z10,""))))</f>
        <v/>
      </c>
      <c r="K10" s="52">
        <f>S10+U10+W10</f>
        <v>0</v>
      </c>
      <c r="L10" s="52">
        <f>T10+V10+X10</f>
        <v>0</v>
      </c>
      <c r="M10" s="50">
        <f t="shared" ref="M10:M73" si="3">IF(OR($F10="X",$F10="x"),$I10,0)</f>
        <v>0</v>
      </c>
      <c r="N10" s="50">
        <f t="shared" ref="N10:N73" si="4">IF(OR($F10="X",$F10="x"),$J10,0)</f>
        <v>0</v>
      </c>
      <c r="O10" s="50">
        <f>IF(OR($G10="X",$G10="x"),$I10,0)</f>
        <v>0</v>
      </c>
      <c r="P10" s="50">
        <f>IF(OR($G10="X",$G10="x"),$J10,0)</f>
        <v>0</v>
      </c>
      <c r="Q10" s="50">
        <f>IF(OR($H10="X",$H10="x"),$I10,0)</f>
        <v>0</v>
      </c>
      <c r="R10" s="50">
        <f>IF(OR($H10="X",$H10="x"),$J10,0)</f>
        <v>0</v>
      </c>
      <c r="S10" s="52">
        <f t="shared" ref="S10:S73" si="5">IF(OR($B10="",$C10="",$D10="",$Y10=FALSE),0,IF(AND($E10&gt;=an_initial,$F10&lt;&gt;""),1,0))</f>
        <v>0</v>
      </c>
      <c r="T10" s="52">
        <f t="shared" ref="T10:T73" si="6">IF(OR($B10="",$C10="",$D10="",$E10="",$Y10=FALSE),0,IF($F10&lt;&gt;"",1,0))</f>
        <v>0</v>
      </c>
      <c r="U10" s="52">
        <f t="shared" ref="U10:U73" si="7">IF(OR($B10="",$C10="",$D10="",$E10="",$Y10=FALSE),0,IF(AND($E10&gt;=an_initial,$G10&lt;&gt;""),1,0))</f>
        <v>0</v>
      </c>
      <c r="V10" s="52">
        <f t="shared" ref="V10:V73" si="8">IF(OR($B10="",$C10="",$D10="",$E10="",$Y10=FALSE),0,IF($G10&lt;&gt;"",1,0))</f>
        <v>0</v>
      </c>
      <c r="W10" s="52">
        <f t="shared" ref="W10:W73" si="9">IF(OR($B10="",$C10="",$D10="",$E10="",$Y10=FALSE),0,IF(AND($E10&gt;=an_initial,$H10&lt;&gt;""),1,0))</f>
        <v>0</v>
      </c>
      <c r="X10" s="52">
        <f t="shared" ref="X10:X73" si="10">IF(OR($B10="",$C10="",$D10="",$E10="",$Y10=FALSE),0,IF($H10&lt;&gt;"",1,0))</f>
        <v>0</v>
      </c>
      <c r="Y10" s="333" t="b">
        <f t="shared" ref="Y10:Y41" si="11">IF(nume_candidat="",FALSE,ISNUMBER(SEARCH(nume_candidat,$B10)))</f>
        <v>0</v>
      </c>
      <c r="Z10" s="221">
        <f t="shared" ref="Z10:Z73" si="12">LEN(B10)-LEN(SUBSTITUTE(B10,",",""))+1</f>
        <v>1</v>
      </c>
    </row>
    <row r="11" spans="1:27" x14ac:dyDescent="0.2">
      <c r="A11" s="216">
        <v>2</v>
      </c>
      <c r="B11" s="43"/>
      <c r="C11" s="43"/>
      <c r="D11" s="43"/>
      <c r="E11" s="34"/>
      <c r="F11" s="38"/>
      <c r="G11" s="38"/>
      <c r="H11" s="38"/>
      <c r="I11" s="67" t="str">
        <f t="shared" si="1"/>
        <v/>
      </c>
      <c r="J11" s="67" t="str">
        <f t="shared" si="2"/>
        <v/>
      </c>
      <c r="K11" s="52">
        <f t="shared" ref="K11:K74" si="13">S11+U11+W11</f>
        <v>0</v>
      </c>
      <c r="L11" s="52">
        <f t="shared" ref="L11:L74" si="14">T11+V11+X11</f>
        <v>0</v>
      </c>
      <c r="M11" s="50">
        <f t="shared" si="3"/>
        <v>0</v>
      </c>
      <c r="N11" s="50">
        <f t="shared" si="4"/>
        <v>0</v>
      </c>
      <c r="O11" s="50">
        <f t="shared" ref="O11:O74" si="15">IF(OR($G11="X",$G11="x"),$I11,0)</f>
        <v>0</v>
      </c>
      <c r="P11" s="50">
        <f t="shared" ref="P11:P74" si="16">IF(OR($G11="X",$G11="x"),$J11,0)</f>
        <v>0</v>
      </c>
      <c r="Q11" s="50">
        <f t="shared" ref="Q11:Q74" si="17">IF(OR($H11="X",$H11="x"),$I11,0)</f>
        <v>0</v>
      </c>
      <c r="R11" s="50">
        <f t="shared" ref="R11:R74" si="18">IF(OR($H11="X",$H11="x"),$J11,0)</f>
        <v>0</v>
      </c>
      <c r="S11" s="52">
        <f t="shared" si="5"/>
        <v>0</v>
      </c>
      <c r="T11" s="52">
        <f t="shared" si="6"/>
        <v>0</v>
      </c>
      <c r="U11" s="52">
        <f t="shared" si="7"/>
        <v>0</v>
      </c>
      <c r="V11" s="52">
        <f t="shared" si="8"/>
        <v>0</v>
      </c>
      <c r="W11" s="52">
        <f t="shared" si="9"/>
        <v>0</v>
      </c>
      <c r="X11" s="52">
        <f t="shared" si="10"/>
        <v>0</v>
      </c>
      <c r="Y11" s="333" t="b">
        <f t="shared" si="11"/>
        <v>0</v>
      </c>
      <c r="Z11" s="221">
        <f t="shared" si="12"/>
        <v>1</v>
      </c>
    </row>
    <row r="12" spans="1:27" x14ac:dyDescent="0.2">
      <c r="A12" s="216">
        <v>3</v>
      </c>
      <c r="B12" s="39"/>
      <c r="C12" s="43"/>
      <c r="D12" s="39"/>
      <c r="E12" s="34"/>
      <c r="F12" s="38"/>
      <c r="G12" s="38"/>
      <c r="H12" s="38"/>
      <c r="I12" s="67" t="str">
        <f t="shared" si="1"/>
        <v/>
      </c>
      <c r="J12" s="67" t="str">
        <f t="shared" si="2"/>
        <v/>
      </c>
      <c r="K12" s="52">
        <f t="shared" si="13"/>
        <v>0</v>
      </c>
      <c r="L12" s="52">
        <f t="shared" si="14"/>
        <v>0</v>
      </c>
      <c r="M12" s="50">
        <f t="shared" si="3"/>
        <v>0</v>
      </c>
      <c r="N12" s="50">
        <f t="shared" si="4"/>
        <v>0</v>
      </c>
      <c r="O12" s="50">
        <f t="shared" si="15"/>
        <v>0</v>
      </c>
      <c r="P12" s="50">
        <f t="shared" si="16"/>
        <v>0</v>
      </c>
      <c r="Q12" s="50">
        <f t="shared" si="17"/>
        <v>0</v>
      </c>
      <c r="R12" s="50">
        <f t="shared" si="18"/>
        <v>0</v>
      </c>
      <c r="S12" s="52">
        <f t="shared" si="5"/>
        <v>0</v>
      </c>
      <c r="T12" s="52">
        <f t="shared" si="6"/>
        <v>0</v>
      </c>
      <c r="U12" s="52">
        <f t="shared" si="7"/>
        <v>0</v>
      </c>
      <c r="V12" s="52">
        <f t="shared" si="8"/>
        <v>0</v>
      </c>
      <c r="W12" s="52">
        <f t="shared" si="9"/>
        <v>0</v>
      </c>
      <c r="X12" s="52">
        <f t="shared" si="10"/>
        <v>0</v>
      </c>
      <c r="Y12" s="333" t="b">
        <f t="shared" si="11"/>
        <v>0</v>
      </c>
      <c r="Z12" s="221">
        <f t="shared" si="12"/>
        <v>1</v>
      </c>
    </row>
    <row r="13" spans="1:27" x14ac:dyDescent="0.2">
      <c r="A13" s="216">
        <v>4</v>
      </c>
      <c r="B13" s="39"/>
      <c r="C13" s="39"/>
      <c r="D13" s="39"/>
      <c r="E13" s="38"/>
      <c r="F13" s="38"/>
      <c r="G13" s="38"/>
      <c r="H13" s="38"/>
      <c r="I13" s="67" t="str">
        <f t="shared" si="1"/>
        <v/>
      </c>
      <c r="J13" s="67" t="str">
        <f t="shared" si="2"/>
        <v/>
      </c>
      <c r="K13" s="52">
        <f t="shared" si="13"/>
        <v>0</v>
      </c>
      <c r="L13" s="52">
        <f t="shared" si="14"/>
        <v>0</v>
      </c>
      <c r="M13" s="50">
        <f t="shared" si="3"/>
        <v>0</v>
      </c>
      <c r="N13" s="50">
        <f t="shared" si="4"/>
        <v>0</v>
      </c>
      <c r="O13" s="50">
        <f t="shared" si="15"/>
        <v>0</v>
      </c>
      <c r="P13" s="50">
        <f t="shared" si="16"/>
        <v>0</v>
      </c>
      <c r="Q13" s="50">
        <f t="shared" si="17"/>
        <v>0</v>
      </c>
      <c r="R13" s="50">
        <f t="shared" si="18"/>
        <v>0</v>
      </c>
      <c r="S13" s="52">
        <f t="shared" si="5"/>
        <v>0</v>
      </c>
      <c r="T13" s="52">
        <f t="shared" si="6"/>
        <v>0</v>
      </c>
      <c r="U13" s="52">
        <f t="shared" si="7"/>
        <v>0</v>
      </c>
      <c r="V13" s="52">
        <f t="shared" si="8"/>
        <v>0</v>
      </c>
      <c r="W13" s="52">
        <f t="shared" si="9"/>
        <v>0</v>
      </c>
      <c r="X13" s="52">
        <f t="shared" si="10"/>
        <v>0</v>
      </c>
      <c r="Y13" s="333" t="b">
        <f t="shared" si="11"/>
        <v>0</v>
      </c>
      <c r="Z13" s="221">
        <f t="shared" si="12"/>
        <v>1</v>
      </c>
    </row>
    <row r="14" spans="1:27" x14ac:dyDescent="0.2">
      <c r="A14" s="216">
        <v>5</v>
      </c>
      <c r="B14" s="39"/>
      <c r="C14" s="39"/>
      <c r="D14" s="39"/>
      <c r="E14" s="38"/>
      <c r="F14" s="38"/>
      <c r="G14" s="38"/>
      <c r="H14" s="38"/>
      <c r="I14" s="67" t="str">
        <f t="shared" si="1"/>
        <v/>
      </c>
      <c r="J14" s="67" t="str">
        <f t="shared" si="2"/>
        <v/>
      </c>
      <c r="K14" s="52">
        <f t="shared" si="13"/>
        <v>0</v>
      </c>
      <c r="L14" s="52">
        <f t="shared" si="14"/>
        <v>0</v>
      </c>
      <c r="M14" s="50">
        <f t="shared" si="3"/>
        <v>0</v>
      </c>
      <c r="N14" s="50">
        <f t="shared" si="4"/>
        <v>0</v>
      </c>
      <c r="O14" s="50">
        <f t="shared" si="15"/>
        <v>0</v>
      </c>
      <c r="P14" s="50">
        <f t="shared" si="16"/>
        <v>0</v>
      </c>
      <c r="Q14" s="50">
        <f t="shared" si="17"/>
        <v>0</v>
      </c>
      <c r="R14" s="50">
        <f t="shared" si="18"/>
        <v>0</v>
      </c>
      <c r="S14" s="52">
        <f t="shared" si="5"/>
        <v>0</v>
      </c>
      <c r="T14" s="52">
        <f t="shared" si="6"/>
        <v>0</v>
      </c>
      <c r="U14" s="52">
        <f t="shared" si="7"/>
        <v>0</v>
      </c>
      <c r="V14" s="52">
        <f t="shared" si="8"/>
        <v>0</v>
      </c>
      <c r="W14" s="52">
        <f t="shared" si="9"/>
        <v>0</v>
      </c>
      <c r="X14" s="52">
        <f t="shared" si="10"/>
        <v>0</v>
      </c>
      <c r="Y14" s="333" t="b">
        <f t="shared" si="11"/>
        <v>0</v>
      </c>
      <c r="Z14" s="221">
        <f t="shared" si="12"/>
        <v>1</v>
      </c>
    </row>
    <row r="15" spans="1:27" x14ac:dyDescent="0.2">
      <c r="A15" s="216">
        <v>6</v>
      </c>
      <c r="B15" s="39"/>
      <c r="C15" s="39"/>
      <c r="D15" s="39"/>
      <c r="E15" s="38"/>
      <c r="F15" s="38"/>
      <c r="G15" s="38"/>
      <c r="H15" s="38"/>
      <c r="I15" s="67" t="str">
        <f t="shared" si="1"/>
        <v/>
      </c>
      <c r="J15" s="67" t="str">
        <f t="shared" si="2"/>
        <v/>
      </c>
      <c r="K15" s="52">
        <f t="shared" si="13"/>
        <v>0</v>
      </c>
      <c r="L15" s="52">
        <f t="shared" si="14"/>
        <v>0</v>
      </c>
      <c r="M15" s="50">
        <f t="shared" si="3"/>
        <v>0</v>
      </c>
      <c r="N15" s="50">
        <f t="shared" si="4"/>
        <v>0</v>
      </c>
      <c r="O15" s="50">
        <f t="shared" si="15"/>
        <v>0</v>
      </c>
      <c r="P15" s="50">
        <f t="shared" si="16"/>
        <v>0</v>
      </c>
      <c r="Q15" s="50">
        <f t="shared" si="17"/>
        <v>0</v>
      </c>
      <c r="R15" s="50">
        <f t="shared" si="18"/>
        <v>0</v>
      </c>
      <c r="S15" s="52">
        <f t="shared" si="5"/>
        <v>0</v>
      </c>
      <c r="T15" s="52">
        <f t="shared" si="6"/>
        <v>0</v>
      </c>
      <c r="U15" s="52">
        <f t="shared" si="7"/>
        <v>0</v>
      </c>
      <c r="V15" s="52">
        <f t="shared" si="8"/>
        <v>0</v>
      </c>
      <c r="W15" s="52">
        <f t="shared" si="9"/>
        <v>0</v>
      </c>
      <c r="X15" s="52">
        <f t="shared" si="10"/>
        <v>0</v>
      </c>
      <c r="Y15" s="333" t="b">
        <f t="shared" si="11"/>
        <v>0</v>
      </c>
      <c r="Z15" s="221">
        <f t="shared" si="12"/>
        <v>1</v>
      </c>
    </row>
    <row r="16" spans="1:27" x14ac:dyDescent="0.2">
      <c r="A16" s="216">
        <v>7</v>
      </c>
      <c r="B16" s="39"/>
      <c r="C16" s="39"/>
      <c r="D16" s="39"/>
      <c r="E16" s="38"/>
      <c r="F16" s="38"/>
      <c r="G16" s="38"/>
      <c r="H16" s="38"/>
      <c r="I16" s="67" t="str">
        <f t="shared" si="1"/>
        <v/>
      </c>
      <c r="J16" s="67" t="str">
        <f t="shared" si="2"/>
        <v/>
      </c>
      <c r="K16" s="52">
        <f t="shared" si="13"/>
        <v>0</v>
      </c>
      <c r="L16" s="52">
        <f t="shared" si="14"/>
        <v>0</v>
      </c>
      <c r="M16" s="50">
        <f t="shared" si="3"/>
        <v>0</v>
      </c>
      <c r="N16" s="50">
        <f t="shared" si="4"/>
        <v>0</v>
      </c>
      <c r="O16" s="50">
        <f t="shared" si="15"/>
        <v>0</v>
      </c>
      <c r="P16" s="50">
        <f t="shared" si="16"/>
        <v>0</v>
      </c>
      <c r="Q16" s="50">
        <f t="shared" si="17"/>
        <v>0</v>
      </c>
      <c r="R16" s="50">
        <f t="shared" si="18"/>
        <v>0</v>
      </c>
      <c r="S16" s="52">
        <f t="shared" si="5"/>
        <v>0</v>
      </c>
      <c r="T16" s="52">
        <f t="shared" si="6"/>
        <v>0</v>
      </c>
      <c r="U16" s="52">
        <f t="shared" si="7"/>
        <v>0</v>
      </c>
      <c r="V16" s="52">
        <f t="shared" si="8"/>
        <v>0</v>
      </c>
      <c r="W16" s="52">
        <f t="shared" si="9"/>
        <v>0</v>
      </c>
      <c r="X16" s="52">
        <f t="shared" si="10"/>
        <v>0</v>
      </c>
      <c r="Y16" s="333" t="b">
        <f t="shared" si="11"/>
        <v>0</v>
      </c>
      <c r="Z16" s="221">
        <f t="shared" si="12"/>
        <v>1</v>
      </c>
    </row>
    <row r="17" spans="1:26" x14ac:dyDescent="0.2">
      <c r="A17" s="216">
        <v>8</v>
      </c>
      <c r="B17" s="39"/>
      <c r="C17" s="39"/>
      <c r="D17" s="39"/>
      <c r="E17" s="38"/>
      <c r="F17" s="38"/>
      <c r="G17" s="38"/>
      <c r="H17" s="38"/>
      <c r="I17" s="67" t="str">
        <f t="shared" si="1"/>
        <v/>
      </c>
      <c r="J17" s="67" t="str">
        <f t="shared" si="2"/>
        <v/>
      </c>
      <c r="K17" s="52">
        <f t="shared" si="13"/>
        <v>0</v>
      </c>
      <c r="L17" s="52">
        <f t="shared" si="14"/>
        <v>0</v>
      </c>
      <c r="M17" s="50">
        <f t="shared" si="3"/>
        <v>0</v>
      </c>
      <c r="N17" s="50">
        <f t="shared" si="4"/>
        <v>0</v>
      </c>
      <c r="O17" s="50">
        <f t="shared" si="15"/>
        <v>0</v>
      </c>
      <c r="P17" s="50">
        <f t="shared" si="16"/>
        <v>0</v>
      </c>
      <c r="Q17" s="50">
        <f t="shared" si="17"/>
        <v>0</v>
      </c>
      <c r="R17" s="50">
        <f t="shared" si="18"/>
        <v>0</v>
      </c>
      <c r="S17" s="52">
        <f t="shared" si="5"/>
        <v>0</v>
      </c>
      <c r="T17" s="52">
        <f t="shared" si="6"/>
        <v>0</v>
      </c>
      <c r="U17" s="52">
        <f t="shared" si="7"/>
        <v>0</v>
      </c>
      <c r="V17" s="52">
        <f t="shared" si="8"/>
        <v>0</v>
      </c>
      <c r="W17" s="52">
        <f t="shared" si="9"/>
        <v>0</v>
      </c>
      <c r="X17" s="52">
        <f t="shared" si="10"/>
        <v>0</v>
      </c>
      <c r="Y17" s="333" t="b">
        <f t="shared" si="11"/>
        <v>0</v>
      </c>
      <c r="Z17" s="221">
        <f t="shared" si="12"/>
        <v>1</v>
      </c>
    </row>
    <row r="18" spans="1:26" x14ac:dyDescent="0.2">
      <c r="A18" s="216">
        <v>9</v>
      </c>
      <c r="B18" s="39"/>
      <c r="C18" s="39"/>
      <c r="D18" s="39"/>
      <c r="E18" s="38"/>
      <c r="F18" s="38"/>
      <c r="G18" s="38"/>
      <c r="H18" s="38"/>
      <c r="I18" s="67" t="str">
        <f t="shared" si="1"/>
        <v/>
      </c>
      <c r="J18" s="67" t="str">
        <f t="shared" si="2"/>
        <v/>
      </c>
      <c r="K18" s="52">
        <f t="shared" si="13"/>
        <v>0</v>
      </c>
      <c r="L18" s="52">
        <f t="shared" si="14"/>
        <v>0</v>
      </c>
      <c r="M18" s="50">
        <f t="shared" si="3"/>
        <v>0</v>
      </c>
      <c r="N18" s="50">
        <f t="shared" si="4"/>
        <v>0</v>
      </c>
      <c r="O18" s="50">
        <f t="shared" si="15"/>
        <v>0</v>
      </c>
      <c r="P18" s="50">
        <f t="shared" si="16"/>
        <v>0</v>
      </c>
      <c r="Q18" s="50">
        <f t="shared" si="17"/>
        <v>0</v>
      </c>
      <c r="R18" s="50">
        <f t="shared" si="18"/>
        <v>0</v>
      </c>
      <c r="S18" s="52">
        <f t="shared" si="5"/>
        <v>0</v>
      </c>
      <c r="T18" s="52">
        <f t="shared" si="6"/>
        <v>0</v>
      </c>
      <c r="U18" s="52">
        <f t="shared" si="7"/>
        <v>0</v>
      </c>
      <c r="V18" s="52">
        <f t="shared" si="8"/>
        <v>0</v>
      </c>
      <c r="W18" s="52">
        <f t="shared" si="9"/>
        <v>0</v>
      </c>
      <c r="X18" s="52">
        <f t="shared" si="10"/>
        <v>0</v>
      </c>
      <c r="Y18" s="333" t="b">
        <f t="shared" si="11"/>
        <v>0</v>
      </c>
      <c r="Z18" s="221">
        <f t="shared" si="12"/>
        <v>1</v>
      </c>
    </row>
    <row r="19" spans="1:26" x14ac:dyDescent="0.2">
      <c r="A19" s="216">
        <v>10</v>
      </c>
      <c r="B19" s="39"/>
      <c r="C19" s="39"/>
      <c r="D19" s="39"/>
      <c r="E19" s="38"/>
      <c r="F19" s="38"/>
      <c r="G19" s="38"/>
      <c r="H19" s="38"/>
      <c r="I19" s="67" t="str">
        <f t="shared" si="1"/>
        <v/>
      </c>
      <c r="J19" s="67" t="str">
        <f t="shared" si="2"/>
        <v/>
      </c>
      <c r="K19" s="52">
        <f t="shared" si="13"/>
        <v>0</v>
      </c>
      <c r="L19" s="52">
        <f t="shared" si="14"/>
        <v>0</v>
      </c>
      <c r="M19" s="50">
        <f t="shared" si="3"/>
        <v>0</v>
      </c>
      <c r="N19" s="50">
        <f t="shared" si="4"/>
        <v>0</v>
      </c>
      <c r="O19" s="50">
        <f t="shared" si="15"/>
        <v>0</v>
      </c>
      <c r="P19" s="50">
        <f t="shared" si="16"/>
        <v>0</v>
      </c>
      <c r="Q19" s="50">
        <f t="shared" si="17"/>
        <v>0</v>
      </c>
      <c r="R19" s="50">
        <f t="shared" si="18"/>
        <v>0</v>
      </c>
      <c r="S19" s="52">
        <f t="shared" si="5"/>
        <v>0</v>
      </c>
      <c r="T19" s="52">
        <f t="shared" si="6"/>
        <v>0</v>
      </c>
      <c r="U19" s="52">
        <f t="shared" si="7"/>
        <v>0</v>
      </c>
      <c r="V19" s="52">
        <f t="shared" si="8"/>
        <v>0</v>
      </c>
      <c r="W19" s="52">
        <f t="shared" si="9"/>
        <v>0</v>
      </c>
      <c r="X19" s="52">
        <f t="shared" si="10"/>
        <v>0</v>
      </c>
      <c r="Y19" s="333" t="b">
        <f t="shared" si="11"/>
        <v>0</v>
      </c>
      <c r="Z19" s="221">
        <f t="shared" si="12"/>
        <v>1</v>
      </c>
    </row>
    <row r="20" spans="1:26" x14ac:dyDescent="0.2">
      <c r="A20" s="216">
        <v>11</v>
      </c>
      <c r="B20" s="39"/>
      <c r="C20" s="39"/>
      <c r="D20" s="39"/>
      <c r="E20" s="38"/>
      <c r="F20" s="38"/>
      <c r="G20" s="38"/>
      <c r="H20" s="38"/>
      <c r="I20" s="67" t="str">
        <f t="shared" si="1"/>
        <v/>
      </c>
      <c r="J20" s="67" t="str">
        <f t="shared" si="2"/>
        <v/>
      </c>
      <c r="K20" s="52">
        <f t="shared" si="13"/>
        <v>0</v>
      </c>
      <c r="L20" s="52">
        <f t="shared" si="14"/>
        <v>0</v>
      </c>
      <c r="M20" s="50">
        <f t="shared" si="3"/>
        <v>0</v>
      </c>
      <c r="N20" s="50">
        <f t="shared" si="4"/>
        <v>0</v>
      </c>
      <c r="O20" s="50">
        <f t="shared" si="15"/>
        <v>0</v>
      </c>
      <c r="P20" s="50">
        <f t="shared" si="16"/>
        <v>0</v>
      </c>
      <c r="Q20" s="50">
        <f t="shared" si="17"/>
        <v>0</v>
      </c>
      <c r="R20" s="50">
        <f t="shared" si="18"/>
        <v>0</v>
      </c>
      <c r="S20" s="52">
        <f t="shared" si="5"/>
        <v>0</v>
      </c>
      <c r="T20" s="52">
        <f t="shared" si="6"/>
        <v>0</v>
      </c>
      <c r="U20" s="52">
        <f t="shared" si="7"/>
        <v>0</v>
      </c>
      <c r="V20" s="52">
        <f t="shared" si="8"/>
        <v>0</v>
      </c>
      <c r="W20" s="52">
        <f t="shared" si="9"/>
        <v>0</v>
      </c>
      <c r="X20" s="52">
        <f t="shared" si="10"/>
        <v>0</v>
      </c>
      <c r="Y20" s="333" t="b">
        <f t="shared" si="11"/>
        <v>0</v>
      </c>
      <c r="Z20" s="221">
        <f t="shared" si="12"/>
        <v>1</v>
      </c>
    </row>
    <row r="21" spans="1:26" x14ac:dyDescent="0.2">
      <c r="A21" s="216">
        <v>12</v>
      </c>
      <c r="B21" s="39"/>
      <c r="C21" s="39"/>
      <c r="D21" s="39"/>
      <c r="E21" s="38"/>
      <c r="F21" s="38"/>
      <c r="G21" s="38"/>
      <c r="H21" s="38"/>
      <c r="I21" s="67" t="str">
        <f t="shared" si="1"/>
        <v/>
      </c>
      <c r="J21" s="67" t="str">
        <f t="shared" si="2"/>
        <v/>
      </c>
      <c r="K21" s="52">
        <f t="shared" si="13"/>
        <v>0</v>
      </c>
      <c r="L21" s="52">
        <f t="shared" si="14"/>
        <v>0</v>
      </c>
      <c r="M21" s="50">
        <f t="shared" si="3"/>
        <v>0</v>
      </c>
      <c r="N21" s="50">
        <f t="shared" si="4"/>
        <v>0</v>
      </c>
      <c r="O21" s="50">
        <f t="shared" si="15"/>
        <v>0</v>
      </c>
      <c r="P21" s="50">
        <f t="shared" si="16"/>
        <v>0</v>
      </c>
      <c r="Q21" s="50">
        <f t="shared" si="17"/>
        <v>0</v>
      </c>
      <c r="R21" s="50">
        <f t="shared" si="18"/>
        <v>0</v>
      </c>
      <c r="S21" s="52">
        <f t="shared" si="5"/>
        <v>0</v>
      </c>
      <c r="T21" s="52">
        <f t="shared" si="6"/>
        <v>0</v>
      </c>
      <c r="U21" s="52">
        <f t="shared" si="7"/>
        <v>0</v>
      </c>
      <c r="V21" s="52">
        <f t="shared" si="8"/>
        <v>0</v>
      </c>
      <c r="W21" s="52">
        <f t="shared" si="9"/>
        <v>0</v>
      </c>
      <c r="X21" s="52">
        <f t="shared" si="10"/>
        <v>0</v>
      </c>
      <c r="Y21" s="333" t="b">
        <f t="shared" si="11"/>
        <v>0</v>
      </c>
      <c r="Z21" s="221">
        <f t="shared" si="12"/>
        <v>1</v>
      </c>
    </row>
    <row r="22" spans="1:26" x14ac:dyDescent="0.2">
      <c r="A22" s="216">
        <v>13</v>
      </c>
      <c r="B22" s="39"/>
      <c r="C22" s="39"/>
      <c r="D22" s="39"/>
      <c r="E22" s="38"/>
      <c r="F22" s="38"/>
      <c r="G22" s="38"/>
      <c r="H22" s="38"/>
      <c r="I22" s="67" t="str">
        <f t="shared" si="1"/>
        <v/>
      </c>
      <c r="J22" s="67" t="str">
        <f t="shared" si="2"/>
        <v/>
      </c>
      <c r="K22" s="52">
        <f t="shared" si="13"/>
        <v>0</v>
      </c>
      <c r="L22" s="52">
        <f t="shared" si="14"/>
        <v>0</v>
      </c>
      <c r="M22" s="50">
        <f t="shared" si="3"/>
        <v>0</v>
      </c>
      <c r="N22" s="50">
        <f t="shared" si="4"/>
        <v>0</v>
      </c>
      <c r="O22" s="50">
        <f t="shared" si="15"/>
        <v>0</v>
      </c>
      <c r="P22" s="50">
        <f t="shared" si="16"/>
        <v>0</v>
      </c>
      <c r="Q22" s="50">
        <f t="shared" si="17"/>
        <v>0</v>
      </c>
      <c r="R22" s="50">
        <f t="shared" si="18"/>
        <v>0</v>
      </c>
      <c r="S22" s="52">
        <f t="shared" si="5"/>
        <v>0</v>
      </c>
      <c r="T22" s="52">
        <f t="shared" si="6"/>
        <v>0</v>
      </c>
      <c r="U22" s="52">
        <f t="shared" si="7"/>
        <v>0</v>
      </c>
      <c r="V22" s="52">
        <f t="shared" si="8"/>
        <v>0</v>
      </c>
      <c r="W22" s="52">
        <f t="shared" si="9"/>
        <v>0</v>
      </c>
      <c r="X22" s="52">
        <f t="shared" si="10"/>
        <v>0</v>
      </c>
      <c r="Y22" s="333" t="b">
        <f t="shared" si="11"/>
        <v>0</v>
      </c>
      <c r="Z22" s="221">
        <f t="shared" si="12"/>
        <v>1</v>
      </c>
    </row>
    <row r="23" spans="1:26" x14ac:dyDescent="0.2">
      <c r="A23" s="216">
        <v>14</v>
      </c>
      <c r="B23" s="39"/>
      <c r="C23" s="39"/>
      <c r="D23" s="39"/>
      <c r="E23" s="38"/>
      <c r="F23" s="38"/>
      <c r="G23" s="38"/>
      <c r="H23" s="38"/>
      <c r="I23" s="67" t="str">
        <f t="shared" si="1"/>
        <v/>
      </c>
      <c r="J23" s="67" t="str">
        <f t="shared" si="2"/>
        <v/>
      </c>
      <c r="K23" s="52">
        <f t="shared" si="13"/>
        <v>0</v>
      </c>
      <c r="L23" s="52">
        <f t="shared" si="14"/>
        <v>0</v>
      </c>
      <c r="M23" s="50">
        <f t="shared" si="3"/>
        <v>0</v>
      </c>
      <c r="N23" s="50">
        <f t="shared" si="4"/>
        <v>0</v>
      </c>
      <c r="O23" s="50">
        <f t="shared" si="15"/>
        <v>0</v>
      </c>
      <c r="P23" s="50">
        <f t="shared" si="16"/>
        <v>0</v>
      </c>
      <c r="Q23" s="50">
        <f t="shared" si="17"/>
        <v>0</v>
      </c>
      <c r="R23" s="50">
        <f t="shared" si="18"/>
        <v>0</v>
      </c>
      <c r="S23" s="52">
        <f t="shared" si="5"/>
        <v>0</v>
      </c>
      <c r="T23" s="52">
        <f t="shared" si="6"/>
        <v>0</v>
      </c>
      <c r="U23" s="52">
        <f t="shared" si="7"/>
        <v>0</v>
      </c>
      <c r="V23" s="52">
        <f t="shared" si="8"/>
        <v>0</v>
      </c>
      <c r="W23" s="52">
        <f t="shared" si="9"/>
        <v>0</v>
      </c>
      <c r="X23" s="52">
        <f t="shared" si="10"/>
        <v>0</v>
      </c>
      <c r="Y23" s="333" t="b">
        <f t="shared" si="11"/>
        <v>0</v>
      </c>
      <c r="Z23" s="221">
        <f t="shared" si="12"/>
        <v>1</v>
      </c>
    </row>
    <row r="24" spans="1:26" x14ac:dyDescent="0.2">
      <c r="A24" s="216">
        <v>15</v>
      </c>
      <c r="B24" s="39"/>
      <c r="C24" s="39"/>
      <c r="D24" s="39"/>
      <c r="E24" s="38"/>
      <c r="F24" s="38"/>
      <c r="G24" s="38"/>
      <c r="H24" s="38"/>
      <c r="I24" s="67" t="str">
        <f t="shared" si="1"/>
        <v/>
      </c>
      <c r="J24" s="67" t="str">
        <f t="shared" si="2"/>
        <v/>
      </c>
      <c r="K24" s="52">
        <f t="shared" si="13"/>
        <v>0</v>
      </c>
      <c r="L24" s="52">
        <f t="shared" si="14"/>
        <v>0</v>
      </c>
      <c r="M24" s="50">
        <f t="shared" si="3"/>
        <v>0</v>
      </c>
      <c r="N24" s="50">
        <f t="shared" si="4"/>
        <v>0</v>
      </c>
      <c r="O24" s="50">
        <f t="shared" si="15"/>
        <v>0</v>
      </c>
      <c r="P24" s="50">
        <f t="shared" si="16"/>
        <v>0</v>
      </c>
      <c r="Q24" s="50">
        <f t="shared" si="17"/>
        <v>0</v>
      </c>
      <c r="R24" s="50">
        <f t="shared" si="18"/>
        <v>0</v>
      </c>
      <c r="S24" s="52">
        <f t="shared" si="5"/>
        <v>0</v>
      </c>
      <c r="T24" s="52">
        <f t="shared" si="6"/>
        <v>0</v>
      </c>
      <c r="U24" s="52">
        <f t="shared" si="7"/>
        <v>0</v>
      </c>
      <c r="V24" s="52">
        <f t="shared" si="8"/>
        <v>0</v>
      </c>
      <c r="W24" s="52">
        <f t="shared" si="9"/>
        <v>0</v>
      </c>
      <c r="X24" s="52">
        <f t="shared" si="10"/>
        <v>0</v>
      </c>
      <c r="Y24" s="333" t="b">
        <f t="shared" si="11"/>
        <v>0</v>
      </c>
      <c r="Z24" s="221">
        <f t="shared" si="12"/>
        <v>1</v>
      </c>
    </row>
    <row r="25" spans="1:26" x14ac:dyDescent="0.2">
      <c r="A25" s="216">
        <v>16</v>
      </c>
      <c r="B25" s="39"/>
      <c r="C25" s="39"/>
      <c r="D25" s="39"/>
      <c r="E25" s="38"/>
      <c r="F25" s="38"/>
      <c r="G25" s="38"/>
      <c r="H25" s="38"/>
      <c r="I25" s="67" t="str">
        <f t="shared" si="1"/>
        <v/>
      </c>
      <c r="J25" s="67" t="str">
        <f t="shared" si="2"/>
        <v/>
      </c>
      <c r="K25" s="52">
        <f t="shared" si="13"/>
        <v>0</v>
      </c>
      <c r="L25" s="52">
        <f t="shared" si="14"/>
        <v>0</v>
      </c>
      <c r="M25" s="50">
        <f t="shared" si="3"/>
        <v>0</v>
      </c>
      <c r="N25" s="50">
        <f t="shared" si="4"/>
        <v>0</v>
      </c>
      <c r="O25" s="50">
        <f t="shared" si="15"/>
        <v>0</v>
      </c>
      <c r="P25" s="50">
        <f t="shared" si="16"/>
        <v>0</v>
      </c>
      <c r="Q25" s="50">
        <f t="shared" si="17"/>
        <v>0</v>
      </c>
      <c r="R25" s="50">
        <f t="shared" si="18"/>
        <v>0</v>
      </c>
      <c r="S25" s="52">
        <f t="shared" si="5"/>
        <v>0</v>
      </c>
      <c r="T25" s="52">
        <f t="shared" si="6"/>
        <v>0</v>
      </c>
      <c r="U25" s="52">
        <f t="shared" si="7"/>
        <v>0</v>
      </c>
      <c r="V25" s="52">
        <f t="shared" si="8"/>
        <v>0</v>
      </c>
      <c r="W25" s="52">
        <f t="shared" si="9"/>
        <v>0</v>
      </c>
      <c r="X25" s="52">
        <f t="shared" si="10"/>
        <v>0</v>
      </c>
      <c r="Y25" s="333" t="b">
        <f t="shared" si="11"/>
        <v>0</v>
      </c>
      <c r="Z25" s="221">
        <f t="shared" si="12"/>
        <v>1</v>
      </c>
    </row>
    <row r="26" spans="1:26" x14ac:dyDescent="0.2">
      <c r="A26" s="216">
        <v>17</v>
      </c>
      <c r="B26" s="39"/>
      <c r="C26" s="39"/>
      <c r="D26" s="39"/>
      <c r="E26" s="38"/>
      <c r="F26" s="38"/>
      <c r="G26" s="38"/>
      <c r="H26" s="38"/>
      <c r="I26" s="67" t="str">
        <f t="shared" si="1"/>
        <v/>
      </c>
      <c r="J26" s="67" t="str">
        <f t="shared" si="2"/>
        <v/>
      </c>
      <c r="K26" s="52">
        <f t="shared" si="13"/>
        <v>0</v>
      </c>
      <c r="L26" s="52">
        <f t="shared" si="14"/>
        <v>0</v>
      </c>
      <c r="M26" s="50">
        <f t="shared" si="3"/>
        <v>0</v>
      </c>
      <c r="N26" s="50">
        <f t="shared" si="4"/>
        <v>0</v>
      </c>
      <c r="O26" s="50">
        <f t="shared" si="15"/>
        <v>0</v>
      </c>
      <c r="P26" s="50">
        <f t="shared" si="16"/>
        <v>0</v>
      </c>
      <c r="Q26" s="50">
        <f t="shared" si="17"/>
        <v>0</v>
      </c>
      <c r="R26" s="50">
        <f t="shared" si="18"/>
        <v>0</v>
      </c>
      <c r="S26" s="52">
        <f t="shared" si="5"/>
        <v>0</v>
      </c>
      <c r="T26" s="52">
        <f t="shared" si="6"/>
        <v>0</v>
      </c>
      <c r="U26" s="52">
        <f t="shared" si="7"/>
        <v>0</v>
      </c>
      <c r="V26" s="52">
        <f t="shared" si="8"/>
        <v>0</v>
      </c>
      <c r="W26" s="52">
        <f t="shared" si="9"/>
        <v>0</v>
      </c>
      <c r="X26" s="52">
        <f t="shared" si="10"/>
        <v>0</v>
      </c>
      <c r="Y26" s="333" t="b">
        <f t="shared" si="11"/>
        <v>0</v>
      </c>
      <c r="Z26" s="221">
        <f t="shared" si="12"/>
        <v>1</v>
      </c>
    </row>
    <row r="27" spans="1:26" x14ac:dyDescent="0.2">
      <c r="A27" s="216">
        <v>18</v>
      </c>
      <c r="B27" s="39"/>
      <c r="C27" s="39"/>
      <c r="D27" s="39"/>
      <c r="E27" s="38"/>
      <c r="F27" s="38"/>
      <c r="G27" s="38"/>
      <c r="H27" s="38"/>
      <c r="I27" s="67" t="str">
        <f t="shared" si="1"/>
        <v/>
      </c>
      <c r="J27" s="67" t="str">
        <f t="shared" si="2"/>
        <v/>
      </c>
      <c r="K27" s="52">
        <f t="shared" si="13"/>
        <v>0</v>
      </c>
      <c r="L27" s="52">
        <f t="shared" si="14"/>
        <v>0</v>
      </c>
      <c r="M27" s="50">
        <f t="shared" si="3"/>
        <v>0</v>
      </c>
      <c r="N27" s="50">
        <f t="shared" si="4"/>
        <v>0</v>
      </c>
      <c r="O27" s="50">
        <f t="shared" si="15"/>
        <v>0</v>
      </c>
      <c r="P27" s="50">
        <f t="shared" si="16"/>
        <v>0</v>
      </c>
      <c r="Q27" s="50">
        <f t="shared" si="17"/>
        <v>0</v>
      </c>
      <c r="R27" s="50">
        <f t="shared" si="18"/>
        <v>0</v>
      </c>
      <c r="S27" s="52">
        <f t="shared" si="5"/>
        <v>0</v>
      </c>
      <c r="T27" s="52">
        <f t="shared" si="6"/>
        <v>0</v>
      </c>
      <c r="U27" s="52">
        <f t="shared" si="7"/>
        <v>0</v>
      </c>
      <c r="V27" s="52">
        <f t="shared" si="8"/>
        <v>0</v>
      </c>
      <c r="W27" s="52">
        <f t="shared" si="9"/>
        <v>0</v>
      </c>
      <c r="X27" s="52">
        <f t="shared" si="10"/>
        <v>0</v>
      </c>
      <c r="Y27" s="333" t="b">
        <f t="shared" si="11"/>
        <v>0</v>
      </c>
      <c r="Z27" s="221">
        <f t="shared" si="12"/>
        <v>1</v>
      </c>
    </row>
    <row r="28" spans="1:26" x14ac:dyDescent="0.2">
      <c r="A28" s="216">
        <v>19</v>
      </c>
      <c r="B28" s="39"/>
      <c r="C28" s="39"/>
      <c r="D28" s="39"/>
      <c r="E28" s="38"/>
      <c r="F28" s="38"/>
      <c r="G28" s="38"/>
      <c r="H28" s="38"/>
      <c r="I28" s="67" t="str">
        <f t="shared" si="1"/>
        <v/>
      </c>
      <c r="J28" s="67" t="str">
        <f t="shared" si="2"/>
        <v/>
      </c>
      <c r="K28" s="52">
        <f t="shared" si="13"/>
        <v>0</v>
      </c>
      <c r="L28" s="52">
        <f t="shared" si="14"/>
        <v>0</v>
      </c>
      <c r="M28" s="50">
        <f t="shared" si="3"/>
        <v>0</v>
      </c>
      <c r="N28" s="50">
        <f t="shared" si="4"/>
        <v>0</v>
      </c>
      <c r="O28" s="50">
        <f t="shared" si="15"/>
        <v>0</v>
      </c>
      <c r="P28" s="50">
        <f t="shared" si="16"/>
        <v>0</v>
      </c>
      <c r="Q28" s="50">
        <f t="shared" si="17"/>
        <v>0</v>
      </c>
      <c r="R28" s="50">
        <f t="shared" si="18"/>
        <v>0</v>
      </c>
      <c r="S28" s="52">
        <f t="shared" si="5"/>
        <v>0</v>
      </c>
      <c r="T28" s="52">
        <f t="shared" si="6"/>
        <v>0</v>
      </c>
      <c r="U28" s="52">
        <f t="shared" si="7"/>
        <v>0</v>
      </c>
      <c r="V28" s="52">
        <f t="shared" si="8"/>
        <v>0</v>
      </c>
      <c r="W28" s="52">
        <f t="shared" si="9"/>
        <v>0</v>
      </c>
      <c r="X28" s="52">
        <f t="shared" si="10"/>
        <v>0</v>
      </c>
      <c r="Y28" s="333" t="b">
        <f t="shared" si="11"/>
        <v>0</v>
      </c>
      <c r="Z28" s="221">
        <f t="shared" si="12"/>
        <v>1</v>
      </c>
    </row>
    <row r="29" spans="1:26" x14ac:dyDescent="0.2">
      <c r="A29" s="216">
        <v>20</v>
      </c>
      <c r="B29" s="39"/>
      <c r="C29" s="39"/>
      <c r="D29" s="39"/>
      <c r="E29" s="38"/>
      <c r="F29" s="38"/>
      <c r="G29" s="38"/>
      <c r="H29" s="38"/>
      <c r="I29" s="67" t="str">
        <f t="shared" si="1"/>
        <v/>
      </c>
      <c r="J29" s="67" t="str">
        <f t="shared" si="2"/>
        <v/>
      </c>
      <c r="K29" s="52">
        <f t="shared" si="13"/>
        <v>0</v>
      </c>
      <c r="L29" s="52">
        <f t="shared" si="14"/>
        <v>0</v>
      </c>
      <c r="M29" s="50">
        <f t="shared" si="3"/>
        <v>0</v>
      </c>
      <c r="N29" s="50">
        <f t="shared" si="4"/>
        <v>0</v>
      </c>
      <c r="O29" s="50">
        <f t="shared" si="15"/>
        <v>0</v>
      </c>
      <c r="P29" s="50">
        <f t="shared" si="16"/>
        <v>0</v>
      </c>
      <c r="Q29" s="50">
        <f t="shared" si="17"/>
        <v>0</v>
      </c>
      <c r="R29" s="50">
        <f t="shared" si="18"/>
        <v>0</v>
      </c>
      <c r="S29" s="52">
        <f t="shared" si="5"/>
        <v>0</v>
      </c>
      <c r="T29" s="52">
        <f t="shared" si="6"/>
        <v>0</v>
      </c>
      <c r="U29" s="52">
        <f t="shared" si="7"/>
        <v>0</v>
      </c>
      <c r="V29" s="52">
        <f t="shared" si="8"/>
        <v>0</v>
      </c>
      <c r="W29" s="52">
        <f t="shared" si="9"/>
        <v>0</v>
      </c>
      <c r="X29" s="52">
        <f t="shared" si="10"/>
        <v>0</v>
      </c>
      <c r="Y29" s="333" t="b">
        <f t="shared" si="11"/>
        <v>0</v>
      </c>
      <c r="Z29" s="221">
        <f t="shared" si="12"/>
        <v>1</v>
      </c>
    </row>
    <row r="30" spans="1:26" x14ac:dyDescent="0.2">
      <c r="A30" s="216">
        <v>21</v>
      </c>
      <c r="B30" s="39"/>
      <c r="C30" s="39"/>
      <c r="D30" s="39"/>
      <c r="E30" s="38"/>
      <c r="F30" s="38"/>
      <c r="G30" s="38"/>
      <c r="H30" s="38"/>
      <c r="I30" s="67" t="str">
        <f t="shared" si="1"/>
        <v/>
      </c>
      <c r="J30" s="67" t="str">
        <f t="shared" si="2"/>
        <v/>
      </c>
      <c r="K30" s="52">
        <f t="shared" si="13"/>
        <v>0</v>
      </c>
      <c r="L30" s="52">
        <f t="shared" si="14"/>
        <v>0</v>
      </c>
      <c r="M30" s="50">
        <f t="shared" si="3"/>
        <v>0</v>
      </c>
      <c r="N30" s="50">
        <f t="shared" si="4"/>
        <v>0</v>
      </c>
      <c r="O30" s="50">
        <f t="shared" si="15"/>
        <v>0</v>
      </c>
      <c r="P30" s="50">
        <f t="shared" si="16"/>
        <v>0</v>
      </c>
      <c r="Q30" s="50">
        <f t="shared" si="17"/>
        <v>0</v>
      </c>
      <c r="R30" s="50">
        <f t="shared" si="18"/>
        <v>0</v>
      </c>
      <c r="S30" s="52">
        <f t="shared" si="5"/>
        <v>0</v>
      </c>
      <c r="T30" s="52">
        <f t="shared" si="6"/>
        <v>0</v>
      </c>
      <c r="U30" s="52">
        <f t="shared" si="7"/>
        <v>0</v>
      </c>
      <c r="V30" s="52">
        <f t="shared" si="8"/>
        <v>0</v>
      </c>
      <c r="W30" s="52">
        <f t="shared" si="9"/>
        <v>0</v>
      </c>
      <c r="X30" s="52">
        <f t="shared" si="10"/>
        <v>0</v>
      </c>
      <c r="Y30" s="333" t="b">
        <f t="shared" si="11"/>
        <v>0</v>
      </c>
      <c r="Z30" s="221">
        <f t="shared" si="12"/>
        <v>1</v>
      </c>
    </row>
    <row r="31" spans="1:26" x14ac:dyDescent="0.2">
      <c r="A31" s="216">
        <v>22</v>
      </c>
      <c r="B31" s="39"/>
      <c r="C31" s="39"/>
      <c r="D31" s="39"/>
      <c r="E31" s="38"/>
      <c r="F31" s="38"/>
      <c r="G31" s="38"/>
      <c r="H31" s="38"/>
      <c r="I31" s="67" t="str">
        <f t="shared" si="1"/>
        <v/>
      </c>
      <c r="J31" s="67" t="str">
        <f t="shared" si="2"/>
        <v/>
      </c>
      <c r="K31" s="52">
        <f t="shared" si="13"/>
        <v>0</v>
      </c>
      <c r="L31" s="52">
        <f t="shared" si="14"/>
        <v>0</v>
      </c>
      <c r="M31" s="50">
        <f t="shared" si="3"/>
        <v>0</v>
      </c>
      <c r="N31" s="50">
        <f t="shared" si="4"/>
        <v>0</v>
      </c>
      <c r="O31" s="50">
        <f t="shared" si="15"/>
        <v>0</v>
      </c>
      <c r="P31" s="50">
        <f t="shared" si="16"/>
        <v>0</v>
      </c>
      <c r="Q31" s="50">
        <f t="shared" si="17"/>
        <v>0</v>
      </c>
      <c r="R31" s="50">
        <f t="shared" si="18"/>
        <v>0</v>
      </c>
      <c r="S31" s="52">
        <f t="shared" si="5"/>
        <v>0</v>
      </c>
      <c r="T31" s="52">
        <f t="shared" si="6"/>
        <v>0</v>
      </c>
      <c r="U31" s="52">
        <f t="shared" si="7"/>
        <v>0</v>
      </c>
      <c r="V31" s="52">
        <f t="shared" si="8"/>
        <v>0</v>
      </c>
      <c r="W31" s="52">
        <f t="shared" si="9"/>
        <v>0</v>
      </c>
      <c r="X31" s="52">
        <f t="shared" si="10"/>
        <v>0</v>
      </c>
      <c r="Y31" s="333" t="b">
        <f t="shared" si="11"/>
        <v>0</v>
      </c>
      <c r="Z31" s="221">
        <f t="shared" si="12"/>
        <v>1</v>
      </c>
    </row>
    <row r="32" spans="1:26" x14ac:dyDescent="0.2">
      <c r="A32" s="216">
        <v>23</v>
      </c>
      <c r="B32" s="39"/>
      <c r="C32" s="39"/>
      <c r="D32" s="39"/>
      <c r="E32" s="38"/>
      <c r="F32" s="38"/>
      <c r="G32" s="38"/>
      <c r="H32" s="38"/>
      <c r="I32" s="67" t="str">
        <f t="shared" si="1"/>
        <v/>
      </c>
      <c r="J32" s="67" t="str">
        <f t="shared" si="2"/>
        <v/>
      </c>
      <c r="K32" s="52">
        <f t="shared" si="13"/>
        <v>0</v>
      </c>
      <c r="L32" s="52">
        <f t="shared" si="14"/>
        <v>0</v>
      </c>
      <c r="M32" s="50">
        <f t="shared" si="3"/>
        <v>0</v>
      </c>
      <c r="N32" s="50">
        <f t="shared" si="4"/>
        <v>0</v>
      </c>
      <c r="O32" s="50">
        <f t="shared" si="15"/>
        <v>0</v>
      </c>
      <c r="P32" s="50">
        <f t="shared" si="16"/>
        <v>0</v>
      </c>
      <c r="Q32" s="50">
        <f t="shared" si="17"/>
        <v>0</v>
      </c>
      <c r="R32" s="50">
        <f t="shared" si="18"/>
        <v>0</v>
      </c>
      <c r="S32" s="52">
        <f t="shared" si="5"/>
        <v>0</v>
      </c>
      <c r="T32" s="52">
        <f t="shared" si="6"/>
        <v>0</v>
      </c>
      <c r="U32" s="52">
        <f t="shared" si="7"/>
        <v>0</v>
      </c>
      <c r="V32" s="52">
        <f t="shared" si="8"/>
        <v>0</v>
      </c>
      <c r="W32" s="52">
        <f t="shared" si="9"/>
        <v>0</v>
      </c>
      <c r="X32" s="52">
        <f t="shared" si="10"/>
        <v>0</v>
      </c>
      <c r="Y32" s="333" t="b">
        <f t="shared" si="11"/>
        <v>0</v>
      </c>
      <c r="Z32" s="221">
        <f t="shared" si="12"/>
        <v>1</v>
      </c>
    </row>
    <row r="33" spans="1:26" x14ac:dyDescent="0.2">
      <c r="A33" s="216">
        <v>24</v>
      </c>
      <c r="B33" s="39"/>
      <c r="C33" s="39"/>
      <c r="D33" s="39"/>
      <c r="E33" s="38"/>
      <c r="F33" s="38"/>
      <c r="G33" s="38"/>
      <c r="H33" s="38"/>
      <c r="I33" s="67" t="str">
        <f t="shared" si="1"/>
        <v/>
      </c>
      <c r="J33" s="67" t="str">
        <f t="shared" si="2"/>
        <v/>
      </c>
      <c r="K33" s="52">
        <f t="shared" si="13"/>
        <v>0</v>
      </c>
      <c r="L33" s="52">
        <f t="shared" si="14"/>
        <v>0</v>
      </c>
      <c r="M33" s="50">
        <f t="shared" si="3"/>
        <v>0</v>
      </c>
      <c r="N33" s="50">
        <f t="shared" si="4"/>
        <v>0</v>
      </c>
      <c r="O33" s="50">
        <f t="shared" si="15"/>
        <v>0</v>
      </c>
      <c r="P33" s="50">
        <f t="shared" si="16"/>
        <v>0</v>
      </c>
      <c r="Q33" s="50">
        <f t="shared" si="17"/>
        <v>0</v>
      </c>
      <c r="R33" s="50">
        <f t="shared" si="18"/>
        <v>0</v>
      </c>
      <c r="S33" s="52">
        <f t="shared" si="5"/>
        <v>0</v>
      </c>
      <c r="T33" s="52">
        <f t="shared" si="6"/>
        <v>0</v>
      </c>
      <c r="U33" s="52">
        <f t="shared" si="7"/>
        <v>0</v>
      </c>
      <c r="V33" s="52">
        <f t="shared" si="8"/>
        <v>0</v>
      </c>
      <c r="W33" s="52">
        <f t="shared" si="9"/>
        <v>0</v>
      </c>
      <c r="X33" s="52">
        <f t="shared" si="10"/>
        <v>0</v>
      </c>
      <c r="Y33" s="333" t="b">
        <f t="shared" si="11"/>
        <v>0</v>
      </c>
      <c r="Z33" s="221">
        <f t="shared" si="12"/>
        <v>1</v>
      </c>
    </row>
    <row r="34" spans="1:26" x14ac:dyDescent="0.2">
      <c r="A34" s="216">
        <v>25</v>
      </c>
      <c r="B34" s="39"/>
      <c r="C34" s="39"/>
      <c r="D34" s="39"/>
      <c r="E34" s="38"/>
      <c r="F34" s="38"/>
      <c r="G34" s="38"/>
      <c r="H34" s="38"/>
      <c r="I34" s="67" t="str">
        <f t="shared" si="1"/>
        <v/>
      </c>
      <c r="J34" s="67" t="str">
        <f t="shared" si="2"/>
        <v/>
      </c>
      <c r="K34" s="52">
        <f t="shared" si="13"/>
        <v>0</v>
      </c>
      <c r="L34" s="52">
        <f t="shared" si="14"/>
        <v>0</v>
      </c>
      <c r="M34" s="50">
        <f t="shared" si="3"/>
        <v>0</v>
      </c>
      <c r="N34" s="50">
        <f t="shared" si="4"/>
        <v>0</v>
      </c>
      <c r="O34" s="50">
        <f t="shared" si="15"/>
        <v>0</v>
      </c>
      <c r="P34" s="50">
        <f t="shared" si="16"/>
        <v>0</v>
      </c>
      <c r="Q34" s="50">
        <f t="shared" si="17"/>
        <v>0</v>
      </c>
      <c r="R34" s="50">
        <f t="shared" si="18"/>
        <v>0</v>
      </c>
      <c r="S34" s="52">
        <f t="shared" si="5"/>
        <v>0</v>
      </c>
      <c r="T34" s="52">
        <f t="shared" si="6"/>
        <v>0</v>
      </c>
      <c r="U34" s="52">
        <f t="shared" si="7"/>
        <v>0</v>
      </c>
      <c r="V34" s="52">
        <f t="shared" si="8"/>
        <v>0</v>
      </c>
      <c r="W34" s="52">
        <f t="shared" si="9"/>
        <v>0</v>
      </c>
      <c r="X34" s="52">
        <f t="shared" si="10"/>
        <v>0</v>
      </c>
      <c r="Y34" s="333" t="b">
        <f t="shared" si="11"/>
        <v>0</v>
      </c>
      <c r="Z34" s="221">
        <f t="shared" si="12"/>
        <v>1</v>
      </c>
    </row>
    <row r="35" spans="1:26" x14ac:dyDescent="0.2">
      <c r="A35" s="216">
        <v>26</v>
      </c>
      <c r="B35" s="39"/>
      <c r="C35" s="39"/>
      <c r="D35" s="39"/>
      <c r="E35" s="38"/>
      <c r="F35" s="38"/>
      <c r="G35" s="38"/>
      <c r="H35" s="38"/>
      <c r="I35" s="67" t="str">
        <f t="shared" si="1"/>
        <v/>
      </c>
      <c r="J35" s="67" t="str">
        <f t="shared" si="2"/>
        <v/>
      </c>
      <c r="K35" s="52">
        <f t="shared" si="13"/>
        <v>0</v>
      </c>
      <c r="L35" s="52">
        <f t="shared" si="14"/>
        <v>0</v>
      </c>
      <c r="M35" s="50">
        <f t="shared" si="3"/>
        <v>0</v>
      </c>
      <c r="N35" s="50">
        <f t="shared" si="4"/>
        <v>0</v>
      </c>
      <c r="O35" s="50">
        <f t="shared" si="15"/>
        <v>0</v>
      </c>
      <c r="P35" s="50">
        <f t="shared" si="16"/>
        <v>0</v>
      </c>
      <c r="Q35" s="50">
        <f t="shared" si="17"/>
        <v>0</v>
      </c>
      <c r="R35" s="50">
        <f t="shared" si="18"/>
        <v>0</v>
      </c>
      <c r="S35" s="52">
        <f t="shared" si="5"/>
        <v>0</v>
      </c>
      <c r="T35" s="52">
        <f t="shared" si="6"/>
        <v>0</v>
      </c>
      <c r="U35" s="52">
        <f t="shared" si="7"/>
        <v>0</v>
      </c>
      <c r="V35" s="52">
        <f t="shared" si="8"/>
        <v>0</v>
      </c>
      <c r="W35" s="52">
        <f t="shared" si="9"/>
        <v>0</v>
      </c>
      <c r="X35" s="52">
        <f t="shared" si="10"/>
        <v>0</v>
      </c>
      <c r="Y35" s="333" t="b">
        <f t="shared" si="11"/>
        <v>0</v>
      </c>
      <c r="Z35" s="221">
        <f t="shared" si="12"/>
        <v>1</v>
      </c>
    </row>
    <row r="36" spans="1:26" x14ac:dyDescent="0.2">
      <c r="A36" s="216">
        <v>27</v>
      </c>
      <c r="B36" s="39"/>
      <c r="C36" s="39"/>
      <c r="D36" s="39"/>
      <c r="E36" s="38"/>
      <c r="F36" s="38"/>
      <c r="G36" s="38"/>
      <c r="H36" s="38"/>
      <c r="I36" s="67" t="str">
        <f t="shared" si="1"/>
        <v/>
      </c>
      <c r="J36" s="67" t="str">
        <f t="shared" si="2"/>
        <v/>
      </c>
      <c r="K36" s="52">
        <f t="shared" si="13"/>
        <v>0</v>
      </c>
      <c r="L36" s="52">
        <f t="shared" si="14"/>
        <v>0</v>
      </c>
      <c r="M36" s="50">
        <f t="shared" si="3"/>
        <v>0</v>
      </c>
      <c r="N36" s="50">
        <f t="shared" si="4"/>
        <v>0</v>
      </c>
      <c r="O36" s="50">
        <f t="shared" si="15"/>
        <v>0</v>
      </c>
      <c r="P36" s="50">
        <f t="shared" si="16"/>
        <v>0</v>
      </c>
      <c r="Q36" s="50">
        <f t="shared" si="17"/>
        <v>0</v>
      </c>
      <c r="R36" s="50">
        <f t="shared" si="18"/>
        <v>0</v>
      </c>
      <c r="S36" s="52">
        <f t="shared" si="5"/>
        <v>0</v>
      </c>
      <c r="T36" s="52">
        <f t="shared" si="6"/>
        <v>0</v>
      </c>
      <c r="U36" s="52">
        <f t="shared" si="7"/>
        <v>0</v>
      </c>
      <c r="V36" s="52">
        <f t="shared" si="8"/>
        <v>0</v>
      </c>
      <c r="W36" s="52">
        <f t="shared" si="9"/>
        <v>0</v>
      </c>
      <c r="X36" s="52">
        <f t="shared" si="10"/>
        <v>0</v>
      </c>
      <c r="Y36" s="333" t="b">
        <f t="shared" si="11"/>
        <v>0</v>
      </c>
      <c r="Z36" s="221">
        <f t="shared" si="12"/>
        <v>1</v>
      </c>
    </row>
    <row r="37" spans="1:26" x14ac:dyDescent="0.2">
      <c r="A37" s="216">
        <v>28</v>
      </c>
      <c r="B37" s="39"/>
      <c r="C37" s="39"/>
      <c r="D37" s="39"/>
      <c r="E37" s="38"/>
      <c r="F37" s="38"/>
      <c r="G37" s="38"/>
      <c r="H37" s="38"/>
      <c r="I37" s="67" t="str">
        <f t="shared" si="1"/>
        <v/>
      </c>
      <c r="J37" s="67" t="str">
        <f t="shared" si="2"/>
        <v/>
      </c>
      <c r="K37" s="52">
        <f t="shared" si="13"/>
        <v>0</v>
      </c>
      <c r="L37" s="52">
        <f t="shared" si="14"/>
        <v>0</v>
      </c>
      <c r="M37" s="50">
        <f t="shared" si="3"/>
        <v>0</v>
      </c>
      <c r="N37" s="50">
        <f t="shared" si="4"/>
        <v>0</v>
      </c>
      <c r="O37" s="50">
        <f t="shared" si="15"/>
        <v>0</v>
      </c>
      <c r="P37" s="50">
        <f t="shared" si="16"/>
        <v>0</v>
      </c>
      <c r="Q37" s="50">
        <f t="shared" si="17"/>
        <v>0</v>
      </c>
      <c r="R37" s="50">
        <f t="shared" si="18"/>
        <v>0</v>
      </c>
      <c r="S37" s="52">
        <f t="shared" si="5"/>
        <v>0</v>
      </c>
      <c r="T37" s="52">
        <f t="shared" si="6"/>
        <v>0</v>
      </c>
      <c r="U37" s="52">
        <f t="shared" si="7"/>
        <v>0</v>
      </c>
      <c r="V37" s="52">
        <f t="shared" si="8"/>
        <v>0</v>
      </c>
      <c r="W37" s="52">
        <f t="shared" si="9"/>
        <v>0</v>
      </c>
      <c r="X37" s="52">
        <f t="shared" si="10"/>
        <v>0</v>
      </c>
      <c r="Y37" s="333" t="b">
        <f t="shared" si="11"/>
        <v>0</v>
      </c>
      <c r="Z37" s="221">
        <f t="shared" si="12"/>
        <v>1</v>
      </c>
    </row>
    <row r="38" spans="1:26" x14ac:dyDescent="0.2">
      <c r="A38" s="216">
        <v>29</v>
      </c>
      <c r="B38" s="39"/>
      <c r="C38" s="39"/>
      <c r="D38" s="39"/>
      <c r="E38" s="38"/>
      <c r="F38" s="38"/>
      <c r="G38" s="38"/>
      <c r="H38" s="38"/>
      <c r="I38" s="67" t="str">
        <f t="shared" si="1"/>
        <v/>
      </c>
      <c r="J38" s="67" t="str">
        <f t="shared" si="2"/>
        <v/>
      </c>
      <c r="K38" s="52">
        <f t="shared" si="13"/>
        <v>0</v>
      </c>
      <c r="L38" s="52">
        <f t="shared" si="14"/>
        <v>0</v>
      </c>
      <c r="M38" s="50">
        <f t="shared" si="3"/>
        <v>0</v>
      </c>
      <c r="N38" s="50">
        <f t="shared" si="4"/>
        <v>0</v>
      </c>
      <c r="O38" s="50">
        <f t="shared" si="15"/>
        <v>0</v>
      </c>
      <c r="P38" s="50">
        <f t="shared" si="16"/>
        <v>0</v>
      </c>
      <c r="Q38" s="50">
        <f t="shared" si="17"/>
        <v>0</v>
      </c>
      <c r="R38" s="50">
        <f t="shared" si="18"/>
        <v>0</v>
      </c>
      <c r="S38" s="52">
        <f t="shared" si="5"/>
        <v>0</v>
      </c>
      <c r="T38" s="52">
        <f t="shared" si="6"/>
        <v>0</v>
      </c>
      <c r="U38" s="52">
        <f t="shared" si="7"/>
        <v>0</v>
      </c>
      <c r="V38" s="52">
        <f t="shared" si="8"/>
        <v>0</v>
      </c>
      <c r="W38" s="52">
        <f t="shared" si="9"/>
        <v>0</v>
      </c>
      <c r="X38" s="52">
        <f t="shared" si="10"/>
        <v>0</v>
      </c>
      <c r="Y38" s="333" t="b">
        <f t="shared" si="11"/>
        <v>0</v>
      </c>
      <c r="Z38" s="221">
        <f t="shared" si="12"/>
        <v>1</v>
      </c>
    </row>
    <row r="39" spans="1:26" x14ac:dyDescent="0.2">
      <c r="A39" s="216">
        <v>30</v>
      </c>
      <c r="B39" s="39"/>
      <c r="C39" s="39"/>
      <c r="D39" s="39"/>
      <c r="E39" s="38"/>
      <c r="F39" s="38"/>
      <c r="G39" s="38"/>
      <c r="H39" s="38"/>
      <c r="I39" s="67" t="str">
        <f t="shared" si="1"/>
        <v/>
      </c>
      <c r="J39" s="67" t="str">
        <f t="shared" si="2"/>
        <v/>
      </c>
      <c r="K39" s="52">
        <f t="shared" si="13"/>
        <v>0</v>
      </c>
      <c r="L39" s="52">
        <f t="shared" si="14"/>
        <v>0</v>
      </c>
      <c r="M39" s="50">
        <f t="shared" si="3"/>
        <v>0</v>
      </c>
      <c r="N39" s="50">
        <f t="shared" si="4"/>
        <v>0</v>
      </c>
      <c r="O39" s="50">
        <f t="shared" si="15"/>
        <v>0</v>
      </c>
      <c r="P39" s="50">
        <f t="shared" si="16"/>
        <v>0</v>
      </c>
      <c r="Q39" s="50">
        <f t="shared" si="17"/>
        <v>0</v>
      </c>
      <c r="R39" s="50">
        <f t="shared" si="18"/>
        <v>0</v>
      </c>
      <c r="S39" s="52">
        <f t="shared" si="5"/>
        <v>0</v>
      </c>
      <c r="T39" s="52">
        <f t="shared" si="6"/>
        <v>0</v>
      </c>
      <c r="U39" s="52">
        <f t="shared" si="7"/>
        <v>0</v>
      </c>
      <c r="V39" s="52">
        <f t="shared" si="8"/>
        <v>0</v>
      </c>
      <c r="W39" s="52">
        <f t="shared" si="9"/>
        <v>0</v>
      </c>
      <c r="X39" s="52">
        <f t="shared" si="10"/>
        <v>0</v>
      </c>
      <c r="Y39" s="333" t="b">
        <f t="shared" si="11"/>
        <v>0</v>
      </c>
      <c r="Z39" s="221">
        <f t="shared" si="12"/>
        <v>1</v>
      </c>
    </row>
    <row r="40" spans="1:26" x14ac:dyDescent="0.2">
      <c r="A40" s="216">
        <v>31</v>
      </c>
      <c r="B40" s="39"/>
      <c r="C40" s="39"/>
      <c r="D40" s="39"/>
      <c r="E40" s="38"/>
      <c r="F40" s="38"/>
      <c r="G40" s="38"/>
      <c r="H40" s="38"/>
      <c r="I40" s="67" t="str">
        <f t="shared" si="1"/>
        <v/>
      </c>
      <c r="J40" s="67" t="str">
        <f t="shared" si="2"/>
        <v/>
      </c>
      <c r="K40" s="52">
        <f t="shared" si="13"/>
        <v>0</v>
      </c>
      <c r="L40" s="52">
        <f t="shared" si="14"/>
        <v>0</v>
      </c>
      <c r="M40" s="50">
        <f t="shared" si="3"/>
        <v>0</v>
      </c>
      <c r="N40" s="50">
        <f t="shared" si="4"/>
        <v>0</v>
      </c>
      <c r="O40" s="50">
        <f t="shared" si="15"/>
        <v>0</v>
      </c>
      <c r="P40" s="50">
        <f t="shared" si="16"/>
        <v>0</v>
      </c>
      <c r="Q40" s="50">
        <f t="shared" si="17"/>
        <v>0</v>
      </c>
      <c r="R40" s="50">
        <f t="shared" si="18"/>
        <v>0</v>
      </c>
      <c r="S40" s="52">
        <f t="shared" si="5"/>
        <v>0</v>
      </c>
      <c r="T40" s="52">
        <f t="shared" si="6"/>
        <v>0</v>
      </c>
      <c r="U40" s="52">
        <f t="shared" si="7"/>
        <v>0</v>
      </c>
      <c r="V40" s="52">
        <f t="shared" si="8"/>
        <v>0</v>
      </c>
      <c r="W40" s="52">
        <f t="shared" si="9"/>
        <v>0</v>
      </c>
      <c r="X40" s="52">
        <f t="shared" si="10"/>
        <v>0</v>
      </c>
      <c r="Y40" s="333" t="b">
        <f t="shared" si="11"/>
        <v>0</v>
      </c>
      <c r="Z40" s="221">
        <f t="shared" si="12"/>
        <v>1</v>
      </c>
    </row>
    <row r="41" spans="1:26" x14ac:dyDescent="0.2">
      <c r="A41" s="216">
        <v>32</v>
      </c>
      <c r="B41" s="39"/>
      <c r="C41" s="39"/>
      <c r="D41" s="39"/>
      <c r="E41" s="38"/>
      <c r="F41" s="38"/>
      <c r="G41" s="38"/>
      <c r="H41" s="38"/>
      <c r="I41" s="67" t="str">
        <f t="shared" si="1"/>
        <v/>
      </c>
      <c r="J41" s="67" t="str">
        <f t="shared" si="2"/>
        <v/>
      </c>
      <c r="K41" s="52">
        <f t="shared" si="13"/>
        <v>0</v>
      </c>
      <c r="L41" s="52">
        <f t="shared" si="14"/>
        <v>0</v>
      </c>
      <c r="M41" s="50">
        <f t="shared" si="3"/>
        <v>0</v>
      </c>
      <c r="N41" s="50">
        <f t="shared" si="4"/>
        <v>0</v>
      </c>
      <c r="O41" s="50">
        <f t="shared" si="15"/>
        <v>0</v>
      </c>
      <c r="P41" s="50">
        <f t="shared" si="16"/>
        <v>0</v>
      </c>
      <c r="Q41" s="50">
        <f t="shared" si="17"/>
        <v>0</v>
      </c>
      <c r="R41" s="50">
        <f t="shared" si="18"/>
        <v>0</v>
      </c>
      <c r="S41" s="52">
        <f t="shared" si="5"/>
        <v>0</v>
      </c>
      <c r="T41" s="52">
        <f t="shared" si="6"/>
        <v>0</v>
      </c>
      <c r="U41" s="52">
        <f t="shared" si="7"/>
        <v>0</v>
      </c>
      <c r="V41" s="52">
        <f t="shared" si="8"/>
        <v>0</v>
      </c>
      <c r="W41" s="52">
        <f t="shared" si="9"/>
        <v>0</v>
      </c>
      <c r="X41" s="52">
        <f t="shared" si="10"/>
        <v>0</v>
      </c>
      <c r="Y41" s="333" t="b">
        <f t="shared" si="11"/>
        <v>0</v>
      </c>
      <c r="Z41" s="221">
        <f t="shared" si="12"/>
        <v>1</v>
      </c>
    </row>
    <row r="42" spans="1:26" x14ac:dyDescent="0.2">
      <c r="A42" s="216">
        <v>33</v>
      </c>
      <c r="B42" s="39"/>
      <c r="C42" s="39"/>
      <c r="D42" s="39"/>
      <c r="E42" s="38"/>
      <c r="F42" s="38"/>
      <c r="G42" s="38"/>
      <c r="H42" s="38"/>
      <c r="I42" s="67" t="str">
        <f t="shared" si="1"/>
        <v/>
      </c>
      <c r="J42" s="67" t="str">
        <f t="shared" si="2"/>
        <v/>
      </c>
      <c r="K42" s="52">
        <f t="shared" si="13"/>
        <v>0</v>
      </c>
      <c r="L42" s="52">
        <f t="shared" si="14"/>
        <v>0</v>
      </c>
      <c r="M42" s="50">
        <f t="shared" si="3"/>
        <v>0</v>
      </c>
      <c r="N42" s="50">
        <f t="shared" si="4"/>
        <v>0</v>
      </c>
      <c r="O42" s="50">
        <f t="shared" si="15"/>
        <v>0</v>
      </c>
      <c r="P42" s="50">
        <f t="shared" si="16"/>
        <v>0</v>
      </c>
      <c r="Q42" s="50">
        <f t="shared" si="17"/>
        <v>0</v>
      </c>
      <c r="R42" s="50">
        <f t="shared" si="18"/>
        <v>0</v>
      </c>
      <c r="S42" s="52">
        <f t="shared" si="5"/>
        <v>0</v>
      </c>
      <c r="T42" s="52">
        <f t="shared" si="6"/>
        <v>0</v>
      </c>
      <c r="U42" s="52">
        <f t="shared" si="7"/>
        <v>0</v>
      </c>
      <c r="V42" s="52">
        <f t="shared" si="8"/>
        <v>0</v>
      </c>
      <c r="W42" s="52">
        <f t="shared" si="9"/>
        <v>0</v>
      </c>
      <c r="X42" s="52">
        <f t="shared" si="10"/>
        <v>0</v>
      </c>
      <c r="Y42" s="333" t="b">
        <f t="shared" ref="Y42:Y73" si="19">IF(nume_candidat="",FALSE,ISNUMBER(SEARCH(nume_candidat,$B42)))</f>
        <v>0</v>
      </c>
      <c r="Z42" s="221">
        <f t="shared" si="12"/>
        <v>1</v>
      </c>
    </row>
    <row r="43" spans="1:26" x14ac:dyDescent="0.2">
      <c r="A43" s="216">
        <v>34</v>
      </c>
      <c r="B43" s="39"/>
      <c r="C43" s="39"/>
      <c r="D43" s="39"/>
      <c r="E43" s="38"/>
      <c r="F43" s="38"/>
      <c r="G43" s="38"/>
      <c r="H43" s="38"/>
      <c r="I43" s="67" t="str">
        <f t="shared" si="1"/>
        <v/>
      </c>
      <c r="J43" s="67" t="str">
        <f t="shared" si="2"/>
        <v/>
      </c>
      <c r="K43" s="52">
        <f t="shared" si="13"/>
        <v>0</v>
      </c>
      <c r="L43" s="52">
        <f t="shared" si="14"/>
        <v>0</v>
      </c>
      <c r="M43" s="50">
        <f t="shared" si="3"/>
        <v>0</v>
      </c>
      <c r="N43" s="50">
        <f t="shared" si="4"/>
        <v>0</v>
      </c>
      <c r="O43" s="50">
        <f t="shared" si="15"/>
        <v>0</v>
      </c>
      <c r="P43" s="50">
        <f t="shared" si="16"/>
        <v>0</v>
      </c>
      <c r="Q43" s="50">
        <f t="shared" si="17"/>
        <v>0</v>
      </c>
      <c r="R43" s="50">
        <f t="shared" si="18"/>
        <v>0</v>
      </c>
      <c r="S43" s="52">
        <f t="shared" si="5"/>
        <v>0</v>
      </c>
      <c r="T43" s="52">
        <f t="shared" si="6"/>
        <v>0</v>
      </c>
      <c r="U43" s="52">
        <f t="shared" si="7"/>
        <v>0</v>
      </c>
      <c r="V43" s="52">
        <f t="shared" si="8"/>
        <v>0</v>
      </c>
      <c r="W43" s="52">
        <f t="shared" si="9"/>
        <v>0</v>
      </c>
      <c r="X43" s="52">
        <f t="shared" si="10"/>
        <v>0</v>
      </c>
      <c r="Y43" s="333" t="b">
        <f t="shared" si="19"/>
        <v>0</v>
      </c>
      <c r="Z43" s="221">
        <f t="shared" si="12"/>
        <v>1</v>
      </c>
    </row>
    <row r="44" spans="1:26" x14ac:dyDescent="0.2">
      <c r="A44" s="216">
        <v>35</v>
      </c>
      <c r="B44" s="39"/>
      <c r="C44" s="39"/>
      <c r="D44" s="39"/>
      <c r="E44" s="38"/>
      <c r="F44" s="38"/>
      <c r="G44" s="38"/>
      <c r="H44" s="38"/>
      <c r="I44" s="67" t="str">
        <f t="shared" si="1"/>
        <v/>
      </c>
      <c r="J44" s="67" t="str">
        <f t="shared" si="2"/>
        <v/>
      </c>
      <c r="K44" s="52">
        <f t="shared" si="13"/>
        <v>0</v>
      </c>
      <c r="L44" s="52">
        <f t="shared" si="14"/>
        <v>0</v>
      </c>
      <c r="M44" s="50">
        <f t="shared" si="3"/>
        <v>0</v>
      </c>
      <c r="N44" s="50">
        <f t="shared" si="4"/>
        <v>0</v>
      </c>
      <c r="O44" s="50">
        <f t="shared" si="15"/>
        <v>0</v>
      </c>
      <c r="P44" s="50">
        <f t="shared" si="16"/>
        <v>0</v>
      </c>
      <c r="Q44" s="50">
        <f t="shared" si="17"/>
        <v>0</v>
      </c>
      <c r="R44" s="50">
        <f t="shared" si="18"/>
        <v>0</v>
      </c>
      <c r="S44" s="52">
        <f t="shared" si="5"/>
        <v>0</v>
      </c>
      <c r="T44" s="52">
        <f t="shared" si="6"/>
        <v>0</v>
      </c>
      <c r="U44" s="52">
        <f t="shared" si="7"/>
        <v>0</v>
      </c>
      <c r="V44" s="52">
        <f t="shared" si="8"/>
        <v>0</v>
      </c>
      <c r="W44" s="52">
        <f t="shared" si="9"/>
        <v>0</v>
      </c>
      <c r="X44" s="52">
        <f t="shared" si="10"/>
        <v>0</v>
      </c>
      <c r="Y44" s="333" t="b">
        <f t="shared" si="19"/>
        <v>0</v>
      </c>
      <c r="Z44" s="221">
        <f t="shared" si="12"/>
        <v>1</v>
      </c>
    </row>
    <row r="45" spans="1:26" x14ac:dyDescent="0.2">
      <c r="A45" s="216">
        <v>36</v>
      </c>
      <c r="B45" s="39"/>
      <c r="C45" s="39"/>
      <c r="D45" s="39"/>
      <c r="E45" s="38"/>
      <c r="F45" s="38"/>
      <c r="G45" s="38"/>
      <c r="H45" s="38"/>
      <c r="I45" s="67" t="str">
        <f t="shared" si="1"/>
        <v/>
      </c>
      <c r="J45" s="67" t="str">
        <f t="shared" si="2"/>
        <v/>
      </c>
      <c r="K45" s="52">
        <f t="shared" si="13"/>
        <v>0</v>
      </c>
      <c r="L45" s="52">
        <f t="shared" si="14"/>
        <v>0</v>
      </c>
      <c r="M45" s="50">
        <f t="shared" si="3"/>
        <v>0</v>
      </c>
      <c r="N45" s="50">
        <f t="shared" si="4"/>
        <v>0</v>
      </c>
      <c r="O45" s="50">
        <f t="shared" si="15"/>
        <v>0</v>
      </c>
      <c r="P45" s="50">
        <f t="shared" si="16"/>
        <v>0</v>
      </c>
      <c r="Q45" s="50">
        <f t="shared" si="17"/>
        <v>0</v>
      </c>
      <c r="R45" s="50">
        <f t="shared" si="18"/>
        <v>0</v>
      </c>
      <c r="S45" s="52">
        <f t="shared" si="5"/>
        <v>0</v>
      </c>
      <c r="T45" s="52">
        <f t="shared" si="6"/>
        <v>0</v>
      </c>
      <c r="U45" s="52">
        <f t="shared" si="7"/>
        <v>0</v>
      </c>
      <c r="V45" s="52">
        <f t="shared" si="8"/>
        <v>0</v>
      </c>
      <c r="W45" s="52">
        <f t="shared" si="9"/>
        <v>0</v>
      </c>
      <c r="X45" s="52">
        <f t="shared" si="10"/>
        <v>0</v>
      </c>
      <c r="Y45" s="333" t="b">
        <f t="shared" si="19"/>
        <v>0</v>
      </c>
      <c r="Z45" s="221">
        <f t="shared" si="12"/>
        <v>1</v>
      </c>
    </row>
    <row r="46" spans="1:26" x14ac:dyDescent="0.2">
      <c r="A46" s="216">
        <v>37</v>
      </c>
      <c r="B46" s="39"/>
      <c r="C46" s="39"/>
      <c r="D46" s="39"/>
      <c r="E46" s="38"/>
      <c r="F46" s="38"/>
      <c r="G46" s="38"/>
      <c r="H46" s="38"/>
      <c r="I46" s="67" t="str">
        <f t="shared" si="1"/>
        <v/>
      </c>
      <c r="J46" s="67" t="str">
        <f t="shared" si="2"/>
        <v/>
      </c>
      <c r="K46" s="52">
        <f t="shared" si="13"/>
        <v>0</v>
      </c>
      <c r="L46" s="52">
        <f t="shared" si="14"/>
        <v>0</v>
      </c>
      <c r="M46" s="50">
        <f t="shared" si="3"/>
        <v>0</v>
      </c>
      <c r="N46" s="50">
        <f t="shared" si="4"/>
        <v>0</v>
      </c>
      <c r="O46" s="50">
        <f t="shared" si="15"/>
        <v>0</v>
      </c>
      <c r="P46" s="50">
        <f t="shared" si="16"/>
        <v>0</v>
      </c>
      <c r="Q46" s="50">
        <f t="shared" si="17"/>
        <v>0</v>
      </c>
      <c r="R46" s="50">
        <f t="shared" si="18"/>
        <v>0</v>
      </c>
      <c r="S46" s="52">
        <f t="shared" si="5"/>
        <v>0</v>
      </c>
      <c r="T46" s="52">
        <f t="shared" si="6"/>
        <v>0</v>
      </c>
      <c r="U46" s="52">
        <f t="shared" si="7"/>
        <v>0</v>
      </c>
      <c r="V46" s="52">
        <f t="shared" si="8"/>
        <v>0</v>
      </c>
      <c r="W46" s="52">
        <f t="shared" si="9"/>
        <v>0</v>
      </c>
      <c r="X46" s="52">
        <f t="shared" si="10"/>
        <v>0</v>
      </c>
      <c r="Y46" s="333" t="b">
        <f t="shared" si="19"/>
        <v>0</v>
      </c>
      <c r="Z46" s="221">
        <f t="shared" si="12"/>
        <v>1</v>
      </c>
    </row>
    <row r="47" spans="1:26" x14ac:dyDescent="0.2">
      <c r="A47" s="216">
        <v>38</v>
      </c>
      <c r="B47" s="39"/>
      <c r="C47" s="39"/>
      <c r="D47" s="39"/>
      <c r="E47" s="38"/>
      <c r="F47" s="38"/>
      <c r="G47" s="38"/>
      <c r="H47" s="38"/>
      <c r="I47" s="67" t="str">
        <f t="shared" si="1"/>
        <v/>
      </c>
      <c r="J47" s="67" t="str">
        <f t="shared" si="2"/>
        <v/>
      </c>
      <c r="K47" s="52">
        <f t="shared" si="13"/>
        <v>0</v>
      </c>
      <c r="L47" s="52">
        <f t="shared" si="14"/>
        <v>0</v>
      </c>
      <c r="M47" s="50">
        <f t="shared" si="3"/>
        <v>0</v>
      </c>
      <c r="N47" s="50">
        <f t="shared" si="4"/>
        <v>0</v>
      </c>
      <c r="O47" s="50">
        <f t="shared" si="15"/>
        <v>0</v>
      </c>
      <c r="P47" s="50">
        <f t="shared" si="16"/>
        <v>0</v>
      </c>
      <c r="Q47" s="50">
        <f t="shared" si="17"/>
        <v>0</v>
      </c>
      <c r="R47" s="50">
        <f t="shared" si="18"/>
        <v>0</v>
      </c>
      <c r="S47" s="52">
        <f t="shared" si="5"/>
        <v>0</v>
      </c>
      <c r="T47" s="52">
        <f t="shared" si="6"/>
        <v>0</v>
      </c>
      <c r="U47" s="52">
        <f t="shared" si="7"/>
        <v>0</v>
      </c>
      <c r="V47" s="52">
        <f t="shared" si="8"/>
        <v>0</v>
      </c>
      <c r="W47" s="52">
        <f t="shared" si="9"/>
        <v>0</v>
      </c>
      <c r="X47" s="52">
        <f t="shared" si="10"/>
        <v>0</v>
      </c>
      <c r="Y47" s="333" t="b">
        <f t="shared" si="19"/>
        <v>0</v>
      </c>
      <c r="Z47" s="221">
        <f t="shared" si="12"/>
        <v>1</v>
      </c>
    </row>
    <row r="48" spans="1:26" x14ac:dyDescent="0.2">
      <c r="A48" s="216">
        <v>39</v>
      </c>
      <c r="B48" s="39"/>
      <c r="C48" s="39"/>
      <c r="D48" s="39"/>
      <c r="E48" s="38"/>
      <c r="F48" s="38"/>
      <c r="G48" s="38"/>
      <c r="H48" s="38"/>
      <c r="I48" s="67" t="str">
        <f t="shared" si="1"/>
        <v/>
      </c>
      <c r="J48" s="67" t="str">
        <f t="shared" si="2"/>
        <v/>
      </c>
      <c r="K48" s="52">
        <f t="shared" si="13"/>
        <v>0</v>
      </c>
      <c r="L48" s="52">
        <f t="shared" si="14"/>
        <v>0</v>
      </c>
      <c r="M48" s="50">
        <f t="shared" si="3"/>
        <v>0</v>
      </c>
      <c r="N48" s="50">
        <f t="shared" si="4"/>
        <v>0</v>
      </c>
      <c r="O48" s="50">
        <f t="shared" si="15"/>
        <v>0</v>
      </c>
      <c r="P48" s="50">
        <f t="shared" si="16"/>
        <v>0</v>
      </c>
      <c r="Q48" s="50">
        <f t="shared" si="17"/>
        <v>0</v>
      </c>
      <c r="R48" s="50">
        <f t="shared" si="18"/>
        <v>0</v>
      </c>
      <c r="S48" s="52">
        <f t="shared" si="5"/>
        <v>0</v>
      </c>
      <c r="T48" s="52">
        <f t="shared" si="6"/>
        <v>0</v>
      </c>
      <c r="U48" s="52">
        <f t="shared" si="7"/>
        <v>0</v>
      </c>
      <c r="V48" s="52">
        <f t="shared" si="8"/>
        <v>0</v>
      </c>
      <c r="W48" s="52">
        <f t="shared" si="9"/>
        <v>0</v>
      </c>
      <c r="X48" s="52">
        <f t="shared" si="10"/>
        <v>0</v>
      </c>
      <c r="Y48" s="333" t="b">
        <f t="shared" si="19"/>
        <v>0</v>
      </c>
      <c r="Z48" s="221">
        <f t="shared" si="12"/>
        <v>1</v>
      </c>
    </row>
    <row r="49" spans="1:26" x14ac:dyDescent="0.2">
      <c r="A49" s="216">
        <v>40</v>
      </c>
      <c r="B49" s="39"/>
      <c r="C49" s="39"/>
      <c r="D49" s="39"/>
      <c r="E49" s="38"/>
      <c r="F49" s="38"/>
      <c r="G49" s="38"/>
      <c r="H49" s="38"/>
      <c r="I49" s="67" t="str">
        <f t="shared" si="1"/>
        <v/>
      </c>
      <c r="J49" s="67" t="str">
        <f t="shared" si="2"/>
        <v/>
      </c>
      <c r="K49" s="52">
        <f t="shared" si="13"/>
        <v>0</v>
      </c>
      <c r="L49" s="52">
        <f t="shared" si="14"/>
        <v>0</v>
      </c>
      <c r="M49" s="50">
        <f t="shared" si="3"/>
        <v>0</v>
      </c>
      <c r="N49" s="50">
        <f t="shared" si="4"/>
        <v>0</v>
      </c>
      <c r="O49" s="50">
        <f t="shared" si="15"/>
        <v>0</v>
      </c>
      <c r="P49" s="50">
        <f t="shared" si="16"/>
        <v>0</v>
      </c>
      <c r="Q49" s="50">
        <f t="shared" si="17"/>
        <v>0</v>
      </c>
      <c r="R49" s="50">
        <f t="shared" si="18"/>
        <v>0</v>
      </c>
      <c r="S49" s="52">
        <f t="shared" si="5"/>
        <v>0</v>
      </c>
      <c r="T49" s="52">
        <f t="shared" si="6"/>
        <v>0</v>
      </c>
      <c r="U49" s="52">
        <f t="shared" si="7"/>
        <v>0</v>
      </c>
      <c r="V49" s="52">
        <f t="shared" si="8"/>
        <v>0</v>
      </c>
      <c r="W49" s="52">
        <f t="shared" si="9"/>
        <v>0</v>
      </c>
      <c r="X49" s="52">
        <f t="shared" si="10"/>
        <v>0</v>
      </c>
      <c r="Y49" s="333" t="b">
        <f t="shared" si="19"/>
        <v>0</v>
      </c>
      <c r="Z49" s="221">
        <f t="shared" si="12"/>
        <v>1</v>
      </c>
    </row>
    <row r="50" spans="1:26" x14ac:dyDescent="0.2">
      <c r="A50" s="216">
        <v>41</v>
      </c>
      <c r="B50" s="39"/>
      <c r="C50" s="39"/>
      <c r="D50" s="39"/>
      <c r="E50" s="38"/>
      <c r="F50" s="38"/>
      <c r="G50" s="38"/>
      <c r="H50" s="38"/>
      <c r="I50" s="67" t="str">
        <f t="shared" si="1"/>
        <v/>
      </c>
      <c r="J50" s="67" t="str">
        <f t="shared" si="2"/>
        <v/>
      </c>
      <c r="K50" s="52">
        <f t="shared" si="13"/>
        <v>0</v>
      </c>
      <c r="L50" s="52">
        <f t="shared" si="14"/>
        <v>0</v>
      </c>
      <c r="M50" s="50">
        <f t="shared" si="3"/>
        <v>0</v>
      </c>
      <c r="N50" s="50">
        <f t="shared" si="4"/>
        <v>0</v>
      </c>
      <c r="O50" s="50">
        <f t="shared" si="15"/>
        <v>0</v>
      </c>
      <c r="P50" s="50">
        <f t="shared" si="16"/>
        <v>0</v>
      </c>
      <c r="Q50" s="50">
        <f t="shared" si="17"/>
        <v>0</v>
      </c>
      <c r="R50" s="50">
        <f t="shared" si="18"/>
        <v>0</v>
      </c>
      <c r="S50" s="52">
        <f t="shared" si="5"/>
        <v>0</v>
      </c>
      <c r="T50" s="52">
        <f t="shared" si="6"/>
        <v>0</v>
      </c>
      <c r="U50" s="52">
        <f t="shared" si="7"/>
        <v>0</v>
      </c>
      <c r="V50" s="52">
        <f t="shared" si="8"/>
        <v>0</v>
      </c>
      <c r="W50" s="52">
        <f t="shared" si="9"/>
        <v>0</v>
      </c>
      <c r="X50" s="52">
        <f t="shared" si="10"/>
        <v>0</v>
      </c>
      <c r="Y50" s="333" t="b">
        <f t="shared" si="19"/>
        <v>0</v>
      </c>
      <c r="Z50" s="221">
        <f t="shared" si="12"/>
        <v>1</v>
      </c>
    </row>
    <row r="51" spans="1:26" x14ac:dyDescent="0.2">
      <c r="A51" s="216">
        <v>42</v>
      </c>
      <c r="B51" s="39"/>
      <c r="C51" s="39"/>
      <c r="D51" s="39"/>
      <c r="E51" s="38"/>
      <c r="F51" s="38"/>
      <c r="G51" s="38"/>
      <c r="H51" s="38"/>
      <c r="I51" s="67" t="str">
        <f t="shared" si="1"/>
        <v/>
      </c>
      <c r="J51" s="67" t="str">
        <f t="shared" si="2"/>
        <v/>
      </c>
      <c r="K51" s="52">
        <f t="shared" si="13"/>
        <v>0</v>
      </c>
      <c r="L51" s="52">
        <f t="shared" si="14"/>
        <v>0</v>
      </c>
      <c r="M51" s="50">
        <f t="shared" si="3"/>
        <v>0</v>
      </c>
      <c r="N51" s="50">
        <f t="shared" si="4"/>
        <v>0</v>
      </c>
      <c r="O51" s="50">
        <f t="shared" si="15"/>
        <v>0</v>
      </c>
      <c r="P51" s="50">
        <f t="shared" si="16"/>
        <v>0</v>
      </c>
      <c r="Q51" s="50">
        <f t="shared" si="17"/>
        <v>0</v>
      </c>
      <c r="R51" s="50">
        <f t="shared" si="18"/>
        <v>0</v>
      </c>
      <c r="S51" s="52">
        <f t="shared" si="5"/>
        <v>0</v>
      </c>
      <c r="T51" s="52">
        <f t="shared" si="6"/>
        <v>0</v>
      </c>
      <c r="U51" s="52">
        <f t="shared" si="7"/>
        <v>0</v>
      </c>
      <c r="V51" s="52">
        <f t="shared" si="8"/>
        <v>0</v>
      </c>
      <c r="W51" s="52">
        <f t="shared" si="9"/>
        <v>0</v>
      </c>
      <c r="X51" s="52">
        <f t="shared" si="10"/>
        <v>0</v>
      </c>
      <c r="Y51" s="333" t="b">
        <f t="shared" si="19"/>
        <v>0</v>
      </c>
      <c r="Z51" s="221">
        <f t="shared" si="12"/>
        <v>1</v>
      </c>
    </row>
    <row r="52" spans="1:26" x14ac:dyDescent="0.2">
      <c r="A52" s="216">
        <v>43</v>
      </c>
      <c r="B52" s="39"/>
      <c r="C52" s="39"/>
      <c r="D52" s="39"/>
      <c r="E52" s="38"/>
      <c r="F52" s="38"/>
      <c r="G52" s="38"/>
      <c r="H52" s="38"/>
      <c r="I52" s="67" t="str">
        <f t="shared" si="1"/>
        <v/>
      </c>
      <c r="J52" s="67" t="str">
        <f t="shared" si="2"/>
        <v/>
      </c>
      <c r="K52" s="52">
        <f t="shared" si="13"/>
        <v>0</v>
      </c>
      <c r="L52" s="52">
        <f t="shared" si="14"/>
        <v>0</v>
      </c>
      <c r="M52" s="50">
        <f t="shared" si="3"/>
        <v>0</v>
      </c>
      <c r="N52" s="50">
        <f t="shared" si="4"/>
        <v>0</v>
      </c>
      <c r="O52" s="50">
        <f t="shared" si="15"/>
        <v>0</v>
      </c>
      <c r="P52" s="50">
        <f t="shared" si="16"/>
        <v>0</v>
      </c>
      <c r="Q52" s="50">
        <f t="shared" si="17"/>
        <v>0</v>
      </c>
      <c r="R52" s="50">
        <f t="shared" si="18"/>
        <v>0</v>
      </c>
      <c r="S52" s="52">
        <f t="shared" si="5"/>
        <v>0</v>
      </c>
      <c r="T52" s="52">
        <f t="shared" si="6"/>
        <v>0</v>
      </c>
      <c r="U52" s="52">
        <f t="shared" si="7"/>
        <v>0</v>
      </c>
      <c r="V52" s="52">
        <f t="shared" si="8"/>
        <v>0</v>
      </c>
      <c r="W52" s="52">
        <f t="shared" si="9"/>
        <v>0</v>
      </c>
      <c r="X52" s="52">
        <f t="shared" si="10"/>
        <v>0</v>
      </c>
      <c r="Y52" s="333" t="b">
        <f t="shared" si="19"/>
        <v>0</v>
      </c>
      <c r="Z52" s="221">
        <f t="shared" si="12"/>
        <v>1</v>
      </c>
    </row>
    <row r="53" spans="1:26" x14ac:dyDescent="0.2">
      <c r="A53" s="216">
        <v>44</v>
      </c>
      <c r="B53" s="39"/>
      <c r="C53" s="39"/>
      <c r="D53" s="39"/>
      <c r="E53" s="38"/>
      <c r="F53" s="38"/>
      <c r="G53" s="38"/>
      <c r="H53" s="38"/>
      <c r="I53" s="67" t="str">
        <f t="shared" si="1"/>
        <v/>
      </c>
      <c r="J53" s="67" t="str">
        <f t="shared" si="2"/>
        <v/>
      </c>
      <c r="K53" s="52">
        <f t="shared" si="13"/>
        <v>0</v>
      </c>
      <c r="L53" s="52">
        <f t="shared" si="14"/>
        <v>0</v>
      </c>
      <c r="M53" s="50">
        <f t="shared" si="3"/>
        <v>0</v>
      </c>
      <c r="N53" s="50">
        <f t="shared" si="4"/>
        <v>0</v>
      </c>
      <c r="O53" s="50">
        <f t="shared" si="15"/>
        <v>0</v>
      </c>
      <c r="P53" s="50">
        <f t="shared" si="16"/>
        <v>0</v>
      </c>
      <c r="Q53" s="50">
        <f t="shared" si="17"/>
        <v>0</v>
      </c>
      <c r="R53" s="50">
        <f t="shared" si="18"/>
        <v>0</v>
      </c>
      <c r="S53" s="52">
        <f t="shared" si="5"/>
        <v>0</v>
      </c>
      <c r="T53" s="52">
        <f t="shared" si="6"/>
        <v>0</v>
      </c>
      <c r="U53" s="52">
        <f t="shared" si="7"/>
        <v>0</v>
      </c>
      <c r="V53" s="52">
        <f t="shared" si="8"/>
        <v>0</v>
      </c>
      <c r="W53" s="52">
        <f t="shared" si="9"/>
        <v>0</v>
      </c>
      <c r="X53" s="52">
        <f t="shared" si="10"/>
        <v>0</v>
      </c>
      <c r="Y53" s="333" t="b">
        <f t="shared" si="19"/>
        <v>0</v>
      </c>
      <c r="Z53" s="221">
        <f t="shared" si="12"/>
        <v>1</v>
      </c>
    </row>
    <row r="54" spans="1:26" x14ac:dyDescent="0.2">
      <c r="A54" s="216">
        <v>45</v>
      </c>
      <c r="B54" s="39"/>
      <c r="C54" s="39"/>
      <c r="D54" s="39"/>
      <c r="E54" s="38"/>
      <c r="F54" s="38"/>
      <c r="G54" s="38"/>
      <c r="H54" s="38"/>
      <c r="I54" s="67" t="str">
        <f t="shared" si="1"/>
        <v/>
      </c>
      <c r="J54" s="67" t="str">
        <f t="shared" si="2"/>
        <v/>
      </c>
      <c r="K54" s="52">
        <f t="shared" si="13"/>
        <v>0</v>
      </c>
      <c r="L54" s="52">
        <f t="shared" si="14"/>
        <v>0</v>
      </c>
      <c r="M54" s="50">
        <f t="shared" si="3"/>
        <v>0</v>
      </c>
      <c r="N54" s="50">
        <f t="shared" si="4"/>
        <v>0</v>
      </c>
      <c r="O54" s="50">
        <f t="shared" si="15"/>
        <v>0</v>
      </c>
      <c r="P54" s="50">
        <f t="shared" si="16"/>
        <v>0</v>
      </c>
      <c r="Q54" s="50">
        <f t="shared" si="17"/>
        <v>0</v>
      </c>
      <c r="R54" s="50">
        <f t="shared" si="18"/>
        <v>0</v>
      </c>
      <c r="S54" s="52">
        <f t="shared" si="5"/>
        <v>0</v>
      </c>
      <c r="T54" s="52">
        <f t="shared" si="6"/>
        <v>0</v>
      </c>
      <c r="U54" s="52">
        <f t="shared" si="7"/>
        <v>0</v>
      </c>
      <c r="V54" s="52">
        <f t="shared" si="8"/>
        <v>0</v>
      </c>
      <c r="W54" s="52">
        <f t="shared" si="9"/>
        <v>0</v>
      </c>
      <c r="X54" s="52">
        <f t="shared" si="10"/>
        <v>0</v>
      </c>
      <c r="Y54" s="333" t="b">
        <f t="shared" si="19"/>
        <v>0</v>
      </c>
      <c r="Z54" s="221">
        <f t="shared" si="12"/>
        <v>1</v>
      </c>
    </row>
    <row r="55" spans="1:26" x14ac:dyDescent="0.2">
      <c r="A55" s="216">
        <v>46</v>
      </c>
      <c r="B55" s="39"/>
      <c r="C55" s="39"/>
      <c r="D55" s="39"/>
      <c r="E55" s="38"/>
      <c r="F55" s="38"/>
      <c r="G55" s="38"/>
      <c r="H55" s="38"/>
      <c r="I55" s="67" t="str">
        <f t="shared" si="1"/>
        <v/>
      </c>
      <c r="J55" s="67" t="str">
        <f t="shared" si="2"/>
        <v/>
      </c>
      <c r="K55" s="52">
        <f t="shared" si="13"/>
        <v>0</v>
      </c>
      <c r="L55" s="52">
        <f t="shared" si="14"/>
        <v>0</v>
      </c>
      <c r="M55" s="50">
        <f t="shared" si="3"/>
        <v>0</v>
      </c>
      <c r="N55" s="50">
        <f t="shared" si="4"/>
        <v>0</v>
      </c>
      <c r="O55" s="50">
        <f t="shared" si="15"/>
        <v>0</v>
      </c>
      <c r="P55" s="50">
        <f t="shared" si="16"/>
        <v>0</v>
      </c>
      <c r="Q55" s="50">
        <f t="shared" si="17"/>
        <v>0</v>
      </c>
      <c r="R55" s="50">
        <f t="shared" si="18"/>
        <v>0</v>
      </c>
      <c r="S55" s="52">
        <f t="shared" si="5"/>
        <v>0</v>
      </c>
      <c r="T55" s="52">
        <f t="shared" si="6"/>
        <v>0</v>
      </c>
      <c r="U55" s="52">
        <f t="shared" si="7"/>
        <v>0</v>
      </c>
      <c r="V55" s="52">
        <f t="shared" si="8"/>
        <v>0</v>
      </c>
      <c r="W55" s="52">
        <f t="shared" si="9"/>
        <v>0</v>
      </c>
      <c r="X55" s="52">
        <f t="shared" si="10"/>
        <v>0</v>
      </c>
      <c r="Y55" s="333" t="b">
        <f t="shared" si="19"/>
        <v>0</v>
      </c>
      <c r="Z55" s="221">
        <f t="shared" si="12"/>
        <v>1</v>
      </c>
    </row>
    <row r="56" spans="1:26" x14ac:dyDescent="0.2">
      <c r="A56" s="216">
        <v>47</v>
      </c>
      <c r="B56" s="39"/>
      <c r="C56" s="39"/>
      <c r="D56" s="39"/>
      <c r="E56" s="38"/>
      <c r="F56" s="38"/>
      <c r="G56" s="38"/>
      <c r="H56" s="38"/>
      <c r="I56" s="67" t="str">
        <f t="shared" si="1"/>
        <v/>
      </c>
      <c r="J56" s="67" t="str">
        <f t="shared" si="2"/>
        <v/>
      </c>
      <c r="K56" s="52">
        <f t="shared" si="13"/>
        <v>0</v>
      </c>
      <c r="L56" s="52">
        <f t="shared" si="14"/>
        <v>0</v>
      </c>
      <c r="M56" s="50">
        <f t="shared" si="3"/>
        <v>0</v>
      </c>
      <c r="N56" s="50">
        <f t="shared" si="4"/>
        <v>0</v>
      </c>
      <c r="O56" s="50">
        <f t="shared" si="15"/>
        <v>0</v>
      </c>
      <c r="P56" s="50">
        <f t="shared" si="16"/>
        <v>0</v>
      </c>
      <c r="Q56" s="50">
        <f t="shared" si="17"/>
        <v>0</v>
      </c>
      <c r="R56" s="50">
        <f t="shared" si="18"/>
        <v>0</v>
      </c>
      <c r="S56" s="52">
        <f t="shared" si="5"/>
        <v>0</v>
      </c>
      <c r="T56" s="52">
        <f t="shared" si="6"/>
        <v>0</v>
      </c>
      <c r="U56" s="52">
        <f t="shared" si="7"/>
        <v>0</v>
      </c>
      <c r="V56" s="52">
        <f t="shared" si="8"/>
        <v>0</v>
      </c>
      <c r="W56" s="52">
        <f t="shared" si="9"/>
        <v>0</v>
      </c>
      <c r="X56" s="52">
        <f t="shared" si="10"/>
        <v>0</v>
      </c>
      <c r="Y56" s="333" t="b">
        <f t="shared" si="19"/>
        <v>0</v>
      </c>
      <c r="Z56" s="221">
        <f t="shared" si="12"/>
        <v>1</v>
      </c>
    </row>
    <row r="57" spans="1:26" x14ac:dyDescent="0.2">
      <c r="A57" s="216">
        <v>48</v>
      </c>
      <c r="B57" s="39"/>
      <c r="C57" s="39"/>
      <c r="D57" s="39"/>
      <c r="E57" s="38"/>
      <c r="F57" s="38"/>
      <c r="G57" s="38"/>
      <c r="H57" s="38"/>
      <c r="I57" s="67" t="str">
        <f t="shared" si="1"/>
        <v/>
      </c>
      <c r="J57" s="67" t="str">
        <f t="shared" si="2"/>
        <v/>
      </c>
      <c r="K57" s="52">
        <f t="shared" si="13"/>
        <v>0</v>
      </c>
      <c r="L57" s="52">
        <f t="shared" si="14"/>
        <v>0</v>
      </c>
      <c r="M57" s="50">
        <f t="shared" si="3"/>
        <v>0</v>
      </c>
      <c r="N57" s="50">
        <f t="shared" si="4"/>
        <v>0</v>
      </c>
      <c r="O57" s="50">
        <f t="shared" si="15"/>
        <v>0</v>
      </c>
      <c r="P57" s="50">
        <f t="shared" si="16"/>
        <v>0</v>
      </c>
      <c r="Q57" s="50">
        <f t="shared" si="17"/>
        <v>0</v>
      </c>
      <c r="R57" s="50">
        <f t="shared" si="18"/>
        <v>0</v>
      </c>
      <c r="S57" s="52">
        <f t="shared" si="5"/>
        <v>0</v>
      </c>
      <c r="T57" s="52">
        <f t="shared" si="6"/>
        <v>0</v>
      </c>
      <c r="U57" s="52">
        <f t="shared" si="7"/>
        <v>0</v>
      </c>
      <c r="V57" s="52">
        <f t="shared" si="8"/>
        <v>0</v>
      </c>
      <c r="W57" s="52">
        <f t="shared" si="9"/>
        <v>0</v>
      </c>
      <c r="X57" s="52">
        <f t="shared" si="10"/>
        <v>0</v>
      </c>
      <c r="Y57" s="333" t="b">
        <f t="shared" si="19"/>
        <v>0</v>
      </c>
      <c r="Z57" s="221">
        <f t="shared" si="12"/>
        <v>1</v>
      </c>
    </row>
    <row r="58" spans="1:26" x14ac:dyDescent="0.2">
      <c r="A58" s="216">
        <v>49</v>
      </c>
      <c r="B58" s="39"/>
      <c r="C58" s="39"/>
      <c r="D58" s="39"/>
      <c r="E58" s="38"/>
      <c r="F58" s="38"/>
      <c r="G58" s="38"/>
      <c r="H58" s="38"/>
      <c r="I58" s="67" t="str">
        <f t="shared" si="1"/>
        <v/>
      </c>
      <c r="J58" s="67" t="str">
        <f t="shared" si="2"/>
        <v/>
      </c>
      <c r="K58" s="52">
        <f t="shared" si="13"/>
        <v>0</v>
      </c>
      <c r="L58" s="52">
        <f t="shared" si="14"/>
        <v>0</v>
      </c>
      <c r="M58" s="50">
        <f t="shared" si="3"/>
        <v>0</v>
      </c>
      <c r="N58" s="50">
        <f t="shared" si="4"/>
        <v>0</v>
      </c>
      <c r="O58" s="50">
        <f t="shared" si="15"/>
        <v>0</v>
      </c>
      <c r="P58" s="50">
        <f t="shared" si="16"/>
        <v>0</v>
      </c>
      <c r="Q58" s="50">
        <f t="shared" si="17"/>
        <v>0</v>
      </c>
      <c r="R58" s="50">
        <f t="shared" si="18"/>
        <v>0</v>
      </c>
      <c r="S58" s="52">
        <f t="shared" si="5"/>
        <v>0</v>
      </c>
      <c r="T58" s="52">
        <f t="shared" si="6"/>
        <v>0</v>
      </c>
      <c r="U58" s="52">
        <f t="shared" si="7"/>
        <v>0</v>
      </c>
      <c r="V58" s="52">
        <f t="shared" si="8"/>
        <v>0</v>
      </c>
      <c r="W58" s="52">
        <f t="shared" si="9"/>
        <v>0</v>
      </c>
      <c r="X58" s="52">
        <f t="shared" si="10"/>
        <v>0</v>
      </c>
      <c r="Y58" s="333" t="b">
        <f t="shared" si="19"/>
        <v>0</v>
      </c>
      <c r="Z58" s="221">
        <f t="shared" si="12"/>
        <v>1</v>
      </c>
    </row>
    <row r="59" spans="1:26" x14ac:dyDescent="0.2">
      <c r="A59" s="216">
        <v>50</v>
      </c>
      <c r="B59" s="39"/>
      <c r="C59" s="39"/>
      <c r="D59" s="39"/>
      <c r="E59" s="38"/>
      <c r="F59" s="38"/>
      <c r="G59" s="38"/>
      <c r="H59" s="38"/>
      <c r="I59" s="67" t="str">
        <f t="shared" si="1"/>
        <v/>
      </c>
      <c r="J59" s="67" t="str">
        <f t="shared" si="2"/>
        <v/>
      </c>
      <c r="K59" s="52">
        <f t="shared" si="13"/>
        <v>0</v>
      </c>
      <c r="L59" s="52">
        <f t="shared" si="14"/>
        <v>0</v>
      </c>
      <c r="M59" s="50">
        <f t="shared" si="3"/>
        <v>0</v>
      </c>
      <c r="N59" s="50">
        <f t="shared" si="4"/>
        <v>0</v>
      </c>
      <c r="O59" s="50">
        <f t="shared" si="15"/>
        <v>0</v>
      </c>
      <c r="P59" s="50">
        <f t="shared" si="16"/>
        <v>0</v>
      </c>
      <c r="Q59" s="50">
        <f t="shared" si="17"/>
        <v>0</v>
      </c>
      <c r="R59" s="50">
        <f t="shared" si="18"/>
        <v>0</v>
      </c>
      <c r="S59" s="52">
        <f t="shared" si="5"/>
        <v>0</v>
      </c>
      <c r="T59" s="52">
        <f t="shared" si="6"/>
        <v>0</v>
      </c>
      <c r="U59" s="52">
        <f t="shared" si="7"/>
        <v>0</v>
      </c>
      <c r="V59" s="52">
        <f t="shared" si="8"/>
        <v>0</v>
      </c>
      <c r="W59" s="52">
        <f t="shared" si="9"/>
        <v>0</v>
      </c>
      <c r="X59" s="52">
        <f t="shared" si="10"/>
        <v>0</v>
      </c>
      <c r="Y59" s="333" t="b">
        <f t="shared" si="19"/>
        <v>0</v>
      </c>
      <c r="Z59" s="221">
        <f t="shared" si="12"/>
        <v>1</v>
      </c>
    </row>
    <row r="60" spans="1:26" x14ac:dyDescent="0.2">
      <c r="A60" s="216">
        <v>51</v>
      </c>
      <c r="B60" s="39"/>
      <c r="C60" s="39"/>
      <c r="D60" s="39"/>
      <c r="E60" s="38"/>
      <c r="F60" s="38"/>
      <c r="G60" s="38"/>
      <c r="H60" s="38"/>
      <c r="I60" s="67" t="str">
        <f t="shared" si="1"/>
        <v/>
      </c>
      <c r="J60" s="67" t="str">
        <f t="shared" si="2"/>
        <v/>
      </c>
      <c r="K60" s="52">
        <f t="shared" si="13"/>
        <v>0</v>
      </c>
      <c r="L60" s="52">
        <f t="shared" si="14"/>
        <v>0</v>
      </c>
      <c r="M60" s="50">
        <f t="shared" si="3"/>
        <v>0</v>
      </c>
      <c r="N60" s="50">
        <f t="shared" si="4"/>
        <v>0</v>
      </c>
      <c r="O60" s="50">
        <f t="shared" si="15"/>
        <v>0</v>
      </c>
      <c r="P60" s="50">
        <f t="shared" si="16"/>
        <v>0</v>
      </c>
      <c r="Q60" s="50">
        <f t="shared" si="17"/>
        <v>0</v>
      </c>
      <c r="R60" s="50">
        <f t="shared" si="18"/>
        <v>0</v>
      </c>
      <c r="S60" s="52">
        <f t="shared" si="5"/>
        <v>0</v>
      </c>
      <c r="T60" s="52">
        <f t="shared" si="6"/>
        <v>0</v>
      </c>
      <c r="U60" s="52">
        <f t="shared" si="7"/>
        <v>0</v>
      </c>
      <c r="V60" s="52">
        <f t="shared" si="8"/>
        <v>0</v>
      </c>
      <c r="W60" s="52">
        <f t="shared" si="9"/>
        <v>0</v>
      </c>
      <c r="X60" s="52">
        <f t="shared" si="10"/>
        <v>0</v>
      </c>
      <c r="Y60" s="333" t="b">
        <f t="shared" si="19"/>
        <v>0</v>
      </c>
      <c r="Z60" s="221">
        <f t="shared" si="12"/>
        <v>1</v>
      </c>
    </row>
    <row r="61" spans="1:26" x14ac:dyDescent="0.2">
      <c r="A61" s="216">
        <v>52</v>
      </c>
      <c r="B61" s="39"/>
      <c r="C61" s="39"/>
      <c r="D61" s="39"/>
      <c r="E61" s="38"/>
      <c r="F61" s="38"/>
      <c r="G61" s="38"/>
      <c r="H61" s="38"/>
      <c r="I61" s="67" t="str">
        <f t="shared" si="1"/>
        <v/>
      </c>
      <c r="J61" s="67" t="str">
        <f t="shared" si="2"/>
        <v/>
      </c>
      <c r="K61" s="52">
        <f t="shared" si="13"/>
        <v>0</v>
      </c>
      <c r="L61" s="52">
        <f t="shared" si="14"/>
        <v>0</v>
      </c>
      <c r="M61" s="50">
        <f t="shared" si="3"/>
        <v>0</v>
      </c>
      <c r="N61" s="50">
        <f t="shared" si="4"/>
        <v>0</v>
      </c>
      <c r="O61" s="50">
        <f t="shared" si="15"/>
        <v>0</v>
      </c>
      <c r="P61" s="50">
        <f t="shared" si="16"/>
        <v>0</v>
      </c>
      <c r="Q61" s="50">
        <f t="shared" si="17"/>
        <v>0</v>
      </c>
      <c r="R61" s="50">
        <f t="shared" si="18"/>
        <v>0</v>
      </c>
      <c r="S61" s="52">
        <f t="shared" si="5"/>
        <v>0</v>
      </c>
      <c r="T61" s="52">
        <f t="shared" si="6"/>
        <v>0</v>
      </c>
      <c r="U61" s="52">
        <f t="shared" si="7"/>
        <v>0</v>
      </c>
      <c r="V61" s="52">
        <f t="shared" si="8"/>
        <v>0</v>
      </c>
      <c r="W61" s="52">
        <f t="shared" si="9"/>
        <v>0</v>
      </c>
      <c r="X61" s="52">
        <f t="shared" si="10"/>
        <v>0</v>
      </c>
      <c r="Y61" s="333" t="b">
        <f t="shared" si="19"/>
        <v>0</v>
      </c>
      <c r="Z61" s="221">
        <f t="shared" si="12"/>
        <v>1</v>
      </c>
    </row>
    <row r="62" spans="1:26" x14ac:dyDescent="0.2">
      <c r="A62" s="216">
        <v>53</v>
      </c>
      <c r="B62" s="39"/>
      <c r="C62" s="39"/>
      <c r="D62" s="39"/>
      <c r="E62" s="38"/>
      <c r="F62" s="38"/>
      <c r="G62" s="38"/>
      <c r="H62" s="38"/>
      <c r="I62" s="67" t="str">
        <f t="shared" si="1"/>
        <v/>
      </c>
      <c r="J62" s="67" t="str">
        <f t="shared" si="2"/>
        <v/>
      </c>
      <c r="K62" s="52">
        <f t="shared" si="13"/>
        <v>0</v>
      </c>
      <c r="L62" s="52">
        <f t="shared" si="14"/>
        <v>0</v>
      </c>
      <c r="M62" s="50">
        <f t="shared" si="3"/>
        <v>0</v>
      </c>
      <c r="N62" s="50">
        <f t="shared" si="4"/>
        <v>0</v>
      </c>
      <c r="O62" s="50">
        <f t="shared" si="15"/>
        <v>0</v>
      </c>
      <c r="P62" s="50">
        <f t="shared" si="16"/>
        <v>0</v>
      </c>
      <c r="Q62" s="50">
        <f t="shared" si="17"/>
        <v>0</v>
      </c>
      <c r="R62" s="50">
        <f t="shared" si="18"/>
        <v>0</v>
      </c>
      <c r="S62" s="52">
        <f t="shared" si="5"/>
        <v>0</v>
      </c>
      <c r="T62" s="52">
        <f t="shared" si="6"/>
        <v>0</v>
      </c>
      <c r="U62" s="52">
        <f t="shared" si="7"/>
        <v>0</v>
      </c>
      <c r="V62" s="52">
        <f t="shared" si="8"/>
        <v>0</v>
      </c>
      <c r="W62" s="52">
        <f t="shared" si="9"/>
        <v>0</v>
      </c>
      <c r="X62" s="52">
        <f t="shared" si="10"/>
        <v>0</v>
      </c>
      <c r="Y62" s="333" t="b">
        <f t="shared" si="19"/>
        <v>0</v>
      </c>
      <c r="Z62" s="221">
        <f t="shared" si="12"/>
        <v>1</v>
      </c>
    </row>
    <row r="63" spans="1:26" x14ac:dyDescent="0.2">
      <c r="A63" s="216">
        <v>54</v>
      </c>
      <c r="B63" s="39"/>
      <c r="C63" s="39"/>
      <c r="D63" s="39"/>
      <c r="E63" s="38"/>
      <c r="F63" s="38"/>
      <c r="G63" s="38"/>
      <c r="H63" s="38"/>
      <c r="I63" s="67" t="str">
        <f t="shared" si="1"/>
        <v/>
      </c>
      <c r="J63" s="67" t="str">
        <f t="shared" si="2"/>
        <v/>
      </c>
      <c r="K63" s="52">
        <f t="shared" si="13"/>
        <v>0</v>
      </c>
      <c r="L63" s="52">
        <f t="shared" si="14"/>
        <v>0</v>
      </c>
      <c r="M63" s="50">
        <f t="shared" si="3"/>
        <v>0</v>
      </c>
      <c r="N63" s="50">
        <f t="shared" si="4"/>
        <v>0</v>
      </c>
      <c r="O63" s="50">
        <f t="shared" si="15"/>
        <v>0</v>
      </c>
      <c r="P63" s="50">
        <f t="shared" si="16"/>
        <v>0</v>
      </c>
      <c r="Q63" s="50">
        <f t="shared" si="17"/>
        <v>0</v>
      </c>
      <c r="R63" s="50">
        <f t="shared" si="18"/>
        <v>0</v>
      </c>
      <c r="S63" s="52">
        <f t="shared" si="5"/>
        <v>0</v>
      </c>
      <c r="T63" s="52">
        <f t="shared" si="6"/>
        <v>0</v>
      </c>
      <c r="U63" s="52">
        <f t="shared" si="7"/>
        <v>0</v>
      </c>
      <c r="V63" s="52">
        <f t="shared" si="8"/>
        <v>0</v>
      </c>
      <c r="W63" s="52">
        <f t="shared" si="9"/>
        <v>0</v>
      </c>
      <c r="X63" s="52">
        <f t="shared" si="10"/>
        <v>0</v>
      </c>
      <c r="Y63" s="333" t="b">
        <f t="shared" si="19"/>
        <v>0</v>
      </c>
      <c r="Z63" s="221">
        <f t="shared" si="12"/>
        <v>1</v>
      </c>
    </row>
    <row r="64" spans="1:26" x14ac:dyDescent="0.2">
      <c r="A64" s="216">
        <v>55</v>
      </c>
      <c r="B64" s="39"/>
      <c r="C64" s="39"/>
      <c r="D64" s="39"/>
      <c r="E64" s="38"/>
      <c r="F64" s="38"/>
      <c r="G64" s="38"/>
      <c r="H64" s="38"/>
      <c r="I64" s="67" t="str">
        <f t="shared" si="1"/>
        <v/>
      </c>
      <c r="J64" s="67" t="str">
        <f t="shared" si="2"/>
        <v/>
      </c>
      <c r="K64" s="52">
        <f t="shared" si="13"/>
        <v>0</v>
      </c>
      <c r="L64" s="52">
        <f t="shared" si="14"/>
        <v>0</v>
      </c>
      <c r="M64" s="50">
        <f t="shared" si="3"/>
        <v>0</v>
      </c>
      <c r="N64" s="50">
        <f t="shared" si="4"/>
        <v>0</v>
      </c>
      <c r="O64" s="50">
        <f t="shared" si="15"/>
        <v>0</v>
      </c>
      <c r="P64" s="50">
        <f t="shared" si="16"/>
        <v>0</v>
      </c>
      <c r="Q64" s="50">
        <f t="shared" si="17"/>
        <v>0</v>
      </c>
      <c r="R64" s="50">
        <f t="shared" si="18"/>
        <v>0</v>
      </c>
      <c r="S64" s="52">
        <f t="shared" si="5"/>
        <v>0</v>
      </c>
      <c r="T64" s="52">
        <f t="shared" si="6"/>
        <v>0</v>
      </c>
      <c r="U64" s="52">
        <f t="shared" si="7"/>
        <v>0</v>
      </c>
      <c r="V64" s="52">
        <f t="shared" si="8"/>
        <v>0</v>
      </c>
      <c r="W64" s="52">
        <f t="shared" si="9"/>
        <v>0</v>
      </c>
      <c r="X64" s="52">
        <f t="shared" si="10"/>
        <v>0</v>
      </c>
      <c r="Y64" s="333" t="b">
        <f t="shared" si="19"/>
        <v>0</v>
      </c>
      <c r="Z64" s="221">
        <f t="shared" si="12"/>
        <v>1</v>
      </c>
    </row>
    <row r="65" spans="1:26" x14ac:dyDescent="0.2">
      <c r="A65" s="216">
        <v>56</v>
      </c>
      <c r="B65" s="39"/>
      <c r="C65" s="39"/>
      <c r="D65" s="39"/>
      <c r="E65" s="38"/>
      <c r="F65" s="38"/>
      <c r="G65" s="38"/>
      <c r="H65" s="38"/>
      <c r="I65" s="67" t="str">
        <f t="shared" si="1"/>
        <v/>
      </c>
      <c r="J65" s="67" t="str">
        <f t="shared" si="2"/>
        <v/>
      </c>
      <c r="K65" s="52">
        <f t="shared" si="13"/>
        <v>0</v>
      </c>
      <c r="L65" s="52">
        <f t="shared" si="14"/>
        <v>0</v>
      </c>
      <c r="M65" s="50">
        <f t="shared" si="3"/>
        <v>0</v>
      </c>
      <c r="N65" s="50">
        <f t="shared" si="4"/>
        <v>0</v>
      </c>
      <c r="O65" s="50">
        <f t="shared" si="15"/>
        <v>0</v>
      </c>
      <c r="P65" s="50">
        <f t="shared" si="16"/>
        <v>0</v>
      </c>
      <c r="Q65" s="50">
        <f t="shared" si="17"/>
        <v>0</v>
      </c>
      <c r="R65" s="50">
        <f t="shared" si="18"/>
        <v>0</v>
      </c>
      <c r="S65" s="52">
        <f t="shared" si="5"/>
        <v>0</v>
      </c>
      <c r="T65" s="52">
        <f t="shared" si="6"/>
        <v>0</v>
      </c>
      <c r="U65" s="52">
        <f t="shared" si="7"/>
        <v>0</v>
      </c>
      <c r="V65" s="52">
        <f t="shared" si="8"/>
        <v>0</v>
      </c>
      <c r="W65" s="52">
        <f t="shared" si="9"/>
        <v>0</v>
      </c>
      <c r="X65" s="52">
        <f t="shared" si="10"/>
        <v>0</v>
      </c>
      <c r="Y65" s="333" t="b">
        <f t="shared" si="19"/>
        <v>0</v>
      </c>
      <c r="Z65" s="221">
        <f t="shared" si="12"/>
        <v>1</v>
      </c>
    </row>
    <row r="66" spans="1:26" x14ac:dyDescent="0.2">
      <c r="A66" s="216">
        <v>57</v>
      </c>
      <c r="B66" s="39"/>
      <c r="C66" s="39"/>
      <c r="D66" s="39"/>
      <c r="E66" s="38"/>
      <c r="F66" s="38"/>
      <c r="G66" s="38"/>
      <c r="H66" s="38"/>
      <c r="I66" s="67" t="str">
        <f t="shared" si="1"/>
        <v/>
      </c>
      <c r="J66" s="67" t="str">
        <f t="shared" si="2"/>
        <v/>
      </c>
      <c r="K66" s="52">
        <f t="shared" si="13"/>
        <v>0</v>
      </c>
      <c r="L66" s="52">
        <f t="shared" si="14"/>
        <v>0</v>
      </c>
      <c r="M66" s="50">
        <f t="shared" si="3"/>
        <v>0</v>
      </c>
      <c r="N66" s="50">
        <f t="shared" si="4"/>
        <v>0</v>
      </c>
      <c r="O66" s="50">
        <f t="shared" si="15"/>
        <v>0</v>
      </c>
      <c r="P66" s="50">
        <f t="shared" si="16"/>
        <v>0</v>
      </c>
      <c r="Q66" s="50">
        <f t="shared" si="17"/>
        <v>0</v>
      </c>
      <c r="R66" s="50">
        <f t="shared" si="18"/>
        <v>0</v>
      </c>
      <c r="S66" s="52">
        <f t="shared" si="5"/>
        <v>0</v>
      </c>
      <c r="T66" s="52">
        <f t="shared" si="6"/>
        <v>0</v>
      </c>
      <c r="U66" s="52">
        <f t="shared" si="7"/>
        <v>0</v>
      </c>
      <c r="V66" s="52">
        <f t="shared" si="8"/>
        <v>0</v>
      </c>
      <c r="W66" s="52">
        <f t="shared" si="9"/>
        <v>0</v>
      </c>
      <c r="X66" s="52">
        <f t="shared" si="10"/>
        <v>0</v>
      </c>
      <c r="Y66" s="333" t="b">
        <f t="shared" si="19"/>
        <v>0</v>
      </c>
      <c r="Z66" s="221">
        <f t="shared" si="12"/>
        <v>1</v>
      </c>
    </row>
    <row r="67" spans="1:26" x14ac:dyDescent="0.2">
      <c r="A67" s="216">
        <v>58</v>
      </c>
      <c r="B67" s="39"/>
      <c r="C67" s="39"/>
      <c r="D67" s="39"/>
      <c r="E67" s="38"/>
      <c r="F67" s="38"/>
      <c r="G67" s="38"/>
      <c r="H67" s="38"/>
      <c r="I67" s="67" t="str">
        <f t="shared" si="1"/>
        <v/>
      </c>
      <c r="J67" s="67" t="str">
        <f t="shared" si="2"/>
        <v/>
      </c>
      <c r="K67" s="52">
        <f t="shared" si="13"/>
        <v>0</v>
      </c>
      <c r="L67" s="52">
        <f t="shared" si="14"/>
        <v>0</v>
      </c>
      <c r="M67" s="50">
        <f t="shared" si="3"/>
        <v>0</v>
      </c>
      <c r="N67" s="50">
        <f t="shared" si="4"/>
        <v>0</v>
      </c>
      <c r="O67" s="50">
        <f t="shared" si="15"/>
        <v>0</v>
      </c>
      <c r="P67" s="50">
        <f t="shared" si="16"/>
        <v>0</v>
      </c>
      <c r="Q67" s="50">
        <f t="shared" si="17"/>
        <v>0</v>
      </c>
      <c r="R67" s="50">
        <f t="shared" si="18"/>
        <v>0</v>
      </c>
      <c r="S67" s="52">
        <f t="shared" si="5"/>
        <v>0</v>
      </c>
      <c r="T67" s="52">
        <f t="shared" si="6"/>
        <v>0</v>
      </c>
      <c r="U67" s="52">
        <f t="shared" si="7"/>
        <v>0</v>
      </c>
      <c r="V67" s="52">
        <f t="shared" si="8"/>
        <v>0</v>
      </c>
      <c r="W67" s="52">
        <f t="shared" si="9"/>
        <v>0</v>
      </c>
      <c r="X67" s="52">
        <f t="shared" si="10"/>
        <v>0</v>
      </c>
      <c r="Y67" s="333" t="b">
        <f t="shared" si="19"/>
        <v>0</v>
      </c>
      <c r="Z67" s="221">
        <f t="shared" si="12"/>
        <v>1</v>
      </c>
    </row>
    <row r="68" spans="1:26" x14ac:dyDescent="0.2">
      <c r="A68" s="216">
        <v>59</v>
      </c>
      <c r="B68" s="39"/>
      <c r="C68" s="39"/>
      <c r="D68" s="39"/>
      <c r="E68" s="38"/>
      <c r="F68" s="38"/>
      <c r="G68" s="38"/>
      <c r="H68" s="38"/>
      <c r="I68" s="67" t="str">
        <f t="shared" si="1"/>
        <v/>
      </c>
      <c r="J68" s="67" t="str">
        <f t="shared" si="2"/>
        <v/>
      </c>
      <c r="K68" s="52">
        <f t="shared" si="13"/>
        <v>0</v>
      </c>
      <c r="L68" s="52">
        <f t="shared" si="14"/>
        <v>0</v>
      </c>
      <c r="M68" s="50">
        <f t="shared" si="3"/>
        <v>0</v>
      </c>
      <c r="N68" s="50">
        <f t="shared" si="4"/>
        <v>0</v>
      </c>
      <c r="O68" s="50">
        <f t="shared" si="15"/>
        <v>0</v>
      </c>
      <c r="P68" s="50">
        <f t="shared" si="16"/>
        <v>0</v>
      </c>
      <c r="Q68" s="50">
        <f t="shared" si="17"/>
        <v>0</v>
      </c>
      <c r="R68" s="50">
        <f t="shared" si="18"/>
        <v>0</v>
      </c>
      <c r="S68" s="52">
        <f t="shared" si="5"/>
        <v>0</v>
      </c>
      <c r="T68" s="52">
        <f t="shared" si="6"/>
        <v>0</v>
      </c>
      <c r="U68" s="52">
        <f t="shared" si="7"/>
        <v>0</v>
      </c>
      <c r="V68" s="52">
        <f t="shared" si="8"/>
        <v>0</v>
      </c>
      <c r="W68" s="52">
        <f t="shared" si="9"/>
        <v>0</v>
      </c>
      <c r="X68" s="52">
        <f t="shared" si="10"/>
        <v>0</v>
      </c>
      <c r="Y68" s="333" t="b">
        <f t="shared" si="19"/>
        <v>0</v>
      </c>
      <c r="Z68" s="221">
        <f t="shared" si="12"/>
        <v>1</v>
      </c>
    </row>
    <row r="69" spans="1:26" x14ac:dyDescent="0.2">
      <c r="A69" s="216">
        <v>60</v>
      </c>
      <c r="B69" s="39"/>
      <c r="C69" s="39"/>
      <c r="D69" s="39"/>
      <c r="E69" s="38"/>
      <c r="F69" s="38"/>
      <c r="G69" s="38"/>
      <c r="H69" s="38"/>
      <c r="I69" s="67" t="str">
        <f t="shared" si="1"/>
        <v/>
      </c>
      <c r="J69" s="67" t="str">
        <f t="shared" si="2"/>
        <v/>
      </c>
      <c r="K69" s="52">
        <f t="shared" si="13"/>
        <v>0</v>
      </c>
      <c r="L69" s="52">
        <f t="shared" si="14"/>
        <v>0</v>
      </c>
      <c r="M69" s="50">
        <f t="shared" si="3"/>
        <v>0</v>
      </c>
      <c r="N69" s="50">
        <f t="shared" si="4"/>
        <v>0</v>
      </c>
      <c r="O69" s="50">
        <f t="shared" si="15"/>
        <v>0</v>
      </c>
      <c r="P69" s="50">
        <f t="shared" si="16"/>
        <v>0</v>
      </c>
      <c r="Q69" s="50">
        <f t="shared" si="17"/>
        <v>0</v>
      </c>
      <c r="R69" s="50">
        <f t="shared" si="18"/>
        <v>0</v>
      </c>
      <c r="S69" s="52">
        <f t="shared" si="5"/>
        <v>0</v>
      </c>
      <c r="T69" s="52">
        <f t="shared" si="6"/>
        <v>0</v>
      </c>
      <c r="U69" s="52">
        <f t="shared" si="7"/>
        <v>0</v>
      </c>
      <c r="V69" s="52">
        <f t="shared" si="8"/>
        <v>0</v>
      </c>
      <c r="W69" s="52">
        <f t="shared" si="9"/>
        <v>0</v>
      </c>
      <c r="X69" s="52">
        <f t="shared" si="10"/>
        <v>0</v>
      </c>
      <c r="Y69" s="333" t="b">
        <f t="shared" si="19"/>
        <v>0</v>
      </c>
      <c r="Z69" s="221">
        <f t="shared" si="12"/>
        <v>1</v>
      </c>
    </row>
    <row r="70" spans="1:26" x14ac:dyDescent="0.2">
      <c r="A70" s="216">
        <v>61</v>
      </c>
      <c r="B70" s="39"/>
      <c r="C70" s="39"/>
      <c r="D70" s="39"/>
      <c r="E70" s="38"/>
      <c r="F70" s="38"/>
      <c r="G70" s="38"/>
      <c r="H70" s="38"/>
      <c r="I70" s="67" t="str">
        <f t="shared" si="1"/>
        <v/>
      </c>
      <c r="J70" s="67" t="str">
        <f t="shared" si="2"/>
        <v/>
      </c>
      <c r="K70" s="52">
        <f t="shared" si="13"/>
        <v>0</v>
      </c>
      <c r="L70" s="52">
        <f t="shared" si="14"/>
        <v>0</v>
      </c>
      <c r="M70" s="50">
        <f t="shared" si="3"/>
        <v>0</v>
      </c>
      <c r="N70" s="50">
        <f t="shared" si="4"/>
        <v>0</v>
      </c>
      <c r="O70" s="50">
        <f t="shared" si="15"/>
        <v>0</v>
      </c>
      <c r="P70" s="50">
        <f t="shared" si="16"/>
        <v>0</v>
      </c>
      <c r="Q70" s="50">
        <f t="shared" si="17"/>
        <v>0</v>
      </c>
      <c r="R70" s="50">
        <f t="shared" si="18"/>
        <v>0</v>
      </c>
      <c r="S70" s="52">
        <f t="shared" si="5"/>
        <v>0</v>
      </c>
      <c r="T70" s="52">
        <f t="shared" si="6"/>
        <v>0</v>
      </c>
      <c r="U70" s="52">
        <f t="shared" si="7"/>
        <v>0</v>
      </c>
      <c r="V70" s="52">
        <f t="shared" si="8"/>
        <v>0</v>
      </c>
      <c r="W70" s="52">
        <f t="shared" si="9"/>
        <v>0</v>
      </c>
      <c r="X70" s="52">
        <f t="shared" si="10"/>
        <v>0</v>
      </c>
      <c r="Y70" s="333" t="b">
        <f t="shared" si="19"/>
        <v>0</v>
      </c>
      <c r="Z70" s="221">
        <f t="shared" si="12"/>
        <v>1</v>
      </c>
    </row>
    <row r="71" spans="1:26" x14ac:dyDescent="0.2">
      <c r="A71" s="216">
        <v>62</v>
      </c>
      <c r="B71" s="39"/>
      <c r="C71" s="39"/>
      <c r="D71" s="39"/>
      <c r="E71" s="38"/>
      <c r="F71" s="38"/>
      <c r="G71" s="38"/>
      <c r="H71" s="38"/>
      <c r="I71" s="67" t="str">
        <f t="shared" si="1"/>
        <v/>
      </c>
      <c r="J71" s="67" t="str">
        <f t="shared" si="2"/>
        <v/>
      </c>
      <c r="K71" s="52">
        <f t="shared" si="13"/>
        <v>0</v>
      </c>
      <c r="L71" s="52">
        <f t="shared" si="14"/>
        <v>0</v>
      </c>
      <c r="M71" s="50">
        <f t="shared" si="3"/>
        <v>0</v>
      </c>
      <c r="N71" s="50">
        <f t="shared" si="4"/>
        <v>0</v>
      </c>
      <c r="O71" s="50">
        <f t="shared" si="15"/>
        <v>0</v>
      </c>
      <c r="P71" s="50">
        <f t="shared" si="16"/>
        <v>0</v>
      </c>
      <c r="Q71" s="50">
        <f t="shared" si="17"/>
        <v>0</v>
      </c>
      <c r="R71" s="50">
        <f t="shared" si="18"/>
        <v>0</v>
      </c>
      <c r="S71" s="52">
        <f t="shared" si="5"/>
        <v>0</v>
      </c>
      <c r="T71" s="52">
        <f t="shared" si="6"/>
        <v>0</v>
      </c>
      <c r="U71" s="52">
        <f t="shared" si="7"/>
        <v>0</v>
      </c>
      <c r="V71" s="52">
        <f t="shared" si="8"/>
        <v>0</v>
      </c>
      <c r="W71" s="52">
        <f t="shared" si="9"/>
        <v>0</v>
      </c>
      <c r="X71" s="52">
        <f t="shared" si="10"/>
        <v>0</v>
      </c>
      <c r="Y71" s="333" t="b">
        <f t="shared" si="19"/>
        <v>0</v>
      </c>
      <c r="Z71" s="221">
        <f t="shared" si="12"/>
        <v>1</v>
      </c>
    </row>
    <row r="72" spans="1:26" x14ac:dyDescent="0.2">
      <c r="A72" s="216">
        <v>63</v>
      </c>
      <c r="B72" s="39"/>
      <c r="C72" s="39"/>
      <c r="D72" s="39"/>
      <c r="E72" s="38"/>
      <c r="F72" s="38"/>
      <c r="G72" s="38"/>
      <c r="H72" s="38"/>
      <c r="I72" s="67" t="str">
        <f t="shared" si="1"/>
        <v/>
      </c>
      <c r="J72" s="67" t="str">
        <f t="shared" si="2"/>
        <v/>
      </c>
      <c r="K72" s="52">
        <f t="shared" si="13"/>
        <v>0</v>
      </c>
      <c r="L72" s="52">
        <f t="shared" si="14"/>
        <v>0</v>
      </c>
      <c r="M72" s="50">
        <f t="shared" si="3"/>
        <v>0</v>
      </c>
      <c r="N72" s="50">
        <f t="shared" si="4"/>
        <v>0</v>
      </c>
      <c r="O72" s="50">
        <f t="shared" si="15"/>
        <v>0</v>
      </c>
      <c r="P72" s="50">
        <f t="shared" si="16"/>
        <v>0</v>
      </c>
      <c r="Q72" s="50">
        <f t="shared" si="17"/>
        <v>0</v>
      </c>
      <c r="R72" s="50">
        <f t="shared" si="18"/>
        <v>0</v>
      </c>
      <c r="S72" s="52">
        <f t="shared" si="5"/>
        <v>0</v>
      </c>
      <c r="T72" s="52">
        <f t="shared" si="6"/>
        <v>0</v>
      </c>
      <c r="U72" s="52">
        <f t="shared" si="7"/>
        <v>0</v>
      </c>
      <c r="V72" s="52">
        <f t="shared" si="8"/>
        <v>0</v>
      </c>
      <c r="W72" s="52">
        <f t="shared" si="9"/>
        <v>0</v>
      </c>
      <c r="X72" s="52">
        <f t="shared" si="10"/>
        <v>0</v>
      </c>
      <c r="Y72" s="333" t="b">
        <f t="shared" si="19"/>
        <v>0</v>
      </c>
      <c r="Z72" s="221">
        <f t="shared" si="12"/>
        <v>1</v>
      </c>
    </row>
    <row r="73" spans="1:26" x14ac:dyDescent="0.2">
      <c r="A73" s="216">
        <v>64</v>
      </c>
      <c r="B73" s="39"/>
      <c r="C73" s="39"/>
      <c r="D73" s="39"/>
      <c r="E73" s="38"/>
      <c r="F73" s="38"/>
      <c r="G73" s="38"/>
      <c r="H73" s="38"/>
      <c r="I73" s="67" t="str">
        <f t="shared" si="1"/>
        <v/>
      </c>
      <c r="J73" s="67" t="str">
        <f t="shared" si="2"/>
        <v/>
      </c>
      <c r="K73" s="52">
        <f t="shared" si="13"/>
        <v>0</v>
      </c>
      <c r="L73" s="52">
        <f t="shared" si="14"/>
        <v>0</v>
      </c>
      <c r="M73" s="50">
        <f t="shared" si="3"/>
        <v>0</v>
      </c>
      <c r="N73" s="50">
        <f t="shared" si="4"/>
        <v>0</v>
      </c>
      <c r="O73" s="50">
        <f t="shared" si="15"/>
        <v>0</v>
      </c>
      <c r="P73" s="50">
        <f t="shared" si="16"/>
        <v>0</v>
      </c>
      <c r="Q73" s="50">
        <f t="shared" si="17"/>
        <v>0</v>
      </c>
      <c r="R73" s="50">
        <f t="shared" si="18"/>
        <v>0</v>
      </c>
      <c r="S73" s="52">
        <f t="shared" si="5"/>
        <v>0</v>
      </c>
      <c r="T73" s="52">
        <f t="shared" si="6"/>
        <v>0</v>
      </c>
      <c r="U73" s="52">
        <f t="shared" si="7"/>
        <v>0</v>
      </c>
      <c r="V73" s="52">
        <f t="shared" si="8"/>
        <v>0</v>
      </c>
      <c r="W73" s="52">
        <f t="shared" si="9"/>
        <v>0</v>
      </c>
      <c r="X73" s="52">
        <f t="shared" si="10"/>
        <v>0</v>
      </c>
      <c r="Y73" s="333" t="b">
        <f t="shared" si="19"/>
        <v>0</v>
      </c>
      <c r="Z73" s="221">
        <f t="shared" si="12"/>
        <v>1</v>
      </c>
    </row>
    <row r="74" spans="1:26" x14ac:dyDescent="0.2">
      <c r="A74" s="216">
        <v>65</v>
      </c>
      <c r="B74" s="39"/>
      <c r="C74" s="39"/>
      <c r="D74" s="39"/>
      <c r="E74" s="38"/>
      <c r="F74" s="38"/>
      <c r="G74" s="38"/>
      <c r="H74" s="38"/>
      <c r="I74" s="67" t="str">
        <f t="shared" ref="I74:I137" si="20">IF(OR($B74="",$C74="",$D74="",$E74="",$E74&lt;an_initial,$E74&gt;an_final,$Y74=FALSE),"",IF(OR($F74="X",$F74="x"),BREV_APL/Z74,IF(OR($G74="X",$G74="x"),BREV_INT/Z74,IF(OR($H74="X",$H74="x"),BREV_ROM/Z74,""))))</f>
        <v/>
      </c>
      <c r="J74" s="67" t="str">
        <f t="shared" ref="J74:J137" si="21">IF(OR($B74="",$C74="",$D74="",$E74="",$E74&gt;an_final,$Y74=FALSE),"",IF(OR($F74="X",$F74="x"),BREV_APL/Z74,IF(OR($G74="X",$G74="x"),BREV_INT/Z74,IF(OR($H74="X",$H74="x"),BREV_ROM/Z74,""))))</f>
        <v/>
      </c>
      <c r="K74" s="52">
        <f t="shared" si="13"/>
        <v>0</v>
      </c>
      <c r="L74" s="52">
        <f t="shared" si="14"/>
        <v>0</v>
      </c>
      <c r="M74" s="50">
        <f t="shared" ref="M74:M137" si="22">IF(OR($F74="X",$F74="x"),$I74,0)</f>
        <v>0</v>
      </c>
      <c r="N74" s="50">
        <f t="shared" ref="N74:N137" si="23">IF(OR($F74="X",$F74="x"),$J74,0)</f>
        <v>0</v>
      </c>
      <c r="O74" s="50">
        <f t="shared" si="15"/>
        <v>0</v>
      </c>
      <c r="P74" s="50">
        <f t="shared" si="16"/>
        <v>0</v>
      </c>
      <c r="Q74" s="50">
        <f t="shared" si="17"/>
        <v>0</v>
      </c>
      <c r="R74" s="50">
        <f t="shared" si="18"/>
        <v>0</v>
      </c>
      <c r="S74" s="52">
        <f t="shared" ref="S74:S137" si="24">IF(OR($B74="",$C74="",$D74="",$Y74=FALSE),0,IF(AND($E74&gt;=an_initial,$F74&lt;&gt;""),1,0))</f>
        <v>0</v>
      </c>
      <c r="T74" s="52">
        <f t="shared" ref="T74:T137" si="25">IF(OR($B74="",$C74="",$D74="",$E74="",$Y74=FALSE),0,IF($F74&lt;&gt;"",1,0))</f>
        <v>0</v>
      </c>
      <c r="U74" s="52">
        <f t="shared" ref="U74:U137" si="26">IF(OR($B74="",$C74="",$D74="",$E74="",$Y74=FALSE),0,IF(AND($E74&gt;=an_initial,$G74&lt;&gt;""),1,0))</f>
        <v>0</v>
      </c>
      <c r="V74" s="52">
        <f t="shared" ref="V74:V137" si="27">IF(OR($B74="",$C74="",$D74="",$E74="",$Y74=FALSE),0,IF($G74&lt;&gt;"",1,0))</f>
        <v>0</v>
      </c>
      <c r="W74" s="52">
        <f t="shared" ref="W74:W137" si="28">IF(OR($B74="",$C74="",$D74="",$E74="",$Y74=FALSE),0,IF(AND($E74&gt;=an_initial,$H74&lt;&gt;""),1,0))</f>
        <v>0</v>
      </c>
      <c r="X74" s="52">
        <f t="shared" ref="X74:X137" si="29">IF(OR($B74="",$C74="",$D74="",$E74="",$Y74=FALSE),0,IF($H74&lt;&gt;"",1,0))</f>
        <v>0</v>
      </c>
      <c r="Y74" s="333" t="b">
        <f t="shared" ref="Y74:Y137" si="30">IF(nume_candidat="",FALSE,ISNUMBER(SEARCH(nume_candidat,$B74)))</f>
        <v>0</v>
      </c>
      <c r="Z74" s="221">
        <f t="shared" ref="Z74:Z137" si="31">LEN(B74)-LEN(SUBSTITUTE(B74,",",""))+1</f>
        <v>1</v>
      </c>
    </row>
    <row r="75" spans="1:26" x14ac:dyDescent="0.2">
      <c r="A75" s="216">
        <v>66</v>
      </c>
      <c r="B75" s="39"/>
      <c r="C75" s="39"/>
      <c r="D75" s="39"/>
      <c r="E75" s="38"/>
      <c r="F75" s="38"/>
      <c r="G75" s="38"/>
      <c r="H75" s="38"/>
      <c r="I75" s="67" t="str">
        <f t="shared" si="20"/>
        <v/>
      </c>
      <c r="J75" s="67" t="str">
        <f t="shared" si="21"/>
        <v/>
      </c>
      <c r="K75" s="52">
        <f t="shared" ref="K75:L79" si="32">S75+U75+W75</f>
        <v>0</v>
      </c>
      <c r="L75" s="52">
        <f t="shared" si="32"/>
        <v>0</v>
      </c>
      <c r="M75" s="50">
        <f t="shared" si="22"/>
        <v>0</v>
      </c>
      <c r="N75" s="50">
        <f t="shared" si="23"/>
        <v>0</v>
      </c>
      <c r="O75" s="50">
        <f>IF(OR($G75="X",$G75="x"),$I75,0)</f>
        <v>0</v>
      </c>
      <c r="P75" s="50">
        <f>IF(OR($G75="X",$G75="x"),$J75,0)</f>
        <v>0</v>
      </c>
      <c r="Q75" s="50">
        <f>IF(OR($H75="X",$H75="x"),$I75,0)</f>
        <v>0</v>
      </c>
      <c r="R75" s="50">
        <f>IF(OR($H75="X",$H75="x"),$J75,0)</f>
        <v>0</v>
      </c>
      <c r="S75" s="52">
        <f t="shared" si="24"/>
        <v>0</v>
      </c>
      <c r="T75" s="52">
        <f t="shared" si="25"/>
        <v>0</v>
      </c>
      <c r="U75" s="52">
        <f t="shared" si="26"/>
        <v>0</v>
      </c>
      <c r="V75" s="52">
        <f t="shared" si="27"/>
        <v>0</v>
      </c>
      <c r="W75" s="52">
        <f t="shared" si="28"/>
        <v>0</v>
      </c>
      <c r="X75" s="52">
        <f t="shared" si="29"/>
        <v>0</v>
      </c>
      <c r="Y75" s="333" t="b">
        <f t="shared" si="30"/>
        <v>0</v>
      </c>
      <c r="Z75" s="221">
        <f t="shared" si="31"/>
        <v>1</v>
      </c>
    </row>
    <row r="76" spans="1:26" x14ac:dyDescent="0.2">
      <c r="A76" s="216">
        <v>67</v>
      </c>
      <c r="B76" s="39"/>
      <c r="C76" s="39"/>
      <c r="D76" s="39"/>
      <c r="E76" s="38"/>
      <c r="F76" s="38"/>
      <c r="G76" s="38"/>
      <c r="H76" s="38"/>
      <c r="I76" s="67" t="str">
        <f t="shared" si="20"/>
        <v/>
      </c>
      <c r="J76" s="67" t="str">
        <f t="shared" si="21"/>
        <v/>
      </c>
      <c r="K76" s="52">
        <f t="shared" si="32"/>
        <v>0</v>
      </c>
      <c r="L76" s="52">
        <f t="shared" si="32"/>
        <v>0</v>
      </c>
      <c r="M76" s="50">
        <f t="shared" si="22"/>
        <v>0</v>
      </c>
      <c r="N76" s="50">
        <f t="shared" si="23"/>
        <v>0</v>
      </c>
      <c r="O76" s="50">
        <f>IF(OR($G76="X",$G76="x"),$I76,0)</f>
        <v>0</v>
      </c>
      <c r="P76" s="50">
        <f>IF(OR($G76="X",$G76="x"),$J76,0)</f>
        <v>0</v>
      </c>
      <c r="Q76" s="50">
        <f>IF(OR($H76="X",$H76="x"),$I76,0)</f>
        <v>0</v>
      </c>
      <c r="R76" s="50">
        <f>IF(OR($H76="X",$H76="x"),$J76,0)</f>
        <v>0</v>
      </c>
      <c r="S76" s="52">
        <f t="shared" si="24"/>
        <v>0</v>
      </c>
      <c r="T76" s="52">
        <f t="shared" si="25"/>
        <v>0</v>
      </c>
      <c r="U76" s="52">
        <f t="shared" si="26"/>
        <v>0</v>
      </c>
      <c r="V76" s="52">
        <f t="shared" si="27"/>
        <v>0</v>
      </c>
      <c r="W76" s="52">
        <f t="shared" si="28"/>
        <v>0</v>
      </c>
      <c r="X76" s="52">
        <f t="shared" si="29"/>
        <v>0</v>
      </c>
      <c r="Y76" s="333" t="b">
        <f t="shared" si="30"/>
        <v>0</v>
      </c>
      <c r="Z76" s="221">
        <f t="shared" si="31"/>
        <v>1</v>
      </c>
    </row>
    <row r="77" spans="1:26" x14ac:dyDescent="0.2">
      <c r="A77" s="216">
        <v>68</v>
      </c>
      <c r="B77" s="39"/>
      <c r="C77" s="39"/>
      <c r="D77" s="39"/>
      <c r="E77" s="38"/>
      <c r="F77" s="38"/>
      <c r="G77" s="38"/>
      <c r="H77" s="38"/>
      <c r="I77" s="67" t="str">
        <f t="shared" si="20"/>
        <v/>
      </c>
      <c r="J77" s="67" t="str">
        <f t="shared" si="21"/>
        <v/>
      </c>
      <c r="K77" s="52">
        <f t="shared" si="32"/>
        <v>0</v>
      </c>
      <c r="L77" s="52">
        <f t="shared" si="32"/>
        <v>0</v>
      </c>
      <c r="M77" s="50">
        <f t="shared" si="22"/>
        <v>0</v>
      </c>
      <c r="N77" s="50">
        <f t="shared" si="23"/>
        <v>0</v>
      </c>
      <c r="O77" s="50">
        <f>IF(OR($G77="X",$G77="x"),$I77,0)</f>
        <v>0</v>
      </c>
      <c r="P77" s="50">
        <f>IF(OR($G77="X",$G77="x"),$J77,0)</f>
        <v>0</v>
      </c>
      <c r="Q77" s="50">
        <f>IF(OR($H77="X",$H77="x"),$I77,0)</f>
        <v>0</v>
      </c>
      <c r="R77" s="50">
        <f>IF(OR($H77="X",$H77="x"),$J77,0)</f>
        <v>0</v>
      </c>
      <c r="S77" s="52">
        <f t="shared" si="24"/>
        <v>0</v>
      </c>
      <c r="T77" s="52">
        <f t="shared" si="25"/>
        <v>0</v>
      </c>
      <c r="U77" s="52">
        <f t="shared" si="26"/>
        <v>0</v>
      </c>
      <c r="V77" s="52">
        <f t="shared" si="27"/>
        <v>0</v>
      </c>
      <c r="W77" s="52">
        <f t="shared" si="28"/>
        <v>0</v>
      </c>
      <c r="X77" s="52">
        <f t="shared" si="29"/>
        <v>0</v>
      </c>
      <c r="Y77" s="333" t="b">
        <f t="shared" si="30"/>
        <v>0</v>
      </c>
      <c r="Z77" s="221">
        <f t="shared" si="31"/>
        <v>1</v>
      </c>
    </row>
    <row r="78" spans="1:26" x14ac:dyDescent="0.2">
      <c r="A78" s="216">
        <v>69</v>
      </c>
      <c r="B78" s="39"/>
      <c r="C78" s="39"/>
      <c r="D78" s="39"/>
      <c r="E78" s="38"/>
      <c r="F78" s="38"/>
      <c r="G78" s="38"/>
      <c r="H78" s="38"/>
      <c r="I78" s="67" t="str">
        <f t="shared" si="20"/>
        <v/>
      </c>
      <c r="J78" s="67" t="str">
        <f t="shared" si="21"/>
        <v/>
      </c>
      <c r="K78" s="52">
        <f t="shared" si="32"/>
        <v>0</v>
      </c>
      <c r="L78" s="52">
        <f t="shared" si="32"/>
        <v>0</v>
      </c>
      <c r="M78" s="50">
        <f t="shared" si="22"/>
        <v>0</v>
      </c>
      <c r="N78" s="50">
        <f t="shared" si="23"/>
        <v>0</v>
      </c>
      <c r="O78" s="50">
        <f>IF(OR($G78="X",$G78="x"),$I78,0)</f>
        <v>0</v>
      </c>
      <c r="P78" s="50">
        <f>IF(OR($G78="X",$G78="x"),$J78,0)</f>
        <v>0</v>
      </c>
      <c r="Q78" s="50">
        <f>IF(OR($H78="X",$H78="x"),$I78,0)</f>
        <v>0</v>
      </c>
      <c r="R78" s="50">
        <f>IF(OR($H78="X",$H78="x"),$J78,0)</f>
        <v>0</v>
      </c>
      <c r="S78" s="52">
        <f t="shared" si="24"/>
        <v>0</v>
      </c>
      <c r="T78" s="52">
        <f t="shared" si="25"/>
        <v>0</v>
      </c>
      <c r="U78" s="52">
        <f t="shared" si="26"/>
        <v>0</v>
      </c>
      <c r="V78" s="52">
        <f t="shared" si="27"/>
        <v>0</v>
      </c>
      <c r="W78" s="52">
        <f t="shared" si="28"/>
        <v>0</v>
      </c>
      <c r="X78" s="52">
        <f t="shared" si="29"/>
        <v>0</v>
      </c>
      <c r="Y78" s="333" t="b">
        <f t="shared" si="30"/>
        <v>0</v>
      </c>
      <c r="Z78" s="221">
        <f t="shared" si="31"/>
        <v>1</v>
      </c>
    </row>
    <row r="79" spans="1:26" x14ac:dyDescent="0.2">
      <c r="A79" s="216">
        <v>70</v>
      </c>
      <c r="B79" s="39"/>
      <c r="C79" s="39"/>
      <c r="D79" s="39"/>
      <c r="E79" s="38"/>
      <c r="F79" s="38"/>
      <c r="G79" s="38"/>
      <c r="H79" s="38"/>
      <c r="I79" s="67" t="str">
        <f t="shared" si="20"/>
        <v/>
      </c>
      <c r="J79" s="67" t="str">
        <f t="shared" si="21"/>
        <v/>
      </c>
      <c r="K79" s="52">
        <f t="shared" si="32"/>
        <v>0</v>
      </c>
      <c r="L79" s="52">
        <f t="shared" si="32"/>
        <v>0</v>
      </c>
      <c r="M79" s="50">
        <f t="shared" si="22"/>
        <v>0</v>
      </c>
      <c r="N79" s="50">
        <f t="shared" si="23"/>
        <v>0</v>
      </c>
      <c r="O79" s="50">
        <f>IF(OR($G79="X",$G79="x"),$I79,0)</f>
        <v>0</v>
      </c>
      <c r="P79" s="50">
        <f>IF(OR($G79="X",$G79="x"),$J79,0)</f>
        <v>0</v>
      </c>
      <c r="Q79" s="50">
        <f>IF(OR($H79="X",$H79="x"),$I79,0)</f>
        <v>0</v>
      </c>
      <c r="R79" s="50">
        <f>IF(OR($H79="X",$H79="x"),$J79,0)</f>
        <v>0</v>
      </c>
      <c r="S79" s="52">
        <f t="shared" si="24"/>
        <v>0</v>
      </c>
      <c r="T79" s="52">
        <f t="shared" si="25"/>
        <v>0</v>
      </c>
      <c r="U79" s="52">
        <f t="shared" si="26"/>
        <v>0</v>
      </c>
      <c r="V79" s="52">
        <f t="shared" si="27"/>
        <v>0</v>
      </c>
      <c r="W79" s="52">
        <f t="shared" si="28"/>
        <v>0</v>
      </c>
      <c r="X79" s="52">
        <f t="shared" si="29"/>
        <v>0</v>
      </c>
      <c r="Y79" s="333" t="b">
        <f t="shared" si="30"/>
        <v>0</v>
      </c>
      <c r="Z79" s="221">
        <f t="shared" si="31"/>
        <v>1</v>
      </c>
    </row>
    <row r="80" spans="1:26" x14ac:dyDescent="0.2">
      <c r="A80" s="216">
        <v>71</v>
      </c>
      <c r="B80" s="39"/>
      <c r="C80" s="39"/>
      <c r="D80" s="39"/>
      <c r="E80" s="38"/>
      <c r="F80" s="38"/>
      <c r="G80" s="38"/>
      <c r="H80" s="38"/>
      <c r="I80" s="67" t="str">
        <f t="shared" si="20"/>
        <v/>
      </c>
      <c r="J80" s="67" t="str">
        <f t="shared" si="21"/>
        <v/>
      </c>
      <c r="K80" s="52">
        <f t="shared" ref="K80:K143" si="33">S80+U80+W80</f>
        <v>0</v>
      </c>
      <c r="L80" s="52">
        <f t="shared" ref="L80:L143" si="34">T80+V80+X80</f>
        <v>0</v>
      </c>
      <c r="M80" s="50">
        <f t="shared" si="22"/>
        <v>0</v>
      </c>
      <c r="N80" s="50">
        <f t="shared" si="23"/>
        <v>0</v>
      </c>
      <c r="O80" s="50">
        <f t="shared" ref="O80:O143" si="35">IF(OR($G80="X",$G80="x"),$I80,0)</f>
        <v>0</v>
      </c>
      <c r="P80" s="50">
        <f t="shared" ref="P80:P143" si="36">IF(OR($G80="X",$G80="x"),$J80,0)</f>
        <v>0</v>
      </c>
      <c r="Q80" s="50">
        <f t="shared" ref="Q80:Q143" si="37">IF(OR($H80="X",$H80="x"),$I80,0)</f>
        <v>0</v>
      </c>
      <c r="R80" s="50">
        <f t="shared" ref="R80:R143" si="38">IF(OR($H80="X",$H80="x"),$J80,0)</f>
        <v>0</v>
      </c>
      <c r="S80" s="52">
        <f t="shared" si="24"/>
        <v>0</v>
      </c>
      <c r="T80" s="52">
        <f t="shared" si="25"/>
        <v>0</v>
      </c>
      <c r="U80" s="52">
        <f t="shared" si="26"/>
        <v>0</v>
      </c>
      <c r="V80" s="52">
        <f t="shared" si="27"/>
        <v>0</v>
      </c>
      <c r="W80" s="52">
        <f t="shared" si="28"/>
        <v>0</v>
      </c>
      <c r="X80" s="52">
        <f t="shared" si="29"/>
        <v>0</v>
      </c>
      <c r="Y80" s="333" t="b">
        <f t="shared" si="30"/>
        <v>0</v>
      </c>
      <c r="Z80" s="221">
        <f t="shared" si="31"/>
        <v>1</v>
      </c>
    </row>
    <row r="81" spans="1:26" x14ac:dyDescent="0.2">
      <c r="A81" s="216">
        <v>72</v>
      </c>
      <c r="B81" s="39"/>
      <c r="C81" s="39"/>
      <c r="D81" s="39"/>
      <c r="E81" s="38"/>
      <c r="F81" s="38"/>
      <c r="G81" s="38"/>
      <c r="H81" s="38"/>
      <c r="I81" s="67" t="str">
        <f t="shared" si="20"/>
        <v/>
      </c>
      <c r="J81" s="67" t="str">
        <f t="shared" si="21"/>
        <v/>
      </c>
      <c r="K81" s="52">
        <f t="shared" si="33"/>
        <v>0</v>
      </c>
      <c r="L81" s="52">
        <f t="shared" si="34"/>
        <v>0</v>
      </c>
      <c r="M81" s="50">
        <f t="shared" si="22"/>
        <v>0</v>
      </c>
      <c r="N81" s="50">
        <f t="shared" si="23"/>
        <v>0</v>
      </c>
      <c r="O81" s="50">
        <f t="shared" si="35"/>
        <v>0</v>
      </c>
      <c r="P81" s="50">
        <f t="shared" si="36"/>
        <v>0</v>
      </c>
      <c r="Q81" s="50">
        <f t="shared" si="37"/>
        <v>0</v>
      </c>
      <c r="R81" s="50">
        <f t="shared" si="38"/>
        <v>0</v>
      </c>
      <c r="S81" s="52">
        <f t="shared" si="24"/>
        <v>0</v>
      </c>
      <c r="T81" s="52">
        <f t="shared" si="25"/>
        <v>0</v>
      </c>
      <c r="U81" s="52">
        <f t="shared" si="26"/>
        <v>0</v>
      </c>
      <c r="V81" s="52">
        <f t="shared" si="27"/>
        <v>0</v>
      </c>
      <c r="W81" s="52">
        <f t="shared" si="28"/>
        <v>0</v>
      </c>
      <c r="X81" s="52">
        <f t="shared" si="29"/>
        <v>0</v>
      </c>
      <c r="Y81" s="333" t="b">
        <f t="shared" si="30"/>
        <v>0</v>
      </c>
      <c r="Z81" s="221">
        <f t="shared" si="31"/>
        <v>1</v>
      </c>
    </row>
    <row r="82" spans="1:26" x14ac:dyDescent="0.2">
      <c r="A82" s="216">
        <v>73</v>
      </c>
      <c r="B82" s="39"/>
      <c r="C82" s="39"/>
      <c r="D82" s="39"/>
      <c r="E82" s="38"/>
      <c r="F82" s="38"/>
      <c r="G82" s="38"/>
      <c r="H82" s="38"/>
      <c r="I82" s="67" t="str">
        <f t="shared" si="20"/>
        <v/>
      </c>
      <c r="J82" s="67" t="str">
        <f t="shared" si="21"/>
        <v/>
      </c>
      <c r="K82" s="52">
        <f t="shared" si="33"/>
        <v>0</v>
      </c>
      <c r="L82" s="52">
        <f t="shared" si="34"/>
        <v>0</v>
      </c>
      <c r="M82" s="50">
        <f t="shared" si="22"/>
        <v>0</v>
      </c>
      <c r="N82" s="50">
        <f t="shared" si="23"/>
        <v>0</v>
      </c>
      <c r="O82" s="50">
        <f t="shared" si="35"/>
        <v>0</v>
      </c>
      <c r="P82" s="50">
        <f t="shared" si="36"/>
        <v>0</v>
      </c>
      <c r="Q82" s="50">
        <f t="shared" si="37"/>
        <v>0</v>
      </c>
      <c r="R82" s="50">
        <f t="shared" si="38"/>
        <v>0</v>
      </c>
      <c r="S82" s="52">
        <f t="shared" si="24"/>
        <v>0</v>
      </c>
      <c r="T82" s="52">
        <f t="shared" si="25"/>
        <v>0</v>
      </c>
      <c r="U82" s="52">
        <f t="shared" si="26"/>
        <v>0</v>
      </c>
      <c r="V82" s="52">
        <f t="shared" si="27"/>
        <v>0</v>
      </c>
      <c r="W82" s="52">
        <f t="shared" si="28"/>
        <v>0</v>
      </c>
      <c r="X82" s="52">
        <f t="shared" si="29"/>
        <v>0</v>
      </c>
      <c r="Y82" s="333" t="b">
        <f t="shared" si="30"/>
        <v>0</v>
      </c>
      <c r="Z82" s="221">
        <f t="shared" si="31"/>
        <v>1</v>
      </c>
    </row>
    <row r="83" spans="1:26" x14ac:dyDescent="0.2">
      <c r="A83" s="216">
        <v>74</v>
      </c>
      <c r="B83" s="39"/>
      <c r="C83" s="39"/>
      <c r="D83" s="39"/>
      <c r="E83" s="38"/>
      <c r="F83" s="38"/>
      <c r="G83" s="38"/>
      <c r="H83" s="38"/>
      <c r="I83" s="67" t="str">
        <f t="shared" si="20"/>
        <v/>
      </c>
      <c r="J83" s="67" t="str">
        <f t="shared" si="21"/>
        <v/>
      </c>
      <c r="K83" s="52">
        <f t="shared" si="33"/>
        <v>0</v>
      </c>
      <c r="L83" s="52">
        <f t="shared" si="34"/>
        <v>0</v>
      </c>
      <c r="M83" s="50">
        <f t="shared" si="22"/>
        <v>0</v>
      </c>
      <c r="N83" s="50">
        <f t="shared" si="23"/>
        <v>0</v>
      </c>
      <c r="O83" s="50">
        <f t="shared" si="35"/>
        <v>0</v>
      </c>
      <c r="P83" s="50">
        <f t="shared" si="36"/>
        <v>0</v>
      </c>
      <c r="Q83" s="50">
        <f t="shared" si="37"/>
        <v>0</v>
      </c>
      <c r="R83" s="50">
        <f t="shared" si="38"/>
        <v>0</v>
      </c>
      <c r="S83" s="52">
        <f t="shared" si="24"/>
        <v>0</v>
      </c>
      <c r="T83" s="52">
        <f t="shared" si="25"/>
        <v>0</v>
      </c>
      <c r="U83" s="52">
        <f t="shared" si="26"/>
        <v>0</v>
      </c>
      <c r="V83" s="52">
        <f t="shared" si="27"/>
        <v>0</v>
      </c>
      <c r="W83" s="52">
        <f t="shared" si="28"/>
        <v>0</v>
      </c>
      <c r="X83" s="52">
        <f t="shared" si="29"/>
        <v>0</v>
      </c>
      <c r="Y83" s="333" t="b">
        <f t="shared" si="30"/>
        <v>0</v>
      </c>
      <c r="Z83" s="221">
        <f t="shared" si="31"/>
        <v>1</v>
      </c>
    </row>
    <row r="84" spans="1:26" x14ac:dyDescent="0.2">
      <c r="A84" s="216">
        <v>75</v>
      </c>
      <c r="B84" s="39"/>
      <c r="C84" s="39"/>
      <c r="D84" s="39"/>
      <c r="E84" s="38"/>
      <c r="F84" s="38"/>
      <c r="G84" s="38"/>
      <c r="H84" s="38"/>
      <c r="I84" s="67" t="str">
        <f t="shared" si="20"/>
        <v/>
      </c>
      <c r="J84" s="67" t="str">
        <f t="shared" si="21"/>
        <v/>
      </c>
      <c r="K84" s="52">
        <f t="shared" si="33"/>
        <v>0</v>
      </c>
      <c r="L84" s="52">
        <f t="shared" si="34"/>
        <v>0</v>
      </c>
      <c r="M84" s="50">
        <f t="shared" si="22"/>
        <v>0</v>
      </c>
      <c r="N84" s="50">
        <f t="shared" si="23"/>
        <v>0</v>
      </c>
      <c r="O84" s="50">
        <f t="shared" si="35"/>
        <v>0</v>
      </c>
      <c r="P84" s="50">
        <f t="shared" si="36"/>
        <v>0</v>
      </c>
      <c r="Q84" s="50">
        <f t="shared" si="37"/>
        <v>0</v>
      </c>
      <c r="R84" s="50">
        <f t="shared" si="38"/>
        <v>0</v>
      </c>
      <c r="S84" s="52">
        <f t="shared" si="24"/>
        <v>0</v>
      </c>
      <c r="T84" s="52">
        <f t="shared" si="25"/>
        <v>0</v>
      </c>
      <c r="U84" s="52">
        <f t="shared" si="26"/>
        <v>0</v>
      </c>
      <c r="V84" s="52">
        <f t="shared" si="27"/>
        <v>0</v>
      </c>
      <c r="W84" s="52">
        <f t="shared" si="28"/>
        <v>0</v>
      </c>
      <c r="X84" s="52">
        <f t="shared" si="29"/>
        <v>0</v>
      </c>
      <c r="Y84" s="333" t="b">
        <f t="shared" si="30"/>
        <v>0</v>
      </c>
      <c r="Z84" s="221">
        <f t="shared" si="31"/>
        <v>1</v>
      </c>
    </row>
    <row r="85" spans="1:26" x14ac:dyDescent="0.2">
      <c r="A85" s="216">
        <v>76</v>
      </c>
      <c r="B85" s="39"/>
      <c r="C85" s="39"/>
      <c r="D85" s="39"/>
      <c r="E85" s="38"/>
      <c r="F85" s="38"/>
      <c r="G85" s="38"/>
      <c r="H85" s="38"/>
      <c r="I85" s="67" t="str">
        <f t="shared" si="20"/>
        <v/>
      </c>
      <c r="J85" s="67" t="str">
        <f t="shared" si="21"/>
        <v/>
      </c>
      <c r="K85" s="52">
        <f t="shared" si="33"/>
        <v>0</v>
      </c>
      <c r="L85" s="52">
        <f t="shared" si="34"/>
        <v>0</v>
      </c>
      <c r="M85" s="50">
        <f t="shared" si="22"/>
        <v>0</v>
      </c>
      <c r="N85" s="50">
        <f t="shared" si="23"/>
        <v>0</v>
      </c>
      <c r="O85" s="50">
        <f t="shared" si="35"/>
        <v>0</v>
      </c>
      <c r="P85" s="50">
        <f t="shared" si="36"/>
        <v>0</v>
      </c>
      <c r="Q85" s="50">
        <f t="shared" si="37"/>
        <v>0</v>
      </c>
      <c r="R85" s="50">
        <f t="shared" si="38"/>
        <v>0</v>
      </c>
      <c r="S85" s="52">
        <f t="shared" si="24"/>
        <v>0</v>
      </c>
      <c r="T85" s="52">
        <f t="shared" si="25"/>
        <v>0</v>
      </c>
      <c r="U85" s="52">
        <f t="shared" si="26"/>
        <v>0</v>
      </c>
      <c r="V85" s="52">
        <f t="shared" si="27"/>
        <v>0</v>
      </c>
      <c r="W85" s="52">
        <f t="shared" si="28"/>
        <v>0</v>
      </c>
      <c r="X85" s="52">
        <f t="shared" si="29"/>
        <v>0</v>
      </c>
      <c r="Y85" s="333" t="b">
        <f t="shared" si="30"/>
        <v>0</v>
      </c>
      <c r="Z85" s="221">
        <f t="shared" si="31"/>
        <v>1</v>
      </c>
    </row>
    <row r="86" spans="1:26" x14ac:dyDescent="0.2">
      <c r="A86" s="216">
        <v>77</v>
      </c>
      <c r="B86" s="39"/>
      <c r="C86" s="39"/>
      <c r="D86" s="39"/>
      <c r="E86" s="38"/>
      <c r="F86" s="38"/>
      <c r="G86" s="38"/>
      <c r="H86" s="38"/>
      <c r="I86" s="67" t="str">
        <f t="shared" si="20"/>
        <v/>
      </c>
      <c r="J86" s="67" t="str">
        <f t="shared" si="21"/>
        <v/>
      </c>
      <c r="K86" s="52">
        <f t="shared" si="33"/>
        <v>0</v>
      </c>
      <c r="L86" s="52">
        <f t="shared" si="34"/>
        <v>0</v>
      </c>
      <c r="M86" s="50">
        <f t="shared" si="22"/>
        <v>0</v>
      </c>
      <c r="N86" s="50">
        <f t="shared" si="23"/>
        <v>0</v>
      </c>
      <c r="O86" s="50">
        <f t="shared" si="35"/>
        <v>0</v>
      </c>
      <c r="P86" s="50">
        <f t="shared" si="36"/>
        <v>0</v>
      </c>
      <c r="Q86" s="50">
        <f t="shared" si="37"/>
        <v>0</v>
      </c>
      <c r="R86" s="50">
        <f t="shared" si="38"/>
        <v>0</v>
      </c>
      <c r="S86" s="52">
        <f t="shared" si="24"/>
        <v>0</v>
      </c>
      <c r="T86" s="52">
        <f t="shared" si="25"/>
        <v>0</v>
      </c>
      <c r="U86" s="52">
        <f t="shared" si="26"/>
        <v>0</v>
      </c>
      <c r="V86" s="52">
        <f t="shared" si="27"/>
        <v>0</v>
      </c>
      <c r="W86" s="52">
        <f t="shared" si="28"/>
        <v>0</v>
      </c>
      <c r="X86" s="52">
        <f t="shared" si="29"/>
        <v>0</v>
      </c>
      <c r="Y86" s="333" t="b">
        <f t="shared" si="30"/>
        <v>0</v>
      </c>
      <c r="Z86" s="221">
        <f t="shared" si="31"/>
        <v>1</v>
      </c>
    </row>
    <row r="87" spans="1:26" x14ac:dyDescent="0.2">
      <c r="A87" s="216">
        <v>78</v>
      </c>
      <c r="B87" s="39"/>
      <c r="C87" s="39"/>
      <c r="D87" s="39"/>
      <c r="E87" s="38"/>
      <c r="F87" s="38"/>
      <c r="G87" s="38"/>
      <c r="H87" s="38"/>
      <c r="I87" s="67" t="str">
        <f t="shared" si="20"/>
        <v/>
      </c>
      <c r="J87" s="67" t="str">
        <f t="shared" si="21"/>
        <v/>
      </c>
      <c r="K87" s="52">
        <f t="shared" si="33"/>
        <v>0</v>
      </c>
      <c r="L87" s="52">
        <f t="shared" si="34"/>
        <v>0</v>
      </c>
      <c r="M87" s="50">
        <f t="shared" si="22"/>
        <v>0</v>
      </c>
      <c r="N87" s="50">
        <f t="shared" si="23"/>
        <v>0</v>
      </c>
      <c r="O87" s="50">
        <f t="shared" si="35"/>
        <v>0</v>
      </c>
      <c r="P87" s="50">
        <f t="shared" si="36"/>
        <v>0</v>
      </c>
      <c r="Q87" s="50">
        <f t="shared" si="37"/>
        <v>0</v>
      </c>
      <c r="R87" s="50">
        <f t="shared" si="38"/>
        <v>0</v>
      </c>
      <c r="S87" s="52">
        <f t="shared" si="24"/>
        <v>0</v>
      </c>
      <c r="T87" s="52">
        <f t="shared" si="25"/>
        <v>0</v>
      </c>
      <c r="U87" s="52">
        <f t="shared" si="26"/>
        <v>0</v>
      </c>
      <c r="V87" s="52">
        <f t="shared" si="27"/>
        <v>0</v>
      </c>
      <c r="W87" s="52">
        <f t="shared" si="28"/>
        <v>0</v>
      </c>
      <c r="X87" s="52">
        <f t="shared" si="29"/>
        <v>0</v>
      </c>
      <c r="Y87" s="333" t="b">
        <f t="shared" si="30"/>
        <v>0</v>
      </c>
      <c r="Z87" s="221">
        <f t="shared" si="31"/>
        <v>1</v>
      </c>
    </row>
    <row r="88" spans="1:26" x14ac:dyDescent="0.2">
      <c r="A88" s="216">
        <v>79</v>
      </c>
      <c r="B88" s="39"/>
      <c r="C88" s="39"/>
      <c r="D88" s="39"/>
      <c r="E88" s="38"/>
      <c r="F88" s="38"/>
      <c r="G88" s="38"/>
      <c r="H88" s="38"/>
      <c r="I88" s="67" t="str">
        <f t="shared" si="20"/>
        <v/>
      </c>
      <c r="J88" s="67" t="str">
        <f t="shared" si="21"/>
        <v/>
      </c>
      <c r="K88" s="52">
        <f t="shared" si="33"/>
        <v>0</v>
      </c>
      <c r="L88" s="52">
        <f t="shared" si="34"/>
        <v>0</v>
      </c>
      <c r="M88" s="50">
        <f t="shared" si="22"/>
        <v>0</v>
      </c>
      <c r="N88" s="50">
        <f t="shared" si="23"/>
        <v>0</v>
      </c>
      <c r="O88" s="50">
        <f t="shared" si="35"/>
        <v>0</v>
      </c>
      <c r="P88" s="50">
        <f t="shared" si="36"/>
        <v>0</v>
      </c>
      <c r="Q88" s="50">
        <f t="shared" si="37"/>
        <v>0</v>
      </c>
      <c r="R88" s="50">
        <f t="shared" si="38"/>
        <v>0</v>
      </c>
      <c r="S88" s="52">
        <f t="shared" si="24"/>
        <v>0</v>
      </c>
      <c r="T88" s="52">
        <f t="shared" si="25"/>
        <v>0</v>
      </c>
      <c r="U88" s="52">
        <f t="shared" si="26"/>
        <v>0</v>
      </c>
      <c r="V88" s="52">
        <f t="shared" si="27"/>
        <v>0</v>
      </c>
      <c r="W88" s="52">
        <f t="shared" si="28"/>
        <v>0</v>
      </c>
      <c r="X88" s="52">
        <f t="shared" si="29"/>
        <v>0</v>
      </c>
      <c r="Y88" s="333" t="b">
        <f t="shared" si="30"/>
        <v>0</v>
      </c>
      <c r="Z88" s="221">
        <f t="shared" si="31"/>
        <v>1</v>
      </c>
    </row>
    <row r="89" spans="1:26" x14ac:dyDescent="0.2">
      <c r="A89" s="216">
        <v>80</v>
      </c>
      <c r="B89" s="39"/>
      <c r="C89" s="39"/>
      <c r="D89" s="39"/>
      <c r="E89" s="38"/>
      <c r="F89" s="38"/>
      <c r="G89" s="38"/>
      <c r="H89" s="38"/>
      <c r="I89" s="67" t="str">
        <f t="shared" si="20"/>
        <v/>
      </c>
      <c r="J89" s="67" t="str">
        <f t="shared" si="21"/>
        <v/>
      </c>
      <c r="K89" s="52">
        <f t="shared" si="33"/>
        <v>0</v>
      </c>
      <c r="L89" s="52">
        <f t="shared" si="34"/>
        <v>0</v>
      </c>
      <c r="M89" s="50">
        <f t="shared" si="22"/>
        <v>0</v>
      </c>
      <c r="N89" s="50">
        <f t="shared" si="23"/>
        <v>0</v>
      </c>
      <c r="O89" s="50">
        <f t="shared" si="35"/>
        <v>0</v>
      </c>
      <c r="P89" s="50">
        <f t="shared" si="36"/>
        <v>0</v>
      </c>
      <c r="Q89" s="50">
        <f t="shared" si="37"/>
        <v>0</v>
      </c>
      <c r="R89" s="50">
        <f t="shared" si="38"/>
        <v>0</v>
      </c>
      <c r="S89" s="52">
        <f t="shared" si="24"/>
        <v>0</v>
      </c>
      <c r="T89" s="52">
        <f t="shared" si="25"/>
        <v>0</v>
      </c>
      <c r="U89" s="52">
        <f t="shared" si="26"/>
        <v>0</v>
      </c>
      <c r="V89" s="52">
        <f t="shared" si="27"/>
        <v>0</v>
      </c>
      <c r="W89" s="52">
        <f t="shared" si="28"/>
        <v>0</v>
      </c>
      <c r="X89" s="52">
        <f t="shared" si="29"/>
        <v>0</v>
      </c>
      <c r="Y89" s="333" t="b">
        <f t="shared" si="30"/>
        <v>0</v>
      </c>
      <c r="Z89" s="221">
        <f t="shared" si="31"/>
        <v>1</v>
      </c>
    </row>
    <row r="90" spans="1:26" x14ac:dyDescent="0.2">
      <c r="A90" s="216">
        <v>81</v>
      </c>
      <c r="B90" s="39"/>
      <c r="C90" s="39"/>
      <c r="D90" s="39"/>
      <c r="E90" s="38"/>
      <c r="F90" s="38"/>
      <c r="G90" s="38"/>
      <c r="H90" s="38"/>
      <c r="I90" s="67" t="str">
        <f t="shared" si="20"/>
        <v/>
      </c>
      <c r="J90" s="67" t="str">
        <f t="shared" si="21"/>
        <v/>
      </c>
      <c r="K90" s="52">
        <f t="shared" si="33"/>
        <v>0</v>
      </c>
      <c r="L90" s="52">
        <f t="shared" si="34"/>
        <v>0</v>
      </c>
      <c r="M90" s="50">
        <f t="shared" si="22"/>
        <v>0</v>
      </c>
      <c r="N90" s="50">
        <f t="shared" si="23"/>
        <v>0</v>
      </c>
      <c r="O90" s="50">
        <f t="shared" si="35"/>
        <v>0</v>
      </c>
      <c r="P90" s="50">
        <f t="shared" si="36"/>
        <v>0</v>
      </c>
      <c r="Q90" s="50">
        <f t="shared" si="37"/>
        <v>0</v>
      </c>
      <c r="R90" s="50">
        <f t="shared" si="38"/>
        <v>0</v>
      </c>
      <c r="S90" s="52">
        <f t="shared" si="24"/>
        <v>0</v>
      </c>
      <c r="T90" s="52">
        <f t="shared" si="25"/>
        <v>0</v>
      </c>
      <c r="U90" s="52">
        <f t="shared" si="26"/>
        <v>0</v>
      </c>
      <c r="V90" s="52">
        <f t="shared" si="27"/>
        <v>0</v>
      </c>
      <c r="W90" s="52">
        <f t="shared" si="28"/>
        <v>0</v>
      </c>
      <c r="X90" s="52">
        <f t="shared" si="29"/>
        <v>0</v>
      </c>
      <c r="Y90" s="333" t="b">
        <f t="shared" si="30"/>
        <v>0</v>
      </c>
      <c r="Z90" s="221">
        <f t="shared" si="31"/>
        <v>1</v>
      </c>
    </row>
    <row r="91" spans="1:26" x14ac:dyDescent="0.2">
      <c r="A91" s="216">
        <v>82</v>
      </c>
      <c r="B91" s="39"/>
      <c r="C91" s="39"/>
      <c r="D91" s="39"/>
      <c r="E91" s="38"/>
      <c r="F91" s="38"/>
      <c r="G91" s="38"/>
      <c r="H91" s="38"/>
      <c r="I91" s="67" t="str">
        <f t="shared" si="20"/>
        <v/>
      </c>
      <c r="J91" s="67" t="str">
        <f t="shared" si="21"/>
        <v/>
      </c>
      <c r="K91" s="52">
        <f t="shared" si="33"/>
        <v>0</v>
      </c>
      <c r="L91" s="52">
        <f t="shared" si="34"/>
        <v>0</v>
      </c>
      <c r="M91" s="50">
        <f t="shared" si="22"/>
        <v>0</v>
      </c>
      <c r="N91" s="50">
        <f t="shared" si="23"/>
        <v>0</v>
      </c>
      <c r="O91" s="50">
        <f t="shared" si="35"/>
        <v>0</v>
      </c>
      <c r="P91" s="50">
        <f t="shared" si="36"/>
        <v>0</v>
      </c>
      <c r="Q91" s="50">
        <f t="shared" si="37"/>
        <v>0</v>
      </c>
      <c r="R91" s="50">
        <f t="shared" si="38"/>
        <v>0</v>
      </c>
      <c r="S91" s="52">
        <f t="shared" si="24"/>
        <v>0</v>
      </c>
      <c r="T91" s="52">
        <f t="shared" si="25"/>
        <v>0</v>
      </c>
      <c r="U91" s="52">
        <f t="shared" si="26"/>
        <v>0</v>
      </c>
      <c r="V91" s="52">
        <f t="shared" si="27"/>
        <v>0</v>
      </c>
      <c r="W91" s="52">
        <f t="shared" si="28"/>
        <v>0</v>
      </c>
      <c r="X91" s="52">
        <f t="shared" si="29"/>
        <v>0</v>
      </c>
      <c r="Y91" s="333" t="b">
        <f t="shared" si="30"/>
        <v>0</v>
      </c>
      <c r="Z91" s="221">
        <f t="shared" si="31"/>
        <v>1</v>
      </c>
    </row>
    <row r="92" spans="1:26" x14ac:dyDescent="0.2">
      <c r="A92" s="216">
        <v>83</v>
      </c>
      <c r="B92" s="39"/>
      <c r="C92" s="39"/>
      <c r="D92" s="39"/>
      <c r="E92" s="38"/>
      <c r="F92" s="38"/>
      <c r="G92" s="38"/>
      <c r="H92" s="38"/>
      <c r="I92" s="67" t="str">
        <f t="shared" si="20"/>
        <v/>
      </c>
      <c r="J92" s="67" t="str">
        <f t="shared" si="21"/>
        <v/>
      </c>
      <c r="K92" s="52">
        <f t="shared" si="33"/>
        <v>0</v>
      </c>
      <c r="L92" s="52">
        <f t="shared" si="34"/>
        <v>0</v>
      </c>
      <c r="M92" s="50">
        <f t="shared" si="22"/>
        <v>0</v>
      </c>
      <c r="N92" s="50">
        <f t="shared" si="23"/>
        <v>0</v>
      </c>
      <c r="O92" s="50">
        <f t="shared" si="35"/>
        <v>0</v>
      </c>
      <c r="P92" s="50">
        <f t="shared" si="36"/>
        <v>0</v>
      </c>
      <c r="Q92" s="50">
        <f t="shared" si="37"/>
        <v>0</v>
      </c>
      <c r="R92" s="50">
        <f t="shared" si="38"/>
        <v>0</v>
      </c>
      <c r="S92" s="52">
        <f t="shared" si="24"/>
        <v>0</v>
      </c>
      <c r="T92" s="52">
        <f t="shared" si="25"/>
        <v>0</v>
      </c>
      <c r="U92" s="52">
        <f t="shared" si="26"/>
        <v>0</v>
      </c>
      <c r="V92" s="52">
        <f t="shared" si="27"/>
        <v>0</v>
      </c>
      <c r="W92" s="52">
        <f t="shared" si="28"/>
        <v>0</v>
      </c>
      <c r="X92" s="52">
        <f t="shared" si="29"/>
        <v>0</v>
      </c>
      <c r="Y92" s="333" t="b">
        <f t="shared" si="30"/>
        <v>0</v>
      </c>
      <c r="Z92" s="221">
        <f t="shared" si="31"/>
        <v>1</v>
      </c>
    </row>
    <row r="93" spans="1:26" x14ac:dyDescent="0.2">
      <c r="A93" s="216">
        <v>84</v>
      </c>
      <c r="B93" s="39"/>
      <c r="C93" s="39"/>
      <c r="D93" s="39"/>
      <c r="E93" s="38"/>
      <c r="F93" s="38"/>
      <c r="G93" s="38"/>
      <c r="H93" s="38"/>
      <c r="I93" s="67" t="str">
        <f t="shared" si="20"/>
        <v/>
      </c>
      <c r="J93" s="67" t="str">
        <f t="shared" si="21"/>
        <v/>
      </c>
      <c r="K93" s="52">
        <f t="shared" si="33"/>
        <v>0</v>
      </c>
      <c r="L93" s="52">
        <f t="shared" si="34"/>
        <v>0</v>
      </c>
      <c r="M93" s="50">
        <f t="shared" si="22"/>
        <v>0</v>
      </c>
      <c r="N93" s="50">
        <f t="shared" si="23"/>
        <v>0</v>
      </c>
      <c r="O93" s="50">
        <f t="shared" si="35"/>
        <v>0</v>
      </c>
      <c r="P93" s="50">
        <f t="shared" si="36"/>
        <v>0</v>
      </c>
      <c r="Q93" s="50">
        <f t="shared" si="37"/>
        <v>0</v>
      </c>
      <c r="R93" s="50">
        <f t="shared" si="38"/>
        <v>0</v>
      </c>
      <c r="S93" s="52">
        <f t="shared" si="24"/>
        <v>0</v>
      </c>
      <c r="T93" s="52">
        <f t="shared" si="25"/>
        <v>0</v>
      </c>
      <c r="U93" s="52">
        <f t="shared" si="26"/>
        <v>0</v>
      </c>
      <c r="V93" s="52">
        <f t="shared" si="27"/>
        <v>0</v>
      </c>
      <c r="W93" s="52">
        <f t="shared" si="28"/>
        <v>0</v>
      </c>
      <c r="X93" s="52">
        <f t="shared" si="29"/>
        <v>0</v>
      </c>
      <c r="Y93" s="333" t="b">
        <f t="shared" si="30"/>
        <v>0</v>
      </c>
      <c r="Z93" s="221">
        <f t="shared" si="31"/>
        <v>1</v>
      </c>
    </row>
    <row r="94" spans="1:26" x14ac:dyDescent="0.2">
      <c r="A94" s="216">
        <v>85</v>
      </c>
      <c r="B94" s="39"/>
      <c r="C94" s="39"/>
      <c r="D94" s="39"/>
      <c r="E94" s="38"/>
      <c r="F94" s="38"/>
      <c r="G94" s="38"/>
      <c r="H94" s="38"/>
      <c r="I94" s="67" t="str">
        <f t="shared" si="20"/>
        <v/>
      </c>
      <c r="J94" s="67" t="str">
        <f t="shared" si="21"/>
        <v/>
      </c>
      <c r="K94" s="52">
        <f t="shared" si="33"/>
        <v>0</v>
      </c>
      <c r="L94" s="52">
        <f t="shared" si="34"/>
        <v>0</v>
      </c>
      <c r="M94" s="50">
        <f t="shared" si="22"/>
        <v>0</v>
      </c>
      <c r="N94" s="50">
        <f t="shared" si="23"/>
        <v>0</v>
      </c>
      <c r="O94" s="50">
        <f t="shared" si="35"/>
        <v>0</v>
      </c>
      <c r="P94" s="50">
        <f t="shared" si="36"/>
        <v>0</v>
      </c>
      <c r="Q94" s="50">
        <f t="shared" si="37"/>
        <v>0</v>
      </c>
      <c r="R94" s="50">
        <f t="shared" si="38"/>
        <v>0</v>
      </c>
      <c r="S94" s="52">
        <f t="shared" si="24"/>
        <v>0</v>
      </c>
      <c r="T94" s="52">
        <f t="shared" si="25"/>
        <v>0</v>
      </c>
      <c r="U94" s="52">
        <f t="shared" si="26"/>
        <v>0</v>
      </c>
      <c r="V94" s="52">
        <f t="shared" si="27"/>
        <v>0</v>
      </c>
      <c r="W94" s="52">
        <f t="shared" si="28"/>
        <v>0</v>
      </c>
      <c r="X94" s="52">
        <f t="shared" si="29"/>
        <v>0</v>
      </c>
      <c r="Y94" s="333" t="b">
        <f t="shared" si="30"/>
        <v>0</v>
      </c>
      <c r="Z94" s="221">
        <f t="shared" si="31"/>
        <v>1</v>
      </c>
    </row>
    <row r="95" spans="1:26" x14ac:dyDescent="0.2">
      <c r="A95" s="216">
        <v>86</v>
      </c>
      <c r="B95" s="39"/>
      <c r="C95" s="39"/>
      <c r="D95" s="39"/>
      <c r="E95" s="38"/>
      <c r="F95" s="38"/>
      <c r="G95" s="38"/>
      <c r="H95" s="38"/>
      <c r="I95" s="67" t="str">
        <f t="shared" si="20"/>
        <v/>
      </c>
      <c r="J95" s="67" t="str">
        <f t="shared" si="21"/>
        <v/>
      </c>
      <c r="K95" s="52">
        <f t="shared" si="33"/>
        <v>0</v>
      </c>
      <c r="L95" s="52">
        <f t="shared" si="34"/>
        <v>0</v>
      </c>
      <c r="M95" s="50">
        <f t="shared" si="22"/>
        <v>0</v>
      </c>
      <c r="N95" s="50">
        <f t="shared" si="23"/>
        <v>0</v>
      </c>
      <c r="O95" s="50">
        <f t="shared" si="35"/>
        <v>0</v>
      </c>
      <c r="P95" s="50">
        <f t="shared" si="36"/>
        <v>0</v>
      </c>
      <c r="Q95" s="50">
        <f t="shared" si="37"/>
        <v>0</v>
      </c>
      <c r="R95" s="50">
        <f t="shared" si="38"/>
        <v>0</v>
      </c>
      <c r="S95" s="52">
        <f t="shared" si="24"/>
        <v>0</v>
      </c>
      <c r="T95" s="52">
        <f t="shared" si="25"/>
        <v>0</v>
      </c>
      <c r="U95" s="52">
        <f t="shared" si="26"/>
        <v>0</v>
      </c>
      <c r="V95" s="52">
        <f t="shared" si="27"/>
        <v>0</v>
      </c>
      <c r="W95" s="52">
        <f t="shared" si="28"/>
        <v>0</v>
      </c>
      <c r="X95" s="52">
        <f t="shared" si="29"/>
        <v>0</v>
      </c>
      <c r="Y95" s="333" t="b">
        <f t="shared" si="30"/>
        <v>0</v>
      </c>
      <c r="Z95" s="221">
        <f t="shared" si="31"/>
        <v>1</v>
      </c>
    </row>
    <row r="96" spans="1:26" x14ac:dyDescent="0.2">
      <c r="A96" s="216">
        <v>87</v>
      </c>
      <c r="B96" s="39"/>
      <c r="C96" s="39"/>
      <c r="D96" s="39"/>
      <c r="E96" s="38"/>
      <c r="F96" s="38"/>
      <c r="G96" s="38"/>
      <c r="H96" s="38"/>
      <c r="I96" s="67" t="str">
        <f t="shared" si="20"/>
        <v/>
      </c>
      <c r="J96" s="67" t="str">
        <f t="shared" si="21"/>
        <v/>
      </c>
      <c r="K96" s="52">
        <f t="shared" si="33"/>
        <v>0</v>
      </c>
      <c r="L96" s="52">
        <f t="shared" si="34"/>
        <v>0</v>
      </c>
      <c r="M96" s="50">
        <f t="shared" si="22"/>
        <v>0</v>
      </c>
      <c r="N96" s="50">
        <f t="shared" si="23"/>
        <v>0</v>
      </c>
      <c r="O96" s="50">
        <f t="shared" si="35"/>
        <v>0</v>
      </c>
      <c r="P96" s="50">
        <f t="shared" si="36"/>
        <v>0</v>
      </c>
      <c r="Q96" s="50">
        <f t="shared" si="37"/>
        <v>0</v>
      </c>
      <c r="R96" s="50">
        <f t="shared" si="38"/>
        <v>0</v>
      </c>
      <c r="S96" s="52">
        <f t="shared" si="24"/>
        <v>0</v>
      </c>
      <c r="T96" s="52">
        <f t="shared" si="25"/>
        <v>0</v>
      </c>
      <c r="U96" s="52">
        <f t="shared" si="26"/>
        <v>0</v>
      </c>
      <c r="V96" s="52">
        <f t="shared" si="27"/>
        <v>0</v>
      </c>
      <c r="W96" s="52">
        <f t="shared" si="28"/>
        <v>0</v>
      </c>
      <c r="X96" s="52">
        <f t="shared" si="29"/>
        <v>0</v>
      </c>
      <c r="Y96" s="333" t="b">
        <f t="shared" si="30"/>
        <v>0</v>
      </c>
      <c r="Z96" s="221">
        <f t="shared" si="31"/>
        <v>1</v>
      </c>
    </row>
    <row r="97" spans="1:26" x14ac:dyDescent="0.2">
      <c r="A97" s="216">
        <v>88</v>
      </c>
      <c r="B97" s="39"/>
      <c r="C97" s="39"/>
      <c r="D97" s="39"/>
      <c r="E97" s="38"/>
      <c r="F97" s="38"/>
      <c r="G97" s="38"/>
      <c r="H97" s="38"/>
      <c r="I97" s="67" t="str">
        <f t="shared" si="20"/>
        <v/>
      </c>
      <c r="J97" s="67" t="str">
        <f t="shared" si="21"/>
        <v/>
      </c>
      <c r="K97" s="52">
        <f t="shared" si="33"/>
        <v>0</v>
      </c>
      <c r="L97" s="52">
        <f t="shared" si="34"/>
        <v>0</v>
      </c>
      <c r="M97" s="50">
        <f t="shared" si="22"/>
        <v>0</v>
      </c>
      <c r="N97" s="50">
        <f t="shared" si="23"/>
        <v>0</v>
      </c>
      <c r="O97" s="50">
        <f t="shared" si="35"/>
        <v>0</v>
      </c>
      <c r="P97" s="50">
        <f t="shared" si="36"/>
        <v>0</v>
      </c>
      <c r="Q97" s="50">
        <f t="shared" si="37"/>
        <v>0</v>
      </c>
      <c r="R97" s="50">
        <f t="shared" si="38"/>
        <v>0</v>
      </c>
      <c r="S97" s="52">
        <f t="shared" si="24"/>
        <v>0</v>
      </c>
      <c r="T97" s="52">
        <f t="shared" si="25"/>
        <v>0</v>
      </c>
      <c r="U97" s="52">
        <f t="shared" si="26"/>
        <v>0</v>
      </c>
      <c r="V97" s="52">
        <f t="shared" si="27"/>
        <v>0</v>
      </c>
      <c r="W97" s="52">
        <f t="shared" si="28"/>
        <v>0</v>
      </c>
      <c r="X97" s="52">
        <f t="shared" si="29"/>
        <v>0</v>
      </c>
      <c r="Y97" s="333" t="b">
        <f t="shared" si="30"/>
        <v>0</v>
      </c>
      <c r="Z97" s="221">
        <f t="shared" si="31"/>
        <v>1</v>
      </c>
    </row>
    <row r="98" spans="1:26" x14ac:dyDescent="0.2">
      <c r="A98" s="216">
        <v>89</v>
      </c>
      <c r="B98" s="39"/>
      <c r="C98" s="39"/>
      <c r="D98" s="39"/>
      <c r="E98" s="38"/>
      <c r="F98" s="38"/>
      <c r="G98" s="38"/>
      <c r="H98" s="38"/>
      <c r="I98" s="67" t="str">
        <f t="shared" si="20"/>
        <v/>
      </c>
      <c r="J98" s="67" t="str">
        <f t="shared" si="21"/>
        <v/>
      </c>
      <c r="K98" s="52">
        <f t="shared" si="33"/>
        <v>0</v>
      </c>
      <c r="L98" s="52">
        <f t="shared" si="34"/>
        <v>0</v>
      </c>
      <c r="M98" s="50">
        <f t="shared" si="22"/>
        <v>0</v>
      </c>
      <c r="N98" s="50">
        <f t="shared" si="23"/>
        <v>0</v>
      </c>
      <c r="O98" s="50">
        <f t="shared" si="35"/>
        <v>0</v>
      </c>
      <c r="P98" s="50">
        <f t="shared" si="36"/>
        <v>0</v>
      </c>
      <c r="Q98" s="50">
        <f t="shared" si="37"/>
        <v>0</v>
      </c>
      <c r="R98" s="50">
        <f t="shared" si="38"/>
        <v>0</v>
      </c>
      <c r="S98" s="52">
        <f t="shared" si="24"/>
        <v>0</v>
      </c>
      <c r="T98" s="52">
        <f t="shared" si="25"/>
        <v>0</v>
      </c>
      <c r="U98" s="52">
        <f t="shared" si="26"/>
        <v>0</v>
      </c>
      <c r="V98" s="52">
        <f t="shared" si="27"/>
        <v>0</v>
      </c>
      <c r="W98" s="52">
        <f t="shared" si="28"/>
        <v>0</v>
      </c>
      <c r="X98" s="52">
        <f t="shared" si="29"/>
        <v>0</v>
      </c>
      <c r="Y98" s="333" t="b">
        <f t="shared" si="30"/>
        <v>0</v>
      </c>
      <c r="Z98" s="221">
        <f t="shared" si="31"/>
        <v>1</v>
      </c>
    </row>
    <row r="99" spans="1:26" x14ac:dyDescent="0.2">
      <c r="A99" s="216">
        <v>90</v>
      </c>
      <c r="B99" s="39"/>
      <c r="C99" s="39"/>
      <c r="D99" s="39"/>
      <c r="E99" s="38"/>
      <c r="F99" s="38"/>
      <c r="G99" s="38"/>
      <c r="H99" s="38"/>
      <c r="I99" s="67" t="str">
        <f t="shared" si="20"/>
        <v/>
      </c>
      <c r="J99" s="67" t="str">
        <f t="shared" si="21"/>
        <v/>
      </c>
      <c r="K99" s="52">
        <f t="shared" si="33"/>
        <v>0</v>
      </c>
      <c r="L99" s="52">
        <f t="shared" si="34"/>
        <v>0</v>
      </c>
      <c r="M99" s="50">
        <f t="shared" si="22"/>
        <v>0</v>
      </c>
      <c r="N99" s="50">
        <f t="shared" si="23"/>
        <v>0</v>
      </c>
      <c r="O99" s="50">
        <f t="shared" si="35"/>
        <v>0</v>
      </c>
      <c r="P99" s="50">
        <f t="shared" si="36"/>
        <v>0</v>
      </c>
      <c r="Q99" s="50">
        <f t="shared" si="37"/>
        <v>0</v>
      </c>
      <c r="R99" s="50">
        <f t="shared" si="38"/>
        <v>0</v>
      </c>
      <c r="S99" s="52">
        <f t="shared" si="24"/>
        <v>0</v>
      </c>
      <c r="T99" s="52">
        <f t="shared" si="25"/>
        <v>0</v>
      </c>
      <c r="U99" s="52">
        <f t="shared" si="26"/>
        <v>0</v>
      </c>
      <c r="V99" s="52">
        <f t="shared" si="27"/>
        <v>0</v>
      </c>
      <c r="W99" s="52">
        <f t="shared" si="28"/>
        <v>0</v>
      </c>
      <c r="X99" s="52">
        <f t="shared" si="29"/>
        <v>0</v>
      </c>
      <c r="Y99" s="333" t="b">
        <f t="shared" si="30"/>
        <v>0</v>
      </c>
      <c r="Z99" s="221">
        <f t="shared" si="31"/>
        <v>1</v>
      </c>
    </row>
    <row r="100" spans="1:26" x14ac:dyDescent="0.2">
      <c r="A100" s="216">
        <v>91</v>
      </c>
      <c r="B100" s="39"/>
      <c r="C100" s="39"/>
      <c r="D100" s="39"/>
      <c r="E100" s="38"/>
      <c r="F100" s="38"/>
      <c r="G100" s="38"/>
      <c r="H100" s="38"/>
      <c r="I100" s="67" t="str">
        <f t="shared" si="20"/>
        <v/>
      </c>
      <c r="J100" s="67" t="str">
        <f t="shared" si="21"/>
        <v/>
      </c>
      <c r="K100" s="52">
        <f t="shared" si="33"/>
        <v>0</v>
      </c>
      <c r="L100" s="52">
        <f t="shared" si="34"/>
        <v>0</v>
      </c>
      <c r="M100" s="50">
        <f t="shared" si="22"/>
        <v>0</v>
      </c>
      <c r="N100" s="50">
        <f t="shared" si="23"/>
        <v>0</v>
      </c>
      <c r="O100" s="50">
        <f t="shared" si="35"/>
        <v>0</v>
      </c>
      <c r="P100" s="50">
        <f t="shared" si="36"/>
        <v>0</v>
      </c>
      <c r="Q100" s="50">
        <f t="shared" si="37"/>
        <v>0</v>
      </c>
      <c r="R100" s="50">
        <f t="shared" si="38"/>
        <v>0</v>
      </c>
      <c r="S100" s="52">
        <f t="shared" si="24"/>
        <v>0</v>
      </c>
      <c r="T100" s="52">
        <f t="shared" si="25"/>
        <v>0</v>
      </c>
      <c r="U100" s="52">
        <f t="shared" si="26"/>
        <v>0</v>
      </c>
      <c r="V100" s="52">
        <f t="shared" si="27"/>
        <v>0</v>
      </c>
      <c r="W100" s="52">
        <f t="shared" si="28"/>
        <v>0</v>
      </c>
      <c r="X100" s="52">
        <f t="shared" si="29"/>
        <v>0</v>
      </c>
      <c r="Y100" s="333" t="b">
        <f t="shared" si="30"/>
        <v>0</v>
      </c>
      <c r="Z100" s="221">
        <f t="shared" si="31"/>
        <v>1</v>
      </c>
    </row>
    <row r="101" spans="1:26" x14ac:dyDescent="0.2">
      <c r="A101" s="216">
        <v>92</v>
      </c>
      <c r="B101" s="39"/>
      <c r="C101" s="39"/>
      <c r="D101" s="39"/>
      <c r="E101" s="38"/>
      <c r="F101" s="38"/>
      <c r="G101" s="38"/>
      <c r="H101" s="38"/>
      <c r="I101" s="67" t="str">
        <f t="shared" si="20"/>
        <v/>
      </c>
      <c r="J101" s="67" t="str">
        <f t="shared" si="21"/>
        <v/>
      </c>
      <c r="K101" s="52">
        <f t="shared" si="33"/>
        <v>0</v>
      </c>
      <c r="L101" s="52">
        <f t="shared" si="34"/>
        <v>0</v>
      </c>
      <c r="M101" s="50">
        <f t="shared" si="22"/>
        <v>0</v>
      </c>
      <c r="N101" s="50">
        <f t="shared" si="23"/>
        <v>0</v>
      </c>
      <c r="O101" s="50">
        <f t="shared" si="35"/>
        <v>0</v>
      </c>
      <c r="P101" s="50">
        <f t="shared" si="36"/>
        <v>0</v>
      </c>
      <c r="Q101" s="50">
        <f t="shared" si="37"/>
        <v>0</v>
      </c>
      <c r="R101" s="50">
        <f t="shared" si="38"/>
        <v>0</v>
      </c>
      <c r="S101" s="52">
        <f t="shared" si="24"/>
        <v>0</v>
      </c>
      <c r="T101" s="52">
        <f t="shared" si="25"/>
        <v>0</v>
      </c>
      <c r="U101" s="52">
        <f t="shared" si="26"/>
        <v>0</v>
      </c>
      <c r="V101" s="52">
        <f t="shared" si="27"/>
        <v>0</v>
      </c>
      <c r="W101" s="52">
        <f t="shared" si="28"/>
        <v>0</v>
      </c>
      <c r="X101" s="52">
        <f t="shared" si="29"/>
        <v>0</v>
      </c>
      <c r="Y101" s="333" t="b">
        <f t="shared" si="30"/>
        <v>0</v>
      </c>
      <c r="Z101" s="221">
        <f t="shared" si="31"/>
        <v>1</v>
      </c>
    </row>
    <row r="102" spans="1:26" x14ac:dyDescent="0.2">
      <c r="A102" s="216">
        <v>93</v>
      </c>
      <c r="B102" s="39"/>
      <c r="C102" s="39"/>
      <c r="D102" s="39"/>
      <c r="E102" s="38"/>
      <c r="F102" s="38"/>
      <c r="G102" s="38"/>
      <c r="H102" s="38"/>
      <c r="I102" s="67" t="str">
        <f t="shared" si="20"/>
        <v/>
      </c>
      <c r="J102" s="67" t="str">
        <f t="shared" si="21"/>
        <v/>
      </c>
      <c r="K102" s="52">
        <f t="shared" si="33"/>
        <v>0</v>
      </c>
      <c r="L102" s="52">
        <f t="shared" si="34"/>
        <v>0</v>
      </c>
      <c r="M102" s="50">
        <f t="shared" si="22"/>
        <v>0</v>
      </c>
      <c r="N102" s="50">
        <f t="shared" si="23"/>
        <v>0</v>
      </c>
      <c r="O102" s="50">
        <f t="shared" si="35"/>
        <v>0</v>
      </c>
      <c r="P102" s="50">
        <f t="shared" si="36"/>
        <v>0</v>
      </c>
      <c r="Q102" s="50">
        <f t="shared" si="37"/>
        <v>0</v>
      </c>
      <c r="R102" s="50">
        <f t="shared" si="38"/>
        <v>0</v>
      </c>
      <c r="S102" s="52">
        <f t="shared" si="24"/>
        <v>0</v>
      </c>
      <c r="T102" s="52">
        <f t="shared" si="25"/>
        <v>0</v>
      </c>
      <c r="U102" s="52">
        <f t="shared" si="26"/>
        <v>0</v>
      </c>
      <c r="V102" s="52">
        <f t="shared" si="27"/>
        <v>0</v>
      </c>
      <c r="W102" s="52">
        <f t="shared" si="28"/>
        <v>0</v>
      </c>
      <c r="X102" s="52">
        <f t="shared" si="29"/>
        <v>0</v>
      </c>
      <c r="Y102" s="333" t="b">
        <f t="shared" si="30"/>
        <v>0</v>
      </c>
      <c r="Z102" s="221">
        <f t="shared" si="31"/>
        <v>1</v>
      </c>
    </row>
    <row r="103" spans="1:26" x14ac:dyDescent="0.2">
      <c r="A103" s="216">
        <v>94</v>
      </c>
      <c r="B103" s="39"/>
      <c r="C103" s="39"/>
      <c r="D103" s="39"/>
      <c r="E103" s="38"/>
      <c r="F103" s="38"/>
      <c r="G103" s="38"/>
      <c r="H103" s="38"/>
      <c r="I103" s="67" t="str">
        <f t="shared" si="20"/>
        <v/>
      </c>
      <c r="J103" s="67" t="str">
        <f t="shared" si="21"/>
        <v/>
      </c>
      <c r="K103" s="52">
        <f t="shared" si="33"/>
        <v>0</v>
      </c>
      <c r="L103" s="52">
        <f t="shared" si="34"/>
        <v>0</v>
      </c>
      <c r="M103" s="50">
        <f t="shared" si="22"/>
        <v>0</v>
      </c>
      <c r="N103" s="50">
        <f t="shared" si="23"/>
        <v>0</v>
      </c>
      <c r="O103" s="50">
        <f t="shared" si="35"/>
        <v>0</v>
      </c>
      <c r="P103" s="50">
        <f t="shared" si="36"/>
        <v>0</v>
      </c>
      <c r="Q103" s="50">
        <f t="shared" si="37"/>
        <v>0</v>
      </c>
      <c r="R103" s="50">
        <f t="shared" si="38"/>
        <v>0</v>
      </c>
      <c r="S103" s="52">
        <f t="shared" si="24"/>
        <v>0</v>
      </c>
      <c r="T103" s="52">
        <f t="shared" si="25"/>
        <v>0</v>
      </c>
      <c r="U103" s="52">
        <f t="shared" si="26"/>
        <v>0</v>
      </c>
      <c r="V103" s="52">
        <f t="shared" si="27"/>
        <v>0</v>
      </c>
      <c r="W103" s="52">
        <f t="shared" si="28"/>
        <v>0</v>
      </c>
      <c r="X103" s="52">
        <f t="shared" si="29"/>
        <v>0</v>
      </c>
      <c r="Y103" s="333" t="b">
        <f t="shared" si="30"/>
        <v>0</v>
      </c>
      <c r="Z103" s="221">
        <f t="shared" si="31"/>
        <v>1</v>
      </c>
    </row>
    <row r="104" spans="1:26" x14ac:dyDescent="0.2">
      <c r="A104" s="216">
        <v>95</v>
      </c>
      <c r="B104" s="39"/>
      <c r="C104" s="39"/>
      <c r="D104" s="39"/>
      <c r="E104" s="38"/>
      <c r="F104" s="38"/>
      <c r="G104" s="38"/>
      <c r="H104" s="38"/>
      <c r="I104" s="67" t="str">
        <f t="shared" si="20"/>
        <v/>
      </c>
      <c r="J104" s="67" t="str">
        <f t="shared" si="21"/>
        <v/>
      </c>
      <c r="K104" s="52">
        <f t="shared" si="33"/>
        <v>0</v>
      </c>
      <c r="L104" s="52">
        <f t="shared" si="34"/>
        <v>0</v>
      </c>
      <c r="M104" s="50">
        <f t="shared" si="22"/>
        <v>0</v>
      </c>
      <c r="N104" s="50">
        <f t="shared" si="23"/>
        <v>0</v>
      </c>
      <c r="O104" s="50">
        <f t="shared" si="35"/>
        <v>0</v>
      </c>
      <c r="P104" s="50">
        <f t="shared" si="36"/>
        <v>0</v>
      </c>
      <c r="Q104" s="50">
        <f t="shared" si="37"/>
        <v>0</v>
      </c>
      <c r="R104" s="50">
        <f t="shared" si="38"/>
        <v>0</v>
      </c>
      <c r="S104" s="52">
        <f t="shared" si="24"/>
        <v>0</v>
      </c>
      <c r="T104" s="52">
        <f t="shared" si="25"/>
        <v>0</v>
      </c>
      <c r="U104" s="52">
        <f t="shared" si="26"/>
        <v>0</v>
      </c>
      <c r="V104" s="52">
        <f t="shared" si="27"/>
        <v>0</v>
      </c>
      <c r="W104" s="52">
        <f t="shared" si="28"/>
        <v>0</v>
      </c>
      <c r="X104" s="52">
        <f t="shared" si="29"/>
        <v>0</v>
      </c>
      <c r="Y104" s="333" t="b">
        <f t="shared" si="30"/>
        <v>0</v>
      </c>
      <c r="Z104" s="221">
        <f t="shared" si="31"/>
        <v>1</v>
      </c>
    </row>
    <row r="105" spans="1:26" x14ac:dyDescent="0.2">
      <c r="A105" s="216">
        <v>96</v>
      </c>
      <c r="B105" s="39"/>
      <c r="C105" s="39"/>
      <c r="D105" s="39"/>
      <c r="E105" s="38"/>
      <c r="F105" s="38"/>
      <c r="G105" s="38"/>
      <c r="H105" s="38"/>
      <c r="I105" s="67" t="str">
        <f t="shared" si="20"/>
        <v/>
      </c>
      <c r="J105" s="67" t="str">
        <f t="shared" si="21"/>
        <v/>
      </c>
      <c r="K105" s="52">
        <f t="shared" si="33"/>
        <v>0</v>
      </c>
      <c r="L105" s="52">
        <f t="shared" si="34"/>
        <v>0</v>
      </c>
      <c r="M105" s="50">
        <f t="shared" si="22"/>
        <v>0</v>
      </c>
      <c r="N105" s="50">
        <f t="shared" si="23"/>
        <v>0</v>
      </c>
      <c r="O105" s="50">
        <f t="shared" si="35"/>
        <v>0</v>
      </c>
      <c r="P105" s="50">
        <f t="shared" si="36"/>
        <v>0</v>
      </c>
      <c r="Q105" s="50">
        <f t="shared" si="37"/>
        <v>0</v>
      </c>
      <c r="R105" s="50">
        <f t="shared" si="38"/>
        <v>0</v>
      </c>
      <c r="S105" s="52">
        <f t="shared" si="24"/>
        <v>0</v>
      </c>
      <c r="T105" s="52">
        <f t="shared" si="25"/>
        <v>0</v>
      </c>
      <c r="U105" s="52">
        <f t="shared" si="26"/>
        <v>0</v>
      </c>
      <c r="V105" s="52">
        <f t="shared" si="27"/>
        <v>0</v>
      </c>
      <c r="W105" s="52">
        <f t="shared" si="28"/>
        <v>0</v>
      </c>
      <c r="X105" s="52">
        <f t="shared" si="29"/>
        <v>0</v>
      </c>
      <c r="Y105" s="333" t="b">
        <f t="shared" si="30"/>
        <v>0</v>
      </c>
      <c r="Z105" s="221">
        <f t="shared" si="31"/>
        <v>1</v>
      </c>
    </row>
    <row r="106" spans="1:26" x14ac:dyDescent="0.2">
      <c r="A106" s="216">
        <v>97</v>
      </c>
      <c r="B106" s="39"/>
      <c r="C106" s="39"/>
      <c r="D106" s="39"/>
      <c r="E106" s="38"/>
      <c r="F106" s="38"/>
      <c r="G106" s="38"/>
      <c r="H106" s="38"/>
      <c r="I106" s="67" t="str">
        <f t="shared" si="20"/>
        <v/>
      </c>
      <c r="J106" s="67" t="str">
        <f t="shared" si="21"/>
        <v/>
      </c>
      <c r="K106" s="52">
        <f t="shared" si="33"/>
        <v>0</v>
      </c>
      <c r="L106" s="52">
        <f t="shared" si="34"/>
        <v>0</v>
      </c>
      <c r="M106" s="50">
        <f t="shared" si="22"/>
        <v>0</v>
      </c>
      <c r="N106" s="50">
        <f t="shared" si="23"/>
        <v>0</v>
      </c>
      <c r="O106" s="50">
        <f t="shared" si="35"/>
        <v>0</v>
      </c>
      <c r="P106" s="50">
        <f t="shared" si="36"/>
        <v>0</v>
      </c>
      <c r="Q106" s="50">
        <f t="shared" si="37"/>
        <v>0</v>
      </c>
      <c r="R106" s="50">
        <f t="shared" si="38"/>
        <v>0</v>
      </c>
      <c r="S106" s="52">
        <f t="shared" si="24"/>
        <v>0</v>
      </c>
      <c r="T106" s="52">
        <f t="shared" si="25"/>
        <v>0</v>
      </c>
      <c r="U106" s="52">
        <f t="shared" si="26"/>
        <v>0</v>
      </c>
      <c r="V106" s="52">
        <f t="shared" si="27"/>
        <v>0</v>
      </c>
      <c r="W106" s="52">
        <f t="shared" si="28"/>
        <v>0</v>
      </c>
      <c r="X106" s="52">
        <f t="shared" si="29"/>
        <v>0</v>
      </c>
      <c r="Y106" s="333" t="b">
        <f t="shared" si="30"/>
        <v>0</v>
      </c>
      <c r="Z106" s="221">
        <f t="shared" si="31"/>
        <v>1</v>
      </c>
    </row>
    <row r="107" spans="1:26" x14ac:dyDescent="0.2">
      <c r="A107" s="216">
        <v>98</v>
      </c>
      <c r="B107" s="39"/>
      <c r="C107" s="39"/>
      <c r="D107" s="39"/>
      <c r="E107" s="38"/>
      <c r="F107" s="38"/>
      <c r="G107" s="38"/>
      <c r="H107" s="38"/>
      <c r="I107" s="67" t="str">
        <f t="shared" si="20"/>
        <v/>
      </c>
      <c r="J107" s="67" t="str">
        <f t="shared" si="21"/>
        <v/>
      </c>
      <c r="K107" s="52">
        <f t="shared" si="33"/>
        <v>0</v>
      </c>
      <c r="L107" s="52">
        <f t="shared" si="34"/>
        <v>0</v>
      </c>
      <c r="M107" s="50">
        <f t="shared" si="22"/>
        <v>0</v>
      </c>
      <c r="N107" s="50">
        <f t="shared" si="23"/>
        <v>0</v>
      </c>
      <c r="O107" s="50">
        <f t="shared" si="35"/>
        <v>0</v>
      </c>
      <c r="P107" s="50">
        <f t="shared" si="36"/>
        <v>0</v>
      </c>
      <c r="Q107" s="50">
        <f t="shared" si="37"/>
        <v>0</v>
      </c>
      <c r="R107" s="50">
        <f t="shared" si="38"/>
        <v>0</v>
      </c>
      <c r="S107" s="52">
        <f t="shared" si="24"/>
        <v>0</v>
      </c>
      <c r="T107" s="52">
        <f t="shared" si="25"/>
        <v>0</v>
      </c>
      <c r="U107" s="52">
        <f t="shared" si="26"/>
        <v>0</v>
      </c>
      <c r="V107" s="52">
        <f t="shared" si="27"/>
        <v>0</v>
      </c>
      <c r="W107" s="52">
        <f t="shared" si="28"/>
        <v>0</v>
      </c>
      <c r="X107" s="52">
        <f t="shared" si="29"/>
        <v>0</v>
      </c>
      <c r="Y107" s="333" t="b">
        <f t="shared" si="30"/>
        <v>0</v>
      </c>
      <c r="Z107" s="221">
        <f t="shared" si="31"/>
        <v>1</v>
      </c>
    </row>
    <row r="108" spans="1:26" x14ac:dyDescent="0.2">
      <c r="A108" s="216">
        <v>99</v>
      </c>
      <c r="B108" s="39"/>
      <c r="C108" s="39"/>
      <c r="D108" s="39"/>
      <c r="E108" s="38"/>
      <c r="F108" s="38"/>
      <c r="G108" s="38"/>
      <c r="H108" s="38"/>
      <c r="I108" s="67" t="str">
        <f t="shared" si="20"/>
        <v/>
      </c>
      <c r="J108" s="67" t="str">
        <f t="shared" si="21"/>
        <v/>
      </c>
      <c r="K108" s="52">
        <f t="shared" si="33"/>
        <v>0</v>
      </c>
      <c r="L108" s="52">
        <f t="shared" si="34"/>
        <v>0</v>
      </c>
      <c r="M108" s="50">
        <f t="shared" si="22"/>
        <v>0</v>
      </c>
      <c r="N108" s="50">
        <f t="shared" si="23"/>
        <v>0</v>
      </c>
      <c r="O108" s="50">
        <f t="shared" si="35"/>
        <v>0</v>
      </c>
      <c r="P108" s="50">
        <f t="shared" si="36"/>
        <v>0</v>
      </c>
      <c r="Q108" s="50">
        <f t="shared" si="37"/>
        <v>0</v>
      </c>
      <c r="R108" s="50">
        <f t="shared" si="38"/>
        <v>0</v>
      </c>
      <c r="S108" s="52">
        <f t="shared" si="24"/>
        <v>0</v>
      </c>
      <c r="T108" s="52">
        <f t="shared" si="25"/>
        <v>0</v>
      </c>
      <c r="U108" s="52">
        <f t="shared" si="26"/>
        <v>0</v>
      </c>
      <c r="V108" s="52">
        <f t="shared" si="27"/>
        <v>0</v>
      </c>
      <c r="W108" s="52">
        <f t="shared" si="28"/>
        <v>0</v>
      </c>
      <c r="X108" s="52">
        <f t="shared" si="29"/>
        <v>0</v>
      </c>
      <c r="Y108" s="333" t="b">
        <f t="shared" si="30"/>
        <v>0</v>
      </c>
      <c r="Z108" s="221">
        <f t="shared" si="31"/>
        <v>1</v>
      </c>
    </row>
    <row r="109" spans="1:26" x14ac:dyDescent="0.2">
      <c r="A109" s="216">
        <v>100</v>
      </c>
      <c r="B109" s="39"/>
      <c r="C109" s="39"/>
      <c r="D109" s="39"/>
      <c r="E109" s="38"/>
      <c r="F109" s="38"/>
      <c r="G109" s="38"/>
      <c r="H109" s="38"/>
      <c r="I109" s="67" t="str">
        <f t="shared" si="20"/>
        <v/>
      </c>
      <c r="J109" s="67" t="str">
        <f t="shared" si="21"/>
        <v/>
      </c>
      <c r="K109" s="52">
        <f t="shared" si="33"/>
        <v>0</v>
      </c>
      <c r="L109" s="52">
        <f t="shared" si="34"/>
        <v>0</v>
      </c>
      <c r="M109" s="50">
        <f t="shared" si="22"/>
        <v>0</v>
      </c>
      <c r="N109" s="50">
        <f t="shared" si="23"/>
        <v>0</v>
      </c>
      <c r="O109" s="50">
        <f t="shared" si="35"/>
        <v>0</v>
      </c>
      <c r="P109" s="50">
        <f t="shared" si="36"/>
        <v>0</v>
      </c>
      <c r="Q109" s="50">
        <f t="shared" si="37"/>
        <v>0</v>
      </c>
      <c r="R109" s="50">
        <f t="shared" si="38"/>
        <v>0</v>
      </c>
      <c r="S109" s="52">
        <f t="shared" si="24"/>
        <v>0</v>
      </c>
      <c r="T109" s="52">
        <f t="shared" si="25"/>
        <v>0</v>
      </c>
      <c r="U109" s="52">
        <f t="shared" si="26"/>
        <v>0</v>
      </c>
      <c r="V109" s="52">
        <f t="shared" si="27"/>
        <v>0</v>
      </c>
      <c r="W109" s="52">
        <f t="shared" si="28"/>
        <v>0</v>
      </c>
      <c r="X109" s="52">
        <f t="shared" si="29"/>
        <v>0</v>
      </c>
      <c r="Y109" s="333" t="b">
        <f t="shared" si="30"/>
        <v>0</v>
      </c>
      <c r="Z109" s="221">
        <f t="shared" si="31"/>
        <v>1</v>
      </c>
    </row>
    <row r="110" spans="1:26" x14ac:dyDescent="0.2">
      <c r="A110" s="216">
        <v>101</v>
      </c>
      <c r="B110" s="39"/>
      <c r="C110" s="39"/>
      <c r="D110" s="39"/>
      <c r="E110" s="38"/>
      <c r="F110" s="38"/>
      <c r="G110" s="38"/>
      <c r="H110" s="38"/>
      <c r="I110" s="67" t="str">
        <f t="shared" si="20"/>
        <v/>
      </c>
      <c r="J110" s="67" t="str">
        <f t="shared" si="21"/>
        <v/>
      </c>
      <c r="K110" s="52">
        <f t="shared" si="33"/>
        <v>0</v>
      </c>
      <c r="L110" s="52">
        <f t="shared" si="34"/>
        <v>0</v>
      </c>
      <c r="M110" s="50">
        <f t="shared" si="22"/>
        <v>0</v>
      </c>
      <c r="N110" s="50">
        <f t="shared" si="23"/>
        <v>0</v>
      </c>
      <c r="O110" s="50">
        <f t="shared" si="35"/>
        <v>0</v>
      </c>
      <c r="P110" s="50">
        <f t="shared" si="36"/>
        <v>0</v>
      </c>
      <c r="Q110" s="50">
        <f t="shared" si="37"/>
        <v>0</v>
      </c>
      <c r="R110" s="50">
        <f t="shared" si="38"/>
        <v>0</v>
      </c>
      <c r="S110" s="52">
        <f t="shared" si="24"/>
        <v>0</v>
      </c>
      <c r="T110" s="52">
        <f t="shared" si="25"/>
        <v>0</v>
      </c>
      <c r="U110" s="52">
        <f t="shared" si="26"/>
        <v>0</v>
      </c>
      <c r="V110" s="52">
        <f t="shared" si="27"/>
        <v>0</v>
      </c>
      <c r="W110" s="52">
        <f t="shared" si="28"/>
        <v>0</v>
      </c>
      <c r="X110" s="52">
        <f t="shared" si="29"/>
        <v>0</v>
      </c>
      <c r="Y110" s="333" t="b">
        <f t="shared" si="30"/>
        <v>0</v>
      </c>
      <c r="Z110" s="221">
        <f t="shared" si="31"/>
        <v>1</v>
      </c>
    </row>
    <row r="111" spans="1:26" x14ac:dyDescent="0.2">
      <c r="A111" s="216">
        <v>102</v>
      </c>
      <c r="B111" s="39"/>
      <c r="C111" s="39"/>
      <c r="D111" s="39"/>
      <c r="E111" s="38"/>
      <c r="F111" s="38"/>
      <c r="G111" s="38"/>
      <c r="H111" s="38"/>
      <c r="I111" s="67" t="str">
        <f t="shared" si="20"/>
        <v/>
      </c>
      <c r="J111" s="67" t="str">
        <f t="shared" si="21"/>
        <v/>
      </c>
      <c r="K111" s="52">
        <f t="shared" si="33"/>
        <v>0</v>
      </c>
      <c r="L111" s="52">
        <f t="shared" si="34"/>
        <v>0</v>
      </c>
      <c r="M111" s="50">
        <f t="shared" si="22"/>
        <v>0</v>
      </c>
      <c r="N111" s="50">
        <f t="shared" si="23"/>
        <v>0</v>
      </c>
      <c r="O111" s="50">
        <f t="shared" si="35"/>
        <v>0</v>
      </c>
      <c r="P111" s="50">
        <f t="shared" si="36"/>
        <v>0</v>
      </c>
      <c r="Q111" s="50">
        <f t="shared" si="37"/>
        <v>0</v>
      </c>
      <c r="R111" s="50">
        <f t="shared" si="38"/>
        <v>0</v>
      </c>
      <c r="S111" s="52">
        <f t="shared" si="24"/>
        <v>0</v>
      </c>
      <c r="T111" s="52">
        <f t="shared" si="25"/>
        <v>0</v>
      </c>
      <c r="U111" s="52">
        <f t="shared" si="26"/>
        <v>0</v>
      </c>
      <c r="V111" s="52">
        <f t="shared" si="27"/>
        <v>0</v>
      </c>
      <c r="W111" s="52">
        <f t="shared" si="28"/>
        <v>0</v>
      </c>
      <c r="X111" s="52">
        <f t="shared" si="29"/>
        <v>0</v>
      </c>
      <c r="Y111" s="333" t="b">
        <f t="shared" si="30"/>
        <v>0</v>
      </c>
      <c r="Z111" s="221">
        <f t="shared" si="31"/>
        <v>1</v>
      </c>
    </row>
    <row r="112" spans="1:26" x14ac:dyDescent="0.2">
      <c r="A112" s="216">
        <v>103</v>
      </c>
      <c r="B112" s="39"/>
      <c r="C112" s="39"/>
      <c r="D112" s="39"/>
      <c r="E112" s="38"/>
      <c r="F112" s="38"/>
      <c r="G112" s="38"/>
      <c r="H112" s="38"/>
      <c r="I112" s="67" t="str">
        <f t="shared" si="20"/>
        <v/>
      </c>
      <c r="J112" s="67" t="str">
        <f t="shared" si="21"/>
        <v/>
      </c>
      <c r="K112" s="52">
        <f t="shared" si="33"/>
        <v>0</v>
      </c>
      <c r="L112" s="52">
        <f t="shared" si="34"/>
        <v>0</v>
      </c>
      <c r="M112" s="50">
        <f t="shared" si="22"/>
        <v>0</v>
      </c>
      <c r="N112" s="50">
        <f t="shared" si="23"/>
        <v>0</v>
      </c>
      <c r="O112" s="50">
        <f t="shared" si="35"/>
        <v>0</v>
      </c>
      <c r="P112" s="50">
        <f t="shared" si="36"/>
        <v>0</v>
      </c>
      <c r="Q112" s="50">
        <f t="shared" si="37"/>
        <v>0</v>
      </c>
      <c r="R112" s="50">
        <f t="shared" si="38"/>
        <v>0</v>
      </c>
      <c r="S112" s="52">
        <f t="shared" si="24"/>
        <v>0</v>
      </c>
      <c r="T112" s="52">
        <f t="shared" si="25"/>
        <v>0</v>
      </c>
      <c r="U112" s="52">
        <f t="shared" si="26"/>
        <v>0</v>
      </c>
      <c r="V112" s="52">
        <f t="shared" si="27"/>
        <v>0</v>
      </c>
      <c r="W112" s="52">
        <f t="shared" si="28"/>
        <v>0</v>
      </c>
      <c r="X112" s="52">
        <f t="shared" si="29"/>
        <v>0</v>
      </c>
      <c r="Y112" s="333" t="b">
        <f t="shared" si="30"/>
        <v>0</v>
      </c>
      <c r="Z112" s="221">
        <f t="shared" si="31"/>
        <v>1</v>
      </c>
    </row>
    <row r="113" spans="1:26" x14ac:dyDescent="0.2">
      <c r="A113" s="216">
        <v>104</v>
      </c>
      <c r="B113" s="39"/>
      <c r="C113" s="39"/>
      <c r="D113" s="39"/>
      <c r="E113" s="38"/>
      <c r="F113" s="38"/>
      <c r="G113" s="38"/>
      <c r="H113" s="38"/>
      <c r="I113" s="67" t="str">
        <f t="shared" si="20"/>
        <v/>
      </c>
      <c r="J113" s="67" t="str">
        <f t="shared" si="21"/>
        <v/>
      </c>
      <c r="K113" s="52">
        <f t="shared" si="33"/>
        <v>0</v>
      </c>
      <c r="L113" s="52">
        <f t="shared" si="34"/>
        <v>0</v>
      </c>
      <c r="M113" s="50">
        <f t="shared" si="22"/>
        <v>0</v>
      </c>
      <c r="N113" s="50">
        <f t="shared" si="23"/>
        <v>0</v>
      </c>
      <c r="O113" s="50">
        <f t="shared" si="35"/>
        <v>0</v>
      </c>
      <c r="P113" s="50">
        <f t="shared" si="36"/>
        <v>0</v>
      </c>
      <c r="Q113" s="50">
        <f t="shared" si="37"/>
        <v>0</v>
      </c>
      <c r="R113" s="50">
        <f t="shared" si="38"/>
        <v>0</v>
      </c>
      <c r="S113" s="52">
        <f t="shared" si="24"/>
        <v>0</v>
      </c>
      <c r="T113" s="52">
        <f t="shared" si="25"/>
        <v>0</v>
      </c>
      <c r="U113" s="52">
        <f t="shared" si="26"/>
        <v>0</v>
      </c>
      <c r="V113" s="52">
        <f t="shared" si="27"/>
        <v>0</v>
      </c>
      <c r="W113" s="52">
        <f t="shared" si="28"/>
        <v>0</v>
      </c>
      <c r="X113" s="52">
        <f t="shared" si="29"/>
        <v>0</v>
      </c>
      <c r="Y113" s="333" t="b">
        <f t="shared" si="30"/>
        <v>0</v>
      </c>
      <c r="Z113" s="221">
        <f t="shared" si="31"/>
        <v>1</v>
      </c>
    </row>
    <row r="114" spans="1:26" x14ac:dyDescent="0.2">
      <c r="A114" s="216">
        <v>105</v>
      </c>
      <c r="B114" s="39"/>
      <c r="C114" s="39"/>
      <c r="D114" s="39"/>
      <c r="E114" s="38"/>
      <c r="F114" s="38"/>
      <c r="G114" s="38"/>
      <c r="H114" s="38"/>
      <c r="I114" s="67" t="str">
        <f t="shared" si="20"/>
        <v/>
      </c>
      <c r="J114" s="67" t="str">
        <f t="shared" si="21"/>
        <v/>
      </c>
      <c r="K114" s="52">
        <f t="shared" si="33"/>
        <v>0</v>
      </c>
      <c r="L114" s="52">
        <f t="shared" si="34"/>
        <v>0</v>
      </c>
      <c r="M114" s="50">
        <f t="shared" si="22"/>
        <v>0</v>
      </c>
      <c r="N114" s="50">
        <f t="shared" si="23"/>
        <v>0</v>
      </c>
      <c r="O114" s="50">
        <f t="shared" si="35"/>
        <v>0</v>
      </c>
      <c r="P114" s="50">
        <f t="shared" si="36"/>
        <v>0</v>
      </c>
      <c r="Q114" s="50">
        <f t="shared" si="37"/>
        <v>0</v>
      </c>
      <c r="R114" s="50">
        <f t="shared" si="38"/>
        <v>0</v>
      </c>
      <c r="S114" s="52">
        <f t="shared" si="24"/>
        <v>0</v>
      </c>
      <c r="T114" s="52">
        <f t="shared" si="25"/>
        <v>0</v>
      </c>
      <c r="U114" s="52">
        <f t="shared" si="26"/>
        <v>0</v>
      </c>
      <c r="V114" s="52">
        <f t="shared" si="27"/>
        <v>0</v>
      </c>
      <c r="W114" s="52">
        <f t="shared" si="28"/>
        <v>0</v>
      </c>
      <c r="X114" s="52">
        <f t="shared" si="29"/>
        <v>0</v>
      </c>
      <c r="Y114" s="333" t="b">
        <f t="shared" si="30"/>
        <v>0</v>
      </c>
      <c r="Z114" s="221">
        <f t="shared" si="31"/>
        <v>1</v>
      </c>
    </row>
    <row r="115" spans="1:26" x14ac:dyDescent="0.2">
      <c r="A115" s="216">
        <v>106</v>
      </c>
      <c r="B115" s="39"/>
      <c r="C115" s="39"/>
      <c r="D115" s="39"/>
      <c r="E115" s="38"/>
      <c r="F115" s="38"/>
      <c r="G115" s="38"/>
      <c r="H115" s="38"/>
      <c r="I115" s="67" t="str">
        <f t="shared" si="20"/>
        <v/>
      </c>
      <c r="J115" s="67" t="str">
        <f t="shared" si="21"/>
        <v/>
      </c>
      <c r="K115" s="52">
        <f t="shared" si="33"/>
        <v>0</v>
      </c>
      <c r="L115" s="52">
        <f t="shared" si="34"/>
        <v>0</v>
      </c>
      <c r="M115" s="50">
        <f t="shared" si="22"/>
        <v>0</v>
      </c>
      <c r="N115" s="50">
        <f t="shared" si="23"/>
        <v>0</v>
      </c>
      <c r="O115" s="50">
        <f t="shared" si="35"/>
        <v>0</v>
      </c>
      <c r="P115" s="50">
        <f t="shared" si="36"/>
        <v>0</v>
      </c>
      <c r="Q115" s="50">
        <f t="shared" si="37"/>
        <v>0</v>
      </c>
      <c r="R115" s="50">
        <f t="shared" si="38"/>
        <v>0</v>
      </c>
      <c r="S115" s="52">
        <f t="shared" si="24"/>
        <v>0</v>
      </c>
      <c r="T115" s="52">
        <f t="shared" si="25"/>
        <v>0</v>
      </c>
      <c r="U115" s="52">
        <f t="shared" si="26"/>
        <v>0</v>
      </c>
      <c r="V115" s="52">
        <f t="shared" si="27"/>
        <v>0</v>
      </c>
      <c r="W115" s="52">
        <f t="shared" si="28"/>
        <v>0</v>
      </c>
      <c r="X115" s="52">
        <f t="shared" si="29"/>
        <v>0</v>
      </c>
      <c r="Y115" s="333" t="b">
        <f t="shared" si="30"/>
        <v>0</v>
      </c>
      <c r="Z115" s="221">
        <f t="shared" si="31"/>
        <v>1</v>
      </c>
    </row>
    <row r="116" spans="1:26" x14ac:dyDescent="0.2">
      <c r="A116" s="216">
        <v>107</v>
      </c>
      <c r="B116" s="39"/>
      <c r="C116" s="39"/>
      <c r="D116" s="39"/>
      <c r="E116" s="38"/>
      <c r="F116" s="38"/>
      <c r="G116" s="38"/>
      <c r="H116" s="38"/>
      <c r="I116" s="67" t="str">
        <f t="shared" si="20"/>
        <v/>
      </c>
      <c r="J116" s="67" t="str">
        <f t="shared" si="21"/>
        <v/>
      </c>
      <c r="K116" s="52">
        <f t="shared" si="33"/>
        <v>0</v>
      </c>
      <c r="L116" s="52">
        <f t="shared" si="34"/>
        <v>0</v>
      </c>
      <c r="M116" s="50">
        <f t="shared" si="22"/>
        <v>0</v>
      </c>
      <c r="N116" s="50">
        <f t="shared" si="23"/>
        <v>0</v>
      </c>
      <c r="O116" s="50">
        <f t="shared" si="35"/>
        <v>0</v>
      </c>
      <c r="P116" s="50">
        <f t="shared" si="36"/>
        <v>0</v>
      </c>
      <c r="Q116" s="50">
        <f t="shared" si="37"/>
        <v>0</v>
      </c>
      <c r="R116" s="50">
        <f t="shared" si="38"/>
        <v>0</v>
      </c>
      <c r="S116" s="52">
        <f t="shared" si="24"/>
        <v>0</v>
      </c>
      <c r="T116" s="52">
        <f t="shared" si="25"/>
        <v>0</v>
      </c>
      <c r="U116" s="52">
        <f t="shared" si="26"/>
        <v>0</v>
      </c>
      <c r="V116" s="52">
        <f t="shared" si="27"/>
        <v>0</v>
      </c>
      <c r="W116" s="52">
        <f t="shared" si="28"/>
        <v>0</v>
      </c>
      <c r="X116" s="52">
        <f t="shared" si="29"/>
        <v>0</v>
      </c>
      <c r="Y116" s="333" t="b">
        <f t="shared" si="30"/>
        <v>0</v>
      </c>
      <c r="Z116" s="221">
        <f t="shared" si="31"/>
        <v>1</v>
      </c>
    </row>
    <row r="117" spans="1:26" x14ac:dyDescent="0.2">
      <c r="A117" s="216">
        <v>108</v>
      </c>
      <c r="B117" s="39"/>
      <c r="C117" s="39"/>
      <c r="D117" s="39"/>
      <c r="E117" s="38"/>
      <c r="F117" s="38"/>
      <c r="G117" s="38"/>
      <c r="H117" s="38"/>
      <c r="I117" s="67" t="str">
        <f t="shared" si="20"/>
        <v/>
      </c>
      <c r="J117" s="67" t="str">
        <f t="shared" si="21"/>
        <v/>
      </c>
      <c r="K117" s="52">
        <f t="shared" si="33"/>
        <v>0</v>
      </c>
      <c r="L117" s="52">
        <f t="shared" si="34"/>
        <v>0</v>
      </c>
      <c r="M117" s="50">
        <f t="shared" si="22"/>
        <v>0</v>
      </c>
      <c r="N117" s="50">
        <f t="shared" si="23"/>
        <v>0</v>
      </c>
      <c r="O117" s="50">
        <f t="shared" si="35"/>
        <v>0</v>
      </c>
      <c r="P117" s="50">
        <f t="shared" si="36"/>
        <v>0</v>
      </c>
      <c r="Q117" s="50">
        <f t="shared" si="37"/>
        <v>0</v>
      </c>
      <c r="R117" s="50">
        <f t="shared" si="38"/>
        <v>0</v>
      </c>
      <c r="S117" s="52">
        <f t="shared" si="24"/>
        <v>0</v>
      </c>
      <c r="T117" s="52">
        <f t="shared" si="25"/>
        <v>0</v>
      </c>
      <c r="U117" s="52">
        <f t="shared" si="26"/>
        <v>0</v>
      </c>
      <c r="V117" s="52">
        <f t="shared" si="27"/>
        <v>0</v>
      </c>
      <c r="W117" s="52">
        <f t="shared" si="28"/>
        <v>0</v>
      </c>
      <c r="X117" s="52">
        <f t="shared" si="29"/>
        <v>0</v>
      </c>
      <c r="Y117" s="333" t="b">
        <f t="shared" si="30"/>
        <v>0</v>
      </c>
      <c r="Z117" s="221">
        <f t="shared" si="31"/>
        <v>1</v>
      </c>
    </row>
    <row r="118" spans="1:26" x14ac:dyDescent="0.2">
      <c r="A118" s="216">
        <v>109</v>
      </c>
      <c r="B118" s="39"/>
      <c r="C118" s="39"/>
      <c r="D118" s="39"/>
      <c r="E118" s="38"/>
      <c r="F118" s="38"/>
      <c r="G118" s="38"/>
      <c r="H118" s="38"/>
      <c r="I118" s="67" t="str">
        <f t="shared" si="20"/>
        <v/>
      </c>
      <c r="J118" s="67" t="str">
        <f t="shared" si="21"/>
        <v/>
      </c>
      <c r="K118" s="52">
        <f t="shared" si="33"/>
        <v>0</v>
      </c>
      <c r="L118" s="52">
        <f t="shared" si="34"/>
        <v>0</v>
      </c>
      <c r="M118" s="50">
        <f t="shared" si="22"/>
        <v>0</v>
      </c>
      <c r="N118" s="50">
        <f t="shared" si="23"/>
        <v>0</v>
      </c>
      <c r="O118" s="50">
        <f t="shared" si="35"/>
        <v>0</v>
      </c>
      <c r="P118" s="50">
        <f t="shared" si="36"/>
        <v>0</v>
      </c>
      <c r="Q118" s="50">
        <f t="shared" si="37"/>
        <v>0</v>
      </c>
      <c r="R118" s="50">
        <f t="shared" si="38"/>
        <v>0</v>
      </c>
      <c r="S118" s="52">
        <f t="shared" si="24"/>
        <v>0</v>
      </c>
      <c r="T118" s="52">
        <f t="shared" si="25"/>
        <v>0</v>
      </c>
      <c r="U118" s="52">
        <f t="shared" si="26"/>
        <v>0</v>
      </c>
      <c r="V118" s="52">
        <f t="shared" si="27"/>
        <v>0</v>
      </c>
      <c r="W118" s="52">
        <f t="shared" si="28"/>
        <v>0</v>
      </c>
      <c r="X118" s="52">
        <f t="shared" si="29"/>
        <v>0</v>
      </c>
      <c r="Y118" s="333" t="b">
        <f t="shared" si="30"/>
        <v>0</v>
      </c>
      <c r="Z118" s="221">
        <f t="shared" si="31"/>
        <v>1</v>
      </c>
    </row>
    <row r="119" spans="1:26" x14ac:dyDescent="0.2">
      <c r="A119" s="216">
        <v>110</v>
      </c>
      <c r="B119" s="39"/>
      <c r="C119" s="39"/>
      <c r="D119" s="39"/>
      <c r="E119" s="38"/>
      <c r="F119" s="38"/>
      <c r="G119" s="38"/>
      <c r="H119" s="38"/>
      <c r="I119" s="67" t="str">
        <f t="shared" si="20"/>
        <v/>
      </c>
      <c r="J119" s="67" t="str">
        <f t="shared" si="21"/>
        <v/>
      </c>
      <c r="K119" s="52">
        <f t="shared" si="33"/>
        <v>0</v>
      </c>
      <c r="L119" s="52">
        <f t="shared" si="34"/>
        <v>0</v>
      </c>
      <c r="M119" s="50">
        <f t="shared" si="22"/>
        <v>0</v>
      </c>
      <c r="N119" s="50">
        <f t="shared" si="23"/>
        <v>0</v>
      </c>
      <c r="O119" s="50">
        <f t="shared" si="35"/>
        <v>0</v>
      </c>
      <c r="P119" s="50">
        <f t="shared" si="36"/>
        <v>0</v>
      </c>
      <c r="Q119" s="50">
        <f t="shared" si="37"/>
        <v>0</v>
      </c>
      <c r="R119" s="50">
        <f t="shared" si="38"/>
        <v>0</v>
      </c>
      <c r="S119" s="52">
        <f t="shared" si="24"/>
        <v>0</v>
      </c>
      <c r="T119" s="52">
        <f t="shared" si="25"/>
        <v>0</v>
      </c>
      <c r="U119" s="52">
        <f t="shared" si="26"/>
        <v>0</v>
      </c>
      <c r="V119" s="52">
        <f t="shared" si="27"/>
        <v>0</v>
      </c>
      <c r="W119" s="52">
        <f t="shared" si="28"/>
        <v>0</v>
      </c>
      <c r="X119" s="52">
        <f t="shared" si="29"/>
        <v>0</v>
      </c>
      <c r="Y119" s="333" t="b">
        <f t="shared" si="30"/>
        <v>0</v>
      </c>
      <c r="Z119" s="221">
        <f t="shared" si="31"/>
        <v>1</v>
      </c>
    </row>
    <row r="120" spans="1:26" x14ac:dyDescent="0.2">
      <c r="A120" s="216">
        <v>111</v>
      </c>
      <c r="B120" s="39"/>
      <c r="C120" s="39"/>
      <c r="D120" s="39"/>
      <c r="E120" s="38"/>
      <c r="F120" s="38"/>
      <c r="G120" s="38"/>
      <c r="H120" s="38"/>
      <c r="I120" s="67" t="str">
        <f t="shared" si="20"/>
        <v/>
      </c>
      <c r="J120" s="67" t="str">
        <f t="shared" si="21"/>
        <v/>
      </c>
      <c r="K120" s="52">
        <f t="shared" si="33"/>
        <v>0</v>
      </c>
      <c r="L120" s="52">
        <f t="shared" si="34"/>
        <v>0</v>
      </c>
      <c r="M120" s="50">
        <f t="shared" si="22"/>
        <v>0</v>
      </c>
      <c r="N120" s="50">
        <f t="shared" si="23"/>
        <v>0</v>
      </c>
      <c r="O120" s="50">
        <f t="shared" si="35"/>
        <v>0</v>
      </c>
      <c r="P120" s="50">
        <f t="shared" si="36"/>
        <v>0</v>
      </c>
      <c r="Q120" s="50">
        <f t="shared" si="37"/>
        <v>0</v>
      </c>
      <c r="R120" s="50">
        <f t="shared" si="38"/>
        <v>0</v>
      </c>
      <c r="S120" s="52">
        <f t="shared" si="24"/>
        <v>0</v>
      </c>
      <c r="T120" s="52">
        <f t="shared" si="25"/>
        <v>0</v>
      </c>
      <c r="U120" s="52">
        <f t="shared" si="26"/>
        <v>0</v>
      </c>
      <c r="V120" s="52">
        <f t="shared" si="27"/>
        <v>0</v>
      </c>
      <c r="W120" s="52">
        <f t="shared" si="28"/>
        <v>0</v>
      </c>
      <c r="X120" s="52">
        <f t="shared" si="29"/>
        <v>0</v>
      </c>
      <c r="Y120" s="333" t="b">
        <f t="shared" si="30"/>
        <v>0</v>
      </c>
      <c r="Z120" s="221">
        <f t="shared" si="31"/>
        <v>1</v>
      </c>
    </row>
    <row r="121" spans="1:26" x14ac:dyDescent="0.2">
      <c r="A121" s="216">
        <v>112</v>
      </c>
      <c r="B121" s="39"/>
      <c r="C121" s="39"/>
      <c r="D121" s="39"/>
      <c r="E121" s="38"/>
      <c r="F121" s="38"/>
      <c r="G121" s="38"/>
      <c r="H121" s="38"/>
      <c r="I121" s="67" t="str">
        <f t="shared" si="20"/>
        <v/>
      </c>
      <c r="J121" s="67" t="str">
        <f t="shared" si="21"/>
        <v/>
      </c>
      <c r="K121" s="52">
        <f t="shared" si="33"/>
        <v>0</v>
      </c>
      <c r="L121" s="52">
        <f t="shared" si="34"/>
        <v>0</v>
      </c>
      <c r="M121" s="50">
        <f t="shared" si="22"/>
        <v>0</v>
      </c>
      <c r="N121" s="50">
        <f t="shared" si="23"/>
        <v>0</v>
      </c>
      <c r="O121" s="50">
        <f t="shared" si="35"/>
        <v>0</v>
      </c>
      <c r="P121" s="50">
        <f t="shared" si="36"/>
        <v>0</v>
      </c>
      <c r="Q121" s="50">
        <f t="shared" si="37"/>
        <v>0</v>
      </c>
      <c r="R121" s="50">
        <f t="shared" si="38"/>
        <v>0</v>
      </c>
      <c r="S121" s="52">
        <f t="shared" si="24"/>
        <v>0</v>
      </c>
      <c r="T121" s="52">
        <f t="shared" si="25"/>
        <v>0</v>
      </c>
      <c r="U121" s="52">
        <f t="shared" si="26"/>
        <v>0</v>
      </c>
      <c r="V121" s="52">
        <f t="shared" si="27"/>
        <v>0</v>
      </c>
      <c r="W121" s="52">
        <f t="shared" si="28"/>
        <v>0</v>
      </c>
      <c r="X121" s="52">
        <f t="shared" si="29"/>
        <v>0</v>
      </c>
      <c r="Y121" s="333" t="b">
        <f t="shared" si="30"/>
        <v>0</v>
      </c>
      <c r="Z121" s="221">
        <f t="shared" si="31"/>
        <v>1</v>
      </c>
    </row>
    <row r="122" spans="1:26" x14ac:dyDescent="0.2">
      <c r="A122" s="216">
        <v>113</v>
      </c>
      <c r="B122" s="39"/>
      <c r="C122" s="39"/>
      <c r="D122" s="39"/>
      <c r="E122" s="38"/>
      <c r="F122" s="38"/>
      <c r="G122" s="38"/>
      <c r="H122" s="38"/>
      <c r="I122" s="67" t="str">
        <f t="shared" si="20"/>
        <v/>
      </c>
      <c r="J122" s="67" t="str">
        <f t="shared" si="21"/>
        <v/>
      </c>
      <c r="K122" s="52">
        <f t="shared" si="33"/>
        <v>0</v>
      </c>
      <c r="L122" s="52">
        <f t="shared" si="34"/>
        <v>0</v>
      </c>
      <c r="M122" s="50">
        <f t="shared" si="22"/>
        <v>0</v>
      </c>
      <c r="N122" s="50">
        <f t="shared" si="23"/>
        <v>0</v>
      </c>
      <c r="O122" s="50">
        <f t="shared" si="35"/>
        <v>0</v>
      </c>
      <c r="P122" s="50">
        <f t="shared" si="36"/>
        <v>0</v>
      </c>
      <c r="Q122" s="50">
        <f t="shared" si="37"/>
        <v>0</v>
      </c>
      <c r="R122" s="50">
        <f t="shared" si="38"/>
        <v>0</v>
      </c>
      <c r="S122" s="52">
        <f t="shared" si="24"/>
        <v>0</v>
      </c>
      <c r="T122" s="52">
        <f t="shared" si="25"/>
        <v>0</v>
      </c>
      <c r="U122" s="52">
        <f t="shared" si="26"/>
        <v>0</v>
      </c>
      <c r="V122" s="52">
        <f t="shared" si="27"/>
        <v>0</v>
      </c>
      <c r="W122" s="52">
        <f t="shared" si="28"/>
        <v>0</v>
      </c>
      <c r="X122" s="52">
        <f t="shared" si="29"/>
        <v>0</v>
      </c>
      <c r="Y122" s="333" t="b">
        <f t="shared" si="30"/>
        <v>0</v>
      </c>
      <c r="Z122" s="221">
        <f t="shared" si="31"/>
        <v>1</v>
      </c>
    </row>
    <row r="123" spans="1:26" x14ac:dyDescent="0.2">
      <c r="A123" s="216">
        <v>114</v>
      </c>
      <c r="B123" s="39"/>
      <c r="C123" s="39"/>
      <c r="D123" s="39"/>
      <c r="E123" s="38"/>
      <c r="F123" s="38"/>
      <c r="G123" s="38"/>
      <c r="H123" s="38"/>
      <c r="I123" s="67" t="str">
        <f t="shared" si="20"/>
        <v/>
      </c>
      <c r="J123" s="67" t="str">
        <f t="shared" si="21"/>
        <v/>
      </c>
      <c r="K123" s="52">
        <f t="shared" si="33"/>
        <v>0</v>
      </c>
      <c r="L123" s="52">
        <f t="shared" si="34"/>
        <v>0</v>
      </c>
      <c r="M123" s="50">
        <f t="shared" si="22"/>
        <v>0</v>
      </c>
      <c r="N123" s="50">
        <f t="shared" si="23"/>
        <v>0</v>
      </c>
      <c r="O123" s="50">
        <f t="shared" si="35"/>
        <v>0</v>
      </c>
      <c r="P123" s="50">
        <f t="shared" si="36"/>
        <v>0</v>
      </c>
      <c r="Q123" s="50">
        <f t="shared" si="37"/>
        <v>0</v>
      </c>
      <c r="R123" s="50">
        <f t="shared" si="38"/>
        <v>0</v>
      </c>
      <c r="S123" s="52">
        <f t="shared" si="24"/>
        <v>0</v>
      </c>
      <c r="T123" s="52">
        <f t="shared" si="25"/>
        <v>0</v>
      </c>
      <c r="U123" s="52">
        <f t="shared" si="26"/>
        <v>0</v>
      </c>
      <c r="V123" s="52">
        <f t="shared" si="27"/>
        <v>0</v>
      </c>
      <c r="W123" s="52">
        <f t="shared" si="28"/>
        <v>0</v>
      </c>
      <c r="X123" s="52">
        <f t="shared" si="29"/>
        <v>0</v>
      </c>
      <c r="Y123" s="333" t="b">
        <f t="shared" si="30"/>
        <v>0</v>
      </c>
      <c r="Z123" s="221">
        <f t="shared" si="31"/>
        <v>1</v>
      </c>
    </row>
    <row r="124" spans="1:26" x14ac:dyDescent="0.2">
      <c r="A124" s="216">
        <v>115</v>
      </c>
      <c r="B124" s="39"/>
      <c r="C124" s="39"/>
      <c r="D124" s="39"/>
      <c r="E124" s="38"/>
      <c r="F124" s="38"/>
      <c r="G124" s="38"/>
      <c r="H124" s="38"/>
      <c r="I124" s="67" t="str">
        <f t="shared" si="20"/>
        <v/>
      </c>
      <c r="J124" s="67" t="str">
        <f t="shared" si="21"/>
        <v/>
      </c>
      <c r="K124" s="52">
        <f t="shared" si="33"/>
        <v>0</v>
      </c>
      <c r="L124" s="52">
        <f t="shared" si="34"/>
        <v>0</v>
      </c>
      <c r="M124" s="50">
        <f t="shared" si="22"/>
        <v>0</v>
      </c>
      <c r="N124" s="50">
        <f t="shared" si="23"/>
        <v>0</v>
      </c>
      <c r="O124" s="50">
        <f t="shared" si="35"/>
        <v>0</v>
      </c>
      <c r="P124" s="50">
        <f t="shared" si="36"/>
        <v>0</v>
      </c>
      <c r="Q124" s="50">
        <f t="shared" si="37"/>
        <v>0</v>
      </c>
      <c r="R124" s="50">
        <f t="shared" si="38"/>
        <v>0</v>
      </c>
      <c r="S124" s="52">
        <f t="shared" si="24"/>
        <v>0</v>
      </c>
      <c r="T124" s="52">
        <f t="shared" si="25"/>
        <v>0</v>
      </c>
      <c r="U124" s="52">
        <f t="shared" si="26"/>
        <v>0</v>
      </c>
      <c r="V124" s="52">
        <f t="shared" si="27"/>
        <v>0</v>
      </c>
      <c r="W124" s="52">
        <f t="shared" si="28"/>
        <v>0</v>
      </c>
      <c r="X124" s="52">
        <f t="shared" si="29"/>
        <v>0</v>
      </c>
      <c r="Y124" s="333" t="b">
        <f t="shared" si="30"/>
        <v>0</v>
      </c>
      <c r="Z124" s="221">
        <f t="shared" si="31"/>
        <v>1</v>
      </c>
    </row>
    <row r="125" spans="1:26" x14ac:dyDescent="0.2">
      <c r="A125" s="216">
        <v>116</v>
      </c>
      <c r="B125" s="39"/>
      <c r="C125" s="39"/>
      <c r="D125" s="39"/>
      <c r="E125" s="38"/>
      <c r="F125" s="38"/>
      <c r="G125" s="38"/>
      <c r="H125" s="38"/>
      <c r="I125" s="67" t="str">
        <f t="shared" si="20"/>
        <v/>
      </c>
      <c r="J125" s="67" t="str">
        <f t="shared" si="21"/>
        <v/>
      </c>
      <c r="K125" s="52">
        <f t="shared" si="33"/>
        <v>0</v>
      </c>
      <c r="L125" s="52">
        <f t="shared" si="34"/>
        <v>0</v>
      </c>
      <c r="M125" s="50">
        <f t="shared" si="22"/>
        <v>0</v>
      </c>
      <c r="N125" s="50">
        <f t="shared" si="23"/>
        <v>0</v>
      </c>
      <c r="O125" s="50">
        <f t="shared" si="35"/>
        <v>0</v>
      </c>
      <c r="P125" s="50">
        <f t="shared" si="36"/>
        <v>0</v>
      </c>
      <c r="Q125" s="50">
        <f t="shared" si="37"/>
        <v>0</v>
      </c>
      <c r="R125" s="50">
        <f t="shared" si="38"/>
        <v>0</v>
      </c>
      <c r="S125" s="52">
        <f t="shared" si="24"/>
        <v>0</v>
      </c>
      <c r="T125" s="52">
        <f t="shared" si="25"/>
        <v>0</v>
      </c>
      <c r="U125" s="52">
        <f t="shared" si="26"/>
        <v>0</v>
      </c>
      <c r="V125" s="52">
        <f t="shared" si="27"/>
        <v>0</v>
      </c>
      <c r="W125" s="52">
        <f t="shared" si="28"/>
        <v>0</v>
      </c>
      <c r="X125" s="52">
        <f t="shared" si="29"/>
        <v>0</v>
      </c>
      <c r="Y125" s="333" t="b">
        <f t="shared" si="30"/>
        <v>0</v>
      </c>
      <c r="Z125" s="221">
        <f t="shared" si="31"/>
        <v>1</v>
      </c>
    </row>
    <row r="126" spans="1:26" x14ac:dyDescent="0.2">
      <c r="A126" s="216">
        <v>117</v>
      </c>
      <c r="B126" s="39"/>
      <c r="C126" s="39"/>
      <c r="D126" s="39"/>
      <c r="E126" s="38"/>
      <c r="F126" s="38"/>
      <c r="G126" s="38"/>
      <c r="H126" s="38"/>
      <c r="I126" s="67" t="str">
        <f t="shared" si="20"/>
        <v/>
      </c>
      <c r="J126" s="67" t="str">
        <f t="shared" si="21"/>
        <v/>
      </c>
      <c r="K126" s="52">
        <f t="shared" si="33"/>
        <v>0</v>
      </c>
      <c r="L126" s="52">
        <f t="shared" si="34"/>
        <v>0</v>
      </c>
      <c r="M126" s="50">
        <f t="shared" si="22"/>
        <v>0</v>
      </c>
      <c r="N126" s="50">
        <f t="shared" si="23"/>
        <v>0</v>
      </c>
      <c r="O126" s="50">
        <f t="shared" si="35"/>
        <v>0</v>
      </c>
      <c r="P126" s="50">
        <f t="shared" si="36"/>
        <v>0</v>
      </c>
      <c r="Q126" s="50">
        <f t="shared" si="37"/>
        <v>0</v>
      </c>
      <c r="R126" s="50">
        <f t="shared" si="38"/>
        <v>0</v>
      </c>
      <c r="S126" s="52">
        <f t="shared" si="24"/>
        <v>0</v>
      </c>
      <c r="T126" s="52">
        <f t="shared" si="25"/>
        <v>0</v>
      </c>
      <c r="U126" s="52">
        <f t="shared" si="26"/>
        <v>0</v>
      </c>
      <c r="V126" s="52">
        <f t="shared" si="27"/>
        <v>0</v>
      </c>
      <c r="W126" s="52">
        <f t="shared" si="28"/>
        <v>0</v>
      </c>
      <c r="X126" s="52">
        <f t="shared" si="29"/>
        <v>0</v>
      </c>
      <c r="Y126" s="333" t="b">
        <f t="shared" si="30"/>
        <v>0</v>
      </c>
      <c r="Z126" s="221">
        <f t="shared" si="31"/>
        <v>1</v>
      </c>
    </row>
    <row r="127" spans="1:26" x14ac:dyDescent="0.2">
      <c r="A127" s="216">
        <v>118</v>
      </c>
      <c r="B127" s="39"/>
      <c r="C127" s="39"/>
      <c r="D127" s="39"/>
      <c r="E127" s="38"/>
      <c r="F127" s="38"/>
      <c r="G127" s="38"/>
      <c r="H127" s="38"/>
      <c r="I127" s="67" t="str">
        <f t="shared" si="20"/>
        <v/>
      </c>
      <c r="J127" s="67" t="str">
        <f t="shared" si="21"/>
        <v/>
      </c>
      <c r="K127" s="52">
        <f t="shared" si="33"/>
        <v>0</v>
      </c>
      <c r="L127" s="52">
        <f t="shared" si="34"/>
        <v>0</v>
      </c>
      <c r="M127" s="50">
        <f t="shared" si="22"/>
        <v>0</v>
      </c>
      <c r="N127" s="50">
        <f t="shared" si="23"/>
        <v>0</v>
      </c>
      <c r="O127" s="50">
        <f t="shared" si="35"/>
        <v>0</v>
      </c>
      <c r="P127" s="50">
        <f t="shared" si="36"/>
        <v>0</v>
      </c>
      <c r="Q127" s="50">
        <f t="shared" si="37"/>
        <v>0</v>
      </c>
      <c r="R127" s="50">
        <f t="shared" si="38"/>
        <v>0</v>
      </c>
      <c r="S127" s="52">
        <f t="shared" si="24"/>
        <v>0</v>
      </c>
      <c r="T127" s="52">
        <f t="shared" si="25"/>
        <v>0</v>
      </c>
      <c r="U127" s="52">
        <f t="shared" si="26"/>
        <v>0</v>
      </c>
      <c r="V127" s="52">
        <f t="shared" si="27"/>
        <v>0</v>
      </c>
      <c r="W127" s="52">
        <f t="shared" si="28"/>
        <v>0</v>
      </c>
      <c r="X127" s="52">
        <f t="shared" si="29"/>
        <v>0</v>
      </c>
      <c r="Y127" s="333" t="b">
        <f t="shared" si="30"/>
        <v>0</v>
      </c>
      <c r="Z127" s="221">
        <f t="shared" si="31"/>
        <v>1</v>
      </c>
    </row>
    <row r="128" spans="1:26" x14ac:dyDescent="0.2">
      <c r="A128" s="216">
        <v>119</v>
      </c>
      <c r="B128" s="39"/>
      <c r="C128" s="39"/>
      <c r="D128" s="39"/>
      <c r="E128" s="38"/>
      <c r="F128" s="38"/>
      <c r="G128" s="38"/>
      <c r="H128" s="38"/>
      <c r="I128" s="67" t="str">
        <f t="shared" si="20"/>
        <v/>
      </c>
      <c r="J128" s="67" t="str">
        <f t="shared" si="21"/>
        <v/>
      </c>
      <c r="K128" s="52">
        <f t="shared" si="33"/>
        <v>0</v>
      </c>
      <c r="L128" s="52">
        <f t="shared" si="34"/>
        <v>0</v>
      </c>
      <c r="M128" s="50">
        <f t="shared" si="22"/>
        <v>0</v>
      </c>
      <c r="N128" s="50">
        <f t="shared" si="23"/>
        <v>0</v>
      </c>
      <c r="O128" s="50">
        <f t="shared" si="35"/>
        <v>0</v>
      </c>
      <c r="P128" s="50">
        <f t="shared" si="36"/>
        <v>0</v>
      </c>
      <c r="Q128" s="50">
        <f t="shared" si="37"/>
        <v>0</v>
      </c>
      <c r="R128" s="50">
        <f t="shared" si="38"/>
        <v>0</v>
      </c>
      <c r="S128" s="52">
        <f t="shared" si="24"/>
        <v>0</v>
      </c>
      <c r="T128" s="52">
        <f t="shared" si="25"/>
        <v>0</v>
      </c>
      <c r="U128" s="52">
        <f t="shared" si="26"/>
        <v>0</v>
      </c>
      <c r="V128" s="52">
        <f t="shared" si="27"/>
        <v>0</v>
      </c>
      <c r="W128" s="52">
        <f t="shared" si="28"/>
        <v>0</v>
      </c>
      <c r="X128" s="52">
        <f t="shared" si="29"/>
        <v>0</v>
      </c>
      <c r="Y128" s="333" t="b">
        <f t="shared" si="30"/>
        <v>0</v>
      </c>
      <c r="Z128" s="221">
        <f t="shared" si="31"/>
        <v>1</v>
      </c>
    </row>
    <row r="129" spans="1:26" x14ac:dyDescent="0.2">
      <c r="A129" s="216">
        <v>120</v>
      </c>
      <c r="B129" s="39"/>
      <c r="C129" s="39"/>
      <c r="D129" s="39"/>
      <c r="E129" s="38"/>
      <c r="F129" s="38"/>
      <c r="G129" s="38"/>
      <c r="H129" s="38"/>
      <c r="I129" s="67" t="str">
        <f t="shared" si="20"/>
        <v/>
      </c>
      <c r="J129" s="67" t="str">
        <f t="shared" si="21"/>
        <v/>
      </c>
      <c r="K129" s="52">
        <f t="shared" si="33"/>
        <v>0</v>
      </c>
      <c r="L129" s="52">
        <f t="shared" si="34"/>
        <v>0</v>
      </c>
      <c r="M129" s="50">
        <f t="shared" si="22"/>
        <v>0</v>
      </c>
      <c r="N129" s="50">
        <f t="shared" si="23"/>
        <v>0</v>
      </c>
      <c r="O129" s="50">
        <f t="shared" si="35"/>
        <v>0</v>
      </c>
      <c r="P129" s="50">
        <f t="shared" si="36"/>
        <v>0</v>
      </c>
      <c r="Q129" s="50">
        <f t="shared" si="37"/>
        <v>0</v>
      </c>
      <c r="R129" s="50">
        <f t="shared" si="38"/>
        <v>0</v>
      </c>
      <c r="S129" s="52">
        <f t="shared" si="24"/>
        <v>0</v>
      </c>
      <c r="T129" s="52">
        <f t="shared" si="25"/>
        <v>0</v>
      </c>
      <c r="U129" s="52">
        <f t="shared" si="26"/>
        <v>0</v>
      </c>
      <c r="V129" s="52">
        <f t="shared" si="27"/>
        <v>0</v>
      </c>
      <c r="W129" s="52">
        <f t="shared" si="28"/>
        <v>0</v>
      </c>
      <c r="X129" s="52">
        <f t="shared" si="29"/>
        <v>0</v>
      </c>
      <c r="Y129" s="333" t="b">
        <f t="shared" si="30"/>
        <v>0</v>
      </c>
      <c r="Z129" s="221">
        <f t="shared" si="31"/>
        <v>1</v>
      </c>
    </row>
    <row r="130" spans="1:26" x14ac:dyDescent="0.2">
      <c r="A130" s="216">
        <v>121</v>
      </c>
      <c r="B130" s="39"/>
      <c r="C130" s="39"/>
      <c r="D130" s="39"/>
      <c r="E130" s="38"/>
      <c r="F130" s="38"/>
      <c r="G130" s="38"/>
      <c r="H130" s="38"/>
      <c r="I130" s="67" t="str">
        <f t="shared" si="20"/>
        <v/>
      </c>
      <c r="J130" s="67" t="str">
        <f t="shared" si="21"/>
        <v/>
      </c>
      <c r="K130" s="52">
        <f t="shared" si="33"/>
        <v>0</v>
      </c>
      <c r="L130" s="52">
        <f t="shared" si="34"/>
        <v>0</v>
      </c>
      <c r="M130" s="50">
        <f t="shared" si="22"/>
        <v>0</v>
      </c>
      <c r="N130" s="50">
        <f t="shared" si="23"/>
        <v>0</v>
      </c>
      <c r="O130" s="50">
        <f t="shared" si="35"/>
        <v>0</v>
      </c>
      <c r="P130" s="50">
        <f t="shared" si="36"/>
        <v>0</v>
      </c>
      <c r="Q130" s="50">
        <f t="shared" si="37"/>
        <v>0</v>
      </c>
      <c r="R130" s="50">
        <f t="shared" si="38"/>
        <v>0</v>
      </c>
      <c r="S130" s="52">
        <f t="shared" si="24"/>
        <v>0</v>
      </c>
      <c r="T130" s="52">
        <f t="shared" si="25"/>
        <v>0</v>
      </c>
      <c r="U130" s="52">
        <f t="shared" si="26"/>
        <v>0</v>
      </c>
      <c r="V130" s="52">
        <f t="shared" si="27"/>
        <v>0</v>
      </c>
      <c r="W130" s="52">
        <f t="shared" si="28"/>
        <v>0</v>
      </c>
      <c r="X130" s="52">
        <f t="shared" si="29"/>
        <v>0</v>
      </c>
      <c r="Y130" s="333" t="b">
        <f t="shared" si="30"/>
        <v>0</v>
      </c>
      <c r="Z130" s="221">
        <f t="shared" si="31"/>
        <v>1</v>
      </c>
    </row>
    <row r="131" spans="1:26" x14ac:dyDescent="0.2">
      <c r="A131" s="216">
        <v>122</v>
      </c>
      <c r="B131" s="39"/>
      <c r="C131" s="39"/>
      <c r="D131" s="39"/>
      <c r="E131" s="38"/>
      <c r="F131" s="38"/>
      <c r="G131" s="38"/>
      <c r="H131" s="38"/>
      <c r="I131" s="67" t="str">
        <f t="shared" si="20"/>
        <v/>
      </c>
      <c r="J131" s="67" t="str">
        <f t="shared" si="21"/>
        <v/>
      </c>
      <c r="K131" s="52">
        <f t="shared" si="33"/>
        <v>0</v>
      </c>
      <c r="L131" s="52">
        <f t="shared" si="34"/>
        <v>0</v>
      </c>
      <c r="M131" s="50">
        <f t="shared" si="22"/>
        <v>0</v>
      </c>
      <c r="N131" s="50">
        <f t="shared" si="23"/>
        <v>0</v>
      </c>
      <c r="O131" s="50">
        <f t="shared" si="35"/>
        <v>0</v>
      </c>
      <c r="P131" s="50">
        <f t="shared" si="36"/>
        <v>0</v>
      </c>
      <c r="Q131" s="50">
        <f t="shared" si="37"/>
        <v>0</v>
      </c>
      <c r="R131" s="50">
        <f t="shared" si="38"/>
        <v>0</v>
      </c>
      <c r="S131" s="52">
        <f t="shared" si="24"/>
        <v>0</v>
      </c>
      <c r="T131" s="52">
        <f t="shared" si="25"/>
        <v>0</v>
      </c>
      <c r="U131" s="52">
        <f t="shared" si="26"/>
        <v>0</v>
      </c>
      <c r="V131" s="52">
        <f t="shared" si="27"/>
        <v>0</v>
      </c>
      <c r="W131" s="52">
        <f t="shared" si="28"/>
        <v>0</v>
      </c>
      <c r="X131" s="52">
        <f t="shared" si="29"/>
        <v>0</v>
      </c>
      <c r="Y131" s="333" t="b">
        <f t="shared" si="30"/>
        <v>0</v>
      </c>
      <c r="Z131" s="221">
        <f t="shared" si="31"/>
        <v>1</v>
      </c>
    </row>
    <row r="132" spans="1:26" x14ac:dyDescent="0.2">
      <c r="A132" s="216">
        <v>123</v>
      </c>
      <c r="B132" s="39"/>
      <c r="C132" s="39"/>
      <c r="D132" s="39"/>
      <c r="E132" s="38"/>
      <c r="F132" s="38"/>
      <c r="G132" s="38"/>
      <c r="H132" s="38"/>
      <c r="I132" s="67" t="str">
        <f t="shared" si="20"/>
        <v/>
      </c>
      <c r="J132" s="67" t="str">
        <f t="shared" si="21"/>
        <v/>
      </c>
      <c r="K132" s="52">
        <f t="shared" si="33"/>
        <v>0</v>
      </c>
      <c r="L132" s="52">
        <f t="shared" si="34"/>
        <v>0</v>
      </c>
      <c r="M132" s="50">
        <f t="shared" si="22"/>
        <v>0</v>
      </c>
      <c r="N132" s="50">
        <f t="shared" si="23"/>
        <v>0</v>
      </c>
      <c r="O132" s="50">
        <f t="shared" si="35"/>
        <v>0</v>
      </c>
      <c r="P132" s="50">
        <f t="shared" si="36"/>
        <v>0</v>
      </c>
      <c r="Q132" s="50">
        <f t="shared" si="37"/>
        <v>0</v>
      </c>
      <c r="R132" s="50">
        <f t="shared" si="38"/>
        <v>0</v>
      </c>
      <c r="S132" s="52">
        <f t="shared" si="24"/>
        <v>0</v>
      </c>
      <c r="T132" s="52">
        <f t="shared" si="25"/>
        <v>0</v>
      </c>
      <c r="U132" s="52">
        <f t="shared" si="26"/>
        <v>0</v>
      </c>
      <c r="V132" s="52">
        <f t="shared" si="27"/>
        <v>0</v>
      </c>
      <c r="W132" s="52">
        <f t="shared" si="28"/>
        <v>0</v>
      </c>
      <c r="X132" s="52">
        <f t="shared" si="29"/>
        <v>0</v>
      </c>
      <c r="Y132" s="333" t="b">
        <f t="shared" si="30"/>
        <v>0</v>
      </c>
      <c r="Z132" s="221">
        <f t="shared" si="31"/>
        <v>1</v>
      </c>
    </row>
    <row r="133" spans="1:26" x14ac:dyDescent="0.2">
      <c r="A133" s="216">
        <v>124</v>
      </c>
      <c r="B133" s="39"/>
      <c r="C133" s="39"/>
      <c r="D133" s="39"/>
      <c r="E133" s="38"/>
      <c r="F133" s="38"/>
      <c r="G133" s="38"/>
      <c r="H133" s="38"/>
      <c r="I133" s="67" t="str">
        <f t="shared" si="20"/>
        <v/>
      </c>
      <c r="J133" s="67" t="str">
        <f t="shared" si="21"/>
        <v/>
      </c>
      <c r="K133" s="52">
        <f t="shared" si="33"/>
        <v>0</v>
      </c>
      <c r="L133" s="52">
        <f t="shared" si="34"/>
        <v>0</v>
      </c>
      <c r="M133" s="50">
        <f t="shared" si="22"/>
        <v>0</v>
      </c>
      <c r="N133" s="50">
        <f t="shared" si="23"/>
        <v>0</v>
      </c>
      <c r="O133" s="50">
        <f t="shared" si="35"/>
        <v>0</v>
      </c>
      <c r="P133" s="50">
        <f t="shared" si="36"/>
        <v>0</v>
      </c>
      <c r="Q133" s="50">
        <f t="shared" si="37"/>
        <v>0</v>
      </c>
      <c r="R133" s="50">
        <f t="shared" si="38"/>
        <v>0</v>
      </c>
      <c r="S133" s="52">
        <f t="shared" si="24"/>
        <v>0</v>
      </c>
      <c r="T133" s="52">
        <f t="shared" si="25"/>
        <v>0</v>
      </c>
      <c r="U133" s="52">
        <f t="shared" si="26"/>
        <v>0</v>
      </c>
      <c r="V133" s="52">
        <f t="shared" si="27"/>
        <v>0</v>
      </c>
      <c r="W133" s="52">
        <f t="shared" si="28"/>
        <v>0</v>
      </c>
      <c r="X133" s="52">
        <f t="shared" si="29"/>
        <v>0</v>
      </c>
      <c r="Y133" s="333" t="b">
        <f t="shared" si="30"/>
        <v>0</v>
      </c>
      <c r="Z133" s="221">
        <f t="shared" si="31"/>
        <v>1</v>
      </c>
    </row>
    <row r="134" spans="1:26" x14ac:dyDescent="0.2">
      <c r="A134" s="216">
        <v>125</v>
      </c>
      <c r="B134" s="39"/>
      <c r="C134" s="39"/>
      <c r="D134" s="39"/>
      <c r="E134" s="38"/>
      <c r="F134" s="38"/>
      <c r="G134" s="38"/>
      <c r="H134" s="38"/>
      <c r="I134" s="67" t="str">
        <f t="shared" si="20"/>
        <v/>
      </c>
      <c r="J134" s="67" t="str">
        <f t="shared" si="21"/>
        <v/>
      </c>
      <c r="K134" s="52">
        <f t="shared" si="33"/>
        <v>0</v>
      </c>
      <c r="L134" s="52">
        <f t="shared" si="34"/>
        <v>0</v>
      </c>
      <c r="M134" s="50">
        <f t="shared" si="22"/>
        <v>0</v>
      </c>
      <c r="N134" s="50">
        <f t="shared" si="23"/>
        <v>0</v>
      </c>
      <c r="O134" s="50">
        <f t="shared" si="35"/>
        <v>0</v>
      </c>
      <c r="P134" s="50">
        <f t="shared" si="36"/>
        <v>0</v>
      </c>
      <c r="Q134" s="50">
        <f t="shared" si="37"/>
        <v>0</v>
      </c>
      <c r="R134" s="50">
        <f t="shared" si="38"/>
        <v>0</v>
      </c>
      <c r="S134" s="52">
        <f t="shared" si="24"/>
        <v>0</v>
      </c>
      <c r="T134" s="52">
        <f t="shared" si="25"/>
        <v>0</v>
      </c>
      <c r="U134" s="52">
        <f t="shared" si="26"/>
        <v>0</v>
      </c>
      <c r="V134" s="52">
        <f t="shared" si="27"/>
        <v>0</v>
      </c>
      <c r="W134" s="52">
        <f t="shared" si="28"/>
        <v>0</v>
      </c>
      <c r="X134" s="52">
        <f t="shared" si="29"/>
        <v>0</v>
      </c>
      <c r="Y134" s="333" t="b">
        <f t="shared" si="30"/>
        <v>0</v>
      </c>
      <c r="Z134" s="221">
        <f t="shared" si="31"/>
        <v>1</v>
      </c>
    </row>
    <row r="135" spans="1:26" x14ac:dyDescent="0.2">
      <c r="A135" s="216">
        <v>126</v>
      </c>
      <c r="B135" s="39"/>
      <c r="C135" s="39"/>
      <c r="D135" s="39"/>
      <c r="E135" s="38"/>
      <c r="F135" s="38"/>
      <c r="G135" s="38"/>
      <c r="H135" s="38"/>
      <c r="I135" s="67" t="str">
        <f t="shared" si="20"/>
        <v/>
      </c>
      <c r="J135" s="67" t="str">
        <f t="shared" si="21"/>
        <v/>
      </c>
      <c r="K135" s="52">
        <f t="shared" si="33"/>
        <v>0</v>
      </c>
      <c r="L135" s="52">
        <f t="shared" si="34"/>
        <v>0</v>
      </c>
      <c r="M135" s="50">
        <f t="shared" si="22"/>
        <v>0</v>
      </c>
      <c r="N135" s="50">
        <f t="shared" si="23"/>
        <v>0</v>
      </c>
      <c r="O135" s="50">
        <f t="shared" si="35"/>
        <v>0</v>
      </c>
      <c r="P135" s="50">
        <f t="shared" si="36"/>
        <v>0</v>
      </c>
      <c r="Q135" s="50">
        <f t="shared" si="37"/>
        <v>0</v>
      </c>
      <c r="R135" s="50">
        <f t="shared" si="38"/>
        <v>0</v>
      </c>
      <c r="S135" s="52">
        <f t="shared" si="24"/>
        <v>0</v>
      </c>
      <c r="T135" s="52">
        <f t="shared" si="25"/>
        <v>0</v>
      </c>
      <c r="U135" s="52">
        <f t="shared" si="26"/>
        <v>0</v>
      </c>
      <c r="V135" s="52">
        <f t="shared" si="27"/>
        <v>0</v>
      </c>
      <c r="W135" s="52">
        <f t="shared" si="28"/>
        <v>0</v>
      </c>
      <c r="X135" s="52">
        <f t="shared" si="29"/>
        <v>0</v>
      </c>
      <c r="Y135" s="333" t="b">
        <f t="shared" si="30"/>
        <v>0</v>
      </c>
      <c r="Z135" s="221">
        <f t="shared" si="31"/>
        <v>1</v>
      </c>
    </row>
    <row r="136" spans="1:26" x14ac:dyDescent="0.2">
      <c r="A136" s="216">
        <v>127</v>
      </c>
      <c r="B136" s="39"/>
      <c r="C136" s="39"/>
      <c r="D136" s="39"/>
      <c r="E136" s="38"/>
      <c r="F136" s="38"/>
      <c r="G136" s="38"/>
      <c r="H136" s="38"/>
      <c r="I136" s="67" t="str">
        <f t="shared" si="20"/>
        <v/>
      </c>
      <c r="J136" s="67" t="str">
        <f t="shared" si="21"/>
        <v/>
      </c>
      <c r="K136" s="52">
        <f t="shared" si="33"/>
        <v>0</v>
      </c>
      <c r="L136" s="52">
        <f t="shared" si="34"/>
        <v>0</v>
      </c>
      <c r="M136" s="50">
        <f t="shared" si="22"/>
        <v>0</v>
      </c>
      <c r="N136" s="50">
        <f t="shared" si="23"/>
        <v>0</v>
      </c>
      <c r="O136" s="50">
        <f t="shared" si="35"/>
        <v>0</v>
      </c>
      <c r="P136" s="50">
        <f t="shared" si="36"/>
        <v>0</v>
      </c>
      <c r="Q136" s="50">
        <f t="shared" si="37"/>
        <v>0</v>
      </c>
      <c r="R136" s="50">
        <f t="shared" si="38"/>
        <v>0</v>
      </c>
      <c r="S136" s="52">
        <f t="shared" si="24"/>
        <v>0</v>
      </c>
      <c r="T136" s="52">
        <f t="shared" si="25"/>
        <v>0</v>
      </c>
      <c r="U136" s="52">
        <f t="shared" si="26"/>
        <v>0</v>
      </c>
      <c r="V136" s="52">
        <f t="shared" si="27"/>
        <v>0</v>
      </c>
      <c r="W136" s="52">
        <f t="shared" si="28"/>
        <v>0</v>
      </c>
      <c r="X136" s="52">
        <f t="shared" si="29"/>
        <v>0</v>
      </c>
      <c r="Y136" s="333" t="b">
        <f t="shared" si="30"/>
        <v>0</v>
      </c>
      <c r="Z136" s="221">
        <f t="shared" si="31"/>
        <v>1</v>
      </c>
    </row>
    <row r="137" spans="1:26" x14ac:dyDescent="0.2">
      <c r="A137" s="216">
        <v>128</v>
      </c>
      <c r="B137" s="39"/>
      <c r="C137" s="39"/>
      <c r="D137" s="39"/>
      <c r="E137" s="38"/>
      <c r="F137" s="38"/>
      <c r="G137" s="38"/>
      <c r="H137" s="38"/>
      <c r="I137" s="67" t="str">
        <f t="shared" si="20"/>
        <v/>
      </c>
      <c r="J137" s="67" t="str">
        <f t="shared" si="21"/>
        <v/>
      </c>
      <c r="K137" s="52">
        <f t="shared" si="33"/>
        <v>0</v>
      </c>
      <c r="L137" s="52">
        <f t="shared" si="34"/>
        <v>0</v>
      </c>
      <c r="M137" s="50">
        <f t="shared" si="22"/>
        <v>0</v>
      </c>
      <c r="N137" s="50">
        <f t="shared" si="23"/>
        <v>0</v>
      </c>
      <c r="O137" s="50">
        <f t="shared" si="35"/>
        <v>0</v>
      </c>
      <c r="P137" s="50">
        <f t="shared" si="36"/>
        <v>0</v>
      </c>
      <c r="Q137" s="50">
        <f t="shared" si="37"/>
        <v>0</v>
      </c>
      <c r="R137" s="50">
        <f t="shared" si="38"/>
        <v>0</v>
      </c>
      <c r="S137" s="52">
        <f t="shared" si="24"/>
        <v>0</v>
      </c>
      <c r="T137" s="52">
        <f t="shared" si="25"/>
        <v>0</v>
      </c>
      <c r="U137" s="52">
        <f t="shared" si="26"/>
        <v>0</v>
      </c>
      <c r="V137" s="52">
        <f t="shared" si="27"/>
        <v>0</v>
      </c>
      <c r="W137" s="52">
        <f t="shared" si="28"/>
        <v>0</v>
      </c>
      <c r="X137" s="52">
        <f t="shared" si="29"/>
        <v>0</v>
      </c>
      <c r="Y137" s="333" t="b">
        <f t="shared" si="30"/>
        <v>0</v>
      </c>
      <c r="Z137" s="221">
        <f t="shared" si="31"/>
        <v>1</v>
      </c>
    </row>
    <row r="138" spans="1:26" x14ac:dyDescent="0.2">
      <c r="A138" s="216">
        <v>129</v>
      </c>
      <c r="B138" s="39"/>
      <c r="C138" s="39"/>
      <c r="D138" s="39"/>
      <c r="E138" s="38"/>
      <c r="F138" s="38"/>
      <c r="G138" s="38"/>
      <c r="H138" s="38"/>
      <c r="I138" s="67" t="str">
        <f t="shared" ref="I138:I201" si="39">IF(OR($B138="",$C138="",$D138="",$E138="",$E138&lt;an_initial,$E138&gt;an_final,$Y138=FALSE),"",IF(OR($F138="X",$F138="x"),BREV_APL/Z138,IF(OR($G138="X",$G138="x"),BREV_INT/Z138,IF(OR($H138="X",$H138="x"),BREV_ROM/Z138,""))))</f>
        <v/>
      </c>
      <c r="J138" s="67" t="str">
        <f t="shared" ref="J138:J201" si="40">IF(OR($B138="",$C138="",$D138="",$E138="",$E138&gt;an_final,$Y138=FALSE),"",IF(OR($F138="X",$F138="x"),BREV_APL/Z138,IF(OR($G138="X",$G138="x"),BREV_INT/Z138,IF(OR($H138="X",$H138="x"),BREV_ROM/Z138,""))))</f>
        <v/>
      </c>
      <c r="K138" s="52">
        <f t="shared" si="33"/>
        <v>0</v>
      </c>
      <c r="L138" s="52">
        <f t="shared" si="34"/>
        <v>0</v>
      </c>
      <c r="M138" s="50">
        <f t="shared" ref="M138:M201" si="41">IF(OR($F138="X",$F138="x"),$I138,0)</f>
        <v>0</v>
      </c>
      <c r="N138" s="50">
        <f t="shared" ref="N138:N201" si="42">IF(OR($F138="X",$F138="x"),$J138,0)</f>
        <v>0</v>
      </c>
      <c r="O138" s="50">
        <f t="shared" si="35"/>
        <v>0</v>
      </c>
      <c r="P138" s="50">
        <f t="shared" si="36"/>
        <v>0</v>
      </c>
      <c r="Q138" s="50">
        <f t="shared" si="37"/>
        <v>0</v>
      </c>
      <c r="R138" s="50">
        <f t="shared" si="38"/>
        <v>0</v>
      </c>
      <c r="S138" s="52">
        <f t="shared" ref="S138:S201" si="43">IF(OR($B138="",$C138="",$D138="",$Y138=FALSE),0,IF(AND($E138&gt;=an_initial,$F138&lt;&gt;""),1,0))</f>
        <v>0</v>
      </c>
      <c r="T138" s="52">
        <f t="shared" ref="T138:T201" si="44">IF(OR($B138="",$C138="",$D138="",$E138="",$Y138=FALSE),0,IF($F138&lt;&gt;"",1,0))</f>
        <v>0</v>
      </c>
      <c r="U138" s="52">
        <f t="shared" ref="U138:U201" si="45">IF(OR($B138="",$C138="",$D138="",$E138="",$Y138=FALSE),0,IF(AND($E138&gt;=an_initial,$G138&lt;&gt;""),1,0))</f>
        <v>0</v>
      </c>
      <c r="V138" s="52">
        <f t="shared" ref="V138:V201" si="46">IF(OR($B138="",$C138="",$D138="",$E138="",$Y138=FALSE),0,IF($G138&lt;&gt;"",1,0))</f>
        <v>0</v>
      </c>
      <c r="W138" s="52">
        <f t="shared" ref="W138:W201" si="47">IF(OR($B138="",$C138="",$D138="",$E138="",$Y138=FALSE),0,IF(AND($E138&gt;=an_initial,$H138&lt;&gt;""),1,0))</f>
        <v>0</v>
      </c>
      <c r="X138" s="52">
        <f t="shared" ref="X138:X201" si="48">IF(OR($B138="",$C138="",$D138="",$E138="",$Y138=FALSE),0,IF($H138&lt;&gt;"",1,0))</f>
        <v>0</v>
      </c>
      <c r="Y138" s="333" t="b">
        <f t="shared" ref="Y138:Y201" si="49">IF(nume_candidat="",FALSE,ISNUMBER(SEARCH(nume_candidat,$B138)))</f>
        <v>0</v>
      </c>
      <c r="Z138" s="221">
        <f t="shared" ref="Z138:Z201" si="50">LEN(B138)-LEN(SUBSTITUTE(B138,",",""))+1</f>
        <v>1</v>
      </c>
    </row>
    <row r="139" spans="1:26" x14ac:dyDescent="0.2">
      <c r="A139" s="216">
        <v>130</v>
      </c>
      <c r="B139" s="39"/>
      <c r="C139" s="39"/>
      <c r="D139" s="39"/>
      <c r="E139" s="38"/>
      <c r="F139" s="38"/>
      <c r="G139" s="38"/>
      <c r="H139" s="38"/>
      <c r="I139" s="67" t="str">
        <f t="shared" si="39"/>
        <v/>
      </c>
      <c r="J139" s="67" t="str">
        <f t="shared" si="40"/>
        <v/>
      </c>
      <c r="K139" s="52">
        <f t="shared" si="33"/>
        <v>0</v>
      </c>
      <c r="L139" s="52">
        <f t="shared" si="34"/>
        <v>0</v>
      </c>
      <c r="M139" s="50">
        <f t="shared" si="41"/>
        <v>0</v>
      </c>
      <c r="N139" s="50">
        <f t="shared" si="42"/>
        <v>0</v>
      </c>
      <c r="O139" s="50">
        <f t="shared" si="35"/>
        <v>0</v>
      </c>
      <c r="P139" s="50">
        <f t="shared" si="36"/>
        <v>0</v>
      </c>
      <c r="Q139" s="50">
        <f t="shared" si="37"/>
        <v>0</v>
      </c>
      <c r="R139" s="50">
        <f t="shared" si="38"/>
        <v>0</v>
      </c>
      <c r="S139" s="52">
        <f t="shared" si="43"/>
        <v>0</v>
      </c>
      <c r="T139" s="52">
        <f t="shared" si="44"/>
        <v>0</v>
      </c>
      <c r="U139" s="52">
        <f t="shared" si="45"/>
        <v>0</v>
      </c>
      <c r="V139" s="52">
        <f t="shared" si="46"/>
        <v>0</v>
      </c>
      <c r="W139" s="52">
        <f t="shared" si="47"/>
        <v>0</v>
      </c>
      <c r="X139" s="52">
        <f t="shared" si="48"/>
        <v>0</v>
      </c>
      <c r="Y139" s="333" t="b">
        <f t="shared" si="49"/>
        <v>0</v>
      </c>
      <c r="Z139" s="221">
        <f t="shared" si="50"/>
        <v>1</v>
      </c>
    </row>
    <row r="140" spans="1:26" x14ac:dyDescent="0.2">
      <c r="A140" s="216">
        <v>131</v>
      </c>
      <c r="B140" s="39"/>
      <c r="C140" s="39"/>
      <c r="D140" s="39"/>
      <c r="E140" s="38"/>
      <c r="F140" s="38"/>
      <c r="G140" s="38"/>
      <c r="H140" s="38"/>
      <c r="I140" s="67" t="str">
        <f t="shared" si="39"/>
        <v/>
      </c>
      <c r="J140" s="67" t="str">
        <f t="shared" si="40"/>
        <v/>
      </c>
      <c r="K140" s="52">
        <f t="shared" si="33"/>
        <v>0</v>
      </c>
      <c r="L140" s="52">
        <f t="shared" si="34"/>
        <v>0</v>
      </c>
      <c r="M140" s="50">
        <f t="shared" si="41"/>
        <v>0</v>
      </c>
      <c r="N140" s="50">
        <f t="shared" si="42"/>
        <v>0</v>
      </c>
      <c r="O140" s="50">
        <f t="shared" si="35"/>
        <v>0</v>
      </c>
      <c r="P140" s="50">
        <f t="shared" si="36"/>
        <v>0</v>
      </c>
      <c r="Q140" s="50">
        <f t="shared" si="37"/>
        <v>0</v>
      </c>
      <c r="R140" s="50">
        <f t="shared" si="38"/>
        <v>0</v>
      </c>
      <c r="S140" s="52">
        <f t="shared" si="43"/>
        <v>0</v>
      </c>
      <c r="T140" s="52">
        <f t="shared" si="44"/>
        <v>0</v>
      </c>
      <c r="U140" s="52">
        <f t="shared" si="45"/>
        <v>0</v>
      </c>
      <c r="V140" s="52">
        <f t="shared" si="46"/>
        <v>0</v>
      </c>
      <c r="W140" s="52">
        <f t="shared" si="47"/>
        <v>0</v>
      </c>
      <c r="X140" s="52">
        <f t="shared" si="48"/>
        <v>0</v>
      </c>
      <c r="Y140" s="333" t="b">
        <f t="shared" si="49"/>
        <v>0</v>
      </c>
      <c r="Z140" s="221">
        <f t="shared" si="50"/>
        <v>1</v>
      </c>
    </row>
    <row r="141" spans="1:26" x14ac:dyDescent="0.2">
      <c r="A141" s="216">
        <v>132</v>
      </c>
      <c r="B141" s="39"/>
      <c r="C141" s="39"/>
      <c r="D141" s="39"/>
      <c r="E141" s="38"/>
      <c r="F141" s="38"/>
      <c r="G141" s="38"/>
      <c r="H141" s="38"/>
      <c r="I141" s="67" t="str">
        <f t="shared" si="39"/>
        <v/>
      </c>
      <c r="J141" s="67" t="str">
        <f t="shared" si="40"/>
        <v/>
      </c>
      <c r="K141" s="52">
        <f t="shared" si="33"/>
        <v>0</v>
      </c>
      <c r="L141" s="52">
        <f t="shared" si="34"/>
        <v>0</v>
      </c>
      <c r="M141" s="50">
        <f t="shared" si="41"/>
        <v>0</v>
      </c>
      <c r="N141" s="50">
        <f t="shared" si="42"/>
        <v>0</v>
      </c>
      <c r="O141" s="50">
        <f t="shared" si="35"/>
        <v>0</v>
      </c>
      <c r="P141" s="50">
        <f t="shared" si="36"/>
        <v>0</v>
      </c>
      <c r="Q141" s="50">
        <f t="shared" si="37"/>
        <v>0</v>
      </c>
      <c r="R141" s="50">
        <f t="shared" si="38"/>
        <v>0</v>
      </c>
      <c r="S141" s="52">
        <f t="shared" si="43"/>
        <v>0</v>
      </c>
      <c r="T141" s="52">
        <f t="shared" si="44"/>
        <v>0</v>
      </c>
      <c r="U141" s="52">
        <f t="shared" si="45"/>
        <v>0</v>
      </c>
      <c r="V141" s="52">
        <f t="shared" si="46"/>
        <v>0</v>
      </c>
      <c r="W141" s="52">
        <f t="shared" si="47"/>
        <v>0</v>
      </c>
      <c r="X141" s="52">
        <f t="shared" si="48"/>
        <v>0</v>
      </c>
      <c r="Y141" s="333" t="b">
        <f t="shared" si="49"/>
        <v>0</v>
      </c>
      <c r="Z141" s="221">
        <f t="shared" si="50"/>
        <v>1</v>
      </c>
    </row>
    <row r="142" spans="1:26" x14ac:dyDescent="0.2">
      <c r="A142" s="216">
        <v>133</v>
      </c>
      <c r="B142" s="39"/>
      <c r="C142" s="39"/>
      <c r="D142" s="39"/>
      <c r="E142" s="38"/>
      <c r="F142" s="38"/>
      <c r="G142" s="38"/>
      <c r="H142" s="38"/>
      <c r="I142" s="67" t="str">
        <f t="shared" si="39"/>
        <v/>
      </c>
      <c r="J142" s="67" t="str">
        <f t="shared" si="40"/>
        <v/>
      </c>
      <c r="K142" s="52">
        <f t="shared" si="33"/>
        <v>0</v>
      </c>
      <c r="L142" s="52">
        <f t="shared" si="34"/>
        <v>0</v>
      </c>
      <c r="M142" s="50">
        <f t="shared" si="41"/>
        <v>0</v>
      </c>
      <c r="N142" s="50">
        <f t="shared" si="42"/>
        <v>0</v>
      </c>
      <c r="O142" s="50">
        <f t="shared" si="35"/>
        <v>0</v>
      </c>
      <c r="P142" s="50">
        <f t="shared" si="36"/>
        <v>0</v>
      </c>
      <c r="Q142" s="50">
        <f t="shared" si="37"/>
        <v>0</v>
      </c>
      <c r="R142" s="50">
        <f t="shared" si="38"/>
        <v>0</v>
      </c>
      <c r="S142" s="52">
        <f t="shared" si="43"/>
        <v>0</v>
      </c>
      <c r="T142" s="52">
        <f t="shared" si="44"/>
        <v>0</v>
      </c>
      <c r="U142" s="52">
        <f t="shared" si="45"/>
        <v>0</v>
      </c>
      <c r="V142" s="52">
        <f t="shared" si="46"/>
        <v>0</v>
      </c>
      <c r="W142" s="52">
        <f t="shared" si="47"/>
        <v>0</v>
      </c>
      <c r="X142" s="52">
        <f t="shared" si="48"/>
        <v>0</v>
      </c>
      <c r="Y142" s="333" t="b">
        <f t="shared" si="49"/>
        <v>0</v>
      </c>
      <c r="Z142" s="221">
        <f t="shared" si="50"/>
        <v>1</v>
      </c>
    </row>
    <row r="143" spans="1:26" x14ac:dyDescent="0.2">
      <c r="A143" s="216">
        <v>134</v>
      </c>
      <c r="B143" s="39"/>
      <c r="C143" s="39"/>
      <c r="D143" s="39"/>
      <c r="E143" s="38"/>
      <c r="F143" s="38"/>
      <c r="G143" s="38"/>
      <c r="H143" s="38"/>
      <c r="I143" s="67" t="str">
        <f t="shared" si="39"/>
        <v/>
      </c>
      <c r="J143" s="67" t="str">
        <f t="shared" si="40"/>
        <v/>
      </c>
      <c r="K143" s="52">
        <f t="shared" si="33"/>
        <v>0</v>
      </c>
      <c r="L143" s="52">
        <f t="shared" si="34"/>
        <v>0</v>
      </c>
      <c r="M143" s="50">
        <f t="shared" si="41"/>
        <v>0</v>
      </c>
      <c r="N143" s="50">
        <f t="shared" si="42"/>
        <v>0</v>
      </c>
      <c r="O143" s="50">
        <f t="shared" si="35"/>
        <v>0</v>
      </c>
      <c r="P143" s="50">
        <f t="shared" si="36"/>
        <v>0</v>
      </c>
      <c r="Q143" s="50">
        <f t="shared" si="37"/>
        <v>0</v>
      </c>
      <c r="R143" s="50">
        <f t="shared" si="38"/>
        <v>0</v>
      </c>
      <c r="S143" s="52">
        <f t="shared" si="43"/>
        <v>0</v>
      </c>
      <c r="T143" s="52">
        <f t="shared" si="44"/>
        <v>0</v>
      </c>
      <c r="U143" s="52">
        <f t="shared" si="45"/>
        <v>0</v>
      </c>
      <c r="V143" s="52">
        <f t="shared" si="46"/>
        <v>0</v>
      </c>
      <c r="W143" s="52">
        <f t="shared" si="47"/>
        <v>0</v>
      </c>
      <c r="X143" s="52">
        <f t="shared" si="48"/>
        <v>0</v>
      </c>
      <c r="Y143" s="333" t="b">
        <f t="shared" si="49"/>
        <v>0</v>
      </c>
      <c r="Z143" s="221">
        <f t="shared" si="50"/>
        <v>1</v>
      </c>
    </row>
    <row r="144" spans="1:26" x14ac:dyDescent="0.2">
      <c r="A144" s="216">
        <v>135</v>
      </c>
      <c r="B144" s="39"/>
      <c r="C144" s="39"/>
      <c r="D144" s="39"/>
      <c r="E144" s="38"/>
      <c r="F144" s="38"/>
      <c r="G144" s="38"/>
      <c r="H144" s="38"/>
      <c r="I144" s="67" t="str">
        <f t="shared" si="39"/>
        <v/>
      </c>
      <c r="J144" s="67" t="str">
        <f t="shared" si="40"/>
        <v/>
      </c>
      <c r="K144" s="52">
        <f t="shared" ref="K144:K207" si="51">S144+U144+W144</f>
        <v>0</v>
      </c>
      <c r="L144" s="52">
        <f t="shared" ref="L144:L207" si="52">T144+V144+X144</f>
        <v>0</v>
      </c>
      <c r="M144" s="50">
        <f t="shared" si="41"/>
        <v>0</v>
      </c>
      <c r="N144" s="50">
        <f t="shared" si="42"/>
        <v>0</v>
      </c>
      <c r="O144" s="50">
        <f t="shared" ref="O144:O207" si="53">IF(OR($G144="X",$G144="x"),$I144,0)</f>
        <v>0</v>
      </c>
      <c r="P144" s="50">
        <f t="shared" ref="P144:P207" si="54">IF(OR($G144="X",$G144="x"),$J144,0)</f>
        <v>0</v>
      </c>
      <c r="Q144" s="50">
        <f t="shared" ref="Q144:Q207" si="55">IF(OR($H144="X",$H144="x"),$I144,0)</f>
        <v>0</v>
      </c>
      <c r="R144" s="50">
        <f t="shared" ref="R144:R207" si="56">IF(OR($H144="X",$H144="x"),$J144,0)</f>
        <v>0</v>
      </c>
      <c r="S144" s="52">
        <f t="shared" si="43"/>
        <v>0</v>
      </c>
      <c r="T144" s="52">
        <f t="shared" si="44"/>
        <v>0</v>
      </c>
      <c r="U144" s="52">
        <f t="shared" si="45"/>
        <v>0</v>
      </c>
      <c r="V144" s="52">
        <f t="shared" si="46"/>
        <v>0</v>
      </c>
      <c r="W144" s="52">
        <f t="shared" si="47"/>
        <v>0</v>
      </c>
      <c r="X144" s="52">
        <f t="shared" si="48"/>
        <v>0</v>
      </c>
      <c r="Y144" s="333" t="b">
        <f t="shared" si="49"/>
        <v>0</v>
      </c>
      <c r="Z144" s="221">
        <f t="shared" si="50"/>
        <v>1</v>
      </c>
    </row>
    <row r="145" spans="1:26" x14ac:dyDescent="0.2">
      <c r="A145" s="216">
        <v>136</v>
      </c>
      <c r="B145" s="39"/>
      <c r="C145" s="39"/>
      <c r="D145" s="39"/>
      <c r="E145" s="38"/>
      <c r="F145" s="38"/>
      <c r="G145" s="38"/>
      <c r="H145" s="38"/>
      <c r="I145" s="67" t="str">
        <f t="shared" si="39"/>
        <v/>
      </c>
      <c r="J145" s="67" t="str">
        <f t="shared" si="40"/>
        <v/>
      </c>
      <c r="K145" s="52">
        <f t="shared" si="51"/>
        <v>0</v>
      </c>
      <c r="L145" s="52">
        <f t="shared" si="52"/>
        <v>0</v>
      </c>
      <c r="M145" s="50">
        <f t="shared" si="41"/>
        <v>0</v>
      </c>
      <c r="N145" s="50">
        <f t="shared" si="42"/>
        <v>0</v>
      </c>
      <c r="O145" s="50">
        <f t="shared" si="53"/>
        <v>0</v>
      </c>
      <c r="P145" s="50">
        <f t="shared" si="54"/>
        <v>0</v>
      </c>
      <c r="Q145" s="50">
        <f t="shared" si="55"/>
        <v>0</v>
      </c>
      <c r="R145" s="50">
        <f t="shared" si="56"/>
        <v>0</v>
      </c>
      <c r="S145" s="52">
        <f t="shared" si="43"/>
        <v>0</v>
      </c>
      <c r="T145" s="52">
        <f t="shared" si="44"/>
        <v>0</v>
      </c>
      <c r="U145" s="52">
        <f t="shared" si="45"/>
        <v>0</v>
      </c>
      <c r="V145" s="52">
        <f t="shared" si="46"/>
        <v>0</v>
      </c>
      <c r="W145" s="52">
        <f t="shared" si="47"/>
        <v>0</v>
      </c>
      <c r="X145" s="52">
        <f t="shared" si="48"/>
        <v>0</v>
      </c>
      <c r="Y145" s="333" t="b">
        <f t="shared" si="49"/>
        <v>0</v>
      </c>
      <c r="Z145" s="221">
        <f t="shared" si="50"/>
        <v>1</v>
      </c>
    </row>
    <row r="146" spans="1:26" x14ac:dyDescent="0.2">
      <c r="A146" s="216">
        <v>137</v>
      </c>
      <c r="B146" s="39"/>
      <c r="C146" s="39"/>
      <c r="D146" s="39"/>
      <c r="E146" s="38"/>
      <c r="F146" s="38"/>
      <c r="G146" s="38"/>
      <c r="H146" s="38"/>
      <c r="I146" s="67" t="str">
        <f t="shared" si="39"/>
        <v/>
      </c>
      <c r="J146" s="67" t="str">
        <f t="shared" si="40"/>
        <v/>
      </c>
      <c r="K146" s="52">
        <f t="shared" si="51"/>
        <v>0</v>
      </c>
      <c r="L146" s="52">
        <f t="shared" si="52"/>
        <v>0</v>
      </c>
      <c r="M146" s="50">
        <f t="shared" si="41"/>
        <v>0</v>
      </c>
      <c r="N146" s="50">
        <f t="shared" si="42"/>
        <v>0</v>
      </c>
      <c r="O146" s="50">
        <f t="shared" si="53"/>
        <v>0</v>
      </c>
      <c r="P146" s="50">
        <f t="shared" si="54"/>
        <v>0</v>
      </c>
      <c r="Q146" s="50">
        <f t="shared" si="55"/>
        <v>0</v>
      </c>
      <c r="R146" s="50">
        <f t="shared" si="56"/>
        <v>0</v>
      </c>
      <c r="S146" s="52">
        <f t="shared" si="43"/>
        <v>0</v>
      </c>
      <c r="T146" s="52">
        <f t="shared" si="44"/>
        <v>0</v>
      </c>
      <c r="U146" s="52">
        <f t="shared" si="45"/>
        <v>0</v>
      </c>
      <c r="V146" s="52">
        <f t="shared" si="46"/>
        <v>0</v>
      </c>
      <c r="W146" s="52">
        <f t="shared" si="47"/>
        <v>0</v>
      </c>
      <c r="X146" s="52">
        <f t="shared" si="48"/>
        <v>0</v>
      </c>
      <c r="Y146" s="333" t="b">
        <f t="shared" si="49"/>
        <v>0</v>
      </c>
      <c r="Z146" s="221">
        <f t="shared" si="50"/>
        <v>1</v>
      </c>
    </row>
    <row r="147" spans="1:26" x14ac:dyDescent="0.2">
      <c r="A147" s="216">
        <v>138</v>
      </c>
      <c r="B147" s="39"/>
      <c r="C147" s="39"/>
      <c r="D147" s="39"/>
      <c r="E147" s="38"/>
      <c r="F147" s="38"/>
      <c r="G147" s="38"/>
      <c r="H147" s="38"/>
      <c r="I147" s="67" t="str">
        <f t="shared" si="39"/>
        <v/>
      </c>
      <c r="J147" s="67" t="str">
        <f t="shared" si="40"/>
        <v/>
      </c>
      <c r="K147" s="52">
        <f t="shared" si="51"/>
        <v>0</v>
      </c>
      <c r="L147" s="52">
        <f t="shared" si="52"/>
        <v>0</v>
      </c>
      <c r="M147" s="50">
        <f t="shared" si="41"/>
        <v>0</v>
      </c>
      <c r="N147" s="50">
        <f t="shared" si="42"/>
        <v>0</v>
      </c>
      <c r="O147" s="50">
        <f t="shared" si="53"/>
        <v>0</v>
      </c>
      <c r="P147" s="50">
        <f t="shared" si="54"/>
        <v>0</v>
      </c>
      <c r="Q147" s="50">
        <f t="shared" si="55"/>
        <v>0</v>
      </c>
      <c r="R147" s="50">
        <f t="shared" si="56"/>
        <v>0</v>
      </c>
      <c r="S147" s="52">
        <f t="shared" si="43"/>
        <v>0</v>
      </c>
      <c r="T147" s="52">
        <f t="shared" si="44"/>
        <v>0</v>
      </c>
      <c r="U147" s="52">
        <f t="shared" si="45"/>
        <v>0</v>
      </c>
      <c r="V147" s="52">
        <f t="shared" si="46"/>
        <v>0</v>
      </c>
      <c r="W147" s="52">
        <f t="shared" si="47"/>
        <v>0</v>
      </c>
      <c r="X147" s="52">
        <f t="shared" si="48"/>
        <v>0</v>
      </c>
      <c r="Y147" s="333" t="b">
        <f t="shared" si="49"/>
        <v>0</v>
      </c>
      <c r="Z147" s="221">
        <f t="shared" si="50"/>
        <v>1</v>
      </c>
    </row>
    <row r="148" spans="1:26" x14ac:dyDescent="0.2">
      <c r="A148" s="216">
        <v>139</v>
      </c>
      <c r="B148" s="39"/>
      <c r="C148" s="39"/>
      <c r="D148" s="39"/>
      <c r="E148" s="38"/>
      <c r="F148" s="38"/>
      <c r="G148" s="38"/>
      <c r="H148" s="38"/>
      <c r="I148" s="67" t="str">
        <f t="shared" si="39"/>
        <v/>
      </c>
      <c r="J148" s="67" t="str">
        <f t="shared" si="40"/>
        <v/>
      </c>
      <c r="K148" s="52">
        <f t="shared" si="51"/>
        <v>0</v>
      </c>
      <c r="L148" s="52">
        <f t="shared" si="52"/>
        <v>0</v>
      </c>
      <c r="M148" s="50">
        <f t="shared" si="41"/>
        <v>0</v>
      </c>
      <c r="N148" s="50">
        <f t="shared" si="42"/>
        <v>0</v>
      </c>
      <c r="O148" s="50">
        <f t="shared" si="53"/>
        <v>0</v>
      </c>
      <c r="P148" s="50">
        <f t="shared" si="54"/>
        <v>0</v>
      </c>
      <c r="Q148" s="50">
        <f t="shared" si="55"/>
        <v>0</v>
      </c>
      <c r="R148" s="50">
        <f t="shared" si="56"/>
        <v>0</v>
      </c>
      <c r="S148" s="52">
        <f t="shared" si="43"/>
        <v>0</v>
      </c>
      <c r="T148" s="52">
        <f t="shared" si="44"/>
        <v>0</v>
      </c>
      <c r="U148" s="52">
        <f t="shared" si="45"/>
        <v>0</v>
      </c>
      <c r="V148" s="52">
        <f t="shared" si="46"/>
        <v>0</v>
      </c>
      <c r="W148" s="52">
        <f t="shared" si="47"/>
        <v>0</v>
      </c>
      <c r="X148" s="52">
        <f t="shared" si="48"/>
        <v>0</v>
      </c>
      <c r="Y148" s="333" t="b">
        <f t="shared" si="49"/>
        <v>0</v>
      </c>
      <c r="Z148" s="221">
        <f t="shared" si="50"/>
        <v>1</v>
      </c>
    </row>
    <row r="149" spans="1:26" x14ac:dyDescent="0.2">
      <c r="A149" s="216">
        <v>140</v>
      </c>
      <c r="B149" s="39"/>
      <c r="C149" s="39"/>
      <c r="D149" s="39"/>
      <c r="E149" s="38"/>
      <c r="F149" s="38"/>
      <c r="G149" s="38"/>
      <c r="H149" s="38"/>
      <c r="I149" s="67" t="str">
        <f t="shared" si="39"/>
        <v/>
      </c>
      <c r="J149" s="67" t="str">
        <f t="shared" si="40"/>
        <v/>
      </c>
      <c r="K149" s="52">
        <f t="shared" si="51"/>
        <v>0</v>
      </c>
      <c r="L149" s="52">
        <f t="shared" si="52"/>
        <v>0</v>
      </c>
      <c r="M149" s="50">
        <f t="shared" si="41"/>
        <v>0</v>
      </c>
      <c r="N149" s="50">
        <f t="shared" si="42"/>
        <v>0</v>
      </c>
      <c r="O149" s="50">
        <f t="shared" si="53"/>
        <v>0</v>
      </c>
      <c r="P149" s="50">
        <f t="shared" si="54"/>
        <v>0</v>
      </c>
      <c r="Q149" s="50">
        <f t="shared" si="55"/>
        <v>0</v>
      </c>
      <c r="R149" s="50">
        <f t="shared" si="56"/>
        <v>0</v>
      </c>
      <c r="S149" s="52">
        <f t="shared" si="43"/>
        <v>0</v>
      </c>
      <c r="T149" s="52">
        <f t="shared" si="44"/>
        <v>0</v>
      </c>
      <c r="U149" s="52">
        <f t="shared" si="45"/>
        <v>0</v>
      </c>
      <c r="V149" s="52">
        <f t="shared" si="46"/>
        <v>0</v>
      </c>
      <c r="W149" s="52">
        <f t="shared" si="47"/>
        <v>0</v>
      </c>
      <c r="X149" s="52">
        <f t="shared" si="48"/>
        <v>0</v>
      </c>
      <c r="Y149" s="333" t="b">
        <f t="shared" si="49"/>
        <v>0</v>
      </c>
      <c r="Z149" s="221">
        <f t="shared" si="50"/>
        <v>1</v>
      </c>
    </row>
    <row r="150" spans="1:26" x14ac:dyDescent="0.2">
      <c r="A150" s="216">
        <v>141</v>
      </c>
      <c r="B150" s="39"/>
      <c r="C150" s="39"/>
      <c r="D150" s="39"/>
      <c r="E150" s="38"/>
      <c r="F150" s="38"/>
      <c r="G150" s="38"/>
      <c r="H150" s="38"/>
      <c r="I150" s="67" t="str">
        <f t="shared" si="39"/>
        <v/>
      </c>
      <c r="J150" s="67" t="str">
        <f t="shared" si="40"/>
        <v/>
      </c>
      <c r="K150" s="52">
        <f t="shared" si="51"/>
        <v>0</v>
      </c>
      <c r="L150" s="52">
        <f t="shared" si="52"/>
        <v>0</v>
      </c>
      <c r="M150" s="50">
        <f t="shared" si="41"/>
        <v>0</v>
      </c>
      <c r="N150" s="50">
        <f t="shared" si="42"/>
        <v>0</v>
      </c>
      <c r="O150" s="50">
        <f t="shared" si="53"/>
        <v>0</v>
      </c>
      <c r="P150" s="50">
        <f t="shared" si="54"/>
        <v>0</v>
      </c>
      <c r="Q150" s="50">
        <f t="shared" si="55"/>
        <v>0</v>
      </c>
      <c r="R150" s="50">
        <f t="shared" si="56"/>
        <v>0</v>
      </c>
      <c r="S150" s="52">
        <f t="shared" si="43"/>
        <v>0</v>
      </c>
      <c r="T150" s="52">
        <f t="shared" si="44"/>
        <v>0</v>
      </c>
      <c r="U150" s="52">
        <f t="shared" si="45"/>
        <v>0</v>
      </c>
      <c r="V150" s="52">
        <f t="shared" si="46"/>
        <v>0</v>
      </c>
      <c r="W150" s="52">
        <f t="shared" si="47"/>
        <v>0</v>
      </c>
      <c r="X150" s="52">
        <f t="shared" si="48"/>
        <v>0</v>
      </c>
      <c r="Y150" s="333" t="b">
        <f t="shared" si="49"/>
        <v>0</v>
      </c>
      <c r="Z150" s="221">
        <f t="shared" si="50"/>
        <v>1</v>
      </c>
    </row>
    <row r="151" spans="1:26" x14ac:dyDescent="0.2">
      <c r="A151" s="216">
        <v>142</v>
      </c>
      <c r="B151" s="39"/>
      <c r="C151" s="39"/>
      <c r="D151" s="39"/>
      <c r="E151" s="38"/>
      <c r="F151" s="38"/>
      <c r="G151" s="38"/>
      <c r="H151" s="38"/>
      <c r="I151" s="67" t="str">
        <f t="shared" si="39"/>
        <v/>
      </c>
      <c r="J151" s="67" t="str">
        <f t="shared" si="40"/>
        <v/>
      </c>
      <c r="K151" s="52">
        <f t="shared" si="51"/>
        <v>0</v>
      </c>
      <c r="L151" s="52">
        <f t="shared" si="52"/>
        <v>0</v>
      </c>
      <c r="M151" s="50">
        <f t="shared" si="41"/>
        <v>0</v>
      </c>
      <c r="N151" s="50">
        <f t="shared" si="42"/>
        <v>0</v>
      </c>
      <c r="O151" s="50">
        <f t="shared" si="53"/>
        <v>0</v>
      </c>
      <c r="P151" s="50">
        <f t="shared" si="54"/>
        <v>0</v>
      </c>
      <c r="Q151" s="50">
        <f t="shared" si="55"/>
        <v>0</v>
      </c>
      <c r="R151" s="50">
        <f t="shared" si="56"/>
        <v>0</v>
      </c>
      <c r="S151" s="52">
        <f t="shared" si="43"/>
        <v>0</v>
      </c>
      <c r="T151" s="52">
        <f t="shared" si="44"/>
        <v>0</v>
      </c>
      <c r="U151" s="52">
        <f t="shared" si="45"/>
        <v>0</v>
      </c>
      <c r="V151" s="52">
        <f t="shared" si="46"/>
        <v>0</v>
      </c>
      <c r="W151" s="52">
        <f t="shared" si="47"/>
        <v>0</v>
      </c>
      <c r="X151" s="52">
        <f t="shared" si="48"/>
        <v>0</v>
      </c>
      <c r="Y151" s="333" t="b">
        <f t="shared" si="49"/>
        <v>0</v>
      </c>
      <c r="Z151" s="221">
        <f t="shared" si="50"/>
        <v>1</v>
      </c>
    </row>
    <row r="152" spans="1:26" x14ac:dyDescent="0.2">
      <c r="A152" s="216">
        <v>143</v>
      </c>
      <c r="B152" s="39"/>
      <c r="C152" s="39"/>
      <c r="D152" s="39"/>
      <c r="E152" s="38"/>
      <c r="F152" s="38"/>
      <c r="G152" s="38"/>
      <c r="H152" s="38"/>
      <c r="I152" s="67" t="str">
        <f t="shared" si="39"/>
        <v/>
      </c>
      <c r="J152" s="67" t="str">
        <f t="shared" si="40"/>
        <v/>
      </c>
      <c r="K152" s="52">
        <f t="shared" si="51"/>
        <v>0</v>
      </c>
      <c r="L152" s="52">
        <f t="shared" si="52"/>
        <v>0</v>
      </c>
      <c r="M152" s="50">
        <f t="shared" si="41"/>
        <v>0</v>
      </c>
      <c r="N152" s="50">
        <f t="shared" si="42"/>
        <v>0</v>
      </c>
      <c r="O152" s="50">
        <f t="shared" si="53"/>
        <v>0</v>
      </c>
      <c r="P152" s="50">
        <f t="shared" si="54"/>
        <v>0</v>
      </c>
      <c r="Q152" s="50">
        <f t="shared" si="55"/>
        <v>0</v>
      </c>
      <c r="R152" s="50">
        <f t="shared" si="56"/>
        <v>0</v>
      </c>
      <c r="S152" s="52">
        <f t="shared" si="43"/>
        <v>0</v>
      </c>
      <c r="T152" s="52">
        <f t="shared" si="44"/>
        <v>0</v>
      </c>
      <c r="U152" s="52">
        <f t="shared" si="45"/>
        <v>0</v>
      </c>
      <c r="V152" s="52">
        <f t="shared" si="46"/>
        <v>0</v>
      </c>
      <c r="W152" s="52">
        <f t="shared" si="47"/>
        <v>0</v>
      </c>
      <c r="X152" s="52">
        <f t="shared" si="48"/>
        <v>0</v>
      </c>
      <c r="Y152" s="333" t="b">
        <f t="shared" si="49"/>
        <v>0</v>
      </c>
      <c r="Z152" s="221">
        <f t="shared" si="50"/>
        <v>1</v>
      </c>
    </row>
    <row r="153" spans="1:26" x14ac:dyDescent="0.2">
      <c r="A153" s="216">
        <v>144</v>
      </c>
      <c r="B153" s="39"/>
      <c r="C153" s="39"/>
      <c r="D153" s="39"/>
      <c r="E153" s="38"/>
      <c r="F153" s="38"/>
      <c r="G153" s="38"/>
      <c r="H153" s="38"/>
      <c r="I153" s="67" t="str">
        <f t="shared" si="39"/>
        <v/>
      </c>
      <c r="J153" s="67" t="str">
        <f t="shared" si="40"/>
        <v/>
      </c>
      <c r="K153" s="52">
        <f t="shared" si="51"/>
        <v>0</v>
      </c>
      <c r="L153" s="52">
        <f t="shared" si="52"/>
        <v>0</v>
      </c>
      <c r="M153" s="50">
        <f t="shared" si="41"/>
        <v>0</v>
      </c>
      <c r="N153" s="50">
        <f t="shared" si="42"/>
        <v>0</v>
      </c>
      <c r="O153" s="50">
        <f t="shared" si="53"/>
        <v>0</v>
      </c>
      <c r="P153" s="50">
        <f t="shared" si="54"/>
        <v>0</v>
      </c>
      <c r="Q153" s="50">
        <f t="shared" si="55"/>
        <v>0</v>
      </c>
      <c r="R153" s="50">
        <f t="shared" si="56"/>
        <v>0</v>
      </c>
      <c r="S153" s="52">
        <f t="shared" si="43"/>
        <v>0</v>
      </c>
      <c r="T153" s="52">
        <f t="shared" si="44"/>
        <v>0</v>
      </c>
      <c r="U153" s="52">
        <f t="shared" si="45"/>
        <v>0</v>
      </c>
      <c r="V153" s="52">
        <f t="shared" si="46"/>
        <v>0</v>
      </c>
      <c r="W153" s="52">
        <f t="shared" si="47"/>
        <v>0</v>
      </c>
      <c r="X153" s="52">
        <f t="shared" si="48"/>
        <v>0</v>
      </c>
      <c r="Y153" s="333" t="b">
        <f t="shared" si="49"/>
        <v>0</v>
      </c>
      <c r="Z153" s="221">
        <f t="shared" si="50"/>
        <v>1</v>
      </c>
    </row>
    <row r="154" spans="1:26" x14ac:dyDescent="0.2">
      <c r="A154" s="216">
        <v>145</v>
      </c>
      <c r="B154" s="39"/>
      <c r="C154" s="39"/>
      <c r="D154" s="39"/>
      <c r="E154" s="38"/>
      <c r="F154" s="38"/>
      <c r="G154" s="38"/>
      <c r="H154" s="38"/>
      <c r="I154" s="67" t="str">
        <f t="shared" si="39"/>
        <v/>
      </c>
      <c r="J154" s="67" t="str">
        <f t="shared" si="40"/>
        <v/>
      </c>
      <c r="K154" s="52">
        <f t="shared" si="51"/>
        <v>0</v>
      </c>
      <c r="L154" s="52">
        <f t="shared" si="52"/>
        <v>0</v>
      </c>
      <c r="M154" s="50">
        <f t="shared" si="41"/>
        <v>0</v>
      </c>
      <c r="N154" s="50">
        <f t="shared" si="42"/>
        <v>0</v>
      </c>
      <c r="O154" s="50">
        <f t="shared" si="53"/>
        <v>0</v>
      </c>
      <c r="P154" s="50">
        <f t="shared" si="54"/>
        <v>0</v>
      </c>
      <c r="Q154" s="50">
        <f t="shared" si="55"/>
        <v>0</v>
      </c>
      <c r="R154" s="50">
        <f t="shared" si="56"/>
        <v>0</v>
      </c>
      <c r="S154" s="52">
        <f t="shared" si="43"/>
        <v>0</v>
      </c>
      <c r="T154" s="52">
        <f t="shared" si="44"/>
        <v>0</v>
      </c>
      <c r="U154" s="52">
        <f t="shared" si="45"/>
        <v>0</v>
      </c>
      <c r="V154" s="52">
        <f t="shared" si="46"/>
        <v>0</v>
      </c>
      <c r="W154" s="52">
        <f t="shared" si="47"/>
        <v>0</v>
      </c>
      <c r="X154" s="52">
        <f t="shared" si="48"/>
        <v>0</v>
      </c>
      <c r="Y154" s="333" t="b">
        <f t="shared" si="49"/>
        <v>0</v>
      </c>
      <c r="Z154" s="221">
        <f t="shared" si="50"/>
        <v>1</v>
      </c>
    </row>
    <row r="155" spans="1:26" x14ac:dyDescent="0.2">
      <c r="A155" s="216">
        <v>146</v>
      </c>
      <c r="B155" s="39"/>
      <c r="C155" s="39"/>
      <c r="D155" s="39"/>
      <c r="E155" s="38"/>
      <c r="F155" s="38"/>
      <c r="G155" s="38"/>
      <c r="H155" s="38"/>
      <c r="I155" s="67" t="str">
        <f t="shared" si="39"/>
        <v/>
      </c>
      <c r="J155" s="67" t="str">
        <f t="shared" si="40"/>
        <v/>
      </c>
      <c r="K155" s="52">
        <f t="shared" si="51"/>
        <v>0</v>
      </c>
      <c r="L155" s="52">
        <f t="shared" si="52"/>
        <v>0</v>
      </c>
      <c r="M155" s="50">
        <f t="shared" si="41"/>
        <v>0</v>
      </c>
      <c r="N155" s="50">
        <f t="shared" si="42"/>
        <v>0</v>
      </c>
      <c r="O155" s="50">
        <f t="shared" si="53"/>
        <v>0</v>
      </c>
      <c r="P155" s="50">
        <f t="shared" si="54"/>
        <v>0</v>
      </c>
      <c r="Q155" s="50">
        <f t="shared" si="55"/>
        <v>0</v>
      </c>
      <c r="R155" s="50">
        <f t="shared" si="56"/>
        <v>0</v>
      </c>
      <c r="S155" s="52">
        <f t="shared" si="43"/>
        <v>0</v>
      </c>
      <c r="T155" s="52">
        <f t="shared" si="44"/>
        <v>0</v>
      </c>
      <c r="U155" s="52">
        <f t="shared" si="45"/>
        <v>0</v>
      </c>
      <c r="V155" s="52">
        <f t="shared" si="46"/>
        <v>0</v>
      </c>
      <c r="W155" s="52">
        <f t="shared" si="47"/>
        <v>0</v>
      </c>
      <c r="X155" s="52">
        <f t="shared" si="48"/>
        <v>0</v>
      </c>
      <c r="Y155" s="333" t="b">
        <f t="shared" si="49"/>
        <v>0</v>
      </c>
      <c r="Z155" s="221">
        <f t="shared" si="50"/>
        <v>1</v>
      </c>
    </row>
    <row r="156" spans="1:26" x14ac:dyDescent="0.2">
      <c r="A156" s="216">
        <v>147</v>
      </c>
      <c r="B156" s="39"/>
      <c r="C156" s="39"/>
      <c r="D156" s="39"/>
      <c r="E156" s="38"/>
      <c r="F156" s="38"/>
      <c r="G156" s="38"/>
      <c r="H156" s="38"/>
      <c r="I156" s="67" t="str">
        <f t="shared" si="39"/>
        <v/>
      </c>
      <c r="J156" s="67" t="str">
        <f t="shared" si="40"/>
        <v/>
      </c>
      <c r="K156" s="52">
        <f t="shared" si="51"/>
        <v>0</v>
      </c>
      <c r="L156" s="52">
        <f t="shared" si="52"/>
        <v>0</v>
      </c>
      <c r="M156" s="50">
        <f t="shared" si="41"/>
        <v>0</v>
      </c>
      <c r="N156" s="50">
        <f t="shared" si="42"/>
        <v>0</v>
      </c>
      <c r="O156" s="50">
        <f t="shared" si="53"/>
        <v>0</v>
      </c>
      <c r="P156" s="50">
        <f t="shared" si="54"/>
        <v>0</v>
      </c>
      <c r="Q156" s="50">
        <f t="shared" si="55"/>
        <v>0</v>
      </c>
      <c r="R156" s="50">
        <f t="shared" si="56"/>
        <v>0</v>
      </c>
      <c r="S156" s="52">
        <f t="shared" si="43"/>
        <v>0</v>
      </c>
      <c r="T156" s="52">
        <f t="shared" si="44"/>
        <v>0</v>
      </c>
      <c r="U156" s="52">
        <f t="shared" si="45"/>
        <v>0</v>
      </c>
      <c r="V156" s="52">
        <f t="shared" si="46"/>
        <v>0</v>
      </c>
      <c r="W156" s="52">
        <f t="shared" si="47"/>
        <v>0</v>
      </c>
      <c r="X156" s="52">
        <f t="shared" si="48"/>
        <v>0</v>
      </c>
      <c r="Y156" s="333" t="b">
        <f t="shared" si="49"/>
        <v>0</v>
      </c>
      <c r="Z156" s="221">
        <f t="shared" si="50"/>
        <v>1</v>
      </c>
    </row>
    <row r="157" spans="1:26" x14ac:dyDescent="0.2">
      <c r="A157" s="216">
        <v>148</v>
      </c>
      <c r="B157" s="39"/>
      <c r="C157" s="39"/>
      <c r="D157" s="39"/>
      <c r="E157" s="38"/>
      <c r="F157" s="38"/>
      <c r="G157" s="38"/>
      <c r="H157" s="38"/>
      <c r="I157" s="67" t="str">
        <f t="shared" si="39"/>
        <v/>
      </c>
      <c r="J157" s="67" t="str">
        <f t="shared" si="40"/>
        <v/>
      </c>
      <c r="K157" s="52">
        <f t="shared" si="51"/>
        <v>0</v>
      </c>
      <c r="L157" s="52">
        <f t="shared" si="52"/>
        <v>0</v>
      </c>
      <c r="M157" s="50">
        <f t="shared" si="41"/>
        <v>0</v>
      </c>
      <c r="N157" s="50">
        <f t="shared" si="42"/>
        <v>0</v>
      </c>
      <c r="O157" s="50">
        <f t="shared" si="53"/>
        <v>0</v>
      </c>
      <c r="P157" s="50">
        <f t="shared" si="54"/>
        <v>0</v>
      </c>
      <c r="Q157" s="50">
        <f t="shared" si="55"/>
        <v>0</v>
      </c>
      <c r="R157" s="50">
        <f t="shared" si="56"/>
        <v>0</v>
      </c>
      <c r="S157" s="52">
        <f t="shared" si="43"/>
        <v>0</v>
      </c>
      <c r="T157" s="52">
        <f t="shared" si="44"/>
        <v>0</v>
      </c>
      <c r="U157" s="52">
        <f t="shared" si="45"/>
        <v>0</v>
      </c>
      <c r="V157" s="52">
        <f t="shared" si="46"/>
        <v>0</v>
      </c>
      <c r="W157" s="52">
        <f t="shared" si="47"/>
        <v>0</v>
      </c>
      <c r="X157" s="52">
        <f t="shared" si="48"/>
        <v>0</v>
      </c>
      <c r="Y157" s="333" t="b">
        <f t="shared" si="49"/>
        <v>0</v>
      </c>
      <c r="Z157" s="221">
        <f t="shared" si="50"/>
        <v>1</v>
      </c>
    </row>
    <row r="158" spans="1:26" x14ac:dyDescent="0.2">
      <c r="A158" s="216">
        <v>149</v>
      </c>
      <c r="B158" s="39"/>
      <c r="C158" s="39"/>
      <c r="D158" s="39"/>
      <c r="E158" s="38"/>
      <c r="F158" s="38"/>
      <c r="G158" s="38"/>
      <c r="H158" s="38"/>
      <c r="I158" s="67" t="str">
        <f t="shared" si="39"/>
        <v/>
      </c>
      <c r="J158" s="67" t="str">
        <f t="shared" si="40"/>
        <v/>
      </c>
      <c r="K158" s="52">
        <f t="shared" si="51"/>
        <v>0</v>
      </c>
      <c r="L158" s="52">
        <f t="shared" si="52"/>
        <v>0</v>
      </c>
      <c r="M158" s="50">
        <f t="shared" si="41"/>
        <v>0</v>
      </c>
      <c r="N158" s="50">
        <f t="shared" si="42"/>
        <v>0</v>
      </c>
      <c r="O158" s="50">
        <f t="shared" si="53"/>
        <v>0</v>
      </c>
      <c r="P158" s="50">
        <f t="shared" si="54"/>
        <v>0</v>
      </c>
      <c r="Q158" s="50">
        <f t="shared" si="55"/>
        <v>0</v>
      </c>
      <c r="R158" s="50">
        <f t="shared" si="56"/>
        <v>0</v>
      </c>
      <c r="S158" s="52">
        <f t="shared" si="43"/>
        <v>0</v>
      </c>
      <c r="T158" s="52">
        <f t="shared" si="44"/>
        <v>0</v>
      </c>
      <c r="U158" s="52">
        <f t="shared" si="45"/>
        <v>0</v>
      </c>
      <c r="V158" s="52">
        <f t="shared" si="46"/>
        <v>0</v>
      </c>
      <c r="W158" s="52">
        <f t="shared" si="47"/>
        <v>0</v>
      </c>
      <c r="X158" s="52">
        <f t="shared" si="48"/>
        <v>0</v>
      </c>
      <c r="Y158" s="333" t="b">
        <f t="shared" si="49"/>
        <v>0</v>
      </c>
      <c r="Z158" s="221">
        <f t="shared" si="50"/>
        <v>1</v>
      </c>
    </row>
    <row r="159" spans="1:26" x14ac:dyDescent="0.2">
      <c r="A159" s="216">
        <v>150</v>
      </c>
      <c r="B159" s="39"/>
      <c r="C159" s="39"/>
      <c r="D159" s="39"/>
      <c r="E159" s="38"/>
      <c r="F159" s="38"/>
      <c r="G159" s="38"/>
      <c r="H159" s="38"/>
      <c r="I159" s="67" t="str">
        <f t="shared" si="39"/>
        <v/>
      </c>
      <c r="J159" s="67" t="str">
        <f t="shared" si="40"/>
        <v/>
      </c>
      <c r="K159" s="52">
        <f t="shared" si="51"/>
        <v>0</v>
      </c>
      <c r="L159" s="52">
        <f t="shared" si="52"/>
        <v>0</v>
      </c>
      <c r="M159" s="50">
        <f t="shared" si="41"/>
        <v>0</v>
      </c>
      <c r="N159" s="50">
        <f t="shared" si="42"/>
        <v>0</v>
      </c>
      <c r="O159" s="50">
        <f t="shared" si="53"/>
        <v>0</v>
      </c>
      <c r="P159" s="50">
        <f t="shared" si="54"/>
        <v>0</v>
      </c>
      <c r="Q159" s="50">
        <f t="shared" si="55"/>
        <v>0</v>
      </c>
      <c r="R159" s="50">
        <f t="shared" si="56"/>
        <v>0</v>
      </c>
      <c r="S159" s="52">
        <f t="shared" si="43"/>
        <v>0</v>
      </c>
      <c r="T159" s="52">
        <f t="shared" si="44"/>
        <v>0</v>
      </c>
      <c r="U159" s="52">
        <f t="shared" si="45"/>
        <v>0</v>
      </c>
      <c r="V159" s="52">
        <f t="shared" si="46"/>
        <v>0</v>
      </c>
      <c r="W159" s="52">
        <f t="shared" si="47"/>
        <v>0</v>
      </c>
      <c r="X159" s="52">
        <f t="shared" si="48"/>
        <v>0</v>
      </c>
      <c r="Y159" s="333" t="b">
        <f t="shared" si="49"/>
        <v>0</v>
      </c>
      <c r="Z159" s="221">
        <f t="shared" si="50"/>
        <v>1</v>
      </c>
    </row>
    <row r="160" spans="1:26" x14ac:dyDescent="0.2">
      <c r="A160" s="216">
        <v>151</v>
      </c>
      <c r="B160" s="39"/>
      <c r="C160" s="39"/>
      <c r="D160" s="39"/>
      <c r="E160" s="38"/>
      <c r="F160" s="38"/>
      <c r="G160" s="38"/>
      <c r="H160" s="38"/>
      <c r="I160" s="67" t="str">
        <f t="shared" si="39"/>
        <v/>
      </c>
      <c r="J160" s="67" t="str">
        <f t="shared" si="40"/>
        <v/>
      </c>
      <c r="K160" s="52">
        <f t="shared" si="51"/>
        <v>0</v>
      </c>
      <c r="L160" s="52">
        <f t="shared" si="52"/>
        <v>0</v>
      </c>
      <c r="M160" s="50">
        <f t="shared" si="41"/>
        <v>0</v>
      </c>
      <c r="N160" s="50">
        <f t="shared" si="42"/>
        <v>0</v>
      </c>
      <c r="O160" s="50">
        <f t="shared" si="53"/>
        <v>0</v>
      </c>
      <c r="P160" s="50">
        <f t="shared" si="54"/>
        <v>0</v>
      </c>
      <c r="Q160" s="50">
        <f t="shared" si="55"/>
        <v>0</v>
      </c>
      <c r="R160" s="50">
        <f t="shared" si="56"/>
        <v>0</v>
      </c>
      <c r="S160" s="52">
        <f t="shared" si="43"/>
        <v>0</v>
      </c>
      <c r="T160" s="52">
        <f t="shared" si="44"/>
        <v>0</v>
      </c>
      <c r="U160" s="52">
        <f t="shared" si="45"/>
        <v>0</v>
      </c>
      <c r="V160" s="52">
        <f t="shared" si="46"/>
        <v>0</v>
      </c>
      <c r="W160" s="52">
        <f t="shared" si="47"/>
        <v>0</v>
      </c>
      <c r="X160" s="52">
        <f t="shared" si="48"/>
        <v>0</v>
      </c>
      <c r="Y160" s="333" t="b">
        <f t="shared" si="49"/>
        <v>0</v>
      </c>
      <c r="Z160" s="221">
        <f t="shared" si="50"/>
        <v>1</v>
      </c>
    </row>
    <row r="161" spans="1:26" x14ac:dyDescent="0.2">
      <c r="A161" s="216">
        <v>152</v>
      </c>
      <c r="B161" s="39"/>
      <c r="C161" s="39"/>
      <c r="D161" s="39"/>
      <c r="E161" s="38"/>
      <c r="F161" s="38"/>
      <c r="G161" s="38"/>
      <c r="H161" s="38"/>
      <c r="I161" s="67" t="str">
        <f t="shared" si="39"/>
        <v/>
      </c>
      <c r="J161" s="67" t="str">
        <f t="shared" si="40"/>
        <v/>
      </c>
      <c r="K161" s="52">
        <f t="shared" si="51"/>
        <v>0</v>
      </c>
      <c r="L161" s="52">
        <f t="shared" si="52"/>
        <v>0</v>
      </c>
      <c r="M161" s="50">
        <f t="shared" si="41"/>
        <v>0</v>
      </c>
      <c r="N161" s="50">
        <f t="shared" si="42"/>
        <v>0</v>
      </c>
      <c r="O161" s="50">
        <f t="shared" si="53"/>
        <v>0</v>
      </c>
      <c r="P161" s="50">
        <f t="shared" si="54"/>
        <v>0</v>
      </c>
      <c r="Q161" s="50">
        <f t="shared" si="55"/>
        <v>0</v>
      </c>
      <c r="R161" s="50">
        <f t="shared" si="56"/>
        <v>0</v>
      </c>
      <c r="S161" s="52">
        <f t="shared" si="43"/>
        <v>0</v>
      </c>
      <c r="T161" s="52">
        <f t="shared" si="44"/>
        <v>0</v>
      </c>
      <c r="U161" s="52">
        <f t="shared" si="45"/>
        <v>0</v>
      </c>
      <c r="V161" s="52">
        <f t="shared" si="46"/>
        <v>0</v>
      </c>
      <c r="W161" s="52">
        <f t="shared" si="47"/>
        <v>0</v>
      </c>
      <c r="X161" s="52">
        <f t="shared" si="48"/>
        <v>0</v>
      </c>
      <c r="Y161" s="333" t="b">
        <f t="shared" si="49"/>
        <v>0</v>
      </c>
      <c r="Z161" s="221">
        <f t="shared" si="50"/>
        <v>1</v>
      </c>
    </row>
    <row r="162" spans="1:26" x14ac:dyDescent="0.2">
      <c r="A162" s="216">
        <v>153</v>
      </c>
      <c r="B162" s="39"/>
      <c r="C162" s="39"/>
      <c r="D162" s="39"/>
      <c r="E162" s="38"/>
      <c r="F162" s="38"/>
      <c r="G162" s="38"/>
      <c r="H162" s="38"/>
      <c r="I162" s="67" t="str">
        <f t="shared" si="39"/>
        <v/>
      </c>
      <c r="J162" s="67" t="str">
        <f t="shared" si="40"/>
        <v/>
      </c>
      <c r="K162" s="52">
        <f t="shared" si="51"/>
        <v>0</v>
      </c>
      <c r="L162" s="52">
        <f t="shared" si="52"/>
        <v>0</v>
      </c>
      <c r="M162" s="50">
        <f t="shared" si="41"/>
        <v>0</v>
      </c>
      <c r="N162" s="50">
        <f t="shared" si="42"/>
        <v>0</v>
      </c>
      <c r="O162" s="50">
        <f t="shared" si="53"/>
        <v>0</v>
      </c>
      <c r="P162" s="50">
        <f t="shared" si="54"/>
        <v>0</v>
      </c>
      <c r="Q162" s="50">
        <f t="shared" si="55"/>
        <v>0</v>
      </c>
      <c r="R162" s="50">
        <f t="shared" si="56"/>
        <v>0</v>
      </c>
      <c r="S162" s="52">
        <f t="shared" si="43"/>
        <v>0</v>
      </c>
      <c r="T162" s="52">
        <f t="shared" si="44"/>
        <v>0</v>
      </c>
      <c r="U162" s="52">
        <f t="shared" si="45"/>
        <v>0</v>
      </c>
      <c r="V162" s="52">
        <f t="shared" si="46"/>
        <v>0</v>
      </c>
      <c r="W162" s="52">
        <f t="shared" si="47"/>
        <v>0</v>
      </c>
      <c r="X162" s="52">
        <f t="shared" si="48"/>
        <v>0</v>
      </c>
      <c r="Y162" s="333" t="b">
        <f t="shared" si="49"/>
        <v>0</v>
      </c>
      <c r="Z162" s="221">
        <f t="shared" si="50"/>
        <v>1</v>
      </c>
    </row>
    <row r="163" spans="1:26" x14ac:dyDescent="0.2">
      <c r="A163" s="216">
        <v>154</v>
      </c>
      <c r="B163" s="39"/>
      <c r="C163" s="39"/>
      <c r="D163" s="39"/>
      <c r="E163" s="38"/>
      <c r="F163" s="38"/>
      <c r="G163" s="38"/>
      <c r="H163" s="38"/>
      <c r="I163" s="67" t="str">
        <f t="shared" si="39"/>
        <v/>
      </c>
      <c r="J163" s="67" t="str">
        <f t="shared" si="40"/>
        <v/>
      </c>
      <c r="K163" s="52">
        <f t="shared" si="51"/>
        <v>0</v>
      </c>
      <c r="L163" s="52">
        <f t="shared" si="52"/>
        <v>0</v>
      </c>
      <c r="M163" s="50">
        <f t="shared" si="41"/>
        <v>0</v>
      </c>
      <c r="N163" s="50">
        <f t="shared" si="42"/>
        <v>0</v>
      </c>
      <c r="O163" s="50">
        <f t="shared" si="53"/>
        <v>0</v>
      </c>
      <c r="P163" s="50">
        <f t="shared" si="54"/>
        <v>0</v>
      </c>
      <c r="Q163" s="50">
        <f t="shared" si="55"/>
        <v>0</v>
      </c>
      <c r="R163" s="50">
        <f t="shared" si="56"/>
        <v>0</v>
      </c>
      <c r="S163" s="52">
        <f t="shared" si="43"/>
        <v>0</v>
      </c>
      <c r="T163" s="52">
        <f t="shared" si="44"/>
        <v>0</v>
      </c>
      <c r="U163" s="52">
        <f t="shared" si="45"/>
        <v>0</v>
      </c>
      <c r="V163" s="52">
        <f t="shared" si="46"/>
        <v>0</v>
      </c>
      <c r="W163" s="52">
        <f t="shared" si="47"/>
        <v>0</v>
      </c>
      <c r="X163" s="52">
        <f t="shared" si="48"/>
        <v>0</v>
      </c>
      <c r="Y163" s="333" t="b">
        <f t="shared" si="49"/>
        <v>0</v>
      </c>
      <c r="Z163" s="221">
        <f t="shared" si="50"/>
        <v>1</v>
      </c>
    </row>
    <row r="164" spans="1:26" x14ac:dyDescent="0.2">
      <c r="A164" s="216">
        <v>155</v>
      </c>
      <c r="B164" s="39"/>
      <c r="C164" s="39"/>
      <c r="D164" s="39"/>
      <c r="E164" s="38"/>
      <c r="F164" s="38"/>
      <c r="G164" s="38"/>
      <c r="H164" s="38"/>
      <c r="I164" s="67" t="str">
        <f t="shared" si="39"/>
        <v/>
      </c>
      <c r="J164" s="67" t="str">
        <f t="shared" si="40"/>
        <v/>
      </c>
      <c r="K164" s="52">
        <f t="shared" si="51"/>
        <v>0</v>
      </c>
      <c r="L164" s="52">
        <f t="shared" si="52"/>
        <v>0</v>
      </c>
      <c r="M164" s="50">
        <f t="shared" si="41"/>
        <v>0</v>
      </c>
      <c r="N164" s="50">
        <f t="shared" si="42"/>
        <v>0</v>
      </c>
      <c r="O164" s="50">
        <f t="shared" si="53"/>
        <v>0</v>
      </c>
      <c r="P164" s="50">
        <f t="shared" si="54"/>
        <v>0</v>
      </c>
      <c r="Q164" s="50">
        <f t="shared" si="55"/>
        <v>0</v>
      </c>
      <c r="R164" s="50">
        <f t="shared" si="56"/>
        <v>0</v>
      </c>
      <c r="S164" s="52">
        <f t="shared" si="43"/>
        <v>0</v>
      </c>
      <c r="T164" s="52">
        <f t="shared" si="44"/>
        <v>0</v>
      </c>
      <c r="U164" s="52">
        <f t="shared" si="45"/>
        <v>0</v>
      </c>
      <c r="V164" s="52">
        <f t="shared" si="46"/>
        <v>0</v>
      </c>
      <c r="W164" s="52">
        <f t="shared" si="47"/>
        <v>0</v>
      </c>
      <c r="X164" s="52">
        <f t="shared" si="48"/>
        <v>0</v>
      </c>
      <c r="Y164" s="333" t="b">
        <f t="shared" si="49"/>
        <v>0</v>
      </c>
      <c r="Z164" s="221">
        <f t="shared" si="50"/>
        <v>1</v>
      </c>
    </row>
    <row r="165" spans="1:26" x14ac:dyDescent="0.2">
      <c r="A165" s="216">
        <v>156</v>
      </c>
      <c r="B165" s="39"/>
      <c r="C165" s="39"/>
      <c r="D165" s="39"/>
      <c r="E165" s="38"/>
      <c r="F165" s="38"/>
      <c r="G165" s="38"/>
      <c r="H165" s="38"/>
      <c r="I165" s="67" t="str">
        <f t="shared" si="39"/>
        <v/>
      </c>
      <c r="J165" s="67" t="str">
        <f t="shared" si="40"/>
        <v/>
      </c>
      <c r="K165" s="52">
        <f t="shared" si="51"/>
        <v>0</v>
      </c>
      <c r="L165" s="52">
        <f t="shared" si="52"/>
        <v>0</v>
      </c>
      <c r="M165" s="50">
        <f t="shared" si="41"/>
        <v>0</v>
      </c>
      <c r="N165" s="50">
        <f t="shared" si="42"/>
        <v>0</v>
      </c>
      <c r="O165" s="50">
        <f t="shared" si="53"/>
        <v>0</v>
      </c>
      <c r="P165" s="50">
        <f t="shared" si="54"/>
        <v>0</v>
      </c>
      <c r="Q165" s="50">
        <f t="shared" si="55"/>
        <v>0</v>
      </c>
      <c r="R165" s="50">
        <f t="shared" si="56"/>
        <v>0</v>
      </c>
      <c r="S165" s="52">
        <f t="shared" si="43"/>
        <v>0</v>
      </c>
      <c r="T165" s="52">
        <f t="shared" si="44"/>
        <v>0</v>
      </c>
      <c r="U165" s="52">
        <f t="shared" si="45"/>
        <v>0</v>
      </c>
      <c r="V165" s="52">
        <f t="shared" si="46"/>
        <v>0</v>
      </c>
      <c r="W165" s="52">
        <f t="shared" si="47"/>
        <v>0</v>
      </c>
      <c r="X165" s="52">
        <f t="shared" si="48"/>
        <v>0</v>
      </c>
      <c r="Y165" s="333" t="b">
        <f t="shared" si="49"/>
        <v>0</v>
      </c>
      <c r="Z165" s="221">
        <f t="shared" si="50"/>
        <v>1</v>
      </c>
    </row>
    <row r="166" spans="1:26" x14ac:dyDescent="0.2">
      <c r="A166" s="216">
        <v>157</v>
      </c>
      <c r="B166" s="39"/>
      <c r="C166" s="39"/>
      <c r="D166" s="39"/>
      <c r="E166" s="38"/>
      <c r="F166" s="38"/>
      <c r="G166" s="38"/>
      <c r="H166" s="38"/>
      <c r="I166" s="67" t="str">
        <f t="shared" si="39"/>
        <v/>
      </c>
      <c r="J166" s="67" t="str">
        <f t="shared" si="40"/>
        <v/>
      </c>
      <c r="K166" s="52">
        <f t="shared" si="51"/>
        <v>0</v>
      </c>
      <c r="L166" s="52">
        <f t="shared" si="52"/>
        <v>0</v>
      </c>
      <c r="M166" s="50">
        <f t="shared" si="41"/>
        <v>0</v>
      </c>
      <c r="N166" s="50">
        <f t="shared" si="42"/>
        <v>0</v>
      </c>
      <c r="O166" s="50">
        <f t="shared" si="53"/>
        <v>0</v>
      </c>
      <c r="P166" s="50">
        <f t="shared" si="54"/>
        <v>0</v>
      </c>
      <c r="Q166" s="50">
        <f t="shared" si="55"/>
        <v>0</v>
      </c>
      <c r="R166" s="50">
        <f t="shared" si="56"/>
        <v>0</v>
      </c>
      <c r="S166" s="52">
        <f t="shared" si="43"/>
        <v>0</v>
      </c>
      <c r="T166" s="52">
        <f t="shared" si="44"/>
        <v>0</v>
      </c>
      <c r="U166" s="52">
        <f t="shared" si="45"/>
        <v>0</v>
      </c>
      <c r="V166" s="52">
        <f t="shared" si="46"/>
        <v>0</v>
      </c>
      <c r="W166" s="52">
        <f t="shared" si="47"/>
        <v>0</v>
      </c>
      <c r="X166" s="52">
        <f t="shared" si="48"/>
        <v>0</v>
      </c>
      <c r="Y166" s="333" t="b">
        <f t="shared" si="49"/>
        <v>0</v>
      </c>
      <c r="Z166" s="221">
        <f t="shared" si="50"/>
        <v>1</v>
      </c>
    </row>
    <row r="167" spans="1:26" x14ac:dyDescent="0.2">
      <c r="A167" s="216">
        <v>158</v>
      </c>
      <c r="B167" s="39"/>
      <c r="C167" s="39"/>
      <c r="D167" s="39"/>
      <c r="E167" s="38"/>
      <c r="F167" s="38"/>
      <c r="G167" s="38"/>
      <c r="H167" s="38"/>
      <c r="I167" s="67" t="str">
        <f t="shared" si="39"/>
        <v/>
      </c>
      <c r="J167" s="67" t="str">
        <f t="shared" si="40"/>
        <v/>
      </c>
      <c r="K167" s="52">
        <f t="shared" si="51"/>
        <v>0</v>
      </c>
      <c r="L167" s="52">
        <f t="shared" si="52"/>
        <v>0</v>
      </c>
      <c r="M167" s="50">
        <f t="shared" si="41"/>
        <v>0</v>
      </c>
      <c r="N167" s="50">
        <f t="shared" si="42"/>
        <v>0</v>
      </c>
      <c r="O167" s="50">
        <f t="shared" si="53"/>
        <v>0</v>
      </c>
      <c r="P167" s="50">
        <f t="shared" si="54"/>
        <v>0</v>
      </c>
      <c r="Q167" s="50">
        <f t="shared" si="55"/>
        <v>0</v>
      </c>
      <c r="R167" s="50">
        <f t="shared" si="56"/>
        <v>0</v>
      </c>
      <c r="S167" s="52">
        <f t="shared" si="43"/>
        <v>0</v>
      </c>
      <c r="T167" s="52">
        <f t="shared" si="44"/>
        <v>0</v>
      </c>
      <c r="U167" s="52">
        <f t="shared" si="45"/>
        <v>0</v>
      </c>
      <c r="V167" s="52">
        <f t="shared" si="46"/>
        <v>0</v>
      </c>
      <c r="W167" s="52">
        <f t="shared" si="47"/>
        <v>0</v>
      </c>
      <c r="X167" s="52">
        <f t="shared" si="48"/>
        <v>0</v>
      </c>
      <c r="Y167" s="333" t="b">
        <f t="shared" si="49"/>
        <v>0</v>
      </c>
      <c r="Z167" s="221">
        <f t="shared" si="50"/>
        <v>1</v>
      </c>
    </row>
    <row r="168" spans="1:26" x14ac:dyDescent="0.2">
      <c r="A168" s="216">
        <v>159</v>
      </c>
      <c r="B168" s="39"/>
      <c r="C168" s="39"/>
      <c r="D168" s="39"/>
      <c r="E168" s="38"/>
      <c r="F168" s="38"/>
      <c r="G168" s="38"/>
      <c r="H168" s="38"/>
      <c r="I168" s="67" t="str">
        <f t="shared" si="39"/>
        <v/>
      </c>
      <c r="J168" s="67" t="str">
        <f t="shared" si="40"/>
        <v/>
      </c>
      <c r="K168" s="52">
        <f t="shared" si="51"/>
        <v>0</v>
      </c>
      <c r="L168" s="52">
        <f t="shared" si="52"/>
        <v>0</v>
      </c>
      <c r="M168" s="50">
        <f t="shared" si="41"/>
        <v>0</v>
      </c>
      <c r="N168" s="50">
        <f t="shared" si="42"/>
        <v>0</v>
      </c>
      <c r="O168" s="50">
        <f t="shared" si="53"/>
        <v>0</v>
      </c>
      <c r="P168" s="50">
        <f t="shared" si="54"/>
        <v>0</v>
      </c>
      <c r="Q168" s="50">
        <f t="shared" si="55"/>
        <v>0</v>
      </c>
      <c r="R168" s="50">
        <f t="shared" si="56"/>
        <v>0</v>
      </c>
      <c r="S168" s="52">
        <f t="shared" si="43"/>
        <v>0</v>
      </c>
      <c r="T168" s="52">
        <f t="shared" si="44"/>
        <v>0</v>
      </c>
      <c r="U168" s="52">
        <f t="shared" si="45"/>
        <v>0</v>
      </c>
      <c r="V168" s="52">
        <f t="shared" si="46"/>
        <v>0</v>
      </c>
      <c r="W168" s="52">
        <f t="shared" si="47"/>
        <v>0</v>
      </c>
      <c r="X168" s="52">
        <f t="shared" si="48"/>
        <v>0</v>
      </c>
      <c r="Y168" s="333" t="b">
        <f t="shared" si="49"/>
        <v>0</v>
      </c>
      <c r="Z168" s="221">
        <f t="shared" si="50"/>
        <v>1</v>
      </c>
    </row>
    <row r="169" spans="1:26" x14ac:dyDescent="0.2">
      <c r="A169" s="216">
        <v>160</v>
      </c>
      <c r="B169" s="39"/>
      <c r="C169" s="39"/>
      <c r="D169" s="39"/>
      <c r="E169" s="38"/>
      <c r="F169" s="38"/>
      <c r="G169" s="38"/>
      <c r="H169" s="38"/>
      <c r="I169" s="67" t="str">
        <f t="shared" si="39"/>
        <v/>
      </c>
      <c r="J169" s="67" t="str">
        <f t="shared" si="40"/>
        <v/>
      </c>
      <c r="K169" s="52">
        <f t="shared" si="51"/>
        <v>0</v>
      </c>
      <c r="L169" s="52">
        <f t="shared" si="52"/>
        <v>0</v>
      </c>
      <c r="M169" s="50">
        <f t="shared" si="41"/>
        <v>0</v>
      </c>
      <c r="N169" s="50">
        <f t="shared" si="42"/>
        <v>0</v>
      </c>
      <c r="O169" s="50">
        <f t="shared" si="53"/>
        <v>0</v>
      </c>
      <c r="P169" s="50">
        <f t="shared" si="54"/>
        <v>0</v>
      </c>
      <c r="Q169" s="50">
        <f t="shared" si="55"/>
        <v>0</v>
      </c>
      <c r="R169" s="50">
        <f t="shared" si="56"/>
        <v>0</v>
      </c>
      <c r="S169" s="52">
        <f t="shared" si="43"/>
        <v>0</v>
      </c>
      <c r="T169" s="52">
        <f t="shared" si="44"/>
        <v>0</v>
      </c>
      <c r="U169" s="52">
        <f t="shared" si="45"/>
        <v>0</v>
      </c>
      <c r="V169" s="52">
        <f t="shared" si="46"/>
        <v>0</v>
      </c>
      <c r="W169" s="52">
        <f t="shared" si="47"/>
        <v>0</v>
      </c>
      <c r="X169" s="52">
        <f t="shared" si="48"/>
        <v>0</v>
      </c>
      <c r="Y169" s="333" t="b">
        <f t="shared" si="49"/>
        <v>0</v>
      </c>
      <c r="Z169" s="221">
        <f t="shared" si="50"/>
        <v>1</v>
      </c>
    </row>
    <row r="170" spans="1:26" x14ac:dyDescent="0.2">
      <c r="A170" s="216">
        <v>161</v>
      </c>
      <c r="B170" s="39"/>
      <c r="C170" s="39"/>
      <c r="D170" s="39"/>
      <c r="E170" s="38"/>
      <c r="F170" s="38"/>
      <c r="G170" s="38"/>
      <c r="H170" s="38"/>
      <c r="I170" s="67" t="str">
        <f t="shared" si="39"/>
        <v/>
      </c>
      <c r="J170" s="67" t="str">
        <f t="shared" si="40"/>
        <v/>
      </c>
      <c r="K170" s="52">
        <f t="shared" si="51"/>
        <v>0</v>
      </c>
      <c r="L170" s="52">
        <f t="shared" si="52"/>
        <v>0</v>
      </c>
      <c r="M170" s="50">
        <f t="shared" si="41"/>
        <v>0</v>
      </c>
      <c r="N170" s="50">
        <f t="shared" si="42"/>
        <v>0</v>
      </c>
      <c r="O170" s="50">
        <f t="shared" si="53"/>
        <v>0</v>
      </c>
      <c r="P170" s="50">
        <f t="shared" si="54"/>
        <v>0</v>
      </c>
      <c r="Q170" s="50">
        <f t="shared" si="55"/>
        <v>0</v>
      </c>
      <c r="R170" s="50">
        <f t="shared" si="56"/>
        <v>0</v>
      </c>
      <c r="S170" s="52">
        <f t="shared" si="43"/>
        <v>0</v>
      </c>
      <c r="T170" s="52">
        <f t="shared" si="44"/>
        <v>0</v>
      </c>
      <c r="U170" s="52">
        <f t="shared" si="45"/>
        <v>0</v>
      </c>
      <c r="V170" s="52">
        <f t="shared" si="46"/>
        <v>0</v>
      </c>
      <c r="W170" s="52">
        <f t="shared" si="47"/>
        <v>0</v>
      </c>
      <c r="X170" s="52">
        <f t="shared" si="48"/>
        <v>0</v>
      </c>
      <c r="Y170" s="333" t="b">
        <f t="shared" si="49"/>
        <v>0</v>
      </c>
      <c r="Z170" s="221">
        <f t="shared" si="50"/>
        <v>1</v>
      </c>
    </row>
    <row r="171" spans="1:26" x14ac:dyDescent="0.2">
      <c r="A171" s="216">
        <v>162</v>
      </c>
      <c r="B171" s="39"/>
      <c r="C171" s="39"/>
      <c r="D171" s="39"/>
      <c r="E171" s="38"/>
      <c r="F171" s="38"/>
      <c r="G171" s="38"/>
      <c r="H171" s="38"/>
      <c r="I171" s="67" t="str">
        <f t="shared" si="39"/>
        <v/>
      </c>
      <c r="J171" s="67" t="str">
        <f t="shared" si="40"/>
        <v/>
      </c>
      <c r="K171" s="52">
        <f t="shared" si="51"/>
        <v>0</v>
      </c>
      <c r="L171" s="52">
        <f t="shared" si="52"/>
        <v>0</v>
      </c>
      <c r="M171" s="50">
        <f t="shared" si="41"/>
        <v>0</v>
      </c>
      <c r="N171" s="50">
        <f t="shared" si="42"/>
        <v>0</v>
      </c>
      <c r="O171" s="50">
        <f t="shared" si="53"/>
        <v>0</v>
      </c>
      <c r="P171" s="50">
        <f t="shared" si="54"/>
        <v>0</v>
      </c>
      <c r="Q171" s="50">
        <f t="shared" si="55"/>
        <v>0</v>
      </c>
      <c r="R171" s="50">
        <f t="shared" si="56"/>
        <v>0</v>
      </c>
      <c r="S171" s="52">
        <f t="shared" si="43"/>
        <v>0</v>
      </c>
      <c r="T171" s="52">
        <f t="shared" si="44"/>
        <v>0</v>
      </c>
      <c r="U171" s="52">
        <f t="shared" si="45"/>
        <v>0</v>
      </c>
      <c r="V171" s="52">
        <f t="shared" si="46"/>
        <v>0</v>
      </c>
      <c r="W171" s="52">
        <f t="shared" si="47"/>
        <v>0</v>
      </c>
      <c r="X171" s="52">
        <f t="shared" si="48"/>
        <v>0</v>
      </c>
      <c r="Y171" s="333" t="b">
        <f t="shared" si="49"/>
        <v>0</v>
      </c>
      <c r="Z171" s="221">
        <f t="shared" si="50"/>
        <v>1</v>
      </c>
    </row>
    <row r="172" spans="1:26" x14ac:dyDescent="0.2">
      <c r="A172" s="216">
        <v>163</v>
      </c>
      <c r="B172" s="39"/>
      <c r="C172" s="39"/>
      <c r="D172" s="39"/>
      <c r="E172" s="38"/>
      <c r="F172" s="38"/>
      <c r="G172" s="38"/>
      <c r="H172" s="38"/>
      <c r="I172" s="67" t="str">
        <f t="shared" si="39"/>
        <v/>
      </c>
      <c r="J172" s="67" t="str">
        <f t="shared" si="40"/>
        <v/>
      </c>
      <c r="K172" s="52">
        <f t="shared" si="51"/>
        <v>0</v>
      </c>
      <c r="L172" s="52">
        <f t="shared" si="52"/>
        <v>0</v>
      </c>
      <c r="M172" s="50">
        <f t="shared" si="41"/>
        <v>0</v>
      </c>
      <c r="N172" s="50">
        <f t="shared" si="42"/>
        <v>0</v>
      </c>
      <c r="O172" s="50">
        <f t="shared" si="53"/>
        <v>0</v>
      </c>
      <c r="P172" s="50">
        <f t="shared" si="54"/>
        <v>0</v>
      </c>
      <c r="Q172" s="50">
        <f t="shared" si="55"/>
        <v>0</v>
      </c>
      <c r="R172" s="50">
        <f t="shared" si="56"/>
        <v>0</v>
      </c>
      <c r="S172" s="52">
        <f t="shared" si="43"/>
        <v>0</v>
      </c>
      <c r="T172" s="52">
        <f t="shared" si="44"/>
        <v>0</v>
      </c>
      <c r="U172" s="52">
        <f t="shared" si="45"/>
        <v>0</v>
      </c>
      <c r="V172" s="52">
        <f t="shared" si="46"/>
        <v>0</v>
      </c>
      <c r="W172" s="52">
        <f t="shared" si="47"/>
        <v>0</v>
      </c>
      <c r="X172" s="52">
        <f t="shared" si="48"/>
        <v>0</v>
      </c>
      <c r="Y172" s="333" t="b">
        <f t="shared" si="49"/>
        <v>0</v>
      </c>
      <c r="Z172" s="221">
        <f t="shared" si="50"/>
        <v>1</v>
      </c>
    </row>
    <row r="173" spans="1:26" x14ac:dyDescent="0.2">
      <c r="A173" s="216">
        <v>164</v>
      </c>
      <c r="B173" s="39"/>
      <c r="C173" s="39"/>
      <c r="D173" s="39"/>
      <c r="E173" s="38"/>
      <c r="F173" s="38"/>
      <c r="G173" s="38"/>
      <c r="H173" s="38"/>
      <c r="I173" s="67" t="str">
        <f t="shared" si="39"/>
        <v/>
      </c>
      <c r="J173" s="67" t="str">
        <f t="shared" si="40"/>
        <v/>
      </c>
      <c r="K173" s="52">
        <f t="shared" si="51"/>
        <v>0</v>
      </c>
      <c r="L173" s="52">
        <f t="shared" si="52"/>
        <v>0</v>
      </c>
      <c r="M173" s="50">
        <f t="shared" si="41"/>
        <v>0</v>
      </c>
      <c r="N173" s="50">
        <f t="shared" si="42"/>
        <v>0</v>
      </c>
      <c r="O173" s="50">
        <f t="shared" si="53"/>
        <v>0</v>
      </c>
      <c r="P173" s="50">
        <f t="shared" si="54"/>
        <v>0</v>
      </c>
      <c r="Q173" s="50">
        <f t="shared" si="55"/>
        <v>0</v>
      </c>
      <c r="R173" s="50">
        <f t="shared" si="56"/>
        <v>0</v>
      </c>
      <c r="S173" s="52">
        <f t="shared" si="43"/>
        <v>0</v>
      </c>
      <c r="T173" s="52">
        <f t="shared" si="44"/>
        <v>0</v>
      </c>
      <c r="U173" s="52">
        <f t="shared" si="45"/>
        <v>0</v>
      </c>
      <c r="V173" s="52">
        <f t="shared" si="46"/>
        <v>0</v>
      </c>
      <c r="W173" s="52">
        <f t="shared" si="47"/>
        <v>0</v>
      </c>
      <c r="X173" s="52">
        <f t="shared" si="48"/>
        <v>0</v>
      </c>
      <c r="Y173" s="333" t="b">
        <f t="shared" si="49"/>
        <v>0</v>
      </c>
      <c r="Z173" s="221">
        <f t="shared" si="50"/>
        <v>1</v>
      </c>
    </row>
    <row r="174" spans="1:26" x14ac:dyDescent="0.2">
      <c r="A174" s="216">
        <v>165</v>
      </c>
      <c r="B174" s="39"/>
      <c r="C174" s="39"/>
      <c r="D174" s="39"/>
      <c r="E174" s="38"/>
      <c r="F174" s="38"/>
      <c r="G174" s="38"/>
      <c r="H174" s="38"/>
      <c r="I174" s="67" t="str">
        <f t="shared" si="39"/>
        <v/>
      </c>
      <c r="J174" s="67" t="str">
        <f t="shared" si="40"/>
        <v/>
      </c>
      <c r="K174" s="52">
        <f t="shared" si="51"/>
        <v>0</v>
      </c>
      <c r="L174" s="52">
        <f t="shared" si="52"/>
        <v>0</v>
      </c>
      <c r="M174" s="50">
        <f t="shared" si="41"/>
        <v>0</v>
      </c>
      <c r="N174" s="50">
        <f t="shared" si="42"/>
        <v>0</v>
      </c>
      <c r="O174" s="50">
        <f t="shared" si="53"/>
        <v>0</v>
      </c>
      <c r="P174" s="50">
        <f t="shared" si="54"/>
        <v>0</v>
      </c>
      <c r="Q174" s="50">
        <f t="shared" si="55"/>
        <v>0</v>
      </c>
      <c r="R174" s="50">
        <f t="shared" si="56"/>
        <v>0</v>
      </c>
      <c r="S174" s="52">
        <f t="shared" si="43"/>
        <v>0</v>
      </c>
      <c r="T174" s="52">
        <f t="shared" si="44"/>
        <v>0</v>
      </c>
      <c r="U174" s="52">
        <f t="shared" si="45"/>
        <v>0</v>
      </c>
      <c r="V174" s="52">
        <f t="shared" si="46"/>
        <v>0</v>
      </c>
      <c r="W174" s="52">
        <f t="shared" si="47"/>
        <v>0</v>
      </c>
      <c r="X174" s="52">
        <f t="shared" si="48"/>
        <v>0</v>
      </c>
      <c r="Y174" s="333" t="b">
        <f t="shared" si="49"/>
        <v>0</v>
      </c>
      <c r="Z174" s="221">
        <f t="shared" si="50"/>
        <v>1</v>
      </c>
    </row>
    <row r="175" spans="1:26" x14ac:dyDescent="0.2">
      <c r="A175" s="216">
        <v>166</v>
      </c>
      <c r="B175" s="39"/>
      <c r="C175" s="39"/>
      <c r="D175" s="39"/>
      <c r="E175" s="38"/>
      <c r="F175" s="38"/>
      <c r="G175" s="38"/>
      <c r="H175" s="38"/>
      <c r="I175" s="67" t="str">
        <f t="shared" si="39"/>
        <v/>
      </c>
      <c r="J175" s="67" t="str">
        <f t="shared" si="40"/>
        <v/>
      </c>
      <c r="K175" s="52">
        <f t="shared" si="51"/>
        <v>0</v>
      </c>
      <c r="L175" s="52">
        <f t="shared" si="52"/>
        <v>0</v>
      </c>
      <c r="M175" s="50">
        <f t="shared" si="41"/>
        <v>0</v>
      </c>
      <c r="N175" s="50">
        <f t="shared" si="42"/>
        <v>0</v>
      </c>
      <c r="O175" s="50">
        <f t="shared" si="53"/>
        <v>0</v>
      </c>
      <c r="P175" s="50">
        <f t="shared" si="54"/>
        <v>0</v>
      </c>
      <c r="Q175" s="50">
        <f t="shared" si="55"/>
        <v>0</v>
      </c>
      <c r="R175" s="50">
        <f t="shared" si="56"/>
        <v>0</v>
      </c>
      <c r="S175" s="52">
        <f t="shared" si="43"/>
        <v>0</v>
      </c>
      <c r="T175" s="52">
        <f t="shared" si="44"/>
        <v>0</v>
      </c>
      <c r="U175" s="52">
        <f t="shared" si="45"/>
        <v>0</v>
      </c>
      <c r="V175" s="52">
        <f t="shared" si="46"/>
        <v>0</v>
      </c>
      <c r="W175" s="52">
        <f t="shared" si="47"/>
        <v>0</v>
      </c>
      <c r="X175" s="52">
        <f t="shared" si="48"/>
        <v>0</v>
      </c>
      <c r="Y175" s="333" t="b">
        <f t="shared" si="49"/>
        <v>0</v>
      </c>
      <c r="Z175" s="221">
        <f t="shared" si="50"/>
        <v>1</v>
      </c>
    </row>
    <row r="176" spans="1:26" x14ac:dyDescent="0.2">
      <c r="A176" s="216">
        <v>167</v>
      </c>
      <c r="B176" s="39"/>
      <c r="C176" s="39"/>
      <c r="D176" s="39"/>
      <c r="E176" s="38"/>
      <c r="F176" s="38"/>
      <c r="G176" s="38"/>
      <c r="H176" s="38"/>
      <c r="I176" s="67" t="str">
        <f t="shared" si="39"/>
        <v/>
      </c>
      <c r="J176" s="67" t="str">
        <f t="shared" si="40"/>
        <v/>
      </c>
      <c r="K176" s="52">
        <f t="shared" si="51"/>
        <v>0</v>
      </c>
      <c r="L176" s="52">
        <f t="shared" si="52"/>
        <v>0</v>
      </c>
      <c r="M176" s="50">
        <f t="shared" si="41"/>
        <v>0</v>
      </c>
      <c r="N176" s="50">
        <f t="shared" si="42"/>
        <v>0</v>
      </c>
      <c r="O176" s="50">
        <f t="shared" si="53"/>
        <v>0</v>
      </c>
      <c r="P176" s="50">
        <f t="shared" si="54"/>
        <v>0</v>
      </c>
      <c r="Q176" s="50">
        <f t="shared" si="55"/>
        <v>0</v>
      </c>
      <c r="R176" s="50">
        <f t="shared" si="56"/>
        <v>0</v>
      </c>
      <c r="S176" s="52">
        <f t="shared" si="43"/>
        <v>0</v>
      </c>
      <c r="T176" s="52">
        <f t="shared" si="44"/>
        <v>0</v>
      </c>
      <c r="U176" s="52">
        <f t="shared" si="45"/>
        <v>0</v>
      </c>
      <c r="V176" s="52">
        <f t="shared" si="46"/>
        <v>0</v>
      </c>
      <c r="W176" s="52">
        <f t="shared" si="47"/>
        <v>0</v>
      </c>
      <c r="X176" s="52">
        <f t="shared" si="48"/>
        <v>0</v>
      </c>
      <c r="Y176" s="333" t="b">
        <f t="shared" si="49"/>
        <v>0</v>
      </c>
      <c r="Z176" s="221">
        <f t="shared" si="50"/>
        <v>1</v>
      </c>
    </row>
    <row r="177" spans="1:26" x14ac:dyDescent="0.2">
      <c r="A177" s="216">
        <v>168</v>
      </c>
      <c r="B177" s="39"/>
      <c r="C177" s="39"/>
      <c r="D177" s="39"/>
      <c r="E177" s="38"/>
      <c r="F177" s="38"/>
      <c r="G177" s="38"/>
      <c r="H177" s="38"/>
      <c r="I177" s="67" t="str">
        <f t="shared" si="39"/>
        <v/>
      </c>
      <c r="J177" s="67" t="str">
        <f t="shared" si="40"/>
        <v/>
      </c>
      <c r="K177" s="52">
        <f t="shared" si="51"/>
        <v>0</v>
      </c>
      <c r="L177" s="52">
        <f t="shared" si="52"/>
        <v>0</v>
      </c>
      <c r="M177" s="50">
        <f t="shared" si="41"/>
        <v>0</v>
      </c>
      <c r="N177" s="50">
        <f t="shared" si="42"/>
        <v>0</v>
      </c>
      <c r="O177" s="50">
        <f t="shared" si="53"/>
        <v>0</v>
      </c>
      <c r="P177" s="50">
        <f t="shared" si="54"/>
        <v>0</v>
      </c>
      <c r="Q177" s="50">
        <f t="shared" si="55"/>
        <v>0</v>
      </c>
      <c r="R177" s="50">
        <f t="shared" si="56"/>
        <v>0</v>
      </c>
      <c r="S177" s="52">
        <f t="shared" si="43"/>
        <v>0</v>
      </c>
      <c r="T177" s="52">
        <f t="shared" si="44"/>
        <v>0</v>
      </c>
      <c r="U177" s="52">
        <f t="shared" si="45"/>
        <v>0</v>
      </c>
      <c r="V177" s="52">
        <f t="shared" si="46"/>
        <v>0</v>
      </c>
      <c r="W177" s="52">
        <f t="shared" si="47"/>
        <v>0</v>
      </c>
      <c r="X177" s="52">
        <f t="shared" si="48"/>
        <v>0</v>
      </c>
      <c r="Y177" s="333" t="b">
        <f t="shared" si="49"/>
        <v>0</v>
      </c>
      <c r="Z177" s="221">
        <f t="shared" si="50"/>
        <v>1</v>
      </c>
    </row>
    <row r="178" spans="1:26" x14ac:dyDescent="0.2">
      <c r="A178" s="216">
        <v>169</v>
      </c>
      <c r="B178" s="39"/>
      <c r="C178" s="39"/>
      <c r="D178" s="39"/>
      <c r="E178" s="38"/>
      <c r="F178" s="38"/>
      <c r="G178" s="38"/>
      <c r="H178" s="38"/>
      <c r="I178" s="67" t="str">
        <f t="shared" si="39"/>
        <v/>
      </c>
      <c r="J178" s="67" t="str">
        <f t="shared" si="40"/>
        <v/>
      </c>
      <c r="K178" s="52">
        <f t="shared" si="51"/>
        <v>0</v>
      </c>
      <c r="L178" s="52">
        <f t="shared" si="52"/>
        <v>0</v>
      </c>
      <c r="M178" s="50">
        <f t="shared" si="41"/>
        <v>0</v>
      </c>
      <c r="N178" s="50">
        <f t="shared" si="42"/>
        <v>0</v>
      </c>
      <c r="O178" s="50">
        <f t="shared" si="53"/>
        <v>0</v>
      </c>
      <c r="P178" s="50">
        <f t="shared" si="54"/>
        <v>0</v>
      </c>
      <c r="Q178" s="50">
        <f t="shared" si="55"/>
        <v>0</v>
      </c>
      <c r="R178" s="50">
        <f t="shared" si="56"/>
        <v>0</v>
      </c>
      <c r="S178" s="52">
        <f t="shared" si="43"/>
        <v>0</v>
      </c>
      <c r="T178" s="52">
        <f t="shared" si="44"/>
        <v>0</v>
      </c>
      <c r="U178" s="52">
        <f t="shared" si="45"/>
        <v>0</v>
      </c>
      <c r="V178" s="52">
        <f t="shared" si="46"/>
        <v>0</v>
      </c>
      <c r="W178" s="52">
        <f t="shared" si="47"/>
        <v>0</v>
      </c>
      <c r="X178" s="52">
        <f t="shared" si="48"/>
        <v>0</v>
      </c>
      <c r="Y178" s="333" t="b">
        <f t="shared" si="49"/>
        <v>0</v>
      </c>
      <c r="Z178" s="221">
        <f t="shared" si="50"/>
        <v>1</v>
      </c>
    </row>
    <row r="179" spans="1:26" x14ac:dyDescent="0.2">
      <c r="A179" s="216">
        <v>170</v>
      </c>
      <c r="B179" s="39"/>
      <c r="C179" s="39"/>
      <c r="D179" s="39"/>
      <c r="E179" s="38"/>
      <c r="F179" s="38"/>
      <c r="G179" s="38"/>
      <c r="H179" s="38"/>
      <c r="I179" s="67" t="str">
        <f t="shared" si="39"/>
        <v/>
      </c>
      <c r="J179" s="67" t="str">
        <f t="shared" si="40"/>
        <v/>
      </c>
      <c r="K179" s="52">
        <f t="shared" si="51"/>
        <v>0</v>
      </c>
      <c r="L179" s="52">
        <f t="shared" si="52"/>
        <v>0</v>
      </c>
      <c r="M179" s="50">
        <f t="shared" si="41"/>
        <v>0</v>
      </c>
      <c r="N179" s="50">
        <f t="shared" si="42"/>
        <v>0</v>
      </c>
      <c r="O179" s="50">
        <f t="shared" si="53"/>
        <v>0</v>
      </c>
      <c r="P179" s="50">
        <f t="shared" si="54"/>
        <v>0</v>
      </c>
      <c r="Q179" s="50">
        <f t="shared" si="55"/>
        <v>0</v>
      </c>
      <c r="R179" s="50">
        <f t="shared" si="56"/>
        <v>0</v>
      </c>
      <c r="S179" s="52">
        <f t="shared" si="43"/>
        <v>0</v>
      </c>
      <c r="T179" s="52">
        <f t="shared" si="44"/>
        <v>0</v>
      </c>
      <c r="U179" s="52">
        <f t="shared" si="45"/>
        <v>0</v>
      </c>
      <c r="V179" s="52">
        <f t="shared" si="46"/>
        <v>0</v>
      </c>
      <c r="W179" s="52">
        <f t="shared" si="47"/>
        <v>0</v>
      </c>
      <c r="X179" s="52">
        <f t="shared" si="48"/>
        <v>0</v>
      </c>
      <c r="Y179" s="333" t="b">
        <f t="shared" si="49"/>
        <v>0</v>
      </c>
      <c r="Z179" s="221">
        <f t="shared" si="50"/>
        <v>1</v>
      </c>
    </row>
    <row r="180" spans="1:26" x14ac:dyDescent="0.2">
      <c r="A180" s="216">
        <v>171</v>
      </c>
      <c r="B180" s="39"/>
      <c r="C180" s="39"/>
      <c r="D180" s="39"/>
      <c r="E180" s="38"/>
      <c r="F180" s="38"/>
      <c r="G180" s="38"/>
      <c r="H180" s="38"/>
      <c r="I180" s="67" t="str">
        <f t="shared" si="39"/>
        <v/>
      </c>
      <c r="J180" s="67" t="str">
        <f t="shared" si="40"/>
        <v/>
      </c>
      <c r="K180" s="52">
        <f t="shared" si="51"/>
        <v>0</v>
      </c>
      <c r="L180" s="52">
        <f t="shared" si="52"/>
        <v>0</v>
      </c>
      <c r="M180" s="50">
        <f t="shared" si="41"/>
        <v>0</v>
      </c>
      <c r="N180" s="50">
        <f t="shared" si="42"/>
        <v>0</v>
      </c>
      <c r="O180" s="50">
        <f t="shared" si="53"/>
        <v>0</v>
      </c>
      <c r="P180" s="50">
        <f t="shared" si="54"/>
        <v>0</v>
      </c>
      <c r="Q180" s="50">
        <f t="shared" si="55"/>
        <v>0</v>
      </c>
      <c r="R180" s="50">
        <f t="shared" si="56"/>
        <v>0</v>
      </c>
      <c r="S180" s="52">
        <f t="shared" si="43"/>
        <v>0</v>
      </c>
      <c r="T180" s="52">
        <f t="shared" si="44"/>
        <v>0</v>
      </c>
      <c r="U180" s="52">
        <f t="shared" si="45"/>
        <v>0</v>
      </c>
      <c r="V180" s="52">
        <f t="shared" si="46"/>
        <v>0</v>
      </c>
      <c r="W180" s="52">
        <f t="shared" si="47"/>
        <v>0</v>
      </c>
      <c r="X180" s="52">
        <f t="shared" si="48"/>
        <v>0</v>
      </c>
      <c r="Y180" s="333" t="b">
        <f t="shared" si="49"/>
        <v>0</v>
      </c>
      <c r="Z180" s="221">
        <f t="shared" si="50"/>
        <v>1</v>
      </c>
    </row>
    <row r="181" spans="1:26" x14ac:dyDescent="0.2">
      <c r="A181" s="216">
        <v>172</v>
      </c>
      <c r="B181" s="39"/>
      <c r="C181" s="39"/>
      <c r="D181" s="39"/>
      <c r="E181" s="38"/>
      <c r="F181" s="38"/>
      <c r="G181" s="38"/>
      <c r="H181" s="38"/>
      <c r="I181" s="67" t="str">
        <f t="shared" si="39"/>
        <v/>
      </c>
      <c r="J181" s="67" t="str">
        <f t="shared" si="40"/>
        <v/>
      </c>
      <c r="K181" s="52">
        <f t="shared" si="51"/>
        <v>0</v>
      </c>
      <c r="L181" s="52">
        <f t="shared" si="52"/>
        <v>0</v>
      </c>
      <c r="M181" s="50">
        <f t="shared" si="41"/>
        <v>0</v>
      </c>
      <c r="N181" s="50">
        <f t="shared" si="42"/>
        <v>0</v>
      </c>
      <c r="O181" s="50">
        <f t="shared" si="53"/>
        <v>0</v>
      </c>
      <c r="P181" s="50">
        <f t="shared" si="54"/>
        <v>0</v>
      </c>
      <c r="Q181" s="50">
        <f t="shared" si="55"/>
        <v>0</v>
      </c>
      <c r="R181" s="50">
        <f t="shared" si="56"/>
        <v>0</v>
      </c>
      <c r="S181" s="52">
        <f t="shared" si="43"/>
        <v>0</v>
      </c>
      <c r="T181" s="52">
        <f t="shared" si="44"/>
        <v>0</v>
      </c>
      <c r="U181" s="52">
        <f t="shared" si="45"/>
        <v>0</v>
      </c>
      <c r="V181" s="52">
        <f t="shared" si="46"/>
        <v>0</v>
      </c>
      <c r="W181" s="52">
        <f t="shared" si="47"/>
        <v>0</v>
      </c>
      <c r="X181" s="52">
        <f t="shared" si="48"/>
        <v>0</v>
      </c>
      <c r="Y181" s="333" t="b">
        <f t="shared" si="49"/>
        <v>0</v>
      </c>
      <c r="Z181" s="221">
        <f t="shared" si="50"/>
        <v>1</v>
      </c>
    </row>
    <row r="182" spans="1:26" x14ac:dyDescent="0.2">
      <c r="A182" s="216">
        <v>173</v>
      </c>
      <c r="B182" s="39"/>
      <c r="C182" s="39"/>
      <c r="D182" s="39"/>
      <c r="E182" s="38"/>
      <c r="F182" s="38"/>
      <c r="G182" s="38"/>
      <c r="H182" s="38"/>
      <c r="I182" s="67" t="str">
        <f t="shared" si="39"/>
        <v/>
      </c>
      <c r="J182" s="67" t="str">
        <f t="shared" si="40"/>
        <v/>
      </c>
      <c r="K182" s="52">
        <f t="shared" si="51"/>
        <v>0</v>
      </c>
      <c r="L182" s="52">
        <f t="shared" si="52"/>
        <v>0</v>
      </c>
      <c r="M182" s="50">
        <f t="shared" si="41"/>
        <v>0</v>
      </c>
      <c r="N182" s="50">
        <f t="shared" si="42"/>
        <v>0</v>
      </c>
      <c r="O182" s="50">
        <f t="shared" si="53"/>
        <v>0</v>
      </c>
      <c r="P182" s="50">
        <f t="shared" si="54"/>
        <v>0</v>
      </c>
      <c r="Q182" s="50">
        <f t="shared" si="55"/>
        <v>0</v>
      </c>
      <c r="R182" s="50">
        <f t="shared" si="56"/>
        <v>0</v>
      </c>
      <c r="S182" s="52">
        <f t="shared" si="43"/>
        <v>0</v>
      </c>
      <c r="T182" s="52">
        <f t="shared" si="44"/>
        <v>0</v>
      </c>
      <c r="U182" s="52">
        <f t="shared" si="45"/>
        <v>0</v>
      </c>
      <c r="V182" s="52">
        <f t="shared" si="46"/>
        <v>0</v>
      </c>
      <c r="W182" s="52">
        <f t="shared" si="47"/>
        <v>0</v>
      </c>
      <c r="X182" s="52">
        <f t="shared" si="48"/>
        <v>0</v>
      </c>
      <c r="Y182" s="333" t="b">
        <f t="shared" si="49"/>
        <v>0</v>
      </c>
      <c r="Z182" s="221">
        <f t="shared" si="50"/>
        <v>1</v>
      </c>
    </row>
    <row r="183" spans="1:26" x14ac:dyDescent="0.2">
      <c r="A183" s="216">
        <v>174</v>
      </c>
      <c r="B183" s="39"/>
      <c r="C183" s="39"/>
      <c r="D183" s="39"/>
      <c r="E183" s="38"/>
      <c r="F183" s="38"/>
      <c r="G183" s="38"/>
      <c r="H183" s="38"/>
      <c r="I183" s="67" t="str">
        <f t="shared" si="39"/>
        <v/>
      </c>
      <c r="J183" s="67" t="str">
        <f t="shared" si="40"/>
        <v/>
      </c>
      <c r="K183" s="52">
        <f t="shared" si="51"/>
        <v>0</v>
      </c>
      <c r="L183" s="52">
        <f t="shared" si="52"/>
        <v>0</v>
      </c>
      <c r="M183" s="50">
        <f t="shared" si="41"/>
        <v>0</v>
      </c>
      <c r="N183" s="50">
        <f t="shared" si="42"/>
        <v>0</v>
      </c>
      <c r="O183" s="50">
        <f t="shared" si="53"/>
        <v>0</v>
      </c>
      <c r="P183" s="50">
        <f t="shared" si="54"/>
        <v>0</v>
      </c>
      <c r="Q183" s="50">
        <f t="shared" si="55"/>
        <v>0</v>
      </c>
      <c r="R183" s="50">
        <f t="shared" si="56"/>
        <v>0</v>
      </c>
      <c r="S183" s="52">
        <f t="shared" si="43"/>
        <v>0</v>
      </c>
      <c r="T183" s="52">
        <f t="shared" si="44"/>
        <v>0</v>
      </c>
      <c r="U183" s="52">
        <f t="shared" si="45"/>
        <v>0</v>
      </c>
      <c r="V183" s="52">
        <f t="shared" si="46"/>
        <v>0</v>
      </c>
      <c r="W183" s="52">
        <f t="shared" si="47"/>
        <v>0</v>
      </c>
      <c r="X183" s="52">
        <f t="shared" si="48"/>
        <v>0</v>
      </c>
      <c r="Y183" s="333" t="b">
        <f t="shared" si="49"/>
        <v>0</v>
      </c>
      <c r="Z183" s="221">
        <f t="shared" si="50"/>
        <v>1</v>
      </c>
    </row>
    <row r="184" spans="1:26" x14ac:dyDescent="0.2">
      <c r="A184" s="216">
        <v>175</v>
      </c>
      <c r="B184" s="39"/>
      <c r="C184" s="39"/>
      <c r="D184" s="39"/>
      <c r="E184" s="38"/>
      <c r="F184" s="38"/>
      <c r="G184" s="38"/>
      <c r="H184" s="38"/>
      <c r="I184" s="67" t="str">
        <f t="shared" si="39"/>
        <v/>
      </c>
      <c r="J184" s="67" t="str">
        <f t="shared" si="40"/>
        <v/>
      </c>
      <c r="K184" s="52">
        <f t="shared" si="51"/>
        <v>0</v>
      </c>
      <c r="L184" s="52">
        <f t="shared" si="52"/>
        <v>0</v>
      </c>
      <c r="M184" s="50">
        <f t="shared" si="41"/>
        <v>0</v>
      </c>
      <c r="N184" s="50">
        <f t="shared" si="42"/>
        <v>0</v>
      </c>
      <c r="O184" s="50">
        <f t="shared" si="53"/>
        <v>0</v>
      </c>
      <c r="P184" s="50">
        <f t="shared" si="54"/>
        <v>0</v>
      </c>
      <c r="Q184" s="50">
        <f t="shared" si="55"/>
        <v>0</v>
      </c>
      <c r="R184" s="50">
        <f t="shared" si="56"/>
        <v>0</v>
      </c>
      <c r="S184" s="52">
        <f t="shared" si="43"/>
        <v>0</v>
      </c>
      <c r="T184" s="52">
        <f t="shared" si="44"/>
        <v>0</v>
      </c>
      <c r="U184" s="52">
        <f t="shared" si="45"/>
        <v>0</v>
      </c>
      <c r="V184" s="52">
        <f t="shared" si="46"/>
        <v>0</v>
      </c>
      <c r="W184" s="52">
        <f t="shared" si="47"/>
        <v>0</v>
      </c>
      <c r="X184" s="52">
        <f t="shared" si="48"/>
        <v>0</v>
      </c>
      <c r="Y184" s="333" t="b">
        <f t="shared" si="49"/>
        <v>0</v>
      </c>
      <c r="Z184" s="221">
        <f t="shared" si="50"/>
        <v>1</v>
      </c>
    </row>
    <row r="185" spans="1:26" x14ac:dyDescent="0.2">
      <c r="A185" s="216">
        <v>176</v>
      </c>
      <c r="B185" s="39"/>
      <c r="C185" s="39"/>
      <c r="D185" s="39"/>
      <c r="E185" s="38"/>
      <c r="F185" s="38"/>
      <c r="G185" s="38"/>
      <c r="H185" s="38"/>
      <c r="I185" s="67" t="str">
        <f t="shared" si="39"/>
        <v/>
      </c>
      <c r="J185" s="67" t="str">
        <f t="shared" si="40"/>
        <v/>
      </c>
      <c r="K185" s="52">
        <f t="shared" si="51"/>
        <v>0</v>
      </c>
      <c r="L185" s="52">
        <f t="shared" si="52"/>
        <v>0</v>
      </c>
      <c r="M185" s="50">
        <f t="shared" si="41"/>
        <v>0</v>
      </c>
      <c r="N185" s="50">
        <f t="shared" si="42"/>
        <v>0</v>
      </c>
      <c r="O185" s="50">
        <f t="shared" si="53"/>
        <v>0</v>
      </c>
      <c r="P185" s="50">
        <f t="shared" si="54"/>
        <v>0</v>
      </c>
      <c r="Q185" s="50">
        <f t="shared" si="55"/>
        <v>0</v>
      </c>
      <c r="R185" s="50">
        <f t="shared" si="56"/>
        <v>0</v>
      </c>
      <c r="S185" s="52">
        <f t="shared" si="43"/>
        <v>0</v>
      </c>
      <c r="T185" s="52">
        <f t="shared" si="44"/>
        <v>0</v>
      </c>
      <c r="U185" s="52">
        <f t="shared" si="45"/>
        <v>0</v>
      </c>
      <c r="V185" s="52">
        <f t="shared" si="46"/>
        <v>0</v>
      </c>
      <c r="W185" s="52">
        <f t="shared" si="47"/>
        <v>0</v>
      </c>
      <c r="X185" s="52">
        <f t="shared" si="48"/>
        <v>0</v>
      </c>
      <c r="Y185" s="333" t="b">
        <f t="shared" si="49"/>
        <v>0</v>
      </c>
      <c r="Z185" s="221">
        <f t="shared" si="50"/>
        <v>1</v>
      </c>
    </row>
    <row r="186" spans="1:26" x14ac:dyDescent="0.2">
      <c r="A186" s="216">
        <v>177</v>
      </c>
      <c r="B186" s="39"/>
      <c r="C186" s="39"/>
      <c r="D186" s="39"/>
      <c r="E186" s="38"/>
      <c r="F186" s="38"/>
      <c r="G186" s="38"/>
      <c r="H186" s="38"/>
      <c r="I186" s="67" t="str">
        <f t="shared" si="39"/>
        <v/>
      </c>
      <c r="J186" s="67" t="str">
        <f t="shared" si="40"/>
        <v/>
      </c>
      <c r="K186" s="52">
        <f t="shared" si="51"/>
        <v>0</v>
      </c>
      <c r="L186" s="52">
        <f t="shared" si="52"/>
        <v>0</v>
      </c>
      <c r="M186" s="50">
        <f t="shared" si="41"/>
        <v>0</v>
      </c>
      <c r="N186" s="50">
        <f t="shared" si="42"/>
        <v>0</v>
      </c>
      <c r="O186" s="50">
        <f t="shared" si="53"/>
        <v>0</v>
      </c>
      <c r="P186" s="50">
        <f t="shared" si="54"/>
        <v>0</v>
      </c>
      <c r="Q186" s="50">
        <f t="shared" si="55"/>
        <v>0</v>
      </c>
      <c r="R186" s="50">
        <f t="shared" si="56"/>
        <v>0</v>
      </c>
      <c r="S186" s="52">
        <f t="shared" si="43"/>
        <v>0</v>
      </c>
      <c r="T186" s="52">
        <f t="shared" si="44"/>
        <v>0</v>
      </c>
      <c r="U186" s="52">
        <f t="shared" si="45"/>
        <v>0</v>
      </c>
      <c r="V186" s="52">
        <f t="shared" si="46"/>
        <v>0</v>
      </c>
      <c r="W186" s="52">
        <f t="shared" si="47"/>
        <v>0</v>
      </c>
      <c r="X186" s="52">
        <f t="shared" si="48"/>
        <v>0</v>
      </c>
      <c r="Y186" s="333" t="b">
        <f t="shared" si="49"/>
        <v>0</v>
      </c>
      <c r="Z186" s="221">
        <f t="shared" si="50"/>
        <v>1</v>
      </c>
    </row>
    <row r="187" spans="1:26" x14ac:dyDescent="0.2">
      <c r="A187" s="216">
        <v>178</v>
      </c>
      <c r="B187" s="39"/>
      <c r="C187" s="39"/>
      <c r="D187" s="39"/>
      <c r="E187" s="38"/>
      <c r="F187" s="38"/>
      <c r="G187" s="38"/>
      <c r="H187" s="38"/>
      <c r="I187" s="67" t="str">
        <f t="shared" si="39"/>
        <v/>
      </c>
      <c r="J187" s="67" t="str">
        <f t="shared" si="40"/>
        <v/>
      </c>
      <c r="K187" s="52">
        <f t="shared" si="51"/>
        <v>0</v>
      </c>
      <c r="L187" s="52">
        <f t="shared" si="52"/>
        <v>0</v>
      </c>
      <c r="M187" s="50">
        <f t="shared" si="41"/>
        <v>0</v>
      </c>
      <c r="N187" s="50">
        <f t="shared" si="42"/>
        <v>0</v>
      </c>
      <c r="O187" s="50">
        <f t="shared" si="53"/>
        <v>0</v>
      </c>
      <c r="P187" s="50">
        <f t="shared" si="54"/>
        <v>0</v>
      </c>
      <c r="Q187" s="50">
        <f t="shared" si="55"/>
        <v>0</v>
      </c>
      <c r="R187" s="50">
        <f t="shared" si="56"/>
        <v>0</v>
      </c>
      <c r="S187" s="52">
        <f t="shared" si="43"/>
        <v>0</v>
      </c>
      <c r="T187" s="52">
        <f t="shared" si="44"/>
        <v>0</v>
      </c>
      <c r="U187" s="52">
        <f t="shared" si="45"/>
        <v>0</v>
      </c>
      <c r="V187" s="52">
        <f t="shared" si="46"/>
        <v>0</v>
      </c>
      <c r="W187" s="52">
        <f t="shared" si="47"/>
        <v>0</v>
      </c>
      <c r="X187" s="52">
        <f t="shared" si="48"/>
        <v>0</v>
      </c>
      <c r="Y187" s="333" t="b">
        <f t="shared" si="49"/>
        <v>0</v>
      </c>
      <c r="Z187" s="221">
        <f t="shared" si="50"/>
        <v>1</v>
      </c>
    </row>
    <row r="188" spans="1:26" x14ac:dyDescent="0.2">
      <c r="A188" s="216">
        <v>179</v>
      </c>
      <c r="B188" s="39"/>
      <c r="C188" s="39"/>
      <c r="D188" s="39"/>
      <c r="E188" s="38"/>
      <c r="F188" s="38"/>
      <c r="G188" s="38"/>
      <c r="H188" s="38"/>
      <c r="I188" s="67" t="str">
        <f t="shared" si="39"/>
        <v/>
      </c>
      <c r="J188" s="67" t="str">
        <f t="shared" si="40"/>
        <v/>
      </c>
      <c r="K188" s="52">
        <f t="shared" si="51"/>
        <v>0</v>
      </c>
      <c r="L188" s="52">
        <f t="shared" si="52"/>
        <v>0</v>
      </c>
      <c r="M188" s="50">
        <f t="shared" si="41"/>
        <v>0</v>
      </c>
      <c r="N188" s="50">
        <f t="shared" si="42"/>
        <v>0</v>
      </c>
      <c r="O188" s="50">
        <f t="shared" si="53"/>
        <v>0</v>
      </c>
      <c r="P188" s="50">
        <f t="shared" si="54"/>
        <v>0</v>
      </c>
      <c r="Q188" s="50">
        <f t="shared" si="55"/>
        <v>0</v>
      </c>
      <c r="R188" s="50">
        <f t="shared" si="56"/>
        <v>0</v>
      </c>
      <c r="S188" s="52">
        <f t="shared" si="43"/>
        <v>0</v>
      </c>
      <c r="T188" s="52">
        <f t="shared" si="44"/>
        <v>0</v>
      </c>
      <c r="U188" s="52">
        <f t="shared" si="45"/>
        <v>0</v>
      </c>
      <c r="V188" s="52">
        <f t="shared" si="46"/>
        <v>0</v>
      </c>
      <c r="W188" s="52">
        <f t="shared" si="47"/>
        <v>0</v>
      </c>
      <c r="X188" s="52">
        <f t="shared" si="48"/>
        <v>0</v>
      </c>
      <c r="Y188" s="333" t="b">
        <f t="shared" si="49"/>
        <v>0</v>
      </c>
      <c r="Z188" s="221">
        <f t="shared" si="50"/>
        <v>1</v>
      </c>
    </row>
    <row r="189" spans="1:26" x14ac:dyDescent="0.2">
      <c r="A189" s="216">
        <v>180</v>
      </c>
      <c r="B189" s="39"/>
      <c r="C189" s="39"/>
      <c r="D189" s="39"/>
      <c r="E189" s="38"/>
      <c r="F189" s="38"/>
      <c r="G189" s="38"/>
      <c r="H189" s="38"/>
      <c r="I189" s="67" t="str">
        <f t="shared" si="39"/>
        <v/>
      </c>
      <c r="J189" s="67" t="str">
        <f t="shared" si="40"/>
        <v/>
      </c>
      <c r="K189" s="52">
        <f t="shared" si="51"/>
        <v>0</v>
      </c>
      <c r="L189" s="52">
        <f t="shared" si="52"/>
        <v>0</v>
      </c>
      <c r="M189" s="50">
        <f t="shared" si="41"/>
        <v>0</v>
      </c>
      <c r="N189" s="50">
        <f t="shared" si="42"/>
        <v>0</v>
      </c>
      <c r="O189" s="50">
        <f t="shared" si="53"/>
        <v>0</v>
      </c>
      <c r="P189" s="50">
        <f t="shared" si="54"/>
        <v>0</v>
      </c>
      <c r="Q189" s="50">
        <f t="shared" si="55"/>
        <v>0</v>
      </c>
      <c r="R189" s="50">
        <f t="shared" si="56"/>
        <v>0</v>
      </c>
      <c r="S189" s="52">
        <f t="shared" si="43"/>
        <v>0</v>
      </c>
      <c r="T189" s="52">
        <f t="shared" si="44"/>
        <v>0</v>
      </c>
      <c r="U189" s="52">
        <f t="shared" si="45"/>
        <v>0</v>
      </c>
      <c r="V189" s="52">
        <f t="shared" si="46"/>
        <v>0</v>
      </c>
      <c r="W189" s="52">
        <f t="shared" si="47"/>
        <v>0</v>
      </c>
      <c r="X189" s="52">
        <f t="shared" si="48"/>
        <v>0</v>
      </c>
      <c r="Y189" s="333" t="b">
        <f t="shared" si="49"/>
        <v>0</v>
      </c>
      <c r="Z189" s="221">
        <f t="shared" si="50"/>
        <v>1</v>
      </c>
    </row>
    <row r="190" spans="1:26" x14ac:dyDescent="0.2">
      <c r="A190" s="216">
        <v>181</v>
      </c>
      <c r="B190" s="39"/>
      <c r="C190" s="39"/>
      <c r="D190" s="39"/>
      <c r="E190" s="38"/>
      <c r="F190" s="38"/>
      <c r="G190" s="38"/>
      <c r="H190" s="38"/>
      <c r="I190" s="67" t="str">
        <f t="shared" si="39"/>
        <v/>
      </c>
      <c r="J190" s="67" t="str">
        <f t="shared" si="40"/>
        <v/>
      </c>
      <c r="K190" s="52">
        <f t="shared" si="51"/>
        <v>0</v>
      </c>
      <c r="L190" s="52">
        <f t="shared" si="52"/>
        <v>0</v>
      </c>
      <c r="M190" s="50">
        <f t="shared" si="41"/>
        <v>0</v>
      </c>
      <c r="N190" s="50">
        <f t="shared" si="42"/>
        <v>0</v>
      </c>
      <c r="O190" s="50">
        <f t="shared" si="53"/>
        <v>0</v>
      </c>
      <c r="P190" s="50">
        <f t="shared" si="54"/>
        <v>0</v>
      </c>
      <c r="Q190" s="50">
        <f t="shared" si="55"/>
        <v>0</v>
      </c>
      <c r="R190" s="50">
        <f t="shared" si="56"/>
        <v>0</v>
      </c>
      <c r="S190" s="52">
        <f t="shared" si="43"/>
        <v>0</v>
      </c>
      <c r="T190" s="52">
        <f t="shared" si="44"/>
        <v>0</v>
      </c>
      <c r="U190" s="52">
        <f t="shared" si="45"/>
        <v>0</v>
      </c>
      <c r="V190" s="52">
        <f t="shared" si="46"/>
        <v>0</v>
      </c>
      <c r="W190" s="52">
        <f t="shared" si="47"/>
        <v>0</v>
      </c>
      <c r="X190" s="52">
        <f t="shared" si="48"/>
        <v>0</v>
      </c>
      <c r="Y190" s="333" t="b">
        <f t="shared" si="49"/>
        <v>0</v>
      </c>
      <c r="Z190" s="221">
        <f t="shared" si="50"/>
        <v>1</v>
      </c>
    </row>
    <row r="191" spans="1:26" x14ac:dyDescent="0.2">
      <c r="A191" s="216">
        <v>182</v>
      </c>
      <c r="B191" s="39"/>
      <c r="C191" s="39"/>
      <c r="D191" s="39"/>
      <c r="E191" s="38"/>
      <c r="F191" s="38"/>
      <c r="G191" s="38"/>
      <c r="H191" s="38"/>
      <c r="I191" s="67" t="str">
        <f t="shared" si="39"/>
        <v/>
      </c>
      <c r="J191" s="67" t="str">
        <f t="shared" si="40"/>
        <v/>
      </c>
      <c r="K191" s="52">
        <f t="shared" si="51"/>
        <v>0</v>
      </c>
      <c r="L191" s="52">
        <f t="shared" si="52"/>
        <v>0</v>
      </c>
      <c r="M191" s="50">
        <f t="shared" si="41"/>
        <v>0</v>
      </c>
      <c r="N191" s="50">
        <f t="shared" si="42"/>
        <v>0</v>
      </c>
      <c r="O191" s="50">
        <f t="shared" si="53"/>
        <v>0</v>
      </c>
      <c r="P191" s="50">
        <f t="shared" si="54"/>
        <v>0</v>
      </c>
      <c r="Q191" s="50">
        <f t="shared" si="55"/>
        <v>0</v>
      </c>
      <c r="R191" s="50">
        <f t="shared" si="56"/>
        <v>0</v>
      </c>
      <c r="S191" s="52">
        <f t="shared" si="43"/>
        <v>0</v>
      </c>
      <c r="T191" s="52">
        <f t="shared" si="44"/>
        <v>0</v>
      </c>
      <c r="U191" s="52">
        <f t="shared" si="45"/>
        <v>0</v>
      </c>
      <c r="V191" s="52">
        <f t="shared" si="46"/>
        <v>0</v>
      </c>
      <c r="W191" s="52">
        <f t="shared" si="47"/>
        <v>0</v>
      </c>
      <c r="X191" s="52">
        <f t="shared" si="48"/>
        <v>0</v>
      </c>
      <c r="Y191" s="333" t="b">
        <f t="shared" si="49"/>
        <v>0</v>
      </c>
      <c r="Z191" s="221">
        <f t="shared" si="50"/>
        <v>1</v>
      </c>
    </row>
    <row r="192" spans="1:26" x14ac:dyDescent="0.2">
      <c r="A192" s="216">
        <v>183</v>
      </c>
      <c r="B192" s="39"/>
      <c r="C192" s="39"/>
      <c r="D192" s="39"/>
      <c r="E192" s="38"/>
      <c r="F192" s="38"/>
      <c r="G192" s="38"/>
      <c r="H192" s="38"/>
      <c r="I192" s="67" t="str">
        <f t="shared" si="39"/>
        <v/>
      </c>
      <c r="J192" s="67" t="str">
        <f t="shared" si="40"/>
        <v/>
      </c>
      <c r="K192" s="52">
        <f t="shared" si="51"/>
        <v>0</v>
      </c>
      <c r="L192" s="52">
        <f t="shared" si="52"/>
        <v>0</v>
      </c>
      <c r="M192" s="50">
        <f t="shared" si="41"/>
        <v>0</v>
      </c>
      <c r="N192" s="50">
        <f t="shared" si="42"/>
        <v>0</v>
      </c>
      <c r="O192" s="50">
        <f t="shared" si="53"/>
        <v>0</v>
      </c>
      <c r="P192" s="50">
        <f t="shared" si="54"/>
        <v>0</v>
      </c>
      <c r="Q192" s="50">
        <f t="shared" si="55"/>
        <v>0</v>
      </c>
      <c r="R192" s="50">
        <f t="shared" si="56"/>
        <v>0</v>
      </c>
      <c r="S192" s="52">
        <f t="shared" si="43"/>
        <v>0</v>
      </c>
      <c r="T192" s="52">
        <f t="shared" si="44"/>
        <v>0</v>
      </c>
      <c r="U192" s="52">
        <f t="shared" si="45"/>
        <v>0</v>
      </c>
      <c r="V192" s="52">
        <f t="shared" si="46"/>
        <v>0</v>
      </c>
      <c r="W192" s="52">
        <f t="shared" si="47"/>
        <v>0</v>
      </c>
      <c r="X192" s="52">
        <f t="shared" si="48"/>
        <v>0</v>
      </c>
      <c r="Y192" s="333" t="b">
        <f t="shared" si="49"/>
        <v>0</v>
      </c>
      <c r="Z192" s="221">
        <f t="shared" si="50"/>
        <v>1</v>
      </c>
    </row>
    <row r="193" spans="1:26" x14ac:dyDescent="0.2">
      <c r="A193" s="216">
        <v>184</v>
      </c>
      <c r="B193" s="39"/>
      <c r="C193" s="39"/>
      <c r="D193" s="39"/>
      <c r="E193" s="38"/>
      <c r="F193" s="38"/>
      <c r="G193" s="38"/>
      <c r="H193" s="38"/>
      <c r="I193" s="67" t="str">
        <f t="shared" si="39"/>
        <v/>
      </c>
      <c r="J193" s="67" t="str">
        <f t="shared" si="40"/>
        <v/>
      </c>
      <c r="K193" s="52">
        <f t="shared" si="51"/>
        <v>0</v>
      </c>
      <c r="L193" s="52">
        <f t="shared" si="52"/>
        <v>0</v>
      </c>
      <c r="M193" s="50">
        <f t="shared" si="41"/>
        <v>0</v>
      </c>
      <c r="N193" s="50">
        <f t="shared" si="42"/>
        <v>0</v>
      </c>
      <c r="O193" s="50">
        <f t="shared" si="53"/>
        <v>0</v>
      </c>
      <c r="P193" s="50">
        <f t="shared" si="54"/>
        <v>0</v>
      </c>
      <c r="Q193" s="50">
        <f t="shared" si="55"/>
        <v>0</v>
      </c>
      <c r="R193" s="50">
        <f t="shared" si="56"/>
        <v>0</v>
      </c>
      <c r="S193" s="52">
        <f t="shared" si="43"/>
        <v>0</v>
      </c>
      <c r="T193" s="52">
        <f t="shared" si="44"/>
        <v>0</v>
      </c>
      <c r="U193" s="52">
        <f t="shared" si="45"/>
        <v>0</v>
      </c>
      <c r="V193" s="52">
        <f t="shared" si="46"/>
        <v>0</v>
      </c>
      <c r="W193" s="52">
        <f t="shared" si="47"/>
        <v>0</v>
      </c>
      <c r="X193" s="52">
        <f t="shared" si="48"/>
        <v>0</v>
      </c>
      <c r="Y193" s="333" t="b">
        <f t="shared" si="49"/>
        <v>0</v>
      </c>
      <c r="Z193" s="221">
        <f t="shared" si="50"/>
        <v>1</v>
      </c>
    </row>
    <row r="194" spans="1:26" x14ac:dyDescent="0.2">
      <c r="A194" s="216">
        <v>185</v>
      </c>
      <c r="B194" s="39"/>
      <c r="C194" s="39"/>
      <c r="D194" s="39"/>
      <c r="E194" s="38"/>
      <c r="F194" s="38"/>
      <c r="G194" s="38"/>
      <c r="H194" s="38"/>
      <c r="I194" s="67" t="str">
        <f t="shared" si="39"/>
        <v/>
      </c>
      <c r="J194" s="67" t="str">
        <f t="shared" si="40"/>
        <v/>
      </c>
      <c r="K194" s="52">
        <f t="shared" si="51"/>
        <v>0</v>
      </c>
      <c r="L194" s="52">
        <f t="shared" si="52"/>
        <v>0</v>
      </c>
      <c r="M194" s="50">
        <f t="shared" si="41"/>
        <v>0</v>
      </c>
      <c r="N194" s="50">
        <f t="shared" si="42"/>
        <v>0</v>
      </c>
      <c r="O194" s="50">
        <f t="shared" si="53"/>
        <v>0</v>
      </c>
      <c r="P194" s="50">
        <f t="shared" si="54"/>
        <v>0</v>
      </c>
      <c r="Q194" s="50">
        <f t="shared" si="55"/>
        <v>0</v>
      </c>
      <c r="R194" s="50">
        <f t="shared" si="56"/>
        <v>0</v>
      </c>
      <c r="S194" s="52">
        <f t="shared" si="43"/>
        <v>0</v>
      </c>
      <c r="T194" s="52">
        <f t="shared" si="44"/>
        <v>0</v>
      </c>
      <c r="U194" s="52">
        <f t="shared" si="45"/>
        <v>0</v>
      </c>
      <c r="V194" s="52">
        <f t="shared" si="46"/>
        <v>0</v>
      </c>
      <c r="W194" s="52">
        <f t="shared" si="47"/>
        <v>0</v>
      </c>
      <c r="X194" s="52">
        <f t="shared" si="48"/>
        <v>0</v>
      </c>
      <c r="Y194" s="333" t="b">
        <f t="shared" si="49"/>
        <v>0</v>
      </c>
      <c r="Z194" s="221">
        <f t="shared" si="50"/>
        <v>1</v>
      </c>
    </row>
    <row r="195" spans="1:26" x14ac:dyDescent="0.2">
      <c r="A195" s="216">
        <v>186</v>
      </c>
      <c r="B195" s="39"/>
      <c r="C195" s="39"/>
      <c r="D195" s="39"/>
      <c r="E195" s="38"/>
      <c r="F195" s="38"/>
      <c r="G195" s="38"/>
      <c r="H195" s="38"/>
      <c r="I195" s="67" t="str">
        <f t="shared" si="39"/>
        <v/>
      </c>
      <c r="J195" s="67" t="str">
        <f t="shared" si="40"/>
        <v/>
      </c>
      <c r="K195" s="52">
        <f t="shared" si="51"/>
        <v>0</v>
      </c>
      <c r="L195" s="52">
        <f t="shared" si="52"/>
        <v>0</v>
      </c>
      <c r="M195" s="50">
        <f t="shared" si="41"/>
        <v>0</v>
      </c>
      <c r="N195" s="50">
        <f t="shared" si="42"/>
        <v>0</v>
      </c>
      <c r="O195" s="50">
        <f t="shared" si="53"/>
        <v>0</v>
      </c>
      <c r="P195" s="50">
        <f t="shared" si="54"/>
        <v>0</v>
      </c>
      <c r="Q195" s="50">
        <f t="shared" si="55"/>
        <v>0</v>
      </c>
      <c r="R195" s="50">
        <f t="shared" si="56"/>
        <v>0</v>
      </c>
      <c r="S195" s="52">
        <f t="shared" si="43"/>
        <v>0</v>
      </c>
      <c r="T195" s="52">
        <f t="shared" si="44"/>
        <v>0</v>
      </c>
      <c r="U195" s="52">
        <f t="shared" si="45"/>
        <v>0</v>
      </c>
      <c r="V195" s="52">
        <f t="shared" si="46"/>
        <v>0</v>
      </c>
      <c r="W195" s="52">
        <f t="shared" si="47"/>
        <v>0</v>
      </c>
      <c r="X195" s="52">
        <f t="shared" si="48"/>
        <v>0</v>
      </c>
      <c r="Y195" s="333" t="b">
        <f t="shared" si="49"/>
        <v>0</v>
      </c>
      <c r="Z195" s="221">
        <f t="shared" si="50"/>
        <v>1</v>
      </c>
    </row>
    <row r="196" spans="1:26" x14ac:dyDescent="0.2">
      <c r="A196" s="216">
        <v>187</v>
      </c>
      <c r="B196" s="39"/>
      <c r="C196" s="39"/>
      <c r="D196" s="39"/>
      <c r="E196" s="38"/>
      <c r="F196" s="38"/>
      <c r="G196" s="38"/>
      <c r="H196" s="38"/>
      <c r="I196" s="67" t="str">
        <f t="shared" si="39"/>
        <v/>
      </c>
      <c r="J196" s="67" t="str">
        <f t="shared" si="40"/>
        <v/>
      </c>
      <c r="K196" s="52">
        <f t="shared" si="51"/>
        <v>0</v>
      </c>
      <c r="L196" s="52">
        <f t="shared" si="52"/>
        <v>0</v>
      </c>
      <c r="M196" s="50">
        <f t="shared" si="41"/>
        <v>0</v>
      </c>
      <c r="N196" s="50">
        <f t="shared" si="42"/>
        <v>0</v>
      </c>
      <c r="O196" s="50">
        <f t="shared" si="53"/>
        <v>0</v>
      </c>
      <c r="P196" s="50">
        <f t="shared" si="54"/>
        <v>0</v>
      </c>
      <c r="Q196" s="50">
        <f t="shared" si="55"/>
        <v>0</v>
      </c>
      <c r="R196" s="50">
        <f t="shared" si="56"/>
        <v>0</v>
      </c>
      <c r="S196" s="52">
        <f t="shared" si="43"/>
        <v>0</v>
      </c>
      <c r="T196" s="52">
        <f t="shared" si="44"/>
        <v>0</v>
      </c>
      <c r="U196" s="52">
        <f t="shared" si="45"/>
        <v>0</v>
      </c>
      <c r="V196" s="52">
        <f t="shared" si="46"/>
        <v>0</v>
      </c>
      <c r="W196" s="52">
        <f t="shared" si="47"/>
        <v>0</v>
      </c>
      <c r="X196" s="52">
        <f t="shared" si="48"/>
        <v>0</v>
      </c>
      <c r="Y196" s="333" t="b">
        <f t="shared" si="49"/>
        <v>0</v>
      </c>
      <c r="Z196" s="221">
        <f t="shared" si="50"/>
        <v>1</v>
      </c>
    </row>
    <row r="197" spans="1:26" x14ac:dyDescent="0.2">
      <c r="A197" s="216">
        <v>188</v>
      </c>
      <c r="B197" s="39"/>
      <c r="C197" s="39"/>
      <c r="D197" s="39"/>
      <c r="E197" s="38"/>
      <c r="F197" s="38"/>
      <c r="G197" s="38"/>
      <c r="H197" s="38"/>
      <c r="I197" s="67" t="str">
        <f t="shared" si="39"/>
        <v/>
      </c>
      <c r="J197" s="67" t="str">
        <f t="shared" si="40"/>
        <v/>
      </c>
      <c r="K197" s="52">
        <f t="shared" si="51"/>
        <v>0</v>
      </c>
      <c r="L197" s="52">
        <f t="shared" si="52"/>
        <v>0</v>
      </c>
      <c r="M197" s="50">
        <f t="shared" si="41"/>
        <v>0</v>
      </c>
      <c r="N197" s="50">
        <f t="shared" si="42"/>
        <v>0</v>
      </c>
      <c r="O197" s="50">
        <f t="shared" si="53"/>
        <v>0</v>
      </c>
      <c r="P197" s="50">
        <f t="shared" si="54"/>
        <v>0</v>
      </c>
      <c r="Q197" s="50">
        <f t="shared" si="55"/>
        <v>0</v>
      </c>
      <c r="R197" s="50">
        <f t="shared" si="56"/>
        <v>0</v>
      </c>
      <c r="S197" s="52">
        <f t="shared" si="43"/>
        <v>0</v>
      </c>
      <c r="T197" s="52">
        <f t="shared" si="44"/>
        <v>0</v>
      </c>
      <c r="U197" s="52">
        <f t="shared" si="45"/>
        <v>0</v>
      </c>
      <c r="V197" s="52">
        <f t="shared" si="46"/>
        <v>0</v>
      </c>
      <c r="W197" s="52">
        <f t="shared" si="47"/>
        <v>0</v>
      </c>
      <c r="X197" s="52">
        <f t="shared" si="48"/>
        <v>0</v>
      </c>
      <c r="Y197" s="333" t="b">
        <f t="shared" si="49"/>
        <v>0</v>
      </c>
      <c r="Z197" s="221">
        <f t="shared" si="50"/>
        <v>1</v>
      </c>
    </row>
    <row r="198" spans="1:26" x14ac:dyDescent="0.2">
      <c r="A198" s="216">
        <v>189</v>
      </c>
      <c r="B198" s="39"/>
      <c r="C198" s="39"/>
      <c r="D198" s="39"/>
      <c r="E198" s="38"/>
      <c r="F198" s="38"/>
      <c r="G198" s="38"/>
      <c r="H198" s="38"/>
      <c r="I198" s="67" t="str">
        <f t="shared" si="39"/>
        <v/>
      </c>
      <c r="J198" s="67" t="str">
        <f t="shared" si="40"/>
        <v/>
      </c>
      <c r="K198" s="52">
        <f t="shared" si="51"/>
        <v>0</v>
      </c>
      <c r="L198" s="52">
        <f t="shared" si="52"/>
        <v>0</v>
      </c>
      <c r="M198" s="50">
        <f t="shared" si="41"/>
        <v>0</v>
      </c>
      <c r="N198" s="50">
        <f t="shared" si="42"/>
        <v>0</v>
      </c>
      <c r="O198" s="50">
        <f t="shared" si="53"/>
        <v>0</v>
      </c>
      <c r="P198" s="50">
        <f t="shared" si="54"/>
        <v>0</v>
      </c>
      <c r="Q198" s="50">
        <f t="shared" si="55"/>
        <v>0</v>
      </c>
      <c r="R198" s="50">
        <f t="shared" si="56"/>
        <v>0</v>
      </c>
      <c r="S198" s="52">
        <f t="shared" si="43"/>
        <v>0</v>
      </c>
      <c r="T198" s="52">
        <f t="shared" si="44"/>
        <v>0</v>
      </c>
      <c r="U198" s="52">
        <f t="shared" si="45"/>
        <v>0</v>
      </c>
      <c r="V198" s="52">
        <f t="shared" si="46"/>
        <v>0</v>
      </c>
      <c r="W198" s="52">
        <f t="shared" si="47"/>
        <v>0</v>
      </c>
      <c r="X198" s="52">
        <f t="shared" si="48"/>
        <v>0</v>
      </c>
      <c r="Y198" s="333" t="b">
        <f t="shared" si="49"/>
        <v>0</v>
      </c>
      <c r="Z198" s="221">
        <f t="shared" si="50"/>
        <v>1</v>
      </c>
    </row>
    <row r="199" spans="1:26" x14ac:dyDescent="0.2">
      <c r="A199" s="216">
        <v>190</v>
      </c>
      <c r="B199" s="39"/>
      <c r="C199" s="39"/>
      <c r="D199" s="39"/>
      <c r="E199" s="38"/>
      <c r="F199" s="38"/>
      <c r="G199" s="38"/>
      <c r="H199" s="38"/>
      <c r="I199" s="67" t="str">
        <f t="shared" si="39"/>
        <v/>
      </c>
      <c r="J199" s="67" t="str">
        <f t="shared" si="40"/>
        <v/>
      </c>
      <c r="K199" s="52">
        <f t="shared" si="51"/>
        <v>0</v>
      </c>
      <c r="L199" s="52">
        <f t="shared" si="52"/>
        <v>0</v>
      </c>
      <c r="M199" s="50">
        <f t="shared" si="41"/>
        <v>0</v>
      </c>
      <c r="N199" s="50">
        <f t="shared" si="42"/>
        <v>0</v>
      </c>
      <c r="O199" s="50">
        <f t="shared" si="53"/>
        <v>0</v>
      </c>
      <c r="P199" s="50">
        <f t="shared" si="54"/>
        <v>0</v>
      </c>
      <c r="Q199" s="50">
        <f t="shared" si="55"/>
        <v>0</v>
      </c>
      <c r="R199" s="50">
        <f t="shared" si="56"/>
        <v>0</v>
      </c>
      <c r="S199" s="52">
        <f t="shared" si="43"/>
        <v>0</v>
      </c>
      <c r="T199" s="52">
        <f t="shared" si="44"/>
        <v>0</v>
      </c>
      <c r="U199" s="52">
        <f t="shared" si="45"/>
        <v>0</v>
      </c>
      <c r="V199" s="52">
        <f t="shared" si="46"/>
        <v>0</v>
      </c>
      <c r="W199" s="52">
        <f t="shared" si="47"/>
        <v>0</v>
      </c>
      <c r="X199" s="52">
        <f t="shared" si="48"/>
        <v>0</v>
      </c>
      <c r="Y199" s="333" t="b">
        <f t="shared" si="49"/>
        <v>0</v>
      </c>
      <c r="Z199" s="221">
        <f t="shared" si="50"/>
        <v>1</v>
      </c>
    </row>
    <row r="200" spans="1:26" x14ac:dyDescent="0.2">
      <c r="A200" s="216">
        <v>191</v>
      </c>
      <c r="B200" s="39"/>
      <c r="C200" s="39"/>
      <c r="D200" s="39"/>
      <c r="E200" s="38"/>
      <c r="F200" s="38"/>
      <c r="G200" s="38"/>
      <c r="H200" s="38"/>
      <c r="I200" s="67" t="str">
        <f t="shared" si="39"/>
        <v/>
      </c>
      <c r="J200" s="67" t="str">
        <f t="shared" si="40"/>
        <v/>
      </c>
      <c r="K200" s="52">
        <f t="shared" si="51"/>
        <v>0</v>
      </c>
      <c r="L200" s="52">
        <f t="shared" si="52"/>
        <v>0</v>
      </c>
      <c r="M200" s="50">
        <f t="shared" si="41"/>
        <v>0</v>
      </c>
      <c r="N200" s="50">
        <f t="shared" si="42"/>
        <v>0</v>
      </c>
      <c r="O200" s="50">
        <f t="shared" si="53"/>
        <v>0</v>
      </c>
      <c r="P200" s="50">
        <f t="shared" si="54"/>
        <v>0</v>
      </c>
      <c r="Q200" s="50">
        <f t="shared" si="55"/>
        <v>0</v>
      </c>
      <c r="R200" s="50">
        <f t="shared" si="56"/>
        <v>0</v>
      </c>
      <c r="S200" s="52">
        <f t="shared" si="43"/>
        <v>0</v>
      </c>
      <c r="T200" s="52">
        <f t="shared" si="44"/>
        <v>0</v>
      </c>
      <c r="U200" s="52">
        <f t="shared" si="45"/>
        <v>0</v>
      </c>
      <c r="V200" s="52">
        <f t="shared" si="46"/>
        <v>0</v>
      </c>
      <c r="W200" s="52">
        <f t="shared" si="47"/>
        <v>0</v>
      </c>
      <c r="X200" s="52">
        <f t="shared" si="48"/>
        <v>0</v>
      </c>
      <c r="Y200" s="333" t="b">
        <f t="shared" si="49"/>
        <v>0</v>
      </c>
      <c r="Z200" s="221">
        <f t="shared" si="50"/>
        <v>1</v>
      </c>
    </row>
    <row r="201" spans="1:26" x14ac:dyDescent="0.2">
      <c r="A201" s="216">
        <v>192</v>
      </c>
      <c r="B201" s="39"/>
      <c r="C201" s="39"/>
      <c r="D201" s="39"/>
      <c r="E201" s="38"/>
      <c r="F201" s="38"/>
      <c r="G201" s="38"/>
      <c r="H201" s="38"/>
      <c r="I201" s="67" t="str">
        <f t="shared" si="39"/>
        <v/>
      </c>
      <c r="J201" s="67" t="str">
        <f t="shared" si="40"/>
        <v/>
      </c>
      <c r="K201" s="52">
        <f t="shared" si="51"/>
        <v>0</v>
      </c>
      <c r="L201" s="52">
        <f t="shared" si="52"/>
        <v>0</v>
      </c>
      <c r="M201" s="50">
        <f t="shared" si="41"/>
        <v>0</v>
      </c>
      <c r="N201" s="50">
        <f t="shared" si="42"/>
        <v>0</v>
      </c>
      <c r="O201" s="50">
        <f t="shared" si="53"/>
        <v>0</v>
      </c>
      <c r="P201" s="50">
        <f t="shared" si="54"/>
        <v>0</v>
      </c>
      <c r="Q201" s="50">
        <f t="shared" si="55"/>
        <v>0</v>
      </c>
      <c r="R201" s="50">
        <f t="shared" si="56"/>
        <v>0</v>
      </c>
      <c r="S201" s="52">
        <f t="shared" si="43"/>
        <v>0</v>
      </c>
      <c r="T201" s="52">
        <f t="shared" si="44"/>
        <v>0</v>
      </c>
      <c r="U201" s="52">
        <f t="shared" si="45"/>
        <v>0</v>
      </c>
      <c r="V201" s="52">
        <f t="shared" si="46"/>
        <v>0</v>
      </c>
      <c r="W201" s="52">
        <f t="shared" si="47"/>
        <v>0</v>
      </c>
      <c r="X201" s="52">
        <f t="shared" si="48"/>
        <v>0</v>
      </c>
      <c r="Y201" s="333" t="b">
        <f t="shared" si="49"/>
        <v>0</v>
      </c>
      <c r="Z201" s="221">
        <f t="shared" si="50"/>
        <v>1</v>
      </c>
    </row>
    <row r="202" spans="1:26" x14ac:dyDescent="0.2">
      <c r="A202" s="216">
        <v>193</v>
      </c>
      <c r="B202" s="39"/>
      <c r="C202" s="39"/>
      <c r="D202" s="39"/>
      <c r="E202" s="38"/>
      <c r="F202" s="38"/>
      <c r="G202" s="38"/>
      <c r="H202" s="38"/>
      <c r="I202" s="67" t="str">
        <f t="shared" ref="I202:I259" si="57">IF(OR($B202="",$C202="",$D202="",$E202="",$E202&lt;an_initial,$E202&gt;an_final,$Y202=FALSE),"",IF(OR($F202="X",$F202="x"),BREV_APL/Z202,IF(OR($G202="X",$G202="x"),BREV_INT/Z202,IF(OR($H202="X",$H202="x"),BREV_ROM/Z202,""))))</f>
        <v/>
      </c>
      <c r="J202" s="67" t="str">
        <f t="shared" ref="J202:J259" si="58">IF(OR($B202="",$C202="",$D202="",$E202="",$E202&gt;an_final,$Y202=FALSE),"",IF(OR($F202="X",$F202="x"),BREV_APL/Z202,IF(OR($G202="X",$G202="x"),BREV_INT/Z202,IF(OR($H202="X",$H202="x"),BREV_ROM/Z202,""))))</f>
        <v/>
      </c>
      <c r="K202" s="52">
        <f t="shared" si="51"/>
        <v>0</v>
      </c>
      <c r="L202" s="52">
        <f t="shared" si="52"/>
        <v>0</v>
      </c>
      <c r="M202" s="50">
        <f t="shared" ref="M202:M259" si="59">IF(OR($F202="X",$F202="x"),$I202,0)</f>
        <v>0</v>
      </c>
      <c r="N202" s="50">
        <f t="shared" ref="N202:N259" si="60">IF(OR($F202="X",$F202="x"),$J202,0)</f>
        <v>0</v>
      </c>
      <c r="O202" s="50">
        <f t="shared" si="53"/>
        <v>0</v>
      </c>
      <c r="P202" s="50">
        <f t="shared" si="54"/>
        <v>0</v>
      </c>
      <c r="Q202" s="50">
        <f t="shared" si="55"/>
        <v>0</v>
      </c>
      <c r="R202" s="50">
        <f t="shared" si="56"/>
        <v>0</v>
      </c>
      <c r="S202" s="52">
        <f t="shared" ref="S202:S259" si="61">IF(OR($B202="",$C202="",$D202="",$Y202=FALSE),0,IF(AND($E202&gt;=an_initial,$F202&lt;&gt;""),1,0))</f>
        <v>0</v>
      </c>
      <c r="T202" s="52">
        <f t="shared" ref="T202:T259" si="62">IF(OR($B202="",$C202="",$D202="",$E202="",$Y202=FALSE),0,IF($F202&lt;&gt;"",1,0))</f>
        <v>0</v>
      </c>
      <c r="U202" s="52">
        <f t="shared" ref="U202:U259" si="63">IF(OR($B202="",$C202="",$D202="",$E202="",$Y202=FALSE),0,IF(AND($E202&gt;=an_initial,$G202&lt;&gt;""),1,0))</f>
        <v>0</v>
      </c>
      <c r="V202" s="52">
        <f t="shared" ref="V202:V259" si="64">IF(OR($B202="",$C202="",$D202="",$E202="",$Y202=FALSE),0,IF($G202&lt;&gt;"",1,0))</f>
        <v>0</v>
      </c>
      <c r="W202" s="52">
        <f t="shared" ref="W202:W259" si="65">IF(OR($B202="",$C202="",$D202="",$E202="",$Y202=FALSE),0,IF(AND($E202&gt;=an_initial,$H202&lt;&gt;""),1,0))</f>
        <v>0</v>
      </c>
      <c r="X202" s="52">
        <f t="shared" ref="X202:X259" si="66">IF(OR($B202="",$C202="",$D202="",$E202="",$Y202=FALSE),0,IF($H202&lt;&gt;"",1,0))</f>
        <v>0</v>
      </c>
      <c r="Y202" s="333" t="b">
        <f t="shared" ref="Y202:Y259" si="67">IF(nume_candidat="",FALSE,ISNUMBER(SEARCH(nume_candidat,$B202)))</f>
        <v>0</v>
      </c>
      <c r="Z202" s="221">
        <f t="shared" ref="Z202:Z259" si="68">LEN(B202)-LEN(SUBSTITUTE(B202,",",""))+1</f>
        <v>1</v>
      </c>
    </row>
    <row r="203" spans="1:26" x14ac:dyDescent="0.2">
      <c r="A203" s="216">
        <v>194</v>
      </c>
      <c r="B203" s="39"/>
      <c r="C203" s="39"/>
      <c r="D203" s="39"/>
      <c r="E203" s="38"/>
      <c r="F203" s="38"/>
      <c r="G203" s="38"/>
      <c r="H203" s="38"/>
      <c r="I203" s="67" t="str">
        <f t="shared" si="57"/>
        <v/>
      </c>
      <c r="J203" s="67" t="str">
        <f t="shared" si="58"/>
        <v/>
      </c>
      <c r="K203" s="52">
        <f t="shared" si="51"/>
        <v>0</v>
      </c>
      <c r="L203" s="52">
        <f t="shared" si="52"/>
        <v>0</v>
      </c>
      <c r="M203" s="50">
        <f t="shared" si="59"/>
        <v>0</v>
      </c>
      <c r="N203" s="50">
        <f t="shared" si="60"/>
        <v>0</v>
      </c>
      <c r="O203" s="50">
        <f t="shared" si="53"/>
        <v>0</v>
      </c>
      <c r="P203" s="50">
        <f t="shared" si="54"/>
        <v>0</v>
      </c>
      <c r="Q203" s="50">
        <f t="shared" si="55"/>
        <v>0</v>
      </c>
      <c r="R203" s="50">
        <f t="shared" si="56"/>
        <v>0</v>
      </c>
      <c r="S203" s="52">
        <f t="shared" si="61"/>
        <v>0</v>
      </c>
      <c r="T203" s="52">
        <f t="shared" si="62"/>
        <v>0</v>
      </c>
      <c r="U203" s="52">
        <f t="shared" si="63"/>
        <v>0</v>
      </c>
      <c r="V203" s="52">
        <f t="shared" si="64"/>
        <v>0</v>
      </c>
      <c r="W203" s="52">
        <f t="shared" si="65"/>
        <v>0</v>
      </c>
      <c r="X203" s="52">
        <f t="shared" si="66"/>
        <v>0</v>
      </c>
      <c r="Y203" s="333" t="b">
        <f t="shared" si="67"/>
        <v>0</v>
      </c>
      <c r="Z203" s="221">
        <f t="shared" si="68"/>
        <v>1</v>
      </c>
    </row>
    <row r="204" spans="1:26" x14ac:dyDescent="0.2">
      <c r="A204" s="216">
        <v>195</v>
      </c>
      <c r="B204" s="39"/>
      <c r="C204" s="39"/>
      <c r="D204" s="39"/>
      <c r="E204" s="38"/>
      <c r="F204" s="38"/>
      <c r="G204" s="38"/>
      <c r="H204" s="38"/>
      <c r="I204" s="67" t="str">
        <f t="shared" si="57"/>
        <v/>
      </c>
      <c r="J204" s="67" t="str">
        <f t="shared" si="58"/>
        <v/>
      </c>
      <c r="K204" s="52">
        <f t="shared" si="51"/>
        <v>0</v>
      </c>
      <c r="L204" s="52">
        <f t="shared" si="52"/>
        <v>0</v>
      </c>
      <c r="M204" s="50">
        <f t="shared" si="59"/>
        <v>0</v>
      </c>
      <c r="N204" s="50">
        <f t="shared" si="60"/>
        <v>0</v>
      </c>
      <c r="O204" s="50">
        <f t="shared" si="53"/>
        <v>0</v>
      </c>
      <c r="P204" s="50">
        <f t="shared" si="54"/>
        <v>0</v>
      </c>
      <c r="Q204" s="50">
        <f t="shared" si="55"/>
        <v>0</v>
      </c>
      <c r="R204" s="50">
        <f t="shared" si="56"/>
        <v>0</v>
      </c>
      <c r="S204" s="52">
        <f t="shared" si="61"/>
        <v>0</v>
      </c>
      <c r="T204" s="52">
        <f t="shared" si="62"/>
        <v>0</v>
      </c>
      <c r="U204" s="52">
        <f t="shared" si="63"/>
        <v>0</v>
      </c>
      <c r="V204" s="52">
        <f t="shared" si="64"/>
        <v>0</v>
      </c>
      <c r="W204" s="52">
        <f t="shared" si="65"/>
        <v>0</v>
      </c>
      <c r="X204" s="52">
        <f t="shared" si="66"/>
        <v>0</v>
      </c>
      <c r="Y204" s="333" t="b">
        <f t="shared" si="67"/>
        <v>0</v>
      </c>
      <c r="Z204" s="221">
        <f t="shared" si="68"/>
        <v>1</v>
      </c>
    </row>
    <row r="205" spans="1:26" x14ac:dyDescent="0.2">
      <c r="A205" s="216">
        <v>196</v>
      </c>
      <c r="B205" s="39"/>
      <c r="C205" s="39"/>
      <c r="D205" s="39"/>
      <c r="E205" s="38"/>
      <c r="F205" s="38"/>
      <c r="G205" s="38"/>
      <c r="H205" s="38"/>
      <c r="I205" s="67" t="str">
        <f t="shared" si="57"/>
        <v/>
      </c>
      <c r="J205" s="67" t="str">
        <f t="shared" si="58"/>
        <v/>
      </c>
      <c r="K205" s="52">
        <f t="shared" si="51"/>
        <v>0</v>
      </c>
      <c r="L205" s="52">
        <f t="shared" si="52"/>
        <v>0</v>
      </c>
      <c r="M205" s="50">
        <f t="shared" si="59"/>
        <v>0</v>
      </c>
      <c r="N205" s="50">
        <f t="shared" si="60"/>
        <v>0</v>
      </c>
      <c r="O205" s="50">
        <f t="shared" si="53"/>
        <v>0</v>
      </c>
      <c r="P205" s="50">
        <f t="shared" si="54"/>
        <v>0</v>
      </c>
      <c r="Q205" s="50">
        <f t="shared" si="55"/>
        <v>0</v>
      </c>
      <c r="R205" s="50">
        <f t="shared" si="56"/>
        <v>0</v>
      </c>
      <c r="S205" s="52">
        <f t="shared" si="61"/>
        <v>0</v>
      </c>
      <c r="T205" s="52">
        <f t="shared" si="62"/>
        <v>0</v>
      </c>
      <c r="U205" s="52">
        <f t="shared" si="63"/>
        <v>0</v>
      </c>
      <c r="V205" s="52">
        <f t="shared" si="64"/>
        <v>0</v>
      </c>
      <c r="W205" s="52">
        <f t="shared" si="65"/>
        <v>0</v>
      </c>
      <c r="X205" s="52">
        <f t="shared" si="66"/>
        <v>0</v>
      </c>
      <c r="Y205" s="333" t="b">
        <f t="shared" si="67"/>
        <v>0</v>
      </c>
      <c r="Z205" s="221">
        <f t="shared" si="68"/>
        <v>1</v>
      </c>
    </row>
    <row r="206" spans="1:26" x14ac:dyDescent="0.2">
      <c r="A206" s="216">
        <v>197</v>
      </c>
      <c r="B206" s="39"/>
      <c r="C206" s="39"/>
      <c r="D206" s="39"/>
      <c r="E206" s="38"/>
      <c r="F206" s="38"/>
      <c r="G206" s="38"/>
      <c r="H206" s="38"/>
      <c r="I206" s="67" t="str">
        <f t="shared" si="57"/>
        <v/>
      </c>
      <c r="J206" s="67" t="str">
        <f t="shared" si="58"/>
        <v/>
      </c>
      <c r="K206" s="52">
        <f t="shared" si="51"/>
        <v>0</v>
      </c>
      <c r="L206" s="52">
        <f t="shared" si="52"/>
        <v>0</v>
      </c>
      <c r="M206" s="50">
        <f t="shared" si="59"/>
        <v>0</v>
      </c>
      <c r="N206" s="50">
        <f t="shared" si="60"/>
        <v>0</v>
      </c>
      <c r="O206" s="50">
        <f t="shared" si="53"/>
        <v>0</v>
      </c>
      <c r="P206" s="50">
        <f t="shared" si="54"/>
        <v>0</v>
      </c>
      <c r="Q206" s="50">
        <f t="shared" si="55"/>
        <v>0</v>
      </c>
      <c r="R206" s="50">
        <f t="shared" si="56"/>
        <v>0</v>
      </c>
      <c r="S206" s="52">
        <f t="shared" si="61"/>
        <v>0</v>
      </c>
      <c r="T206" s="52">
        <f t="shared" si="62"/>
        <v>0</v>
      </c>
      <c r="U206" s="52">
        <f t="shared" si="63"/>
        <v>0</v>
      </c>
      <c r="V206" s="52">
        <f t="shared" si="64"/>
        <v>0</v>
      </c>
      <c r="W206" s="52">
        <f t="shared" si="65"/>
        <v>0</v>
      </c>
      <c r="X206" s="52">
        <f t="shared" si="66"/>
        <v>0</v>
      </c>
      <c r="Y206" s="333" t="b">
        <f t="shared" si="67"/>
        <v>0</v>
      </c>
      <c r="Z206" s="221">
        <f t="shared" si="68"/>
        <v>1</v>
      </c>
    </row>
    <row r="207" spans="1:26" x14ac:dyDescent="0.2">
      <c r="A207" s="216">
        <v>198</v>
      </c>
      <c r="B207" s="39"/>
      <c r="C207" s="39"/>
      <c r="D207" s="39"/>
      <c r="E207" s="38"/>
      <c r="F207" s="38"/>
      <c r="G207" s="38"/>
      <c r="H207" s="38"/>
      <c r="I207" s="67" t="str">
        <f t="shared" si="57"/>
        <v/>
      </c>
      <c r="J207" s="67" t="str">
        <f t="shared" si="58"/>
        <v/>
      </c>
      <c r="K207" s="52">
        <f t="shared" si="51"/>
        <v>0</v>
      </c>
      <c r="L207" s="52">
        <f t="shared" si="52"/>
        <v>0</v>
      </c>
      <c r="M207" s="50">
        <f t="shared" si="59"/>
        <v>0</v>
      </c>
      <c r="N207" s="50">
        <f t="shared" si="60"/>
        <v>0</v>
      </c>
      <c r="O207" s="50">
        <f t="shared" si="53"/>
        <v>0</v>
      </c>
      <c r="P207" s="50">
        <f t="shared" si="54"/>
        <v>0</v>
      </c>
      <c r="Q207" s="50">
        <f t="shared" si="55"/>
        <v>0</v>
      </c>
      <c r="R207" s="50">
        <f t="shared" si="56"/>
        <v>0</v>
      </c>
      <c r="S207" s="52">
        <f t="shared" si="61"/>
        <v>0</v>
      </c>
      <c r="T207" s="52">
        <f t="shared" si="62"/>
        <v>0</v>
      </c>
      <c r="U207" s="52">
        <f t="shared" si="63"/>
        <v>0</v>
      </c>
      <c r="V207" s="52">
        <f t="shared" si="64"/>
        <v>0</v>
      </c>
      <c r="W207" s="52">
        <f t="shared" si="65"/>
        <v>0</v>
      </c>
      <c r="X207" s="52">
        <f t="shared" si="66"/>
        <v>0</v>
      </c>
      <c r="Y207" s="333" t="b">
        <f t="shared" si="67"/>
        <v>0</v>
      </c>
      <c r="Z207" s="221">
        <f t="shared" si="68"/>
        <v>1</v>
      </c>
    </row>
    <row r="208" spans="1:26" x14ac:dyDescent="0.2">
      <c r="A208" s="216">
        <v>199</v>
      </c>
      <c r="B208" s="39"/>
      <c r="C208" s="39"/>
      <c r="D208" s="39"/>
      <c r="E208" s="38"/>
      <c r="F208" s="38"/>
      <c r="G208" s="38"/>
      <c r="H208" s="38"/>
      <c r="I208" s="67" t="str">
        <f t="shared" si="57"/>
        <v/>
      </c>
      <c r="J208" s="67" t="str">
        <f t="shared" si="58"/>
        <v/>
      </c>
      <c r="K208" s="52">
        <f t="shared" ref="K208:K259" si="69">S208+U208+W208</f>
        <v>0</v>
      </c>
      <c r="L208" s="52">
        <f t="shared" ref="L208:L259" si="70">T208+V208+X208</f>
        <v>0</v>
      </c>
      <c r="M208" s="50">
        <f t="shared" si="59"/>
        <v>0</v>
      </c>
      <c r="N208" s="50">
        <f t="shared" si="60"/>
        <v>0</v>
      </c>
      <c r="O208" s="50">
        <f t="shared" ref="O208:O259" si="71">IF(OR($G208="X",$G208="x"),$I208,0)</f>
        <v>0</v>
      </c>
      <c r="P208" s="50">
        <f t="shared" ref="P208:P259" si="72">IF(OR($G208="X",$G208="x"),$J208,0)</f>
        <v>0</v>
      </c>
      <c r="Q208" s="50">
        <f t="shared" ref="Q208:Q259" si="73">IF(OR($H208="X",$H208="x"),$I208,0)</f>
        <v>0</v>
      </c>
      <c r="R208" s="50">
        <f t="shared" ref="R208:R259" si="74">IF(OR($H208="X",$H208="x"),$J208,0)</f>
        <v>0</v>
      </c>
      <c r="S208" s="52">
        <f t="shared" si="61"/>
        <v>0</v>
      </c>
      <c r="T208" s="52">
        <f t="shared" si="62"/>
        <v>0</v>
      </c>
      <c r="U208" s="52">
        <f t="shared" si="63"/>
        <v>0</v>
      </c>
      <c r="V208" s="52">
        <f t="shared" si="64"/>
        <v>0</v>
      </c>
      <c r="W208" s="52">
        <f t="shared" si="65"/>
        <v>0</v>
      </c>
      <c r="X208" s="52">
        <f t="shared" si="66"/>
        <v>0</v>
      </c>
      <c r="Y208" s="333" t="b">
        <f t="shared" si="67"/>
        <v>0</v>
      </c>
      <c r="Z208" s="221">
        <f t="shared" si="68"/>
        <v>1</v>
      </c>
    </row>
    <row r="209" spans="1:26" x14ac:dyDescent="0.2">
      <c r="A209" s="216">
        <v>200</v>
      </c>
      <c r="B209" s="39"/>
      <c r="C209" s="39"/>
      <c r="D209" s="39"/>
      <c r="E209" s="38"/>
      <c r="F209" s="38"/>
      <c r="G209" s="38"/>
      <c r="H209" s="38"/>
      <c r="I209" s="67" t="str">
        <f t="shared" si="57"/>
        <v/>
      </c>
      <c r="J209" s="67" t="str">
        <f t="shared" si="58"/>
        <v/>
      </c>
      <c r="K209" s="52">
        <f t="shared" si="69"/>
        <v>0</v>
      </c>
      <c r="L209" s="52">
        <f t="shared" si="70"/>
        <v>0</v>
      </c>
      <c r="M209" s="50">
        <f t="shared" si="59"/>
        <v>0</v>
      </c>
      <c r="N209" s="50">
        <f t="shared" si="60"/>
        <v>0</v>
      </c>
      <c r="O209" s="50">
        <f t="shared" si="71"/>
        <v>0</v>
      </c>
      <c r="P209" s="50">
        <f t="shared" si="72"/>
        <v>0</v>
      </c>
      <c r="Q209" s="50">
        <f t="shared" si="73"/>
        <v>0</v>
      </c>
      <c r="R209" s="50">
        <f t="shared" si="74"/>
        <v>0</v>
      </c>
      <c r="S209" s="52">
        <f t="shared" si="61"/>
        <v>0</v>
      </c>
      <c r="T209" s="52">
        <f t="shared" si="62"/>
        <v>0</v>
      </c>
      <c r="U209" s="52">
        <f t="shared" si="63"/>
        <v>0</v>
      </c>
      <c r="V209" s="52">
        <f t="shared" si="64"/>
        <v>0</v>
      </c>
      <c r="W209" s="52">
        <f t="shared" si="65"/>
        <v>0</v>
      </c>
      <c r="X209" s="52">
        <f t="shared" si="66"/>
        <v>0</v>
      </c>
      <c r="Y209" s="333" t="b">
        <f t="shared" si="67"/>
        <v>0</v>
      </c>
      <c r="Z209" s="221">
        <f t="shared" si="68"/>
        <v>1</v>
      </c>
    </row>
    <row r="210" spans="1:26" x14ac:dyDescent="0.2">
      <c r="A210" s="216">
        <v>201</v>
      </c>
      <c r="B210" s="39"/>
      <c r="C210" s="39"/>
      <c r="D210" s="39"/>
      <c r="E210" s="38"/>
      <c r="F210" s="38"/>
      <c r="G210" s="38"/>
      <c r="H210" s="38"/>
      <c r="I210" s="67" t="str">
        <f t="shared" si="57"/>
        <v/>
      </c>
      <c r="J210" s="67" t="str">
        <f t="shared" si="58"/>
        <v/>
      </c>
      <c r="K210" s="52">
        <f t="shared" si="69"/>
        <v>0</v>
      </c>
      <c r="L210" s="52">
        <f t="shared" si="70"/>
        <v>0</v>
      </c>
      <c r="M210" s="50">
        <f t="shared" si="59"/>
        <v>0</v>
      </c>
      <c r="N210" s="50">
        <f t="shared" si="60"/>
        <v>0</v>
      </c>
      <c r="O210" s="50">
        <f t="shared" si="71"/>
        <v>0</v>
      </c>
      <c r="P210" s="50">
        <f t="shared" si="72"/>
        <v>0</v>
      </c>
      <c r="Q210" s="50">
        <f t="shared" si="73"/>
        <v>0</v>
      </c>
      <c r="R210" s="50">
        <f t="shared" si="74"/>
        <v>0</v>
      </c>
      <c r="S210" s="52">
        <f t="shared" si="61"/>
        <v>0</v>
      </c>
      <c r="T210" s="52">
        <f t="shared" si="62"/>
        <v>0</v>
      </c>
      <c r="U210" s="52">
        <f t="shared" si="63"/>
        <v>0</v>
      </c>
      <c r="V210" s="52">
        <f t="shared" si="64"/>
        <v>0</v>
      </c>
      <c r="W210" s="52">
        <f t="shared" si="65"/>
        <v>0</v>
      </c>
      <c r="X210" s="52">
        <f t="shared" si="66"/>
        <v>0</v>
      </c>
      <c r="Y210" s="333" t="b">
        <f t="shared" si="67"/>
        <v>0</v>
      </c>
      <c r="Z210" s="221">
        <f t="shared" si="68"/>
        <v>1</v>
      </c>
    </row>
    <row r="211" spans="1:26" x14ac:dyDescent="0.2">
      <c r="A211" s="216">
        <v>202</v>
      </c>
      <c r="B211" s="39"/>
      <c r="C211" s="39"/>
      <c r="D211" s="39"/>
      <c r="E211" s="38"/>
      <c r="F211" s="38"/>
      <c r="G211" s="38"/>
      <c r="H211" s="38"/>
      <c r="I211" s="67" t="str">
        <f t="shared" si="57"/>
        <v/>
      </c>
      <c r="J211" s="67" t="str">
        <f t="shared" si="58"/>
        <v/>
      </c>
      <c r="K211" s="52">
        <f t="shared" si="69"/>
        <v>0</v>
      </c>
      <c r="L211" s="52">
        <f t="shared" si="70"/>
        <v>0</v>
      </c>
      <c r="M211" s="50">
        <f t="shared" si="59"/>
        <v>0</v>
      </c>
      <c r="N211" s="50">
        <f t="shared" si="60"/>
        <v>0</v>
      </c>
      <c r="O211" s="50">
        <f t="shared" si="71"/>
        <v>0</v>
      </c>
      <c r="P211" s="50">
        <f t="shared" si="72"/>
        <v>0</v>
      </c>
      <c r="Q211" s="50">
        <f t="shared" si="73"/>
        <v>0</v>
      </c>
      <c r="R211" s="50">
        <f t="shared" si="74"/>
        <v>0</v>
      </c>
      <c r="S211" s="52">
        <f t="shared" si="61"/>
        <v>0</v>
      </c>
      <c r="T211" s="52">
        <f t="shared" si="62"/>
        <v>0</v>
      </c>
      <c r="U211" s="52">
        <f t="shared" si="63"/>
        <v>0</v>
      </c>
      <c r="V211" s="52">
        <f t="shared" si="64"/>
        <v>0</v>
      </c>
      <c r="W211" s="52">
        <f t="shared" si="65"/>
        <v>0</v>
      </c>
      <c r="X211" s="52">
        <f t="shared" si="66"/>
        <v>0</v>
      </c>
      <c r="Y211" s="333" t="b">
        <f t="shared" si="67"/>
        <v>0</v>
      </c>
      <c r="Z211" s="221">
        <f t="shared" si="68"/>
        <v>1</v>
      </c>
    </row>
    <row r="212" spans="1:26" x14ac:dyDescent="0.2">
      <c r="A212" s="216">
        <v>203</v>
      </c>
      <c r="B212" s="39"/>
      <c r="C212" s="39"/>
      <c r="D212" s="39"/>
      <c r="E212" s="38"/>
      <c r="F212" s="38"/>
      <c r="G212" s="38"/>
      <c r="H212" s="38"/>
      <c r="I212" s="67" t="str">
        <f t="shared" si="57"/>
        <v/>
      </c>
      <c r="J212" s="67" t="str">
        <f t="shared" si="58"/>
        <v/>
      </c>
      <c r="K212" s="52">
        <f t="shared" si="69"/>
        <v>0</v>
      </c>
      <c r="L212" s="52">
        <f t="shared" si="70"/>
        <v>0</v>
      </c>
      <c r="M212" s="50">
        <f t="shared" si="59"/>
        <v>0</v>
      </c>
      <c r="N212" s="50">
        <f t="shared" si="60"/>
        <v>0</v>
      </c>
      <c r="O212" s="50">
        <f t="shared" si="71"/>
        <v>0</v>
      </c>
      <c r="P212" s="50">
        <f t="shared" si="72"/>
        <v>0</v>
      </c>
      <c r="Q212" s="50">
        <f t="shared" si="73"/>
        <v>0</v>
      </c>
      <c r="R212" s="50">
        <f t="shared" si="74"/>
        <v>0</v>
      </c>
      <c r="S212" s="52">
        <f t="shared" si="61"/>
        <v>0</v>
      </c>
      <c r="T212" s="52">
        <f t="shared" si="62"/>
        <v>0</v>
      </c>
      <c r="U212" s="52">
        <f t="shared" si="63"/>
        <v>0</v>
      </c>
      <c r="V212" s="52">
        <f t="shared" si="64"/>
        <v>0</v>
      </c>
      <c r="W212" s="52">
        <f t="shared" si="65"/>
        <v>0</v>
      </c>
      <c r="X212" s="52">
        <f t="shared" si="66"/>
        <v>0</v>
      </c>
      <c r="Y212" s="333" t="b">
        <f t="shared" si="67"/>
        <v>0</v>
      </c>
      <c r="Z212" s="221">
        <f t="shared" si="68"/>
        <v>1</v>
      </c>
    </row>
    <row r="213" spans="1:26" x14ac:dyDescent="0.2">
      <c r="A213" s="216">
        <v>204</v>
      </c>
      <c r="B213" s="39"/>
      <c r="C213" s="39"/>
      <c r="D213" s="39"/>
      <c r="E213" s="38"/>
      <c r="F213" s="38"/>
      <c r="G213" s="38"/>
      <c r="H213" s="38"/>
      <c r="I213" s="67" t="str">
        <f t="shared" si="57"/>
        <v/>
      </c>
      <c r="J213" s="67" t="str">
        <f t="shared" si="58"/>
        <v/>
      </c>
      <c r="K213" s="52">
        <f t="shared" si="69"/>
        <v>0</v>
      </c>
      <c r="L213" s="52">
        <f t="shared" si="70"/>
        <v>0</v>
      </c>
      <c r="M213" s="50">
        <f t="shared" si="59"/>
        <v>0</v>
      </c>
      <c r="N213" s="50">
        <f t="shared" si="60"/>
        <v>0</v>
      </c>
      <c r="O213" s="50">
        <f t="shared" si="71"/>
        <v>0</v>
      </c>
      <c r="P213" s="50">
        <f t="shared" si="72"/>
        <v>0</v>
      </c>
      <c r="Q213" s="50">
        <f t="shared" si="73"/>
        <v>0</v>
      </c>
      <c r="R213" s="50">
        <f t="shared" si="74"/>
        <v>0</v>
      </c>
      <c r="S213" s="52">
        <f t="shared" si="61"/>
        <v>0</v>
      </c>
      <c r="T213" s="52">
        <f t="shared" si="62"/>
        <v>0</v>
      </c>
      <c r="U213" s="52">
        <f t="shared" si="63"/>
        <v>0</v>
      </c>
      <c r="V213" s="52">
        <f t="shared" si="64"/>
        <v>0</v>
      </c>
      <c r="W213" s="52">
        <f t="shared" si="65"/>
        <v>0</v>
      </c>
      <c r="X213" s="52">
        <f t="shared" si="66"/>
        <v>0</v>
      </c>
      <c r="Y213" s="333" t="b">
        <f t="shared" si="67"/>
        <v>0</v>
      </c>
      <c r="Z213" s="221">
        <f t="shared" si="68"/>
        <v>1</v>
      </c>
    </row>
    <row r="214" spans="1:26" x14ac:dyDescent="0.2">
      <c r="A214" s="216">
        <v>205</v>
      </c>
      <c r="B214" s="39"/>
      <c r="C214" s="39"/>
      <c r="D214" s="39"/>
      <c r="E214" s="38"/>
      <c r="F214" s="38"/>
      <c r="G214" s="38"/>
      <c r="H214" s="38"/>
      <c r="I214" s="67" t="str">
        <f t="shared" si="57"/>
        <v/>
      </c>
      <c r="J214" s="67" t="str">
        <f t="shared" si="58"/>
        <v/>
      </c>
      <c r="K214" s="52">
        <f t="shared" si="69"/>
        <v>0</v>
      </c>
      <c r="L214" s="52">
        <f t="shared" si="70"/>
        <v>0</v>
      </c>
      <c r="M214" s="50">
        <f t="shared" si="59"/>
        <v>0</v>
      </c>
      <c r="N214" s="50">
        <f t="shared" si="60"/>
        <v>0</v>
      </c>
      <c r="O214" s="50">
        <f t="shared" si="71"/>
        <v>0</v>
      </c>
      <c r="P214" s="50">
        <f t="shared" si="72"/>
        <v>0</v>
      </c>
      <c r="Q214" s="50">
        <f t="shared" si="73"/>
        <v>0</v>
      </c>
      <c r="R214" s="50">
        <f t="shared" si="74"/>
        <v>0</v>
      </c>
      <c r="S214" s="52">
        <f t="shared" si="61"/>
        <v>0</v>
      </c>
      <c r="T214" s="52">
        <f t="shared" si="62"/>
        <v>0</v>
      </c>
      <c r="U214" s="52">
        <f t="shared" si="63"/>
        <v>0</v>
      </c>
      <c r="V214" s="52">
        <f t="shared" si="64"/>
        <v>0</v>
      </c>
      <c r="W214" s="52">
        <f t="shared" si="65"/>
        <v>0</v>
      </c>
      <c r="X214" s="52">
        <f t="shared" si="66"/>
        <v>0</v>
      </c>
      <c r="Y214" s="333" t="b">
        <f t="shared" si="67"/>
        <v>0</v>
      </c>
      <c r="Z214" s="221">
        <f t="shared" si="68"/>
        <v>1</v>
      </c>
    </row>
    <row r="215" spans="1:26" x14ac:dyDescent="0.2">
      <c r="A215" s="216">
        <v>206</v>
      </c>
      <c r="B215" s="39"/>
      <c r="C215" s="39"/>
      <c r="D215" s="39"/>
      <c r="E215" s="38"/>
      <c r="F215" s="38"/>
      <c r="G215" s="38"/>
      <c r="H215" s="38"/>
      <c r="I215" s="67" t="str">
        <f t="shared" si="57"/>
        <v/>
      </c>
      <c r="J215" s="67" t="str">
        <f t="shared" si="58"/>
        <v/>
      </c>
      <c r="K215" s="52">
        <f t="shared" si="69"/>
        <v>0</v>
      </c>
      <c r="L215" s="52">
        <f t="shared" si="70"/>
        <v>0</v>
      </c>
      <c r="M215" s="50">
        <f t="shared" si="59"/>
        <v>0</v>
      </c>
      <c r="N215" s="50">
        <f t="shared" si="60"/>
        <v>0</v>
      </c>
      <c r="O215" s="50">
        <f t="shared" si="71"/>
        <v>0</v>
      </c>
      <c r="P215" s="50">
        <f t="shared" si="72"/>
        <v>0</v>
      </c>
      <c r="Q215" s="50">
        <f t="shared" si="73"/>
        <v>0</v>
      </c>
      <c r="R215" s="50">
        <f t="shared" si="74"/>
        <v>0</v>
      </c>
      <c r="S215" s="52">
        <f t="shared" si="61"/>
        <v>0</v>
      </c>
      <c r="T215" s="52">
        <f t="shared" si="62"/>
        <v>0</v>
      </c>
      <c r="U215" s="52">
        <f t="shared" si="63"/>
        <v>0</v>
      </c>
      <c r="V215" s="52">
        <f t="shared" si="64"/>
        <v>0</v>
      </c>
      <c r="W215" s="52">
        <f t="shared" si="65"/>
        <v>0</v>
      </c>
      <c r="X215" s="52">
        <f t="shared" si="66"/>
        <v>0</v>
      </c>
      <c r="Y215" s="333" t="b">
        <f t="shared" si="67"/>
        <v>0</v>
      </c>
      <c r="Z215" s="221">
        <f t="shared" si="68"/>
        <v>1</v>
      </c>
    </row>
    <row r="216" spans="1:26" x14ac:dyDescent="0.2">
      <c r="A216" s="216">
        <v>207</v>
      </c>
      <c r="B216" s="39"/>
      <c r="C216" s="39"/>
      <c r="D216" s="39"/>
      <c r="E216" s="38"/>
      <c r="F216" s="38"/>
      <c r="G216" s="38"/>
      <c r="H216" s="38"/>
      <c r="I216" s="67" t="str">
        <f t="shared" si="57"/>
        <v/>
      </c>
      <c r="J216" s="67" t="str">
        <f t="shared" si="58"/>
        <v/>
      </c>
      <c r="K216" s="52">
        <f t="shared" si="69"/>
        <v>0</v>
      </c>
      <c r="L216" s="52">
        <f t="shared" si="70"/>
        <v>0</v>
      </c>
      <c r="M216" s="50">
        <f t="shared" si="59"/>
        <v>0</v>
      </c>
      <c r="N216" s="50">
        <f t="shared" si="60"/>
        <v>0</v>
      </c>
      <c r="O216" s="50">
        <f t="shared" si="71"/>
        <v>0</v>
      </c>
      <c r="P216" s="50">
        <f t="shared" si="72"/>
        <v>0</v>
      </c>
      <c r="Q216" s="50">
        <f t="shared" si="73"/>
        <v>0</v>
      </c>
      <c r="R216" s="50">
        <f t="shared" si="74"/>
        <v>0</v>
      </c>
      <c r="S216" s="52">
        <f t="shared" si="61"/>
        <v>0</v>
      </c>
      <c r="T216" s="52">
        <f t="shared" si="62"/>
        <v>0</v>
      </c>
      <c r="U216" s="52">
        <f t="shared" si="63"/>
        <v>0</v>
      </c>
      <c r="V216" s="52">
        <f t="shared" si="64"/>
        <v>0</v>
      </c>
      <c r="W216" s="52">
        <f t="shared" si="65"/>
        <v>0</v>
      </c>
      <c r="X216" s="52">
        <f t="shared" si="66"/>
        <v>0</v>
      </c>
      <c r="Y216" s="333" t="b">
        <f t="shared" si="67"/>
        <v>0</v>
      </c>
      <c r="Z216" s="221">
        <f t="shared" si="68"/>
        <v>1</v>
      </c>
    </row>
    <row r="217" spans="1:26" x14ac:dyDescent="0.2">
      <c r="A217" s="216">
        <v>208</v>
      </c>
      <c r="B217" s="39"/>
      <c r="C217" s="39"/>
      <c r="D217" s="39"/>
      <c r="E217" s="38"/>
      <c r="F217" s="38"/>
      <c r="G217" s="38"/>
      <c r="H217" s="38"/>
      <c r="I217" s="67" t="str">
        <f t="shared" si="57"/>
        <v/>
      </c>
      <c r="J217" s="67" t="str">
        <f t="shared" si="58"/>
        <v/>
      </c>
      <c r="K217" s="52">
        <f t="shared" si="69"/>
        <v>0</v>
      </c>
      <c r="L217" s="52">
        <f t="shared" si="70"/>
        <v>0</v>
      </c>
      <c r="M217" s="50">
        <f t="shared" si="59"/>
        <v>0</v>
      </c>
      <c r="N217" s="50">
        <f t="shared" si="60"/>
        <v>0</v>
      </c>
      <c r="O217" s="50">
        <f t="shared" si="71"/>
        <v>0</v>
      </c>
      <c r="P217" s="50">
        <f t="shared" si="72"/>
        <v>0</v>
      </c>
      <c r="Q217" s="50">
        <f t="shared" si="73"/>
        <v>0</v>
      </c>
      <c r="R217" s="50">
        <f t="shared" si="74"/>
        <v>0</v>
      </c>
      <c r="S217" s="52">
        <f t="shared" si="61"/>
        <v>0</v>
      </c>
      <c r="T217" s="52">
        <f t="shared" si="62"/>
        <v>0</v>
      </c>
      <c r="U217" s="52">
        <f t="shared" si="63"/>
        <v>0</v>
      </c>
      <c r="V217" s="52">
        <f t="shared" si="64"/>
        <v>0</v>
      </c>
      <c r="W217" s="52">
        <f t="shared" si="65"/>
        <v>0</v>
      </c>
      <c r="X217" s="52">
        <f t="shared" si="66"/>
        <v>0</v>
      </c>
      <c r="Y217" s="333" t="b">
        <f t="shared" si="67"/>
        <v>0</v>
      </c>
      <c r="Z217" s="221">
        <f t="shared" si="68"/>
        <v>1</v>
      </c>
    </row>
    <row r="218" spans="1:26" x14ac:dyDescent="0.2">
      <c r="A218" s="216">
        <v>209</v>
      </c>
      <c r="B218" s="39"/>
      <c r="C218" s="39"/>
      <c r="D218" s="39"/>
      <c r="E218" s="38"/>
      <c r="F218" s="38"/>
      <c r="G218" s="38"/>
      <c r="H218" s="38"/>
      <c r="I218" s="67" t="str">
        <f t="shared" si="57"/>
        <v/>
      </c>
      <c r="J218" s="67" t="str">
        <f t="shared" si="58"/>
        <v/>
      </c>
      <c r="K218" s="52">
        <f t="shared" si="69"/>
        <v>0</v>
      </c>
      <c r="L218" s="52">
        <f t="shared" si="70"/>
        <v>0</v>
      </c>
      <c r="M218" s="50">
        <f t="shared" si="59"/>
        <v>0</v>
      </c>
      <c r="N218" s="50">
        <f t="shared" si="60"/>
        <v>0</v>
      </c>
      <c r="O218" s="50">
        <f t="shared" si="71"/>
        <v>0</v>
      </c>
      <c r="P218" s="50">
        <f t="shared" si="72"/>
        <v>0</v>
      </c>
      <c r="Q218" s="50">
        <f t="shared" si="73"/>
        <v>0</v>
      </c>
      <c r="R218" s="50">
        <f t="shared" si="74"/>
        <v>0</v>
      </c>
      <c r="S218" s="52">
        <f t="shared" si="61"/>
        <v>0</v>
      </c>
      <c r="T218" s="52">
        <f t="shared" si="62"/>
        <v>0</v>
      </c>
      <c r="U218" s="52">
        <f t="shared" si="63"/>
        <v>0</v>
      </c>
      <c r="V218" s="52">
        <f t="shared" si="64"/>
        <v>0</v>
      </c>
      <c r="W218" s="52">
        <f t="shared" si="65"/>
        <v>0</v>
      </c>
      <c r="X218" s="52">
        <f t="shared" si="66"/>
        <v>0</v>
      </c>
      <c r="Y218" s="333" t="b">
        <f t="shared" si="67"/>
        <v>0</v>
      </c>
      <c r="Z218" s="221">
        <f t="shared" si="68"/>
        <v>1</v>
      </c>
    </row>
    <row r="219" spans="1:26" x14ac:dyDescent="0.2">
      <c r="A219" s="216">
        <v>210</v>
      </c>
      <c r="B219" s="39"/>
      <c r="C219" s="39"/>
      <c r="D219" s="39"/>
      <c r="E219" s="38"/>
      <c r="F219" s="38"/>
      <c r="G219" s="38"/>
      <c r="H219" s="38"/>
      <c r="I219" s="67" t="str">
        <f t="shared" si="57"/>
        <v/>
      </c>
      <c r="J219" s="67" t="str">
        <f t="shared" si="58"/>
        <v/>
      </c>
      <c r="K219" s="52">
        <f t="shared" si="69"/>
        <v>0</v>
      </c>
      <c r="L219" s="52">
        <f t="shared" si="70"/>
        <v>0</v>
      </c>
      <c r="M219" s="50">
        <f t="shared" si="59"/>
        <v>0</v>
      </c>
      <c r="N219" s="50">
        <f t="shared" si="60"/>
        <v>0</v>
      </c>
      <c r="O219" s="50">
        <f t="shared" si="71"/>
        <v>0</v>
      </c>
      <c r="P219" s="50">
        <f t="shared" si="72"/>
        <v>0</v>
      </c>
      <c r="Q219" s="50">
        <f t="shared" si="73"/>
        <v>0</v>
      </c>
      <c r="R219" s="50">
        <f t="shared" si="74"/>
        <v>0</v>
      </c>
      <c r="S219" s="52">
        <f t="shared" si="61"/>
        <v>0</v>
      </c>
      <c r="T219" s="52">
        <f t="shared" si="62"/>
        <v>0</v>
      </c>
      <c r="U219" s="52">
        <f t="shared" si="63"/>
        <v>0</v>
      </c>
      <c r="V219" s="52">
        <f t="shared" si="64"/>
        <v>0</v>
      </c>
      <c r="W219" s="52">
        <f t="shared" si="65"/>
        <v>0</v>
      </c>
      <c r="X219" s="52">
        <f t="shared" si="66"/>
        <v>0</v>
      </c>
      <c r="Y219" s="333" t="b">
        <f t="shared" si="67"/>
        <v>0</v>
      </c>
      <c r="Z219" s="221">
        <f t="shared" si="68"/>
        <v>1</v>
      </c>
    </row>
    <row r="220" spans="1:26" x14ac:dyDescent="0.2">
      <c r="A220" s="216">
        <v>211</v>
      </c>
      <c r="B220" s="39"/>
      <c r="C220" s="39"/>
      <c r="D220" s="39"/>
      <c r="E220" s="38"/>
      <c r="F220" s="38"/>
      <c r="G220" s="38"/>
      <c r="H220" s="38"/>
      <c r="I220" s="67" t="str">
        <f t="shared" si="57"/>
        <v/>
      </c>
      <c r="J220" s="67" t="str">
        <f t="shared" si="58"/>
        <v/>
      </c>
      <c r="K220" s="52">
        <f t="shared" si="69"/>
        <v>0</v>
      </c>
      <c r="L220" s="52">
        <f t="shared" si="70"/>
        <v>0</v>
      </c>
      <c r="M220" s="50">
        <f t="shared" si="59"/>
        <v>0</v>
      </c>
      <c r="N220" s="50">
        <f t="shared" si="60"/>
        <v>0</v>
      </c>
      <c r="O220" s="50">
        <f t="shared" si="71"/>
        <v>0</v>
      </c>
      <c r="P220" s="50">
        <f t="shared" si="72"/>
        <v>0</v>
      </c>
      <c r="Q220" s="50">
        <f t="shared" si="73"/>
        <v>0</v>
      </c>
      <c r="R220" s="50">
        <f t="shared" si="74"/>
        <v>0</v>
      </c>
      <c r="S220" s="52">
        <f t="shared" si="61"/>
        <v>0</v>
      </c>
      <c r="T220" s="52">
        <f t="shared" si="62"/>
        <v>0</v>
      </c>
      <c r="U220" s="52">
        <f t="shared" si="63"/>
        <v>0</v>
      </c>
      <c r="V220" s="52">
        <f t="shared" si="64"/>
        <v>0</v>
      </c>
      <c r="W220" s="52">
        <f t="shared" si="65"/>
        <v>0</v>
      </c>
      <c r="X220" s="52">
        <f t="shared" si="66"/>
        <v>0</v>
      </c>
      <c r="Y220" s="333" t="b">
        <f t="shared" si="67"/>
        <v>0</v>
      </c>
      <c r="Z220" s="221">
        <f t="shared" si="68"/>
        <v>1</v>
      </c>
    </row>
    <row r="221" spans="1:26" x14ac:dyDescent="0.2">
      <c r="A221" s="216">
        <v>212</v>
      </c>
      <c r="B221" s="39"/>
      <c r="C221" s="39"/>
      <c r="D221" s="39"/>
      <c r="E221" s="38"/>
      <c r="F221" s="38"/>
      <c r="G221" s="38"/>
      <c r="H221" s="38"/>
      <c r="I221" s="67" t="str">
        <f t="shared" si="57"/>
        <v/>
      </c>
      <c r="J221" s="67" t="str">
        <f t="shared" si="58"/>
        <v/>
      </c>
      <c r="K221" s="52">
        <f t="shared" si="69"/>
        <v>0</v>
      </c>
      <c r="L221" s="52">
        <f t="shared" si="70"/>
        <v>0</v>
      </c>
      <c r="M221" s="50">
        <f t="shared" si="59"/>
        <v>0</v>
      </c>
      <c r="N221" s="50">
        <f t="shared" si="60"/>
        <v>0</v>
      </c>
      <c r="O221" s="50">
        <f t="shared" si="71"/>
        <v>0</v>
      </c>
      <c r="P221" s="50">
        <f t="shared" si="72"/>
        <v>0</v>
      </c>
      <c r="Q221" s="50">
        <f t="shared" si="73"/>
        <v>0</v>
      </c>
      <c r="R221" s="50">
        <f t="shared" si="74"/>
        <v>0</v>
      </c>
      <c r="S221" s="52">
        <f t="shared" si="61"/>
        <v>0</v>
      </c>
      <c r="T221" s="52">
        <f t="shared" si="62"/>
        <v>0</v>
      </c>
      <c r="U221" s="52">
        <f t="shared" si="63"/>
        <v>0</v>
      </c>
      <c r="V221" s="52">
        <f t="shared" si="64"/>
        <v>0</v>
      </c>
      <c r="W221" s="52">
        <f t="shared" si="65"/>
        <v>0</v>
      </c>
      <c r="X221" s="52">
        <f t="shared" si="66"/>
        <v>0</v>
      </c>
      <c r="Y221" s="333" t="b">
        <f t="shared" si="67"/>
        <v>0</v>
      </c>
      <c r="Z221" s="221">
        <f t="shared" si="68"/>
        <v>1</v>
      </c>
    </row>
    <row r="222" spans="1:26" x14ac:dyDescent="0.2">
      <c r="A222" s="216">
        <v>213</v>
      </c>
      <c r="B222" s="39"/>
      <c r="C222" s="39"/>
      <c r="D222" s="39"/>
      <c r="E222" s="38"/>
      <c r="F222" s="38"/>
      <c r="G222" s="38"/>
      <c r="H222" s="38"/>
      <c r="I222" s="67" t="str">
        <f t="shared" si="57"/>
        <v/>
      </c>
      <c r="J222" s="67" t="str">
        <f t="shared" si="58"/>
        <v/>
      </c>
      <c r="K222" s="52">
        <f t="shared" si="69"/>
        <v>0</v>
      </c>
      <c r="L222" s="52">
        <f t="shared" si="70"/>
        <v>0</v>
      </c>
      <c r="M222" s="50">
        <f t="shared" si="59"/>
        <v>0</v>
      </c>
      <c r="N222" s="50">
        <f t="shared" si="60"/>
        <v>0</v>
      </c>
      <c r="O222" s="50">
        <f t="shared" si="71"/>
        <v>0</v>
      </c>
      <c r="P222" s="50">
        <f t="shared" si="72"/>
        <v>0</v>
      </c>
      <c r="Q222" s="50">
        <f t="shared" si="73"/>
        <v>0</v>
      </c>
      <c r="R222" s="50">
        <f t="shared" si="74"/>
        <v>0</v>
      </c>
      <c r="S222" s="52">
        <f t="shared" si="61"/>
        <v>0</v>
      </c>
      <c r="T222" s="52">
        <f t="shared" si="62"/>
        <v>0</v>
      </c>
      <c r="U222" s="52">
        <f t="shared" si="63"/>
        <v>0</v>
      </c>
      <c r="V222" s="52">
        <f t="shared" si="64"/>
        <v>0</v>
      </c>
      <c r="W222" s="52">
        <f t="shared" si="65"/>
        <v>0</v>
      </c>
      <c r="X222" s="52">
        <f t="shared" si="66"/>
        <v>0</v>
      </c>
      <c r="Y222" s="333" t="b">
        <f t="shared" si="67"/>
        <v>0</v>
      </c>
      <c r="Z222" s="221">
        <f t="shared" si="68"/>
        <v>1</v>
      </c>
    </row>
    <row r="223" spans="1:26" x14ac:dyDescent="0.2">
      <c r="A223" s="216">
        <v>214</v>
      </c>
      <c r="B223" s="39"/>
      <c r="C223" s="39"/>
      <c r="D223" s="39"/>
      <c r="E223" s="38"/>
      <c r="F223" s="38"/>
      <c r="G223" s="38"/>
      <c r="H223" s="38"/>
      <c r="I223" s="67" t="str">
        <f t="shared" si="57"/>
        <v/>
      </c>
      <c r="J223" s="67" t="str">
        <f t="shared" si="58"/>
        <v/>
      </c>
      <c r="K223" s="52">
        <f t="shared" si="69"/>
        <v>0</v>
      </c>
      <c r="L223" s="52">
        <f t="shared" si="70"/>
        <v>0</v>
      </c>
      <c r="M223" s="50">
        <f t="shared" si="59"/>
        <v>0</v>
      </c>
      <c r="N223" s="50">
        <f t="shared" si="60"/>
        <v>0</v>
      </c>
      <c r="O223" s="50">
        <f t="shared" si="71"/>
        <v>0</v>
      </c>
      <c r="P223" s="50">
        <f t="shared" si="72"/>
        <v>0</v>
      </c>
      <c r="Q223" s="50">
        <f t="shared" si="73"/>
        <v>0</v>
      </c>
      <c r="R223" s="50">
        <f t="shared" si="74"/>
        <v>0</v>
      </c>
      <c r="S223" s="52">
        <f t="shared" si="61"/>
        <v>0</v>
      </c>
      <c r="T223" s="52">
        <f t="shared" si="62"/>
        <v>0</v>
      </c>
      <c r="U223" s="52">
        <f t="shared" si="63"/>
        <v>0</v>
      </c>
      <c r="V223" s="52">
        <f t="shared" si="64"/>
        <v>0</v>
      </c>
      <c r="W223" s="52">
        <f t="shared" si="65"/>
        <v>0</v>
      </c>
      <c r="X223" s="52">
        <f t="shared" si="66"/>
        <v>0</v>
      </c>
      <c r="Y223" s="333" t="b">
        <f t="shared" si="67"/>
        <v>0</v>
      </c>
      <c r="Z223" s="221">
        <f t="shared" si="68"/>
        <v>1</v>
      </c>
    </row>
    <row r="224" spans="1:26" x14ac:dyDescent="0.2">
      <c r="A224" s="216">
        <v>215</v>
      </c>
      <c r="B224" s="39"/>
      <c r="C224" s="39"/>
      <c r="D224" s="39"/>
      <c r="E224" s="38"/>
      <c r="F224" s="38"/>
      <c r="G224" s="38"/>
      <c r="H224" s="38"/>
      <c r="I224" s="67" t="str">
        <f t="shared" si="57"/>
        <v/>
      </c>
      <c r="J224" s="67" t="str">
        <f t="shared" si="58"/>
        <v/>
      </c>
      <c r="K224" s="52">
        <f t="shared" si="69"/>
        <v>0</v>
      </c>
      <c r="L224" s="52">
        <f t="shared" si="70"/>
        <v>0</v>
      </c>
      <c r="M224" s="50">
        <f t="shared" si="59"/>
        <v>0</v>
      </c>
      <c r="N224" s="50">
        <f t="shared" si="60"/>
        <v>0</v>
      </c>
      <c r="O224" s="50">
        <f t="shared" si="71"/>
        <v>0</v>
      </c>
      <c r="P224" s="50">
        <f t="shared" si="72"/>
        <v>0</v>
      </c>
      <c r="Q224" s="50">
        <f t="shared" si="73"/>
        <v>0</v>
      </c>
      <c r="R224" s="50">
        <f t="shared" si="74"/>
        <v>0</v>
      </c>
      <c r="S224" s="52">
        <f t="shared" si="61"/>
        <v>0</v>
      </c>
      <c r="T224" s="52">
        <f t="shared" si="62"/>
        <v>0</v>
      </c>
      <c r="U224" s="52">
        <f t="shared" si="63"/>
        <v>0</v>
      </c>
      <c r="V224" s="52">
        <f t="shared" si="64"/>
        <v>0</v>
      </c>
      <c r="W224" s="52">
        <f t="shared" si="65"/>
        <v>0</v>
      </c>
      <c r="X224" s="52">
        <f t="shared" si="66"/>
        <v>0</v>
      </c>
      <c r="Y224" s="333" t="b">
        <f t="shared" si="67"/>
        <v>0</v>
      </c>
      <c r="Z224" s="221">
        <f t="shared" si="68"/>
        <v>1</v>
      </c>
    </row>
    <row r="225" spans="1:26" x14ac:dyDescent="0.2">
      <c r="A225" s="216">
        <v>216</v>
      </c>
      <c r="B225" s="39"/>
      <c r="C225" s="39"/>
      <c r="D225" s="39"/>
      <c r="E225" s="38"/>
      <c r="F225" s="38"/>
      <c r="G225" s="38"/>
      <c r="H225" s="38"/>
      <c r="I225" s="67" t="str">
        <f t="shared" si="57"/>
        <v/>
      </c>
      <c r="J225" s="67" t="str">
        <f t="shared" si="58"/>
        <v/>
      </c>
      <c r="K225" s="52">
        <f t="shared" si="69"/>
        <v>0</v>
      </c>
      <c r="L225" s="52">
        <f t="shared" si="70"/>
        <v>0</v>
      </c>
      <c r="M225" s="50">
        <f t="shared" si="59"/>
        <v>0</v>
      </c>
      <c r="N225" s="50">
        <f t="shared" si="60"/>
        <v>0</v>
      </c>
      <c r="O225" s="50">
        <f t="shared" si="71"/>
        <v>0</v>
      </c>
      <c r="P225" s="50">
        <f t="shared" si="72"/>
        <v>0</v>
      </c>
      <c r="Q225" s="50">
        <f t="shared" si="73"/>
        <v>0</v>
      </c>
      <c r="R225" s="50">
        <f t="shared" si="74"/>
        <v>0</v>
      </c>
      <c r="S225" s="52">
        <f t="shared" si="61"/>
        <v>0</v>
      </c>
      <c r="T225" s="52">
        <f t="shared" si="62"/>
        <v>0</v>
      </c>
      <c r="U225" s="52">
        <f t="shared" si="63"/>
        <v>0</v>
      </c>
      <c r="V225" s="52">
        <f t="shared" si="64"/>
        <v>0</v>
      </c>
      <c r="W225" s="52">
        <f t="shared" si="65"/>
        <v>0</v>
      </c>
      <c r="X225" s="52">
        <f t="shared" si="66"/>
        <v>0</v>
      </c>
      <c r="Y225" s="333" t="b">
        <f t="shared" si="67"/>
        <v>0</v>
      </c>
      <c r="Z225" s="221">
        <f t="shared" si="68"/>
        <v>1</v>
      </c>
    </row>
    <row r="226" spans="1:26" x14ac:dyDescent="0.2">
      <c r="A226" s="216">
        <v>217</v>
      </c>
      <c r="B226" s="39"/>
      <c r="C226" s="39"/>
      <c r="D226" s="39"/>
      <c r="E226" s="38"/>
      <c r="F226" s="38"/>
      <c r="G226" s="38"/>
      <c r="H226" s="38"/>
      <c r="I226" s="67" t="str">
        <f t="shared" si="57"/>
        <v/>
      </c>
      <c r="J226" s="67" t="str">
        <f t="shared" si="58"/>
        <v/>
      </c>
      <c r="K226" s="52">
        <f t="shared" si="69"/>
        <v>0</v>
      </c>
      <c r="L226" s="52">
        <f t="shared" si="70"/>
        <v>0</v>
      </c>
      <c r="M226" s="50">
        <f t="shared" si="59"/>
        <v>0</v>
      </c>
      <c r="N226" s="50">
        <f t="shared" si="60"/>
        <v>0</v>
      </c>
      <c r="O226" s="50">
        <f t="shared" si="71"/>
        <v>0</v>
      </c>
      <c r="P226" s="50">
        <f t="shared" si="72"/>
        <v>0</v>
      </c>
      <c r="Q226" s="50">
        <f t="shared" si="73"/>
        <v>0</v>
      </c>
      <c r="R226" s="50">
        <f t="shared" si="74"/>
        <v>0</v>
      </c>
      <c r="S226" s="52">
        <f t="shared" si="61"/>
        <v>0</v>
      </c>
      <c r="T226" s="52">
        <f t="shared" si="62"/>
        <v>0</v>
      </c>
      <c r="U226" s="52">
        <f t="shared" si="63"/>
        <v>0</v>
      </c>
      <c r="V226" s="52">
        <f t="shared" si="64"/>
        <v>0</v>
      </c>
      <c r="W226" s="52">
        <f t="shared" si="65"/>
        <v>0</v>
      </c>
      <c r="X226" s="52">
        <f t="shared" si="66"/>
        <v>0</v>
      </c>
      <c r="Y226" s="333" t="b">
        <f t="shared" si="67"/>
        <v>0</v>
      </c>
      <c r="Z226" s="221">
        <f t="shared" si="68"/>
        <v>1</v>
      </c>
    </row>
    <row r="227" spans="1:26" x14ac:dyDescent="0.2">
      <c r="A227" s="216">
        <v>218</v>
      </c>
      <c r="B227" s="39"/>
      <c r="C227" s="39"/>
      <c r="D227" s="39"/>
      <c r="E227" s="38"/>
      <c r="F227" s="38"/>
      <c r="G227" s="38"/>
      <c r="H227" s="38"/>
      <c r="I227" s="67" t="str">
        <f t="shared" si="57"/>
        <v/>
      </c>
      <c r="J227" s="67" t="str">
        <f t="shared" si="58"/>
        <v/>
      </c>
      <c r="K227" s="52">
        <f t="shared" si="69"/>
        <v>0</v>
      </c>
      <c r="L227" s="52">
        <f t="shared" si="70"/>
        <v>0</v>
      </c>
      <c r="M227" s="50">
        <f t="shared" si="59"/>
        <v>0</v>
      </c>
      <c r="N227" s="50">
        <f t="shared" si="60"/>
        <v>0</v>
      </c>
      <c r="O227" s="50">
        <f t="shared" si="71"/>
        <v>0</v>
      </c>
      <c r="P227" s="50">
        <f t="shared" si="72"/>
        <v>0</v>
      </c>
      <c r="Q227" s="50">
        <f t="shared" si="73"/>
        <v>0</v>
      </c>
      <c r="R227" s="50">
        <f t="shared" si="74"/>
        <v>0</v>
      </c>
      <c r="S227" s="52">
        <f t="shared" si="61"/>
        <v>0</v>
      </c>
      <c r="T227" s="52">
        <f t="shared" si="62"/>
        <v>0</v>
      </c>
      <c r="U227" s="52">
        <f t="shared" si="63"/>
        <v>0</v>
      </c>
      <c r="V227" s="52">
        <f t="shared" si="64"/>
        <v>0</v>
      </c>
      <c r="W227" s="52">
        <f t="shared" si="65"/>
        <v>0</v>
      </c>
      <c r="X227" s="52">
        <f t="shared" si="66"/>
        <v>0</v>
      </c>
      <c r="Y227" s="333" t="b">
        <f t="shared" si="67"/>
        <v>0</v>
      </c>
      <c r="Z227" s="221">
        <f t="shared" si="68"/>
        <v>1</v>
      </c>
    </row>
    <row r="228" spans="1:26" x14ac:dyDescent="0.2">
      <c r="A228" s="216">
        <v>219</v>
      </c>
      <c r="B228" s="39"/>
      <c r="C228" s="39"/>
      <c r="D228" s="39"/>
      <c r="E228" s="38"/>
      <c r="F228" s="38"/>
      <c r="G228" s="38"/>
      <c r="H228" s="38"/>
      <c r="I228" s="67" t="str">
        <f t="shared" si="57"/>
        <v/>
      </c>
      <c r="J228" s="67" t="str">
        <f t="shared" si="58"/>
        <v/>
      </c>
      <c r="K228" s="52">
        <f t="shared" si="69"/>
        <v>0</v>
      </c>
      <c r="L228" s="52">
        <f t="shared" si="70"/>
        <v>0</v>
      </c>
      <c r="M228" s="50">
        <f t="shared" si="59"/>
        <v>0</v>
      </c>
      <c r="N228" s="50">
        <f t="shared" si="60"/>
        <v>0</v>
      </c>
      <c r="O228" s="50">
        <f t="shared" si="71"/>
        <v>0</v>
      </c>
      <c r="P228" s="50">
        <f t="shared" si="72"/>
        <v>0</v>
      </c>
      <c r="Q228" s="50">
        <f t="shared" si="73"/>
        <v>0</v>
      </c>
      <c r="R228" s="50">
        <f t="shared" si="74"/>
        <v>0</v>
      </c>
      <c r="S228" s="52">
        <f t="shared" si="61"/>
        <v>0</v>
      </c>
      <c r="T228" s="52">
        <f t="shared" si="62"/>
        <v>0</v>
      </c>
      <c r="U228" s="52">
        <f t="shared" si="63"/>
        <v>0</v>
      </c>
      <c r="V228" s="52">
        <f t="shared" si="64"/>
        <v>0</v>
      </c>
      <c r="W228" s="52">
        <f t="shared" si="65"/>
        <v>0</v>
      </c>
      <c r="X228" s="52">
        <f t="shared" si="66"/>
        <v>0</v>
      </c>
      <c r="Y228" s="333" t="b">
        <f t="shared" si="67"/>
        <v>0</v>
      </c>
      <c r="Z228" s="221">
        <f t="shared" si="68"/>
        <v>1</v>
      </c>
    </row>
    <row r="229" spans="1:26" x14ac:dyDescent="0.2">
      <c r="A229" s="216">
        <v>220</v>
      </c>
      <c r="B229" s="39"/>
      <c r="C229" s="39"/>
      <c r="D229" s="39"/>
      <c r="E229" s="38"/>
      <c r="F229" s="38"/>
      <c r="G229" s="38"/>
      <c r="H229" s="38"/>
      <c r="I229" s="67" t="str">
        <f t="shared" si="57"/>
        <v/>
      </c>
      <c r="J229" s="67" t="str">
        <f t="shared" si="58"/>
        <v/>
      </c>
      <c r="K229" s="52">
        <f t="shared" si="69"/>
        <v>0</v>
      </c>
      <c r="L229" s="52">
        <f t="shared" si="70"/>
        <v>0</v>
      </c>
      <c r="M229" s="50">
        <f t="shared" si="59"/>
        <v>0</v>
      </c>
      <c r="N229" s="50">
        <f t="shared" si="60"/>
        <v>0</v>
      </c>
      <c r="O229" s="50">
        <f t="shared" si="71"/>
        <v>0</v>
      </c>
      <c r="P229" s="50">
        <f t="shared" si="72"/>
        <v>0</v>
      </c>
      <c r="Q229" s="50">
        <f t="shared" si="73"/>
        <v>0</v>
      </c>
      <c r="R229" s="50">
        <f t="shared" si="74"/>
        <v>0</v>
      </c>
      <c r="S229" s="52">
        <f t="shared" si="61"/>
        <v>0</v>
      </c>
      <c r="T229" s="52">
        <f t="shared" si="62"/>
        <v>0</v>
      </c>
      <c r="U229" s="52">
        <f t="shared" si="63"/>
        <v>0</v>
      </c>
      <c r="V229" s="52">
        <f t="shared" si="64"/>
        <v>0</v>
      </c>
      <c r="W229" s="52">
        <f t="shared" si="65"/>
        <v>0</v>
      </c>
      <c r="X229" s="52">
        <f t="shared" si="66"/>
        <v>0</v>
      </c>
      <c r="Y229" s="333" t="b">
        <f t="shared" si="67"/>
        <v>0</v>
      </c>
      <c r="Z229" s="221">
        <f t="shared" si="68"/>
        <v>1</v>
      </c>
    </row>
    <row r="230" spans="1:26" x14ac:dyDescent="0.2">
      <c r="A230" s="216">
        <v>221</v>
      </c>
      <c r="B230" s="39"/>
      <c r="C230" s="39"/>
      <c r="D230" s="39"/>
      <c r="E230" s="38"/>
      <c r="F230" s="38"/>
      <c r="G230" s="38"/>
      <c r="H230" s="38"/>
      <c r="I230" s="67" t="str">
        <f t="shared" si="57"/>
        <v/>
      </c>
      <c r="J230" s="67" t="str">
        <f t="shared" si="58"/>
        <v/>
      </c>
      <c r="K230" s="52">
        <f t="shared" si="69"/>
        <v>0</v>
      </c>
      <c r="L230" s="52">
        <f t="shared" si="70"/>
        <v>0</v>
      </c>
      <c r="M230" s="50">
        <f t="shared" si="59"/>
        <v>0</v>
      </c>
      <c r="N230" s="50">
        <f t="shared" si="60"/>
        <v>0</v>
      </c>
      <c r="O230" s="50">
        <f t="shared" si="71"/>
        <v>0</v>
      </c>
      <c r="P230" s="50">
        <f t="shared" si="72"/>
        <v>0</v>
      </c>
      <c r="Q230" s="50">
        <f t="shared" si="73"/>
        <v>0</v>
      </c>
      <c r="R230" s="50">
        <f t="shared" si="74"/>
        <v>0</v>
      </c>
      <c r="S230" s="52">
        <f t="shared" si="61"/>
        <v>0</v>
      </c>
      <c r="T230" s="52">
        <f t="shared" si="62"/>
        <v>0</v>
      </c>
      <c r="U230" s="52">
        <f t="shared" si="63"/>
        <v>0</v>
      </c>
      <c r="V230" s="52">
        <f t="shared" si="64"/>
        <v>0</v>
      </c>
      <c r="W230" s="52">
        <f t="shared" si="65"/>
        <v>0</v>
      </c>
      <c r="X230" s="52">
        <f t="shared" si="66"/>
        <v>0</v>
      </c>
      <c r="Y230" s="333" t="b">
        <f t="shared" si="67"/>
        <v>0</v>
      </c>
      <c r="Z230" s="221">
        <f t="shared" si="68"/>
        <v>1</v>
      </c>
    </row>
    <row r="231" spans="1:26" x14ac:dyDescent="0.2">
      <c r="A231" s="216">
        <v>222</v>
      </c>
      <c r="B231" s="39"/>
      <c r="C231" s="39"/>
      <c r="D231" s="39"/>
      <c r="E231" s="38"/>
      <c r="F231" s="38"/>
      <c r="G231" s="38"/>
      <c r="H231" s="38"/>
      <c r="I231" s="67" t="str">
        <f t="shared" si="57"/>
        <v/>
      </c>
      <c r="J231" s="67" t="str">
        <f t="shared" si="58"/>
        <v/>
      </c>
      <c r="K231" s="52">
        <f t="shared" si="69"/>
        <v>0</v>
      </c>
      <c r="L231" s="52">
        <f t="shared" si="70"/>
        <v>0</v>
      </c>
      <c r="M231" s="50">
        <f t="shared" si="59"/>
        <v>0</v>
      </c>
      <c r="N231" s="50">
        <f t="shared" si="60"/>
        <v>0</v>
      </c>
      <c r="O231" s="50">
        <f t="shared" si="71"/>
        <v>0</v>
      </c>
      <c r="P231" s="50">
        <f t="shared" si="72"/>
        <v>0</v>
      </c>
      <c r="Q231" s="50">
        <f t="shared" si="73"/>
        <v>0</v>
      </c>
      <c r="R231" s="50">
        <f t="shared" si="74"/>
        <v>0</v>
      </c>
      <c r="S231" s="52">
        <f t="shared" si="61"/>
        <v>0</v>
      </c>
      <c r="T231" s="52">
        <f t="shared" si="62"/>
        <v>0</v>
      </c>
      <c r="U231" s="52">
        <f t="shared" si="63"/>
        <v>0</v>
      </c>
      <c r="V231" s="52">
        <f t="shared" si="64"/>
        <v>0</v>
      </c>
      <c r="W231" s="52">
        <f t="shared" si="65"/>
        <v>0</v>
      </c>
      <c r="X231" s="52">
        <f t="shared" si="66"/>
        <v>0</v>
      </c>
      <c r="Y231" s="333" t="b">
        <f t="shared" si="67"/>
        <v>0</v>
      </c>
      <c r="Z231" s="221">
        <f t="shared" si="68"/>
        <v>1</v>
      </c>
    </row>
    <row r="232" spans="1:26" x14ac:dyDescent="0.2">
      <c r="A232" s="216">
        <v>223</v>
      </c>
      <c r="B232" s="39"/>
      <c r="C232" s="39"/>
      <c r="D232" s="39"/>
      <c r="E232" s="38"/>
      <c r="F232" s="38"/>
      <c r="G232" s="38"/>
      <c r="H232" s="38"/>
      <c r="I232" s="67" t="str">
        <f t="shared" si="57"/>
        <v/>
      </c>
      <c r="J232" s="67" t="str">
        <f t="shared" si="58"/>
        <v/>
      </c>
      <c r="K232" s="52">
        <f t="shared" si="69"/>
        <v>0</v>
      </c>
      <c r="L232" s="52">
        <f t="shared" si="70"/>
        <v>0</v>
      </c>
      <c r="M232" s="50">
        <f t="shared" si="59"/>
        <v>0</v>
      </c>
      <c r="N232" s="50">
        <f t="shared" si="60"/>
        <v>0</v>
      </c>
      <c r="O232" s="50">
        <f t="shared" si="71"/>
        <v>0</v>
      </c>
      <c r="P232" s="50">
        <f t="shared" si="72"/>
        <v>0</v>
      </c>
      <c r="Q232" s="50">
        <f t="shared" si="73"/>
        <v>0</v>
      </c>
      <c r="R232" s="50">
        <f t="shared" si="74"/>
        <v>0</v>
      </c>
      <c r="S232" s="52">
        <f t="shared" si="61"/>
        <v>0</v>
      </c>
      <c r="T232" s="52">
        <f t="shared" si="62"/>
        <v>0</v>
      </c>
      <c r="U232" s="52">
        <f t="shared" si="63"/>
        <v>0</v>
      </c>
      <c r="V232" s="52">
        <f t="shared" si="64"/>
        <v>0</v>
      </c>
      <c r="W232" s="52">
        <f t="shared" si="65"/>
        <v>0</v>
      </c>
      <c r="X232" s="52">
        <f t="shared" si="66"/>
        <v>0</v>
      </c>
      <c r="Y232" s="333" t="b">
        <f t="shared" si="67"/>
        <v>0</v>
      </c>
      <c r="Z232" s="221">
        <f t="shared" si="68"/>
        <v>1</v>
      </c>
    </row>
    <row r="233" spans="1:26" x14ac:dyDescent="0.2">
      <c r="A233" s="216">
        <v>224</v>
      </c>
      <c r="B233" s="39"/>
      <c r="C233" s="39"/>
      <c r="D233" s="39"/>
      <c r="E233" s="38"/>
      <c r="F233" s="38"/>
      <c r="G233" s="38"/>
      <c r="H233" s="38"/>
      <c r="I233" s="67" t="str">
        <f t="shared" si="57"/>
        <v/>
      </c>
      <c r="J233" s="67" t="str">
        <f t="shared" si="58"/>
        <v/>
      </c>
      <c r="K233" s="52">
        <f t="shared" si="69"/>
        <v>0</v>
      </c>
      <c r="L233" s="52">
        <f t="shared" si="70"/>
        <v>0</v>
      </c>
      <c r="M233" s="50">
        <f t="shared" si="59"/>
        <v>0</v>
      </c>
      <c r="N233" s="50">
        <f t="shared" si="60"/>
        <v>0</v>
      </c>
      <c r="O233" s="50">
        <f t="shared" si="71"/>
        <v>0</v>
      </c>
      <c r="P233" s="50">
        <f t="shared" si="72"/>
        <v>0</v>
      </c>
      <c r="Q233" s="50">
        <f t="shared" si="73"/>
        <v>0</v>
      </c>
      <c r="R233" s="50">
        <f t="shared" si="74"/>
        <v>0</v>
      </c>
      <c r="S233" s="52">
        <f t="shared" si="61"/>
        <v>0</v>
      </c>
      <c r="T233" s="52">
        <f t="shared" si="62"/>
        <v>0</v>
      </c>
      <c r="U233" s="52">
        <f t="shared" si="63"/>
        <v>0</v>
      </c>
      <c r="V233" s="52">
        <f t="shared" si="64"/>
        <v>0</v>
      </c>
      <c r="W233" s="52">
        <f t="shared" si="65"/>
        <v>0</v>
      </c>
      <c r="X233" s="52">
        <f t="shared" si="66"/>
        <v>0</v>
      </c>
      <c r="Y233" s="333" t="b">
        <f t="shared" si="67"/>
        <v>0</v>
      </c>
      <c r="Z233" s="221">
        <f t="shared" si="68"/>
        <v>1</v>
      </c>
    </row>
    <row r="234" spans="1:26" x14ac:dyDescent="0.2">
      <c r="A234" s="216">
        <v>225</v>
      </c>
      <c r="B234" s="39"/>
      <c r="C234" s="39"/>
      <c r="D234" s="39"/>
      <c r="E234" s="38"/>
      <c r="F234" s="38"/>
      <c r="G234" s="38"/>
      <c r="H234" s="38"/>
      <c r="I234" s="67" t="str">
        <f t="shared" si="57"/>
        <v/>
      </c>
      <c r="J234" s="67" t="str">
        <f t="shared" si="58"/>
        <v/>
      </c>
      <c r="K234" s="52">
        <f t="shared" si="69"/>
        <v>0</v>
      </c>
      <c r="L234" s="52">
        <f t="shared" si="70"/>
        <v>0</v>
      </c>
      <c r="M234" s="50">
        <f t="shared" si="59"/>
        <v>0</v>
      </c>
      <c r="N234" s="50">
        <f t="shared" si="60"/>
        <v>0</v>
      </c>
      <c r="O234" s="50">
        <f t="shared" si="71"/>
        <v>0</v>
      </c>
      <c r="P234" s="50">
        <f t="shared" si="72"/>
        <v>0</v>
      </c>
      <c r="Q234" s="50">
        <f t="shared" si="73"/>
        <v>0</v>
      </c>
      <c r="R234" s="50">
        <f t="shared" si="74"/>
        <v>0</v>
      </c>
      <c r="S234" s="52">
        <f t="shared" si="61"/>
        <v>0</v>
      </c>
      <c r="T234" s="52">
        <f t="shared" si="62"/>
        <v>0</v>
      </c>
      <c r="U234" s="52">
        <f t="shared" si="63"/>
        <v>0</v>
      </c>
      <c r="V234" s="52">
        <f t="shared" si="64"/>
        <v>0</v>
      </c>
      <c r="W234" s="52">
        <f t="shared" si="65"/>
        <v>0</v>
      </c>
      <c r="X234" s="52">
        <f t="shared" si="66"/>
        <v>0</v>
      </c>
      <c r="Y234" s="333" t="b">
        <f t="shared" si="67"/>
        <v>0</v>
      </c>
      <c r="Z234" s="221">
        <f t="shared" si="68"/>
        <v>1</v>
      </c>
    </row>
    <row r="235" spans="1:26" x14ac:dyDescent="0.2">
      <c r="A235" s="216">
        <v>226</v>
      </c>
      <c r="B235" s="39"/>
      <c r="C235" s="39"/>
      <c r="D235" s="39"/>
      <c r="E235" s="38"/>
      <c r="F235" s="38"/>
      <c r="G235" s="38"/>
      <c r="H235" s="38"/>
      <c r="I235" s="67" t="str">
        <f t="shared" si="57"/>
        <v/>
      </c>
      <c r="J235" s="67" t="str">
        <f t="shared" si="58"/>
        <v/>
      </c>
      <c r="K235" s="52">
        <f t="shared" si="69"/>
        <v>0</v>
      </c>
      <c r="L235" s="52">
        <f t="shared" si="70"/>
        <v>0</v>
      </c>
      <c r="M235" s="50">
        <f t="shared" si="59"/>
        <v>0</v>
      </c>
      <c r="N235" s="50">
        <f t="shared" si="60"/>
        <v>0</v>
      </c>
      <c r="O235" s="50">
        <f t="shared" si="71"/>
        <v>0</v>
      </c>
      <c r="P235" s="50">
        <f t="shared" si="72"/>
        <v>0</v>
      </c>
      <c r="Q235" s="50">
        <f t="shared" si="73"/>
        <v>0</v>
      </c>
      <c r="R235" s="50">
        <f t="shared" si="74"/>
        <v>0</v>
      </c>
      <c r="S235" s="52">
        <f t="shared" si="61"/>
        <v>0</v>
      </c>
      <c r="T235" s="52">
        <f t="shared" si="62"/>
        <v>0</v>
      </c>
      <c r="U235" s="52">
        <f t="shared" si="63"/>
        <v>0</v>
      </c>
      <c r="V235" s="52">
        <f t="shared" si="64"/>
        <v>0</v>
      </c>
      <c r="W235" s="52">
        <f t="shared" si="65"/>
        <v>0</v>
      </c>
      <c r="X235" s="52">
        <f t="shared" si="66"/>
        <v>0</v>
      </c>
      <c r="Y235" s="333" t="b">
        <f t="shared" si="67"/>
        <v>0</v>
      </c>
      <c r="Z235" s="221">
        <f t="shared" si="68"/>
        <v>1</v>
      </c>
    </row>
    <row r="236" spans="1:26" x14ac:dyDescent="0.2">
      <c r="A236" s="216">
        <v>227</v>
      </c>
      <c r="B236" s="39"/>
      <c r="C236" s="39"/>
      <c r="D236" s="39"/>
      <c r="E236" s="38"/>
      <c r="F236" s="38"/>
      <c r="G236" s="38"/>
      <c r="H236" s="38"/>
      <c r="I236" s="67" t="str">
        <f t="shared" si="57"/>
        <v/>
      </c>
      <c r="J236" s="67" t="str">
        <f t="shared" si="58"/>
        <v/>
      </c>
      <c r="K236" s="52">
        <f t="shared" si="69"/>
        <v>0</v>
      </c>
      <c r="L236" s="52">
        <f t="shared" si="70"/>
        <v>0</v>
      </c>
      <c r="M236" s="50">
        <f t="shared" si="59"/>
        <v>0</v>
      </c>
      <c r="N236" s="50">
        <f t="shared" si="60"/>
        <v>0</v>
      </c>
      <c r="O236" s="50">
        <f t="shared" si="71"/>
        <v>0</v>
      </c>
      <c r="P236" s="50">
        <f t="shared" si="72"/>
        <v>0</v>
      </c>
      <c r="Q236" s="50">
        <f t="shared" si="73"/>
        <v>0</v>
      </c>
      <c r="R236" s="50">
        <f t="shared" si="74"/>
        <v>0</v>
      </c>
      <c r="S236" s="52">
        <f t="shared" si="61"/>
        <v>0</v>
      </c>
      <c r="T236" s="52">
        <f t="shared" si="62"/>
        <v>0</v>
      </c>
      <c r="U236" s="52">
        <f t="shared" si="63"/>
        <v>0</v>
      </c>
      <c r="V236" s="52">
        <f t="shared" si="64"/>
        <v>0</v>
      </c>
      <c r="W236" s="52">
        <f t="shared" si="65"/>
        <v>0</v>
      </c>
      <c r="X236" s="52">
        <f t="shared" si="66"/>
        <v>0</v>
      </c>
      <c r="Y236" s="333" t="b">
        <f t="shared" si="67"/>
        <v>0</v>
      </c>
      <c r="Z236" s="221">
        <f t="shared" si="68"/>
        <v>1</v>
      </c>
    </row>
    <row r="237" spans="1:26" x14ac:dyDescent="0.2">
      <c r="A237" s="216">
        <v>228</v>
      </c>
      <c r="B237" s="39"/>
      <c r="C237" s="39"/>
      <c r="D237" s="39"/>
      <c r="E237" s="38"/>
      <c r="F237" s="38"/>
      <c r="G237" s="38"/>
      <c r="H237" s="38"/>
      <c r="I237" s="67" t="str">
        <f t="shared" si="57"/>
        <v/>
      </c>
      <c r="J237" s="67" t="str">
        <f t="shared" si="58"/>
        <v/>
      </c>
      <c r="K237" s="52">
        <f t="shared" si="69"/>
        <v>0</v>
      </c>
      <c r="L237" s="52">
        <f t="shared" si="70"/>
        <v>0</v>
      </c>
      <c r="M237" s="50">
        <f t="shared" si="59"/>
        <v>0</v>
      </c>
      <c r="N237" s="50">
        <f t="shared" si="60"/>
        <v>0</v>
      </c>
      <c r="O237" s="50">
        <f t="shared" si="71"/>
        <v>0</v>
      </c>
      <c r="P237" s="50">
        <f t="shared" si="72"/>
        <v>0</v>
      </c>
      <c r="Q237" s="50">
        <f t="shared" si="73"/>
        <v>0</v>
      </c>
      <c r="R237" s="50">
        <f t="shared" si="74"/>
        <v>0</v>
      </c>
      <c r="S237" s="52">
        <f t="shared" si="61"/>
        <v>0</v>
      </c>
      <c r="T237" s="52">
        <f t="shared" si="62"/>
        <v>0</v>
      </c>
      <c r="U237" s="52">
        <f t="shared" si="63"/>
        <v>0</v>
      </c>
      <c r="V237" s="52">
        <f t="shared" si="64"/>
        <v>0</v>
      </c>
      <c r="W237" s="52">
        <f t="shared" si="65"/>
        <v>0</v>
      </c>
      <c r="X237" s="52">
        <f t="shared" si="66"/>
        <v>0</v>
      </c>
      <c r="Y237" s="333" t="b">
        <f t="shared" si="67"/>
        <v>0</v>
      </c>
      <c r="Z237" s="221">
        <f t="shared" si="68"/>
        <v>1</v>
      </c>
    </row>
    <row r="238" spans="1:26" x14ac:dyDescent="0.2">
      <c r="A238" s="216">
        <v>229</v>
      </c>
      <c r="B238" s="39"/>
      <c r="C238" s="39"/>
      <c r="D238" s="39"/>
      <c r="E238" s="38"/>
      <c r="F238" s="38"/>
      <c r="G238" s="38"/>
      <c r="H238" s="38"/>
      <c r="I238" s="67" t="str">
        <f t="shared" si="57"/>
        <v/>
      </c>
      <c r="J238" s="67" t="str">
        <f t="shared" si="58"/>
        <v/>
      </c>
      <c r="K238" s="52">
        <f t="shared" si="69"/>
        <v>0</v>
      </c>
      <c r="L238" s="52">
        <f t="shared" si="70"/>
        <v>0</v>
      </c>
      <c r="M238" s="50">
        <f t="shared" si="59"/>
        <v>0</v>
      </c>
      <c r="N238" s="50">
        <f t="shared" si="60"/>
        <v>0</v>
      </c>
      <c r="O238" s="50">
        <f t="shared" si="71"/>
        <v>0</v>
      </c>
      <c r="P238" s="50">
        <f t="shared" si="72"/>
        <v>0</v>
      </c>
      <c r="Q238" s="50">
        <f t="shared" si="73"/>
        <v>0</v>
      </c>
      <c r="R238" s="50">
        <f t="shared" si="74"/>
        <v>0</v>
      </c>
      <c r="S238" s="52">
        <f t="shared" si="61"/>
        <v>0</v>
      </c>
      <c r="T238" s="52">
        <f t="shared" si="62"/>
        <v>0</v>
      </c>
      <c r="U238" s="52">
        <f t="shared" si="63"/>
        <v>0</v>
      </c>
      <c r="V238" s="52">
        <f t="shared" si="64"/>
        <v>0</v>
      </c>
      <c r="W238" s="52">
        <f t="shared" si="65"/>
        <v>0</v>
      </c>
      <c r="X238" s="52">
        <f t="shared" si="66"/>
        <v>0</v>
      </c>
      <c r="Y238" s="333" t="b">
        <f t="shared" si="67"/>
        <v>0</v>
      </c>
      <c r="Z238" s="221">
        <f t="shared" si="68"/>
        <v>1</v>
      </c>
    </row>
    <row r="239" spans="1:26" x14ac:dyDescent="0.2">
      <c r="A239" s="216">
        <v>230</v>
      </c>
      <c r="B239" s="39"/>
      <c r="C239" s="39"/>
      <c r="D239" s="39"/>
      <c r="E239" s="38"/>
      <c r="F239" s="38"/>
      <c r="G239" s="38"/>
      <c r="H239" s="38"/>
      <c r="I239" s="67" t="str">
        <f t="shared" si="57"/>
        <v/>
      </c>
      <c r="J239" s="67" t="str">
        <f t="shared" si="58"/>
        <v/>
      </c>
      <c r="K239" s="52">
        <f t="shared" si="69"/>
        <v>0</v>
      </c>
      <c r="L239" s="52">
        <f t="shared" si="70"/>
        <v>0</v>
      </c>
      <c r="M239" s="50">
        <f t="shared" si="59"/>
        <v>0</v>
      </c>
      <c r="N239" s="50">
        <f t="shared" si="60"/>
        <v>0</v>
      </c>
      <c r="O239" s="50">
        <f t="shared" si="71"/>
        <v>0</v>
      </c>
      <c r="P239" s="50">
        <f t="shared" si="72"/>
        <v>0</v>
      </c>
      <c r="Q239" s="50">
        <f t="shared" si="73"/>
        <v>0</v>
      </c>
      <c r="R239" s="50">
        <f t="shared" si="74"/>
        <v>0</v>
      </c>
      <c r="S239" s="52">
        <f t="shared" si="61"/>
        <v>0</v>
      </c>
      <c r="T239" s="52">
        <f t="shared" si="62"/>
        <v>0</v>
      </c>
      <c r="U239" s="52">
        <f t="shared" si="63"/>
        <v>0</v>
      </c>
      <c r="V239" s="52">
        <f t="shared" si="64"/>
        <v>0</v>
      </c>
      <c r="W239" s="52">
        <f t="shared" si="65"/>
        <v>0</v>
      </c>
      <c r="X239" s="52">
        <f t="shared" si="66"/>
        <v>0</v>
      </c>
      <c r="Y239" s="333" t="b">
        <f t="shared" si="67"/>
        <v>0</v>
      </c>
      <c r="Z239" s="221">
        <f t="shared" si="68"/>
        <v>1</v>
      </c>
    </row>
    <row r="240" spans="1:26" x14ac:dyDescent="0.2">
      <c r="A240" s="216">
        <v>231</v>
      </c>
      <c r="B240" s="39"/>
      <c r="C240" s="39"/>
      <c r="D240" s="39"/>
      <c r="E240" s="38"/>
      <c r="F240" s="38"/>
      <c r="G240" s="38"/>
      <c r="H240" s="38"/>
      <c r="I240" s="67" t="str">
        <f t="shared" si="57"/>
        <v/>
      </c>
      <c r="J240" s="67" t="str">
        <f t="shared" si="58"/>
        <v/>
      </c>
      <c r="K240" s="52">
        <f t="shared" si="69"/>
        <v>0</v>
      </c>
      <c r="L240" s="52">
        <f t="shared" si="70"/>
        <v>0</v>
      </c>
      <c r="M240" s="50">
        <f t="shared" si="59"/>
        <v>0</v>
      </c>
      <c r="N240" s="50">
        <f t="shared" si="60"/>
        <v>0</v>
      </c>
      <c r="O240" s="50">
        <f t="shared" si="71"/>
        <v>0</v>
      </c>
      <c r="P240" s="50">
        <f t="shared" si="72"/>
        <v>0</v>
      </c>
      <c r="Q240" s="50">
        <f t="shared" si="73"/>
        <v>0</v>
      </c>
      <c r="R240" s="50">
        <f t="shared" si="74"/>
        <v>0</v>
      </c>
      <c r="S240" s="52">
        <f t="shared" si="61"/>
        <v>0</v>
      </c>
      <c r="T240" s="52">
        <f t="shared" si="62"/>
        <v>0</v>
      </c>
      <c r="U240" s="52">
        <f t="shared" si="63"/>
        <v>0</v>
      </c>
      <c r="V240" s="52">
        <f t="shared" si="64"/>
        <v>0</v>
      </c>
      <c r="W240" s="52">
        <f t="shared" si="65"/>
        <v>0</v>
      </c>
      <c r="X240" s="52">
        <f t="shared" si="66"/>
        <v>0</v>
      </c>
      <c r="Y240" s="333" t="b">
        <f t="shared" si="67"/>
        <v>0</v>
      </c>
      <c r="Z240" s="221">
        <f t="shared" si="68"/>
        <v>1</v>
      </c>
    </row>
    <row r="241" spans="1:26" x14ac:dyDescent="0.2">
      <c r="A241" s="216">
        <v>232</v>
      </c>
      <c r="B241" s="39"/>
      <c r="C241" s="39"/>
      <c r="D241" s="39"/>
      <c r="E241" s="38"/>
      <c r="F241" s="38"/>
      <c r="G241" s="38"/>
      <c r="H241" s="38"/>
      <c r="I241" s="67" t="str">
        <f t="shared" si="57"/>
        <v/>
      </c>
      <c r="J241" s="67" t="str">
        <f t="shared" si="58"/>
        <v/>
      </c>
      <c r="K241" s="52">
        <f t="shared" si="69"/>
        <v>0</v>
      </c>
      <c r="L241" s="52">
        <f t="shared" si="70"/>
        <v>0</v>
      </c>
      <c r="M241" s="50">
        <f t="shared" si="59"/>
        <v>0</v>
      </c>
      <c r="N241" s="50">
        <f t="shared" si="60"/>
        <v>0</v>
      </c>
      <c r="O241" s="50">
        <f t="shared" si="71"/>
        <v>0</v>
      </c>
      <c r="P241" s="50">
        <f t="shared" si="72"/>
        <v>0</v>
      </c>
      <c r="Q241" s="50">
        <f t="shared" si="73"/>
        <v>0</v>
      </c>
      <c r="R241" s="50">
        <f t="shared" si="74"/>
        <v>0</v>
      </c>
      <c r="S241" s="52">
        <f t="shared" si="61"/>
        <v>0</v>
      </c>
      <c r="T241" s="52">
        <f t="shared" si="62"/>
        <v>0</v>
      </c>
      <c r="U241" s="52">
        <f t="shared" si="63"/>
        <v>0</v>
      </c>
      <c r="V241" s="52">
        <f t="shared" si="64"/>
        <v>0</v>
      </c>
      <c r="W241" s="52">
        <f t="shared" si="65"/>
        <v>0</v>
      </c>
      <c r="X241" s="52">
        <f t="shared" si="66"/>
        <v>0</v>
      </c>
      <c r="Y241" s="333" t="b">
        <f t="shared" si="67"/>
        <v>0</v>
      </c>
      <c r="Z241" s="221">
        <f t="shared" si="68"/>
        <v>1</v>
      </c>
    </row>
    <row r="242" spans="1:26" x14ac:dyDescent="0.2">
      <c r="A242" s="216">
        <v>233</v>
      </c>
      <c r="B242" s="39"/>
      <c r="C242" s="39"/>
      <c r="D242" s="39"/>
      <c r="E242" s="38"/>
      <c r="F242" s="38"/>
      <c r="G242" s="38"/>
      <c r="H242" s="38"/>
      <c r="I242" s="67" t="str">
        <f t="shared" si="57"/>
        <v/>
      </c>
      <c r="J242" s="67" t="str">
        <f t="shared" si="58"/>
        <v/>
      </c>
      <c r="K242" s="52">
        <f t="shared" si="69"/>
        <v>0</v>
      </c>
      <c r="L242" s="52">
        <f t="shared" si="70"/>
        <v>0</v>
      </c>
      <c r="M242" s="50">
        <f t="shared" si="59"/>
        <v>0</v>
      </c>
      <c r="N242" s="50">
        <f t="shared" si="60"/>
        <v>0</v>
      </c>
      <c r="O242" s="50">
        <f t="shared" si="71"/>
        <v>0</v>
      </c>
      <c r="P242" s="50">
        <f t="shared" si="72"/>
        <v>0</v>
      </c>
      <c r="Q242" s="50">
        <f t="shared" si="73"/>
        <v>0</v>
      </c>
      <c r="R242" s="50">
        <f t="shared" si="74"/>
        <v>0</v>
      </c>
      <c r="S242" s="52">
        <f t="shared" si="61"/>
        <v>0</v>
      </c>
      <c r="T242" s="52">
        <f t="shared" si="62"/>
        <v>0</v>
      </c>
      <c r="U242" s="52">
        <f t="shared" si="63"/>
        <v>0</v>
      </c>
      <c r="V242" s="52">
        <f t="shared" si="64"/>
        <v>0</v>
      </c>
      <c r="W242" s="52">
        <f t="shared" si="65"/>
        <v>0</v>
      </c>
      <c r="X242" s="52">
        <f t="shared" si="66"/>
        <v>0</v>
      </c>
      <c r="Y242" s="333" t="b">
        <f t="shared" si="67"/>
        <v>0</v>
      </c>
      <c r="Z242" s="221">
        <f t="shared" si="68"/>
        <v>1</v>
      </c>
    </row>
    <row r="243" spans="1:26" x14ac:dyDescent="0.2">
      <c r="A243" s="216">
        <v>234</v>
      </c>
      <c r="B243" s="39"/>
      <c r="C243" s="39"/>
      <c r="D243" s="39"/>
      <c r="E243" s="38"/>
      <c r="F243" s="38"/>
      <c r="G243" s="38"/>
      <c r="H243" s="38"/>
      <c r="I243" s="67" t="str">
        <f t="shared" si="57"/>
        <v/>
      </c>
      <c r="J243" s="67" t="str">
        <f t="shared" si="58"/>
        <v/>
      </c>
      <c r="K243" s="52">
        <f t="shared" si="69"/>
        <v>0</v>
      </c>
      <c r="L243" s="52">
        <f t="shared" si="70"/>
        <v>0</v>
      </c>
      <c r="M243" s="50">
        <f t="shared" si="59"/>
        <v>0</v>
      </c>
      <c r="N243" s="50">
        <f t="shared" si="60"/>
        <v>0</v>
      </c>
      <c r="O243" s="50">
        <f t="shared" si="71"/>
        <v>0</v>
      </c>
      <c r="P243" s="50">
        <f t="shared" si="72"/>
        <v>0</v>
      </c>
      <c r="Q243" s="50">
        <f t="shared" si="73"/>
        <v>0</v>
      </c>
      <c r="R243" s="50">
        <f t="shared" si="74"/>
        <v>0</v>
      </c>
      <c r="S243" s="52">
        <f t="shared" si="61"/>
        <v>0</v>
      </c>
      <c r="T243" s="52">
        <f t="shared" si="62"/>
        <v>0</v>
      </c>
      <c r="U243" s="52">
        <f t="shared" si="63"/>
        <v>0</v>
      </c>
      <c r="V243" s="52">
        <f t="shared" si="64"/>
        <v>0</v>
      </c>
      <c r="W243" s="52">
        <f t="shared" si="65"/>
        <v>0</v>
      </c>
      <c r="X243" s="52">
        <f t="shared" si="66"/>
        <v>0</v>
      </c>
      <c r="Y243" s="333" t="b">
        <f t="shared" si="67"/>
        <v>0</v>
      </c>
      <c r="Z243" s="221">
        <f t="shared" si="68"/>
        <v>1</v>
      </c>
    </row>
    <row r="244" spans="1:26" x14ac:dyDescent="0.2">
      <c r="A244" s="216">
        <v>235</v>
      </c>
      <c r="B244" s="39"/>
      <c r="C244" s="39"/>
      <c r="D244" s="39"/>
      <c r="E244" s="38"/>
      <c r="F244" s="38"/>
      <c r="G244" s="38"/>
      <c r="H244" s="38"/>
      <c r="I244" s="67" t="str">
        <f t="shared" si="57"/>
        <v/>
      </c>
      <c r="J244" s="67" t="str">
        <f t="shared" si="58"/>
        <v/>
      </c>
      <c r="K244" s="52">
        <f t="shared" si="69"/>
        <v>0</v>
      </c>
      <c r="L244" s="52">
        <f t="shared" si="70"/>
        <v>0</v>
      </c>
      <c r="M244" s="50">
        <f t="shared" si="59"/>
        <v>0</v>
      </c>
      <c r="N244" s="50">
        <f t="shared" si="60"/>
        <v>0</v>
      </c>
      <c r="O244" s="50">
        <f t="shared" si="71"/>
        <v>0</v>
      </c>
      <c r="P244" s="50">
        <f t="shared" si="72"/>
        <v>0</v>
      </c>
      <c r="Q244" s="50">
        <f t="shared" si="73"/>
        <v>0</v>
      </c>
      <c r="R244" s="50">
        <f t="shared" si="74"/>
        <v>0</v>
      </c>
      <c r="S244" s="52">
        <f t="shared" si="61"/>
        <v>0</v>
      </c>
      <c r="T244" s="52">
        <f t="shared" si="62"/>
        <v>0</v>
      </c>
      <c r="U244" s="52">
        <f t="shared" si="63"/>
        <v>0</v>
      </c>
      <c r="V244" s="52">
        <f t="shared" si="64"/>
        <v>0</v>
      </c>
      <c r="W244" s="52">
        <f t="shared" si="65"/>
        <v>0</v>
      </c>
      <c r="X244" s="52">
        <f t="shared" si="66"/>
        <v>0</v>
      </c>
      <c r="Y244" s="333" t="b">
        <f t="shared" si="67"/>
        <v>0</v>
      </c>
      <c r="Z244" s="221">
        <f t="shared" si="68"/>
        <v>1</v>
      </c>
    </row>
    <row r="245" spans="1:26" x14ac:dyDescent="0.2">
      <c r="A245" s="216">
        <v>236</v>
      </c>
      <c r="B245" s="39"/>
      <c r="C245" s="39"/>
      <c r="D245" s="39"/>
      <c r="E245" s="38"/>
      <c r="F245" s="38"/>
      <c r="G245" s="38"/>
      <c r="H245" s="38"/>
      <c r="I245" s="67" t="str">
        <f t="shared" si="57"/>
        <v/>
      </c>
      <c r="J245" s="67" t="str">
        <f t="shared" si="58"/>
        <v/>
      </c>
      <c r="K245" s="52">
        <f t="shared" si="69"/>
        <v>0</v>
      </c>
      <c r="L245" s="52">
        <f t="shared" si="70"/>
        <v>0</v>
      </c>
      <c r="M245" s="50">
        <f t="shared" si="59"/>
        <v>0</v>
      </c>
      <c r="N245" s="50">
        <f t="shared" si="60"/>
        <v>0</v>
      </c>
      <c r="O245" s="50">
        <f t="shared" si="71"/>
        <v>0</v>
      </c>
      <c r="P245" s="50">
        <f t="shared" si="72"/>
        <v>0</v>
      </c>
      <c r="Q245" s="50">
        <f t="shared" si="73"/>
        <v>0</v>
      </c>
      <c r="R245" s="50">
        <f t="shared" si="74"/>
        <v>0</v>
      </c>
      <c r="S245" s="52">
        <f t="shared" si="61"/>
        <v>0</v>
      </c>
      <c r="T245" s="52">
        <f t="shared" si="62"/>
        <v>0</v>
      </c>
      <c r="U245" s="52">
        <f t="shared" si="63"/>
        <v>0</v>
      </c>
      <c r="V245" s="52">
        <f t="shared" si="64"/>
        <v>0</v>
      </c>
      <c r="W245" s="52">
        <f t="shared" si="65"/>
        <v>0</v>
      </c>
      <c r="X245" s="52">
        <f t="shared" si="66"/>
        <v>0</v>
      </c>
      <c r="Y245" s="333" t="b">
        <f t="shared" si="67"/>
        <v>0</v>
      </c>
      <c r="Z245" s="221">
        <f t="shared" si="68"/>
        <v>1</v>
      </c>
    </row>
    <row r="246" spans="1:26" x14ac:dyDescent="0.2">
      <c r="A246" s="216">
        <v>237</v>
      </c>
      <c r="B246" s="39"/>
      <c r="C246" s="39"/>
      <c r="D246" s="39"/>
      <c r="E246" s="38"/>
      <c r="F246" s="38"/>
      <c r="G246" s="38"/>
      <c r="H246" s="38"/>
      <c r="I246" s="67" t="str">
        <f t="shared" si="57"/>
        <v/>
      </c>
      <c r="J246" s="67" t="str">
        <f t="shared" si="58"/>
        <v/>
      </c>
      <c r="K246" s="52">
        <f t="shared" si="69"/>
        <v>0</v>
      </c>
      <c r="L246" s="52">
        <f t="shared" si="70"/>
        <v>0</v>
      </c>
      <c r="M246" s="50">
        <f t="shared" si="59"/>
        <v>0</v>
      </c>
      <c r="N246" s="50">
        <f t="shared" si="60"/>
        <v>0</v>
      </c>
      <c r="O246" s="50">
        <f t="shared" si="71"/>
        <v>0</v>
      </c>
      <c r="P246" s="50">
        <f t="shared" si="72"/>
        <v>0</v>
      </c>
      <c r="Q246" s="50">
        <f t="shared" si="73"/>
        <v>0</v>
      </c>
      <c r="R246" s="50">
        <f t="shared" si="74"/>
        <v>0</v>
      </c>
      <c r="S246" s="52">
        <f t="shared" si="61"/>
        <v>0</v>
      </c>
      <c r="T246" s="52">
        <f t="shared" si="62"/>
        <v>0</v>
      </c>
      <c r="U246" s="52">
        <f t="shared" si="63"/>
        <v>0</v>
      </c>
      <c r="V246" s="52">
        <f t="shared" si="64"/>
        <v>0</v>
      </c>
      <c r="W246" s="52">
        <f t="shared" si="65"/>
        <v>0</v>
      </c>
      <c r="X246" s="52">
        <f t="shared" si="66"/>
        <v>0</v>
      </c>
      <c r="Y246" s="333" t="b">
        <f t="shared" si="67"/>
        <v>0</v>
      </c>
      <c r="Z246" s="221">
        <f t="shared" si="68"/>
        <v>1</v>
      </c>
    </row>
    <row r="247" spans="1:26" x14ac:dyDescent="0.2">
      <c r="A247" s="216">
        <v>238</v>
      </c>
      <c r="B247" s="39"/>
      <c r="C247" s="39"/>
      <c r="D247" s="39"/>
      <c r="E247" s="38"/>
      <c r="F247" s="38"/>
      <c r="G247" s="38"/>
      <c r="H247" s="38"/>
      <c r="I247" s="67" t="str">
        <f t="shared" si="57"/>
        <v/>
      </c>
      <c r="J247" s="67" t="str">
        <f t="shared" si="58"/>
        <v/>
      </c>
      <c r="K247" s="52">
        <f t="shared" si="69"/>
        <v>0</v>
      </c>
      <c r="L247" s="52">
        <f t="shared" si="70"/>
        <v>0</v>
      </c>
      <c r="M247" s="50">
        <f t="shared" si="59"/>
        <v>0</v>
      </c>
      <c r="N247" s="50">
        <f t="shared" si="60"/>
        <v>0</v>
      </c>
      <c r="O247" s="50">
        <f t="shared" si="71"/>
        <v>0</v>
      </c>
      <c r="P247" s="50">
        <f t="shared" si="72"/>
        <v>0</v>
      </c>
      <c r="Q247" s="50">
        <f t="shared" si="73"/>
        <v>0</v>
      </c>
      <c r="R247" s="50">
        <f t="shared" si="74"/>
        <v>0</v>
      </c>
      <c r="S247" s="52">
        <f t="shared" si="61"/>
        <v>0</v>
      </c>
      <c r="T247" s="52">
        <f t="shared" si="62"/>
        <v>0</v>
      </c>
      <c r="U247" s="52">
        <f t="shared" si="63"/>
        <v>0</v>
      </c>
      <c r="V247" s="52">
        <f t="shared" si="64"/>
        <v>0</v>
      </c>
      <c r="W247" s="52">
        <f t="shared" si="65"/>
        <v>0</v>
      </c>
      <c r="X247" s="52">
        <f t="shared" si="66"/>
        <v>0</v>
      </c>
      <c r="Y247" s="333" t="b">
        <f t="shared" si="67"/>
        <v>0</v>
      </c>
      <c r="Z247" s="221">
        <f t="shared" si="68"/>
        <v>1</v>
      </c>
    </row>
    <row r="248" spans="1:26" x14ac:dyDescent="0.2">
      <c r="A248" s="216">
        <v>239</v>
      </c>
      <c r="B248" s="39"/>
      <c r="C248" s="39"/>
      <c r="D248" s="39"/>
      <c r="E248" s="38"/>
      <c r="F248" s="38"/>
      <c r="G248" s="38"/>
      <c r="H248" s="38"/>
      <c r="I248" s="67" t="str">
        <f t="shared" si="57"/>
        <v/>
      </c>
      <c r="J248" s="67" t="str">
        <f t="shared" si="58"/>
        <v/>
      </c>
      <c r="K248" s="52">
        <f t="shared" si="69"/>
        <v>0</v>
      </c>
      <c r="L248" s="52">
        <f t="shared" si="70"/>
        <v>0</v>
      </c>
      <c r="M248" s="50">
        <f t="shared" si="59"/>
        <v>0</v>
      </c>
      <c r="N248" s="50">
        <f t="shared" si="60"/>
        <v>0</v>
      </c>
      <c r="O248" s="50">
        <f t="shared" si="71"/>
        <v>0</v>
      </c>
      <c r="P248" s="50">
        <f t="shared" si="72"/>
        <v>0</v>
      </c>
      <c r="Q248" s="50">
        <f t="shared" si="73"/>
        <v>0</v>
      </c>
      <c r="R248" s="50">
        <f t="shared" si="74"/>
        <v>0</v>
      </c>
      <c r="S248" s="52">
        <f t="shared" si="61"/>
        <v>0</v>
      </c>
      <c r="T248" s="52">
        <f t="shared" si="62"/>
        <v>0</v>
      </c>
      <c r="U248" s="52">
        <f t="shared" si="63"/>
        <v>0</v>
      </c>
      <c r="V248" s="52">
        <f t="shared" si="64"/>
        <v>0</v>
      </c>
      <c r="W248" s="52">
        <f t="shared" si="65"/>
        <v>0</v>
      </c>
      <c r="X248" s="52">
        <f t="shared" si="66"/>
        <v>0</v>
      </c>
      <c r="Y248" s="333" t="b">
        <f t="shared" si="67"/>
        <v>0</v>
      </c>
      <c r="Z248" s="221">
        <f t="shared" si="68"/>
        <v>1</v>
      </c>
    </row>
    <row r="249" spans="1:26" x14ac:dyDescent="0.2">
      <c r="A249" s="216">
        <v>240</v>
      </c>
      <c r="B249" s="39"/>
      <c r="C249" s="39"/>
      <c r="D249" s="39"/>
      <c r="E249" s="38"/>
      <c r="F249" s="38"/>
      <c r="G249" s="38"/>
      <c r="H249" s="38"/>
      <c r="I249" s="67" t="str">
        <f t="shared" si="57"/>
        <v/>
      </c>
      <c r="J249" s="67" t="str">
        <f t="shared" si="58"/>
        <v/>
      </c>
      <c r="K249" s="52">
        <f t="shared" si="69"/>
        <v>0</v>
      </c>
      <c r="L249" s="52">
        <f t="shared" si="70"/>
        <v>0</v>
      </c>
      <c r="M249" s="50">
        <f t="shared" si="59"/>
        <v>0</v>
      </c>
      <c r="N249" s="50">
        <f t="shared" si="60"/>
        <v>0</v>
      </c>
      <c r="O249" s="50">
        <f t="shared" si="71"/>
        <v>0</v>
      </c>
      <c r="P249" s="50">
        <f t="shared" si="72"/>
        <v>0</v>
      </c>
      <c r="Q249" s="50">
        <f t="shared" si="73"/>
        <v>0</v>
      </c>
      <c r="R249" s="50">
        <f t="shared" si="74"/>
        <v>0</v>
      </c>
      <c r="S249" s="52">
        <f t="shared" si="61"/>
        <v>0</v>
      </c>
      <c r="T249" s="52">
        <f t="shared" si="62"/>
        <v>0</v>
      </c>
      <c r="U249" s="52">
        <f t="shared" si="63"/>
        <v>0</v>
      </c>
      <c r="V249" s="52">
        <f t="shared" si="64"/>
        <v>0</v>
      </c>
      <c r="W249" s="52">
        <f t="shared" si="65"/>
        <v>0</v>
      </c>
      <c r="X249" s="52">
        <f t="shared" si="66"/>
        <v>0</v>
      </c>
      <c r="Y249" s="333" t="b">
        <f t="shared" si="67"/>
        <v>0</v>
      </c>
      <c r="Z249" s="221">
        <f t="shared" si="68"/>
        <v>1</v>
      </c>
    </row>
    <row r="250" spans="1:26" x14ac:dyDescent="0.2">
      <c r="A250" s="216">
        <v>241</v>
      </c>
      <c r="B250" s="39"/>
      <c r="C250" s="39"/>
      <c r="D250" s="39"/>
      <c r="E250" s="38"/>
      <c r="F250" s="38"/>
      <c r="G250" s="38"/>
      <c r="H250" s="38"/>
      <c r="I250" s="67" t="str">
        <f t="shared" si="57"/>
        <v/>
      </c>
      <c r="J250" s="67" t="str">
        <f t="shared" si="58"/>
        <v/>
      </c>
      <c r="K250" s="52">
        <f t="shared" si="69"/>
        <v>0</v>
      </c>
      <c r="L250" s="52">
        <f t="shared" si="70"/>
        <v>0</v>
      </c>
      <c r="M250" s="50">
        <f t="shared" si="59"/>
        <v>0</v>
      </c>
      <c r="N250" s="50">
        <f t="shared" si="60"/>
        <v>0</v>
      </c>
      <c r="O250" s="50">
        <f t="shared" si="71"/>
        <v>0</v>
      </c>
      <c r="P250" s="50">
        <f t="shared" si="72"/>
        <v>0</v>
      </c>
      <c r="Q250" s="50">
        <f t="shared" si="73"/>
        <v>0</v>
      </c>
      <c r="R250" s="50">
        <f t="shared" si="74"/>
        <v>0</v>
      </c>
      <c r="S250" s="52">
        <f t="shared" si="61"/>
        <v>0</v>
      </c>
      <c r="T250" s="52">
        <f t="shared" si="62"/>
        <v>0</v>
      </c>
      <c r="U250" s="52">
        <f t="shared" si="63"/>
        <v>0</v>
      </c>
      <c r="V250" s="52">
        <f t="shared" si="64"/>
        <v>0</v>
      </c>
      <c r="W250" s="52">
        <f t="shared" si="65"/>
        <v>0</v>
      </c>
      <c r="X250" s="52">
        <f t="shared" si="66"/>
        <v>0</v>
      </c>
      <c r="Y250" s="333" t="b">
        <f t="shared" si="67"/>
        <v>0</v>
      </c>
      <c r="Z250" s="221">
        <f t="shared" si="68"/>
        <v>1</v>
      </c>
    </row>
    <row r="251" spans="1:26" x14ac:dyDescent="0.2">
      <c r="A251" s="216">
        <v>242</v>
      </c>
      <c r="B251" s="39"/>
      <c r="C251" s="39"/>
      <c r="D251" s="39"/>
      <c r="E251" s="38"/>
      <c r="F251" s="38"/>
      <c r="G251" s="38"/>
      <c r="H251" s="38"/>
      <c r="I251" s="67" t="str">
        <f t="shared" si="57"/>
        <v/>
      </c>
      <c r="J251" s="67" t="str">
        <f t="shared" si="58"/>
        <v/>
      </c>
      <c r="K251" s="52">
        <f t="shared" si="69"/>
        <v>0</v>
      </c>
      <c r="L251" s="52">
        <f t="shared" si="70"/>
        <v>0</v>
      </c>
      <c r="M251" s="50">
        <f t="shared" si="59"/>
        <v>0</v>
      </c>
      <c r="N251" s="50">
        <f t="shared" si="60"/>
        <v>0</v>
      </c>
      <c r="O251" s="50">
        <f t="shared" si="71"/>
        <v>0</v>
      </c>
      <c r="P251" s="50">
        <f t="shared" si="72"/>
        <v>0</v>
      </c>
      <c r="Q251" s="50">
        <f t="shared" si="73"/>
        <v>0</v>
      </c>
      <c r="R251" s="50">
        <f t="shared" si="74"/>
        <v>0</v>
      </c>
      <c r="S251" s="52">
        <f t="shared" si="61"/>
        <v>0</v>
      </c>
      <c r="T251" s="52">
        <f t="shared" si="62"/>
        <v>0</v>
      </c>
      <c r="U251" s="52">
        <f t="shared" si="63"/>
        <v>0</v>
      </c>
      <c r="V251" s="52">
        <f t="shared" si="64"/>
        <v>0</v>
      </c>
      <c r="W251" s="52">
        <f t="shared" si="65"/>
        <v>0</v>
      </c>
      <c r="X251" s="52">
        <f t="shared" si="66"/>
        <v>0</v>
      </c>
      <c r="Y251" s="333" t="b">
        <f t="shared" si="67"/>
        <v>0</v>
      </c>
      <c r="Z251" s="221">
        <f t="shared" si="68"/>
        <v>1</v>
      </c>
    </row>
    <row r="252" spans="1:26" x14ac:dyDescent="0.2">
      <c r="A252" s="216">
        <v>243</v>
      </c>
      <c r="B252" s="39"/>
      <c r="C252" s="39"/>
      <c r="D252" s="39"/>
      <c r="E252" s="38"/>
      <c r="F252" s="38"/>
      <c r="G252" s="38"/>
      <c r="H252" s="38"/>
      <c r="I252" s="67" t="str">
        <f t="shared" si="57"/>
        <v/>
      </c>
      <c r="J252" s="67" t="str">
        <f t="shared" si="58"/>
        <v/>
      </c>
      <c r="K252" s="52">
        <f t="shared" si="69"/>
        <v>0</v>
      </c>
      <c r="L252" s="52">
        <f t="shared" si="70"/>
        <v>0</v>
      </c>
      <c r="M252" s="50">
        <f t="shared" si="59"/>
        <v>0</v>
      </c>
      <c r="N252" s="50">
        <f t="shared" si="60"/>
        <v>0</v>
      </c>
      <c r="O252" s="50">
        <f t="shared" si="71"/>
        <v>0</v>
      </c>
      <c r="P252" s="50">
        <f t="shared" si="72"/>
        <v>0</v>
      </c>
      <c r="Q252" s="50">
        <f t="shared" si="73"/>
        <v>0</v>
      </c>
      <c r="R252" s="50">
        <f t="shared" si="74"/>
        <v>0</v>
      </c>
      <c r="S252" s="52">
        <f t="shared" si="61"/>
        <v>0</v>
      </c>
      <c r="T252" s="52">
        <f t="shared" si="62"/>
        <v>0</v>
      </c>
      <c r="U252" s="52">
        <f t="shared" si="63"/>
        <v>0</v>
      </c>
      <c r="V252" s="52">
        <f t="shared" si="64"/>
        <v>0</v>
      </c>
      <c r="W252" s="52">
        <f t="shared" si="65"/>
        <v>0</v>
      </c>
      <c r="X252" s="52">
        <f t="shared" si="66"/>
        <v>0</v>
      </c>
      <c r="Y252" s="333" t="b">
        <f t="shared" si="67"/>
        <v>0</v>
      </c>
      <c r="Z252" s="221">
        <f t="shared" si="68"/>
        <v>1</v>
      </c>
    </row>
    <row r="253" spans="1:26" x14ac:dyDescent="0.2">
      <c r="A253" s="216">
        <v>244</v>
      </c>
      <c r="B253" s="39"/>
      <c r="C253" s="39"/>
      <c r="D253" s="39"/>
      <c r="E253" s="38"/>
      <c r="F253" s="38"/>
      <c r="G253" s="38"/>
      <c r="H253" s="38"/>
      <c r="I253" s="67" t="str">
        <f t="shared" si="57"/>
        <v/>
      </c>
      <c r="J253" s="67" t="str">
        <f t="shared" si="58"/>
        <v/>
      </c>
      <c r="K253" s="52">
        <f t="shared" si="69"/>
        <v>0</v>
      </c>
      <c r="L253" s="52">
        <f t="shared" si="70"/>
        <v>0</v>
      </c>
      <c r="M253" s="50">
        <f t="shared" si="59"/>
        <v>0</v>
      </c>
      <c r="N253" s="50">
        <f t="shared" si="60"/>
        <v>0</v>
      </c>
      <c r="O253" s="50">
        <f t="shared" si="71"/>
        <v>0</v>
      </c>
      <c r="P253" s="50">
        <f t="shared" si="72"/>
        <v>0</v>
      </c>
      <c r="Q253" s="50">
        <f t="shared" si="73"/>
        <v>0</v>
      </c>
      <c r="R253" s="50">
        <f t="shared" si="74"/>
        <v>0</v>
      </c>
      <c r="S253" s="52">
        <f t="shared" si="61"/>
        <v>0</v>
      </c>
      <c r="T253" s="52">
        <f t="shared" si="62"/>
        <v>0</v>
      </c>
      <c r="U253" s="52">
        <f t="shared" si="63"/>
        <v>0</v>
      </c>
      <c r="V253" s="52">
        <f t="shared" si="64"/>
        <v>0</v>
      </c>
      <c r="W253" s="52">
        <f t="shared" si="65"/>
        <v>0</v>
      </c>
      <c r="X253" s="52">
        <f t="shared" si="66"/>
        <v>0</v>
      </c>
      <c r="Y253" s="333" t="b">
        <f t="shared" si="67"/>
        <v>0</v>
      </c>
      <c r="Z253" s="221">
        <f t="shared" si="68"/>
        <v>1</v>
      </c>
    </row>
    <row r="254" spans="1:26" x14ac:dyDescent="0.2">
      <c r="A254" s="216">
        <v>245</v>
      </c>
      <c r="B254" s="39"/>
      <c r="C254" s="39"/>
      <c r="D254" s="39"/>
      <c r="E254" s="38"/>
      <c r="F254" s="38"/>
      <c r="G254" s="38"/>
      <c r="H254" s="38"/>
      <c r="I254" s="67" t="str">
        <f t="shared" si="57"/>
        <v/>
      </c>
      <c r="J254" s="67" t="str">
        <f t="shared" si="58"/>
        <v/>
      </c>
      <c r="K254" s="52">
        <f t="shared" si="69"/>
        <v>0</v>
      </c>
      <c r="L254" s="52">
        <f t="shared" si="70"/>
        <v>0</v>
      </c>
      <c r="M254" s="50">
        <f t="shared" si="59"/>
        <v>0</v>
      </c>
      <c r="N254" s="50">
        <f t="shared" si="60"/>
        <v>0</v>
      </c>
      <c r="O254" s="50">
        <f t="shared" si="71"/>
        <v>0</v>
      </c>
      <c r="P254" s="50">
        <f t="shared" si="72"/>
        <v>0</v>
      </c>
      <c r="Q254" s="50">
        <f t="shared" si="73"/>
        <v>0</v>
      </c>
      <c r="R254" s="50">
        <f t="shared" si="74"/>
        <v>0</v>
      </c>
      <c r="S254" s="52">
        <f t="shared" si="61"/>
        <v>0</v>
      </c>
      <c r="T254" s="52">
        <f t="shared" si="62"/>
        <v>0</v>
      </c>
      <c r="U254" s="52">
        <f t="shared" si="63"/>
        <v>0</v>
      </c>
      <c r="V254" s="52">
        <f t="shared" si="64"/>
        <v>0</v>
      </c>
      <c r="W254" s="52">
        <f t="shared" si="65"/>
        <v>0</v>
      </c>
      <c r="X254" s="52">
        <f t="shared" si="66"/>
        <v>0</v>
      </c>
      <c r="Y254" s="333" t="b">
        <f t="shared" si="67"/>
        <v>0</v>
      </c>
      <c r="Z254" s="221">
        <f t="shared" si="68"/>
        <v>1</v>
      </c>
    </row>
    <row r="255" spans="1:26" x14ac:dyDescent="0.2">
      <c r="A255" s="216">
        <v>246</v>
      </c>
      <c r="B255" s="39"/>
      <c r="C255" s="39"/>
      <c r="D255" s="39"/>
      <c r="E255" s="38"/>
      <c r="F255" s="38"/>
      <c r="G255" s="38"/>
      <c r="H255" s="38"/>
      <c r="I255" s="67" t="str">
        <f t="shared" si="57"/>
        <v/>
      </c>
      <c r="J255" s="67" t="str">
        <f t="shared" si="58"/>
        <v/>
      </c>
      <c r="K255" s="52">
        <f t="shared" si="69"/>
        <v>0</v>
      </c>
      <c r="L255" s="52">
        <f t="shared" si="70"/>
        <v>0</v>
      </c>
      <c r="M255" s="50">
        <f t="shared" si="59"/>
        <v>0</v>
      </c>
      <c r="N255" s="50">
        <f t="shared" si="60"/>
        <v>0</v>
      </c>
      <c r="O255" s="50">
        <f t="shared" si="71"/>
        <v>0</v>
      </c>
      <c r="P255" s="50">
        <f t="shared" si="72"/>
        <v>0</v>
      </c>
      <c r="Q255" s="50">
        <f t="shared" si="73"/>
        <v>0</v>
      </c>
      <c r="R255" s="50">
        <f t="shared" si="74"/>
        <v>0</v>
      </c>
      <c r="S255" s="52">
        <f t="shared" si="61"/>
        <v>0</v>
      </c>
      <c r="T255" s="52">
        <f t="shared" si="62"/>
        <v>0</v>
      </c>
      <c r="U255" s="52">
        <f t="shared" si="63"/>
        <v>0</v>
      </c>
      <c r="V255" s="52">
        <f t="shared" si="64"/>
        <v>0</v>
      </c>
      <c r="W255" s="52">
        <f t="shared" si="65"/>
        <v>0</v>
      </c>
      <c r="X255" s="52">
        <f t="shared" si="66"/>
        <v>0</v>
      </c>
      <c r="Y255" s="333" t="b">
        <f t="shared" si="67"/>
        <v>0</v>
      </c>
      <c r="Z255" s="221">
        <f t="shared" si="68"/>
        <v>1</v>
      </c>
    </row>
    <row r="256" spans="1:26" x14ac:dyDescent="0.2">
      <c r="A256" s="216">
        <v>247</v>
      </c>
      <c r="B256" s="39"/>
      <c r="C256" s="39"/>
      <c r="D256" s="39"/>
      <c r="E256" s="38"/>
      <c r="F256" s="38"/>
      <c r="G256" s="38"/>
      <c r="H256" s="38"/>
      <c r="I256" s="67" t="str">
        <f t="shared" si="57"/>
        <v/>
      </c>
      <c r="J256" s="67" t="str">
        <f t="shared" si="58"/>
        <v/>
      </c>
      <c r="K256" s="52">
        <f t="shared" si="69"/>
        <v>0</v>
      </c>
      <c r="L256" s="52">
        <f t="shared" si="70"/>
        <v>0</v>
      </c>
      <c r="M256" s="50">
        <f t="shared" si="59"/>
        <v>0</v>
      </c>
      <c r="N256" s="50">
        <f t="shared" si="60"/>
        <v>0</v>
      </c>
      <c r="O256" s="50">
        <f t="shared" si="71"/>
        <v>0</v>
      </c>
      <c r="P256" s="50">
        <f t="shared" si="72"/>
        <v>0</v>
      </c>
      <c r="Q256" s="50">
        <f t="shared" si="73"/>
        <v>0</v>
      </c>
      <c r="R256" s="50">
        <f t="shared" si="74"/>
        <v>0</v>
      </c>
      <c r="S256" s="52">
        <f t="shared" si="61"/>
        <v>0</v>
      </c>
      <c r="T256" s="52">
        <f t="shared" si="62"/>
        <v>0</v>
      </c>
      <c r="U256" s="52">
        <f t="shared" si="63"/>
        <v>0</v>
      </c>
      <c r="V256" s="52">
        <f t="shared" si="64"/>
        <v>0</v>
      </c>
      <c r="W256" s="52">
        <f t="shared" si="65"/>
        <v>0</v>
      </c>
      <c r="X256" s="52">
        <f t="shared" si="66"/>
        <v>0</v>
      </c>
      <c r="Y256" s="333" t="b">
        <f t="shared" si="67"/>
        <v>0</v>
      </c>
      <c r="Z256" s="221">
        <f t="shared" si="68"/>
        <v>1</v>
      </c>
    </row>
    <row r="257" spans="1:26" x14ac:dyDescent="0.2">
      <c r="A257" s="216">
        <v>248</v>
      </c>
      <c r="B257" s="39"/>
      <c r="C257" s="39"/>
      <c r="D257" s="39"/>
      <c r="E257" s="38"/>
      <c r="F257" s="38"/>
      <c r="G257" s="38"/>
      <c r="H257" s="38"/>
      <c r="I257" s="67" t="str">
        <f t="shared" si="57"/>
        <v/>
      </c>
      <c r="J257" s="67" t="str">
        <f t="shared" si="58"/>
        <v/>
      </c>
      <c r="K257" s="52">
        <f t="shared" si="69"/>
        <v>0</v>
      </c>
      <c r="L257" s="52">
        <f t="shared" si="70"/>
        <v>0</v>
      </c>
      <c r="M257" s="50">
        <f t="shared" si="59"/>
        <v>0</v>
      </c>
      <c r="N257" s="50">
        <f t="shared" si="60"/>
        <v>0</v>
      </c>
      <c r="O257" s="50">
        <f t="shared" si="71"/>
        <v>0</v>
      </c>
      <c r="P257" s="50">
        <f t="shared" si="72"/>
        <v>0</v>
      </c>
      <c r="Q257" s="50">
        <f t="shared" si="73"/>
        <v>0</v>
      </c>
      <c r="R257" s="50">
        <f t="shared" si="74"/>
        <v>0</v>
      </c>
      <c r="S257" s="52">
        <f t="shared" si="61"/>
        <v>0</v>
      </c>
      <c r="T257" s="52">
        <f t="shared" si="62"/>
        <v>0</v>
      </c>
      <c r="U257" s="52">
        <f t="shared" si="63"/>
        <v>0</v>
      </c>
      <c r="V257" s="52">
        <f t="shared" si="64"/>
        <v>0</v>
      </c>
      <c r="W257" s="52">
        <f t="shared" si="65"/>
        <v>0</v>
      </c>
      <c r="X257" s="52">
        <f t="shared" si="66"/>
        <v>0</v>
      </c>
      <c r="Y257" s="333" t="b">
        <f t="shared" si="67"/>
        <v>0</v>
      </c>
      <c r="Z257" s="221">
        <f t="shared" si="68"/>
        <v>1</v>
      </c>
    </row>
    <row r="258" spans="1:26" x14ac:dyDescent="0.2">
      <c r="A258" s="216">
        <v>249</v>
      </c>
      <c r="B258" s="39"/>
      <c r="C258" s="39"/>
      <c r="D258" s="39"/>
      <c r="E258" s="38"/>
      <c r="F258" s="38"/>
      <c r="G258" s="38"/>
      <c r="H258" s="38"/>
      <c r="I258" s="67" t="str">
        <f t="shared" si="57"/>
        <v/>
      </c>
      <c r="J258" s="67" t="str">
        <f t="shared" si="58"/>
        <v/>
      </c>
      <c r="K258" s="52">
        <f t="shared" si="69"/>
        <v>0</v>
      </c>
      <c r="L258" s="52">
        <f t="shared" si="70"/>
        <v>0</v>
      </c>
      <c r="M258" s="50">
        <f t="shared" si="59"/>
        <v>0</v>
      </c>
      <c r="N258" s="50">
        <f t="shared" si="60"/>
        <v>0</v>
      </c>
      <c r="O258" s="50">
        <f t="shared" si="71"/>
        <v>0</v>
      </c>
      <c r="P258" s="50">
        <f t="shared" si="72"/>
        <v>0</v>
      </c>
      <c r="Q258" s="50">
        <f t="shared" si="73"/>
        <v>0</v>
      </c>
      <c r="R258" s="50">
        <f t="shared" si="74"/>
        <v>0</v>
      </c>
      <c r="S258" s="52">
        <f t="shared" si="61"/>
        <v>0</v>
      </c>
      <c r="T258" s="52">
        <f t="shared" si="62"/>
        <v>0</v>
      </c>
      <c r="U258" s="52">
        <f t="shared" si="63"/>
        <v>0</v>
      </c>
      <c r="V258" s="52">
        <f t="shared" si="64"/>
        <v>0</v>
      </c>
      <c r="W258" s="52">
        <f t="shared" si="65"/>
        <v>0</v>
      </c>
      <c r="X258" s="52">
        <f t="shared" si="66"/>
        <v>0</v>
      </c>
      <c r="Y258" s="333" t="b">
        <f t="shared" si="67"/>
        <v>0</v>
      </c>
      <c r="Z258" s="221">
        <f t="shared" si="68"/>
        <v>1</v>
      </c>
    </row>
    <row r="259" spans="1:26" x14ac:dyDescent="0.2">
      <c r="A259" s="216">
        <v>250</v>
      </c>
      <c r="B259" s="39"/>
      <c r="C259" s="39"/>
      <c r="D259" s="39"/>
      <c r="E259" s="38"/>
      <c r="F259" s="38"/>
      <c r="G259" s="38"/>
      <c r="H259" s="38"/>
      <c r="I259" s="67" t="str">
        <f t="shared" si="57"/>
        <v/>
      </c>
      <c r="J259" s="67" t="str">
        <f t="shared" si="58"/>
        <v/>
      </c>
      <c r="K259" s="52">
        <f t="shared" si="69"/>
        <v>0</v>
      </c>
      <c r="L259" s="52">
        <f t="shared" si="70"/>
        <v>0</v>
      </c>
      <c r="M259" s="50">
        <f t="shared" si="59"/>
        <v>0</v>
      </c>
      <c r="N259" s="50">
        <f t="shared" si="60"/>
        <v>0</v>
      </c>
      <c r="O259" s="50">
        <f t="shared" si="71"/>
        <v>0</v>
      </c>
      <c r="P259" s="50">
        <f t="shared" si="72"/>
        <v>0</v>
      </c>
      <c r="Q259" s="50">
        <f t="shared" si="73"/>
        <v>0</v>
      </c>
      <c r="R259" s="50">
        <f t="shared" si="74"/>
        <v>0</v>
      </c>
      <c r="S259" s="52">
        <f t="shared" si="61"/>
        <v>0</v>
      </c>
      <c r="T259" s="52">
        <f t="shared" si="62"/>
        <v>0</v>
      </c>
      <c r="U259" s="52">
        <f t="shared" si="63"/>
        <v>0</v>
      </c>
      <c r="V259" s="52">
        <f t="shared" si="64"/>
        <v>0</v>
      </c>
      <c r="W259" s="52">
        <f t="shared" si="65"/>
        <v>0</v>
      </c>
      <c r="X259" s="52">
        <f t="shared" si="66"/>
        <v>0</v>
      </c>
      <c r="Y259" s="333" t="b">
        <f t="shared" si="67"/>
        <v>0</v>
      </c>
      <c r="Z259" s="221">
        <f t="shared" si="68"/>
        <v>1</v>
      </c>
    </row>
  </sheetData>
  <sheetProtection password="CA41" sheet="1" objects="1" scenarios="1" formatCells="0" formatColumns="0" formatRows="0"/>
  <mergeCells count="17">
    <mergeCell ref="A4:J4"/>
    <mergeCell ref="F7:H7"/>
    <mergeCell ref="M7:N7"/>
    <mergeCell ref="W7:X7"/>
    <mergeCell ref="O7:P7"/>
    <mergeCell ref="Q7:R7"/>
    <mergeCell ref="S7:T7"/>
    <mergeCell ref="U7:V7"/>
    <mergeCell ref="A7:A8"/>
    <mergeCell ref="B7:B8"/>
    <mergeCell ref="C7:C8"/>
    <mergeCell ref="D7:D8"/>
    <mergeCell ref="E7:E8"/>
    <mergeCell ref="Z7:Z8"/>
    <mergeCell ref="Y7:Y8"/>
    <mergeCell ref="K7:L7"/>
    <mergeCell ref="A5:J5"/>
  </mergeCells>
  <phoneticPr fontId="29" type="noConversion"/>
  <pageMargins left="0.59055118110236227" right="0.59055118110236227" top="0.78740157480314965" bottom="1.1811023622047245" header="0" footer="0.31496062992125984"/>
  <pageSetup paperSize="9" scale="84" fitToHeight="100" orientation="landscape" r:id="rId1"/>
  <headerFooter>
    <oddFooter xml:space="preserve">&amp;LConfirm existenţa lucrărilor
Director de departament
&amp;RCandidat
</oddFooter>
  </headerFooter>
  <colBreaks count="1" manualBreakCount="1">
    <brk id="1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K259"/>
  <sheetViews>
    <sheetView topLeftCell="D1" zoomScaleNormal="100" workbookViewId="0">
      <selection activeCell="R1" sqref="R1:AB1048576"/>
    </sheetView>
  </sheetViews>
  <sheetFormatPr defaultRowHeight="12.75" x14ac:dyDescent="0.2"/>
  <cols>
    <col min="1" max="1" width="5.7109375" style="318" customWidth="1"/>
    <col min="2" max="2" width="30.5703125" style="318" customWidth="1"/>
    <col min="3" max="3" width="27.5703125" style="318" customWidth="1"/>
    <col min="4" max="4" width="16.7109375" style="320" customWidth="1"/>
    <col min="5" max="5" width="10.7109375" style="321" customWidth="1"/>
    <col min="6" max="6" width="12.85546875" style="321" customWidth="1"/>
    <col min="7" max="8" width="13.28515625" style="321" customWidth="1"/>
    <col min="9" max="9" width="13.7109375" style="321" customWidth="1"/>
    <col min="10" max="10" width="12.7109375" style="321" customWidth="1"/>
    <col min="11" max="14" width="8.7109375" style="321" customWidth="1"/>
    <col min="15" max="15" width="13.7109375" style="287" customWidth="1"/>
    <col min="16" max="16" width="13.7109375" style="287" hidden="1" customWidth="1"/>
    <col min="17" max="17" width="22.42578125" style="287" customWidth="1"/>
    <col min="18" max="25" width="4.7109375" style="287" hidden="1" customWidth="1"/>
    <col min="26" max="26" width="10.7109375" style="380" hidden="1" customWidth="1"/>
    <col min="27" max="28" width="9.140625" style="287" hidden="1" customWidth="1"/>
    <col min="29" max="29" width="9.140625" style="287" customWidth="1"/>
    <col min="30" max="30" width="9.140625" style="318" customWidth="1"/>
    <col min="31" max="16384" width="9.140625" style="318"/>
  </cols>
  <sheetData>
    <row r="1" spans="1:37" ht="15.75" x14ac:dyDescent="0.2">
      <c r="A1" s="611" t="s">
        <v>650</v>
      </c>
      <c r="D1" s="318"/>
      <c r="E1" s="319"/>
      <c r="F1" s="319"/>
      <c r="G1" s="318"/>
      <c r="H1" s="320"/>
      <c r="J1" s="318"/>
      <c r="K1" s="320"/>
      <c r="L1" s="287"/>
      <c r="M1" s="287"/>
      <c r="N1" s="291"/>
      <c r="O1" s="291"/>
      <c r="P1" s="291"/>
      <c r="Q1" s="291"/>
      <c r="T1" s="318"/>
      <c r="U1" s="318"/>
      <c r="V1" s="318"/>
      <c r="W1" s="318"/>
      <c r="X1" s="318"/>
      <c r="Y1" s="318"/>
      <c r="Z1" s="318"/>
      <c r="AA1" s="318"/>
      <c r="AB1" s="318"/>
      <c r="AC1" s="318"/>
    </row>
    <row r="2" spans="1:37" ht="15.75" x14ac:dyDescent="0.2">
      <c r="A2" s="611" t="str">
        <f>IF(ISBLANK(facultate), IF(ISBLANK(departament),"","Departament " &amp; departament), "Facultatea " &amp; facultate)</f>
        <v/>
      </c>
      <c r="D2" s="318"/>
      <c r="E2" s="319"/>
      <c r="F2" s="319"/>
      <c r="G2" s="318"/>
      <c r="H2" s="320"/>
      <c r="J2" s="318"/>
      <c r="K2" s="320"/>
      <c r="L2" s="287"/>
      <c r="M2" s="287"/>
      <c r="N2" s="291"/>
      <c r="O2" s="291"/>
      <c r="P2" s="291"/>
      <c r="Q2" s="291"/>
      <c r="T2" s="318"/>
      <c r="U2" s="318"/>
      <c r="V2" s="318"/>
      <c r="W2" s="318"/>
      <c r="X2" s="318"/>
      <c r="Y2" s="318"/>
      <c r="Z2" s="318"/>
      <c r="AA2" s="318"/>
      <c r="AB2" s="318"/>
      <c r="AC2" s="318"/>
    </row>
    <row r="3" spans="1:37" ht="15.75" x14ac:dyDescent="0.2">
      <c r="A3" s="611" t="str">
        <f>IF(ISBLANK(departament),"","Departamentul " &amp; departament)</f>
        <v/>
      </c>
      <c r="D3" s="318"/>
      <c r="E3" s="319"/>
      <c r="F3" s="319"/>
      <c r="G3" s="318"/>
      <c r="H3" s="320"/>
      <c r="J3" s="318"/>
      <c r="K3" s="320"/>
      <c r="L3" s="287"/>
      <c r="M3" s="287"/>
      <c r="N3" s="291"/>
      <c r="O3" s="291"/>
      <c r="P3" s="291"/>
      <c r="Q3" s="291"/>
      <c r="T3" s="318"/>
      <c r="U3" s="318"/>
      <c r="V3" s="318"/>
      <c r="W3" s="318"/>
      <c r="X3" s="318"/>
      <c r="Y3" s="318"/>
      <c r="Z3" s="318"/>
      <c r="AA3" s="318"/>
      <c r="AB3" s="318"/>
      <c r="AC3" s="318"/>
    </row>
    <row r="4" spans="1:37" s="294" customFormat="1" ht="15.75" x14ac:dyDescent="0.25">
      <c r="A4" s="882" t="s">
        <v>117</v>
      </c>
      <c r="B4" s="882"/>
      <c r="C4" s="882"/>
      <c r="D4" s="882"/>
      <c r="E4" s="882"/>
      <c r="F4" s="882"/>
      <c r="G4" s="882"/>
      <c r="H4" s="882"/>
      <c r="I4" s="882"/>
      <c r="J4" s="882"/>
      <c r="K4" s="882"/>
      <c r="L4" s="882"/>
      <c r="M4" s="882"/>
      <c r="N4" s="882"/>
      <c r="O4" s="882"/>
      <c r="P4" s="882"/>
      <c r="Q4" s="882"/>
      <c r="R4" s="381"/>
      <c r="S4" s="381"/>
      <c r="T4" s="381"/>
      <c r="U4" s="381"/>
      <c r="V4" s="381"/>
      <c r="W4" s="381"/>
      <c r="X4" s="381"/>
      <c r="Y4" s="381"/>
      <c r="Z4" s="376"/>
      <c r="AA4" s="353"/>
      <c r="AB4" s="353"/>
      <c r="AC4" s="353"/>
      <c r="AD4" s="353"/>
      <c r="AE4" s="353"/>
      <c r="AF4" s="353"/>
      <c r="AG4" s="353"/>
      <c r="AH4" s="353"/>
      <c r="AI4" s="353"/>
      <c r="AJ4" s="353"/>
      <c r="AK4" s="353"/>
    </row>
    <row r="5" spans="1:37" s="294" customFormat="1" ht="15.75" x14ac:dyDescent="0.25">
      <c r="A5" s="882" t="s">
        <v>817</v>
      </c>
      <c r="B5" s="882"/>
      <c r="C5" s="882"/>
      <c r="D5" s="882"/>
      <c r="E5" s="882"/>
      <c r="F5" s="882"/>
      <c r="G5" s="882"/>
      <c r="H5" s="882"/>
      <c r="I5" s="882"/>
      <c r="J5" s="882"/>
      <c r="K5" s="882"/>
      <c r="L5" s="882"/>
      <c r="M5" s="882"/>
      <c r="N5" s="882"/>
      <c r="O5" s="882"/>
      <c r="P5" s="882"/>
      <c r="Q5" s="882"/>
      <c r="R5" s="381"/>
      <c r="S5" s="381"/>
      <c r="T5" s="381"/>
      <c r="U5" s="381"/>
      <c r="V5" s="381"/>
      <c r="W5" s="381"/>
      <c r="X5" s="381"/>
      <c r="Y5" s="381"/>
      <c r="Z5" s="377"/>
      <c r="AA5" s="353"/>
      <c r="AB5" s="353"/>
      <c r="AC5" s="353"/>
      <c r="AD5" s="353"/>
      <c r="AE5" s="353"/>
      <c r="AF5" s="353"/>
      <c r="AG5" s="353"/>
      <c r="AH5" s="353"/>
      <c r="AI5" s="353"/>
      <c r="AJ5" s="353"/>
      <c r="AK5" s="353"/>
    </row>
    <row r="6" spans="1:37" s="287" customFormat="1" ht="13.5" customHeight="1" x14ac:dyDescent="0.25">
      <c r="B6" s="294"/>
      <c r="C6" s="294"/>
      <c r="D6" s="294"/>
      <c r="E6" s="312"/>
      <c r="F6" s="384"/>
      <c r="G6" s="384"/>
      <c r="H6" s="384"/>
      <c r="I6" s="384"/>
      <c r="J6" s="312"/>
      <c r="K6" s="312"/>
      <c r="L6" s="312"/>
      <c r="M6" s="296"/>
      <c r="N6" s="383"/>
      <c r="O6" s="383"/>
      <c r="P6" s="383"/>
      <c r="Q6" s="296" t="str">
        <f>CONCATENATE(functie," ",nume_candidat)</f>
        <v xml:space="preserve"> </v>
      </c>
      <c r="R6" s="383"/>
      <c r="S6" s="381"/>
      <c r="T6" s="381"/>
      <c r="U6" s="381"/>
      <c r="V6" s="381"/>
      <c r="W6" s="381"/>
      <c r="X6" s="381"/>
      <c r="Y6" s="381"/>
      <c r="Z6" s="377"/>
      <c r="AA6" s="353"/>
      <c r="AB6" s="353"/>
      <c r="AC6" s="353"/>
      <c r="AD6" s="353"/>
      <c r="AE6" s="353"/>
      <c r="AF6" s="353"/>
      <c r="AG6" s="353"/>
      <c r="AH6" s="353"/>
      <c r="AI6" s="353"/>
      <c r="AJ6" s="353"/>
      <c r="AK6" s="353"/>
    </row>
    <row r="7" spans="1:37" s="287" customFormat="1" ht="34.5" customHeight="1" x14ac:dyDescent="0.2">
      <c r="A7" s="883" t="s">
        <v>470</v>
      </c>
      <c r="B7" s="883" t="s">
        <v>720</v>
      </c>
      <c r="C7" s="883" t="s">
        <v>85</v>
      </c>
      <c r="D7" s="883" t="s">
        <v>51</v>
      </c>
      <c r="E7" s="884" t="s">
        <v>3</v>
      </c>
      <c r="F7" s="386" t="s">
        <v>840</v>
      </c>
      <c r="G7" s="387" t="s">
        <v>358</v>
      </c>
      <c r="H7" s="315" t="s">
        <v>441</v>
      </c>
      <c r="I7" s="315" t="s">
        <v>443</v>
      </c>
      <c r="J7" s="896" t="s">
        <v>50</v>
      </c>
      <c r="K7" s="905" t="s">
        <v>818</v>
      </c>
      <c r="L7" s="906"/>
      <c r="M7" s="906"/>
      <c r="N7" s="907"/>
      <c r="O7" s="883" t="s">
        <v>886</v>
      </c>
      <c r="P7" s="883"/>
      <c r="Q7" s="883" t="s">
        <v>56</v>
      </c>
      <c r="R7" s="908" t="s">
        <v>55</v>
      </c>
      <c r="S7" s="908"/>
      <c r="T7" s="908"/>
      <c r="U7" s="908"/>
      <c r="V7" s="909" t="str">
        <f>CONCATENATE("Nr. particip. ultimii ",durata_evaluare," ani")</f>
        <v>Nr. particip. ultimii 5 ani</v>
      </c>
      <c r="W7" s="910"/>
      <c r="X7" s="910"/>
      <c r="Y7" s="911"/>
      <c r="Z7" s="890" t="s">
        <v>708</v>
      </c>
      <c r="AA7" s="893" t="s">
        <v>822</v>
      </c>
    </row>
    <row r="8" spans="1:37" s="287" customFormat="1" ht="199.5" customHeight="1" x14ac:dyDescent="0.2">
      <c r="A8" s="883"/>
      <c r="B8" s="883"/>
      <c r="C8" s="883"/>
      <c r="D8" s="883"/>
      <c r="E8" s="884"/>
      <c r="F8" s="388" t="s">
        <v>440</v>
      </c>
      <c r="G8" s="389" t="s">
        <v>452</v>
      </c>
      <c r="H8" s="390" t="s">
        <v>442</v>
      </c>
      <c r="I8" s="390" t="s">
        <v>444</v>
      </c>
      <c r="J8" s="897"/>
      <c r="K8" s="388" t="s">
        <v>437</v>
      </c>
      <c r="L8" s="388" t="s">
        <v>438</v>
      </c>
      <c r="M8" s="391" t="s">
        <v>446</v>
      </c>
      <c r="N8" s="391" t="s">
        <v>439</v>
      </c>
      <c r="O8" s="298" t="str">
        <f>CONCATENATE("ultimii ",durata_evaluare," ani")</f>
        <v>ultimii 5 ani</v>
      </c>
      <c r="P8" s="299" t="s">
        <v>6</v>
      </c>
      <c r="Q8" s="883"/>
      <c r="R8" s="392" t="s">
        <v>25</v>
      </c>
      <c r="S8" s="392" t="s">
        <v>52</v>
      </c>
      <c r="T8" s="392" t="s">
        <v>53</v>
      </c>
      <c r="U8" s="392" t="s">
        <v>54</v>
      </c>
      <c r="V8" s="392" t="s">
        <v>25</v>
      </c>
      <c r="W8" s="392" t="s">
        <v>52</v>
      </c>
      <c r="X8" s="392" t="s">
        <v>53</v>
      </c>
      <c r="Y8" s="392" t="s">
        <v>54</v>
      </c>
      <c r="Z8" s="890"/>
      <c r="AA8" s="893"/>
    </row>
    <row r="9" spans="1:37" s="287" customFormat="1" ht="15.75" x14ac:dyDescent="0.2">
      <c r="A9" s="301"/>
      <c r="B9" s="302"/>
      <c r="C9" s="302"/>
      <c r="D9" s="303"/>
      <c r="E9" s="304"/>
      <c r="F9" s="304"/>
      <c r="G9" s="304"/>
      <c r="H9" s="304"/>
      <c r="I9" s="304"/>
      <c r="J9" s="304"/>
      <c r="K9" s="304"/>
      <c r="L9" s="304"/>
      <c r="M9" s="304"/>
      <c r="N9" s="304"/>
      <c r="O9" s="572">
        <f>SUMIF(O10:O259,"&gt;0")</f>
        <v>0</v>
      </c>
      <c r="P9" s="572">
        <f>SUMIF(P10:P259,"&gt;0")</f>
        <v>0</v>
      </c>
      <c r="Q9" s="327"/>
      <c r="R9" s="393">
        <f t="shared" ref="R9:Y9" si="0">SUM(R10:R79)</f>
        <v>0</v>
      </c>
      <c r="S9" s="393">
        <f t="shared" si="0"/>
        <v>0</v>
      </c>
      <c r="T9" s="393">
        <f t="shared" si="0"/>
        <v>0</v>
      </c>
      <c r="U9" s="393">
        <f t="shared" si="0"/>
        <v>0</v>
      </c>
      <c r="V9" s="393">
        <f t="shared" si="0"/>
        <v>0</v>
      </c>
      <c r="W9" s="393">
        <f t="shared" si="0"/>
        <v>0</v>
      </c>
      <c r="X9" s="393">
        <f t="shared" si="0"/>
        <v>0</v>
      </c>
      <c r="Y9" s="393">
        <f t="shared" si="0"/>
        <v>0</v>
      </c>
      <c r="Z9" s="328"/>
      <c r="AA9" s="363"/>
    </row>
    <row r="10" spans="1:37" ht="15.75" x14ac:dyDescent="0.2">
      <c r="A10" s="216">
        <v>1</v>
      </c>
      <c r="B10" s="43"/>
      <c r="C10" s="39" t="s">
        <v>358</v>
      </c>
      <c r="D10" s="38"/>
      <c r="E10" s="40"/>
      <c r="F10" s="36" t="str">
        <f t="shared" ref="F10:F74" si="1">IF(B10="","",(G10-H10)/(1-I10/100))</f>
        <v/>
      </c>
      <c r="G10" s="349"/>
      <c r="H10" s="349"/>
      <c r="I10" s="349"/>
      <c r="J10" s="349"/>
      <c r="K10" s="34"/>
      <c r="L10" s="34"/>
      <c r="M10" s="40"/>
      <c r="N10" s="40"/>
      <c r="O10" s="573" t="str">
        <f t="shared" ref="O10:O73" si="2">IF(OR($B10="",$C10="",$D10="",$E10="",$E10&lt;an_initial,$E10&gt;an_final,$Z10=FALSE),"",IF($F10="","",IF(OR($K10="X",$K10="x"),coef_grant*COORD_INT*$F10/10000,IF(OR($L10="X",$L10="x"),coef_grant*UPT_INT*$F10/10000,IF(OR($M10="X",$M10="x"),coef_grant*MANAG_INT*$F10/10000,IF(OR($N10="X",$N10="x"),coef_grant*MEMBRU_INT*$F10/10000/$AA10,""))))))</f>
        <v/>
      </c>
      <c r="P10" s="573" t="str">
        <f t="shared" ref="P10:P73" si="3">IF(OR($B10="",$C10="",$D10="",$E10="",$E10&gt;an_final,$Z10=FALSE),"",IF($F10="","",IF(OR($K10="X",$K10="x"),coef_grant*COORD_INT*$F10/10000,IF(OR($L10="X",$L10="x"),coef_grant*UPT_INT*$F10/10000,IF(OR($M10="X",$M10="x"),coef_grant*MANAG_INT*$F10/10000,IF(OR($N10="X",$N10="x"),coef_grant*MEMBRU_INT*$F10/10000/$AA10,""))))))</f>
        <v/>
      </c>
      <c r="Q10" s="35"/>
      <c r="R10" s="20" t="str">
        <f t="shared" ref="R10:R73" si="4">IF(OR($B10="",$C10="",$D10="",$E10="",$E10&gt;an_final,$F10="",$K10="",$Z10=FALSE),"",IF(OR($K10="X",$K10="x"),1,0))</f>
        <v/>
      </c>
      <c r="S10" s="20" t="str">
        <f t="shared" ref="S10:S73" si="5">IF(OR($B10="",$C10="",$D10="",$E10="",$E10&gt;an_final,$F10="",$L10="",$Z10=FALSE),"",IF(OR($L10="X",$L10="x"),1,0))</f>
        <v/>
      </c>
      <c r="T10" s="20" t="str">
        <f t="shared" ref="T10:T73" si="6">IF(OR($B10="",$C10="",$D10="",$E10="",$E10&gt;an_final,$F10="",$M10="",$Z10=FALSE),"",IF(OR($M10="X",$M10="x"),1,0))</f>
        <v/>
      </c>
      <c r="U10" s="20" t="str">
        <f t="shared" ref="U10:U73" si="7">IF(OR($B10="",$C10="",$D10="",$E10="",$E10&gt;an_final,$F10="",$N10="",$Z10=FALSE),"",IF(OR($N10="X",$N10="x"),1,0))</f>
        <v/>
      </c>
      <c r="V10" s="20" t="str">
        <f t="shared" ref="V10:V73" si="8">IF(OR($E10&lt;an_initial,$E10&gt;an_final,$K10="",$Z10=FALSE),"",IF(OR($K10="X",$K10="x"),1,0))</f>
        <v/>
      </c>
      <c r="W10" s="20" t="str">
        <f t="shared" ref="W10:W73" si="9">IF(OR($E10&lt;an_initial,$E10&gt;an_final,$L10="",$Z10=FALSE),"",IF(OR($L10="X",$L10="x"),1,0))</f>
        <v/>
      </c>
      <c r="X10" s="20" t="str">
        <f t="shared" ref="X10:X73" si="10">IF(OR($E10&lt;an_initial,$E10&gt;an_final,$M10="",$Z10=FALSE),"",IF(OR($M10="X",$M10="x"),1,0))</f>
        <v/>
      </c>
      <c r="Y10" s="20" t="str">
        <f t="shared" ref="Y10:Y73" si="11">IF(OR($E10&lt;an_initial,$E10&gt;an_final,$N10="",$Z10=FALSE),"",IF(OR($N10="X",$N10="x"),1,0))</f>
        <v/>
      </c>
      <c r="Z10" s="333" t="b">
        <f t="shared" ref="Z10:Z73" si="12">IF(nume_candidat="",FALSE,ISNUMBER(SEARCH(nume_candidat,$B10)))</f>
        <v>0</v>
      </c>
      <c r="AA10" s="219">
        <f>LEN(B10)-LEN(SUBSTITUTE(B10,",",""))+1</f>
        <v>1</v>
      </c>
      <c r="AG10" s="394"/>
    </row>
    <row r="11" spans="1:37" ht="15.75" x14ac:dyDescent="0.2">
      <c r="A11" s="216">
        <v>2</v>
      </c>
      <c r="B11" s="43"/>
      <c r="C11" s="39"/>
      <c r="D11" s="38"/>
      <c r="E11" s="40"/>
      <c r="F11" s="36" t="str">
        <f t="shared" si="1"/>
        <v/>
      </c>
      <c r="G11" s="349"/>
      <c r="H11" s="349"/>
      <c r="I11" s="349"/>
      <c r="J11" s="349"/>
      <c r="K11" s="34"/>
      <c r="L11" s="34"/>
      <c r="M11" s="40"/>
      <c r="N11" s="40"/>
      <c r="O11" s="573" t="str">
        <f t="shared" si="2"/>
        <v/>
      </c>
      <c r="P11" s="573" t="str">
        <f t="shared" si="3"/>
        <v/>
      </c>
      <c r="Q11" s="35"/>
      <c r="R11" s="20" t="str">
        <f t="shared" si="4"/>
        <v/>
      </c>
      <c r="S11" s="20" t="str">
        <f t="shared" si="5"/>
        <v/>
      </c>
      <c r="T11" s="20" t="str">
        <f t="shared" si="6"/>
        <v/>
      </c>
      <c r="U11" s="20" t="str">
        <f t="shared" si="7"/>
        <v/>
      </c>
      <c r="V11" s="20" t="str">
        <f t="shared" si="8"/>
        <v/>
      </c>
      <c r="W11" s="20" t="str">
        <f t="shared" si="9"/>
        <v/>
      </c>
      <c r="X11" s="20" t="str">
        <f t="shared" si="10"/>
        <v/>
      </c>
      <c r="Y11" s="20" t="str">
        <f t="shared" si="11"/>
        <v/>
      </c>
      <c r="Z11" s="333" t="b">
        <f t="shared" si="12"/>
        <v>0</v>
      </c>
      <c r="AA11" s="219">
        <f t="shared" ref="AA11:AA74" si="13">LEN(B11)-LEN(SUBSTITUTE(B11,",",""))+1</f>
        <v>1</v>
      </c>
    </row>
    <row r="12" spans="1:37" ht="15.75" x14ac:dyDescent="0.2">
      <c r="A12" s="216">
        <v>3</v>
      </c>
      <c r="B12" s="39"/>
      <c r="C12" s="39"/>
      <c r="D12" s="38"/>
      <c r="E12" s="40"/>
      <c r="F12" s="36" t="str">
        <f t="shared" si="1"/>
        <v/>
      </c>
      <c r="G12" s="349"/>
      <c r="H12" s="349"/>
      <c r="I12" s="349"/>
      <c r="J12" s="349"/>
      <c r="K12" s="34"/>
      <c r="L12" s="34"/>
      <c r="M12" s="40"/>
      <c r="N12" s="40"/>
      <c r="O12" s="573" t="str">
        <f t="shared" si="2"/>
        <v/>
      </c>
      <c r="P12" s="573" t="str">
        <f t="shared" si="3"/>
        <v/>
      </c>
      <c r="Q12" s="35"/>
      <c r="R12" s="20" t="str">
        <f t="shared" si="4"/>
        <v/>
      </c>
      <c r="S12" s="20" t="str">
        <f t="shared" si="5"/>
        <v/>
      </c>
      <c r="T12" s="20" t="str">
        <f t="shared" si="6"/>
        <v/>
      </c>
      <c r="U12" s="20" t="str">
        <f t="shared" si="7"/>
        <v/>
      </c>
      <c r="V12" s="20" t="str">
        <f t="shared" si="8"/>
        <v/>
      </c>
      <c r="W12" s="20" t="str">
        <f t="shared" si="9"/>
        <v/>
      </c>
      <c r="X12" s="20" t="str">
        <f t="shared" si="10"/>
        <v/>
      </c>
      <c r="Y12" s="20" t="str">
        <f t="shared" si="11"/>
        <v/>
      </c>
      <c r="Z12" s="333" t="b">
        <f t="shared" si="12"/>
        <v>0</v>
      </c>
      <c r="AA12" s="219">
        <f t="shared" si="13"/>
        <v>1</v>
      </c>
    </row>
    <row r="13" spans="1:37" ht="15.75" x14ac:dyDescent="0.2">
      <c r="A13" s="216">
        <v>4</v>
      </c>
      <c r="B13" s="39"/>
      <c r="C13" s="39"/>
      <c r="D13" s="38"/>
      <c r="E13" s="40"/>
      <c r="F13" s="36" t="str">
        <f t="shared" si="1"/>
        <v/>
      </c>
      <c r="G13" s="349"/>
      <c r="H13" s="349"/>
      <c r="I13" s="349"/>
      <c r="J13" s="349"/>
      <c r="K13" s="34"/>
      <c r="L13" s="34"/>
      <c r="M13" s="40"/>
      <c r="N13" s="40"/>
      <c r="O13" s="573" t="str">
        <f t="shared" si="2"/>
        <v/>
      </c>
      <c r="P13" s="573" t="str">
        <f t="shared" si="3"/>
        <v/>
      </c>
      <c r="Q13" s="35"/>
      <c r="R13" s="20" t="str">
        <f t="shared" si="4"/>
        <v/>
      </c>
      <c r="S13" s="20" t="str">
        <f t="shared" si="5"/>
        <v/>
      </c>
      <c r="T13" s="20" t="str">
        <f t="shared" si="6"/>
        <v/>
      </c>
      <c r="U13" s="20" t="str">
        <f t="shared" si="7"/>
        <v/>
      </c>
      <c r="V13" s="20" t="str">
        <f t="shared" si="8"/>
        <v/>
      </c>
      <c r="W13" s="20" t="str">
        <f t="shared" si="9"/>
        <v/>
      </c>
      <c r="X13" s="20" t="str">
        <f t="shared" si="10"/>
        <v/>
      </c>
      <c r="Y13" s="20" t="str">
        <f t="shared" si="11"/>
        <v/>
      </c>
      <c r="Z13" s="333" t="b">
        <f t="shared" si="12"/>
        <v>0</v>
      </c>
      <c r="AA13" s="219">
        <f t="shared" si="13"/>
        <v>1</v>
      </c>
    </row>
    <row r="14" spans="1:37" ht="15.75" x14ac:dyDescent="0.2">
      <c r="A14" s="216">
        <v>5</v>
      </c>
      <c r="B14" s="39"/>
      <c r="C14" s="39"/>
      <c r="D14" s="38"/>
      <c r="E14" s="40"/>
      <c r="F14" s="36" t="str">
        <f t="shared" si="1"/>
        <v/>
      </c>
      <c r="G14" s="349"/>
      <c r="H14" s="349"/>
      <c r="I14" s="349"/>
      <c r="J14" s="349"/>
      <c r="K14" s="34"/>
      <c r="L14" s="34"/>
      <c r="M14" s="40"/>
      <c r="N14" s="40"/>
      <c r="O14" s="573" t="str">
        <f t="shared" si="2"/>
        <v/>
      </c>
      <c r="P14" s="573" t="str">
        <f t="shared" si="3"/>
        <v/>
      </c>
      <c r="Q14" s="35"/>
      <c r="R14" s="20" t="str">
        <f t="shared" si="4"/>
        <v/>
      </c>
      <c r="S14" s="20" t="str">
        <f t="shared" si="5"/>
        <v/>
      </c>
      <c r="T14" s="20" t="str">
        <f t="shared" si="6"/>
        <v/>
      </c>
      <c r="U14" s="20" t="str">
        <f t="shared" si="7"/>
        <v/>
      </c>
      <c r="V14" s="20" t="str">
        <f t="shared" si="8"/>
        <v/>
      </c>
      <c r="W14" s="20" t="str">
        <f t="shared" si="9"/>
        <v/>
      </c>
      <c r="X14" s="20" t="str">
        <f t="shared" si="10"/>
        <v/>
      </c>
      <c r="Y14" s="20" t="str">
        <f t="shared" si="11"/>
        <v/>
      </c>
      <c r="Z14" s="333" t="b">
        <f t="shared" si="12"/>
        <v>0</v>
      </c>
      <c r="AA14" s="219">
        <f t="shared" si="13"/>
        <v>1</v>
      </c>
    </row>
    <row r="15" spans="1:37" ht="15.75" x14ac:dyDescent="0.2">
      <c r="A15" s="216">
        <v>6</v>
      </c>
      <c r="B15" s="39"/>
      <c r="C15" s="39"/>
      <c r="D15" s="38"/>
      <c r="E15" s="40"/>
      <c r="F15" s="36" t="str">
        <f t="shared" si="1"/>
        <v/>
      </c>
      <c r="G15" s="349"/>
      <c r="H15" s="349"/>
      <c r="I15" s="349"/>
      <c r="J15" s="349"/>
      <c r="K15" s="34"/>
      <c r="L15" s="34"/>
      <c r="M15" s="40"/>
      <c r="N15" s="40"/>
      <c r="O15" s="573" t="str">
        <f t="shared" si="2"/>
        <v/>
      </c>
      <c r="P15" s="573" t="str">
        <f t="shared" si="3"/>
        <v/>
      </c>
      <c r="Q15" s="35"/>
      <c r="R15" s="20" t="str">
        <f t="shared" si="4"/>
        <v/>
      </c>
      <c r="S15" s="20" t="str">
        <f t="shared" si="5"/>
        <v/>
      </c>
      <c r="T15" s="20" t="str">
        <f t="shared" si="6"/>
        <v/>
      </c>
      <c r="U15" s="20" t="str">
        <f t="shared" si="7"/>
        <v/>
      </c>
      <c r="V15" s="20" t="str">
        <f t="shared" si="8"/>
        <v/>
      </c>
      <c r="W15" s="20" t="str">
        <f t="shared" si="9"/>
        <v/>
      </c>
      <c r="X15" s="20" t="str">
        <f t="shared" si="10"/>
        <v/>
      </c>
      <c r="Y15" s="20" t="str">
        <f t="shared" si="11"/>
        <v/>
      </c>
      <c r="Z15" s="333" t="b">
        <f t="shared" si="12"/>
        <v>0</v>
      </c>
      <c r="AA15" s="219">
        <f t="shared" si="13"/>
        <v>1</v>
      </c>
    </row>
    <row r="16" spans="1:37" ht="15.75" x14ac:dyDescent="0.2">
      <c r="A16" s="216">
        <v>7</v>
      </c>
      <c r="B16" s="39"/>
      <c r="C16" s="39"/>
      <c r="D16" s="38"/>
      <c r="E16" s="40"/>
      <c r="F16" s="36" t="str">
        <f t="shared" si="1"/>
        <v/>
      </c>
      <c r="G16" s="349"/>
      <c r="H16" s="349"/>
      <c r="I16" s="349"/>
      <c r="J16" s="349"/>
      <c r="K16" s="34"/>
      <c r="L16" s="34"/>
      <c r="M16" s="40"/>
      <c r="N16" s="40"/>
      <c r="O16" s="573" t="str">
        <f t="shared" si="2"/>
        <v/>
      </c>
      <c r="P16" s="573" t="str">
        <f t="shared" si="3"/>
        <v/>
      </c>
      <c r="Q16" s="35"/>
      <c r="R16" s="20" t="str">
        <f t="shared" si="4"/>
        <v/>
      </c>
      <c r="S16" s="20" t="str">
        <f t="shared" si="5"/>
        <v/>
      </c>
      <c r="T16" s="20" t="str">
        <f t="shared" si="6"/>
        <v/>
      </c>
      <c r="U16" s="20" t="str">
        <f t="shared" si="7"/>
        <v/>
      </c>
      <c r="V16" s="20" t="str">
        <f t="shared" si="8"/>
        <v/>
      </c>
      <c r="W16" s="20" t="str">
        <f t="shared" si="9"/>
        <v/>
      </c>
      <c r="X16" s="20" t="str">
        <f t="shared" si="10"/>
        <v/>
      </c>
      <c r="Y16" s="20" t="str">
        <f t="shared" si="11"/>
        <v/>
      </c>
      <c r="Z16" s="333" t="b">
        <f t="shared" si="12"/>
        <v>0</v>
      </c>
      <c r="AA16" s="219">
        <f t="shared" si="13"/>
        <v>1</v>
      </c>
    </row>
    <row r="17" spans="1:27" ht="15.75" x14ac:dyDescent="0.2">
      <c r="A17" s="216">
        <v>8</v>
      </c>
      <c r="B17" s="39"/>
      <c r="C17" s="39"/>
      <c r="D17" s="38"/>
      <c r="E17" s="40"/>
      <c r="F17" s="36" t="str">
        <f t="shared" si="1"/>
        <v/>
      </c>
      <c r="G17" s="349"/>
      <c r="H17" s="349"/>
      <c r="I17" s="349"/>
      <c r="J17" s="349"/>
      <c r="K17" s="34"/>
      <c r="L17" s="34"/>
      <c r="M17" s="40"/>
      <c r="N17" s="40"/>
      <c r="O17" s="573" t="str">
        <f t="shared" si="2"/>
        <v/>
      </c>
      <c r="P17" s="573" t="str">
        <f t="shared" si="3"/>
        <v/>
      </c>
      <c r="Q17" s="35"/>
      <c r="R17" s="20" t="str">
        <f t="shared" si="4"/>
        <v/>
      </c>
      <c r="S17" s="20" t="str">
        <f t="shared" si="5"/>
        <v/>
      </c>
      <c r="T17" s="20" t="str">
        <f t="shared" si="6"/>
        <v/>
      </c>
      <c r="U17" s="20" t="str">
        <f t="shared" si="7"/>
        <v/>
      </c>
      <c r="V17" s="20" t="str">
        <f t="shared" si="8"/>
        <v/>
      </c>
      <c r="W17" s="20" t="str">
        <f t="shared" si="9"/>
        <v/>
      </c>
      <c r="X17" s="20" t="str">
        <f t="shared" si="10"/>
        <v/>
      </c>
      <c r="Y17" s="20" t="str">
        <f t="shared" si="11"/>
        <v/>
      </c>
      <c r="Z17" s="333" t="b">
        <f t="shared" si="12"/>
        <v>0</v>
      </c>
      <c r="AA17" s="219">
        <f t="shared" si="13"/>
        <v>1</v>
      </c>
    </row>
    <row r="18" spans="1:27" ht="15.75" x14ac:dyDescent="0.2">
      <c r="A18" s="216">
        <v>9</v>
      </c>
      <c r="B18" s="39"/>
      <c r="C18" s="39"/>
      <c r="D18" s="38"/>
      <c r="E18" s="40"/>
      <c r="F18" s="36" t="str">
        <f t="shared" si="1"/>
        <v/>
      </c>
      <c r="G18" s="349"/>
      <c r="H18" s="349"/>
      <c r="I18" s="349"/>
      <c r="J18" s="349"/>
      <c r="K18" s="34"/>
      <c r="L18" s="34"/>
      <c r="M18" s="40"/>
      <c r="N18" s="40"/>
      <c r="O18" s="573" t="str">
        <f t="shared" si="2"/>
        <v/>
      </c>
      <c r="P18" s="573" t="str">
        <f t="shared" si="3"/>
        <v/>
      </c>
      <c r="Q18" s="35"/>
      <c r="R18" s="20" t="str">
        <f t="shared" si="4"/>
        <v/>
      </c>
      <c r="S18" s="20" t="str">
        <f t="shared" si="5"/>
        <v/>
      </c>
      <c r="T18" s="20" t="str">
        <f t="shared" si="6"/>
        <v/>
      </c>
      <c r="U18" s="20" t="str">
        <f t="shared" si="7"/>
        <v/>
      </c>
      <c r="V18" s="20" t="str">
        <f t="shared" si="8"/>
        <v/>
      </c>
      <c r="W18" s="20" t="str">
        <f t="shared" si="9"/>
        <v/>
      </c>
      <c r="X18" s="20" t="str">
        <f t="shared" si="10"/>
        <v/>
      </c>
      <c r="Y18" s="20" t="str">
        <f t="shared" si="11"/>
        <v/>
      </c>
      <c r="Z18" s="333" t="b">
        <f t="shared" si="12"/>
        <v>0</v>
      </c>
      <c r="AA18" s="219">
        <f t="shared" si="13"/>
        <v>1</v>
      </c>
    </row>
    <row r="19" spans="1:27" ht="15.75" x14ac:dyDescent="0.2">
      <c r="A19" s="216">
        <v>10</v>
      </c>
      <c r="B19" s="39"/>
      <c r="C19" s="39"/>
      <c r="D19" s="38"/>
      <c r="E19" s="40"/>
      <c r="F19" s="36" t="str">
        <f t="shared" si="1"/>
        <v/>
      </c>
      <c r="G19" s="349"/>
      <c r="H19" s="349"/>
      <c r="I19" s="349"/>
      <c r="J19" s="349"/>
      <c r="K19" s="34"/>
      <c r="L19" s="34"/>
      <c r="M19" s="40"/>
      <c r="N19" s="40"/>
      <c r="O19" s="573" t="str">
        <f t="shared" si="2"/>
        <v/>
      </c>
      <c r="P19" s="573" t="str">
        <f t="shared" si="3"/>
        <v/>
      </c>
      <c r="Q19" s="35"/>
      <c r="R19" s="20" t="str">
        <f t="shared" si="4"/>
        <v/>
      </c>
      <c r="S19" s="20" t="str">
        <f t="shared" si="5"/>
        <v/>
      </c>
      <c r="T19" s="20" t="str">
        <f t="shared" si="6"/>
        <v/>
      </c>
      <c r="U19" s="20" t="str">
        <f t="shared" si="7"/>
        <v/>
      </c>
      <c r="V19" s="20" t="str">
        <f t="shared" si="8"/>
        <v/>
      </c>
      <c r="W19" s="20" t="str">
        <f t="shared" si="9"/>
        <v/>
      </c>
      <c r="X19" s="20" t="str">
        <f t="shared" si="10"/>
        <v/>
      </c>
      <c r="Y19" s="20" t="str">
        <f t="shared" si="11"/>
        <v/>
      </c>
      <c r="Z19" s="333" t="b">
        <f t="shared" si="12"/>
        <v>0</v>
      </c>
      <c r="AA19" s="219">
        <f t="shared" si="13"/>
        <v>1</v>
      </c>
    </row>
    <row r="20" spans="1:27" ht="15.75" x14ac:dyDescent="0.2">
      <c r="A20" s="216">
        <v>11</v>
      </c>
      <c r="B20" s="39"/>
      <c r="C20" s="39"/>
      <c r="D20" s="38"/>
      <c r="E20" s="40"/>
      <c r="F20" s="36" t="str">
        <f t="shared" si="1"/>
        <v/>
      </c>
      <c r="G20" s="349"/>
      <c r="H20" s="349"/>
      <c r="I20" s="349"/>
      <c r="J20" s="349"/>
      <c r="K20" s="34"/>
      <c r="L20" s="34"/>
      <c r="M20" s="40"/>
      <c r="N20" s="40"/>
      <c r="O20" s="573" t="str">
        <f t="shared" si="2"/>
        <v/>
      </c>
      <c r="P20" s="573" t="str">
        <f t="shared" si="3"/>
        <v/>
      </c>
      <c r="Q20" s="35"/>
      <c r="R20" s="20" t="str">
        <f t="shared" si="4"/>
        <v/>
      </c>
      <c r="S20" s="20" t="str">
        <f t="shared" si="5"/>
        <v/>
      </c>
      <c r="T20" s="20" t="str">
        <f t="shared" si="6"/>
        <v/>
      </c>
      <c r="U20" s="20" t="str">
        <f t="shared" si="7"/>
        <v/>
      </c>
      <c r="V20" s="20" t="str">
        <f t="shared" si="8"/>
        <v/>
      </c>
      <c r="W20" s="20" t="str">
        <f t="shared" si="9"/>
        <v/>
      </c>
      <c r="X20" s="20" t="str">
        <f t="shared" si="10"/>
        <v/>
      </c>
      <c r="Y20" s="20" t="str">
        <f t="shared" si="11"/>
        <v/>
      </c>
      <c r="Z20" s="333" t="b">
        <f t="shared" si="12"/>
        <v>0</v>
      </c>
      <c r="AA20" s="219">
        <f t="shared" si="13"/>
        <v>1</v>
      </c>
    </row>
    <row r="21" spans="1:27" ht="15.75" x14ac:dyDescent="0.2">
      <c r="A21" s="216">
        <v>12</v>
      </c>
      <c r="B21" s="39"/>
      <c r="C21" s="39"/>
      <c r="D21" s="38"/>
      <c r="E21" s="40"/>
      <c r="F21" s="36" t="str">
        <f t="shared" si="1"/>
        <v/>
      </c>
      <c r="G21" s="349"/>
      <c r="H21" s="349"/>
      <c r="I21" s="349"/>
      <c r="J21" s="349"/>
      <c r="K21" s="34"/>
      <c r="L21" s="34"/>
      <c r="M21" s="40"/>
      <c r="N21" s="40"/>
      <c r="O21" s="573" t="str">
        <f t="shared" si="2"/>
        <v/>
      </c>
      <c r="P21" s="573" t="str">
        <f t="shared" si="3"/>
        <v/>
      </c>
      <c r="Q21" s="35"/>
      <c r="R21" s="20" t="str">
        <f t="shared" si="4"/>
        <v/>
      </c>
      <c r="S21" s="20" t="str">
        <f t="shared" si="5"/>
        <v/>
      </c>
      <c r="T21" s="20" t="str">
        <f t="shared" si="6"/>
        <v/>
      </c>
      <c r="U21" s="20" t="str">
        <f t="shared" si="7"/>
        <v/>
      </c>
      <c r="V21" s="20" t="str">
        <f t="shared" si="8"/>
        <v/>
      </c>
      <c r="W21" s="20" t="str">
        <f t="shared" si="9"/>
        <v/>
      </c>
      <c r="X21" s="20" t="str">
        <f t="shared" si="10"/>
        <v/>
      </c>
      <c r="Y21" s="20" t="str">
        <f t="shared" si="11"/>
        <v/>
      </c>
      <c r="Z21" s="333" t="b">
        <f t="shared" si="12"/>
        <v>0</v>
      </c>
      <c r="AA21" s="219">
        <f t="shared" si="13"/>
        <v>1</v>
      </c>
    </row>
    <row r="22" spans="1:27" ht="15.75" x14ac:dyDescent="0.2">
      <c r="A22" s="216">
        <v>13</v>
      </c>
      <c r="B22" s="39"/>
      <c r="C22" s="39"/>
      <c r="D22" s="38"/>
      <c r="E22" s="40"/>
      <c r="F22" s="36" t="str">
        <f t="shared" si="1"/>
        <v/>
      </c>
      <c r="G22" s="349"/>
      <c r="H22" s="349"/>
      <c r="I22" s="349"/>
      <c r="J22" s="349"/>
      <c r="K22" s="34"/>
      <c r="L22" s="34"/>
      <c r="M22" s="40"/>
      <c r="N22" s="40"/>
      <c r="O22" s="573" t="str">
        <f t="shared" si="2"/>
        <v/>
      </c>
      <c r="P22" s="573" t="str">
        <f t="shared" si="3"/>
        <v/>
      </c>
      <c r="Q22" s="35"/>
      <c r="R22" s="20" t="str">
        <f t="shared" si="4"/>
        <v/>
      </c>
      <c r="S22" s="20" t="str">
        <f t="shared" si="5"/>
        <v/>
      </c>
      <c r="T22" s="20" t="str">
        <f t="shared" si="6"/>
        <v/>
      </c>
      <c r="U22" s="20" t="str">
        <f t="shared" si="7"/>
        <v/>
      </c>
      <c r="V22" s="20" t="str">
        <f t="shared" si="8"/>
        <v/>
      </c>
      <c r="W22" s="20" t="str">
        <f t="shared" si="9"/>
        <v/>
      </c>
      <c r="X22" s="20" t="str">
        <f t="shared" si="10"/>
        <v/>
      </c>
      <c r="Y22" s="20" t="str">
        <f t="shared" si="11"/>
        <v/>
      </c>
      <c r="Z22" s="333" t="b">
        <f t="shared" si="12"/>
        <v>0</v>
      </c>
      <c r="AA22" s="219">
        <f t="shared" si="13"/>
        <v>1</v>
      </c>
    </row>
    <row r="23" spans="1:27" ht="15.75" x14ac:dyDescent="0.2">
      <c r="A23" s="216">
        <v>14</v>
      </c>
      <c r="B23" s="39"/>
      <c r="C23" s="39"/>
      <c r="D23" s="38"/>
      <c r="E23" s="40"/>
      <c r="F23" s="36" t="str">
        <f t="shared" si="1"/>
        <v/>
      </c>
      <c r="G23" s="349"/>
      <c r="H23" s="349"/>
      <c r="I23" s="349"/>
      <c r="J23" s="349"/>
      <c r="K23" s="34"/>
      <c r="L23" s="34"/>
      <c r="M23" s="40"/>
      <c r="N23" s="40"/>
      <c r="O23" s="573" t="str">
        <f t="shared" si="2"/>
        <v/>
      </c>
      <c r="P23" s="573" t="str">
        <f t="shared" si="3"/>
        <v/>
      </c>
      <c r="Q23" s="35"/>
      <c r="R23" s="20" t="str">
        <f t="shared" si="4"/>
        <v/>
      </c>
      <c r="S23" s="20" t="str">
        <f t="shared" si="5"/>
        <v/>
      </c>
      <c r="T23" s="20" t="str">
        <f t="shared" si="6"/>
        <v/>
      </c>
      <c r="U23" s="20" t="str">
        <f t="shared" si="7"/>
        <v/>
      </c>
      <c r="V23" s="20" t="str">
        <f t="shared" si="8"/>
        <v/>
      </c>
      <c r="W23" s="20" t="str">
        <f t="shared" si="9"/>
        <v/>
      </c>
      <c r="X23" s="20" t="str">
        <f t="shared" si="10"/>
        <v/>
      </c>
      <c r="Y23" s="20" t="str">
        <f t="shared" si="11"/>
        <v/>
      </c>
      <c r="Z23" s="333" t="b">
        <f t="shared" si="12"/>
        <v>0</v>
      </c>
      <c r="AA23" s="219">
        <f t="shared" si="13"/>
        <v>1</v>
      </c>
    </row>
    <row r="24" spans="1:27" ht="15.75" x14ac:dyDescent="0.2">
      <c r="A24" s="216">
        <v>15</v>
      </c>
      <c r="B24" s="39"/>
      <c r="C24" s="39"/>
      <c r="D24" s="38"/>
      <c r="E24" s="40"/>
      <c r="F24" s="36" t="str">
        <f t="shared" si="1"/>
        <v/>
      </c>
      <c r="G24" s="349"/>
      <c r="H24" s="349"/>
      <c r="I24" s="349"/>
      <c r="J24" s="349"/>
      <c r="K24" s="34"/>
      <c r="L24" s="34"/>
      <c r="M24" s="40"/>
      <c r="N24" s="40"/>
      <c r="O24" s="573" t="str">
        <f t="shared" si="2"/>
        <v/>
      </c>
      <c r="P24" s="573" t="str">
        <f t="shared" si="3"/>
        <v/>
      </c>
      <c r="Q24" s="35"/>
      <c r="R24" s="20" t="str">
        <f t="shared" si="4"/>
        <v/>
      </c>
      <c r="S24" s="20" t="str">
        <f t="shared" si="5"/>
        <v/>
      </c>
      <c r="T24" s="20" t="str">
        <f t="shared" si="6"/>
        <v/>
      </c>
      <c r="U24" s="20" t="str">
        <f t="shared" si="7"/>
        <v/>
      </c>
      <c r="V24" s="20" t="str">
        <f t="shared" si="8"/>
        <v/>
      </c>
      <c r="W24" s="20" t="str">
        <f t="shared" si="9"/>
        <v/>
      </c>
      <c r="X24" s="20" t="str">
        <f t="shared" si="10"/>
        <v/>
      </c>
      <c r="Y24" s="20" t="str">
        <f t="shared" si="11"/>
        <v/>
      </c>
      <c r="Z24" s="333" t="b">
        <f t="shared" si="12"/>
        <v>0</v>
      </c>
      <c r="AA24" s="219">
        <f t="shared" si="13"/>
        <v>1</v>
      </c>
    </row>
    <row r="25" spans="1:27" ht="15.75" x14ac:dyDescent="0.2">
      <c r="A25" s="216">
        <v>16</v>
      </c>
      <c r="B25" s="39"/>
      <c r="C25" s="39"/>
      <c r="D25" s="38"/>
      <c r="E25" s="40"/>
      <c r="F25" s="36" t="str">
        <f t="shared" si="1"/>
        <v/>
      </c>
      <c r="G25" s="349"/>
      <c r="H25" s="349"/>
      <c r="I25" s="349"/>
      <c r="J25" s="349"/>
      <c r="K25" s="34"/>
      <c r="L25" s="34"/>
      <c r="M25" s="40"/>
      <c r="N25" s="40"/>
      <c r="O25" s="573" t="str">
        <f t="shared" si="2"/>
        <v/>
      </c>
      <c r="P25" s="573" t="str">
        <f t="shared" si="3"/>
        <v/>
      </c>
      <c r="Q25" s="35"/>
      <c r="R25" s="20" t="str">
        <f t="shared" si="4"/>
        <v/>
      </c>
      <c r="S25" s="20" t="str">
        <f t="shared" si="5"/>
        <v/>
      </c>
      <c r="T25" s="20" t="str">
        <f t="shared" si="6"/>
        <v/>
      </c>
      <c r="U25" s="20" t="str">
        <f t="shared" si="7"/>
        <v/>
      </c>
      <c r="V25" s="20" t="str">
        <f t="shared" si="8"/>
        <v/>
      </c>
      <c r="W25" s="20" t="str">
        <f t="shared" si="9"/>
        <v/>
      </c>
      <c r="X25" s="20" t="str">
        <f t="shared" si="10"/>
        <v/>
      </c>
      <c r="Y25" s="20" t="str">
        <f t="shared" si="11"/>
        <v/>
      </c>
      <c r="Z25" s="333" t="b">
        <f t="shared" si="12"/>
        <v>0</v>
      </c>
      <c r="AA25" s="219">
        <f t="shared" si="13"/>
        <v>1</v>
      </c>
    </row>
    <row r="26" spans="1:27" ht="15.75" x14ac:dyDescent="0.2">
      <c r="A26" s="216">
        <v>17</v>
      </c>
      <c r="B26" s="39"/>
      <c r="C26" s="39"/>
      <c r="D26" s="38"/>
      <c r="E26" s="40"/>
      <c r="F26" s="36" t="str">
        <f t="shared" si="1"/>
        <v/>
      </c>
      <c r="G26" s="349"/>
      <c r="H26" s="349"/>
      <c r="I26" s="349"/>
      <c r="J26" s="349"/>
      <c r="K26" s="34"/>
      <c r="L26" s="34"/>
      <c r="M26" s="40"/>
      <c r="N26" s="40"/>
      <c r="O26" s="573" t="str">
        <f t="shared" si="2"/>
        <v/>
      </c>
      <c r="P26" s="573" t="str">
        <f t="shared" si="3"/>
        <v/>
      </c>
      <c r="Q26" s="35"/>
      <c r="R26" s="20" t="str">
        <f t="shared" si="4"/>
        <v/>
      </c>
      <c r="S26" s="20" t="str">
        <f t="shared" si="5"/>
        <v/>
      </c>
      <c r="T26" s="20" t="str">
        <f t="shared" si="6"/>
        <v/>
      </c>
      <c r="U26" s="20" t="str">
        <f t="shared" si="7"/>
        <v/>
      </c>
      <c r="V26" s="20" t="str">
        <f t="shared" si="8"/>
        <v/>
      </c>
      <c r="W26" s="20" t="str">
        <f t="shared" si="9"/>
        <v/>
      </c>
      <c r="X26" s="20" t="str">
        <f t="shared" si="10"/>
        <v/>
      </c>
      <c r="Y26" s="20" t="str">
        <f t="shared" si="11"/>
        <v/>
      </c>
      <c r="Z26" s="333" t="b">
        <f t="shared" si="12"/>
        <v>0</v>
      </c>
      <c r="AA26" s="219">
        <f t="shared" si="13"/>
        <v>1</v>
      </c>
    </row>
    <row r="27" spans="1:27" ht="15.75" x14ac:dyDescent="0.2">
      <c r="A27" s="216">
        <v>18</v>
      </c>
      <c r="B27" s="39"/>
      <c r="C27" s="39"/>
      <c r="D27" s="38"/>
      <c r="E27" s="40"/>
      <c r="F27" s="36" t="str">
        <f t="shared" si="1"/>
        <v/>
      </c>
      <c r="G27" s="349"/>
      <c r="H27" s="349"/>
      <c r="I27" s="349"/>
      <c r="J27" s="349"/>
      <c r="K27" s="34"/>
      <c r="L27" s="34"/>
      <c r="M27" s="40"/>
      <c r="N27" s="40"/>
      <c r="O27" s="573" t="str">
        <f t="shared" si="2"/>
        <v/>
      </c>
      <c r="P27" s="573" t="str">
        <f t="shared" si="3"/>
        <v/>
      </c>
      <c r="Q27" s="35"/>
      <c r="R27" s="20" t="str">
        <f t="shared" si="4"/>
        <v/>
      </c>
      <c r="S27" s="20" t="str">
        <f t="shared" si="5"/>
        <v/>
      </c>
      <c r="T27" s="20" t="str">
        <f t="shared" si="6"/>
        <v/>
      </c>
      <c r="U27" s="20" t="str">
        <f t="shared" si="7"/>
        <v/>
      </c>
      <c r="V27" s="20" t="str">
        <f t="shared" si="8"/>
        <v/>
      </c>
      <c r="W27" s="20" t="str">
        <f t="shared" si="9"/>
        <v/>
      </c>
      <c r="X27" s="20" t="str">
        <f t="shared" si="10"/>
        <v/>
      </c>
      <c r="Y27" s="20" t="str">
        <f t="shared" si="11"/>
        <v/>
      </c>
      <c r="Z27" s="333" t="b">
        <f t="shared" si="12"/>
        <v>0</v>
      </c>
      <c r="AA27" s="219">
        <f t="shared" si="13"/>
        <v>1</v>
      </c>
    </row>
    <row r="28" spans="1:27" ht="15.75" x14ac:dyDescent="0.2">
      <c r="A28" s="216">
        <v>19</v>
      </c>
      <c r="B28" s="39"/>
      <c r="C28" s="39"/>
      <c r="D28" s="38"/>
      <c r="E28" s="40"/>
      <c r="F28" s="36" t="str">
        <f t="shared" si="1"/>
        <v/>
      </c>
      <c r="G28" s="349"/>
      <c r="H28" s="349"/>
      <c r="I28" s="349"/>
      <c r="J28" s="349"/>
      <c r="K28" s="34"/>
      <c r="L28" s="34"/>
      <c r="M28" s="40"/>
      <c r="N28" s="40"/>
      <c r="O28" s="573" t="str">
        <f t="shared" si="2"/>
        <v/>
      </c>
      <c r="P28" s="573" t="str">
        <f t="shared" si="3"/>
        <v/>
      </c>
      <c r="Q28" s="35"/>
      <c r="R28" s="20" t="str">
        <f t="shared" si="4"/>
        <v/>
      </c>
      <c r="S28" s="20" t="str">
        <f t="shared" si="5"/>
        <v/>
      </c>
      <c r="T28" s="20" t="str">
        <f t="shared" si="6"/>
        <v/>
      </c>
      <c r="U28" s="20" t="str">
        <f t="shared" si="7"/>
        <v/>
      </c>
      <c r="V28" s="20" t="str">
        <f t="shared" si="8"/>
        <v/>
      </c>
      <c r="W28" s="20" t="str">
        <f t="shared" si="9"/>
        <v/>
      </c>
      <c r="X28" s="20" t="str">
        <f t="shared" si="10"/>
        <v/>
      </c>
      <c r="Y28" s="20" t="str">
        <f t="shared" si="11"/>
        <v/>
      </c>
      <c r="Z28" s="333" t="b">
        <f t="shared" si="12"/>
        <v>0</v>
      </c>
      <c r="AA28" s="219">
        <f t="shared" si="13"/>
        <v>1</v>
      </c>
    </row>
    <row r="29" spans="1:27" ht="15.75" x14ac:dyDescent="0.2">
      <c r="A29" s="216">
        <v>20</v>
      </c>
      <c r="B29" s="39"/>
      <c r="C29" s="39"/>
      <c r="D29" s="38"/>
      <c r="E29" s="40"/>
      <c r="F29" s="36" t="str">
        <f t="shared" si="1"/>
        <v/>
      </c>
      <c r="G29" s="349"/>
      <c r="H29" s="349"/>
      <c r="I29" s="349"/>
      <c r="J29" s="349"/>
      <c r="K29" s="34"/>
      <c r="L29" s="34"/>
      <c r="M29" s="40"/>
      <c r="N29" s="40"/>
      <c r="O29" s="573" t="str">
        <f t="shared" si="2"/>
        <v/>
      </c>
      <c r="P29" s="573" t="str">
        <f t="shared" si="3"/>
        <v/>
      </c>
      <c r="Q29" s="35"/>
      <c r="R29" s="20" t="str">
        <f t="shared" si="4"/>
        <v/>
      </c>
      <c r="S29" s="20" t="str">
        <f t="shared" si="5"/>
        <v/>
      </c>
      <c r="T29" s="20" t="str">
        <f t="shared" si="6"/>
        <v/>
      </c>
      <c r="U29" s="20" t="str">
        <f t="shared" si="7"/>
        <v/>
      </c>
      <c r="V29" s="20" t="str">
        <f t="shared" si="8"/>
        <v/>
      </c>
      <c r="W29" s="20" t="str">
        <f t="shared" si="9"/>
        <v/>
      </c>
      <c r="X29" s="20" t="str">
        <f t="shared" si="10"/>
        <v/>
      </c>
      <c r="Y29" s="20" t="str">
        <f t="shared" si="11"/>
        <v/>
      </c>
      <c r="Z29" s="333" t="b">
        <f t="shared" si="12"/>
        <v>0</v>
      </c>
      <c r="AA29" s="219">
        <f t="shared" si="13"/>
        <v>1</v>
      </c>
    </row>
    <row r="30" spans="1:27" ht="15.75" x14ac:dyDescent="0.2">
      <c r="A30" s="216">
        <v>21</v>
      </c>
      <c r="B30" s="39"/>
      <c r="C30" s="39"/>
      <c r="D30" s="38"/>
      <c r="E30" s="40"/>
      <c r="F30" s="36" t="str">
        <f t="shared" si="1"/>
        <v/>
      </c>
      <c r="G30" s="349"/>
      <c r="H30" s="349"/>
      <c r="I30" s="349"/>
      <c r="J30" s="349"/>
      <c r="K30" s="34"/>
      <c r="L30" s="34"/>
      <c r="M30" s="40"/>
      <c r="N30" s="40"/>
      <c r="O30" s="573" t="str">
        <f t="shared" si="2"/>
        <v/>
      </c>
      <c r="P30" s="573" t="str">
        <f t="shared" si="3"/>
        <v/>
      </c>
      <c r="Q30" s="35"/>
      <c r="R30" s="20" t="str">
        <f t="shared" si="4"/>
        <v/>
      </c>
      <c r="S30" s="20" t="str">
        <f t="shared" si="5"/>
        <v/>
      </c>
      <c r="T30" s="20" t="str">
        <f t="shared" si="6"/>
        <v/>
      </c>
      <c r="U30" s="20" t="str">
        <f t="shared" si="7"/>
        <v/>
      </c>
      <c r="V30" s="20" t="str">
        <f t="shared" si="8"/>
        <v/>
      </c>
      <c r="W30" s="20" t="str">
        <f t="shared" si="9"/>
        <v/>
      </c>
      <c r="X30" s="20" t="str">
        <f t="shared" si="10"/>
        <v/>
      </c>
      <c r="Y30" s="20" t="str">
        <f t="shared" si="11"/>
        <v/>
      </c>
      <c r="Z30" s="333" t="b">
        <f t="shared" si="12"/>
        <v>0</v>
      </c>
      <c r="AA30" s="219">
        <f t="shared" si="13"/>
        <v>1</v>
      </c>
    </row>
    <row r="31" spans="1:27" ht="15.75" x14ac:dyDescent="0.2">
      <c r="A31" s="216">
        <v>22</v>
      </c>
      <c r="B31" s="39"/>
      <c r="C31" s="39"/>
      <c r="D31" s="38"/>
      <c r="E31" s="40"/>
      <c r="F31" s="36" t="str">
        <f t="shared" si="1"/>
        <v/>
      </c>
      <c r="G31" s="349"/>
      <c r="H31" s="349"/>
      <c r="I31" s="349"/>
      <c r="J31" s="349"/>
      <c r="K31" s="34"/>
      <c r="L31" s="34"/>
      <c r="M31" s="40"/>
      <c r="N31" s="40"/>
      <c r="O31" s="573" t="str">
        <f t="shared" si="2"/>
        <v/>
      </c>
      <c r="P31" s="573" t="str">
        <f t="shared" si="3"/>
        <v/>
      </c>
      <c r="Q31" s="35"/>
      <c r="R31" s="20" t="str">
        <f t="shared" si="4"/>
        <v/>
      </c>
      <c r="S31" s="20" t="str">
        <f t="shared" si="5"/>
        <v/>
      </c>
      <c r="T31" s="20" t="str">
        <f t="shared" si="6"/>
        <v/>
      </c>
      <c r="U31" s="20" t="str">
        <f t="shared" si="7"/>
        <v/>
      </c>
      <c r="V31" s="20" t="str">
        <f t="shared" si="8"/>
        <v/>
      </c>
      <c r="W31" s="20" t="str">
        <f t="shared" si="9"/>
        <v/>
      </c>
      <c r="X31" s="20" t="str">
        <f t="shared" si="10"/>
        <v/>
      </c>
      <c r="Y31" s="20" t="str">
        <f t="shared" si="11"/>
        <v/>
      </c>
      <c r="Z31" s="333" t="b">
        <f t="shared" si="12"/>
        <v>0</v>
      </c>
      <c r="AA31" s="219">
        <f t="shared" si="13"/>
        <v>1</v>
      </c>
    </row>
    <row r="32" spans="1:27" ht="15.75" x14ac:dyDescent="0.2">
      <c r="A32" s="216">
        <v>23</v>
      </c>
      <c r="B32" s="39"/>
      <c r="C32" s="39"/>
      <c r="D32" s="38"/>
      <c r="E32" s="40"/>
      <c r="F32" s="36" t="str">
        <f t="shared" si="1"/>
        <v/>
      </c>
      <c r="G32" s="349"/>
      <c r="H32" s="349"/>
      <c r="I32" s="349"/>
      <c r="J32" s="349"/>
      <c r="K32" s="34"/>
      <c r="L32" s="34"/>
      <c r="M32" s="40"/>
      <c r="N32" s="40"/>
      <c r="O32" s="573" t="str">
        <f t="shared" si="2"/>
        <v/>
      </c>
      <c r="P32" s="573" t="str">
        <f t="shared" si="3"/>
        <v/>
      </c>
      <c r="Q32" s="35"/>
      <c r="R32" s="20" t="str">
        <f t="shared" si="4"/>
        <v/>
      </c>
      <c r="S32" s="20" t="str">
        <f t="shared" si="5"/>
        <v/>
      </c>
      <c r="T32" s="20" t="str">
        <f t="shared" si="6"/>
        <v/>
      </c>
      <c r="U32" s="20" t="str">
        <f t="shared" si="7"/>
        <v/>
      </c>
      <c r="V32" s="20" t="str">
        <f t="shared" si="8"/>
        <v/>
      </c>
      <c r="W32" s="20" t="str">
        <f t="shared" si="9"/>
        <v/>
      </c>
      <c r="X32" s="20" t="str">
        <f t="shared" si="10"/>
        <v/>
      </c>
      <c r="Y32" s="20" t="str">
        <f t="shared" si="11"/>
        <v/>
      </c>
      <c r="Z32" s="333" t="b">
        <f t="shared" si="12"/>
        <v>0</v>
      </c>
      <c r="AA32" s="219">
        <f t="shared" si="13"/>
        <v>1</v>
      </c>
    </row>
    <row r="33" spans="1:27" ht="15.75" x14ac:dyDescent="0.2">
      <c r="A33" s="216">
        <v>24</v>
      </c>
      <c r="B33" s="39"/>
      <c r="C33" s="39"/>
      <c r="D33" s="38"/>
      <c r="E33" s="40"/>
      <c r="F33" s="36" t="str">
        <f t="shared" si="1"/>
        <v/>
      </c>
      <c r="G33" s="349"/>
      <c r="H33" s="349"/>
      <c r="I33" s="349"/>
      <c r="J33" s="349"/>
      <c r="K33" s="34"/>
      <c r="L33" s="34"/>
      <c r="M33" s="40"/>
      <c r="N33" s="40"/>
      <c r="O33" s="573" t="str">
        <f t="shared" si="2"/>
        <v/>
      </c>
      <c r="P33" s="573" t="str">
        <f t="shared" si="3"/>
        <v/>
      </c>
      <c r="Q33" s="35"/>
      <c r="R33" s="20" t="str">
        <f t="shared" si="4"/>
        <v/>
      </c>
      <c r="S33" s="20" t="str">
        <f t="shared" si="5"/>
        <v/>
      </c>
      <c r="T33" s="20" t="str">
        <f t="shared" si="6"/>
        <v/>
      </c>
      <c r="U33" s="20" t="str">
        <f t="shared" si="7"/>
        <v/>
      </c>
      <c r="V33" s="20" t="str">
        <f t="shared" si="8"/>
        <v/>
      </c>
      <c r="W33" s="20" t="str">
        <f t="shared" si="9"/>
        <v/>
      </c>
      <c r="X33" s="20" t="str">
        <f t="shared" si="10"/>
        <v/>
      </c>
      <c r="Y33" s="20" t="str">
        <f t="shared" si="11"/>
        <v/>
      </c>
      <c r="Z33" s="333" t="b">
        <f t="shared" si="12"/>
        <v>0</v>
      </c>
      <c r="AA33" s="219">
        <f t="shared" si="13"/>
        <v>1</v>
      </c>
    </row>
    <row r="34" spans="1:27" ht="15.75" x14ac:dyDescent="0.2">
      <c r="A34" s="216">
        <v>25</v>
      </c>
      <c r="B34" s="39"/>
      <c r="C34" s="39"/>
      <c r="D34" s="38"/>
      <c r="E34" s="40"/>
      <c r="F34" s="36" t="str">
        <f t="shared" si="1"/>
        <v/>
      </c>
      <c r="G34" s="349"/>
      <c r="H34" s="349"/>
      <c r="I34" s="349"/>
      <c r="J34" s="349"/>
      <c r="K34" s="34"/>
      <c r="L34" s="34"/>
      <c r="M34" s="40"/>
      <c r="N34" s="40"/>
      <c r="O34" s="573" t="str">
        <f t="shared" si="2"/>
        <v/>
      </c>
      <c r="P34" s="573" t="str">
        <f t="shared" si="3"/>
        <v/>
      </c>
      <c r="Q34" s="35"/>
      <c r="R34" s="20" t="str">
        <f t="shared" si="4"/>
        <v/>
      </c>
      <c r="S34" s="20" t="str">
        <f t="shared" si="5"/>
        <v/>
      </c>
      <c r="T34" s="20" t="str">
        <f t="shared" si="6"/>
        <v/>
      </c>
      <c r="U34" s="20" t="str">
        <f t="shared" si="7"/>
        <v/>
      </c>
      <c r="V34" s="20" t="str">
        <f t="shared" si="8"/>
        <v/>
      </c>
      <c r="W34" s="20" t="str">
        <f t="shared" si="9"/>
        <v/>
      </c>
      <c r="X34" s="20" t="str">
        <f t="shared" si="10"/>
        <v/>
      </c>
      <c r="Y34" s="20" t="str">
        <f t="shared" si="11"/>
        <v/>
      </c>
      <c r="Z34" s="333" t="b">
        <f t="shared" si="12"/>
        <v>0</v>
      </c>
      <c r="AA34" s="219">
        <f t="shared" si="13"/>
        <v>1</v>
      </c>
    </row>
    <row r="35" spans="1:27" ht="15.75" x14ac:dyDescent="0.2">
      <c r="A35" s="216">
        <v>26</v>
      </c>
      <c r="B35" s="39"/>
      <c r="C35" s="39"/>
      <c r="D35" s="38"/>
      <c r="E35" s="40"/>
      <c r="F35" s="36" t="str">
        <f t="shared" si="1"/>
        <v/>
      </c>
      <c r="G35" s="349"/>
      <c r="H35" s="349"/>
      <c r="I35" s="349"/>
      <c r="J35" s="349"/>
      <c r="K35" s="34"/>
      <c r="L35" s="34"/>
      <c r="M35" s="40"/>
      <c r="N35" s="40"/>
      <c r="O35" s="573" t="str">
        <f t="shared" si="2"/>
        <v/>
      </c>
      <c r="P35" s="573" t="str">
        <f t="shared" si="3"/>
        <v/>
      </c>
      <c r="Q35" s="35"/>
      <c r="R35" s="20" t="str">
        <f t="shared" si="4"/>
        <v/>
      </c>
      <c r="S35" s="20" t="str">
        <f t="shared" si="5"/>
        <v/>
      </c>
      <c r="T35" s="20" t="str">
        <f t="shared" si="6"/>
        <v/>
      </c>
      <c r="U35" s="20" t="str">
        <f t="shared" si="7"/>
        <v/>
      </c>
      <c r="V35" s="20" t="str">
        <f t="shared" si="8"/>
        <v/>
      </c>
      <c r="W35" s="20" t="str">
        <f t="shared" si="9"/>
        <v/>
      </c>
      <c r="X35" s="20" t="str">
        <f t="shared" si="10"/>
        <v/>
      </c>
      <c r="Y35" s="20" t="str">
        <f t="shared" si="11"/>
        <v/>
      </c>
      <c r="Z35" s="333" t="b">
        <f t="shared" si="12"/>
        <v>0</v>
      </c>
      <c r="AA35" s="219">
        <f t="shared" si="13"/>
        <v>1</v>
      </c>
    </row>
    <row r="36" spans="1:27" ht="15.75" x14ac:dyDescent="0.2">
      <c r="A36" s="216">
        <v>27</v>
      </c>
      <c r="B36" s="39"/>
      <c r="C36" s="39"/>
      <c r="D36" s="38"/>
      <c r="E36" s="40"/>
      <c r="F36" s="36" t="str">
        <f t="shared" si="1"/>
        <v/>
      </c>
      <c r="G36" s="349"/>
      <c r="H36" s="349"/>
      <c r="I36" s="349"/>
      <c r="J36" s="349"/>
      <c r="K36" s="34"/>
      <c r="L36" s="34"/>
      <c r="M36" s="40"/>
      <c r="N36" s="40"/>
      <c r="O36" s="573" t="str">
        <f t="shared" si="2"/>
        <v/>
      </c>
      <c r="P36" s="573" t="str">
        <f t="shared" si="3"/>
        <v/>
      </c>
      <c r="Q36" s="35"/>
      <c r="R36" s="20" t="str">
        <f t="shared" si="4"/>
        <v/>
      </c>
      <c r="S36" s="20" t="str">
        <f t="shared" si="5"/>
        <v/>
      </c>
      <c r="T36" s="20" t="str">
        <f t="shared" si="6"/>
        <v/>
      </c>
      <c r="U36" s="20" t="str">
        <f t="shared" si="7"/>
        <v/>
      </c>
      <c r="V36" s="20" t="str">
        <f t="shared" si="8"/>
        <v/>
      </c>
      <c r="W36" s="20" t="str">
        <f t="shared" si="9"/>
        <v/>
      </c>
      <c r="X36" s="20" t="str">
        <f t="shared" si="10"/>
        <v/>
      </c>
      <c r="Y36" s="20" t="str">
        <f t="shared" si="11"/>
        <v/>
      </c>
      <c r="Z36" s="333" t="b">
        <f t="shared" si="12"/>
        <v>0</v>
      </c>
      <c r="AA36" s="219">
        <f t="shared" si="13"/>
        <v>1</v>
      </c>
    </row>
    <row r="37" spans="1:27" ht="15.75" x14ac:dyDescent="0.2">
      <c r="A37" s="216">
        <v>28</v>
      </c>
      <c r="B37" s="39"/>
      <c r="C37" s="39"/>
      <c r="D37" s="38"/>
      <c r="E37" s="40"/>
      <c r="F37" s="36" t="str">
        <f t="shared" si="1"/>
        <v/>
      </c>
      <c r="G37" s="349"/>
      <c r="H37" s="349"/>
      <c r="I37" s="349"/>
      <c r="J37" s="349"/>
      <c r="K37" s="34"/>
      <c r="L37" s="34"/>
      <c r="M37" s="40"/>
      <c r="N37" s="40"/>
      <c r="O37" s="573" t="str">
        <f t="shared" si="2"/>
        <v/>
      </c>
      <c r="P37" s="573" t="str">
        <f t="shared" si="3"/>
        <v/>
      </c>
      <c r="Q37" s="35"/>
      <c r="R37" s="20" t="str">
        <f t="shared" si="4"/>
        <v/>
      </c>
      <c r="S37" s="20" t="str">
        <f t="shared" si="5"/>
        <v/>
      </c>
      <c r="T37" s="20" t="str">
        <f t="shared" si="6"/>
        <v/>
      </c>
      <c r="U37" s="20" t="str">
        <f t="shared" si="7"/>
        <v/>
      </c>
      <c r="V37" s="20" t="str">
        <f t="shared" si="8"/>
        <v/>
      </c>
      <c r="W37" s="20" t="str">
        <f t="shared" si="9"/>
        <v/>
      </c>
      <c r="X37" s="20" t="str">
        <f t="shared" si="10"/>
        <v/>
      </c>
      <c r="Y37" s="20" t="str">
        <f t="shared" si="11"/>
        <v/>
      </c>
      <c r="Z37" s="333" t="b">
        <f t="shared" si="12"/>
        <v>0</v>
      </c>
      <c r="AA37" s="219">
        <f t="shared" si="13"/>
        <v>1</v>
      </c>
    </row>
    <row r="38" spans="1:27" ht="15.75" x14ac:dyDescent="0.2">
      <c r="A38" s="216">
        <v>29</v>
      </c>
      <c r="B38" s="39"/>
      <c r="C38" s="39"/>
      <c r="D38" s="38"/>
      <c r="E38" s="40"/>
      <c r="F38" s="36" t="str">
        <f t="shared" si="1"/>
        <v/>
      </c>
      <c r="G38" s="349"/>
      <c r="H38" s="349"/>
      <c r="I38" s="349"/>
      <c r="J38" s="349"/>
      <c r="K38" s="34"/>
      <c r="L38" s="34"/>
      <c r="M38" s="40"/>
      <c r="N38" s="40"/>
      <c r="O38" s="573" t="str">
        <f t="shared" si="2"/>
        <v/>
      </c>
      <c r="P38" s="573" t="str">
        <f t="shared" si="3"/>
        <v/>
      </c>
      <c r="Q38" s="35"/>
      <c r="R38" s="20" t="str">
        <f t="shared" si="4"/>
        <v/>
      </c>
      <c r="S38" s="20" t="str">
        <f t="shared" si="5"/>
        <v/>
      </c>
      <c r="T38" s="20" t="str">
        <f t="shared" si="6"/>
        <v/>
      </c>
      <c r="U38" s="20" t="str">
        <f t="shared" si="7"/>
        <v/>
      </c>
      <c r="V38" s="20" t="str">
        <f t="shared" si="8"/>
        <v/>
      </c>
      <c r="W38" s="20" t="str">
        <f t="shared" si="9"/>
        <v/>
      </c>
      <c r="X38" s="20" t="str">
        <f t="shared" si="10"/>
        <v/>
      </c>
      <c r="Y38" s="20" t="str">
        <f t="shared" si="11"/>
        <v/>
      </c>
      <c r="Z38" s="333" t="b">
        <f t="shared" si="12"/>
        <v>0</v>
      </c>
      <c r="AA38" s="219">
        <f t="shared" si="13"/>
        <v>1</v>
      </c>
    </row>
    <row r="39" spans="1:27" ht="15.75" x14ac:dyDescent="0.2">
      <c r="A39" s="216">
        <v>30</v>
      </c>
      <c r="B39" s="39"/>
      <c r="C39" s="39"/>
      <c r="D39" s="38"/>
      <c r="E39" s="40"/>
      <c r="F39" s="36" t="str">
        <f t="shared" si="1"/>
        <v/>
      </c>
      <c r="G39" s="349"/>
      <c r="H39" s="349"/>
      <c r="I39" s="349"/>
      <c r="J39" s="349"/>
      <c r="K39" s="34"/>
      <c r="L39" s="34"/>
      <c r="M39" s="40"/>
      <c r="N39" s="40"/>
      <c r="O39" s="573" t="str">
        <f t="shared" si="2"/>
        <v/>
      </c>
      <c r="P39" s="573" t="str">
        <f t="shared" si="3"/>
        <v/>
      </c>
      <c r="Q39" s="35"/>
      <c r="R39" s="20" t="str">
        <f t="shared" si="4"/>
        <v/>
      </c>
      <c r="S39" s="20" t="str">
        <f t="shared" si="5"/>
        <v/>
      </c>
      <c r="T39" s="20" t="str">
        <f t="shared" si="6"/>
        <v/>
      </c>
      <c r="U39" s="20" t="str">
        <f t="shared" si="7"/>
        <v/>
      </c>
      <c r="V39" s="20" t="str">
        <f t="shared" si="8"/>
        <v/>
      </c>
      <c r="W39" s="20" t="str">
        <f t="shared" si="9"/>
        <v/>
      </c>
      <c r="X39" s="20" t="str">
        <f t="shared" si="10"/>
        <v/>
      </c>
      <c r="Y39" s="20" t="str">
        <f t="shared" si="11"/>
        <v/>
      </c>
      <c r="Z39" s="333" t="b">
        <f t="shared" si="12"/>
        <v>0</v>
      </c>
      <c r="AA39" s="219">
        <f t="shared" si="13"/>
        <v>1</v>
      </c>
    </row>
    <row r="40" spans="1:27" ht="15.75" x14ac:dyDescent="0.2">
      <c r="A40" s="216">
        <v>31</v>
      </c>
      <c r="B40" s="39"/>
      <c r="C40" s="39"/>
      <c r="D40" s="38"/>
      <c r="E40" s="40"/>
      <c r="F40" s="36" t="str">
        <f t="shared" si="1"/>
        <v/>
      </c>
      <c r="G40" s="349"/>
      <c r="H40" s="349"/>
      <c r="I40" s="349"/>
      <c r="J40" s="349"/>
      <c r="K40" s="34"/>
      <c r="L40" s="34"/>
      <c r="M40" s="40"/>
      <c r="N40" s="40"/>
      <c r="O40" s="573" t="str">
        <f t="shared" si="2"/>
        <v/>
      </c>
      <c r="P40" s="573" t="str">
        <f t="shared" si="3"/>
        <v/>
      </c>
      <c r="Q40" s="35"/>
      <c r="R40" s="20" t="str">
        <f t="shared" si="4"/>
        <v/>
      </c>
      <c r="S40" s="20" t="str">
        <f t="shared" si="5"/>
        <v/>
      </c>
      <c r="T40" s="20" t="str">
        <f t="shared" si="6"/>
        <v/>
      </c>
      <c r="U40" s="20" t="str">
        <f t="shared" si="7"/>
        <v/>
      </c>
      <c r="V40" s="20" t="str">
        <f t="shared" si="8"/>
        <v/>
      </c>
      <c r="W40" s="20" t="str">
        <f t="shared" si="9"/>
        <v/>
      </c>
      <c r="X40" s="20" t="str">
        <f t="shared" si="10"/>
        <v/>
      </c>
      <c r="Y40" s="20" t="str">
        <f t="shared" si="11"/>
        <v/>
      </c>
      <c r="Z40" s="333" t="b">
        <f t="shared" si="12"/>
        <v>0</v>
      </c>
      <c r="AA40" s="219">
        <f t="shared" si="13"/>
        <v>1</v>
      </c>
    </row>
    <row r="41" spans="1:27" ht="15.75" x14ac:dyDescent="0.2">
      <c r="A41" s="216">
        <v>32</v>
      </c>
      <c r="B41" s="39"/>
      <c r="C41" s="39"/>
      <c r="D41" s="38"/>
      <c r="E41" s="40"/>
      <c r="F41" s="36" t="str">
        <f t="shared" si="1"/>
        <v/>
      </c>
      <c r="G41" s="349"/>
      <c r="H41" s="349"/>
      <c r="I41" s="349"/>
      <c r="J41" s="349"/>
      <c r="K41" s="34"/>
      <c r="L41" s="34"/>
      <c r="M41" s="40"/>
      <c r="N41" s="40"/>
      <c r="O41" s="573" t="str">
        <f t="shared" si="2"/>
        <v/>
      </c>
      <c r="P41" s="573" t="str">
        <f t="shared" si="3"/>
        <v/>
      </c>
      <c r="Q41" s="35"/>
      <c r="R41" s="20" t="str">
        <f t="shared" si="4"/>
        <v/>
      </c>
      <c r="S41" s="20" t="str">
        <f t="shared" si="5"/>
        <v/>
      </c>
      <c r="T41" s="20" t="str">
        <f t="shared" si="6"/>
        <v/>
      </c>
      <c r="U41" s="20" t="str">
        <f t="shared" si="7"/>
        <v/>
      </c>
      <c r="V41" s="20" t="str">
        <f t="shared" si="8"/>
        <v/>
      </c>
      <c r="W41" s="20" t="str">
        <f t="shared" si="9"/>
        <v/>
      </c>
      <c r="X41" s="20" t="str">
        <f t="shared" si="10"/>
        <v/>
      </c>
      <c r="Y41" s="20" t="str">
        <f t="shared" si="11"/>
        <v/>
      </c>
      <c r="Z41" s="333" t="b">
        <f t="shared" si="12"/>
        <v>0</v>
      </c>
      <c r="AA41" s="219">
        <f t="shared" si="13"/>
        <v>1</v>
      </c>
    </row>
    <row r="42" spans="1:27" ht="15.75" x14ac:dyDescent="0.2">
      <c r="A42" s="216">
        <v>33</v>
      </c>
      <c r="B42" s="39"/>
      <c r="C42" s="39"/>
      <c r="D42" s="38"/>
      <c r="E42" s="40"/>
      <c r="F42" s="36" t="str">
        <f t="shared" si="1"/>
        <v/>
      </c>
      <c r="G42" s="349"/>
      <c r="H42" s="349"/>
      <c r="I42" s="349"/>
      <c r="J42" s="349"/>
      <c r="K42" s="34"/>
      <c r="L42" s="34"/>
      <c r="M42" s="40"/>
      <c r="N42" s="40"/>
      <c r="O42" s="573" t="str">
        <f t="shared" si="2"/>
        <v/>
      </c>
      <c r="P42" s="573" t="str">
        <f t="shared" si="3"/>
        <v/>
      </c>
      <c r="Q42" s="35"/>
      <c r="R42" s="20" t="str">
        <f t="shared" si="4"/>
        <v/>
      </c>
      <c r="S42" s="20" t="str">
        <f t="shared" si="5"/>
        <v/>
      </c>
      <c r="T42" s="20" t="str">
        <f t="shared" si="6"/>
        <v/>
      </c>
      <c r="U42" s="20" t="str">
        <f t="shared" si="7"/>
        <v/>
      </c>
      <c r="V42" s="20" t="str">
        <f t="shared" si="8"/>
        <v/>
      </c>
      <c r="W42" s="20" t="str">
        <f t="shared" si="9"/>
        <v/>
      </c>
      <c r="X42" s="20" t="str">
        <f t="shared" si="10"/>
        <v/>
      </c>
      <c r="Y42" s="20" t="str">
        <f t="shared" si="11"/>
        <v/>
      </c>
      <c r="Z42" s="333" t="b">
        <f t="shared" si="12"/>
        <v>0</v>
      </c>
      <c r="AA42" s="219">
        <f t="shared" si="13"/>
        <v>1</v>
      </c>
    </row>
    <row r="43" spans="1:27" ht="15.75" x14ac:dyDescent="0.2">
      <c r="A43" s="216">
        <v>34</v>
      </c>
      <c r="B43" s="39"/>
      <c r="C43" s="39"/>
      <c r="D43" s="38"/>
      <c r="E43" s="40"/>
      <c r="F43" s="36" t="str">
        <f t="shared" si="1"/>
        <v/>
      </c>
      <c r="G43" s="349"/>
      <c r="H43" s="349"/>
      <c r="I43" s="349"/>
      <c r="J43" s="349"/>
      <c r="K43" s="34"/>
      <c r="L43" s="34"/>
      <c r="M43" s="40"/>
      <c r="N43" s="40"/>
      <c r="O43" s="573" t="str">
        <f t="shared" si="2"/>
        <v/>
      </c>
      <c r="P43" s="573" t="str">
        <f t="shared" si="3"/>
        <v/>
      </c>
      <c r="Q43" s="35"/>
      <c r="R43" s="20" t="str">
        <f t="shared" si="4"/>
        <v/>
      </c>
      <c r="S43" s="20" t="str">
        <f t="shared" si="5"/>
        <v/>
      </c>
      <c r="T43" s="20" t="str">
        <f t="shared" si="6"/>
        <v/>
      </c>
      <c r="U43" s="20" t="str">
        <f t="shared" si="7"/>
        <v/>
      </c>
      <c r="V43" s="20" t="str">
        <f t="shared" si="8"/>
        <v/>
      </c>
      <c r="W43" s="20" t="str">
        <f t="shared" si="9"/>
        <v/>
      </c>
      <c r="X43" s="20" t="str">
        <f t="shared" si="10"/>
        <v/>
      </c>
      <c r="Y43" s="20" t="str">
        <f t="shared" si="11"/>
        <v/>
      </c>
      <c r="Z43" s="333" t="b">
        <f t="shared" si="12"/>
        <v>0</v>
      </c>
      <c r="AA43" s="219">
        <f t="shared" si="13"/>
        <v>1</v>
      </c>
    </row>
    <row r="44" spans="1:27" ht="15.75" x14ac:dyDescent="0.2">
      <c r="A44" s="216">
        <v>35</v>
      </c>
      <c r="B44" s="39"/>
      <c r="C44" s="39"/>
      <c r="D44" s="38"/>
      <c r="E44" s="40"/>
      <c r="F44" s="36" t="str">
        <f t="shared" si="1"/>
        <v/>
      </c>
      <c r="G44" s="349"/>
      <c r="H44" s="349"/>
      <c r="I44" s="349"/>
      <c r="J44" s="349"/>
      <c r="K44" s="34"/>
      <c r="L44" s="34"/>
      <c r="M44" s="40"/>
      <c r="N44" s="40"/>
      <c r="O44" s="573" t="str">
        <f t="shared" si="2"/>
        <v/>
      </c>
      <c r="P44" s="573" t="str">
        <f t="shared" si="3"/>
        <v/>
      </c>
      <c r="Q44" s="35"/>
      <c r="R44" s="20" t="str">
        <f t="shared" si="4"/>
        <v/>
      </c>
      <c r="S44" s="20" t="str">
        <f t="shared" si="5"/>
        <v/>
      </c>
      <c r="T44" s="20" t="str">
        <f t="shared" si="6"/>
        <v/>
      </c>
      <c r="U44" s="20" t="str">
        <f t="shared" si="7"/>
        <v/>
      </c>
      <c r="V44" s="20" t="str">
        <f t="shared" si="8"/>
        <v/>
      </c>
      <c r="W44" s="20" t="str">
        <f t="shared" si="9"/>
        <v/>
      </c>
      <c r="X44" s="20" t="str">
        <f t="shared" si="10"/>
        <v/>
      </c>
      <c r="Y44" s="20" t="str">
        <f t="shared" si="11"/>
        <v/>
      </c>
      <c r="Z44" s="333" t="b">
        <f t="shared" si="12"/>
        <v>0</v>
      </c>
      <c r="AA44" s="219">
        <f t="shared" si="13"/>
        <v>1</v>
      </c>
    </row>
    <row r="45" spans="1:27" ht="15.75" x14ac:dyDescent="0.2">
      <c r="A45" s="216">
        <v>36</v>
      </c>
      <c r="B45" s="39"/>
      <c r="C45" s="39"/>
      <c r="D45" s="38"/>
      <c r="E45" s="40"/>
      <c r="F45" s="36" t="str">
        <f t="shared" si="1"/>
        <v/>
      </c>
      <c r="G45" s="349"/>
      <c r="H45" s="349"/>
      <c r="I45" s="349"/>
      <c r="J45" s="349"/>
      <c r="K45" s="34"/>
      <c r="L45" s="34"/>
      <c r="M45" s="40"/>
      <c r="N45" s="40"/>
      <c r="O45" s="573" t="str">
        <f t="shared" si="2"/>
        <v/>
      </c>
      <c r="P45" s="573" t="str">
        <f t="shared" si="3"/>
        <v/>
      </c>
      <c r="Q45" s="35"/>
      <c r="R45" s="20" t="str">
        <f t="shared" si="4"/>
        <v/>
      </c>
      <c r="S45" s="20" t="str">
        <f t="shared" si="5"/>
        <v/>
      </c>
      <c r="T45" s="20" t="str">
        <f t="shared" si="6"/>
        <v/>
      </c>
      <c r="U45" s="20" t="str">
        <f t="shared" si="7"/>
        <v/>
      </c>
      <c r="V45" s="20" t="str">
        <f t="shared" si="8"/>
        <v/>
      </c>
      <c r="W45" s="20" t="str">
        <f t="shared" si="9"/>
        <v/>
      </c>
      <c r="X45" s="20" t="str">
        <f t="shared" si="10"/>
        <v/>
      </c>
      <c r="Y45" s="20" t="str">
        <f t="shared" si="11"/>
        <v/>
      </c>
      <c r="Z45" s="333" t="b">
        <f t="shared" si="12"/>
        <v>0</v>
      </c>
      <c r="AA45" s="219">
        <f t="shared" si="13"/>
        <v>1</v>
      </c>
    </row>
    <row r="46" spans="1:27" ht="15.75" x14ac:dyDescent="0.2">
      <c r="A46" s="216">
        <v>37</v>
      </c>
      <c r="B46" s="39"/>
      <c r="C46" s="39"/>
      <c r="D46" s="38"/>
      <c r="E46" s="40"/>
      <c r="F46" s="36" t="str">
        <f t="shared" si="1"/>
        <v/>
      </c>
      <c r="G46" s="349"/>
      <c r="H46" s="349"/>
      <c r="I46" s="349"/>
      <c r="J46" s="349"/>
      <c r="K46" s="34"/>
      <c r="L46" s="34"/>
      <c r="M46" s="40"/>
      <c r="N46" s="40"/>
      <c r="O46" s="573" t="str">
        <f t="shared" si="2"/>
        <v/>
      </c>
      <c r="P46" s="573" t="str">
        <f t="shared" si="3"/>
        <v/>
      </c>
      <c r="Q46" s="35"/>
      <c r="R46" s="20" t="str">
        <f t="shared" si="4"/>
        <v/>
      </c>
      <c r="S46" s="20" t="str">
        <f t="shared" si="5"/>
        <v/>
      </c>
      <c r="T46" s="20" t="str">
        <f t="shared" si="6"/>
        <v/>
      </c>
      <c r="U46" s="20" t="str">
        <f t="shared" si="7"/>
        <v/>
      </c>
      <c r="V46" s="20" t="str">
        <f t="shared" si="8"/>
        <v/>
      </c>
      <c r="W46" s="20" t="str">
        <f t="shared" si="9"/>
        <v/>
      </c>
      <c r="X46" s="20" t="str">
        <f t="shared" si="10"/>
        <v/>
      </c>
      <c r="Y46" s="20" t="str">
        <f t="shared" si="11"/>
        <v/>
      </c>
      <c r="Z46" s="333" t="b">
        <f t="shared" si="12"/>
        <v>0</v>
      </c>
      <c r="AA46" s="219">
        <f t="shared" si="13"/>
        <v>1</v>
      </c>
    </row>
    <row r="47" spans="1:27" ht="15.75" x14ac:dyDescent="0.2">
      <c r="A47" s="216">
        <v>38</v>
      </c>
      <c r="B47" s="39"/>
      <c r="C47" s="39"/>
      <c r="D47" s="38"/>
      <c r="E47" s="40"/>
      <c r="F47" s="36" t="str">
        <f t="shared" si="1"/>
        <v/>
      </c>
      <c r="G47" s="349"/>
      <c r="H47" s="349"/>
      <c r="I47" s="349"/>
      <c r="J47" s="349"/>
      <c r="K47" s="34"/>
      <c r="L47" s="34"/>
      <c r="M47" s="40"/>
      <c r="N47" s="40"/>
      <c r="O47" s="573" t="str">
        <f t="shared" si="2"/>
        <v/>
      </c>
      <c r="P47" s="573" t="str">
        <f t="shared" si="3"/>
        <v/>
      </c>
      <c r="Q47" s="35"/>
      <c r="R47" s="20" t="str">
        <f t="shared" si="4"/>
        <v/>
      </c>
      <c r="S47" s="20" t="str">
        <f t="shared" si="5"/>
        <v/>
      </c>
      <c r="T47" s="20" t="str">
        <f t="shared" si="6"/>
        <v/>
      </c>
      <c r="U47" s="20" t="str">
        <f t="shared" si="7"/>
        <v/>
      </c>
      <c r="V47" s="20" t="str">
        <f t="shared" si="8"/>
        <v/>
      </c>
      <c r="W47" s="20" t="str">
        <f t="shared" si="9"/>
        <v/>
      </c>
      <c r="X47" s="20" t="str">
        <f t="shared" si="10"/>
        <v/>
      </c>
      <c r="Y47" s="20" t="str">
        <f t="shared" si="11"/>
        <v/>
      </c>
      <c r="Z47" s="333" t="b">
        <f t="shared" si="12"/>
        <v>0</v>
      </c>
      <c r="AA47" s="219">
        <f t="shared" si="13"/>
        <v>1</v>
      </c>
    </row>
    <row r="48" spans="1:27" ht="15.75" x14ac:dyDescent="0.2">
      <c r="A48" s="216">
        <v>39</v>
      </c>
      <c r="B48" s="39"/>
      <c r="C48" s="39"/>
      <c r="D48" s="38"/>
      <c r="E48" s="40"/>
      <c r="F48" s="36" t="str">
        <f t="shared" si="1"/>
        <v/>
      </c>
      <c r="G48" s="349"/>
      <c r="H48" s="349"/>
      <c r="I48" s="349"/>
      <c r="J48" s="349"/>
      <c r="K48" s="34"/>
      <c r="L48" s="34"/>
      <c r="M48" s="40"/>
      <c r="N48" s="40"/>
      <c r="O48" s="573" t="str">
        <f t="shared" si="2"/>
        <v/>
      </c>
      <c r="P48" s="573" t="str">
        <f t="shared" si="3"/>
        <v/>
      </c>
      <c r="Q48" s="35"/>
      <c r="R48" s="20" t="str">
        <f t="shared" si="4"/>
        <v/>
      </c>
      <c r="S48" s="20" t="str">
        <f t="shared" si="5"/>
        <v/>
      </c>
      <c r="T48" s="20" t="str">
        <f t="shared" si="6"/>
        <v/>
      </c>
      <c r="U48" s="20" t="str">
        <f t="shared" si="7"/>
        <v/>
      </c>
      <c r="V48" s="20" t="str">
        <f t="shared" si="8"/>
        <v/>
      </c>
      <c r="W48" s="20" t="str">
        <f t="shared" si="9"/>
        <v/>
      </c>
      <c r="X48" s="20" t="str">
        <f t="shared" si="10"/>
        <v/>
      </c>
      <c r="Y48" s="20" t="str">
        <f t="shared" si="11"/>
        <v/>
      </c>
      <c r="Z48" s="333" t="b">
        <f t="shared" si="12"/>
        <v>0</v>
      </c>
      <c r="AA48" s="219">
        <f t="shared" si="13"/>
        <v>1</v>
      </c>
    </row>
    <row r="49" spans="1:27" ht="15.75" x14ac:dyDescent="0.2">
      <c r="A49" s="216">
        <v>40</v>
      </c>
      <c r="B49" s="39"/>
      <c r="C49" s="39"/>
      <c r="D49" s="38"/>
      <c r="E49" s="40"/>
      <c r="F49" s="36" t="str">
        <f t="shared" si="1"/>
        <v/>
      </c>
      <c r="G49" s="349"/>
      <c r="H49" s="349"/>
      <c r="I49" s="349"/>
      <c r="J49" s="349"/>
      <c r="K49" s="34"/>
      <c r="L49" s="34"/>
      <c r="M49" s="40"/>
      <c r="N49" s="40"/>
      <c r="O49" s="573" t="str">
        <f t="shared" si="2"/>
        <v/>
      </c>
      <c r="P49" s="573" t="str">
        <f t="shared" si="3"/>
        <v/>
      </c>
      <c r="Q49" s="35"/>
      <c r="R49" s="20" t="str">
        <f t="shared" si="4"/>
        <v/>
      </c>
      <c r="S49" s="20" t="str">
        <f t="shared" si="5"/>
        <v/>
      </c>
      <c r="T49" s="20" t="str">
        <f t="shared" si="6"/>
        <v/>
      </c>
      <c r="U49" s="20" t="str">
        <f t="shared" si="7"/>
        <v/>
      </c>
      <c r="V49" s="20" t="str">
        <f t="shared" si="8"/>
        <v/>
      </c>
      <c r="W49" s="20" t="str">
        <f t="shared" si="9"/>
        <v/>
      </c>
      <c r="X49" s="20" t="str">
        <f t="shared" si="10"/>
        <v/>
      </c>
      <c r="Y49" s="20" t="str">
        <f t="shared" si="11"/>
        <v/>
      </c>
      <c r="Z49" s="333" t="b">
        <f t="shared" si="12"/>
        <v>0</v>
      </c>
      <c r="AA49" s="219">
        <f t="shared" si="13"/>
        <v>1</v>
      </c>
    </row>
    <row r="50" spans="1:27" ht="15.75" x14ac:dyDescent="0.2">
      <c r="A50" s="216">
        <v>41</v>
      </c>
      <c r="B50" s="39"/>
      <c r="C50" s="39"/>
      <c r="D50" s="38"/>
      <c r="E50" s="40"/>
      <c r="F50" s="36" t="str">
        <f t="shared" si="1"/>
        <v/>
      </c>
      <c r="G50" s="349"/>
      <c r="H50" s="349"/>
      <c r="I50" s="349"/>
      <c r="J50" s="349"/>
      <c r="K50" s="34"/>
      <c r="L50" s="34"/>
      <c r="M50" s="40"/>
      <c r="N50" s="40"/>
      <c r="O50" s="573" t="str">
        <f t="shared" si="2"/>
        <v/>
      </c>
      <c r="P50" s="573" t="str">
        <f t="shared" si="3"/>
        <v/>
      </c>
      <c r="Q50" s="35"/>
      <c r="R50" s="20" t="str">
        <f t="shared" si="4"/>
        <v/>
      </c>
      <c r="S50" s="20" t="str">
        <f t="shared" si="5"/>
        <v/>
      </c>
      <c r="T50" s="20" t="str">
        <f t="shared" si="6"/>
        <v/>
      </c>
      <c r="U50" s="20" t="str">
        <f t="shared" si="7"/>
        <v/>
      </c>
      <c r="V50" s="20" t="str">
        <f t="shared" si="8"/>
        <v/>
      </c>
      <c r="W50" s="20" t="str">
        <f t="shared" si="9"/>
        <v/>
      </c>
      <c r="X50" s="20" t="str">
        <f t="shared" si="10"/>
        <v/>
      </c>
      <c r="Y50" s="20" t="str">
        <f t="shared" si="11"/>
        <v/>
      </c>
      <c r="Z50" s="333" t="b">
        <f t="shared" si="12"/>
        <v>0</v>
      </c>
      <c r="AA50" s="219">
        <f t="shared" si="13"/>
        <v>1</v>
      </c>
    </row>
    <row r="51" spans="1:27" ht="15.75" x14ac:dyDescent="0.2">
      <c r="A51" s="216">
        <v>42</v>
      </c>
      <c r="B51" s="39"/>
      <c r="C51" s="39"/>
      <c r="D51" s="38"/>
      <c r="E51" s="40"/>
      <c r="F51" s="36" t="str">
        <f t="shared" si="1"/>
        <v/>
      </c>
      <c r="G51" s="349"/>
      <c r="H51" s="349"/>
      <c r="I51" s="349"/>
      <c r="J51" s="349"/>
      <c r="K51" s="34"/>
      <c r="L51" s="34"/>
      <c r="M51" s="40"/>
      <c r="N51" s="40"/>
      <c r="O51" s="573" t="str">
        <f t="shared" si="2"/>
        <v/>
      </c>
      <c r="P51" s="573" t="str">
        <f t="shared" si="3"/>
        <v/>
      </c>
      <c r="Q51" s="35"/>
      <c r="R51" s="20" t="str">
        <f t="shared" si="4"/>
        <v/>
      </c>
      <c r="S51" s="20" t="str">
        <f t="shared" si="5"/>
        <v/>
      </c>
      <c r="T51" s="20" t="str">
        <f t="shared" si="6"/>
        <v/>
      </c>
      <c r="U51" s="20" t="str">
        <f t="shared" si="7"/>
        <v/>
      </c>
      <c r="V51" s="20" t="str">
        <f t="shared" si="8"/>
        <v/>
      </c>
      <c r="W51" s="20" t="str">
        <f t="shared" si="9"/>
        <v/>
      </c>
      <c r="X51" s="20" t="str">
        <f t="shared" si="10"/>
        <v/>
      </c>
      <c r="Y51" s="20" t="str">
        <f t="shared" si="11"/>
        <v/>
      </c>
      <c r="Z51" s="333" t="b">
        <f t="shared" si="12"/>
        <v>0</v>
      </c>
      <c r="AA51" s="219">
        <f t="shared" si="13"/>
        <v>1</v>
      </c>
    </row>
    <row r="52" spans="1:27" ht="15.75" x14ac:dyDescent="0.2">
      <c r="A52" s="216">
        <v>43</v>
      </c>
      <c r="B52" s="39"/>
      <c r="C52" s="39"/>
      <c r="D52" s="38"/>
      <c r="E52" s="40"/>
      <c r="F52" s="36" t="str">
        <f t="shared" si="1"/>
        <v/>
      </c>
      <c r="G52" s="349"/>
      <c r="H52" s="349"/>
      <c r="I52" s="349"/>
      <c r="J52" s="349"/>
      <c r="K52" s="34"/>
      <c r="L52" s="34"/>
      <c r="M52" s="40"/>
      <c r="N52" s="40"/>
      <c r="O52" s="573" t="str">
        <f t="shared" si="2"/>
        <v/>
      </c>
      <c r="P52" s="573" t="str">
        <f t="shared" si="3"/>
        <v/>
      </c>
      <c r="Q52" s="35"/>
      <c r="R52" s="20" t="str">
        <f t="shared" si="4"/>
        <v/>
      </c>
      <c r="S52" s="20" t="str">
        <f t="shared" si="5"/>
        <v/>
      </c>
      <c r="T52" s="20" t="str">
        <f t="shared" si="6"/>
        <v/>
      </c>
      <c r="U52" s="20" t="str">
        <f t="shared" si="7"/>
        <v/>
      </c>
      <c r="V52" s="20" t="str">
        <f t="shared" si="8"/>
        <v/>
      </c>
      <c r="W52" s="20" t="str">
        <f t="shared" si="9"/>
        <v/>
      </c>
      <c r="X52" s="20" t="str">
        <f t="shared" si="10"/>
        <v/>
      </c>
      <c r="Y52" s="20" t="str">
        <f t="shared" si="11"/>
        <v/>
      </c>
      <c r="Z52" s="333" t="b">
        <f t="shared" si="12"/>
        <v>0</v>
      </c>
      <c r="AA52" s="219">
        <f t="shared" si="13"/>
        <v>1</v>
      </c>
    </row>
    <row r="53" spans="1:27" ht="15.75" x14ac:dyDescent="0.2">
      <c r="A53" s="216">
        <v>44</v>
      </c>
      <c r="B53" s="39"/>
      <c r="C53" s="39"/>
      <c r="D53" s="38"/>
      <c r="E53" s="40"/>
      <c r="F53" s="36" t="str">
        <f t="shared" si="1"/>
        <v/>
      </c>
      <c r="G53" s="349"/>
      <c r="H53" s="349"/>
      <c r="I53" s="349"/>
      <c r="J53" s="349"/>
      <c r="K53" s="34"/>
      <c r="L53" s="34"/>
      <c r="M53" s="40"/>
      <c r="N53" s="40"/>
      <c r="O53" s="573" t="str">
        <f t="shared" si="2"/>
        <v/>
      </c>
      <c r="P53" s="573" t="str">
        <f t="shared" si="3"/>
        <v/>
      </c>
      <c r="Q53" s="35"/>
      <c r="R53" s="20" t="str">
        <f t="shared" si="4"/>
        <v/>
      </c>
      <c r="S53" s="20" t="str">
        <f t="shared" si="5"/>
        <v/>
      </c>
      <c r="T53" s="20" t="str">
        <f t="shared" si="6"/>
        <v/>
      </c>
      <c r="U53" s="20" t="str">
        <f t="shared" si="7"/>
        <v/>
      </c>
      <c r="V53" s="20" t="str">
        <f t="shared" si="8"/>
        <v/>
      </c>
      <c r="W53" s="20" t="str">
        <f t="shared" si="9"/>
        <v/>
      </c>
      <c r="X53" s="20" t="str">
        <f t="shared" si="10"/>
        <v/>
      </c>
      <c r="Y53" s="20" t="str">
        <f t="shared" si="11"/>
        <v/>
      </c>
      <c r="Z53" s="333" t="b">
        <f t="shared" si="12"/>
        <v>0</v>
      </c>
      <c r="AA53" s="219">
        <f t="shared" si="13"/>
        <v>1</v>
      </c>
    </row>
    <row r="54" spans="1:27" ht="15.75" x14ac:dyDescent="0.2">
      <c r="A54" s="216">
        <v>45</v>
      </c>
      <c r="B54" s="39"/>
      <c r="C54" s="39"/>
      <c r="D54" s="38"/>
      <c r="E54" s="40"/>
      <c r="F54" s="36" t="str">
        <f t="shared" si="1"/>
        <v/>
      </c>
      <c r="G54" s="349"/>
      <c r="H54" s="349"/>
      <c r="I54" s="349"/>
      <c r="J54" s="349"/>
      <c r="K54" s="34"/>
      <c r="L54" s="34"/>
      <c r="M54" s="40"/>
      <c r="N54" s="40"/>
      <c r="O54" s="573" t="str">
        <f t="shared" si="2"/>
        <v/>
      </c>
      <c r="P54" s="573" t="str">
        <f t="shared" si="3"/>
        <v/>
      </c>
      <c r="Q54" s="35"/>
      <c r="R54" s="20" t="str">
        <f t="shared" si="4"/>
        <v/>
      </c>
      <c r="S54" s="20" t="str">
        <f t="shared" si="5"/>
        <v/>
      </c>
      <c r="T54" s="20" t="str">
        <f t="shared" si="6"/>
        <v/>
      </c>
      <c r="U54" s="20" t="str">
        <f t="shared" si="7"/>
        <v/>
      </c>
      <c r="V54" s="20" t="str">
        <f t="shared" si="8"/>
        <v/>
      </c>
      <c r="W54" s="20" t="str">
        <f t="shared" si="9"/>
        <v/>
      </c>
      <c r="X54" s="20" t="str">
        <f t="shared" si="10"/>
        <v/>
      </c>
      <c r="Y54" s="20" t="str">
        <f t="shared" si="11"/>
        <v/>
      </c>
      <c r="Z54" s="333" t="b">
        <f t="shared" si="12"/>
        <v>0</v>
      </c>
      <c r="AA54" s="219">
        <f t="shared" si="13"/>
        <v>1</v>
      </c>
    </row>
    <row r="55" spans="1:27" ht="15.75" x14ac:dyDescent="0.2">
      <c r="A55" s="216">
        <v>46</v>
      </c>
      <c r="B55" s="39"/>
      <c r="C55" s="39"/>
      <c r="D55" s="38"/>
      <c r="E55" s="40"/>
      <c r="F55" s="36" t="str">
        <f t="shared" si="1"/>
        <v/>
      </c>
      <c r="G55" s="349"/>
      <c r="H55" s="349"/>
      <c r="I55" s="349"/>
      <c r="J55" s="349"/>
      <c r="K55" s="34"/>
      <c r="L55" s="34"/>
      <c r="M55" s="40"/>
      <c r="N55" s="40"/>
      <c r="O55" s="573" t="str">
        <f t="shared" si="2"/>
        <v/>
      </c>
      <c r="P55" s="573" t="str">
        <f t="shared" si="3"/>
        <v/>
      </c>
      <c r="Q55" s="35"/>
      <c r="R55" s="20" t="str">
        <f t="shared" si="4"/>
        <v/>
      </c>
      <c r="S55" s="20" t="str">
        <f t="shared" si="5"/>
        <v/>
      </c>
      <c r="T55" s="20" t="str">
        <f t="shared" si="6"/>
        <v/>
      </c>
      <c r="U55" s="20" t="str">
        <f t="shared" si="7"/>
        <v/>
      </c>
      <c r="V55" s="20" t="str">
        <f t="shared" si="8"/>
        <v/>
      </c>
      <c r="W55" s="20" t="str">
        <f t="shared" si="9"/>
        <v/>
      </c>
      <c r="X55" s="20" t="str">
        <f t="shared" si="10"/>
        <v/>
      </c>
      <c r="Y55" s="20" t="str">
        <f t="shared" si="11"/>
        <v/>
      </c>
      <c r="Z55" s="333" t="b">
        <f t="shared" si="12"/>
        <v>0</v>
      </c>
      <c r="AA55" s="219">
        <f t="shared" si="13"/>
        <v>1</v>
      </c>
    </row>
    <row r="56" spans="1:27" ht="15.75" x14ac:dyDescent="0.2">
      <c r="A56" s="216">
        <v>47</v>
      </c>
      <c r="B56" s="39"/>
      <c r="C56" s="39"/>
      <c r="D56" s="38"/>
      <c r="E56" s="40"/>
      <c r="F56" s="36" t="str">
        <f t="shared" si="1"/>
        <v/>
      </c>
      <c r="G56" s="349"/>
      <c r="H56" s="349"/>
      <c r="I56" s="349"/>
      <c r="J56" s="349"/>
      <c r="K56" s="34"/>
      <c r="L56" s="34"/>
      <c r="M56" s="40"/>
      <c r="N56" s="40"/>
      <c r="O56" s="573" t="str">
        <f t="shared" si="2"/>
        <v/>
      </c>
      <c r="P56" s="573" t="str">
        <f t="shared" si="3"/>
        <v/>
      </c>
      <c r="Q56" s="35"/>
      <c r="R56" s="20" t="str">
        <f t="shared" si="4"/>
        <v/>
      </c>
      <c r="S56" s="20" t="str">
        <f t="shared" si="5"/>
        <v/>
      </c>
      <c r="T56" s="20" t="str">
        <f t="shared" si="6"/>
        <v/>
      </c>
      <c r="U56" s="20" t="str">
        <f t="shared" si="7"/>
        <v/>
      </c>
      <c r="V56" s="20" t="str">
        <f t="shared" si="8"/>
        <v/>
      </c>
      <c r="W56" s="20" t="str">
        <f t="shared" si="9"/>
        <v/>
      </c>
      <c r="X56" s="20" t="str">
        <f t="shared" si="10"/>
        <v/>
      </c>
      <c r="Y56" s="20" t="str">
        <f t="shared" si="11"/>
        <v/>
      </c>
      <c r="Z56" s="333" t="b">
        <f t="shared" si="12"/>
        <v>0</v>
      </c>
      <c r="AA56" s="219">
        <f t="shared" si="13"/>
        <v>1</v>
      </c>
    </row>
    <row r="57" spans="1:27" ht="15.75" x14ac:dyDescent="0.2">
      <c r="A57" s="216">
        <v>48</v>
      </c>
      <c r="B57" s="39"/>
      <c r="C57" s="39"/>
      <c r="D57" s="38"/>
      <c r="E57" s="40"/>
      <c r="F57" s="36" t="str">
        <f t="shared" si="1"/>
        <v/>
      </c>
      <c r="G57" s="349"/>
      <c r="H57" s="349"/>
      <c r="I57" s="349"/>
      <c r="J57" s="349"/>
      <c r="K57" s="34"/>
      <c r="L57" s="34"/>
      <c r="M57" s="40"/>
      <c r="N57" s="40"/>
      <c r="O57" s="573" t="str">
        <f t="shared" si="2"/>
        <v/>
      </c>
      <c r="P57" s="573" t="str">
        <f t="shared" si="3"/>
        <v/>
      </c>
      <c r="Q57" s="35"/>
      <c r="R57" s="20" t="str">
        <f t="shared" si="4"/>
        <v/>
      </c>
      <c r="S57" s="20" t="str">
        <f t="shared" si="5"/>
        <v/>
      </c>
      <c r="T57" s="20" t="str">
        <f t="shared" si="6"/>
        <v/>
      </c>
      <c r="U57" s="20" t="str">
        <f t="shared" si="7"/>
        <v/>
      </c>
      <c r="V57" s="20" t="str">
        <f t="shared" si="8"/>
        <v/>
      </c>
      <c r="W57" s="20" t="str">
        <f t="shared" si="9"/>
        <v/>
      </c>
      <c r="X57" s="20" t="str">
        <f t="shared" si="10"/>
        <v/>
      </c>
      <c r="Y57" s="20" t="str">
        <f t="shared" si="11"/>
        <v/>
      </c>
      <c r="Z57" s="333" t="b">
        <f t="shared" si="12"/>
        <v>0</v>
      </c>
      <c r="AA57" s="219">
        <f t="shared" si="13"/>
        <v>1</v>
      </c>
    </row>
    <row r="58" spans="1:27" ht="15.75" x14ac:dyDescent="0.2">
      <c r="A58" s="216">
        <v>49</v>
      </c>
      <c r="B58" s="39"/>
      <c r="C58" s="39"/>
      <c r="D58" s="38"/>
      <c r="E58" s="40"/>
      <c r="F58" s="36" t="str">
        <f t="shared" si="1"/>
        <v/>
      </c>
      <c r="G58" s="349"/>
      <c r="H58" s="349"/>
      <c r="I58" s="349"/>
      <c r="J58" s="349"/>
      <c r="K58" s="34"/>
      <c r="L58" s="34"/>
      <c r="M58" s="40"/>
      <c r="N58" s="40"/>
      <c r="O58" s="573" t="str">
        <f t="shared" si="2"/>
        <v/>
      </c>
      <c r="P58" s="573" t="str">
        <f t="shared" si="3"/>
        <v/>
      </c>
      <c r="Q58" s="35"/>
      <c r="R58" s="20" t="str">
        <f t="shared" si="4"/>
        <v/>
      </c>
      <c r="S58" s="20" t="str">
        <f t="shared" si="5"/>
        <v/>
      </c>
      <c r="T58" s="20" t="str">
        <f t="shared" si="6"/>
        <v/>
      </c>
      <c r="U58" s="20" t="str">
        <f t="shared" si="7"/>
        <v/>
      </c>
      <c r="V58" s="20" t="str">
        <f t="shared" si="8"/>
        <v/>
      </c>
      <c r="W58" s="20" t="str">
        <f t="shared" si="9"/>
        <v/>
      </c>
      <c r="X58" s="20" t="str">
        <f t="shared" si="10"/>
        <v/>
      </c>
      <c r="Y58" s="20" t="str">
        <f t="shared" si="11"/>
        <v/>
      </c>
      <c r="Z58" s="333" t="b">
        <f t="shared" si="12"/>
        <v>0</v>
      </c>
      <c r="AA58" s="219">
        <f t="shared" si="13"/>
        <v>1</v>
      </c>
    </row>
    <row r="59" spans="1:27" ht="15.75" x14ac:dyDescent="0.2">
      <c r="A59" s="216">
        <v>50</v>
      </c>
      <c r="B59" s="39"/>
      <c r="C59" s="39"/>
      <c r="D59" s="38"/>
      <c r="E59" s="40"/>
      <c r="F59" s="36" t="str">
        <f t="shared" si="1"/>
        <v/>
      </c>
      <c r="G59" s="349"/>
      <c r="H59" s="349"/>
      <c r="I59" s="349"/>
      <c r="J59" s="349"/>
      <c r="K59" s="34"/>
      <c r="L59" s="34"/>
      <c r="M59" s="40"/>
      <c r="N59" s="40"/>
      <c r="O59" s="573" t="str">
        <f t="shared" si="2"/>
        <v/>
      </c>
      <c r="P59" s="573" t="str">
        <f t="shared" si="3"/>
        <v/>
      </c>
      <c r="Q59" s="35"/>
      <c r="R59" s="20" t="str">
        <f t="shared" si="4"/>
        <v/>
      </c>
      <c r="S59" s="20" t="str">
        <f t="shared" si="5"/>
        <v/>
      </c>
      <c r="T59" s="20" t="str">
        <f t="shared" si="6"/>
        <v/>
      </c>
      <c r="U59" s="20" t="str">
        <f t="shared" si="7"/>
        <v/>
      </c>
      <c r="V59" s="20" t="str">
        <f t="shared" si="8"/>
        <v/>
      </c>
      <c r="W59" s="20" t="str">
        <f t="shared" si="9"/>
        <v/>
      </c>
      <c r="X59" s="20" t="str">
        <f t="shared" si="10"/>
        <v/>
      </c>
      <c r="Y59" s="20" t="str">
        <f t="shared" si="11"/>
        <v/>
      </c>
      <c r="Z59" s="333" t="b">
        <f t="shared" si="12"/>
        <v>0</v>
      </c>
      <c r="AA59" s="219">
        <f t="shared" si="13"/>
        <v>1</v>
      </c>
    </row>
    <row r="60" spans="1:27" ht="15.75" x14ac:dyDescent="0.2">
      <c r="A60" s="216">
        <v>51</v>
      </c>
      <c r="B60" s="39"/>
      <c r="C60" s="39"/>
      <c r="D60" s="38"/>
      <c r="E60" s="40"/>
      <c r="F60" s="36" t="str">
        <f t="shared" si="1"/>
        <v/>
      </c>
      <c r="G60" s="349"/>
      <c r="H60" s="349"/>
      <c r="I60" s="349"/>
      <c r="J60" s="349"/>
      <c r="K60" s="34"/>
      <c r="L60" s="34"/>
      <c r="M60" s="40"/>
      <c r="N60" s="40"/>
      <c r="O60" s="573" t="str">
        <f t="shared" si="2"/>
        <v/>
      </c>
      <c r="P60" s="573" t="str">
        <f t="shared" si="3"/>
        <v/>
      </c>
      <c r="Q60" s="35"/>
      <c r="R60" s="20" t="str">
        <f t="shared" si="4"/>
        <v/>
      </c>
      <c r="S60" s="20" t="str">
        <f t="shared" si="5"/>
        <v/>
      </c>
      <c r="T60" s="20" t="str">
        <f t="shared" si="6"/>
        <v/>
      </c>
      <c r="U60" s="20" t="str">
        <f t="shared" si="7"/>
        <v/>
      </c>
      <c r="V60" s="20" t="str">
        <f t="shared" si="8"/>
        <v/>
      </c>
      <c r="W60" s="20" t="str">
        <f t="shared" si="9"/>
        <v/>
      </c>
      <c r="X60" s="20" t="str">
        <f t="shared" si="10"/>
        <v/>
      </c>
      <c r="Y60" s="20" t="str">
        <f t="shared" si="11"/>
        <v/>
      </c>
      <c r="Z60" s="333" t="b">
        <f t="shared" si="12"/>
        <v>0</v>
      </c>
      <c r="AA60" s="219">
        <f t="shared" si="13"/>
        <v>1</v>
      </c>
    </row>
    <row r="61" spans="1:27" ht="15.75" x14ac:dyDescent="0.2">
      <c r="A61" s="216">
        <v>52</v>
      </c>
      <c r="B61" s="39"/>
      <c r="C61" s="39"/>
      <c r="D61" s="38"/>
      <c r="E61" s="40"/>
      <c r="F61" s="36" t="str">
        <f t="shared" si="1"/>
        <v/>
      </c>
      <c r="G61" s="349"/>
      <c r="H61" s="349"/>
      <c r="I61" s="349"/>
      <c r="J61" s="349"/>
      <c r="K61" s="34"/>
      <c r="L61" s="34"/>
      <c r="M61" s="40"/>
      <c r="N61" s="40"/>
      <c r="O61" s="573" t="str">
        <f t="shared" si="2"/>
        <v/>
      </c>
      <c r="P61" s="573" t="str">
        <f t="shared" si="3"/>
        <v/>
      </c>
      <c r="Q61" s="35"/>
      <c r="R61" s="20" t="str">
        <f t="shared" si="4"/>
        <v/>
      </c>
      <c r="S61" s="20" t="str">
        <f t="shared" si="5"/>
        <v/>
      </c>
      <c r="T61" s="20" t="str">
        <f t="shared" si="6"/>
        <v/>
      </c>
      <c r="U61" s="20" t="str">
        <f t="shared" si="7"/>
        <v/>
      </c>
      <c r="V61" s="20" t="str">
        <f t="shared" si="8"/>
        <v/>
      </c>
      <c r="W61" s="20" t="str">
        <f t="shared" si="9"/>
        <v/>
      </c>
      <c r="X61" s="20" t="str">
        <f t="shared" si="10"/>
        <v/>
      </c>
      <c r="Y61" s="20" t="str">
        <f t="shared" si="11"/>
        <v/>
      </c>
      <c r="Z61" s="333" t="b">
        <f t="shared" si="12"/>
        <v>0</v>
      </c>
      <c r="AA61" s="219">
        <f t="shared" si="13"/>
        <v>1</v>
      </c>
    </row>
    <row r="62" spans="1:27" ht="15.75" x14ac:dyDescent="0.2">
      <c r="A62" s="216">
        <v>53</v>
      </c>
      <c r="B62" s="39"/>
      <c r="C62" s="39"/>
      <c r="D62" s="38"/>
      <c r="E62" s="40"/>
      <c r="F62" s="36" t="str">
        <f t="shared" si="1"/>
        <v/>
      </c>
      <c r="G62" s="349"/>
      <c r="H62" s="349"/>
      <c r="I62" s="349"/>
      <c r="J62" s="349"/>
      <c r="K62" s="34"/>
      <c r="L62" s="34"/>
      <c r="M62" s="40"/>
      <c r="N62" s="40"/>
      <c r="O62" s="573" t="str">
        <f t="shared" si="2"/>
        <v/>
      </c>
      <c r="P62" s="573" t="str">
        <f t="shared" si="3"/>
        <v/>
      </c>
      <c r="Q62" s="35"/>
      <c r="R62" s="20" t="str">
        <f t="shared" si="4"/>
        <v/>
      </c>
      <c r="S62" s="20" t="str">
        <f t="shared" si="5"/>
        <v/>
      </c>
      <c r="T62" s="20" t="str">
        <f t="shared" si="6"/>
        <v/>
      </c>
      <c r="U62" s="20" t="str">
        <f t="shared" si="7"/>
        <v/>
      </c>
      <c r="V62" s="20" t="str">
        <f t="shared" si="8"/>
        <v/>
      </c>
      <c r="W62" s="20" t="str">
        <f t="shared" si="9"/>
        <v/>
      </c>
      <c r="X62" s="20" t="str">
        <f t="shared" si="10"/>
        <v/>
      </c>
      <c r="Y62" s="20" t="str">
        <f t="shared" si="11"/>
        <v/>
      </c>
      <c r="Z62" s="333" t="b">
        <f t="shared" si="12"/>
        <v>0</v>
      </c>
      <c r="AA62" s="219">
        <f t="shared" si="13"/>
        <v>1</v>
      </c>
    </row>
    <row r="63" spans="1:27" ht="15.75" x14ac:dyDescent="0.2">
      <c r="A63" s="216">
        <v>54</v>
      </c>
      <c r="B63" s="39"/>
      <c r="C63" s="39"/>
      <c r="D63" s="38"/>
      <c r="E63" s="40"/>
      <c r="F63" s="36" t="str">
        <f t="shared" si="1"/>
        <v/>
      </c>
      <c r="G63" s="349"/>
      <c r="H63" s="349"/>
      <c r="I63" s="349"/>
      <c r="J63" s="349"/>
      <c r="K63" s="34"/>
      <c r="L63" s="34"/>
      <c r="M63" s="40"/>
      <c r="N63" s="40"/>
      <c r="O63" s="573" t="str">
        <f t="shared" si="2"/>
        <v/>
      </c>
      <c r="P63" s="573" t="str">
        <f t="shared" si="3"/>
        <v/>
      </c>
      <c r="Q63" s="35"/>
      <c r="R63" s="20" t="str">
        <f t="shared" si="4"/>
        <v/>
      </c>
      <c r="S63" s="20" t="str">
        <f t="shared" si="5"/>
        <v/>
      </c>
      <c r="T63" s="20" t="str">
        <f t="shared" si="6"/>
        <v/>
      </c>
      <c r="U63" s="20" t="str">
        <f t="shared" si="7"/>
        <v/>
      </c>
      <c r="V63" s="20" t="str">
        <f t="shared" si="8"/>
        <v/>
      </c>
      <c r="W63" s="20" t="str">
        <f t="shared" si="9"/>
        <v/>
      </c>
      <c r="X63" s="20" t="str">
        <f t="shared" si="10"/>
        <v/>
      </c>
      <c r="Y63" s="20" t="str">
        <f t="shared" si="11"/>
        <v/>
      </c>
      <c r="Z63" s="333" t="b">
        <f t="shared" si="12"/>
        <v>0</v>
      </c>
      <c r="AA63" s="219">
        <f t="shared" si="13"/>
        <v>1</v>
      </c>
    </row>
    <row r="64" spans="1:27" ht="15.75" x14ac:dyDescent="0.2">
      <c r="A64" s="216">
        <v>55</v>
      </c>
      <c r="B64" s="39"/>
      <c r="C64" s="39"/>
      <c r="D64" s="38"/>
      <c r="E64" s="40"/>
      <c r="F64" s="36" t="str">
        <f t="shared" si="1"/>
        <v/>
      </c>
      <c r="G64" s="349"/>
      <c r="H64" s="349"/>
      <c r="I64" s="349"/>
      <c r="J64" s="349"/>
      <c r="K64" s="34"/>
      <c r="L64" s="34"/>
      <c r="M64" s="40"/>
      <c r="N64" s="40"/>
      <c r="O64" s="573" t="str">
        <f t="shared" si="2"/>
        <v/>
      </c>
      <c r="P64" s="573" t="str">
        <f t="shared" si="3"/>
        <v/>
      </c>
      <c r="Q64" s="35"/>
      <c r="R64" s="20" t="str">
        <f t="shared" si="4"/>
        <v/>
      </c>
      <c r="S64" s="20" t="str">
        <f t="shared" si="5"/>
        <v/>
      </c>
      <c r="T64" s="20" t="str">
        <f t="shared" si="6"/>
        <v/>
      </c>
      <c r="U64" s="20" t="str">
        <f t="shared" si="7"/>
        <v/>
      </c>
      <c r="V64" s="20" t="str">
        <f t="shared" si="8"/>
        <v/>
      </c>
      <c r="W64" s="20" t="str">
        <f t="shared" si="9"/>
        <v/>
      </c>
      <c r="X64" s="20" t="str">
        <f t="shared" si="10"/>
        <v/>
      </c>
      <c r="Y64" s="20" t="str">
        <f t="shared" si="11"/>
        <v/>
      </c>
      <c r="Z64" s="333" t="b">
        <f t="shared" si="12"/>
        <v>0</v>
      </c>
      <c r="AA64" s="219">
        <f t="shared" si="13"/>
        <v>1</v>
      </c>
    </row>
    <row r="65" spans="1:27" ht="15.75" x14ac:dyDescent="0.2">
      <c r="A65" s="216">
        <v>56</v>
      </c>
      <c r="B65" s="39"/>
      <c r="C65" s="39"/>
      <c r="D65" s="38"/>
      <c r="E65" s="40"/>
      <c r="F65" s="36" t="str">
        <f t="shared" si="1"/>
        <v/>
      </c>
      <c r="G65" s="349"/>
      <c r="H65" s="349"/>
      <c r="I65" s="349"/>
      <c r="J65" s="349"/>
      <c r="K65" s="34"/>
      <c r="L65" s="34"/>
      <c r="M65" s="40"/>
      <c r="N65" s="40"/>
      <c r="O65" s="573" t="str">
        <f t="shared" si="2"/>
        <v/>
      </c>
      <c r="P65" s="573" t="str">
        <f t="shared" si="3"/>
        <v/>
      </c>
      <c r="Q65" s="35"/>
      <c r="R65" s="20" t="str">
        <f t="shared" si="4"/>
        <v/>
      </c>
      <c r="S65" s="20" t="str">
        <f t="shared" si="5"/>
        <v/>
      </c>
      <c r="T65" s="20" t="str">
        <f t="shared" si="6"/>
        <v/>
      </c>
      <c r="U65" s="20" t="str">
        <f t="shared" si="7"/>
        <v/>
      </c>
      <c r="V65" s="20" t="str">
        <f t="shared" si="8"/>
        <v/>
      </c>
      <c r="W65" s="20" t="str">
        <f t="shared" si="9"/>
        <v/>
      </c>
      <c r="X65" s="20" t="str">
        <f t="shared" si="10"/>
        <v/>
      </c>
      <c r="Y65" s="20" t="str">
        <f t="shared" si="11"/>
        <v/>
      </c>
      <c r="Z65" s="333" t="b">
        <f t="shared" si="12"/>
        <v>0</v>
      </c>
      <c r="AA65" s="219">
        <f t="shared" si="13"/>
        <v>1</v>
      </c>
    </row>
    <row r="66" spans="1:27" ht="15.75" x14ac:dyDescent="0.2">
      <c r="A66" s="216">
        <v>57</v>
      </c>
      <c r="B66" s="39"/>
      <c r="C66" s="39"/>
      <c r="D66" s="38"/>
      <c r="E66" s="40"/>
      <c r="F66" s="36" t="str">
        <f t="shared" si="1"/>
        <v/>
      </c>
      <c r="G66" s="349"/>
      <c r="H66" s="349"/>
      <c r="I66" s="349"/>
      <c r="J66" s="349"/>
      <c r="K66" s="34"/>
      <c r="L66" s="34"/>
      <c r="M66" s="40"/>
      <c r="N66" s="40"/>
      <c r="O66" s="573" t="str">
        <f t="shared" si="2"/>
        <v/>
      </c>
      <c r="P66" s="573" t="str">
        <f t="shared" si="3"/>
        <v/>
      </c>
      <c r="Q66" s="35"/>
      <c r="R66" s="20" t="str">
        <f t="shared" si="4"/>
        <v/>
      </c>
      <c r="S66" s="20" t="str">
        <f t="shared" si="5"/>
        <v/>
      </c>
      <c r="T66" s="20" t="str">
        <f t="shared" si="6"/>
        <v/>
      </c>
      <c r="U66" s="20" t="str">
        <f t="shared" si="7"/>
        <v/>
      </c>
      <c r="V66" s="20" t="str">
        <f t="shared" si="8"/>
        <v/>
      </c>
      <c r="W66" s="20" t="str">
        <f t="shared" si="9"/>
        <v/>
      </c>
      <c r="X66" s="20" t="str">
        <f t="shared" si="10"/>
        <v/>
      </c>
      <c r="Y66" s="20" t="str">
        <f t="shared" si="11"/>
        <v/>
      </c>
      <c r="Z66" s="333" t="b">
        <f t="shared" si="12"/>
        <v>0</v>
      </c>
      <c r="AA66" s="219">
        <f t="shared" si="13"/>
        <v>1</v>
      </c>
    </row>
    <row r="67" spans="1:27" ht="15.75" x14ac:dyDescent="0.2">
      <c r="A67" s="216">
        <v>58</v>
      </c>
      <c r="B67" s="39"/>
      <c r="C67" s="39"/>
      <c r="D67" s="38"/>
      <c r="E67" s="40"/>
      <c r="F67" s="36" t="str">
        <f t="shared" si="1"/>
        <v/>
      </c>
      <c r="G67" s="349"/>
      <c r="H67" s="349"/>
      <c r="I67" s="349"/>
      <c r="J67" s="349"/>
      <c r="K67" s="34"/>
      <c r="L67" s="34"/>
      <c r="M67" s="40"/>
      <c r="N67" s="40"/>
      <c r="O67" s="573" t="str">
        <f t="shared" si="2"/>
        <v/>
      </c>
      <c r="P67" s="573" t="str">
        <f t="shared" si="3"/>
        <v/>
      </c>
      <c r="Q67" s="35"/>
      <c r="R67" s="20" t="str">
        <f t="shared" si="4"/>
        <v/>
      </c>
      <c r="S67" s="20" t="str">
        <f t="shared" si="5"/>
        <v/>
      </c>
      <c r="T67" s="20" t="str">
        <f t="shared" si="6"/>
        <v/>
      </c>
      <c r="U67" s="20" t="str">
        <f t="shared" si="7"/>
        <v/>
      </c>
      <c r="V67" s="20" t="str">
        <f t="shared" si="8"/>
        <v/>
      </c>
      <c r="W67" s="20" t="str">
        <f t="shared" si="9"/>
        <v/>
      </c>
      <c r="X67" s="20" t="str">
        <f t="shared" si="10"/>
        <v/>
      </c>
      <c r="Y67" s="20" t="str">
        <f t="shared" si="11"/>
        <v/>
      </c>
      <c r="Z67" s="333" t="b">
        <f t="shared" si="12"/>
        <v>0</v>
      </c>
      <c r="AA67" s="219">
        <f t="shared" si="13"/>
        <v>1</v>
      </c>
    </row>
    <row r="68" spans="1:27" ht="15.75" x14ac:dyDescent="0.2">
      <c r="A68" s="216">
        <v>59</v>
      </c>
      <c r="B68" s="39"/>
      <c r="C68" s="39"/>
      <c r="D68" s="38"/>
      <c r="E68" s="40"/>
      <c r="F68" s="36" t="str">
        <f t="shared" si="1"/>
        <v/>
      </c>
      <c r="G68" s="349"/>
      <c r="H68" s="349"/>
      <c r="I68" s="349"/>
      <c r="J68" s="349"/>
      <c r="K68" s="34"/>
      <c r="L68" s="34"/>
      <c r="M68" s="40"/>
      <c r="N68" s="40"/>
      <c r="O68" s="573" t="str">
        <f t="shared" si="2"/>
        <v/>
      </c>
      <c r="P68" s="573" t="str">
        <f t="shared" si="3"/>
        <v/>
      </c>
      <c r="Q68" s="35"/>
      <c r="R68" s="20" t="str">
        <f t="shared" si="4"/>
        <v/>
      </c>
      <c r="S68" s="20" t="str">
        <f t="shared" si="5"/>
        <v/>
      </c>
      <c r="T68" s="20" t="str">
        <f t="shared" si="6"/>
        <v/>
      </c>
      <c r="U68" s="20" t="str">
        <f t="shared" si="7"/>
        <v/>
      </c>
      <c r="V68" s="20" t="str">
        <f t="shared" si="8"/>
        <v/>
      </c>
      <c r="W68" s="20" t="str">
        <f t="shared" si="9"/>
        <v/>
      </c>
      <c r="X68" s="20" t="str">
        <f t="shared" si="10"/>
        <v/>
      </c>
      <c r="Y68" s="20" t="str">
        <f t="shared" si="11"/>
        <v/>
      </c>
      <c r="Z68" s="333" t="b">
        <f t="shared" si="12"/>
        <v>0</v>
      </c>
      <c r="AA68" s="219">
        <f t="shared" si="13"/>
        <v>1</v>
      </c>
    </row>
    <row r="69" spans="1:27" ht="15.75" x14ac:dyDescent="0.2">
      <c r="A69" s="216">
        <v>60</v>
      </c>
      <c r="B69" s="39"/>
      <c r="C69" s="39"/>
      <c r="D69" s="38"/>
      <c r="E69" s="40"/>
      <c r="F69" s="36" t="str">
        <f t="shared" si="1"/>
        <v/>
      </c>
      <c r="G69" s="349"/>
      <c r="H69" s="349"/>
      <c r="I69" s="349"/>
      <c r="J69" s="349"/>
      <c r="K69" s="34"/>
      <c r="L69" s="34"/>
      <c r="M69" s="40"/>
      <c r="N69" s="40"/>
      <c r="O69" s="573" t="str">
        <f t="shared" si="2"/>
        <v/>
      </c>
      <c r="P69" s="573" t="str">
        <f t="shared" si="3"/>
        <v/>
      </c>
      <c r="Q69" s="35"/>
      <c r="R69" s="20" t="str">
        <f t="shared" si="4"/>
        <v/>
      </c>
      <c r="S69" s="20" t="str">
        <f t="shared" si="5"/>
        <v/>
      </c>
      <c r="T69" s="20" t="str">
        <f t="shared" si="6"/>
        <v/>
      </c>
      <c r="U69" s="20" t="str">
        <f t="shared" si="7"/>
        <v/>
      </c>
      <c r="V69" s="20" t="str">
        <f t="shared" si="8"/>
        <v/>
      </c>
      <c r="W69" s="20" t="str">
        <f t="shared" si="9"/>
        <v/>
      </c>
      <c r="X69" s="20" t="str">
        <f t="shared" si="10"/>
        <v/>
      </c>
      <c r="Y69" s="20" t="str">
        <f t="shared" si="11"/>
        <v/>
      </c>
      <c r="Z69" s="333" t="b">
        <f t="shared" si="12"/>
        <v>0</v>
      </c>
      <c r="AA69" s="219">
        <f t="shared" si="13"/>
        <v>1</v>
      </c>
    </row>
    <row r="70" spans="1:27" ht="15.75" x14ac:dyDescent="0.2">
      <c r="A70" s="216">
        <v>61</v>
      </c>
      <c r="B70" s="39"/>
      <c r="C70" s="39"/>
      <c r="D70" s="38"/>
      <c r="E70" s="40"/>
      <c r="F70" s="36" t="str">
        <f t="shared" si="1"/>
        <v/>
      </c>
      <c r="G70" s="349"/>
      <c r="H70" s="349"/>
      <c r="I70" s="349"/>
      <c r="J70" s="349"/>
      <c r="K70" s="34"/>
      <c r="L70" s="34"/>
      <c r="M70" s="40"/>
      <c r="N70" s="40"/>
      <c r="O70" s="573" t="str">
        <f t="shared" si="2"/>
        <v/>
      </c>
      <c r="P70" s="573" t="str">
        <f t="shared" si="3"/>
        <v/>
      </c>
      <c r="Q70" s="35"/>
      <c r="R70" s="20" t="str">
        <f t="shared" si="4"/>
        <v/>
      </c>
      <c r="S70" s="20" t="str">
        <f t="shared" si="5"/>
        <v/>
      </c>
      <c r="T70" s="20" t="str">
        <f t="shared" si="6"/>
        <v/>
      </c>
      <c r="U70" s="20" t="str">
        <f t="shared" si="7"/>
        <v/>
      </c>
      <c r="V70" s="20" t="str">
        <f t="shared" si="8"/>
        <v/>
      </c>
      <c r="W70" s="20" t="str">
        <f t="shared" si="9"/>
        <v/>
      </c>
      <c r="X70" s="20" t="str">
        <f t="shared" si="10"/>
        <v/>
      </c>
      <c r="Y70" s="20" t="str">
        <f t="shared" si="11"/>
        <v/>
      </c>
      <c r="Z70" s="333" t="b">
        <f t="shared" si="12"/>
        <v>0</v>
      </c>
      <c r="AA70" s="219">
        <f t="shared" si="13"/>
        <v>1</v>
      </c>
    </row>
    <row r="71" spans="1:27" ht="15.75" x14ac:dyDescent="0.2">
      <c r="A71" s="216">
        <v>62</v>
      </c>
      <c r="B71" s="39"/>
      <c r="C71" s="39"/>
      <c r="D71" s="38"/>
      <c r="E71" s="40"/>
      <c r="F71" s="36" t="str">
        <f t="shared" si="1"/>
        <v/>
      </c>
      <c r="G71" s="349"/>
      <c r="H71" s="349"/>
      <c r="I71" s="349"/>
      <c r="J71" s="349"/>
      <c r="K71" s="34"/>
      <c r="L71" s="34"/>
      <c r="M71" s="40"/>
      <c r="N71" s="40"/>
      <c r="O71" s="573" t="str">
        <f t="shared" si="2"/>
        <v/>
      </c>
      <c r="P71" s="573" t="str">
        <f t="shared" si="3"/>
        <v/>
      </c>
      <c r="Q71" s="35"/>
      <c r="R71" s="20" t="str">
        <f t="shared" si="4"/>
        <v/>
      </c>
      <c r="S71" s="20" t="str">
        <f t="shared" si="5"/>
        <v/>
      </c>
      <c r="T71" s="20" t="str">
        <f t="shared" si="6"/>
        <v/>
      </c>
      <c r="U71" s="20" t="str">
        <f t="shared" si="7"/>
        <v/>
      </c>
      <c r="V71" s="20" t="str">
        <f t="shared" si="8"/>
        <v/>
      </c>
      <c r="W71" s="20" t="str">
        <f t="shared" si="9"/>
        <v/>
      </c>
      <c r="X71" s="20" t="str">
        <f t="shared" si="10"/>
        <v/>
      </c>
      <c r="Y71" s="20" t="str">
        <f t="shared" si="11"/>
        <v/>
      </c>
      <c r="Z71" s="333" t="b">
        <f t="shared" si="12"/>
        <v>0</v>
      </c>
      <c r="AA71" s="219">
        <f t="shared" si="13"/>
        <v>1</v>
      </c>
    </row>
    <row r="72" spans="1:27" ht="15.75" x14ac:dyDescent="0.2">
      <c r="A72" s="216">
        <v>63</v>
      </c>
      <c r="B72" s="39"/>
      <c r="C72" s="39"/>
      <c r="D72" s="38"/>
      <c r="E72" s="40"/>
      <c r="F72" s="36" t="str">
        <f t="shared" si="1"/>
        <v/>
      </c>
      <c r="G72" s="349"/>
      <c r="H72" s="349"/>
      <c r="I72" s="349"/>
      <c r="J72" s="349"/>
      <c r="K72" s="34"/>
      <c r="L72" s="34"/>
      <c r="M72" s="40"/>
      <c r="N72" s="40"/>
      <c r="O72" s="573" t="str">
        <f t="shared" si="2"/>
        <v/>
      </c>
      <c r="P72" s="573" t="str">
        <f t="shared" si="3"/>
        <v/>
      </c>
      <c r="Q72" s="35"/>
      <c r="R72" s="20" t="str">
        <f t="shared" si="4"/>
        <v/>
      </c>
      <c r="S72" s="20" t="str">
        <f t="shared" si="5"/>
        <v/>
      </c>
      <c r="T72" s="20" t="str">
        <f t="shared" si="6"/>
        <v/>
      </c>
      <c r="U72" s="20" t="str">
        <f t="shared" si="7"/>
        <v/>
      </c>
      <c r="V72" s="20" t="str">
        <f t="shared" si="8"/>
        <v/>
      </c>
      <c r="W72" s="20" t="str">
        <f t="shared" si="9"/>
        <v/>
      </c>
      <c r="X72" s="20" t="str">
        <f t="shared" si="10"/>
        <v/>
      </c>
      <c r="Y72" s="20" t="str">
        <f t="shared" si="11"/>
        <v/>
      </c>
      <c r="Z72" s="333" t="b">
        <f t="shared" si="12"/>
        <v>0</v>
      </c>
      <c r="AA72" s="219">
        <f t="shared" si="13"/>
        <v>1</v>
      </c>
    </row>
    <row r="73" spans="1:27" ht="15.75" x14ac:dyDescent="0.2">
      <c r="A73" s="216">
        <v>64</v>
      </c>
      <c r="B73" s="39"/>
      <c r="C73" s="39"/>
      <c r="D73" s="38"/>
      <c r="E73" s="40"/>
      <c r="F73" s="36" t="str">
        <f t="shared" si="1"/>
        <v/>
      </c>
      <c r="G73" s="349"/>
      <c r="H73" s="349"/>
      <c r="I73" s="349"/>
      <c r="J73" s="349"/>
      <c r="K73" s="34"/>
      <c r="L73" s="34"/>
      <c r="M73" s="40"/>
      <c r="N73" s="40"/>
      <c r="O73" s="573" t="str">
        <f t="shared" si="2"/>
        <v/>
      </c>
      <c r="P73" s="573" t="str">
        <f t="shared" si="3"/>
        <v/>
      </c>
      <c r="Q73" s="35"/>
      <c r="R73" s="20" t="str">
        <f t="shared" si="4"/>
        <v/>
      </c>
      <c r="S73" s="20" t="str">
        <f t="shared" si="5"/>
        <v/>
      </c>
      <c r="T73" s="20" t="str">
        <f t="shared" si="6"/>
        <v/>
      </c>
      <c r="U73" s="20" t="str">
        <f t="shared" si="7"/>
        <v/>
      </c>
      <c r="V73" s="20" t="str">
        <f t="shared" si="8"/>
        <v/>
      </c>
      <c r="W73" s="20" t="str">
        <f t="shared" si="9"/>
        <v/>
      </c>
      <c r="X73" s="20" t="str">
        <f t="shared" si="10"/>
        <v/>
      </c>
      <c r="Y73" s="20" t="str">
        <f t="shared" si="11"/>
        <v/>
      </c>
      <c r="Z73" s="333" t="b">
        <f t="shared" si="12"/>
        <v>0</v>
      </c>
      <c r="AA73" s="219">
        <f t="shared" si="13"/>
        <v>1</v>
      </c>
    </row>
    <row r="74" spans="1:27" ht="15.75" x14ac:dyDescent="0.2">
      <c r="A74" s="216">
        <v>65</v>
      </c>
      <c r="B74" s="39"/>
      <c r="C74" s="39"/>
      <c r="D74" s="38"/>
      <c r="E74" s="40"/>
      <c r="F74" s="36" t="str">
        <f t="shared" si="1"/>
        <v/>
      </c>
      <c r="G74" s="349"/>
      <c r="H74" s="349"/>
      <c r="I74" s="349"/>
      <c r="J74" s="349"/>
      <c r="K74" s="34"/>
      <c r="L74" s="34"/>
      <c r="M74" s="40"/>
      <c r="N74" s="40"/>
      <c r="O74" s="573" t="str">
        <f t="shared" ref="O74:O137" si="14">IF(OR($B74="",$C74="",$D74="",$E74="",$E74&lt;an_initial,$E74&gt;an_final,$Z74=FALSE),"",IF($F74="","",IF(OR($K74="X",$K74="x"),coef_grant*COORD_INT*$F74/10000,IF(OR($L74="X",$L74="x"),coef_grant*UPT_INT*$F74/10000,IF(OR($M74="X",$M74="x"),coef_grant*MANAG_INT*$F74/10000,IF(OR($N74="X",$N74="x"),coef_grant*MEMBRU_INT*$F74/10000/$AA74,""))))))</f>
        <v/>
      </c>
      <c r="P74" s="573" t="str">
        <f t="shared" ref="P74:P137" si="15">IF(OR($B74="",$C74="",$D74="",$E74="",$E74&gt;an_final,$Z74=FALSE),"",IF($F74="","",IF(OR($K74="X",$K74="x"),coef_grant*COORD_INT*$F74/10000,IF(OR($L74="X",$L74="x"),coef_grant*UPT_INT*$F74/10000,IF(OR($M74="X",$M74="x"),coef_grant*MANAG_INT*$F74/10000,IF(OR($N74="X",$N74="x"),coef_grant*MEMBRU_INT*$F74/10000/$AA74,""))))))</f>
        <v/>
      </c>
      <c r="Q74" s="35"/>
      <c r="R74" s="20" t="str">
        <f t="shared" ref="R74:R137" si="16">IF(OR($B74="",$C74="",$D74="",$E74="",$E74&gt;an_final,$F74="",$K74="",$Z74=FALSE),"",IF(OR($K74="X",$K74="x"),1,0))</f>
        <v/>
      </c>
      <c r="S74" s="20" t="str">
        <f t="shared" ref="S74:S137" si="17">IF(OR($B74="",$C74="",$D74="",$E74="",$E74&gt;an_final,$F74="",$L74="",$Z74=FALSE),"",IF(OR($L74="X",$L74="x"),1,0))</f>
        <v/>
      </c>
      <c r="T74" s="20" t="str">
        <f t="shared" ref="T74:T137" si="18">IF(OR($B74="",$C74="",$D74="",$E74="",$E74&gt;an_final,$F74="",$M74="",$Z74=FALSE),"",IF(OR($M74="X",$M74="x"),1,0))</f>
        <v/>
      </c>
      <c r="U74" s="20" t="str">
        <f t="shared" ref="U74:U137" si="19">IF(OR($B74="",$C74="",$D74="",$E74="",$E74&gt;an_final,$F74="",$N74="",$Z74=FALSE),"",IF(OR($N74="X",$N74="x"),1,0))</f>
        <v/>
      </c>
      <c r="V74" s="20" t="str">
        <f t="shared" ref="V74:V137" si="20">IF(OR($E74&lt;an_initial,$E74&gt;an_final,$K74="",$Z74=FALSE),"",IF(OR($K74="X",$K74="x"),1,0))</f>
        <v/>
      </c>
      <c r="W74" s="20" t="str">
        <f t="shared" ref="W74:W137" si="21">IF(OR($E74&lt;an_initial,$E74&gt;an_final,$L74="",$Z74=FALSE),"",IF(OR($L74="X",$L74="x"),1,0))</f>
        <v/>
      </c>
      <c r="X74" s="20" t="str">
        <f t="shared" ref="X74:X137" si="22">IF(OR($E74&lt;an_initial,$E74&gt;an_final,$M74="",$Z74=FALSE),"",IF(OR($M74="X",$M74="x"),1,0))</f>
        <v/>
      </c>
      <c r="Y74" s="20" t="str">
        <f t="shared" ref="Y74:Y137" si="23">IF(OR($E74&lt;an_initial,$E74&gt;an_final,$N74="",$Z74=FALSE),"",IF(OR($N74="X",$N74="x"),1,0))</f>
        <v/>
      </c>
      <c r="Z74" s="333" t="b">
        <f t="shared" ref="Z74:Z137" si="24">IF(nume_candidat="",FALSE,ISNUMBER(SEARCH(nume_candidat,$B74)))</f>
        <v>0</v>
      </c>
      <c r="AA74" s="219">
        <f t="shared" si="13"/>
        <v>1</v>
      </c>
    </row>
    <row r="75" spans="1:27" ht="15.75" x14ac:dyDescent="0.2">
      <c r="A75" s="216">
        <v>66</v>
      </c>
      <c r="B75" s="39"/>
      <c r="C75" s="39"/>
      <c r="D75" s="38"/>
      <c r="E75" s="40"/>
      <c r="F75" s="36" t="str">
        <f t="shared" ref="F75:F138" si="25">IF(B75="","",(G75-H75)/(1-I75/100))</f>
        <v/>
      </c>
      <c r="G75" s="349"/>
      <c r="H75" s="349"/>
      <c r="I75" s="349"/>
      <c r="J75" s="349"/>
      <c r="K75" s="34"/>
      <c r="L75" s="34"/>
      <c r="M75" s="40"/>
      <c r="N75" s="40"/>
      <c r="O75" s="573" t="str">
        <f t="shared" si="14"/>
        <v/>
      </c>
      <c r="P75" s="573" t="str">
        <f t="shared" si="15"/>
        <v/>
      </c>
      <c r="Q75" s="35"/>
      <c r="R75" s="20" t="str">
        <f t="shared" si="16"/>
        <v/>
      </c>
      <c r="S75" s="20" t="str">
        <f t="shared" si="17"/>
        <v/>
      </c>
      <c r="T75" s="20" t="str">
        <f t="shared" si="18"/>
        <v/>
      </c>
      <c r="U75" s="20" t="str">
        <f t="shared" si="19"/>
        <v/>
      </c>
      <c r="V75" s="20" t="str">
        <f t="shared" si="20"/>
        <v/>
      </c>
      <c r="W75" s="20" t="str">
        <f t="shared" si="21"/>
        <v/>
      </c>
      <c r="X75" s="20" t="str">
        <f t="shared" si="22"/>
        <v/>
      </c>
      <c r="Y75" s="20" t="str">
        <f t="shared" si="23"/>
        <v/>
      </c>
      <c r="Z75" s="333" t="b">
        <f t="shared" si="24"/>
        <v>0</v>
      </c>
      <c r="AA75" s="219">
        <f t="shared" ref="AA75:AA138" si="26">LEN(B75)-LEN(SUBSTITUTE(B75,",",""))+1</f>
        <v>1</v>
      </c>
    </row>
    <row r="76" spans="1:27" ht="15.75" x14ac:dyDescent="0.2">
      <c r="A76" s="216">
        <v>67</v>
      </c>
      <c r="B76" s="39"/>
      <c r="C76" s="39"/>
      <c r="D76" s="38"/>
      <c r="E76" s="40"/>
      <c r="F76" s="36" t="str">
        <f t="shared" si="25"/>
        <v/>
      </c>
      <c r="G76" s="349"/>
      <c r="H76" s="349"/>
      <c r="I76" s="349"/>
      <c r="J76" s="349"/>
      <c r="K76" s="34"/>
      <c r="L76" s="34"/>
      <c r="M76" s="40"/>
      <c r="N76" s="40"/>
      <c r="O76" s="573" t="str">
        <f t="shared" si="14"/>
        <v/>
      </c>
      <c r="P76" s="573" t="str">
        <f t="shared" si="15"/>
        <v/>
      </c>
      <c r="Q76" s="35"/>
      <c r="R76" s="20" t="str">
        <f t="shared" si="16"/>
        <v/>
      </c>
      <c r="S76" s="20" t="str">
        <f t="shared" si="17"/>
        <v/>
      </c>
      <c r="T76" s="20" t="str">
        <f t="shared" si="18"/>
        <v/>
      </c>
      <c r="U76" s="20" t="str">
        <f t="shared" si="19"/>
        <v/>
      </c>
      <c r="V76" s="20" t="str">
        <f t="shared" si="20"/>
        <v/>
      </c>
      <c r="W76" s="20" t="str">
        <f t="shared" si="21"/>
        <v/>
      </c>
      <c r="X76" s="20" t="str">
        <f t="shared" si="22"/>
        <v/>
      </c>
      <c r="Y76" s="20" t="str">
        <f t="shared" si="23"/>
        <v/>
      </c>
      <c r="Z76" s="333" t="b">
        <f t="shared" si="24"/>
        <v>0</v>
      </c>
      <c r="AA76" s="219">
        <f t="shared" si="26"/>
        <v>1</v>
      </c>
    </row>
    <row r="77" spans="1:27" ht="15.75" x14ac:dyDescent="0.2">
      <c r="A77" s="216">
        <v>68</v>
      </c>
      <c r="B77" s="39"/>
      <c r="C77" s="39"/>
      <c r="D77" s="38"/>
      <c r="E77" s="40"/>
      <c r="F77" s="36" t="str">
        <f t="shared" si="25"/>
        <v/>
      </c>
      <c r="G77" s="349"/>
      <c r="H77" s="349"/>
      <c r="I77" s="349"/>
      <c r="J77" s="349"/>
      <c r="K77" s="34"/>
      <c r="L77" s="34"/>
      <c r="M77" s="40"/>
      <c r="N77" s="40"/>
      <c r="O77" s="573" t="str">
        <f t="shared" si="14"/>
        <v/>
      </c>
      <c r="P77" s="573" t="str">
        <f t="shared" si="15"/>
        <v/>
      </c>
      <c r="Q77" s="35"/>
      <c r="R77" s="20" t="str">
        <f t="shared" si="16"/>
        <v/>
      </c>
      <c r="S77" s="20" t="str">
        <f t="shared" si="17"/>
        <v/>
      </c>
      <c r="T77" s="20" t="str">
        <f t="shared" si="18"/>
        <v/>
      </c>
      <c r="U77" s="20" t="str">
        <f t="shared" si="19"/>
        <v/>
      </c>
      <c r="V77" s="20" t="str">
        <f t="shared" si="20"/>
        <v/>
      </c>
      <c r="W77" s="20" t="str">
        <f t="shared" si="21"/>
        <v/>
      </c>
      <c r="X77" s="20" t="str">
        <f t="shared" si="22"/>
        <v/>
      </c>
      <c r="Y77" s="20" t="str">
        <f t="shared" si="23"/>
        <v/>
      </c>
      <c r="Z77" s="333" t="b">
        <f t="shared" si="24"/>
        <v>0</v>
      </c>
      <c r="AA77" s="219">
        <f t="shared" si="26"/>
        <v>1</v>
      </c>
    </row>
    <row r="78" spans="1:27" ht="15.75" x14ac:dyDescent="0.2">
      <c r="A78" s="216">
        <v>69</v>
      </c>
      <c r="B78" s="39"/>
      <c r="C78" s="39"/>
      <c r="D78" s="38"/>
      <c r="E78" s="40"/>
      <c r="F78" s="36" t="str">
        <f t="shared" si="25"/>
        <v/>
      </c>
      <c r="G78" s="349"/>
      <c r="H78" s="349"/>
      <c r="I78" s="349"/>
      <c r="J78" s="349"/>
      <c r="K78" s="34"/>
      <c r="L78" s="34"/>
      <c r="M78" s="40"/>
      <c r="N78" s="40"/>
      <c r="O78" s="573" t="str">
        <f t="shared" si="14"/>
        <v/>
      </c>
      <c r="P78" s="573" t="str">
        <f t="shared" si="15"/>
        <v/>
      </c>
      <c r="Q78" s="35"/>
      <c r="R78" s="20" t="str">
        <f t="shared" si="16"/>
        <v/>
      </c>
      <c r="S78" s="20" t="str">
        <f t="shared" si="17"/>
        <v/>
      </c>
      <c r="T78" s="20" t="str">
        <f t="shared" si="18"/>
        <v/>
      </c>
      <c r="U78" s="20" t="str">
        <f t="shared" si="19"/>
        <v/>
      </c>
      <c r="V78" s="20" t="str">
        <f t="shared" si="20"/>
        <v/>
      </c>
      <c r="W78" s="20" t="str">
        <f t="shared" si="21"/>
        <v/>
      </c>
      <c r="X78" s="20" t="str">
        <f t="shared" si="22"/>
        <v/>
      </c>
      <c r="Y78" s="20" t="str">
        <f t="shared" si="23"/>
        <v/>
      </c>
      <c r="Z78" s="333" t="b">
        <f t="shared" si="24"/>
        <v>0</v>
      </c>
      <c r="AA78" s="219">
        <f t="shared" si="26"/>
        <v>1</v>
      </c>
    </row>
    <row r="79" spans="1:27" ht="15.75" x14ac:dyDescent="0.2">
      <c r="A79" s="216">
        <v>70</v>
      </c>
      <c r="B79" s="39"/>
      <c r="C79" s="39"/>
      <c r="D79" s="38"/>
      <c r="E79" s="40"/>
      <c r="F79" s="36" t="str">
        <f t="shared" si="25"/>
        <v/>
      </c>
      <c r="G79" s="349"/>
      <c r="H79" s="349"/>
      <c r="I79" s="349"/>
      <c r="J79" s="349"/>
      <c r="K79" s="34"/>
      <c r="L79" s="34"/>
      <c r="M79" s="40"/>
      <c r="N79" s="40"/>
      <c r="O79" s="573" t="str">
        <f t="shared" si="14"/>
        <v/>
      </c>
      <c r="P79" s="573" t="str">
        <f t="shared" si="15"/>
        <v/>
      </c>
      <c r="Q79" s="35"/>
      <c r="R79" s="20" t="str">
        <f t="shared" si="16"/>
        <v/>
      </c>
      <c r="S79" s="20" t="str">
        <f t="shared" si="17"/>
        <v/>
      </c>
      <c r="T79" s="20" t="str">
        <f t="shared" si="18"/>
        <v/>
      </c>
      <c r="U79" s="20" t="str">
        <f t="shared" si="19"/>
        <v/>
      </c>
      <c r="V79" s="20" t="str">
        <f t="shared" si="20"/>
        <v/>
      </c>
      <c r="W79" s="20" t="str">
        <f t="shared" si="21"/>
        <v/>
      </c>
      <c r="X79" s="20" t="str">
        <f t="shared" si="22"/>
        <v/>
      </c>
      <c r="Y79" s="20" t="str">
        <f t="shared" si="23"/>
        <v/>
      </c>
      <c r="Z79" s="333" t="b">
        <f t="shared" si="24"/>
        <v>0</v>
      </c>
      <c r="AA79" s="219">
        <f t="shared" si="26"/>
        <v>1</v>
      </c>
    </row>
    <row r="80" spans="1:27" ht="15.75" x14ac:dyDescent="0.2">
      <c r="A80" s="216">
        <v>71</v>
      </c>
      <c r="B80" s="39"/>
      <c r="C80" s="39"/>
      <c r="D80" s="38"/>
      <c r="E80" s="40"/>
      <c r="F80" s="36" t="str">
        <f t="shared" si="25"/>
        <v/>
      </c>
      <c r="G80" s="349"/>
      <c r="H80" s="349"/>
      <c r="I80" s="349"/>
      <c r="J80" s="349"/>
      <c r="K80" s="34"/>
      <c r="L80" s="34"/>
      <c r="M80" s="40"/>
      <c r="N80" s="40"/>
      <c r="O80" s="573" t="str">
        <f t="shared" si="14"/>
        <v/>
      </c>
      <c r="P80" s="573" t="str">
        <f t="shared" si="15"/>
        <v/>
      </c>
      <c r="Q80" s="35"/>
      <c r="R80" s="20" t="str">
        <f t="shared" si="16"/>
        <v/>
      </c>
      <c r="S80" s="20" t="str">
        <f t="shared" si="17"/>
        <v/>
      </c>
      <c r="T80" s="20" t="str">
        <f t="shared" si="18"/>
        <v/>
      </c>
      <c r="U80" s="20" t="str">
        <f t="shared" si="19"/>
        <v/>
      </c>
      <c r="V80" s="20" t="str">
        <f t="shared" si="20"/>
        <v/>
      </c>
      <c r="W80" s="20" t="str">
        <f t="shared" si="21"/>
        <v/>
      </c>
      <c r="X80" s="20" t="str">
        <f t="shared" si="22"/>
        <v/>
      </c>
      <c r="Y80" s="20" t="str">
        <f t="shared" si="23"/>
        <v/>
      </c>
      <c r="Z80" s="333" t="b">
        <f t="shared" si="24"/>
        <v>0</v>
      </c>
      <c r="AA80" s="219">
        <f t="shared" si="26"/>
        <v>1</v>
      </c>
    </row>
    <row r="81" spans="1:27" ht="15.75" x14ac:dyDescent="0.2">
      <c r="A81" s="216">
        <v>72</v>
      </c>
      <c r="B81" s="39"/>
      <c r="C81" s="39"/>
      <c r="D81" s="38"/>
      <c r="E81" s="40"/>
      <c r="F81" s="36" t="str">
        <f t="shared" si="25"/>
        <v/>
      </c>
      <c r="G81" s="349"/>
      <c r="H81" s="349"/>
      <c r="I81" s="349"/>
      <c r="J81" s="349"/>
      <c r="K81" s="34"/>
      <c r="L81" s="34"/>
      <c r="M81" s="40"/>
      <c r="N81" s="40"/>
      <c r="O81" s="573" t="str">
        <f t="shared" si="14"/>
        <v/>
      </c>
      <c r="P81" s="573" t="str">
        <f t="shared" si="15"/>
        <v/>
      </c>
      <c r="Q81" s="35"/>
      <c r="R81" s="20" t="str">
        <f t="shared" si="16"/>
        <v/>
      </c>
      <c r="S81" s="20" t="str">
        <f t="shared" si="17"/>
        <v/>
      </c>
      <c r="T81" s="20" t="str">
        <f t="shared" si="18"/>
        <v/>
      </c>
      <c r="U81" s="20" t="str">
        <f t="shared" si="19"/>
        <v/>
      </c>
      <c r="V81" s="20" t="str">
        <f t="shared" si="20"/>
        <v/>
      </c>
      <c r="W81" s="20" t="str">
        <f t="shared" si="21"/>
        <v/>
      </c>
      <c r="X81" s="20" t="str">
        <f t="shared" si="22"/>
        <v/>
      </c>
      <c r="Y81" s="20" t="str">
        <f t="shared" si="23"/>
        <v/>
      </c>
      <c r="Z81" s="333" t="b">
        <f t="shared" si="24"/>
        <v>0</v>
      </c>
      <c r="AA81" s="219">
        <f t="shared" si="26"/>
        <v>1</v>
      </c>
    </row>
    <row r="82" spans="1:27" ht="15.75" x14ac:dyDescent="0.2">
      <c r="A82" s="216">
        <v>73</v>
      </c>
      <c r="B82" s="39"/>
      <c r="C82" s="39"/>
      <c r="D82" s="38"/>
      <c r="E82" s="40"/>
      <c r="F82" s="36" t="str">
        <f t="shared" si="25"/>
        <v/>
      </c>
      <c r="G82" s="349"/>
      <c r="H82" s="349"/>
      <c r="I82" s="349"/>
      <c r="J82" s="349"/>
      <c r="K82" s="34"/>
      <c r="L82" s="34"/>
      <c r="M82" s="40"/>
      <c r="N82" s="40"/>
      <c r="O82" s="573" t="str">
        <f t="shared" si="14"/>
        <v/>
      </c>
      <c r="P82" s="573" t="str">
        <f t="shared" si="15"/>
        <v/>
      </c>
      <c r="Q82" s="35"/>
      <c r="R82" s="20" t="str">
        <f t="shared" si="16"/>
        <v/>
      </c>
      <c r="S82" s="20" t="str">
        <f t="shared" si="17"/>
        <v/>
      </c>
      <c r="T82" s="20" t="str">
        <f t="shared" si="18"/>
        <v/>
      </c>
      <c r="U82" s="20" t="str">
        <f t="shared" si="19"/>
        <v/>
      </c>
      <c r="V82" s="20" t="str">
        <f t="shared" si="20"/>
        <v/>
      </c>
      <c r="W82" s="20" t="str">
        <f t="shared" si="21"/>
        <v/>
      </c>
      <c r="X82" s="20" t="str">
        <f t="shared" si="22"/>
        <v/>
      </c>
      <c r="Y82" s="20" t="str">
        <f t="shared" si="23"/>
        <v/>
      </c>
      <c r="Z82" s="333" t="b">
        <f t="shared" si="24"/>
        <v>0</v>
      </c>
      <c r="AA82" s="219">
        <f t="shared" si="26"/>
        <v>1</v>
      </c>
    </row>
    <row r="83" spans="1:27" ht="15.75" x14ac:dyDescent="0.2">
      <c r="A83" s="216">
        <v>74</v>
      </c>
      <c r="B83" s="39"/>
      <c r="C83" s="39"/>
      <c r="D83" s="38"/>
      <c r="E83" s="40"/>
      <c r="F83" s="36" t="str">
        <f t="shared" si="25"/>
        <v/>
      </c>
      <c r="G83" s="349"/>
      <c r="H83" s="349"/>
      <c r="I83" s="349"/>
      <c r="J83" s="349"/>
      <c r="K83" s="34"/>
      <c r="L83" s="34"/>
      <c r="M83" s="40"/>
      <c r="N83" s="40"/>
      <c r="O83" s="573" t="str">
        <f t="shared" si="14"/>
        <v/>
      </c>
      <c r="P83" s="573" t="str">
        <f t="shared" si="15"/>
        <v/>
      </c>
      <c r="Q83" s="35"/>
      <c r="R83" s="20" t="str">
        <f t="shared" si="16"/>
        <v/>
      </c>
      <c r="S83" s="20" t="str">
        <f t="shared" si="17"/>
        <v/>
      </c>
      <c r="T83" s="20" t="str">
        <f t="shared" si="18"/>
        <v/>
      </c>
      <c r="U83" s="20" t="str">
        <f t="shared" si="19"/>
        <v/>
      </c>
      <c r="V83" s="20" t="str">
        <f t="shared" si="20"/>
        <v/>
      </c>
      <c r="W83" s="20" t="str">
        <f t="shared" si="21"/>
        <v/>
      </c>
      <c r="X83" s="20" t="str">
        <f t="shared" si="22"/>
        <v/>
      </c>
      <c r="Y83" s="20" t="str">
        <f t="shared" si="23"/>
        <v/>
      </c>
      <c r="Z83" s="333" t="b">
        <f t="shared" si="24"/>
        <v>0</v>
      </c>
      <c r="AA83" s="219">
        <f t="shared" si="26"/>
        <v>1</v>
      </c>
    </row>
    <row r="84" spans="1:27" ht="15.75" x14ac:dyDescent="0.2">
      <c r="A84" s="216">
        <v>75</v>
      </c>
      <c r="B84" s="39"/>
      <c r="C84" s="39"/>
      <c r="D84" s="38"/>
      <c r="E84" s="40"/>
      <c r="F84" s="36" t="str">
        <f t="shared" si="25"/>
        <v/>
      </c>
      <c r="G84" s="349"/>
      <c r="H84" s="349"/>
      <c r="I84" s="349"/>
      <c r="J84" s="349"/>
      <c r="K84" s="34"/>
      <c r="L84" s="34"/>
      <c r="M84" s="40"/>
      <c r="N84" s="40"/>
      <c r="O84" s="573" t="str">
        <f t="shared" si="14"/>
        <v/>
      </c>
      <c r="P84" s="573" t="str">
        <f t="shared" si="15"/>
        <v/>
      </c>
      <c r="Q84" s="35"/>
      <c r="R84" s="20" t="str">
        <f t="shared" si="16"/>
        <v/>
      </c>
      <c r="S84" s="20" t="str">
        <f t="shared" si="17"/>
        <v/>
      </c>
      <c r="T84" s="20" t="str">
        <f t="shared" si="18"/>
        <v/>
      </c>
      <c r="U84" s="20" t="str">
        <f t="shared" si="19"/>
        <v/>
      </c>
      <c r="V84" s="20" t="str">
        <f t="shared" si="20"/>
        <v/>
      </c>
      <c r="W84" s="20" t="str">
        <f t="shared" si="21"/>
        <v/>
      </c>
      <c r="X84" s="20" t="str">
        <f t="shared" si="22"/>
        <v/>
      </c>
      <c r="Y84" s="20" t="str">
        <f t="shared" si="23"/>
        <v/>
      </c>
      <c r="Z84" s="333" t="b">
        <f t="shared" si="24"/>
        <v>0</v>
      </c>
      <c r="AA84" s="219">
        <f t="shared" si="26"/>
        <v>1</v>
      </c>
    </row>
    <row r="85" spans="1:27" ht="15.75" x14ac:dyDescent="0.2">
      <c r="A85" s="216">
        <v>76</v>
      </c>
      <c r="B85" s="39"/>
      <c r="C85" s="39"/>
      <c r="D85" s="38"/>
      <c r="E85" s="40"/>
      <c r="F85" s="36" t="str">
        <f t="shared" si="25"/>
        <v/>
      </c>
      <c r="G85" s="349"/>
      <c r="H85" s="349"/>
      <c r="I85" s="349"/>
      <c r="J85" s="349"/>
      <c r="K85" s="34"/>
      <c r="L85" s="34"/>
      <c r="M85" s="40"/>
      <c r="N85" s="40"/>
      <c r="O85" s="573" t="str">
        <f t="shared" si="14"/>
        <v/>
      </c>
      <c r="P85" s="573" t="str">
        <f t="shared" si="15"/>
        <v/>
      </c>
      <c r="Q85" s="35"/>
      <c r="R85" s="20" t="str">
        <f t="shared" si="16"/>
        <v/>
      </c>
      <c r="S85" s="20" t="str">
        <f t="shared" si="17"/>
        <v/>
      </c>
      <c r="T85" s="20" t="str">
        <f t="shared" si="18"/>
        <v/>
      </c>
      <c r="U85" s="20" t="str">
        <f t="shared" si="19"/>
        <v/>
      </c>
      <c r="V85" s="20" t="str">
        <f t="shared" si="20"/>
        <v/>
      </c>
      <c r="W85" s="20" t="str">
        <f t="shared" si="21"/>
        <v/>
      </c>
      <c r="X85" s="20" t="str">
        <f t="shared" si="22"/>
        <v/>
      </c>
      <c r="Y85" s="20" t="str">
        <f t="shared" si="23"/>
        <v/>
      </c>
      <c r="Z85" s="333" t="b">
        <f t="shared" si="24"/>
        <v>0</v>
      </c>
      <c r="AA85" s="219">
        <f t="shared" si="26"/>
        <v>1</v>
      </c>
    </row>
    <row r="86" spans="1:27" ht="15.75" x14ac:dyDescent="0.2">
      <c r="A86" s="216">
        <v>77</v>
      </c>
      <c r="B86" s="39"/>
      <c r="C86" s="39"/>
      <c r="D86" s="38"/>
      <c r="E86" s="40"/>
      <c r="F86" s="36" t="str">
        <f t="shared" si="25"/>
        <v/>
      </c>
      <c r="G86" s="349"/>
      <c r="H86" s="349"/>
      <c r="I86" s="349"/>
      <c r="J86" s="349"/>
      <c r="K86" s="34"/>
      <c r="L86" s="34"/>
      <c r="M86" s="40"/>
      <c r="N86" s="40"/>
      <c r="O86" s="573" t="str">
        <f t="shared" si="14"/>
        <v/>
      </c>
      <c r="P86" s="573" t="str">
        <f t="shared" si="15"/>
        <v/>
      </c>
      <c r="Q86" s="35"/>
      <c r="R86" s="20" t="str">
        <f t="shared" si="16"/>
        <v/>
      </c>
      <c r="S86" s="20" t="str">
        <f t="shared" si="17"/>
        <v/>
      </c>
      <c r="T86" s="20" t="str">
        <f t="shared" si="18"/>
        <v/>
      </c>
      <c r="U86" s="20" t="str">
        <f t="shared" si="19"/>
        <v/>
      </c>
      <c r="V86" s="20" t="str">
        <f t="shared" si="20"/>
        <v/>
      </c>
      <c r="W86" s="20" t="str">
        <f t="shared" si="21"/>
        <v/>
      </c>
      <c r="X86" s="20" t="str">
        <f t="shared" si="22"/>
        <v/>
      </c>
      <c r="Y86" s="20" t="str">
        <f t="shared" si="23"/>
        <v/>
      </c>
      <c r="Z86" s="333" t="b">
        <f t="shared" si="24"/>
        <v>0</v>
      </c>
      <c r="AA86" s="219">
        <f t="shared" si="26"/>
        <v>1</v>
      </c>
    </row>
    <row r="87" spans="1:27" ht="15.75" x14ac:dyDescent="0.2">
      <c r="A87" s="216">
        <v>78</v>
      </c>
      <c r="B87" s="39"/>
      <c r="C87" s="39"/>
      <c r="D87" s="38"/>
      <c r="E87" s="40"/>
      <c r="F87" s="36" t="str">
        <f t="shared" si="25"/>
        <v/>
      </c>
      <c r="G87" s="349"/>
      <c r="H87" s="349"/>
      <c r="I87" s="349"/>
      <c r="J87" s="349"/>
      <c r="K87" s="34"/>
      <c r="L87" s="34"/>
      <c r="M87" s="40"/>
      <c r="N87" s="40"/>
      <c r="O87" s="573" t="str">
        <f t="shared" si="14"/>
        <v/>
      </c>
      <c r="P87" s="573" t="str">
        <f t="shared" si="15"/>
        <v/>
      </c>
      <c r="Q87" s="35"/>
      <c r="R87" s="20" t="str">
        <f t="shared" si="16"/>
        <v/>
      </c>
      <c r="S87" s="20" t="str">
        <f t="shared" si="17"/>
        <v/>
      </c>
      <c r="T87" s="20" t="str">
        <f t="shared" si="18"/>
        <v/>
      </c>
      <c r="U87" s="20" t="str">
        <f t="shared" si="19"/>
        <v/>
      </c>
      <c r="V87" s="20" t="str">
        <f t="shared" si="20"/>
        <v/>
      </c>
      <c r="W87" s="20" t="str">
        <f t="shared" si="21"/>
        <v/>
      </c>
      <c r="X87" s="20" t="str">
        <f t="shared" si="22"/>
        <v/>
      </c>
      <c r="Y87" s="20" t="str">
        <f t="shared" si="23"/>
        <v/>
      </c>
      <c r="Z87" s="333" t="b">
        <f t="shared" si="24"/>
        <v>0</v>
      </c>
      <c r="AA87" s="219">
        <f t="shared" si="26"/>
        <v>1</v>
      </c>
    </row>
    <row r="88" spans="1:27" ht="15.75" x14ac:dyDescent="0.2">
      <c r="A88" s="216">
        <v>79</v>
      </c>
      <c r="B88" s="39"/>
      <c r="C88" s="39"/>
      <c r="D88" s="38"/>
      <c r="E88" s="40"/>
      <c r="F88" s="36" t="str">
        <f t="shared" si="25"/>
        <v/>
      </c>
      <c r="G88" s="349"/>
      <c r="H88" s="349"/>
      <c r="I88" s="349"/>
      <c r="J88" s="349"/>
      <c r="K88" s="34"/>
      <c r="L88" s="34"/>
      <c r="M88" s="40"/>
      <c r="N88" s="40"/>
      <c r="O88" s="573" t="str">
        <f t="shared" si="14"/>
        <v/>
      </c>
      <c r="P88" s="573" t="str">
        <f t="shared" si="15"/>
        <v/>
      </c>
      <c r="Q88" s="35"/>
      <c r="R88" s="20" t="str">
        <f t="shared" si="16"/>
        <v/>
      </c>
      <c r="S88" s="20" t="str">
        <f t="shared" si="17"/>
        <v/>
      </c>
      <c r="T88" s="20" t="str">
        <f t="shared" si="18"/>
        <v/>
      </c>
      <c r="U88" s="20" t="str">
        <f t="shared" si="19"/>
        <v/>
      </c>
      <c r="V88" s="20" t="str">
        <f t="shared" si="20"/>
        <v/>
      </c>
      <c r="W88" s="20" t="str">
        <f t="shared" si="21"/>
        <v/>
      </c>
      <c r="X88" s="20" t="str">
        <f t="shared" si="22"/>
        <v/>
      </c>
      <c r="Y88" s="20" t="str">
        <f t="shared" si="23"/>
        <v/>
      </c>
      <c r="Z88" s="333" t="b">
        <f t="shared" si="24"/>
        <v>0</v>
      </c>
      <c r="AA88" s="219">
        <f t="shared" si="26"/>
        <v>1</v>
      </c>
    </row>
    <row r="89" spans="1:27" ht="15.75" x14ac:dyDescent="0.2">
      <c r="A89" s="216">
        <v>80</v>
      </c>
      <c r="B89" s="39"/>
      <c r="C89" s="39"/>
      <c r="D89" s="38"/>
      <c r="E89" s="40"/>
      <c r="F89" s="36" t="str">
        <f t="shared" si="25"/>
        <v/>
      </c>
      <c r="G89" s="349"/>
      <c r="H89" s="349"/>
      <c r="I89" s="349"/>
      <c r="J89" s="349"/>
      <c r="K89" s="34"/>
      <c r="L89" s="34"/>
      <c r="M89" s="40"/>
      <c r="N89" s="40"/>
      <c r="O89" s="573" t="str">
        <f t="shared" si="14"/>
        <v/>
      </c>
      <c r="P89" s="573" t="str">
        <f t="shared" si="15"/>
        <v/>
      </c>
      <c r="Q89" s="35"/>
      <c r="R89" s="20" t="str">
        <f t="shared" si="16"/>
        <v/>
      </c>
      <c r="S89" s="20" t="str">
        <f t="shared" si="17"/>
        <v/>
      </c>
      <c r="T89" s="20" t="str">
        <f t="shared" si="18"/>
        <v/>
      </c>
      <c r="U89" s="20" t="str">
        <f t="shared" si="19"/>
        <v/>
      </c>
      <c r="V89" s="20" t="str">
        <f t="shared" si="20"/>
        <v/>
      </c>
      <c r="W89" s="20" t="str">
        <f t="shared" si="21"/>
        <v/>
      </c>
      <c r="X89" s="20" t="str">
        <f t="shared" si="22"/>
        <v/>
      </c>
      <c r="Y89" s="20" t="str">
        <f t="shared" si="23"/>
        <v/>
      </c>
      <c r="Z89" s="333" t="b">
        <f t="shared" si="24"/>
        <v>0</v>
      </c>
      <c r="AA89" s="219">
        <f t="shared" si="26"/>
        <v>1</v>
      </c>
    </row>
    <row r="90" spans="1:27" ht="15.75" x14ac:dyDescent="0.2">
      <c r="A90" s="216">
        <v>81</v>
      </c>
      <c r="B90" s="39"/>
      <c r="C90" s="39"/>
      <c r="D90" s="38"/>
      <c r="E90" s="40"/>
      <c r="F90" s="36" t="str">
        <f t="shared" si="25"/>
        <v/>
      </c>
      <c r="G90" s="349"/>
      <c r="H90" s="349"/>
      <c r="I90" s="349"/>
      <c r="J90" s="349"/>
      <c r="K90" s="34"/>
      <c r="L90" s="34"/>
      <c r="M90" s="40"/>
      <c r="N90" s="40"/>
      <c r="O90" s="573" t="str">
        <f t="shared" si="14"/>
        <v/>
      </c>
      <c r="P90" s="573" t="str">
        <f t="shared" si="15"/>
        <v/>
      </c>
      <c r="Q90" s="35"/>
      <c r="R90" s="20" t="str">
        <f t="shared" si="16"/>
        <v/>
      </c>
      <c r="S90" s="20" t="str">
        <f t="shared" si="17"/>
        <v/>
      </c>
      <c r="T90" s="20" t="str">
        <f t="shared" si="18"/>
        <v/>
      </c>
      <c r="U90" s="20" t="str">
        <f t="shared" si="19"/>
        <v/>
      </c>
      <c r="V90" s="20" t="str">
        <f t="shared" si="20"/>
        <v/>
      </c>
      <c r="W90" s="20" t="str">
        <f t="shared" si="21"/>
        <v/>
      </c>
      <c r="X90" s="20" t="str">
        <f t="shared" si="22"/>
        <v/>
      </c>
      <c r="Y90" s="20" t="str">
        <f t="shared" si="23"/>
        <v/>
      </c>
      <c r="Z90" s="333" t="b">
        <f t="shared" si="24"/>
        <v>0</v>
      </c>
      <c r="AA90" s="219">
        <f t="shared" si="26"/>
        <v>1</v>
      </c>
    </row>
    <row r="91" spans="1:27" ht="15.75" x14ac:dyDescent="0.2">
      <c r="A91" s="216">
        <v>82</v>
      </c>
      <c r="B91" s="39"/>
      <c r="C91" s="39"/>
      <c r="D91" s="38"/>
      <c r="E91" s="40"/>
      <c r="F91" s="36" t="str">
        <f t="shared" si="25"/>
        <v/>
      </c>
      <c r="G91" s="349"/>
      <c r="H91" s="349"/>
      <c r="I91" s="349"/>
      <c r="J91" s="349"/>
      <c r="K91" s="34"/>
      <c r="L91" s="34"/>
      <c r="M91" s="40"/>
      <c r="N91" s="40"/>
      <c r="O91" s="573" t="str">
        <f t="shared" si="14"/>
        <v/>
      </c>
      <c r="P91" s="573" t="str">
        <f t="shared" si="15"/>
        <v/>
      </c>
      <c r="Q91" s="35"/>
      <c r="R91" s="20" t="str">
        <f t="shared" si="16"/>
        <v/>
      </c>
      <c r="S91" s="20" t="str">
        <f t="shared" si="17"/>
        <v/>
      </c>
      <c r="T91" s="20" t="str">
        <f t="shared" si="18"/>
        <v/>
      </c>
      <c r="U91" s="20" t="str">
        <f t="shared" si="19"/>
        <v/>
      </c>
      <c r="V91" s="20" t="str">
        <f t="shared" si="20"/>
        <v/>
      </c>
      <c r="W91" s="20" t="str">
        <f t="shared" si="21"/>
        <v/>
      </c>
      <c r="X91" s="20" t="str">
        <f t="shared" si="22"/>
        <v/>
      </c>
      <c r="Y91" s="20" t="str">
        <f t="shared" si="23"/>
        <v/>
      </c>
      <c r="Z91" s="333" t="b">
        <f t="shared" si="24"/>
        <v>0</v>
      </c>
      <c r="AA91" s="219">
        <f t="shared" si="26"/>
        <v>1</v>
      </c>
    </row>
    <row r="92" spans="1:27" ht="15.75" x14ac:dyDescent="0.2">
      <c r="A92" s="216">
        <v>83</v>
      </c>
      <c r="B92" s="39"/>
      <c r="C92" s="39"/>
      <c r="D92" s="38"/>
      <c r="E92" s="40"/>
      <c r="F92" s="36" t="str">
        <f t="shared" si="25"/>
        <v/>
      </c>
      <c r="G92" s="349"/>
      <c r="H92" s="349"/>
      <c r="I92" s="349"/>
      <c r="J92" s="349"/>
      <c r="K92" s="34"/>
      <c r="L92" s="34"/>
      <c r="M92" s="40"/>
      <c r="N92" s="40"/>
      <c r="O92" s="573" t="str">
        <f t="shared" si="14"/>
        <v/>
      </c>
      <c r="P92" s="573" t="str">
        <f t="shared" si="15"/>
        <v/>
      </c>
      <c r="Q92" s="35"/>
      <c r="R92" s="20" t="str">
        <f t="shared" si="16"/>
        <v/>
      </c>
      <c r="S92" s="20" t="str">
        <f t="shared" si="17"/>
        <v/>
      </c>
      <c r="T92" s="20" t="str">
        <f t="shared" si="18"/>
        <v/>
      </c>
      <c r="U92" s="20" t="str">
        <f t="shared" si="19"/>
        <v/>
      </c>
      <c r="V92" s="20" t="str">
        <f t="shared" si="20"/>
        <v/>
      </c>
      <c r="W92" s="20" t="str">
        <f t="shared" si="21"/>
        <v/>
      </c>
      <c r="X92" s="20" t="str">
        <f t="shared" si="22"/>
        <v/>
      </c>
      <c r="Y92" s="20" t="str">
        <f t="shared" si="23"/>
        <v/>
      </c>
      <c r="Z92" s="333" t="b">
        <f t="shared" si="24"/>
        <v>0</v>
      </c>
      <c r="AA92" s="219">
        <f t="shared" si="26"/>
        <v>1</v>
      </c>
    </row>
    <row r="93" spans="1:27" ht="15.75" x14ac:dyDescent="0.2">
      <c r="A93" s="216">
        <v>84</v>
      </c>
      <c r="B93" s="39"/>
      <c r="C93" s="39"/>
      <c r="D93" s="38"/>
      <c r="E93" s="40"/>
      <c r="F93" s="36" t="str">
        <f t="shared" si="25"/>
        <v/>
      </c>
      <c r="G93" s="349"/>
      <c r="H93" s="349"/>
      <c r="I93" s="349"/>
      <c r="J93" s="349"/>
      <c r="K93" s="34"/>
      <c r="L93" s="34"/>
      <c r="M93" s="40"/>
      <c r="N93" s="40"/>
      <c r="O93" s="573" t="str">
        <f t="shared" si="14"/>
        <v/>
      </c>
      <c r="P93" s="573" t="str">
        <f t="shared" si="15"/>
        <v/>
      </c>
      <c r="Q93" s="35"/>
      <c r="R93" s="20" t="str">
        <f t="shared" si="16"/>
        <v/>
      </c>
      <c r="S93" s="20" t="str">
        <f t="shared" si="17"/>
        <v/>
      </c>
      <c r="T93" s="20" t="str">
        <f t="shared" si="18"/>
        <v/>
      </c>
      <c r="U93" s="20" t="str">
        <f t="shared" si="19"/>
        <v/>
      </c>
      <c r="V93" s="20" t="str">
        <f t="shared" si="20"/>
        <v/>
      </c>
      <c r="W93" s="20" t="str">
        <f t="shared" si="21"/>
        <v/>
      </c>
      <c r="X93" s="20" t="str">
        <f t="shared" si="22"/>
        <v/>
      </c>
      <c r="Y93" s="20" t="str">
        <f t="shared" si="23"/>
        <v/>
      </c>
      <c r="Z93" s="333" t="b">
        <f t="shared" si="24"/>
        <v>0</v>
      </c>
      <c r="AA93" s="219">
        <f t="shared" si="26"/>
        <v>1</v>
      </c>
    </row>
    <row r="94" spans="1:27" ht="15.75" x14ac:dyDescent="0.2">
      <c r="A94" s="216">
        <v>85</v>
      </c>
      <c r="B94" s="39"/>
      <c r="C94" s="39"/>
      <c r="D94" s="38"/>
      <c r="E94" s="40"/>
      <c r="F94" s="36" t="str">
        <f t="shared" si="25"/>
        <v/>
      </c>
      <c r="G94" s="349"/>
      <c r="H94" s="349"/>
      <c r="I94" s="349"/>
      <c r="J94" s="349"/>
      <c r="K94" s="34"/>
      <c r="L94" s="34"/>
      <c r="M94" s="40"/>
      <c r="N94" s="40"/>
      <c r="O94" s="573" t="str">
        <f t="shared" si="14"/>
        <v/>
      </c>
      <c r="P94" s="573" t="str">
        <f t="shared" si="15"/>
        <v/>
      </c>
      <c r="Q94" s="35"/>
      <c r="R94" s="20" t="str">
        <f t="shared" si="16"/>
        <v/>
      </c>
      <c r="S94" s="20" t="str">
        <f t="shared" si="17"/>
        <v/>
      </c>
      <c r="T94" s="20" t="str">
        <f t="shared" si="18"/>
        <v/>
      </c>
      <c r="U94" s="20" t="str">
        <f t="shared" si="19"/>
        <v/>
      </c>
      <c r="V94" s="20" t="str">
        <f t="shared" si="20"/>
        <v/>
      </c>
      <c r="W94" s="20" t="str">
        <f t="shared" si="21"/>
        <v/>
      </c>
      <c r="X94" s="20" t="str">
        <f t="shared" si="22"/>
        <v/>
      </c>
      <c r="Y94" s="20" t="str">
        <f t="shared" si="23"/>
        <v/>
      </c>
      <c r="Z94" s="333" t="b">
        <f t="shared" si="24"/>
        <v>0</v>
      </c>
      <c r="AA94" s="219">
        <f t="shared" si="26"/>
        <v>1</v>
      </c>
    </row>
    <row r="95" spans="1:27" ht="15.75" x14ac:dyDescent="0.2">
      <c r="A95" s="216">
        <v>86</v>
      </c>
      <c r="B95" s="39"/>
      <c r="C95" s="39"/>
      <c r="D95" s="38"/>
      <c r="E95" s="40"/>
      <c r="F95" s="36" t="str">
        <f t="shared" si="25"/>
        <v/>
      </c>
      <c r="G95" s="349"/>
      <c r="H95" s="349"/>
      <c r="I95" s="349"/>
      <c r="J95" s="349"/>
      <c r="K95" s="34"/>
      <c r="L95" s="34"/>
      <c r="M95" s="40"/>
      <c r="N95" s="40"/>
      <c r="O95" s="573" t="str">
        <f t="shared" si="14"/>
        <v/>
      </c>
      <c r="P95" s="573" t="str">
        <f t="shared" si="15"/>
        <v/>
      </c>
      <c r="Q95" s="35"/>
      <c r="R95" s="20" t="str">
        <f t="shared" si="16"/>
        <v/>
      </c>
      <c r="S95" s="20" t="str">
        <f t="shared" si="17"/>
        <v/>
      </c>
      <c r="T95" s="20" t="str">
        <f t="shared" si="18"/>
        <v/>
      </c>
      <c r="U95" s="20" t="str">
        <f t="shared" si="19"/>
        <v/>
      </c>
      <c r="V95" s="20" t="str">
        <f t="shared" si="20"/>
        <v/>
      </c>
      <c r="W95" s="20" t="str">
        <f t="shared" si="21"/>
        <v/>
      </c>
      <c r="X95" s="20" t="str">
        <f t="shared" si="22"/>
        <v/>
      </c>
      <c r="Y95" s="20" t="str">
        <f t="shared" si="23"/>
        <v/>
      </c>
      <c r="Z95" s="333" t="b">
        <f t="shared" si="24"/>
        <v>0</v>
      </c>
      <c r="AA95" s="219">
        <f t="shared" si="26"/>
        <v>1</v>
      </c>
    </row>
    <row r="96" spans="1:27" ht="15.75" x14ac:dyDescent="0.2">
      <c r="A96" s="216">
        <v>87</v>
      </c>
      <c r="B96" s="39"/>
      <c r="C96" s="39"/>
      <c r="D96" s="38"/>
      <c r="E96" s="40"/>
      <c r="F96" s="36" t="str">
        <f t="shared" si="25"/>
        <v/>
      </c>
      <c r="G96" s="349"/>
      <c r="H96" s="349"/>
      <c r="I96" s="349"/>
      <c r="J96" s="349"/>
      <c r="K96" s="34"/>
      <c r="L96" s="34"/>
      <c r="M96" s="40"/>
      <c r="N96" s="40"/>
      <c r="O96" s="573" t="str">
        <f t="shared" si="14"/>
        <v/>
      </c>
      <c r="P96" s="573" t="str">
        <f t="shared" si="15"/>
        <v/>
      </c>
      <c r="Q96" s="35"/>
      <c r="R96" s="20" t="str">
        <f t="shared" si="16"/>
        <v/>
      </c>
      <c r="S96" s="20" t="str">
        <f t="shared" si="17"/>
        <v/>
      </c>
      <c r="T96" s="20" t="str">
        <f t="shared" si="18"/>
        <v/>
      </c>
      <c r="U96" s="20" t="str">
        <f t="shared" si="19"/>
        <v/>
      </c>
      <c r="V96" s="20" t="str">
        <f t="shared" si="20"/>
        <v/>
      </c>
      <c r="W96" s="20" t="str">
        <f t="shared" si="21"/>
        <v/>
      </c>
      <c r="X96" s="20" t="str">
        <f t="shared" si="22"/>
        <v/>
      </c>
      <c r="Y96" s="20" t="str">
        <f t="shared" si="23"/>
        <v/>
      </c>
      <c r="Z96" s="333" t="b">
        <f t="shared" si="24"/>
        <v>0</v>
      </c>
      <c r="AA96" s="219">
        <f t="shared" si="26"/>
        <v>1</v>
      </c>
    </row>
    <row r="97" spans="1:27" ht="15.75" x14ac:dyDescent="0.2">
      <c r="A97" s="216">
        <v>88</v>
      </c>
      <c r="B97" s="39"/>
      <c r="C97" s="39"/>
      <c r="D97" s="38"/>
      <c r="E97" s="40"/>
      <c r="F97" s="36" t="str">
        <f t="shared" si="25"/>
        <v/>
      </c>
      <c r="G97" s="349"/>
      <c r="H97" s="349"/>
      <c r="I97" s="349"/>
      <c r="J97" s="349"/>
      <c r="K97" s="34"/>
      <c r="L97" s="34"/>
      <c r="M97" s="40"/>
      <c r="N97" s="40"/>
      <c r="O97" s="573" t="str">
        <f t="shared" si="14"/>
        <v/>
      </c>
      <c r="P97" s="573" t="str">
        <f t="shared" si="15"/>
        <v/>
      </c>
      <c r="Q97" s="35"/>
      <c r="R97" s="20" t="str">
        <f t="shared" si="16"/>
        <v/>
      </c>
      <c r="S97" s="20" t="str">
        <f t="shared" si="17"/>
        <v/>
      </c>
      <c r="T97" s="20" t="str">
        <f t="shared" si="18"/>
        <v/>
      </c>
      <c r="U97" s="20" t="str">
        <f t="shared" si="19"/>
        <v/>
      </c>
      <c r="V97" s="20" t="str">
        <f t="shared" si="20"/>
        <v/>
      </c>
      <c r="W97" s="20" t="str">
        <f t="shared" si="21"/>
        <v/>
      </c>
      <c r="X97" s="20" t="str">
        <f t="shared" si="22"/>
        <v/>
      </c>
      <c r="Y97" s="20" t="str">
        <f t="shared" si="23"/>
        <v/>
      </c>
      <c r="Z97" s="333" t="b">
        <f t="shared" si="24"/>
        <v>0</v>
      </c>
      <c r="AA97" s="219">
        <f t="shared" si="26"/>
        <v>1</v>
      </c>
    </row>
    <row r="98" spans="1:27" ht="15.75" x14ac:dyDescent="0.2">
      <c r="A98" s="216">
        <v>89</v>
      </c>
      <c r="B98" s="39"/>
      <c r="C98" s="39"/>
      <c r="D98" s="38"/>
      <c r="E98" s="40"/>
      <c r="F98" s="36" t="str">
        <f t="shared" si="25"/>
        <v/>
      </c>
      <c r="G98" s="349"/>
      <c r="H98" s="349"/>
      <c r="I98" s="349"/>
      <c r="J98" s="349"/>
      <c r="K98" s="34"/>
      <c r="L98" s="34"/>
      <c r="M98" s="40"/>
      <c r="N98" s="40"/>
      <c r="O98" s="573" t="str">
        <f t="shared" si="14"/>
        <v/>
      </c>
      <c r="P98" s="573" t="str">
        <f t="shared" si="15"/>
        <v/>
      </c>
      <c r="Q98" s="35"/>
      <c r="R98" s="20" t="str">
        <f t="shared" si="16"/>
        <v/>
      </c>
      <c r="S98" s="20" t="str">
        <f t="shared" si="17"/>
        <v/>
      </c>
      <c r="T98" s="20" t="str">
        <f t="shared" si="18"/>
        <v/>
      </c>
      <c r="U98" s="20" t="str">
        <f t="shared" si="19"/>
        <v/>
      </c>
      <c r="V98" s="20" t="str">
        <f t="shared" si="20"/>
        <v/>
      </c>
      <c r="W98" s="20" t="str">
        <f t="shared" si="21"/>
        <v/>
      </c>
      <c r="X98" s="20" t="str">
        <f t="shared" si="22"/>
        <v/>
      </c>
      <c r="Y98" s="20" t="str">
        <f t="shared" si="23"/>
        <v/>
      </c>
      <c r="Z98" s="333" t="b">
        <f t="shared" si="24"/>
        <v>0</v>
      </c>
      <c r="AA98" s="219">
        <f t="shared" si="26"/>
        <v>1</v>
      </c>
    </row>
    <row r="99" spans="1:27" ht="15.75" x14ac:dyDescent="0.2">
      <c r="A99" s="216">
        <v>90</v>
      </c>
      <c r="B99" s="39"/>
      <c r="C99" s="39"/>
      <c r="D99" s="38"/>
      <c r="E99" s="40"/>
      <c r="F99" s="36" t="str">
        <f t="shared" si="25"/>
        <v/>
      </c>
      <c r="G99" s="349"/>
      <c r="H99" s="349"/>
      <c r="I99" s="349"/>
      <c r="J99" s="349"/>
      <c r="K99" s="34"/>
      <c r="L99" s="34"/>
      <c r="M99" s="40"/>
      <c r="N99" s="40"/>
      <c r="O99" s="573" t="str">
        <f t="shared" si="14"/>
        <v/>
      </c>
      <c r="P99" s="573" t="str">
        <f t="shared" si="15"/>
        <v/>
      </c>
      <c r="Q99" s="35"/>
      <c r="R99" s="20" t="str">
        <f t="shared" si="16"/>
        <v/>
      </c>
      <c r="S99" s="20" t="str">
        <f t="shared" si="17"/>
        <v/>
      </c>
      <c r="T99" s="20" t="str">
        <f t="shared" si="18"/>
        <v/>
      </c>
      <c r="U99" s="20" t="str">
        <f t="shared" si="19"/>
        <v/>
      </c>
      <c r="V99" s="20" t="str">
        <f t="shared" si="20"/>
        <v/>
      </c>
      <c r="W99" s="20" t="str">
        <f t="shared" si="21"/>
        <v/>
      </c>
      <c r="X99" s="20" t="str">
        <f t="shared" si="22"/>
        <v/>
      </c>
      <c r="Y99" s="20" t="str">
        <f t="shared" si="23"/>
        <v/>
      </c>
      <c r="Z99" s="333" t="b">
        <f t="shared" si="24"/>
        <v>0</v>
      </c>
      <c r="AA99" s="219">
        <f t="shared" si="26"/>
        <v>1</v>
      </c>
    </row>
    <row r="100" spans="1:27" ht="15.75" x14ac:dyDescent="0.2">
      <c r="A100" s="216">
        <v>91</v>
      </c>
      <c r="B100" s="39"/>
      <c r="C100" s="39"/>
      <c r="D100" s="38"/>
      <c r="E100" s="40"/>
      <c r="F100" s="36" t="str">
        <f t="shared" si="25"/>
        <v/>
      </c>
      <c r="G100" s="349"/>
      <c r="H100" s="349"/>
      <c r="I100" s="349"/>
      <c r="J100" s="349"/>
      <c r="K100" s="34"/>
      <c r="L100" s="34"/>
      <c r="M100" s="40"/>
      <c r="N100" s="40"/>
      <c r="O100" s="573" t="str">
        <f t="shared" si="14"/>
        <v/>
      </c>
      <c r="P100" s="573" t="str">
        <f t="shared" si="15"/>
        <v/>
      </c>
      <c r="Q100" s="35"/>
      <c r="R100" s="20" t="str">
        <f t="shared" si="16"/>
        <v/>
      </c>
      <c r="S100" s="20" t="str">
        <f t="shared" si="17"/>
        <v/>
      </c>
      <c r="T100" s="20" t="str">
        <f t="shared" si="18"/>
        <v/>
      </c>
      <c r="U100" s="20" t="str">
        <f t="shared" si="19"/>
        <v/>
      </c>
      <c r="V100" s="20" t="str">
        <f t="shared" si="20"/>
        <v/>
      </c>
      <c r="W100" s="20" t="str">
        <f t="shared" si="21"/>
        <v/>
      </c>
      <c r="X100" s="20" t="str">
        <f t="shared" si="22"/>
        <v/>
      </c>
      <c r="Y100" s="20" t="str">
        <f t="shared" si="23"/>
        <v/>
      </c>
      <c r="Z100" s="333" t="b">
        <f t="shared" si="24"/>
        <v>0</v>
      </c>
      <c r="AA100" s="219">
        <f t="shared" si="26"/>
        <v>1</v>
      </c>
    </row>
    <row r="101" spans="1:27" ht="15.75" x14ac:dyDescent="0.2">
      <c r="A101" s="216">
        <v>92</v>
      </c>
      <c r="B101" s="39"/>
      <c r="C101" s="39"/>
      <c r="D101" s="38"/>
      <c r="E101" s="40"/>
      <c r="F101" s="36" t="str">
        <f t="shared" si="25"/>
        <v/>
      </c>
      <c r="G101" s="349"/>
      <c r="H101" s="349"/>
      <c r="I101" s="349"/>
      <c r="J101" s="349"/>
      <c r="K101" s="34"/>
      <c r="L101" s="34"/>
      <c r="M101" s="40"/>
      <c r="N101" s="40"/>
      <c r="O101" s="573" t="str">
        <f t="shared" si="14"/>
        <v/>
      </c>
      <c r="P101" s="573" t="str">
        <f t="shared" si="15"/>
        <v/>
      </c>
      <c r="Q101" s="35"/>
      <c r="R101" s="20" t="str">
        <f t="shared" si="16"/>
        <v/>
      </c>
      <c r="S101" s="20" t="str">
        <f t="shared" si="17"/>
        <v/>
      </c>
      <c r="T101" s="20" t="str">
        <f t="shared" si="18"/>
        <v/>
      </c>
      <c r="U101" s="20" t="str">
        <f t="shared" si="19"/>
        <v/>
      </c>
      <c r="V101" s="20" t="str">
        <f t="shared" si="20"/>
        <v/>
      </c>
      <c r="W101" s="20" t="str">
        <f t="shared" si="21"/>
        <v/>
      </c>
      <c r="X101" s="20" t="str">
        <f t="shared" si="22"/>
        <v/>
      </c>
      <c r="Y101" s="20" t="str">
        <f t="shared" si="23"/>
        <v/>
      </c>
      <c r="Z101" s="333" t="b">
        <f t="shared" si="24"/>
        <v>0</v>
      </c>
      <c r="AA101" s="219">
        <f t="shared" si="26"/>
        <v>1</v>
      </c>
    </row>
    <row r="102" spans="1:27" ht="15.75" x14ac:dyDescent="0.2">
      <c r="A102" s="216">
        <v>93</v>
      </c>
      <c r="B102" s="39"/>
      <c r="C102" s="39"/>
      <c r="D102" s="38"/>
      <c r="E102" s="40"/>
      <c r="F102" s="36" t="str">
        <f t="shared" si="25"/>
        <v/>
      </c>
      <c r="G102" s="349"/>
      <c r="H102" s="349"/>
      <c r="I102" s="349"/>
      <c r="J102" s="349"/>
      <c r="K102" s="34"/>
      <c r="L102" s="34"/>
      <c r="M102" s="40"/>
      <c r="N102" s="40"/>
      <c r="O102" s="573" t="str">
        <f t="shared" si="14"/>
        <v/>
      </c>
      <c r="P102" s="573" t="str">
        <f t="shared" si="15"/>
        <v/>
      </c>
      <c r="Q102" s="35"/>
      <c r="R102" s="20" t="str">
        <f t="shared" si="16"/>
        <v/>
      </c>
      <c r="S102" s="20" t="str">
        <f t="shared" si="17"/>
        <v/>
      </c>
      <c r="T102" s="20" t="str">
        <f t="shared" si="18"/>
        <v/>
      </c>
      <c r="U102" s="20" t="str">
        <f t="shared" si="19"/>
        <v/>
      </c>
      <c r="V102" s="20" t="str">
        <f t="shared" si="20"/>
        <v/>
      </c>
      <c r="W102" s="20" t="str">
        <f t="shared" si="21"/>
        <v/>
      </c>
      <c r="X102" s="20" t="str">
        <f t="shared" si="22"/>
        <v/>
      </c>
      <c r="Y102" s="20" t="str">
        <f t="shared" si="23"/>
        <v/>
      </c>
      <c r="Z102" s="333" t="b">
        <f t="shared" si="24"/>
        <v>0</v>
      </c>
      <c r="AA102" s="219">
        <f t="shared" si="26"/>
        <v>1</v>
      </c>
    </row>
    <row r="103" spans="1:27" ht="15.75" x14ac:dyDescent="0.2">
      <c r="A103" s="216">
        <v>94</v>
      </c>
      <c r="B103" s="39"/>
      <c r="C103" s="39"/>
      <c r="D103" s="38"/>
      <c r="E103" s="40"/>
      <c r="F103" s="36" t="str">
        <f t="shared" si="25"/>
        <v/>
      </c>
      <c r="G103" s="349"/>
      <c r="H103" s="349"/>
      <c r="I103" s="349"/>
      <c r="J103" s="349"/>
      <c r="K103" s="34"/>
      <c r="L103" s="34"/>
      <c r="M103" s="40"/>
      <c r="N103" s="40"/>
      <c r="O103" s="573" t="str">
        <f t="shared" si="14"/>
        <v/>
      </c>
      <c r="P103" s="573" t="str">
        <f t="shared" si="15"/>
        <v/>
      </c>
      <c r="Q103" s="35"/>
      <c r="R103" s="20" t="str">
        <f t="shared" si="16"/>
        <v/>
      </c>
      <c r="S103" s="20" t="str">
        <f t="shared" si="17"/>
        <v/>
      </c>
      <c r="T103" s="20" t="str">
        <f t="shared" si="18"/>
        <v/>
      </c>
      <c r="U103" s="20" t="str">
        <f t="shared" si="19"/>
        <v/>
      </c>
      <c r="V103" s="20" t="str">
        <f t="shared" si="20"/>
        <v/>
      </c>
      <c r="W103" s="20" t="str">
        <f t="shared" si="21"/>
        <v/>
      </c>
      <c r="X103" s="20" t="str">
        <f t="shared" si="22"/>
        <v/>
      </c>
      <c r="Y103" s="20" t="str">
        <f t="shared" si="23"/>
        <v/>
      </c>
      <c r="Z103" s="333" t="b">
        <f t="shared" si="24"/>
        <v>0</v>
      </c>
      <c r="AA103" s="219">
        <f t="shared" si="26"/>
        <v>1</v>
      </c>
    </row>
    <row r="104" spans="1:27" ht="15.75" x14ac:dyDescent="0.2">
      <c r="A104" s="216">
        <v>95</v>
      </c>
      <c r="B104" s="39"/>
      <c r="C104" s="39"/>
      <c r="D104" s="38"/>
      <c r="E104" s="40"/>
      <c r="F104" s="36" t="str">
        <f t="shared" si="25"/>
        <v/>
      </c>
      <c r="G104" s="349"/>
      <c r="H104" s="349"/>
      <c r="I104" s="349"/>
      <c r="J104" s="349"/>
      <c r="K104" s="34"/>
      <c r="L104" s="34"/>
      <c r="M104" s="40"/>
      <c r="N104" s="40"/>
      <c r="O104" s="573" t="str">
        <f t="shared" si="14"/>
        <v/>
      </c>
      <c r="P104" s="573" t="str">
        <f t="shared" si="15"/>
        <v/>
      </c>
      <c r="Q104" s="35"/>
      <c r="R104" s="20" t="str">
        <f t="shared" si="16"/>
        <v/>
      </c>
      <c r="S104" s="20" t="str">
        <f t="shared" si="17"/>
        <v/>
      </c>
      <c r="T104" s="20" t="str">
        <f t="shared" si="18"/>
        <v/>
      </c>
      <c r="U104" s="20" t="str">
        <f t="shared" si="19"/>
        <v/>
      </c>
      <c r="V104" s="20" t="str">
        <f t="shared" si="20"/>
        <v/>
      </c>
      <c r="W104" s="20" t="str">
        <f t="shared" si="21"/>
        <v/>
      </c>
      <c r="X104" s="20" t="str">
        <f t="shared" si="22"/>
        <v/>
      </c>
      <c r="Y104" s="20" t="str">
        <f t="shared" si="23"/>
        <v/>
      </c>
      <c r="Z104" s="333" t="b">
        <f t="shared" si="24"/>
        <v>0</v>
      </c>
      <c r="AA104" s="219">
        <f t="shared" si="26"/>
        <v>1</v>
      </c>
    </row>
    <row r="105" spans="1:27" ht="15.75" x14ac:dyDescent="0.2">
      <c r="A105" s="216">
        <v>96</v>
      </c>
      <c r="B105" s="39"/>
      <c r="C105" s="39"/>
      <c r="D105" s="38"/>
      <c r="E105" s="40"/>
      <c r="F105" s="36" t="str">
        <f t="shared" si="25"/>
        <v/>
      </c>
      <c r="G105" s="349"/>
      <c r="H105" s="349"/>
      <c r="I105" s="349"/>
      <c r="J105" s="349"/>
      <c r="K105" s="34"/>
      <c r="L105" s="34"/>
      <c r="M105" s="40"/>
      <c r="N105" s="40"/>
      <c r="O105" s="573" t="str">
        <f t="shared" si="14"/>
        <v/>
      </c>
      <c r="P105" s="573" t="str">
        <f t="shared" si="15"/>
        <v/>
      </c>
      <c r="Q105" s="35"/>
      <c r="R105" s="20" t="str">
        <f t="shared" si="16"/>
        <v/>
      </c>
      <c r="S105" s="20" t="str">
        <f t="shared" si="17"/>
        <v/>
      </c>
      <c r="T105" s="20" t="str">
        <f t="shared" si="18"/>
        <v/>
      </c>
      <c r="U105" s="20" t="str">
        <f t="shared" si="19"/>
        <v/>
      </c>
      <c r="V105" s="20" t="str">
        <f t="shared" si="20"/>
        <v/>
      </c>
      <c r="W105" s="20" t="str">
        <f t="shared" si="21"/>
        <v/>
      </c>
      <c r="X105" s="20" t="str">
        <f t="shared" si="22"/>
        <v/>
      </c>
      <c r="Y105" s="20" t="str">
        <f t="shared" si="23"/>
        <v/>
      </c>
      <c r="Z105" s="333" t="b">
        <f t="shared" si="24"/>
        <v>0</v>
      </c>
      <c r="AA105" s="219">
        <f t="shared" si="26"/>
        <v>1</v>
      </c>
    </row>
    <row r="106" spans="1:27" ht="15.75" x14ac:dyDescent="0.2">
      <c r="A106" s="216">
        <v>97</v>
      </c>
      <c r="B106" s="39"/>
      <c r="C106" s="39"/>
      <c r="D106" s="38"/>
      <c r="E106" s="40"/>
      <c r="F106" s="36" t="str">
        <f t="shared" si="25"/>
        <v/>
      </c>
      <c r="G106" s="349"/>
      <c r="H106" s="349"/>
      <c r="I106" s="349"/>
      <c r="J106" s="349"/>
      <c r="K106" s="34"/>
      <c r="L106" s="34"/>
      <c r="M106" s="40"/>
      <c r="N106" s="40"/>
      <c r="O106" s="573" t="str">
        <f t="shared" si="14"/>
        <v/>
      </c>
      <c r="P106" s="573" t="str">
        <f t="shared" si="15"/>
        <v/>
      </c>
      <c r="Q106" s="35"/>
      <c r="R106" s="20" t="str">
        <f t="shared" si="16"/>
        <v/>
      </c>
      <c r="S106" s="20" t="str">
        <f t="shared" si="17"/>
        <v/>
      </c>
      <c r="T106" s="20" t="str">
        <f t="shared" si="18"/>
        <v/>
      </c>
      <c r="U106" s="20" t="str">
        <f t="shared" si="19"/>
        <v/>
      </c>
      <c r="V106" s="20" t="str">
        <f t="shared" si="20"/>
        <v/>
      </c>
      <c r="W106" s="20" t="str">
        <f t="shared" si="21"/>
        <v/>
      </c>
      <c r="X106" s="20" t="str">
        <f t="shared" si="22"/>
        <v/>
      </c>
      <c r="Y106" s="20" t="str">
        <f t="shared" si="23"/>
        <v/>
      </c>
      <c r="Z106" s="333" t="b">
        <f t="shared" si="24"/>
        <v>0</v>
      </c>
      <c r="AA106" s="219">
        <f t="shared" si="26"/>
        <v>1</v>
      </c>
    </row>
    <row r="107" spans="1:27" ht="15.75" x14ac:dyDescent="0.2">
      <c r="A107" s="216">
        <v>98</v>
      </c>
      <c r="B107" s="39"/>
      <c r="C107" s="39"/>
      <c r="D107" s="38"/>
      <c r="E107" s="40"/>
      <c r="F107" s="36" t="str">
        <f t="shared" si="25"/>
        <v/>
      </c>
      <c r="G107" s="349"/>
      <c r="H107" s="349"/>
      <c r="I107" s="349"/>
      <c r="J107" s="349"/>
      <c r="K107" s="34"/>
      <c r="L107" s="34"/>
      <c r="M107" s="40"/>
      <c r="N107" s="40"/>
      <c r="O107" s="573" t="str">
        <f t="shared" si="14"/>
        <v/>
      </c>
      <c r="P107" s="573" t="str">
        <f t="shared" si="15"/>
        <v/>
      </c>
      <c r="Q107" s="35"/>
      <c r="R107" s="20" t="str">
        <f t="shared" si="16"/>
        <v/>
      </c>
      <c r="S107" s="20" t="str">
        <f t="shared" si="17"/>
        <v/>
      </c>
      <c r="T107" s="20" t="str">
        <f t="shared" si="18"/>
        <v/>
      </c>
      <c r="U107" s="20" t="str">
        <f t="shared" si="19"/>
        <v/>
      </c>
      <c r="V107" s="20" t="str">
        <f t="shared" si="20"/>
        <v/>
      </c>
      <c r="W107" s="20" t="str">
        <f t="shared" si="21"/>
        <v/>
      </c>
      <c r="X107" s="20" t="str">
        <f t="shared" si="22"/>
        <v/>
      </c>
      <c r="Y107" s="20" t="str">
        <f t="shared" si="23"/>
        <v/>
      </c>
      <c r="Z107" s="333" t="b">
        <f t="shared" si="24"/>
        <v>0</v>
      </c>
      <c r="AA107" s="219">
        <f t="shared" si="26"/>
        <v>1</v>
      </c>
    </row>
    <row r="108" spans="1:27" ht="15.75" x14ac:dyDescent="0.2">
      <c r="A108" s="216">
        <v>99</v>
      </c>
      <c r="B108" s="39"/>
      <c r="C108" s="39"/>
      <c r="D108" s="38"/>
      <c r="E108" s="40"/>
      <c r="F108" s="36" t="str">
        <f t="shared" si="25"/>
        <v/>
      </c>
      <c r="G108" s="349"/>
      <c r="H108" s="349"/>
      <c r="I108" s="349"/>
      <c r="J108" s="349"/>
      <c r="K108" s="34"/>
      <c r="L108" s="34"/>
      <c r="M108" s="40"/>
      <c r="N108" s="40"/>
      <c r="O108" s="573" t="str">
        <f t="shared" si="14"/>
        <v/>
      </c>
      <c r="P108" s="573" t="str">
        <f t="shared" si="15"/>
        <v/>
      </c>
      <c r="Q108" s="35"/>
      <c r="R108" s="20" t="str">
        <f t="shared" si="16"/>
        <v/>
      </c>
      <c r="S108" s="20" t="str">
        <f t="shared" si="17"/>
        <v/>
      </c>
      <c r="T108" s="20" t="str">
        <f t="shared" si="18"/>
        <v/>
      </c>
      <c r="U108" s="20" t="str">
        <f t="shared" si="19"/>
        <v/>
      </c>
      <c r="V108" s="20" t="str">
        <f t="shared" si="20"/>
        <v/>
      </c>
      <c r="W108" s="20" t="str">
        <f t="shared" si="21"/>
        <v/>
      </c>
      <c r="X108" s="20" t="str">
        <f t="shared" si="22"/>
        <v/>
      </c>
      <c r="Y108" s="20" t="str">
        <f t="shared" si="23"/>
        <v/>
      </c>
      <c r="Z108" s="333" t="b">
        <f t="shared" si="24"/>
        <v>0</v>
      </c>
      <c r="AA108" s="219">
        <f t="shared" si="26"/>
        <v>1</v>
      </c>
    </row>
    <row r="109" spans="1:27" ht="15.75" x14ac:dyDescent="0.2">
      <c r="A109" s="216">
        <v>100</v>
      </c>
      <c r="B109" s="39"/>
      <c r="C109" s="39"/>
      <c r="D109" s="38"/>
      <c r="E109" s="40"/>
      <c r="F109" s="36" t="str">
        <f t="shared" si="25"/>
        <v/>
      </c>
      <c r="G109" s="349"/>
      <c r="H109" s="349"/>
      <c r="I109" s="349"/>
      <c r="J109" s="349"/>
      <c r="K109" s="34"/>
      <c r="L109" s="34"/>
      <c r="M109" s="40"/>
      <c r="N109" s="40"/>
      <c r="O109" s="573" t="str">
        <f t="shared" si="14"/>
        <v/>
      </c>
      <c r="P109" s="573" t="str">
        <f t="shared" si="15"/>
        <v/>
      </c>
      <c r="Q109" s="35"/>
      <c r="R109" s="20" t="str">
        <f t="shared" si="16"/>
        <v/>
      </c>
      <c r="S109" s="20" t="str">
        <f t="shared" si="17"/>
        <v/>
      </c>
      <c r="T109" s="20" t="str">
        <f t="shared" si="18"/>
        <v/>
      </c>
      <c r="U109" s="20" t="str">
        <f t="shared" si="19"/>
        <v/>
      </c>
      <c r="V109" s="20" t="str">
        <f t="shared" si="20"/>
        <v/>
      </c>
      <c r="W109" s="20" t="str">
        <f t="shared" si="21"/>
        <v/>
      </c>
      <c r="X109" s="20" t="str">
        <f t="shared" si="22"/>
        <v/>
      </c>
      <c r="Y109" s="20" t="str">
        <f t="shared" si="23"/>
        <v/>
      </c>
      <c r="Z109" s="333" t="b">
        <f t="shared" si="24"/>
        <v>0</v>
      </c>
      <c r="AA109" s="219">
        <f t="shared" si="26"/>
        <v>1</v>
      </c>
    </row>
    <row r="110" spans="1:27" ht="15.75" x14ac:dyDescent="0.2">
      <c r="A110" s="216">
        <v>101</v>
      </c>
      <c r="B110" s="39"/>
      <c r="C110" s="39"/>
      <c r="D110" s="38"/>
      <c r="E110" s="40"/>
      <c r="F110" s="36" t="str">
        <f t="shared" si="25"/>
        <v/>
      </c>
      <c r="G110" s="349"/>
      <c r="H110" s="349"/>
      <c r="I110" s="349"/>
      <c r="J110" s="349"/>
      <c r="K110" s="34"/>
      <c r="L110" s="34"/>
      <c r="M110" s="40"/>
      <c r="N110" s="40"/>
      <c r="O110" s="573" t="str">
        <f t="shared" si="14"/>
        <v/>
      </c>
      <c r="P110" s="573" t="str">
        <f t="shared" si="15"/>
        <v/>
      </c>
      <c r="Q110" s="35"/>
      <c r="R110" s="20" t="str">
        <f t="shared" si="16"/>
        <v/>
      </c>
      <c r="S110" s="20" t="str">
        <f t="shared" si="17"/>
        <v/>
      </c>
      <c r="T110" s="20" t="str">
        <f t="shared" si="18"/>
        <v/>
      </c>
      <c r="U110" s="20" t="str">
        <f t="shared" si="19"/>
        <v/>
      </c>
      <c r="V110" s="20" t="str">
        <f t="shared" si="20"/>
        <v/>
      </c>
      <c r="W110" s="20" t="str">
        <f t="shared" si="21"/>
        <v/>
      </c>
      <c r="X110" s="20" t="str">
        <f t="shared" si="22"/>
        <v/>
      </c>
      <c r="Y110" s="20" t="str">
        <f t="shared" si="23"/>
        <v/>
      </c>
      <c r="Z110" s="333" t="b">
        <f t="shared" si="24"/>
        <v>0</v>
      </c>
      <c r="AA110" s="219">
        <f t="shared" si="26"/>
        <v>1</v>
      </c>
    </row>
    <row r="111" spans="1:27" ht="15.75" x14ac:dyDescent="0.2">
      <c r="A111" s="216">
        <v>102</v>
      </c>
      <c r="B111" s="39"/>
      <c r="C111" s="39"/>
      <c r="D111" s="38"/>
      <c r="E111" s="40"/>
      <c r="F111" s="36" t="str">
        <f t="shared" si="25"/>
        <v/>
      </c>
      <c r="G111" s="349"/>
      <c r="H111" s="349"/>
      <c r="I111" s="349"/>
      <c r="J111" s="349"/>
      <c r="K111" s="34"/>
      <c r="L111" s="34"/>
      <c r="M111" s="40"/>
      <c r="N111" s="40"/>
      <c r="O111" s="573" t="str">
        <f t="shared" si="14"/>
        <v/>
      </c>
      <c r="P111" s="573" t="str">
        <f t="shared" si="15"/>
        <v/>
      </c>
      <c r="Q111" s="35"/>
      <c r="R111" s="20" t="str">
        <f t="shared" si="16"/>
        <v/>
      </c>
      <c r="S111" s="20" t="str">
        <f t="shared" si="17"/>
        <v/>
      </c>
      <c r="T111" s="20" t="str">
        <f t="shared" si="18"/>
        <v/>
      </c>
      <c r="U111" s="20" t="str">
        <f t="shared" si="19"/>
        <v/>
      </c>
      <c r="V111" s="20" t="str">
        <f t="shared" si="20"/>
        <v/>
      </c>
      <c r="W111" s="20" t="str">
        <f t="shared" si="21"/>
        <v/>
      </c>
      <c r="X111" s="20" t="str">
        <f t="shared" si="22"/>
        <v/>
      </c>
      <c r="Y111" s="20" t="str">
        <f t="shared" si="23"/>
        <v/>
      </c>
      <c r="Z111" s="333" t="b">
        <f t="shared" si="24"/>
        <v>0</v>
      </c>
      <c r="AA111" s="219">
        <f t="shared" si="26"/>
        <v>1</v>
      </c>
    </row>
    <row r="112" spans="1:27" ht="15.75" x14ac:dyDescent="0.2">
      <c r="A112" s="216">
        <v>103</v>
      </c>
      <c r="B112" s="39"/>
      <c r="C112" s="39"/>
      <c r="D112" s="38"/>
      <c r="E112" s="40"/>
      <c r="F112" s="36" t="str">
        <f t="shared" si="25"/>
        <v/>
      </c>
      <c r="G112" s="349"/>
      <c r="H112" s="349"/>
      <c r="I112" s="349"/>
      <c r="J112" s="349"/>
      <c r="K112" s="34"/>
      <c r="L112" s="34"/>
      <c r="M112" s="40"/>
      <c r="N112" s="40"/>
      <c r="O112" s="573" t="str">
        <f t="shared" si="14"/>
        <v/>
      </c>
      <c r="P112" s="573" t="str">
        <f t="shared" si="15"/>
        <v/>
      </c>
      <c r="Q112" s="35"/>
      <c r="R112" s="20" t="str">
        <f t="shared" si="16"/>
        <v/>
      </c>
      <c r="S112" s="20" t="str">
        <f t="shared" si="17"/>
        <v/>
      </c>
      <c r="T112" s="20" t="str">
        <f t="shared" si="18"/>
        <v/>
      </c>
      <c r="U112" s="20" t="str">
        <f t="shared" si="19"/>
        <v/>
      </c>
      <c r="V112" s="20" t="str">
        <f t="shared" si="20"/>
        <v/>
      </c>
      <c r="W112" s="20" t="str">
        <f t="shared" si="21"/>
        <v/>
      </c>
      <c r="X112" s="20" t="str">
        <f t="shared" si="22"/>
        <v/>
      </c>
      <c r="Y112" s="20" t="str">
        <f t="shared" si="23"/>
        <v/>
      </c>
      <c r="Z112" s="333" t="b">
        <f t="shared" si="24"/>
        <v>0</v>
      </c>
      <c r="AA112" s="219">
        <f t="shared" si="26"/>
        <v>1</v>
      </c>
    </row>
    <row r="113" spans="1:27" ht="15.75" x14ac:dyDescent="0.2">
      <c r="A113" s="216">
        <v>104</v>
      </c>
      <c r="B113" s="39"/>
      <c r="C113" s="39"/>
      <c r="D113" s="38"/>
      <c r="E113" s="40"/>
      <c r="F113" s="36" t="str">
        <f t="shared" si="25"/>
        <v/>
      </c>
      <c r="G113" s="349"/>
      <c r="H113" s="349"/>
      <c r="I113" s="349"/>
      <c r="J113" s="349"/>
      <c r="K113" s="34"/>
      <c r="L113" s="34"/>
      <c r="M113" s="40"/>
      <c r="N113" s="40"/>
      <c r="O113" s="573" t="str">
        <f t="shared" si="14"/>
        <v/>
      </c>
      <c r="P113" s="573" t="str">
        <f t="shared" si="15"/>
        <v/>
      </c>
      <c r="Q113" s="35"/>
      <c r="R113" s="20" t="str">
        <f t="shared" si="16"/>
        <v/>
      </c>
      <c r="S113" s="20" t="str">
        <f t="shared" si="17"/>
        <v/>
      </c>
      <c r="T113" s="20" t="str">
        <f t="shared" si="18"/>
        <v/>
      </c>
      <c r="U113" s="20" t="str">
        <f t="shared" si="19"/>
        <v/>
      </c>
      <c r="V113" s="20" t="str">
        <f t="shared" si="20"/>
        <v/>
      </c>
      <c r="W113" s="20" t="str">
        <f t="shared" si="21"/>
        <v/>
      </c>
      <c r="X113" s="20" t="str">
        <f t="shared" si="22"/>
        <v/>
      </c>
      <c r="Y113" s="20" t="str">
        <f t="shared" si="23"/>
        <v/>
      </c>
      <c r="Z113" s="333" t="b">
        <f t="shared" si="24"/>
        <v>0</v>
      </c>
      <c r="AA113" s="219">
        <f t="shared" si="26"/>
        <v>1</v>
      </c>
    </row>
    <row r="114" spans="1:27" ht="15.75" x14ac:dyDescent="0.2">
      <c r="A114" s="216">
        <v>105</v>
      </c>
      <c r="B114" s="39"/>
      <c r="C114" s="39"/>
      <c r="D114" s="38"/>
      <c r="E114" s="40"/>
      <c r="F114" s="36" t="str">
        <f t="shared" si="25"/>
        <v/>
      </c>
      <c r="G114" s="349"/>
      <c r="H114" s="349"/>
      <c r="I114" s="349"/>
      <c r="J114" s="349"/>
      <c r="K114" s="34"/>
      <c r="L114" s="34"/>
      <c r="M114" s="40"/>
      <c r="N114" s="40"/>
      <c r="O114" s="573" t="str">
        <f t="shared" si="14"/>
        <v/>
      </c>
      <c r="P114" s="573" t="str">
        <f t="shared" si="15"/>
        <v/>
      </c>
      <c r="Q114" s="35"/>
      <c r="R114" s="20" t="str">
        <f t="shared" si="16"/>
        <v/>
      </c>
      <c r="S114" s="20" t="str">
        <f t="shared" si="17"/>
        <v/>
      </c>
      <c r="T114" s="20" t="str">
        <f t="shared" si="18"/>
        <v/>
      </c>
      <c r="U114" s="20" t="str">
        <f t="shared" si="19"/>
        <v/>
      </c>
      <c r="V114" s="20" t="str">
        <f t="shared" si="20"/>
        <v/>
      </c>
      <c r="W114" s="20" t="str">
        <f t="shared" si="21"/>
        <v/>
      </c>
      <c r="X114" s="20" t="str">
        <f t="shared" si="22"/>
        <v/>
      </c>
      <c r="Y114" s="20" t="str">
        <f t="shared" si="23"/>
        <v/>
      </c>
      <c r="Z114" s="333" t="b">
        <f t="shared" si="24"/>
        <v>0</v>
      </c>
      <c r="AA114" s="219">
        <f t="shared" si="26"/>
        <v>1</v>
      </c>
    </row>
    <row r="115" spans="1:27" ht="15.75" x14ac:dyDescent="0.2">
      <c r="A115" s="216">
        <v>106</v>
      </c>
      <c r="B115" s="39"/>
      <c r="C115" s="39"/>
      <c r="D115" s="38"/>
      <c r="E115" s="40"/>
      <c r="F115" s="36" t="str">
        <f t="shared" si="25"/>
        <v/>
      </c>
      <c r="G115" s="349"/>
      <c r="H115" s="349"/>
      <c r="I115" s="349"/>
      <c r="J115" s="349"/>
      <c r="K115" s="34"/>
      <c r="L115" s="34"/>
      <c r="M115" s="40"/>
      <c r="N115" s="40"/>
      <c r="O115" s="573" t="str">
        <f t="shared" si="14"/>
        <v/>
      </c>
      <c r="P115" s="573" t="str">
        <f t="shared" si="15"/>
        <v/>
      </c>
      <c r="Q115" s="35"/>
      <c r="R115" s="20" t="str">
        <f t="shared" si="16"/>
        <v/>
      </c>
      <c r="S115" s="20" t="str">
        <f t="shared" si="17"/>
        <v/>
      </c>
      <c r="T115" s="20" t="str">
        <f t="shared" si="18"/>
        <v/>
      </c>
      <c r="U115" s="20" t="str">
        <f t="shared" si="19"/>
        <v/>
      </c>
      <c r="V115" s="20" t="str">
        <f t="shared" si="20"/>
        <v/>
      </c>
      <c r="W115" s="20" t="str">
        <f t="shared" si="21"/>
        <v/>
      </c>
      <c r="X115" s="20" t="str">
        <f t="shared" si="22"/>
        <v/>
      </c>
      <c r="Y115" s="20" t="str">
        <f t="shared" si="23"/>
        <v/>
      </c>
      <c r="Z115" s="333" t="b">
        <f t="shared" si="24"/>
        <v>0</v>
      </c>
      <c r="AA115" s="219">
        <f t="shared" si="26"/>
        <v>1</v>
      </c>
    </row>
    <row r="116" spans="1:27" ht="15.75" x14ac:dyDescent="0.2">
      <c r="A116" s="216">
        <v>107</v>
      </c>
      <c r="B116" s="39"/>
      <c r="C116" s="39"/>
      <c r="D116" s="38"/>
      <c r="E116" s="40"/>
      <c r="F116" s="36" t="str">
        <f t="shared" si="25"/>
        <v/>
      </c>
      <c r="G116" s="349"/>
      <c r="H116" s="349"/>
      <c r="I116" s="349"/>
      <c r="J116" s="349"/>
      <c r="K116" s="34"/>
      <c r="L116" s="34"/>
      <c r="M116" s="40"/>
      <c r="N116" s="40"/>
      <c r="O116" s="573" t="str">
        <f t="shared" si="14"/>
        <v/>
      </c>
      <c r="P116" s="573" t="str">
        <f t="shared" si="15"/>
        <v/>
      </c>
      <c r="Q116" s="35"/>
      <c r="R116" s="20" t="str">
        <f t="shared" si="16"/>
        <v/>
      </c>
      <c r="S116" s="20" t="str">
        <f t="shared" si="17"/>
        <v/>
      </c>
      <c r="T116" s="20" t="str">
        <f t="shared" si="18"/>
        <v/>
      </c>
      <c r="U116" s="20" t="str">
        <f t="shared" si="19"/>
        <v/>
      </c>
      <c r="V116" s="20" t="str">
        <f t="shared" si="20"/>
        <v/>
      </c>
      <c r="W116" s="20" t="str">
        <f t="shared" si="21"/>
        <v/>
      </c>
      <c r="X116" s="20" t="str">
        <f t="shared" si="22"/>
        <v/>
      </c>
      <c r="Y116" s="20" t="str">
        <f t="shared" si="23"/>
        <v/>
      </c>
      <c r="Z116" s="333" t="b">
        <f t="shared" si="24"/>
        <v>0</v>
      </c>
      <c r="AA116" s="219">
        <f t="shared" si="26"/>
        <v>1</v>
      </c>
    </row>
    <row r="117" spans="1:27" ht="15.75" x14ac:dyDescent="0.2">
      <c r="A117" s="216">
        <v>108</v>
      </c>
      <c r="B117" s="39"/>
      <c r="C117" s="39"/>
      <c r="D117" s="38"/>
      <c r="E117" s="40"/>
      <c r="F117" s="36" t="str">
        <f t="shared" si="25"/>
        <v/>
      </c>
      <c r="G117" s="349"/>
      <c r="H117" s="349"/>
      <c r="I117" s="349"/>
      <c r="J117" s="349"/>
      <c r="K117" s="34"/>
      <c r="L117" s="34"/>
      <c r="M117" s="40"/>
      <c r="N117" s="40"/>
      <c r="O117" s="573" t="str">
        <f t="shared" si="14"/>
        <v/>
      </c>
      <c r="P117" s="573" t="str">
        <f t="shared" si="15"/>
        <v/>
      </c>
      <c r="Q117" s="35"/>
      <c r="R117" s="20" t="str">
        <f t="shared" si="16"/>
        <v/>
      </c>
      <c r="S117" s="20" t="str">
        <f t="shared" si="17"/>
        <v/>
      </c>
      <c r="T117" s="20" t="str">
        <f t="shared" si="18"/>
        <v/>
      </c>
      <c r="U117" s="20" t="str">
        <f t="shared" si="19"/>
        <v/>
      </c>
      <c r="V117" s="20" t="str">
        <f t="shared" si="20"/>
        <v/>
      </c>
      <c r="W117" s="20" t="str">
        <f t="shared" si="21"/>
        <v/>
      </c>
      <c r="X117" s="20" t="str">
        <f t="shared" si="22"/>
        <v/>
      </c>
      <c r="Y117" s="20" t="str">
        <f t="shared" si="23"/>
        <v/>
      </c>
      <c r="Z117" s="333" t="b">
        <f t="shared" si="24"/>
        <v>0</v>
      </c>
      <c r="AA117" s="219">
        <f t="shared" si="26"/>
        <v>1</v>
      </c>
    </row>
    <row r="118" spans="1:27" ht="15.75" x14ac:dyDescent="0.2">
      <c r="A118" s="216">
        <v>109</v>
      </c>
      <c r="B118" s="39"/>
      <c r="C118" s="39"/>
      <c r="D118" s="38"/>
      <c r="E118" s="40"/>
      <c r="F118" s="36" t="str">
        <f t="shared" si="25"/>
        <v/>
      </c>
      <c r="G118" s="349"/>
      <c r="H118" s="349"/>
      <c r="I118" s="349"/>
      <c r="J118" s="349"/>
      <c r="K118" s="34"/>
      <c r="L118" s="34"/>
      <c r="M118" s="40"/>
      <c r="N118" s="40"/>
      <c r="O118" s="573" t="str">
        <f t="shared" si="14"/>
        <v/>
      </c>
      <c r="P118" s="573" t="str">
        <f t="shared" si="15"/>
        <v/>
      </c>
      <c r="Q118" s="35"/>
      <c r="R118" s="20" t="str">
        <f t="shared" si="16"/>
        <v/>
      </c>
      <c r="S118" s="20" t="str">
        <f t="shared" si="17"/>
        <v/>
      </c>
      <c r="T118" s="20" t="str">
        <f t="shared" si="18"/>
        <v/>
      </c>
      <c r="U118" s="20" t="str">
        <f t="shared" si="19"/>
        <v/>
      </c>
      <c r="V118" s="20" t="str">
        <f t="shared" si="20"/>
        <v/>
      </c>
      <c r="W118" s="20" t="str">
        <f t="shared" si="21"/>
        <v/>
      </c>
      <c r="X118" s="20" t="str">
        <f t="shared" si="22"/>
        <v/>
      </c>
      <c r="Y118" s="20" t="str">
        <f t="shared" si="23"/>
        <v/>
      </c>
      <c r="Z118" s="333" t="b">
        <f t="shared" si="24"/>
        <v>0</v>
      </c>
      <c r="AA118" s="219">
        <f t="shared" si="26"/>
        <v>1</v>
      </c>
    </row>
    <row r="119" spans="1:27" ht="15.75" x14ac:dyDescent="0.2">
      <c r="A119" s="216">
        <v>110</v>
      </c>
      <c r="B119" s="39"/>
      <c r="C119" s="39"/>
      <c r="D119" s="38"/>
      <c r="E119" s="40"/>
      <c r="F119" s="36" t="str">
        <f t="shared" si="25"/>
        <v/>
      </c>
      <c r="G119" s="349"/>
      <c r="H119" s="349"/>
      <c r="I119" s="349"/>
      <c r="J119" s="349"/>
      <c r="K119" s="34"/>
      <c r="L119" s="34"/>
      <c r="M119" s="40"/>
      <c r="N119" s="40"/>
      <c r="O119" s="573" t="str">
        <f t="shared" si="14"/>
        <v/>
      </c>
      <c r="P119" s="573" t="str">
        <f t="shared" si="15"/>
        <v/>
      </c>
      <c r="Q119" s="35"/>
      <c r="R119" s="20" t="str">
        <f t="shared" si="16"/>
        <v/>
      </c>
      <c r="S119" s="20" t="str">
        <f t="shared" si="17"/>
        <v/>
      </c>
      <c r="T119" s="20" t="str">
        <f t="shared" si="18"/>
        <v/>
      </c>
      <c r="U119" s="20" t="str">
        <f t="shared" si="19"/>
        <v/>
      </c>
      <c r="V119" s="20" t="str">
        <f t="shared" si="20"/>
        <v/>
      </c>
      <c r="W119" s="20" t="str">
        <f t="shared" si="21"/>
        <v/>
      </c>
      <c r="X119" s="20" t="str">
        <f t="shared" si="22"/>
        <v/>
      </c>
      <c r="Y119" s="20" t="str">
        <f t="shared" si="23"/>
        <v/>
      </c>
      <c r="Z119" s="333" t="b">
        <f t="shared" si="24"/>
        <v>0</v>
      </c>
      <c r="AA119" s="219">
        <f t="shared" si="26"/>
        <v>1</v>
      </c>
    </row>
    <row r="120" spans="1:27" ht="15.75" x14ac:dyDescent="0.2">
      <c r="A120" s="216">
        <v>111</v>
      </c>
      <c r="B120" s="39"/>
      <c r="C120" s="39"/>
      <c r="D120" s="38"/>
      <c r="E120" s="40"/>
      <c r="F120" s="36" t="str">
        <f t="shared" si="25"/>
        <v/>
      </c>
      <c r="G120" s="349"/>
      <c r="H120" s="349"/>
      <c r="I120" s="349"/>
      <c r="J120" s="349"/>
      <c r="K120" s="34"/>
      <c r="L120" s="34"/>
      <c r="M120" s="40"/>
      <c r="N120" s="40"/>
      <c r="O120" s="573" t="str">
        <f t="shared" si="14"/>
        <v/>
      </c>
      <c r="P120" s="573" t="str">
        <f t="shared" si="15"/>
        <v/>
      </c>
      <c r="Q120" s="35"/>
      <c r="R120" s="20" t="str">
        <f t="shared" si="16"/>
        <v/>
      </c>
      <c r="S120" s="20" t="str">
        <f t="shared" si="17"/>
        <v/>
      </c>
      <c r="T120" s="20" t="str">
        <f t="shared" si="18"/>
        <v/>
      </c>
      <c r="U120" s="20" t="str">
        <f t="shared" si="19"/>
        <v/>
      </c>
      <c r="V120" s="20" t="str">
        <f t="shared" si="20"/>
        <v/>
      </c>
      <c r="W120" s="20" t="str">
        <f t="shared" si="21"/>
        <v/>
      </c>
      <c r="X120" s="20" t="str">
        <f t="shared" si="22"/>
        <v/>
      </c>
      <c r="Y120" s="20" t="str">
        <f t="shared" si="23"/>
        <v/>
      </c>
      <c r="Z120" s="333" t="b">
        <f t="shared" si="24"/>
        <v>0</v>
      </c>
      <c r="AA120" s="219">
        <f t="shared" si="26"/>
        <v>1</v>
      </c>
    </row>
    <row r="121" spans="1:27" ht="15.75" x14ac:dyDescent="0.2">
      <c r="A121" s="216">
        <v>112</v>
      </c>
      <c r="B121" s="39"/>
      <c r="C121" s="39"/>
      <c r="D121" s="38"/>
      <c r="E121" s="40"/>
      <c r="F121" s="36" t="str">
        <f t="shared" si="25"/>
        <v/>
      </c>
      <c r="G121" s="349"/>
      <c r="H121" s="349"/>
      <c r="I121" s="349"/>
      <c r="J121" s="349"/>
      <c r="K121" s="34"/>
      <c r="L121" s="34"/>
      <c r="M121" s="40"/>
      <c r="N121" s="40"/>
      <c r="O121" s="573" t="str">
        <f t="shared" si="14"/>
        <v/>
      </c>
      <c r="P121" s="573" t="str">
        <f t="shared" si="15"/>
        <v/>
      </c>
      <c r="Q121" s="35"/>
      <c r="R121" s="20" t="str">
        <f t="shared" si="16"/>
        <v/>
      </c>
      <c r="S121" s="20" t="str">
        <f t="shared" si="17"/>
        <v/>
      </c>
      <c r="T121" s="20" t="str">
        <f t="shared" si="18"/>
        <v/>
      </c>
      <c r="U121" s="20" t="str">
        <f t="shared" si="19"/>
        <v/>
      </c>
      <c r="V121" s="20" t="str">
        <f t="shared" si="20"/>
        <v/>
      </c>
      <c r="W121" s="20" t="str">
        <f t="shared" si="21"/>
        <v/>
      </c>
      <c r="X121" s="20" t="str">
        <f t="shared" si="22"/>
        <v/>
      </c>
      <c r="Y121" s="20" t="str">
        <f t="shared" si="23"/>
        <v/>
      </c>
      <c r="Z121" s="333" t="b">
        <f t="shared" si="24"/>
        <v>0</v>
      </c>
      <c r="AA121" s="219">
        <f t="shared" si="26"/>
        <v>1</v>
      </c>
    </row>
    <row r="122" spans="1:27" ht="15.75" x14ac:dyDescent="0.2">
      <c r="A122" s="216">
        <v>113</v>
      </c>
      <c r="B122" s="39"/>
      <c r="C122" s="39"/>
      <c r="D122" s="38"/>
      <c r="E122" s="40"/>
      <c r="F122" s="36" t="str">
        <f t="shared" si="25"/>
        <v/>
      </c>
      <c r="G122" s="349"/>
      <c r="H122" s="349"/>
      <c r="I122" s="349"/>
      <c r="J122" s="349"/>
      <c r="K122" s="34"/>
      <c r="L122" s="34"/>
      <c r="M122" s="40"/>
      <c r="N122" s="40"/>
      <c r="O122" s="573" t="str">
        <f t="shared" si="14"/>
        <v/>
      </c>
      <c r="P122" s="573" t="str">
        <f t="shared" si="15"/>
        <v/>
      </c>
      <c r="Q122" s="35"/>
      <c r="R122" s="20" t="str">
        <f t="shared" si="16"/>
        <v/>
      </c>
      <c r="S122" s="20" t="str">
        <f t="shared" si="17"/>
        <v/>
      </c>
      <c r="T122" s="20" t="str">
        <f t="shared" si="18"/>
        <v/>
      </c>
      <c r="U122" s="20" t="str">
        <f t="shared" si="19"/>
        <v/>
      </c>
      <c r="V122" s="20" t="str">
        <f t="shared" si="20"/>
        <v/>
      </c>
      <c r="W122" s="20" t="str">
        <f t="shared" si="21"/>
        <v/>
      </c>
      <c r="X122" s="20" t="str">
        <f t="shared" si="22"/>
        <v/>
      </c>
      <c r="Y122" s="20" t="str">
        <f t="shared" si="23"/>
        <v/>
      </c>
      <c r="Z122" s="333" t="b">
        <f t="shared" si="24"/>
        <v>0</v>
      </c>
      <c r="AA122" s="219">
        <f t="shared" si="26"/>
        <v>1</v>
      </c>
    </row>
    <row r="123" spans="1:27" ht="15.75" x14ac:dyDescent="0.2">
      <c r="A123" s="216">
        <v>114</v>
      </c>
      <c r="B123" s="39"/>
      <c r="C123" s="39"/>
      <c r="D123" s="38"/>
      <c r="E123" s="40"/>
      <c r="F123" s="36" t="str">
        <f t="shared" si="25"/>
        <v/>
      </c>
      <c r="G123" s="349"/>
      <c r="H123" s="349"/>
      <c r="I123" s="349"/>
      <c r="J123" s="349"/>
      <c r="K123" s="34"/>
      <c r="L123" s="34"/>
      <c r="M123" s="40"/>
      <c r="N123" s="40"/>
      <c r="O123" s="573" t="str">
        <f t="shared" si="14"/>
        <v/>
      </c>
      <c r="P123" s="573" t="str">
        <f t="shared" si="15"/>
        <v/>
      </c>
      <c r="Q123" s="35"/>
      <c r="R123" s="20" t="str">
        <f t="shared" si="16"/>
        <v/>
      </c>
      <c r="S123" s="20" t="str">
        <f t="shared" si="17"/>
        <v/>
      </c>
      <c r="T123" s="20" t="str">
        <f t="shared" si="18"/>
        <v/>
      </c>
      <c r="U123" s="20" t="str">
        <f t="shared" si="19"/>
        <v/>
      </c>
      <c r="V123" s="20" t="str">
        <f t="shared" si="20"/>
        <v/>
      </c>
      <c r="W123" s="20" t="str">
        <f t="shared" si="21"/>
        <v/>
      </c>
      <c r="X123" s="20" t="str">
        <f t="shared" si="22"/>
        <v/>
      </c>
      <c r="Y123" s="20" t="str">
        <f t="shared" si="23"/>
        <v/>
      </c>
      <c r="Z123" s="333" t="b">
        <f t="shared" si="24"/>
        <v>0</v>
      </c>
      <c r="AA123" s="219">
        <f t="shared" si="26"/>
        <v>1</v>
      </c>
    </row>
    <row r="124" spans="1:27" ht="15.75" x14ac:dyDescent="0.2">
      <c r="A124" s="216">
        <v>115</v>
      </c>
      <c r="B124" s="39"/>
      <c r="C124" s="39"/>
      <c r="D124" s="38"/>
      <c r="E124" s="40"/>
      <c r="F124" s="36" t="str">
        <f t="shared" si="25"/>
        <v/>
      </c>
      <c r="G124" s="349"/>
      <c r="H124" s="349"/>
      <c r="I124" s="349"/>
      <c r="J124" s="349"/>
      <c r="K124" s="34"/>
      <c r="L124" s="34"/>
      <c r="M124" s="40"/>
      <c r="N124" s="40"/>
      <c r="O124" s="573" t="str">
        <f t="shared" si="14"/>
        <v/>
      </c>
      <c r="P124" s="573" t="str">
        <f t="shared" si="15"/>
        <v/>
      </c>
      <c r="Q124" s="35"/>
      <c r="R124" s="20" t="str">
        <f t="shared" si="16"/>
        <v/>
      </c>
      <c r="S124" s="20" t="str">
        <f t="shared" si="17"/>
        <v/>
      </c>
      <c r="T124" s="20" t="str">
        <f t="shared" si="18"/>
        <v/>
      </c>
      <c r="U124" s="20" t="str">
        <f t="shared" si="19"/>
        <v/>
      </c>
      <c r="V124" s="20" t="str">
        <f t="shared" si="20"/>
        <v/>
      </c>
      <c r="W124" s="20" t="str">
        <f t="shared" si="21"/>
        <v/>
      </c>
      <c r="X124" s="20" t="str">
        <f t="shared" si="22"/>
        <v/>
      </c>
      <c r="Y124" s="20" t="str">
        <f t="shared" si="23"/>
        <v/>
      </c>
      <c r="Z124" s="333" t="b">
        <f t="shared" si="24"/>
        <v>0</v>
      </c>
      <c r="AA124" s="219">
        <f t="shared" si="26"/>
        <v>1</v>
      </c>
    </row>
    <row r="125" spans="1:27" ht="15.75" x14ac:dyDescent="0.2">
      <c r="A125" s="216">
        <v>116</v>
      </c>
      <c r="B125" s="39"/>
      <c r="C125" s="39"/>
      <c r="D125" s="38"/>
      <c r="E125" s="40"/>
      <c r="F125" s="36" t="str">
        <f t="shared" si="25"/>
        <v/>
      </c>
      <c r="G125" s="349"/>
      <c r="H125" s="349"/>
      <c r="I125" s="349"/>
      <c r="J125" s="349"/>
      <c r="K125" s="34"/>
      <c r="L125" s="34"/>
      <c r="M125" s="40"/>
      <c r="N125" s="40"/>
      <c r="O125" s="573" t="str">
        <f t="shared" si="14"/>
        <v/>
      </c>
      <c r="P125" s="573" t="str">
        <f t="shared" si="15"/>
        <v/>
      </c>
      <c r="Q125" s="35"/>
      <c r="R125" s="20" t="str">
        <f t="shared" si="16"/>
        <v/>
      </c>
      <c r="S125" s="20" t="str">
        <f t="shared" si="17"/>
        <v/>
      </c>
      <c r="T125" s="20" t="str">
        <f t="shared" si="18"/>
        <v/>
      </c>
      <c r="U125" s="20" t="str">
        <f t="shared" si="19"/>
        <v/>
      </c>
      <c r="V125" s="20" t="str">
        <f t="shared" si="20"/>
        <v/>
      </c>
      <c r="W125" s="20" t="str">
        <f t="shared" si="21"/>
        <v/>
      </c>
      <c r="X125" s="20" t="str">
        <f t="shared" si="22"/>
        <v/>
      </c>
      <c r="Y125" s="20" t="str">
        <f t="shared" si="23"/>
        <v/>
      </c>
      <c r="Z125" s="333" t="b">
        <f t="shared" si="24"/>
        <v>0</v>
      </c>
      <c r="AA125" s="219">
        <f t="shared" si="26"/>
        <v>1</v>
      </c>
    </row>
    <row r="126" spans="1:27" ht="15.75" x14ac:dyDescent="0.2">
      <c r="A126" s="216">
        <v>117</v>
      </c>
      <c r="B126" s="39"/>
      <c r="C126" s="39"/>
      <c r="D126" s="38"/>
      <c r="E126" s="40"/>
      <c r="F126" s="36" t="str">
        <f t="shared" si="25"/>
        <v/>
      </c>
      <c r="G126" s="349"/>
      <c r="H126" s="349"/>
      <c r="I126" s="349"/>
      <c r="J126" s="349"/>
      <c r="K126" s="34"/>
      <c r="L126" s="34"/>
      <c r="M126" s="40"/>
      <c r="N126" s="40"/>
      <c r="O126" s="573" t="str">
        <f t="shared" si="14"/>
        <v/>
      </c>
      <c r="P126" s="573" t="str">
        <f t="shared" si="15"/>
        <v/>
      </c>
      <c r="Q126" s="35"/>
      <c r="R126" s="20" t="str">
        <f t="shared" si="16"/>
        <v/>
      </c>
      <c r="S126" s="20" t="str">
        <f t="shared" si="17"/>
        <v/>
      </c>
      <c r="T126" s="20" t="str">
        <f t="shared" si="18"/>
        <v/>
      </c>
      <c r="U126" s="20" t="str">
        <f t="shared" si="19"/>
        <v/>
      </c>
      <c r="V126" s="20" t="str">
        <f t="shared" si="20"/>
        <v/>
      </c>
      <c r="W126" s="20" t="str">
        <f t="shared" si="21"/>
        <v/>
      </c>
      <c r="X126" s="20" t="str">
        <f t="shared" si="22"/>
        <v/>
      </c>
      <c r="Y126" s="20" t="str">
        <f t="shared" si="23"/>
        <v/>
      </c>
      <c r="Z126" s="333" t="b">
        <f t="shared" si="24"/>
        <v>0</v>
      </c>
      <c r="AA126" s="219">
        <f t="shared" si="26"/>
        <v>1</v>
      </c>
    </row>
    <row r="127" spans="1:27" ht="15.75" x14ac:dyDescent="0.2">
      <c r="A127" s="216">
        <v>118</v>
      </c>
      <c r="B127" s="39"/>
      <c r="C127" s="39"/>
      <c r="D127" s="38"/>
      <c r="E127" s="40"/>
      <c r="F127" s="36" t="str">
        <f t="shared" si="25"/>
        <v/>
      </c>
      <c r="G127" s="349"/>
      <c r="H127" s="349"/>
      <c r="I127" s="349"/>
      <c r="J127" s="349"/>
      <c r="K127" s="34"/>
      <c r="L127" s="34"/>
      <c r="M127" s="40"/>
      <c r="N127" s="40"/>
      <c r="O127" s="573" t="str">
        <f t="shared" si="14"/>
        <v/>
      </c>
      <c r="P127" s="573" t="str">
        <f t="shared" si="15"/>
        <v/>
      </c>
      <c r="Q127" s="35"/>
      <c r="R127" s="20" t="str">
        <f t="shared" si="16"/>
        <v/>
      </c>
      <c r="S127" s="20" t="str">
        <f t="shared" si="17"/>
        <v/>
      </c>
      <c r="T127" s="20" t="str">
        <f t="shared" si="18"/>
        <v/>
      </c>
      <c r="U127" s="20" t="str">
        <f t="shared" si="19"/>
        <v/>
      </c>
      <c r="V127" s="20" t="str">
        <f t="shared" si="20"/>
        <v/>
      </c>
      <c r="W127" s="20" t="str">
        <f t="shared" si="21"/>
        <v/>
      </c>
      <c r="X127" s="20" t="str">
        <f t="shared" si="22"/>
        <v/>
      </c>
      <c r="Y127" s="20" t="str">
        <f t="shared" si="23"/>
        <v/>
      </c>
      <c r="Z127" s="333" t="b">
        <f t="shared" si="24"/>
        <v>0</v>
      </c>
      <c r="AA127" s="219">
        <f t="shared" si="26"/>
        <v>1</v>
      </c>
    </row>
    <row r="128" spans="1:27" ht="15.75" x14ac:dyDescent="0.2">
      <c r="A128" s="216">
        <v>119</v>
      </c>
      <c r="B128" s="39"/>
      <c r="C128" s="39"/>
      <c r="D128" s="38"/>
      <c r="E128" s="40"/>
      <c r="F128" s="36" t="str">
        <f t="shared" si="25"/>
        <v/>
      </c>
      <c r="G128" s="349"/>
      <c r="H128" s="349"/>
      <c r="I128" s="349"/>
      <c r="J128" s="349"/>
      <c r="K128" s="34"/>
      <c r="L128" s="34"/>
      <c r="M128" s="40"/>
      <c r="N128" s="40"/>
      <c r="O128" s="573" t="str">
        <f t="shared" si="14"/>
        <v/>
      </c>
      <c r="P128" s="573" t="str">
        <f t="shared" si="15"/>
        <v/>
      </c>
      <c r="Q128" s="35"/>
      <c r="R128" s="20" t="str">
        <f t="shared" si="16"/>
        <v/>
      </c>
      <c r="S128" s="20" t="str">
        <f t="shared" si="17"/>
        <v/>
      </c>
      <c r="T128" s="20" t="str">
        <f t="shared" si="18"/>
        <v/>
      </c>
      <c r="U128" s="20" t="str">
        <f t="shared" si="19"/>
        <v/>
      </c>
      <c r="V128" s="20" t="str">
        <f t="shared" si="20"/>
        <v/>
      </c>
      <c r="W128" s="20" t="str">
        <f t="shared" si="21"/>
        <v/>
      </c>
      <c r="X128" s="20" t="str">
        <f t="shared" si="22"/>
        <v/>
      </c>
      <c r="Y128" s="20" t="str">
        <f t="shared" si="23"/>
        <v/>
      </c>
      <c r="Z128" s="333" t="b">
        <f t="shared" si="24"/>
        <v>0</v>
      </c>
      <c r="AA128" s="219">
        <f t="shared" si="26"/>
        <v>1</v>
      </c>
    </row>
    <row r="129" spans="1:27" ht="15.75" x14ac:dyDescent="0.2">
      <c r="A129" s="216">
        <v>120</v>
      </c>
      <c r="B129" s="39"/>
      <c r="C129" s="39"/>
      <c r="D129" s="38"/>
      <c r="E129" s="40"/>
      <c r="F129" s="36" t="str">
        <f t="shared" si="25"/>
        <v/>
      </c>
      <c r="G129" s="349"/>
      <c r="H129" s="349"/>
      <c r="I129" s="349"/>
      <c r="J129" s="349"/>
      <c r="K129" s="34"/>
      <c r="L129" s="34"/>
      <c r="M129" s="40"/>
      <c r="N129" s="40"/>
      <c r="O129" s="573" t="str">
        <f t="shared" si="14"/>
        <v/>
      </c>
      <c r="P129" s="573" t="str">
        <f t="shared" si="15"/>
        <v/>
      </c>
      <c r="Q129" s="35"/>
      <c r="R129" s="20" t="str">
        <f t="shared" si="16"/>
        <v/>
      </c>
      <c r="S129" s="20" t="str">
        <f t="shared" si="17"/>
        <v/>
      </c>
      <c r="T129" s="20" t="str">
        <f t="shared" si="18"/>
        <v/>
      </c>
      <c r="U129" s="20" t="str">
        <f t="shared" si="19"/>
        <v/>
      </c>
      <c r="V129" s="20" t="str">
        <f t="shared" si="20"/>
        <v/>
      </c>
      <c r="W129" s="20" t="str">
        <f t="shared" si="21"/>
        <v/>
      </c>
      <c r="X129" s="20" t="str">
        <f t="shared" si="22"/>
        <v/>
      </c>
      <c r="Y129" s="20" t="str">
        <f t="shared" si="23"/>
        <v/>
      </c>
      <c r="Z129" s="333" t="b">
        <f t="shared" si="24"/>
        <v>0</v>
      </c>
      <c r="AA129" s="219">
        <f t="shared" si="26"/>
        <v>1</v>
      </c>
    </row>
    <row r="130" spans="1:27" ht="15.75" x14ac:dyDescent="0.2">
      <c r="A130" s="216">
        <v>121</v>
      </c>
      <c r="B130" s="39"/>
      <c r="C130" s="39"/>
      <c r="D130" s="38"/>
      <c r="E130" s="40"/>
      <c r="F130" s="36" t="str">
        <f t="shared" si="25"/>
        <v/>
      </c>
      <c r="G130" s="349"/>
      <c r="H130" s="349"/>
      <c r="I130" s="349"/>
      <c r="J130" s="349"/>
      <c r="K130" s="34"/>
      <c r="L130" s="34"/>
      <c r="M130" s="40"/>
      <c r="N130" s="40"/>
      <c r="O130" s="573" t="str">
        <f t="shared" si="14"/>
        <v/>
      </c>
      <c r="P130" s="573" t="str">
        <f t="shared" si="15"/>
        <v/>
      </c>
      <c r="Q130" s="35"/>
      <c r="R130" s="20" t="str">
        <f t="shared" si="16"/>
        <v/>
      </c>
      <c r="S130" s="20" t="str">
        <f t="shared" si="17"/>
        <v/>
      </c>
      <c r="T130" s="20" t="str">
        <f t="shared" si="18"/>
        <v/>
      </c>
      <c r="U130" s="20" t="str">
        <f t="shared" si="19"/>
        <v/>
      </c>
      <c r="V130" s="20" t="str">
        <f t="shared" si="20"/>
        <v/>
      </c>
      <c r="W130" s="20" t="str">
        <f t="shared" si="21"/>
        <v/>
      </c>
      <c r="X130" s="20" t="str">
        <f t="shared" si="22"/>
        <v/>
      </c>
      <c r="Y130" s="20" t="str">
        <f t="shared" si="23"/>
        <v/>
      </c>
      <c r="Z130" s="333" t="b">
        <f t="shared" si="24"/>
        <v>0</v>
      </c>
      <c r="AA130" s="219">
        <f t="shared" si="26"/>
        <v>1</v>
      </c>
    </row>
    <row r="131" spans="1:27" ht="15.75" x14ac:dyDescent="0.2">
      <c r="A131" s="216">
        <v>122</v>
      </c>
      <c r="B131" s="39"/>
      <c r="C131" s="39"/>
      <c r="D131" s="38"/>
      <c r="E131" s="40"/>
      <c r="F131" s="36" t="str">
        <f t="shared" si="25"/>
        <v/>
      </c>
      <c r="G131" s="349"/>
      <c r="H131" s="349"/>
      <c r="I131" s="349"/>
      <c r="J131" s="349"/>
      <c r="K131" s="34"/>
      <c r="L131" s="34"/>
      <c r="M131" s="40"/>
      <c r="N131" s="40"/>
      <c r="O131" s="573" t="str">
        <f t="shared" si="14"/>
        <v/>
      </c>
      <c r="P131" s="573" t="str">
        <f t="shared" si="15"/>
        <v/>
      </c>
      <c r="Q131" s="35"/>
      <c r="R131" s="20" t="str">
        <f t="shared" si="16"/>
        <v/>
      </c>
      <c r="S131" s="20" t="str">
        <f t="shared" si="17"/>
        <v/>
      </c>
      <c r="T131" s="20" t="str">
        <f t="shared" si="18"/>
        <v/>
      </c>
      <c r="U131" s="20" t="str">
        <f t="shared" si="19"/>
        <v/>
      </c>
      <c r="V131" s="20" t="str">
        <f t="shared" si="20"/>
        <v/>
      </c>
      <c r="W131" s="20" t="str">
        <f t="shared" si="21"/>
        <v/>
      </c>
      <c r="X131" s="20" t="str">
        <f t="shared" si="22"/>
        <v/>
      </c>
      <c r="Y131" s="20" t="str">
        <f t="shared" si="23"/>
        <v/>
      </c>
      <c r="Z131" s="333" t="b">
        <f t="shared" si="24"/>
        <v>0</v>
      </c>
      <c r="AA131" s="219">
        <f t="shared" si="26"/>
        <v>1</v>
      </c>
    </row>
    <row r="132" spans="1:27" ht="15.75" x14ac:dyDescent="0.2">
      <c r="A132" s="216">
        <v>123</v>
      </c>
      <c r="B132" s="39"/>
      <c r="C132" s="39"/>
      <c r="D132" s="38"/>
      <c r="E132" s="40"/>
      <c r="F132" s="36" t="str">
        <f t="shared" si="25"/>
        <v/>
      </c>
      <c r="G132" s="349"/>
      <c r="H132" s="349"/>
      <c r="I132" s="349"/>
      <c r="J132" s="349"/>
      <c r="K132" s="34"/>
      <c r="L132" s="34"/>
      <c r="M132" s="40"/>
      <c r="N132" s="40"/>
      <c r="O132" s="573" t="str">
        <f t="shared" si="14"/>
        <v/>
      </c>
      <c r="P132" s="573" t="str">
        <f t="shared" si="15"/>
        <v/>
      </c>
      <c r="Q132" s="35"/>
      <c r="R132" s="20" t="str">
        <f t="shared" si="16"/>
        <v/>
      </c>
      <c r="S132" s="20" t="str">
        <f t="shared" si="17"/>
        <v/>
      </c>
      <c r="T132" s="20" t="str">
        <f t="shared" si="18"/>
        <v/>
      </c>
      <c r="U132" s="20" t="str">
        <f t="shared" si="19"/>
        <v/>
      </c>
      <c r="V132" s="20" t="str">
        <f t="shared" si="20"/>
        <v/>
      </c>
      <c r="W132" s="20" t="str">
        <f t="shared" si="21"/>
        <v/>
      </c>
      <c r="X132" s="20" t="str">
        <f t="shared" si="22"/>
        <v/>
      </c>
      <c r="Y132" s="20" t="str">
        <f t="shared" si="23"/>
        <v/>
      </c>
      <c r="Z132" s="333" t="b">
        <f t="shared" si="24"/>
        <v>0</v>
      </c>
      <c r="AA132" s="219">
        <f t="shared" si="26"/>
        <v>1</v>
      </c>
    </row>
    <row r="133" spans="1:27" ht="15.75" x14ac:dyDescent="0.2">
      <c r="A133" s="216">
        <v>124</v>
      </c>
      <c r="B133" s="39"/>
      <c r="C133" s="39"/>
      <c r="D133" s="38"/>
      <c r="E133" s="40"/>
      <c r="F133" s="36" t="str">
        <f t="shared" si="25"/>
        <v/>
      </c>
      <c r="G133" s="349"/>
      <c r="H133" s="349"/>
      <c r="I133" s="349"/>
      <c r="J133" s="349"/>
      <c r="K133" s="34"/>
      <c r="L133" s="34"/>
      <c r="M133" s="40"/>
      <c r="N133" s="40"/>
      <c r="O133" s="573" t="str">
        <f t="shared" si="14"/>
        <v/>
      </c>
      <c r="P133" s="573" t="str">
        <f t="shared" si="15"/>
        <v/>
      </c>
      <c r="Q133" s="35"/>
      <c r="R133" s="20" t="str">
        <f t="shared" si="16"/>
        <v/>
      </c>
      <c r="S133" s="20" t="str">
        <f t="shared" si="17"/>
        <v/>
      </c>
      <c r="T133" s="20" t="str">
        <f t="shared" si="18"/>
        <v/>
      </c>
      <c r="U133" s="20" t="str">
        <f t="shared" si="19"/>
        <v/>
      </c>
      <c r="V133" s="20" t="str">
        <f t="shared" si="20"/>
        <v/>
      </c>
      <c r="W133" s="20" t="str">
        <f t="shared" si="21"/>
        <v/>
      </c>
      <c r="X133" s="20" t="str">
        <f t="shared" si="22"/>
        <v/>
      </c>
      <c r="Y133" s="20" t="str">
        <f t="shared" si="23"/>
        <v/>
      </c>
      <c r="Z133" s="333" t="b">
        <f t="shared" si="24"/>
        <v>0</v>
      </c>
      <c r="AA133" s="219">
        <f t="shared" si="26"/>
        <v>1</v>
      </c>
    </row>
    <row r="134" spans="1:27" ht="15.75" x14ac:dyDescent="0.2">
      <c r="A134" s="216">
        <v>125</v>
      </c>
      <c r="B134" s="39"/>
      <c r="C134" s="39"/>
      <c r="D134" s="38"/>
      <c r="E134" s="40"/>
      <c r="F134" s="36" t="str">
        <f t="shared" si="25"/>
        <v/>
      </c>
      <c r="G134" s="349"/>
      <c r="H134" s="349"/>
      <c r="I134" s="349"/>
      <c r="J134" s="349"/>
      <c r="K134" s="34"/>
      <c r="L134" s="34"/>
      <c r="M134" s="40"/>
      <c r="N134" s="40"/>
      <c r="O134" s="573" t="str">
        <f t="shared" si="14"/>
        <v/>
      </c>
      <c r="P134" s="573" t="str">
        <f t="shared" si="15"/>
        <v/>
      </c>
      <c r="Q134" s="35"/>
      <c r="R134" s="20" t="str">
        <f t="shared" si="16"/>
        <v/>
      </c>
      <c r="S134" s="20" t="str">
        <f t="shared" si="17"/>
        <v/>
      </c>
      <c r="T134" s="20" t="str">
        <f t="shared" si="18"/>
        <v/>
      </c>
      <c r="U134" s="20" t="str">
        <f t="shared" si="19"/>
        <v/>
      </c>
      <c r="V134" s="20" t="str">
        <f t="shared" si="20"/>
        <v/>
      </c>
      <c r="W134" s="20" t="str">
        <f t="shared" si="21"/>
        <v/>
      </c>
      <c r="X134" s="20" t="str">
        <f t="shared" si="22"/>
        <v/>
      </c>
      <c r="Y134" s="20" t="str">
        <f t="shared" si="23"/>
        <v/>
      </c>
      <c r="Z134" s="333" t="b">
        <f t="shared" si="24"/>
        <v>0</v>
      </c>
      <c r="AA134" s="219">
        <f t="shared" si="26"/>
        <v>1</v>
      </c>
    </row>
    <row r="135" spans="1:27" ht="15.75" x14ac:dyDescent="0.2">
      <c r="A135" s="216">
        <v>126</v>
      </c>
      <c r="B135" s="39"/>
      <c r="C135" s="39"/>
      <c r="D135" s="38"/>
      <c r="E135" s="40"/>
      <c r="F135" s="36" t="str">
        <f t="shared" si="25"/>
        <v/>
      </c>
      <c r="G135" s="349"/>
      <c r="H135" s="349"/>
      <c r="I135" s="349"/>
      <c r="J135" s="349"/>
      <c r="K135" s="34"/>
      <c r="L135" s="34"/>
      <c r="M135" s="40"/>
      <c r="N135" s="40"/>
      <c r="O135" s="573" t="str">
        <f t="shared" si="14"/>
        <v/>
      </c>
      <c r="P135" s="573" t="str">
        <f t="shared" si="15"/>
        <v/>
      </c>
      <c r="Q135" s="35"/>
      <c r="R135" s="20" t="str">
        <f t="shared" si="16"/>
        <v/>
      </c>
      <c r="S135" s="20" t="str">
        <f t="shared" si="17"/>
        <v/>
      </c>
      <c r="T135" s="20" t="str">
        <f t="shared" si="18"/>
        <v/>
      </c>
      <c r="U135" s="20" t="str">
        <f t="shared" si="19"/>
        <v/>
      </c>
      <c r="V135" s="20" t="str">
        <f t="shared" si="20"/>
        <v/>
      </c>
      <c r="W135" s="20" t="str">
        <f t="shared" si="21"/>
        <v/>
      </c>
      <c r="X135" s="20" t="str">
        <f t="shared" si="22"/>
        <v/>
      </c>
      <c r="Y135" s="20" t="str">
        <f t="shared" si="23"/>
        <v/>
      </c>
      <c r="Z135" s="333" t="b">
        <f t="shared" si="24"/>
        <v>0</v>
      </c>
      <c r="AA135" s="219">
        <f t="shared" si="26"/>
        <v>1</v>
      </c>
    </row>
    <row r="136" spans="1:27" ht="15.75" x14ac:dyDescent="0.2">
      <c r="A136" s="216">
        <v>127</v>
      </c>
      <c r="B136" s="39"/>
      <c r="C136" s="39"/>
      <c r="D136" s="38"/>
      <c r="E136" s="40"/>
      <c r="F136" s="36" t="str">
        <f t="shared" si="25"/>
        <v/>
      </c>
      <c r="G136" s="349"/>
      <c r="H136" s="349"/>
      <c r="I136" s="349"/>
      <c r="J136" s="349"/>
      <c r="K136" s="34"/>
      <c r="L136" s="34"/>
      <c r="M136" s="40"/>
      <c r="N136" s="40"/>
      <c r="O136" s="573" t="str">
        <f t="shared" si="14"/>
        <v/>
      </c>
      <c r="P136" s="573" t="str">
        <f t="shared" si="15"/>
        <v/>
      </c>
      <c r="Q136" s="35"/>
      <c r="R136" s="20" t="str">
        <f t="shared" si="16"/>
        <v/>
      </c>
      <c r="S136" s="20" t="str">
        <f t="shared" si="17"/>
        <v/>
      </c>
      <c r="T136" s="20" t="str">
        <f t="shared" si="18"/>
        <v/>
      </c>
      <c r="U136" s="20" t="str">
        <f t="shared" si="19"/>
        <v/>
      </c>
      <c r="V136" s="20" t="str">
        <f t="shared" si="20"/>
        <v/>
      </c>
      <c r="W136" s="20" t="str">
        <f t="shared" si="21"/>
        <v/>
      </c>
      <c r="X136" s="20" t="str">
        <f t="shared" si="22"/>
        <v/>
      </c>
      <c r="Y136" s="20" t="str">
        <f t="shared" si="23"/>
        <v/>
      </c>
      <c r="Z136" s="333" t="b">
        <f t="shared" si="24"/>
        <v>0</v>
      </c>
      <c r="AA136" s="219">
        <f t="shared" si="26"/>
        <v>1</v>
      </c>
    </row>
    <row r="137" spans="1:27" ht="15.75" x14ac:dyDescent="0.2">
      <c r="A137" s="216">
        <v>128</v>
      </c>
      <c r="B137" s="39"/>
      <c r="C137" s="39"/>
      <c r="D137" s="38"/>
      <c r="E137" s="40"/>
      <c r="F137" s="36" t="str">
        <f t="shared" si="25"/>
        <v/>
      </c>
      <c r="G137" s="349"/>
      <c r="H137" s="349"/>
      <c r="I137" s="349"/>
      <c r="J137" s="349"/>
      <c r="K137" s="34"/>
      <c r="L137" s="34"/>
      <c r="M137" s="40"/>
      <c r="N137" s="40"/>
      <c r="O137" s="573" t="str">
        <f t="shared" si="14"/>
        <v/>
      </c>
      <c r="P137" s="573" t="str">
        <f t="shared" si="15"/>
        <v/>
      </c>
      <c r="Q137" s="35"/>
      <c r="R137" s="20" t="str">
        <f t="shared" si="16"/>
        <v/>
      </c>
      <c r="S137" s="20" t="str">
        <f t="shared" si="17"/>
        <v/>
      </c>
      <c r="T137" s="20" t="str">
        <f t="shared" si="18"/>
        <v/>
      </c>
      <c r="U137" s="20" t="str">
        <f t="shared" si="19"/>
        <v/>
      </c>
      <c r="V137" s="20" t="str">
        <f t="shared" si="20"/>
        <v/>
      </c>
      <c r="W137" s="20" t="str">
        <f t="shared" si="21"/>
        <v/>
      </c>
      <c r="X137" s="20" t="str">
        <f t="shared" si="22"/>
        <v/>
      </c>
      <c r="Y137" s="20" t="str">
        <f t="shared" si="23"/>
        <v/>
      </c>
      <c r="Z137" s="333" t="b">
        <f t="shared" si="24"/>
        <v>0</v>
      </c>
      <c r="AA137" s="219">
        <f t="shared" si="26"/>
        <v>1</v>
      </c>
    </row>
    <row r="138" spans="1:27" ht="15.75" x14ac:dyDescent="0.2">
      <c r="A138" s="216">
        <v>129</v>
      </c>
      <c r="B138" s="39"/>
      <c r="C138" s="39"/>
      <c r="D138" s="38"/>
      <c r="E138" s="40"/>
      <c r="F138" s="36" t="str">
        <f t="shared" si="25"/>
        <v/>
      </c>
      <c r="G138" s="349"/>
      <c r="H138" s="349"/>
      <c r="I138" s="349"/>
      <c r="J138" s="349"/>
      <c r="K138" s="34"/>
      <c r="L138" s="34"/>
      <c r="M138" s="40"/>
      <c r="N138" s="40"/>
      <c r="O138" s="573" t="str">
        <f t="shared" ref="O138:O201" si="27">IF(OR($B138="",$C138="",$D138="",$E138="",$E138&lt;an_initial,$E138&gt;an_final,$Z138=FALSE),"",IF($F138="","",IF(OR($K138="X",$K138="x"),coef_grant*COORD_INT*$F138/10000,IF(OR($L138="X",$L138="x"),coef_grant*UPT_INT*$F138/10000,IF(OR($M138="X",$M138="x"),coef_grant*MANAG_INT*$F138/10000,IF(OR($N138="X",$N138="x"),coef_grant*MEMBRU_INT*$F138/10000/$AA138,""))))))</f>
        <v/>
      </c>
      <c r="P138" s="573" t="str">
        <f t="shared" ref="P138:P201" si="28">IF(OR($B138="",$C138="",$D138="",$E138="",$E138&gt;an_final,$Z138=FALSE),"",IF($F138="","",IF(OR($K138="X",$K138="x"),coef_grant*COORD_INT*$F138/10000,IF(OR($L138="X",$L138="x"),coef_grant*UPT_INT*$F138/10000,IF(OR($M138="X",$M138="x"),coef_grant*MANAG_INT*$F138/10000,IF(OR($N138="X",$N138="x"),coef_grant*MEMBRU_INT*$F138/10000/$AA138,""))))))</f>
        <v/>
      </c>
      <c r="Q138" s="35"/>
      <c r="R138" s="20" t="str">
        <f t="shared" ref="R138:R201" si="29">IF(OR($B138="",$C138="",$D138="",$E138="",$E138&gt;an_final,$F138="",$K138="",$Z138=FALSE),"",IF(OR($K138="X",$K138="x"),1,0))</f>
        <v/>
      </c>
      <c r="S138" s="20" t="str">
        <f t="shared" ref="S138:S201" si="30">IF(OR($B138="",$C138="",$D138="",$E138="",$E138&gt;an_final,$F138="",$L138="",$Z138=FALSE),"",IF(OR($L138="X",$L138="x"),1,0))</f>
        <v/>
      </c>
      <c r="T138" s="20" t="str">
        <f t="shared" ref="T138:T201" si="31">IF(OR($B138="",$C138="",$D138="",$E138="",$E138&gt;an_final,$F138="",$M138="",$Z138=FALSE),"",IF(OR($M138="X",$M138="x"),1,0))</f>
        <v/>
      </c>
      <c r="U138" s="20" t="str">
        <f t="shared" ref="U138:U201" si="32">IF(OR($B138="",$C138="",$D138="",$E138="",$E138&gt;an_final,$F138="",$N138="",$Z138=FALSE),"",IF(OR($N138="X",$N138="x"),1,0))</f>
        <v/>
      </c>
      <c r="V138" s="20" t="str">
        <f t="shared" ref="V138:V201" si="33">IF(OR($E138&lt;an_initial,$E138&gt;an_final,$K138="",$Z138=FALSE),"",IF(OR($K138="X",$K138="x"),1,0))</f>
        <v/>
      </c>
      <c r="W138" s="20" t="str">
        <f t="shared" ref="W138:W201" si="34">IF(OR($E138&lt;an_initial,$E138&gt;an_final,$L138="",$Z138=FALSE),"",IF(OR($L138="X",$L138="x"),1,0))</f>
        <v/>
      </c>
      <c r="X138" s="20" t="str">
        <f t="shared" ref="X138:X201" si="35">IF(OR($E138&lt;an_initial,$E138&gt;an_final,$M138="",$Z138=FALSE),"",IF(OR($M138="X",$M138="x"),1,0))</f>
        <v/>
      </c>
      <c r="Y138" s="20" t="str">
        <f t="shared" ref="Y138:Y201" si="36">IF(OR($E138&lt;an_initial,$E138&gt;an_final,$N138="",$Z138=FALSE),"",IF(OR($N138="X",$N138="x"),1,0))</f>
        <v/>
      </c>
      <c r="Z138" s="333" t="b">
        <f t="shared" ref="Z138:Z201" si="37">IF(nume_candidat="",FALSE,ISNUMBER(SEARCH(nume_candidat,$B138)))</f>
        <v>0</v>
      </c>
      <c r="AA138" s="219">
        <f t="shared" si="26"/>
        <v>1</v>
      </c>
    </row>
    <row r="139" spans="1:27" ht="15.75" x14ac:dyDescent="0.2">
      <c r="A139" s="216">
        <v>130</v>
      </c>
      <c r="B139" s="39"/>
      <c r="C139" s="39"/>
      <c r="D139" s="38"/>
      <c r="E139" s="40"/>
      <c r="F139" s="36" t="str">
        <f t="shared" ref="F139:F202" si="38">IF(B139="","",(G139-H139)/(1-I139/100))</f>
        <v/>
      </c>
      <c r="G139" s="349"/>
      <c r="H139" s="349"/>
      <c r="I139" s="349"/>
      <c r="J139" s="349"/>
      <c r="K139" s="34"/>
      <c r="L139" s="34"/>
      <c r="M139" s="40"/>
      <c r="N139" s="40"/>
      <c r="O139" s="573" t="str">
        <f t="shared" si="27"/>
        <v/>
      </c>
      <c r="P139" s="573" t="str">
        <f t="shared" si="28"/>
        <v/>
      </c>
      <c r="Q139" s="35"/>
      <c r="R139" s="20" t="str">
        <f t="shared" si="29"/>
        <v/>
      </c>
      <c r="S139" s="20" t="str">
        <f t="shared" si="30"/>
        <v/>
      </c>
      <c r="T139" s="20" t="str">
        <f t="shared" si="31"/>
        <v/>
      </c>
      <c r="U139" s="20" t="str">
        <f t="shared" si="32"/>
        <v/>
      </c>
      <c r="V139" s="20" t="str">
        <f t="shared" si="33"/>
        <v/>
      </c>
      <c r="W139" s="20" t="str">
        <f t="shared" si="34"/>
        <v/>
      </c>
      <c r="X139" s="20" t="str">
        <f t="shared" si="35"/>
        <v/>
      </c>
      <c r="Y139" s="20" t="str">
        <f t="shared" si="36"/>
        <v/>
      </c>
      <c r="Z139" s="333" t="b">
        <f t="shared" si="37"/>
        <v>0</v>
      </c>
      <c r="AA139" s="219">
        <f t="shared" ref="AA139:AA202" si="39">LEN(B139)-LEN(SUBSTITUTE(B139,",",""))+1</f>
        <v>1</v>
      </c>
    </row>
    <row r="140" spans="1:27" ht="15.75" x14ac:dyDescent="0.2">
      <c r="A140" s="216">
        <v>131</v>
      </c>
      <c r="B140" s="39"/>
      <c r="C140" s="39"/>
      <c r="D140" s="38"/>
      <c r="E140" s="40"/>
      <c r="F140" s="36" t="str">
        <f t="shared" si="38"/>
        <v/>
      </c>
      <c r="G140" s="349"/>
      <c r="H140" s="349"/>
      <c r="I140" s="349"/>
      <c r="J140" s="349"/>
      <c r="K140" s="34"/>
      <c r="L140" s="34"/>
      <c r="M140" s="40"/>
      <c r="N140" s="40"/>
      <c r="O140" s="573" t="str">
        <f t="shared" si="27"/>
        <v/>
      </c>
      <c r="P140" s="573" t="str">
        <f t="shared" si="28"/>
        <v/>
      </c>
      <c r="Q140" s="35"/>
      <c r="R140" s="20" t="str">
        <f t="shared" si="29"/>
        <v/>
      </c>
      <c r="S140" s="20" t="str">
        <f t="shared" si="30"/>
        <v/>
      </c>
      <c r="T140" s="20" t="str">
        <f t="shared" si="31"/>
        <v/>
      </c>
      <c r="U140" s="20" t="str">
        <f t="shared" si="32"/>
        <v/>
      </c>
      <c r="V140" s="20" t="str">
        <f t="shared" si="33"/>
        <v/>
      </c>
      <c r="W140" s="20" t="str">
        <f t="shared" si="34"/>
        <v/>
      </c>
      <c r="X140" s="20" t="str">
        <f t="shared" si="35"/>
        <v/>
      </c>
      <c r="Y140" s="20" t="str">
        <f t="shared" si="36"/>
        <v/>
      </c>
      <c r="Z140" s="333" t="b">
        <f t="shared" si="37"/>
        <v>0</v>
      </c>
      <c r="AA140" s="219">
        <f t="shared" si="39"/>
        <v>1</v>
      </c>
    </row>
    <row r="141" spans="1:27" ht="15.75" x14ac:dyDescent="0.2">
      <c r="A141" s="216">
        <v>132</v>
      </c>
      <c r="B141" s="39"/>
      <c r="C141" s="39"/>
      <c r="D141" s="38"/>
      <c r="E141" s="40"/>
      <c r="F141" s="36" t="str">
        <f t="shared" si="38"/>
        <v/>
      </c>
      <c r="G141" s="349"/>
      <c r="H141" s="349"/>
      <c r="I141" s="349"/>
      <c r="J141" s="349"/>
      <c r="K141" s="34"/>
      <c r="L141" s="34"/>
      <c r="M141" s="40"/>
      <c r="N141" s="40"/>
      <c r="O141" s="573" t="str">
        <f t="shared" si="27"/>
        <v/>
      </c>
      <c r="P141" s="573" t="str">
        <f t="shared" si="28"/>
        <v/>
      </c>
      <c r="Q141" s="35"/>
      <c r="R141" s="20" t="str">
        <f t="shared" si="29"/>
        <v/>
      </c>
      <c r="S141" s="20" t="str">
        <f t="shared" si="30"/>
        <v/>
      </c>
      <c r="T141" s="20" t="str">
        <f t="shared" si="31"/>
        <v/>
      </c>
      <c r="U141" s="20" t="str">
        <f t="shared" si="32"/>
        <v/>
      </c>
      <c r="V141" s="20" t="str">
        <f t="shared" si="33"/>
        <v/>
      </c>
      <c r="W141" s="20" t="str">
        <f t="shared" si="34"/>
        <v/>
      </c>
      <c r="X141" s="20" t="str">
        <f t="shared" si="35"/>
        <v/>
      </c>
      <c r="Y141" s="20" t="str">
        <f t="shared" si="36"/>
        <v/>
      </c>
      <c r="Z141" s="333" t="b">
        <f t="shared" si="37"/>
        <v>0</v>
      </c>
      <c r="AA141" s="219">
        <f t="shared" si="39"/>
        <v>1</v>
      </c>
    </row>
    <row r="142" spans="1:27" ht="15.75" x14ac:dyDescent="0.2">
      <c r="A142" s="216">
        <v>133</v>
      </c>
      <c r="B142" s="39"/>
      <c r="C142" s="39"/>
      <c r="D142" s="38"/>
      <c r="E142" s="40"/>
      <c r="F142" s="36" t="str">
        <f t="shared" si="38"/>
        <v/>
      </c>
      <c r="G142" s="349"/>
      <c r="H142" s="349"/>
      <c r="I142" s="349"/>
      <c r="J142" s="349"/>
      <c r="K142" s="34"/>
      <c r="L142" s="34"/>
      <c r="M142" s="40"/>
      <c r="N142" s="40"/>
      <c r="O142" s="573" t="str">
        <f t="shared" si="27"/>
        <v/>
      </c>
      <c r="P142" s="573" t="str">
        <f t="shared" si="28"/>
        <v/>
      </c>
      <c r="Q142" s="35"/>
      <c r="R142" s="20" t="str">
        <f t="shared" si="29"/>
        <v/>
      </c>
      <c r="S142" s="20" t="str">
        <f t="shared" si="30"/>
        <v/>
      </c>
      <c r="T142" s="20" t="str">
        <f t="shared" si="31"/>
        <v/>
      </c>
      <c r="U142" s="20" t="str">
        <f t="shared" si="32"/>
        <v/>
      </c>
      <c r="V142" s="20" t="str">
        <f t="shared" si="33"/>
        <v/>
      </c>
      <c r="W142" s="20" t="str">
        <f t="shared" si="34"/>
        <v/>
      </c>
      <c r="X142" s="20" t="str">
        <f t="shared" si="35"/>
        <v/>
      </c>
      <c r="Y142" s="20" t="str">
        <f t="shared" si="36"/>
        <v/>
      </c>
      <c r="Z142" s="333" t="b">
        <f t="shared" si="37"/>
        <v>0</v>
      </c>
      <c r="AA142" s="219">
        <f t="shared" si="39"/>
        <v>1</v>
      </c>
    </row>
    <row r="143" spans="1:27" ht="15.75" x14ac:dyDescent="0.2">
      <c r="A143" s="216">
        <v>134</v>
      </c>
      <c r="B143" s="39"/>
      <c r="C143" s="39"/>
      <c r="D143" s="38"/>
      <c r="E143" s="40"/>
      <c r="F143" s="36" t="str">
        <f t="shared" si="38"/>
        <v/>
      </c>
      <c r="G143" s="349"/>
      <c r="H143" s="349"/>
      <c r="I143" s="349"/>
      <c r="J143" s="349"/>
      <c r="K143" s="34"/>
      <c r="L143" s="34"/>
      <c r="M143" s="40"/>
      <c r="N143" s="40"/>
      <c r="O143" s="573" t="str">
        <f t="shared" si="27"/>
        <v/>
      </c>
      <c r="P143" s="573" t="str">
        <f t="shared" si="28"/>
        <v/>
      </c>
      <c r="Q143" s="35"/>
      <c r="R143" s="20" t="str">
        <f t="shared" si="29"/>
        <v/>
      </c>
      <c r="S143" s="20" t="str">
        <f t="shared" si="30"/>
        <v/>
      </c>
      <c r="T143" s="20" t="str">
        <f t="shared" si="31"/>
        <v/>
      </c>
      <c r="U143" s="20" t="str">
        <f t="shared" si="32"/>
        <v/>
      </c>
      <c r="V143" s="20" t="str">
        <f t="shared" si="33"/>
        <v/>
      </c>
      <c r="W143" s="20" t="str">
        <f t="shared" si="34"/>
        <v/>
      </c>
      <c r="X143" s="20" t="str">
        <f t="shared" si="35"/>
        <v/>
      </c>
      <c r="Y143" s="20" t="str">
        <f t="shared" si="36"/>
        <v/>
      </c>
      <c r="Z143" s="333" t="b">
        <f t="shared" si="37"/>
        <v>0</v>
      </c>
      <c r="AA143" s="219">
        <f t="shared" si="39"/>
        <v>1</v>
      </c>
    </row>
    <row r="144" spans="1:27" ht="15.75" x14ac:dyDescent="0.2">
      <c r="A144" s="216">
        <v>135</v>
      </c>
      <c r="B144" s="39"/>
      <c r="C144" s="39"/>
      <c r="D144" s="38"/>
      <c r="E144" s="40"/>
      <c r="F144" s="36" t="str">
        <f t="shared" si="38"/>
        <v/>
      </c>
      <c r="G144" s="349"/>
      <c r="H144" s="349"/>
      <c r="I144" s="349"/>
      <c r="J144" s="349"/>
      <c r="K144" s="34"/>
      <c r="L144" s="34"/>
      <c r="M144" s="40"/>
      <c r="N144" s="40"/>
      <c r="O144" s="573" t="str">
        <f t="shared" si="27"/>
        <v/>
      </c>
      <c r="P144" s="573" t="str">
        <f t="shared" si="28"/>
        <v/>
      </c>
      <c r="Q144" s="35"/>
      <c r="R144" s="20" t="str">
        <f t="shared" si="29"/>
        <v/>
      </c>
      <c r="S144" s="20" t="str">
        <f t="shared" si="30"/>
        <v/>
      </c>
      <c r="T144" s="20" t="str">
        <f t="shared" si="31"/>
        <v/>
      </c>
      <c r="U144" s="20" t="str">
        <f t="shared" si="32"/>
        <v/>
      </c>
      <c r="V144" s="20" t="str">
        <f t="shared" si="33"/>
        <v/>
      </c>
      <c r="W144" s="20" t="str">
        <f t="shared" si="34"/>
        <v/>
      </c>
      <c r="X144" s="20" t="str">
        <f t="shared" si="35"/>
        <v/>
      </c>
      <c r="Y144" s="20" t="str">
        <f t="shared" si="36"/>
        <v/>
      </c>
      <c r="Z144" s="333" t="b">
        <f t="shared" si="37"/>
        <v>0</v>
      </c>
      <c r="AA144" s="219">
        <f t="shared" si="39"/>
        <v>1</v>
      </c>
    </row>
    <row r="145" spans="1:27" ht="15.75" x14ac:dyDescent="0.2">
      <c r="A145" s="216">
        <v>136</v>
      </c>
      <c r="B145" s="39"/>
      <c r="C145" s="39"/>
      <c r="D145" s="38"/>
      <c r="E145" s="40"/>
      <c r="F145" s="36" t="str">
        <f t="shared" si="38"/>
        <v/>
      </c>
      <c r="G145" s="349"/>
      <c r="H145" s="349"/>
      <c r="I145" s="349"/>
      <c r="J145" s="349"/>
      <c r="K145" s="34"/>
      <c r="L145" s="34"/>
      <c r="M145" s="40"/>
      <c r="N145" s="40"/>
      <c r="O145" s="573" t="str">
        <f t="shared" si="27"/>
        <v/>
      </c>
      <c r="P145" s="573" t="str">
        <f t="shared" si="28"/>
        <v/>
      </c>
      <c r="Q145" s="35"/>
      <c r="R145" s="20" t="str">
        <f t="shared" si="29"/>
        <v/>
      </c>
      <c r="S145" s="20" t="str">
        <f t="shared" si="30"/>
        <v/>
      </c>
      <c r="T145" s="20" t="str">
        <f t="shared" si="31"/>
        <v/>
      </c>
      <c r="U145" s="20" t="str">
        <f t="shared" si="32"/>
        <v/>
      </c>
      <c r="V145" s="20" t="str">
        <f t="shared" si="33"/>
        <v/>
      </c>
      <c r="W145" s="20" t="str">
        <f t="shared" si="34"/>
        <v/>
      </c>
      <c r="X145" s="20" t="str">
        <f t="shared" si="35"/>
        <v/>
      </c>
      <c r="Y145" s="20" t="str">
        <f t="shared" si="36"/>
        <v/>
      </c>
      <c r="Z145" s="333" t="b">
        <f t="shared" si="37"/>
        <v>0</v>
      </c>
      <c r="AA145" s="219">
        <f t="shared" si="39"/>
        <v>1</v>
      </c>
    </row>
    <row r="146" spans="1:27" ht="15.75" x14ac:dyDescent="0.2">
      <c r="A146" s="216">
        <v>137</v>
      </c>
      <c r="B146" s="39"/>
      <c r="C146" s="39"/>
      <c r="D146" s="38"/>
      <c r="E146" s="40"/>
      <c r="F146" s="36" t="str">
        <f t="shared" si="38"/>
        <v/>
      </c>
      <c r="G146" s="349"/>
      <c r="H146" s="349"/>
      <c r="I146" s="349"/>
      <c r="J146" s="349"/>
      <c r="K146" s="34"/>
      <c r="L146" s="34"/>
      <c r="M146" s="40"/>
      <c r="N146" s="40"/>
      <c r="O146" s="573" t="str">
        <f t="shared" si="27"/>
        <v/>
      </c>
      <c r="P146" s="573" t="str">
        <f t="shared" si="28"/>
        <v/>
      </c>
      <c r="Q146" s="35"/>
      <c r="R146" s="20" t="str">
        <f t="shared" si="29"/>
        <v/>
      </c>
      <c r="S146" s="20" t="str">
        <f t="shared" si="30"/>
        <v/>
      </c>
      <c r="T146" s="20" t="str">
        <f t="shared" si="31"/>
        <v/>
      </c>
      <c r="U146" s="20" t="str">
        <f t="shared" si="32"/>
        <v/>
      </c>
      <c r="V146" s="20" t="str">
        <f t="shared" si="33"/>
        <v/>
      </c>
      <c r="W146" s="20" t="str">
        <f t="shared" si="34"/>
        <v/>
      </c>
      <c r="X146" s="20" t="str">
        <f t="shared" si="35"/>
        <v/>
      </c>
      <c r="Y146" s="20" t="str">
        <f t="shared" si="36"/>
        <v/>
      </c>
      <c r="Z146" s="333" t="b">
        <f t="shared" si="37"/>
        <v>0</v>
      </c>
      <c r="AA146" s="219">
        <f t="shared" si="39"/>
        <v>1</v>
      </c>
    </row>
    <row r="147" spans="1:27" ht="15.75" x14ac:dyDescent="0.2">
      <c r="A147" s="216">
        <v>138</v>
      </c>
      <c r="B147" s="39"/>
      <c r="C147" s="39"/>
      <c r="D147" s="38"/>
      <c r="E147" s="40"/>
      <c r="F147" s="36" t="str">
        <f t="shared" si="38"/>
        <v/>
      </c>
      <c r="G147" s="349"/>
      <c r="H147" s="349"/>
      <c r="I147" s="349"/>
      <c r="J147" s="349"/>
      <c r="K147" s="34"/>
      <c r="L147" s="34"/>
      <c r="M147" s="40"/>
      <c r="N147" s="40"/>
      <c r="O147" s="573" t="str">
        <f t="shared" si="27"/>
        <v/>
      </c>
      <c r="P147" s="573" t="str">
        <f t="shared" si="28"/>
        <v/>
      </c>
      <c r="Q147" s="35"/>
      <c r="R147" s="20" t="str">
        <f t="shared" si="29"/>
        <v/>
      </c>
      <c r="S147" s="20" t="str">
        <f t="shared" si="30"/>
        <v/>
      </c>
      <c r="T147" s="20" t="str">
        <f t="shared" si="31"/>
        <v/>
      </c>
      <c r="U147" s="20" t="str">
        <f t="shared" si="32"/>
        <v/>
      </c>
      <c r="V147" s="20" t="str">
        <f t="shared" si="33"/>
        <v/>
      </c>
      <c r="W147" s="20" t="str">
        <f t="shared" si="34"/>
        <v/>
      </c>
      <c r="X147" s="20" t="str">
        <f t="shared" si="35"/>
        <v/>
      </c>
      <c r="Y147" s="20" t="str">
        <f t="shared" si="36"/>
        <v/>
      </c>
      <c r="Z147" s="333" t="b">
        <f t="shared" si="37"/>
        <v>0</v>
      </c>
      <c r="AA147" s="219">
        <f t="shared" si="39"/>
        <v>1</v>
      </c>
    </row>
    <row r="148" spans="1:27" ht="15.75" x14ac:dyDescent="0.2">
      <c r="A148" s="216">
        <v>139</v>
      </c>
      <c r="B148" s="39"/>
      <c r="C148" s="39"/>
      <c r="D148" s="38"/>
      <c r="E148" s="40"/>
      <c r="F148" s="36" t="str">
        <f t="shared" si="38"/>
        <v/>
      </c>
      <c r="G148" s="349"/>
      <c r="H148" s="349"/>
      <c r="I148" s="349"/>
      <c r="J148" s="349"/>
      <c r="K148" s="34"/>
      <c r="L148" s="34"/>
      <c r="M148" s="40"/>
      <c r="N148" s="40"/>
      <c r="O148" s="573" t="str">
        <f t="shared" si="27"/>
        <v/>
      </c>
      <c r="P148" s="573" t="str">
        <f t="shared" si="28"/>
        <v/>
      </c>
      <c r="Q148" s="35"/>
      <c r="R148" s="20" t="str">
        <f t="shared" si="29"/>
        <v/>
      </c>
      <c r="S148" s="20" t="str">
        <f t="shared" si="30"/>
        <v/>
      </c>
      <c r="T148" s="20" t="str">
        <f t="shared" si="31"/>
        <v/>
      </c>
      <c r="U148" s="20" t="str">
        <f t="shared" si="32"/>
        <v/>
      </c>
      <c r="V148" s="20" t="str">
        <f t="shared" si="33"/>
        <v/>
      </c>
      <c r="W148" s="20" t="str">
        <f t="shared" si="34"/>
        <v/>
      </c>
      <c r="X148" s="20" t="str">
        <f t="shared" si="35"/>
        <v/>
      </c>
      <c r="Y148" s="20" t="str">
        <f t="shared" si="36"/>
        <v/>
      </c>
      <c r="Z148" s="333" t="b">
        <f t="shared" si="37"/>
        <v>0</v>
      </c>
      <c r="AA148" s="219">
        <f t="shared" si="39"/>
        <v>1</v>
      </c>
    </row>
    <row r="149" spans="1:27" ht="15.75" x14ac:dyDescent="0.2">
      <c r="A149" s="216">
        <v>140</v>
      </c>
      <c r="B149" s="39"/>
      <c r="C149" s="39"/>
      <c r="D149" s="38"/>
      <c r="E149" s="40"/>
      <c r="F149" s="36" t="str">
        <f t="shared" si="38"/>
        <v/>
      </c>
      <c r="G149" s="349"/>
      <c r="H149" s="349"/>
      <c r="I149" s="349"/>
      <c r="J149" s="349"/>
      <c r="K149" s="34"/>
      <c r="L149" s="34"/>
      <c r="M149" s="40"/>
      <c r="N149" s="40"/>
      <c r="O149" s="573" t="str">
        <f t="shared" si="27"/>
        <v/>
      </c>
      <c r="P149" s="573" t="str">
        <f t="shared" si="28"/>
        <v/>
      </c>
      <c r="Q149" s="35"/>
      <c r="R149" s="20" t="str">
        <f t="shared" si="29"/>
        <v/>
      </c>
      <c r="S149" s="20" t="str">
        <f t="shared" si="30"/>
        <v/>
      </c>
      <c r="T149" s="20" t="str">
        <f t="shared" si="31"/>
        <v/>
      </c>
      <c r="U149" s="20" t="str">
        <f t="shared" si="32"/>
        <v/>
      </c>
      <c r="V149" s="20" t="str">
        <f t="shared" si="33"/>
        <v/>
      </c>
      <c r="W149" s="20" t="str">
        <f t="shared" si="34"/>
        <v/>
      </c>
      <c r="X149" s="20" t="str">
        <f t="shared" si="35"/>
        <v/>
      </c>
      <c r="Y149" s="20" t="str">
        <f t="shared" si="36"/>
        <v/>
      </c>
      <c r="Z149" s="333" t="b">
        <f t="shared" si="37"/>
        <v>0</v>
      </c>
      <c r="AA149" s="219">
        <f t="shared" si="39"/>
        <v>1</v>
      </c>
    </row>
    <row r="150" spans="1:27" ht="15.75" x14ac:dyDescent="0.2">
      <c r="A150" s="216">
        <v>141</v>
      </c>
      <c r="B150" s="39"/>
      <c r="C150" s="39"/>
      <c r="D150" s="38"/>
      <c r="E150" s="40"/>
      <c r="F150" s="36" t="str">
        <f t="shared" si="38"/>
        <v/>
      </c>
      <c r="G150" s="349"/>
      <c r="H150" s="349"/>
      <c r="I150" s="349"/>
      <c r="J150" s="349"/>
      <c r="K150" s="34"/>
      <c r="L150" s="34"/>
      <c r="M150" s="40"/>
      <c r="N150" s="40"/>
      <c r="O150" s="573" t="str">
        <f t="shared" si="27"/>
        <v/>
      </c>
      <c r="P150" s="573" t="str">
        <f t="shared" si="28"/>
        <v/>
      </c>
      <c r="Q150" s="35"/>
      <c r="R150" s="20" t="str">
        <f t="shared" si="29"/>
        <v/>
      </c>
      <c r="S150" s="20" t="str">
        <f t="shared" si="30"/>
        <v/>
      </c>
      <c r="T150" s="20" t="str">
        <f t="shared" si="31"/>
        <v/>
      </c>
      <c r="U150" s="20" t="str">
        <f t="shared" si="32"/>
        <v/>
      </c>
      <c r="V150" s="20" t="str">
        <f t="shared" si="33"/>
        <v/>
      </c>
      <c r="W150" s="20" t="str">
        <f t="shared" si="34"/>
        <v/>
      </c>
      <c r="X150" s="20" t="str">
        <f t="shared" si="35"/>
        <v/>
      </c>
      <c r="Y150" s="20" t="str">
        <f t="shared" si="36"/>
        <v/>
      </c>
      <c r="Z150" s="333" t="b">
        <f t="shared" si="37"/>
        <v>0</v>
      </c>
      <c r="AA150" s="219">
        <f t="shared" si="39"/>
        <v>1</v>
      </c>
    </row>
    <row r="151" spans="1:27" ht="15.75" x14ac:dyDescent="0.2">
      <c r="A151" s="216">
        <v>142</v>
      </c>
      <c r="B151" s="39"/>
      <c r="C151" s="39"/>
      <c r="D151" s="38"/>
      <c r="E151" s="40"/>
      <c r="F151" s="36" t="str">
        <f t="shared" si="38"/>
        <v/>
      </c>
      <c r="G151" s="349"/>
      <c r="H151" s="349"/>
      <c r="I151" s="349"/>
      <c r="J151" s="349"/>
      <c r="K151" s="34"/>
      <c r="L151" s="34"/>
      <c r="M151" s="40"/>
      <c r="N151" s="40"/>
      <c r="O151" s="573" t="str">
        <f t="shared" si="27"/>
        <v/>
      </c>
      <c r="P151" s="573" t="str">
        <f t="shared" si="28"/>
        <v/>
      </c>
      <c r="Q151" s="35"/>
      <c r="R151" s="20" t="str">
        <f t="shared" si="29"/>
        <v/>
      </c>
      <c r="S151" s="20" t="str">
        <f t="shared" si="30"/>
        <v/>
      </c>
      <c r="T151" s="20" t="str">
        <f t="shared" si="31"/>
        <v/>
      </c>
      <c r="U151" s="20" t="str">
        <f t="shared" si="32"/>
        <v/>
      </c>
      <c r="V151" s="20" t="str">
        <f t="shared" si="33"/>
        <v/>
      </c>
      <c r="W151" s="20" t="str">
        <f t="shared" si="34"/>
        <v/>
      </c>
      <c r="X151" s="20" t="str">
        <f t="shared" si="35"/>
        <v/>
      </c>
      <c r="Y151" s="20" t="str">
        <f t="shared" si="36"/>
        <v/>
      </c>
      <c r="Z151" s="333" t="b">
        <f t="shared" si="37"/>
        <v>0</v>
      </c>
      <c r="AA151" s="219">
        <f t="shared" si="39"/>
        <v>1</v>
      </c>
    </row>
    <row r="152" spans="1:27" ht="15.75" x14ac:dyDescent="0.2">
      <c r="A152" s="216">
        <v>143</v>
      </c>
      <c r="B152" s="39"/>
      <c r="C152" s="39"/>
      <c r="D152" s="38"/>
      <c r="E152" s="40"/>
      <c r="F152" s="36" t="str">
        <f t="shared" si="38"/>
        <v/>
      </c>
      <c r="G152" s="349"/>
      <c r="H152" s="349"/>
      <c r="I152" s="349"/>
      <c r="J152" s="349"/>
      <c r="K152" s="34"/>
      <c r="L152" s="34"/>
      <c r="M152" s="40"/>
      <c r="N152" s="40"/>
      <c r="O152" s="573" t="str">
        <f t="shared" si="27"/>
        <v/>
      </c>
      <c r="P152" s="573" t="str">
        <f t="shared" si="28"/>
        <v/>
      </c>
      <c r="Q152" s="35"/>
      <c r="R152" s="20" t="str">
        <f t="shared" si="29"/>
        <v/>
      </c>
      <c r="S152" s="20" t="str">
        <f t="shared" si="30"/>
        <v/>
      </c>
      <c r="T152" s="20" t="str">
        <f t="shared" si="31"/>
        <v/>
      </c>
      <c r="U152" s="20" t="str">
        <f t="shared" si="32"/>
        <v/>
      </c>
      <c r="V152" s="20" t="str">
        <f t="shared" si="33"/>
        <v/>
      </c>
      <c r="W152" s="20" t="str">
        <f t="shared" si="34"/>
        <v/>
      </c>
      <c r="X152" s="20" t="str">
        <f t="shared" si="35"/>
        <v/>
      </c>
      <c r="Y152" s="20" t="str">
        <f t="shared" si="36"/>
        <v/>
      </c>
      <c r="Z152" s="333" t="b">
        <f t="shared" si="37"/>
        <v>0</v>
      </c>
      <c r="AA152" s="219">
        <f t="shared" si="39"/>
        <v>1</v>
      </c>
    </row>
    <row r="153" spans="1:27" ht="15.75" x14ac:dyDescent="0.2">
      <c r="A153" s="216">
        <v>144</v>
      </c>
      <c r="B153" s="39"/>
      <c r="C153" s="39"/>
      <c r="D153" s="38"/>
      <c r="E153" s="40"/>
      <c r="F153" s="36" t="str">
        <f t="shared" si="38"/>
        <v/>
      </c>
      <c r="G153" s="349"/>
      <c r="H153" s="349"/>
      <c r="I153" s="349"/>
      <c r="J153" s="349"/>
      <c r="K153" s="34"/>
      <c r="L153" s="34"/>
      <c r="M153" s="40"/>
      <c r="N153" s="40"/>
      <c r="O153" s="573" t="str">
        <f t="shared" si="27"/>
        <v/>
      </c>
      <c r="P153" s="573" t="str">
        <f t="shared" si="28"/>
        <v/>
      </c>
      <c r="Q153" s="35"/>
      <c r="R153" s="20" t="str">
        <f t="shared" si="29"/>
        <v/>
      </c>
      <c r="S153" s="20" t="str">
        <f t="shared" si="30"/>
        <v/>
      </c>
      <c r="T153" s="20" t="str">
        <f t="shared" si="31"/>
        <v/>
      </c>
      <c r="U153" s="20" t="str">
        <f t="shared" si="32"/>
        <v/>
      </c>
      <c r="V153" s="20" t="str">
        <f t="shared" si="33"/>
        <v/>
      </c>
      <c r="W153" s="20" t="str">
        <f t="shared" si="34"/>
        <v/>
      </c>
      <c r="X153" s="20" t="str">
        <f t="shared" si="35"/>
        <v/>
      </c>
      <c r="Y153" s="20" t="str">
        <f t="shared" si="36"/>
        <v/>
      </c>
      <c r="Z153" s="333" t="b">
        <f t="shared" si="37"/>
        <v>0</v>
      </c>
      <c r="AA153" s="219">
        <f t="shared" si="39"/>
        <v>1</v>
      </c>
    </row>
    <row r="154" spans="1:27" ht="15.75" x14ac:dyDescent="0.2">
      <c r="A154" s="216">
        <v>145</v>
      </c>
      <c r="B154" s="39"/>
      <c r="C154" s="39"/>
      <c r="D154" s="38"/>
      <c r="E154" s="40"/>
      <c r="F154" s="36" t="str">
        <f t="shared" si="38"/>
        <v/>
      </c>
      <c r="G154" s="349"/>
      <c r="H154" s="349"/>
      <c r="I154" s="349"/>
      <c r="J154" s="349"/>
      <c r="K154" s="34"/>
      <c r="L154" s="34"/>
      <c r="M154" s="40"/>
      <c r="N154" s="40"/>
      <c r="O154" s="573" t="str">
        <f t="shared" si="27"/>
        <v/>
      </c>
      <c r="P154" s="573" t="str">
        <f t="shared" si="28"/>
        <v/>
      </c>
      <c r="Q154" s="35"/>
      <c r="R154" s="20" t="str">
        <f t="shared" si="29"/>
        <v/>
      </c>
      <c r="S154" s="20" t="str">
        <f t="shared" si="30"/>
        <v/>
      </c>
      <c r="T154" s="20" t="str">
        <f t="shared" si="31"/>
        <v/>
      </c>
      <c r="U154" s="20" t="str">
        <f t="shared" si="32"/>
        <v/>
      </c>
      <c r="V154" s="20" t="str">
        <f t="shared" si="33"/>
        <v/>
      </c>
      <c r="W154" s="20" t="str">
        <f t="shared" si="34"/>
        <v/>
      </c>
      <c r="X154" s="20" t="str">
        <f t="shared" si="35"/>
        <v/>
      </c>
      <c r="Y154" s="20" t="str">
        <f t="shared" si="36"/>
        <v/>
      </c>
      <c r="Z154" s="333" t="b">
        <f t="shared" si="37"/>
        <v>0</v>
      </c>
      <c r="AA154" s="219">
        <f t="shared" si="39"/>
        <v>1</v>
      </c>
    </row>
    <row r="155" spans="1:27" ht="15.75" x14ac:dyDescent="0.2">
      <c r="A155" s="216">
        <v>146</v>
      </c>
      <c r="B155" s="39"/>
      <c r="C155" s="39"/>
      <c r="D155" s="38"/>
      <c r="E155" s="40"/>
      <c r="F155" s="36" t="str">
        <f t="shared" si="38"/>
        <v/>
      </c>
      <c r="G155" s="349"/>
      <c r="H155" s="349"/>
      <c r="I155" s="349"/>
      <c r="J155" s="349"/>
      <c r="K155" s="34"/>
      <c r="L155" s="34"/>
      <c r="M155" s="40"/>
      <c r="N155" s="40"/>
      <c r="O155" s="573" t="str">
        <f t="shared" si="27"/>
        <v/>
      </c>
      <c r="P155" s="573" t="str">
        <f t="shared" si="28"/>
        <v/>
      </c>
      <c r="Q155" s="35"/>
      <c r="R155" s="20" t="str">
        <f t="shared" si="29"/>
        <v/>
      </c>
      <c r="S155" s="20" t="str">
        <f t="shared" si="30"/>
        <v/>
      </c>
      <c r="T155" s="20" t="str">
        <f t="shared" si="31"/>
        <v/>
      </c>
      <c r="U155" s="20" t="str">
        <f t="shared" si="32"/>
        <v/>
      </c>
      <c r="V155" s="20" t="str">
        <f t="shared" si="33"/>
        <v/>
      </c>
      <c r="W155" s="20" t="str">
        <f t="shared" si="34"/>
        <v/>
      </c>
      <c r="X155" s="20" t="str">
        <f t="shared" si="35"/>
        <v/>
      </c>
      <c r="Y155" s="20" t="str">
        <f t="shared" si="36"/>
        <v/>
      </c>
      <c r="Z155" s="333" t="b">
        <f t="shared" si="37"/>
        <v>0</v>
      </c>
      <c r="AA155" s="219">
        <f t="shared" si="39"/>
        <v>1</v>
      </c>
    </row>
    <row r="156" spans="1:27" ht="15.75" x14ac:dyDescent="0.2">
      <c r="A156" s="216">
        <v>147</v>
      </c>
      <c r="B156" s="39"/>
      <c r="C156" s="39"/>
      <c r="D156" s="38"/>
      <c r="E156" s="40"/>
      <c r="F156" s="36" t="str">
        <f t="shared" si="38"/>
        <v/>
      </c>
      <c r="G156" s="349"/>
      <c r="H156" s="349"/>
      <c r="I156" s="349"/>
      <c r="J156" s="349"/>
      <c r="K156" s="34"/>
      <c r="L156" s="34"/>
      <c r="M156" s="40"/>
      <c r="N156" s="40"/>
      <c r="O156" s="573" t="str">
        <f t="shared" si="27"/>
        <v/>
      </c>
      <c r="P156" s="573" t="str">
        <f t="shared" si="28"/>
        <v/>
      </c>
      <c r="Q156" s="35"/>
      <c r="R156" s="20" t="str">
        <f t="shared" si="29"/>
        <v/>
      </c>
      <c r="S156" s="20" t="str">
        <f t="shared" si="30"/>
        <v/>
      </c>
      <c r="T156" s="20" t="str">
        <f t="shared" si="31"/>
        <v/>
      </c>
      <c r="U156" s="20" t="str">
        <f t="shared" si="32"/>
        <v/>
      </c>
      <c r="V156" s="20" t="str">
        <f t="shared" si="33"/>
        <v/>
      </c>
      <c r="W156" s="20" t="str">
        <f t="shared" si="34"/>
        <v/>
      </c>
      <c r="X156" s="20" t="str">
        <f t="shared" si="35"/>
        <v/>
      </c>
      <c r="Y156" s="20" t="str">
        <f t="shared" si="36"/>
        <v/>
      </c>
      <c r="Z156" s="333" t="b">
        <f t="shared" si="37"/>
        <v>0</v>
      </c>
      <c r="AA156" s="219">
        <f t="shared" si="39"/>
        <v>1</v>
      </c>
    </row>
    <row r="157" spans="1:27" ht="15.75" x14ac:dyDescent="0.2">
      <c r="A157" s="216">
        <v>148</v>
      </c>
      <c r="B157" s="39"/>
      <c r="C157" s="39"/>
      <c r="D157" s="38"/>
      <c r="E157" s="40"/>
      <c r="F157" s="36" t="str">
        <f t="shared" si="38"/>
        <v/>
      </c>
      <c r="G157" s="349"/>
      <c r="H157" s="349"/>
      <c r="I157" s="349"/>
      <c r="J157" s="349"/>
      <c r="K157" s="34"/>
      <c r="L157" s="34"/>
      <c r="M157" s="40"/>
      <c r="N157" s="40"/>
      <c r="O157" s="573" t="str">
        <f t="shared" si="27"/>
        <v/>
      </c>
      <c r="P157" s="573" t="str">
        <f t="shared" si="28"/>
        <v/>
      </c>
      <c r="Q157" s="35"/>
      <c r="R157" s="20" t="str">
        <f t="shared" si="29"/>
        <v/>
      </c>
      <c r="S157" s="20" t="str">
        <f t="shared" si="30"/>
        <v/>
      </c>
      <c r="T157" s="20" t="str">
        <f t="shared" si="31"/>
        <v/>
      </c>
      <c r="U157" s="20" t="str">
        <f t="shared" si="32"/>
        <v/>
      </c>
      <c r="V157" s="20" t="str">
        <f t="shared" si="33"/>
        <v/>
      </c>
      <c r="W157" s="20" t="str">
        <f t="shared" si="34"/>
        <v/>
      </c>
      <c r="X157" s="20" t="str">
        <f t="shared" si="35"/>
        <v/>
      </c>
      <c r="Y157" s="20" t="str">
        <f t="shared" si="36"/>
        <v/>
      </c>
      <c r="Z157" s="333" t="b">
        <f t="shared" si="37"/>
        <v>0</v>
      </c>
      <c r="AA157" s="219">
        <f t="shared" si="39"/>
        <v>1</v>
      </c>
    </row>
    <row r="158" spans="1:27" ht="15.75" x14ac:dyDescent="0.2">
      <c r="A158" s="216">
        <v>149</v>
      </c>
      <c r="B158" s="39"/>
      <c r="C158" s="39"/>
      <c r="D158" s="38"/>
      <c r="E158" s="40"/>
      <c r="F158" s="36" t="str">
        <f t="shared" si="38"/>
        <v/>
      </c>
      <c r="G158" s="349"/>
      <c r="H158" s="349"/>
      <c r="I158" s="349"/>
      <c r="J158" s="349"/>
      <c r="K158" s="34"/>
      <c r="L158" s="34"/>
      <c r="M158" s="40"/>
      <c r="N158" s="40"/>
      <c r="O158" s="573" t="str">
        <f t="shared" si="27"/>
        <v/>
      </c>
      <c r="P158" s="573" t="str">
        <f t="shared" si="28"/>
        <v/>
      </c>
      <c r="Q158" s="35"/>
      <c r="R158" s="20" t="str">
        <f t="shared" si="29"/>
        <v/>
      </c>
      <c r="S158" s="20" t="str">
        <f t="shared" si="30"/>
        <v/>
      </c>
      <c r="T158" s="20" t="str">
        <f t="shared" si="31"/>
        <v/>
      </c>
      <c r="U158" s="20" t="str">
        <f t="shared" si="32"/>
        <v/>
      </c>
      <c r="V158" s="20" t="str">
        <f t="shared" si="33"/>
        <v/>
      </c>
      <c r="W158" s="20" t="str">
        <f t="shared" si="34"/>
        <v/>
      </c>
      <c r="X158" s="20" t="str">
        <f t="shared" si="35"/>
        <v/>
      </c>
      <c r="Y158" s="20" t="str">
        <f t="shared" si="36"/>
        <v/>
      </c>
      <c r="Z158" s="333" t="b">
        <f t="shared" si="37"/>
        <v>0</v>
      </c>
      <c r="AA158" s="219">
        <f t="shared" si="39"/>
        <v>1</v>
      </c>
    </row>
    <row r="159" spans="1:27" ht="15.75" x14ac:dyDescent="0.2">
      <c r="A159" s="216">
        <v>150</v>
      </c>
      <c r="B159" s="39"/>
      <c r="C159" s="39"/>
      <c r="D159" s="38"/>
      <c r="E159" s="40"/>
      <c r="F159" s="36" t="str">
        <f t="shared" si="38"/>
        <v/>
      </c>
      <c r="G159" s="349"/>
      <c r="H159" s="349"/>
      <c r="I159" s="349"/>
      <c r="J159" s="349"/>
      <c r="K159" s="34"/>
      <c r="L159" s="34"/>
      <c r="M159" s="40"/>
      <c r="N159" s="40"/>
      <c r="O159" s="573" t="str">
        <f t="shared" si="27"/>
        <v/>
      </c>
      <c r="P159" s="573" t="str">
        <f t="shared" si="28"/>
        <v/>
      </c>
      <c r="Q159" s="35"/>
      <c r="R159" s="20" t="str">
        <f t="shared" si="29"/>
        <v/>
      </c>
      <c r="S159" s="20" t="str">
        <f t="shared" si="30"/>
        <v/>
      </c>
      <c r="T159" s="20" t="str">
        <f t="shared" si="31"/>
        <v/>
      </c>
      <c r="U159" s="20" t="str">
        <f t="shared" si="32"/>
        <v/>
      </c>
      <c r="V159" s="20" t="str">
        <f t="shared" si="33"/>
        <v/>
      </c>
      <c r="W159" s="20" t="str">
        <f t="shared" si="34"/>
        <v/>
      </c>
      <c r="X159" s="20" t="str">
        <f t="shared" si="35"/>
        <v/>
      </c>
      <c r="Y159" s="20" t="str">
        <f t="shared" si="36"/>
        <v/>
      </c>
      <c r="Z159" s="333" t="b">
        <f t="shared" si="37"/>
        <v>0</v>
      </c>
      <c r="AA159" s="219">
        <f t="shared" si="39"/>
        <v>1</v>
      </c>
    </row>
    <row r="160" spans="1:27" ht="15.75" x14ac:dyDescent="0.2">
      <c r="A160" s="216">
        <v>151</v>
      </c>
      <c r="B160" s="39"/>
      <c r="C160" s="39"/>
      <c r="D160" s="38"/>
      <c r="E160" s="40"/>
      <c r="F160" s="36" t="str">
        <f t="shared" si="38"/>
        <v/>
      </c>
      <c r="G160" s="349"/>
      <c r="H160" s="349"/>
      <c r="I160" s="349"/>
      <c r="J160" s="349"/>
      <c r="K160" s="34"/>
      <c r="L160" s="34"/>
      <c r="M160" s="40"/>
      <c r="N160" s="40"/>
      <c r="O160" s="573" t="str">
        <f t="shared" si="27"/>
        <v/>
      </c>
      <c r="P160" s="573" t="str">
        <f t="shared" si="28"/>
        <v/>
      </c>
      <c r="Q160" s="35"/>
      <c r="R160" s="20" t="str">
        <f t="shared" si="29"/>
        <v/>
      </c>
      <c r="S160" s="20" t="str">
        <f t="shared" si="30"/>
        <v/>
      </c>
      <c r="T160" s="20" t="str">
        <f t="shared" si="31"/>
        <v/>
      </c>
      <c r="U160" s="20" t="str">
        <f t="shared" si="32"/>
        <v/>
      </c>
      <c r="V160" s="20" t="str">
        <f t="shared" si="33"/>
        <v/>
      </c>
      <c r="W160" s="20" t="str">
        <f t="shared" si="34"/>
        <v/>
      </c>
      <c r="X160" s="20" t="str">
        <f t="shared" si="35"/>
        <v/>
      </c>
      <c r="Y160" s="20" t="str">
        <f t="shared" si="36"/>
        <v/>
      </c>
      <c r="Z160" s="333" t="b">
        <f t="shared" si="37"/>
        <v>0</v>
      </c>
      <c r="AA160" s="219">
        <f t="shared" si="39"/>
        <v>1</v>
      </c>
    </row>
    <row r="161" spans="1:27" ht="15.75" x14ac:dyDescent="0.2">
      <c r="A161" s="216">
        <v>152</v>
      </c>
      <c r="B161" s="39"/>
      <c r="C161" s="39"/>
      <c r="D161" s="38"/>
      <c r="E161" s="40"/>
      <c r="F161" s="36" t="str">
        <f t="shared" si="38"/>
        <v/>
      </c>
      <c r="G161" s="349"/>
      <c r="H161" s="349"/>
      <c r="I161" s="349"/>
      <c r="J161" s="349"/>
      <c r="K161" s="34"/>
      <c r="L161" s="34"/>
      <c r="M161" s="40"/>
      <c r="N161" s="40"/>
      <c r="O161" s="573" t="str">
        <f t="shared" si="27"/>
        <v/>
      </c>
      <c r="P161" s="573" t="str">
        <f t="shared" si="28"/>
        <v/>
      </c>
      <c r="Q161" s="35"/>
      <c r="R161" s="20" t="str">
        <f t="shared" si="29"/>
        <v/>
      </c>
      <c r="S161" s="20" t="str">
        <f t="shared" si="30"/>
        <v/>
      </c>
      <c r="T161" s="20" t="str">
        <f t="shared" si="31"/>
        <v/>
      </c>
      <c r="U161" s="20" t="str">
        <f t="shared" si="32"/>
        <v/>
      </c>
      <c r="V161" s="20" t="str">
        <f t="shared" si="33"/>
        <v/>
      </c>
      <c r="W161" s="20" t="str">
        <f t="shared" si="34"/>
        <v/>
      </c>
      <c r="X161" s="20" t="str">
        <f t="shared" si="35"/>
        <v/>
      </c>
      <c r="Y161" s="20" t="str">
        <f t="shared" si="36"/>
        <v/>
      </c>
      <c r="Z161" s="333" t="b">
        <f t="shared" si="37"/>
        <v>0</v>
      </c>
      <c r="AA161" s="219">
        <f t="shared" si="39"/>
        <v>1</v>
      </c>
    </row>
    <row r="162" spans="1:27" ht="15.75" x14ac:dyDescent="0.2">
      <c r="A162" s="216">
        <v>153</v>
      </c>
      <c r="B162" s="39"/>
      <c r="C162" s="39"/>
      <c r="D162" s="38"/>
      <c r="E162" s="40"/>
      <c r="F162" s="36" t="str">
        <f t="shared" si="38"/>
        <v/>
      </c>
      <c r="G162" s="349"/>
      <c r="H162" s="349"/>
      <c r="I162" s="349"/>
      <c r="J162" s="349"/>
      <c r="K162" s="34"/>
      <c r="L162" s="34"/>
      <c r="M162" s="40"/>
      <c r="N162" s="40"/>
      <c r="O162" s="573" t="str">
        <f t="shared" si="27"/>
        <v/>
      </c>
      <c r="P162" s="573" t="str">
        <f t="shared" si="28"/>
        <v/>
      </c>
      <c r="Q162" s="35"/>
      <c r="R162" s="20" t="str">
        <f t="shared" si="29"/>
        <v/>
      </c>
      <c r="S162" s="20" t="str">
        <f t="shared" si="30"/>
        <v/>
      </c>
      <c r="T162" s="20" t="str">
        <f t="shared" si="31"/>
        <v/>
      </c>
      <c r="U162" s="20" t="str">
        <f t="shared" si="32"/>
        <v/>
      </c>
      <c r="V162" s="20" t="str">
        <f t="shared" si="33"/>
        <v/>
      </c>
      <c r="W162" s="20" t="str">
        <f t="shared" si="34"/>
        <v/>
      </c>
      <c r="X162" s="20" t="str">
        <f t="shared" si="35"/>
        <v/>
      </c>
      <c r="Y162" s="20" t="str">
        <f t="shared" si="36"/>
        <v/>
      </c>
      <c r="Z162" s="333" t="b">
        <f t="shared" si="37"/>
        <v>0</v>
      </c>
      <c r="AA162" s="219">
        <f t="shared" si="39"/>
        <v>1</v>
      </c>
    </row>
    <row r="163" spans="1:27" ht="15.75" x14ac:dyDescent="0.2">
      <c r="A163" s="216">
        <v>154</v>
      </c>
      <c r="B163" s="39"/>
      <c r="C163" s="39"/>
      <c r="D163" s="38"/>
      <c r="E163" s="40"/>
      <c r="F163" s="36" t="str">
        <f t="shared" si="38"/>
        <v/>
      </c>
      <c r="G163" s="349"/>
      <c r="H163" s="349"/>
      <c r="I163" s="349"/>
      <c r="J163" s="349"/>
      <c r="K163" s="34"/>
      <c r="L163" s="34"/>
      <c r="M163" s="40"/>
      <c r="N163" s="40"/>
      <c r="O163" s="573" t="str">
        <f t="shared" si="27"/>
        <v/>
      </c>
      <c r="P163" s="573" t="str">
        <f t="shared" si="28"/>
        <v/>
      </c>
      <c r="Q163" s="35"/>
      <c r="R163" s="20" t="str">
        <f t="shared" si="29"/>
        <v/>
      </c>
      <c r="S163" s="20" t="str">
        <f t="shared" si="30"/>
        <v/>
      </c>
      <c r="T163" s="20" t="str">
        <f t="shared" si="31"/>
        <v/>
      </c>
      <c r="U163" s="20" t="str">
        <f t="shared" si="32"/>
        <v/>
      </c>
      <c r="V163" s="20" t="str">
        <f t="shared" si="33"/>
        <v/>
      </c>
      <c r="W163" s="20" t="str">
        <f t="shared" si="34"/>
        <v/>
      </c>
      <c r="X163" s="20" t="str">
        <f t="shared" si="35"/>
        <v/>
      </c>
      <c r="Y163" s="20" t="str">
        <f t="shared" si="36"/>
        <v/>
      </c>
      <c r="Z163" s="333" t="b">
        <f t="shared" si="37"/>
        <v>0</v>
      </c>
      <c r="AA163" s="219">
        <f t="shared" si="39"/>
        <v>1</v>
      </c>
    </row>
    <row r="164" spans="1:27" ht="15.75" x14ac:dyDescent="0.2">
      <c r="A164" s="216">
        <v>155</v>
      </c>
      <c r="B164" s="39"/>
      <c r="C164" s="39"/>
      <c r="D164" s="38"/>
      <c r="E164" s="40"/>
      <c r="F164" s="36" t="str">
        <f t="shared" si="38"/>
        <v/>
      </c>
      <c r="G164" s="349"/>
      <c r="H164" s="349"/>
      <c r="I164" s="349"/>
      <c r="J164" s="349"/>
      <c r="K164" s="34"/>
      <c r="L164" s="34"/>
      <c r="M164" s="40"/>
      <c r="N164" s="40"/>
      <c r="O164" s="573" t="str">
        <f t="shared" si="27"/>
        <v/>
      </c>
      <c r="P164" s="573" t="str">
        <f t="shared" si="28"/>
        <v/>
      </c>
      <c r="Q164" s="35"/>
      <c r="R164" s="20" t="str">
        <f t="shared" si="29"/>
        <v/>
      </c>
      <c r="S164" s="20" t="str">
        <f t="shared" si="30"/>
        <v/>
      </c>
      <c r="T164" s="20" t="str">
        <f t="shared" si="31"/>
        <v/>
      </c>
      <c r="U164" s="20" t="str">
        <f t="shared" si="32"/>
        <v/>
      </c>
      <c r="V164" s="20" t="str">
        <f t="shared" si="33"/>
        <v/>
      </c>
      <c r="W164" s="20" t="str">
        <f t="shared" si="34"/>
        <v/>
      </c>
      <c r="X164" s="20" t="str">
        <f t="shared" si="35"/>
        <v/>
      </c>
      <c r="Y164" s="20" t="str">
        <f t="shared" si="36"/>
        <v/>
      </c>
      <c r="Z164" s="333" t="b">
        <f t="shared" si="37"/>
        <v>0</v>
      </c>
      <c r="AA164" s="219">
        <f t="shared" si="39"/>
        <v>1</v>
      </c>
    </row>
    <row r="165" spans="1:27" ht="15.75" x14ac:dyDescent="0.2">
      <c r="A165" s="216">
        <v>156</v>
      </c>
      <c r="B165" s="39"/>
      <c r="C165" s="39"/>
      <c r="D165" s="38"/>
      <c r="E165" s="40"/>
      <c r="F165" s="36" t="str">
        <f t="shared" si="38"/>
        <v/>
      </c>
      <c r="G165" s="349"/>
      <c r="H165" s="349"/>
      <c r="I165" s="349"/>
      <c r="J165" s="349"/>
      <c r="K165" s="34"/>
      <c r="L165" s="34"/>
      <c r="M165" s="40"/>
      <c r="N165" s="40"/>
      <c r="O165" s="573" t="str">
        <f t="shared" si="27"/>
        <v/>
      </c>
      <c r="P165" s="573" t="str">
        <f t="shared" si="28"/>
        <v/>
      </c>
      <c r="Q165" s="35"/>
      <c r="R165" s="20" t="str">
        <f t="shared" si="29"/>
        <v/>
      </c>
      <c r="S165" s="20" t="str">
        <f t="shared" si="30"/>
        <v/>
      </c>
      <c r="T165" s="20" t="str">
        <f t="shared" si="31"/>
        <v/>
      </c>
      <c r="U165" s="20" t="str">
        <f t="shared" si="32"/>
        <v/>
      </c>
      <c r="V165" s="20" t="str">
        <f t="shared" si="33"/>
        <v/>
      </c>
      <c r="W165" s="20" t="str">
        <f t="shared" si="34"/>
        <v/>
      </c>
      <c r="X165" s="20" t="str">
        <f t="shared" si="35"/>
        <v/>
      </c>
      <c r="Y165" s="20" t="str">
        <f t="shared" si="36"/>
        <v/>
      </c>
      <c r="Z165" s="333" t="b">
        <f t="shared" si="37"/>
        <v>0</v>
      </c>
      <c r="AA165" s="219">
        <f t="shared" si="39"/>
        <v>1</v>
      </c>
    </row>
    <row r="166" spans="1:27" ht="15.75" x14ac:dyDescent="0.2">
      <c r="A166" s="216">
        <v>157</v>
      </c>
      <c r="B166" s="39"/>
      <c r="C166" s="39"/>
      <c r="D166" s="38"/>
      <c r="E166" s="40"/>
      <c r="F166" s="36" t="str">
        <f t="shared" si="38"/>
        <v/>
      </c>
      <c r="G166" s="349"/>
      <c r="H166" s="349"/>
      <c r="I166" s="349"/>
      <c r="J166" s="349"/>
      <c r="K166" s="34"/>
      <c r="L166" s="34"/>
      <c r="M166" s="40"/>
      <c r="N166" s="40"/>
      <c r="O166" s="573" t="str">
        <f t="shared" si="27"/>
        <v/>
      </c>
      <c r="P166" s="573" t="str">
        <f t="shared" si="28"/>
        <v/>
      </c>
      <c r="Q166" s="35"/>
      <c r="R166" s="20" t="str">
        <f t="shared" si="29"/>
        <v/>
      </c>
      <c r="S166" s="20" t="str">
        <f t="shared" si="30"/>
        <v/>
      </c>
      <c r="T166" s="20" t="str">
        <f t="shared" si="31"/>
        <v/>
      </c>
      <c r="U166" s="20" t="str">
        <f t="shared" si="32"/>
        <v/>
      </c>
      <c r="V166" s="20" t="str">
        <f t="shared" si="33"/>
        <v/>
      </c>
      <c r="W166" s="20" t="str">
        <f t="shared" si="34"/>
        <v/>
      </c>
      <c r="X166" s="20" t="str">
        <f t="shared" si="35"/>
        <v/>
      </c>
      <c r="Y166" s="20" t="str">
        <f t="shared" si="36"/>
        <v/>
      </c>
      <c r="Z166" s="333" t="b">
        <f t="shared" si="37"/>
        <v>0</v>
      </c>
      <c r="AA166" s="219">
        <f t="shared" si="39"/>
        <v>1</v>
      </c>
    </row>
    <row r="167" spans="1:27" ht="15.75" x14ac:dyDescent="0.2">
      <c r="A167" s="216">
        <v>158</v>
      </c>
      <c r="B167" s="39"/>
      <c r="C167" s="39"/>
      <c r="D167" s="38"/>
      <c r="E167" s="40"/>
      <c r="F167" s="36" t="str">
        <f t="shared" si="38"/>
        <v/>
      </c>
      <c r="G167" s="349"/>
      <c r="H167" s="349"/>
      <c r="I167" s="349"/>
      <c r="J167" s="349"/>
      <c r="K167" s="34"/>
      <c r="L167" s="34"/>
      <c r="M167" s="40"/>
      <c r="N167" s="40"/>
      <c r="O167" s="573" t="str">
        <f t="shared" si="27"/>
        <v/>
      </c>
      <c r="P167" s="573" t="str">
        <f t="shared" si="28"/>
        <v/>
      </c>
      <c r="Q167" s="35"/>
      <c r="R167" s="20" t="str">
        <f t="shared" si="29"/>
        <v/>
      </c>
      <c r="S167" s="20" t="str">
        <f t="shared" si="30"/>
        <v/>
      </c>
      <c r="T167" s="20" t="str">
        <f t="shared" si="31"/>
        <v/>
      </c>
      <c r="U167" s="20" t="str">
        <f t="shared" si="32"/>
        <v/>
      </c>
      <c r="V167" s="20" t="str">
        <f t="shared" si="33"/>
        <v/>
      </c>
      <c r="W167" s="20" t="str">
        <f t="shared" si="34"/>
        <v/>
      </c>
      <c r="X167" s="20" t="str">
        <f t="shared" si="35"/>
        <v/>
      </c>
      <c r="Y167" s="20" t="str">
        <f t="shared" si="36"/>
        <v/>
      </c>
      <c r="Z167" s="333" t="b">
        <f t="shared" si="37"/>
        <v>0</v>
      </c>
      <c r="AA167" s="219">
        <f t="shared" si="39"/>
        <v>1</v>
      </c>
    </row>
    <row r="168" spans="1:27" ht="15.75" x14ac:dyDescent="0.2">
      <c r="A168" s="216">
        <v>159</v>
      </c>
      <c r="B168" s="39"/>
      <c r="C168" s="39"/>
      <c r="D168" s="38"/>
      <c r="E168" s="40"/>
      <c r="F168" s="36" t="str">
        <f t="shared" si="38"/>
        <v/>
      </c>
      <c r="G168" s="349"/>
      <c r="H168" s="349"/>
      <c r="I168" s="349"/>
      <c r="J168" s="349"/>
      <c r="K168" s="34"/>
      <c r="L168" s="34"/>
      <c r="M168" s="40"/>
      <c r="N168" s="40"/>
      <c r="O168" s="573" t="str">
        <f t="shared" si="27"/>
        <v/>
      </c>
      <c r="P168" s="573" t="str">
        <f t="shared" si="28"/>
        <v/>
      </c>
      <c r="Q168" s="35"/>
      <c r="R168" s="20" t="str">
        <f t="shared" si="29"/>
        <v/>
      </c>
      <c r="S168" s="20" t="str">
        <f t="shared" si="30"/>
        <v/>
      </c>
      <c r="T168" s="20" t="str">
        <f t="shared" si="31"/>
        <v/>
      </c>
      <c r="U168" s="20" t="str">
        <f t="shared" si="32"/>
        <v/>
      </c>
      <c r="V168" s="20" t="str">
        <f t="shared" si="33"/>
        <v/>
      </c>
      <c r="W168" s="20" t="str">
        <f t="shared" si="34"/>
        <v/>
      </c>
      <c r="X168" s="20" t="str">
        <f t="shared" si="35"/>
        <v/>
      </c>
      <c r="Y168" s="20" t="str">
        <f t="shared" si="36"/>
        <v/>
      </c>
      <c r="Z168" s="333" t="b">
        <f t="shared" si="37"/>
        <v>0</v>
      </c>
      <c r="AA168" s="219">
        <f t="shared" si="39"/>
        <v>1</v>
      </c>
    </row>
    <row r="169" spans="1:27" ht="15.75" x14ac:dyDescent="0.2">
      <c r="A169" s="216">
        <v>160</v>
      </c>
      <c r="B169" s="39"/>
      <c r="C169" s="39"/>
      <c r="D169" s="38"/>
      <c r="E169" s="40"/>
      <c r="F169" s="36" t="str">
        <f t="shared" si="38"/>
        <v/>
      </c>
      <c r="G169" s="349"/>
      <c r="H169" s="349"/>
      <c r="I169" s="349"/>
      <c r="J169" s="349"/>
      <c r="K169" s="34"/>
      <c r="L169" s="34"/>
      <c r="M169" s="40"/>
      <c r="N169" s="40"/>
      <c r="O169" s="573" t="str">
        <f t="shared" si="27"/>
        <v/>
      </c>
      <c r="P169" s="573" t="str">
        <f t="shared" si="28"/>
        <v/>
      </c>
      <c r="Q169" s="35"/>
      <c r="R169" s="20" t="str">
        <f t="shared" si="29"/>
        <v/>
      </c>
      <c r="S169" s="20" t="str">
        <f t="shared" si="30"/>
        <v/>
      </c>
      <c r="T169" s="20" t="str">
        <f t="shared" si="31"/>
        <v/>
      </c>
      <c r="U169" s="20" t="str">
        <f t="shared" si="32"/>
        <v/>
      </c>
      <c r="V169" s="20" t="str">
        <f t="shared" si="33"/>
        <v/>
      </c>
      <c r="W169" s="20" t="str">
        <f t="shared" si="34"/>
        <v/>
      </c>
      <c r="X169" s="20" t="str">
        <f t="shared" si="35"/>
        <v/>
      </c>
      <c r="Y169" s="20" t="str">
        <f t="shared" si="36"/>
        <v/>
      </c>
      <c r="Z169" s="333" t="b">
        <f t="shared" si="37"/>
        <v>0</v>
      </c>
      <c r="AA169" s="219">
        <f t="shared" si="39"/>
        <v>1</v>
      </c>
    </row>
    <row r="170" spans="1:27" ht="15.75" x14ac:dyDescent="0.2">
      <c r="A170" s="216">
        <v>161</v>
      </c>
      <c r="B170" s="39"/>
      <c r="C170" s="39"/>
      <c r="D170" s="38"/>
      <c r="E170" s="40"/>
      <c r="F170" s="36" t="str">
        <f t="shared" si="38"/>
        <v/>
      </c>
      <c r="G170" s="349"/>
      <c r="H170" s="349"/>
      <c r="I170" s="349"/>
      <c r="J170" s="349"/>
      <c r="K170" s="34"/>
      <c r="L170" s="34"/>
      <c r="M170" s="40"/>
      <c r="N170" s="40"/>
      <c r="O170" s="573" t="str">
        <f t="shared" si="27"/>
        <v/>
      </c>
      <c r="P170" s="573" t="str">
        <f t="shared" si="28"/>
        <v/>
      </c>
      <c r="Q170" s="35"/>
      <c r="R170" s="20" t="str">
        <f t="shared" si="29"/>
        <v/>
      </c>
      <c r="S170" s="20" t="str">
        <f t="shared" si="30"/>
        <v/>
      </c>
      <c r="T170" s="20" t="str">
        <f t="shared" si="31"/>
        <v/>
      </c>
      <c r="U170" s="20" t="str">
        <f t="shared" si="32"/>
        <v/>
      </c>
      <c r="V170" s="20" t="str">
        <f t="shared" si="33"/>
        <v/>
      </c>
      <c r="W170" s="20" t="str">
        <f t="shared" si="34"/>
        <v/>
      </c>
      <c r="X170" s="20" t="str">
        <f t="shared" si="35"/>
        <v/>
      </c>
      <c r="Y170" s="20" t="str">
        <f t="shared" si="36"/>
        <v/>
      </c>
      <c r="Z170" s="333" t="b">
        <f t="shared" si="37"/>
        <v>0</v>
      </c>
      <c r="AA170" s="219">
        <f t="shared" si="39"/>
        <v>1</v>
      </c>
    </row>
    <row r="171" spans="1:27" ht="15.75" x14ac:dyDescent="0.2">
      <c r="A171" s="216">
        <v>162</v>
      </c>
      <c r="B171" s="39"/>
      <c r="C171" s="39"/>
      <c r="D171" s="38"/>
      <c r="E171" s="40"/>
      <c r="F171" s="36" t="str">
        <f t="shared" si="38"/>
        <v/>
      </c>
      <c r="G171" s="349"/>
      <c r="H171" s="349"/>
      <c r="I171" s="349"/>
      <c r="J171" s="349"/>
      <c r="K171" s="34"/>
      <c r="L171" s="34"/>
      <c r="M171" s="40"/>
      <c r="N171" s="40"/>
      <c r="O171" s="573" t="str">
        <f t="shared" si="27"/>
        <v/>
      </c>
      <c r="P171" s="573" t="str">
        <f t="shared" si="28"/>
        <v/>
      </c>
      <c r="Q171" s="35"/>
      <c r="R171" s="20" t="str">
        <f t="shared" si="29"/>
        <v/>
      </c>
      <c r="S171" s="20" t="str">
        <f t="shared" si="30"/>
        <v/>
      </c>
      <c r="T171" s="20" t="str">
        <f t="shared" si="31"/>
        <v/>
      </c>
      <c r="U171" s="20" t="str">
        <f t="shared" si="32"/>
        <v/>
      </c>
      <c r="V171" s="20" t="str">
        <f t="shared" si="33"/>
        <v/>
      </c>
      <c r="W171" s="20" t="str">
        <f t="shared" si="34"/>
        <v/>
      </c>
      <c r="X171" s="20" t="str">
        <f t="shared" si="35"/>
        <v/>
      </c>
      <c r="Y171" s="20" t="str">
        <f t="shared" si="36"/>
        <v/>
      </c>
      <c r="Z171" s="333" t="b">
        <f t="shared" si="37"/>
        <v>0</v>
      </c>
      <c r="AA171" s="219">
        <f t="shared" si="39"/>
        <v>1</v>
      </c>
    </row>
    <row r="172" spans="1:27" ht="15.75" x14ac:dyDescent="0.2">
      <c r="A172" s="216">
        <v>163</v>
      </c>
      <c r="B172" s="39"/>
      <c r="C172" s="39"/>
      <c r="D172" s="38"/>
      <c r="E172" s="40"/>
      <c r="F172" s="36" t="str">
        <f t="shared" si="38"/>
        <v/>
      </c>
      <c r="G172" s="349"/>
      <c r="H172" s="349"/>
      <c r="I172" s="349"/>
      <c r="J172" s="349"/>
      <c r="K172" s="34"/>
      <c r="L172" s="34"/>
      <c r="M172" s="40"/>
      <c r="N172" s="40"/>
      <c r="O172" s="573" t="str">
        <f t="shared" si="27"/>
        <v/>
      </c>
      <c r="P172" s="573" t="str">
        <f t="shared" si="28"/>
        <v/>
      </c>
      <c r="Q172" s="35"/>
      <c r="R172" s="20" t="str">
        <f t="shared" si="29"/>
        <v/>
      </c>
      <c r="S172" s="20" t="str">
        <f t="shared" si="30"/>
        <v/>
      </c>
      <c r="T172" s="20" t="str">
        <f t="shared" si="31"/>
        <v/>
      </c>
      <c r="U172" s="20" t="str">
        <f t="shared" si="32"/>
        <v/>
      </c>
      <c r="V172" s="20" t="str">
        <f t="shared" si="33"/>
        <v/>
      </c>
      <c r="W172" s="20" t="str">
        <f t="shared" si="34"/>
        <v/>
      </c>
      <c r="X172" s="20" t="str">
        <f t="shared" si="35"/>
        <v/>
      </c>
      <c r="Y172" s="20" t="str">
        <f t="shared" si="36"/>
        <v/>
      </c>
      <c r="Z172" s="333" t="b">
        <f t="shared" si="37"/>
        <v>0</v>
      </c>
      <c r="AA172" s="219">
        <f t="shared" si="39"/>
        <v>1</v>
      </c>
    </row>
    <row r="173" spans="1:27" ht="15.75" x14ac:dyDescent="0.2">
      <c r="A173" s="216">
        <v>164</v>
      </c>
      <c r="B173" s="39"/>
      <c r="C173" s="39"/>
      <c r="D173" s="38"/>
      <c r="E173" s="40"/>
      <c r="F173" s="36" t="str">
        <f t="shared" si="38"/>
        <v/>
      </c>
      <c r="G173" s="349"/>
      <c r="H173" s="349"/>
      <c r="I173" s="349"/>
      <c r="J173" s="349"/>
      <c r="K173" s="34"/>
      <c r="L173" s="34"/>
      <c r="M173" s="40"/>
      <c r="N173" s="40"/>
      <c r="O173" s="573" t="str">
        <f t="shared" si="27"/>
        <v/>
      </c>
      <c r="P173" s="573" t="str">
        <f t="shared" si="28"/>
        <v/>
      </c>
      <c r="Q173" s="35"/>
      <c r="R173" s="20" t="str">
        <f t="shared" si="29"/>
        <v/>
      </c>
      <c r="S173" s="20" t="str">
        <f t="shared" si="30"/>
        <v/>
      </c>
      <c r="T173" s="20" t="str">
        <f t="shared" si="31"/>
        <v/>
      </c>
      <c r="U173" s="20" t="str">
        <f t="shared" si="32"/>
        <v/>
      </c>
      <c r="V173" s="20" t="str">
        <f t="shared" si="33"/>
        <v/>
      </c>
      <c r="W173" s="20" t="str">
        <f t="shared" si="34"/>
        <v/>
      </c>
      <c r="X173" s="20" t="str">
        <f t="shared" si="35"/>
        <v/>
      </c>
      <c r="Y173" s="20" t="str">
        <f t="shared" si="36"/>
        <v/>
      </c>
      <c r="Z173" s="333" t="b">
        <f t="shared" si="37"/>
        <v>0</v>
      </c>
      <c r="AA173" s="219">
        <f t="shared" si="39"/>
        <v>1</v>
      </c>
    </row>
    <row r="174" spans="1:27" ht="15.75" x14ac:dyDescent="0.2">
      <c r="A174" s="216">
        <v>165</v>
      </c>
      <c r="B174" s="39"/>
      <c r="C174" s="39"/>
      <c r="D174" s="38"/>
      <c r="E174" s="40"/>
      <c r="F174" s="36" t="str">
        <f t="shared" si="38"/>
        <v/>
      </c>
      <c r="G174" s="349"/>
      <c r="H174" s="349"/>
      <c r="I174" s="349"/>
      <c r="J174" s="349"/>
      <c r="K174" s="34"/>
      <c r="L174" s="34"/>
      <c r="M174" s="40"/>
      <c r="N174" s="40"/>
      <c r="O174" s="573" t="str">
        <f t="shared" si="27"/>
        <v/>
      </c>
      <c r="P174" s="573" t="str">
        <f t="shared" si="28"/>
        <v/>
      </c>
      <c r="Q174" s="35"/>
      <c r="R174" s="20" t="str">
        <f t="shared" si="29"/>
        <v/>
      </c>
      <c r="S174" s="20" t="str">
        <f t="shared" si="30"/>
        <v/>
      </c>
      <c r="T174" s="20" t="str">
        <f t="shared" si="31"/>
        <v/>
      </c>
      <c r="U174" s="20" t="str">
        <f t="shared" si="32"/>
        <v/>
      </c>
      <c r="V174" s="20" t="str">
        <f t="shared" si="33"/>
        <v/>
      </c>
      <c r="W174" s="20" t="str">
        <f t="shared" si="34"/>
        <v/>
      </c>
      <c r="X174" s="20" t="str">
        <f t="shared" si="35"/>
        <v/>
      </c>
      <c r="Y174" s="20" t="str">
        <f t="shared" si="36"/>
        <v/>
      </c>
      <c r="Z174" s="333" t="b">
        <f t="shared" si="37"/>
        <v>0</v>
      </c>
      <c r="AA174" s="219">
        <f t="shared" si="39"/>
        <v>1</v>
      </c>
    </row>
    <row r="175" spans="1:27" ht="15.75" x14ac:dyDescent="0.2">
      <c r="A175" s="216">
        <v>166</v>
      </c>
      <c r="B175" s="39"/>
      <c r="C175" s="39"/>
      <c r="D175" s="38"/>
      <c r="E175" s="40"/>
      <c r="F175" s="36" t="str">
        <f t="shared" si="38"/>
        <v/>
      </c>
      <c r="G175" s="349"/>
      <c r="H175" s="349"/>
      <c r="I175" s="349"/>
      <c r="J175" s="349"/>
      <c r="K175" s="34"/>
      <c r="L175" s="34"/>
      <c r="M175" s="40"/>
      <c r="N175" s="40"/>
      <c r="O175" s="573" t="str">
        <f t="shared" si="27"/>
        <v/>
      </c>
      <c r="P175" s="573" t="str">
        <f t="shared" si="28"/>
        <v/>
      </c>
      <c r="Q175" s="35"/>
      <c r="R175" s="20" t="str">
        <f t="shared" si="29"/>
        <v/>
      </c>
      <c r="S175" s="20" t="str">
        <f t="shared" si="30"/>
        <v/>
      </c>
      <c r="T175" s="20" t="str">
        <f t="shared" si="31"/>
        <v/>
      </c>
      <c r="U175" s="20" t="str">
        <f t="shared" si="32"/>
        <v/>
      </c>
      <c r="V175" s="20" t="str">
        <f t="shared" si="33"/>
        <v/>
      </c>
      <c r="W175" s="20" t="str">
        <f t="shared" si="34"/>
        <v/>
      </c>
      <c r="X175" s="20" t="str">
        <f t="shared" si="35"/>
        <v/>
      </c>
      <c r="Y175" s="20" t="str">
        <f t="shared" si="36"/>
        <v/>
      </c>
      <c r="Z175" s="333" t="b">
        <f t="shared" si="37"/>
        <v>0</v>
      </c>
      <c r="AA175" s="219">
        <f t="shared" si="39"/>
        <v>1</v>
      </c>
    </row>
    <row r="176" spans="1:27" ht="15.75" x14ac:dyDescent="0.2">
      <c r="A176" s="216">
        <v>167</v>
      </c>
      <c r="B176" s="39"/>
      <c r="C176" s="39"/>
      <c r="D176" s="38"/>
      <c r="E176" s="40"/>
      <c r="F176" s="36" t="str">
        <f t="shared" si="38"/>
        <v/>
      </c>
      <c r="G176" s="349"/>
      <c r="H176" s="349"/>
      <c r="I176" s="349"/>
      <c r="J176" s="349"/>
      <c r="K176" s="34"/>
      <c r="L176" s="34"/>
      <c r="M176" s="40"/>
      <c r="N176" s="40"/>
      <c r="O176" s="573" t="str">
        <f t="shared" si="27"/>
        <v/>
      </c>
      <c r="P176" s="573" t="str">
        <f t="shared" si="28"/>
        <v/>
      </c>
      <c r="Q176" s="35"/>
      <c r="R176" s="20" t="str">
        <f t="shared" si="29"/>
        <v/>
      </c>
      <c r="S176" s="20" t="str">
        <f t="shared" si="30"/>
        <v/>
      </c>
      <c r="T176" s="20" t="str">
        <f t="shared" si="31"/>
        <v/>
      </c>
      <c r="U176" s="20" t="str">
        <f t="shared" si="32"/>
        <v/>
      </c>
      <c r="V176" s="20" t="str">
        <f t="shared" si="33"/>
        <v/>
      </c>
      <c r="W176" s="20" t="str">
        <f t="shared" si="34"/>
        <v/>
      </c>
      <c r="X176" s="20" t="str">
        <f t="shared" si="35"/>
        <v/>
      </c>
      <c r="Y176" s="20" t="str">
        <f t="shared" si="36"/>
        <v/>
      </c>
      <c r="Z176" s="333" t="b">
        <f t="shared" si="37"/>
        <v>0</v>
      </c>
      <c r="AA176" s="219">
        <f t="shared" si="39"/>
        <v>1</v>
      </c>
    </row>
    <row r="177" spans="1:27" ht="15.75" x14ac:dyDescent="0.2">
      <c r="A177" s="216">
        <v>168</v>
      </c>
      <c r="B177" s="39"/>
      <c r="C177" s="39"/>
      <c r="D177" s="38"/>
      <c r="E177" s="40"/>
      <c r="F177" s="36" t="str">
        <f t="shared" si="38"/>
        <v/>
      </c>
      <c r="G177" s="349"/>
      <c r="H177" s="349"/>
      <c r="I177" s="349"/>
      <c r="J177" s="349"/>
      <c r="K177" s="34"/>
      <c r="L177" s="34"/>
      <c r="M177" s="40"/>
      <c r="N177" s="40"/>
      <c r="O177" s="573" t="str">
        <f t="shared" si="27"/>
        <v/>
      </c>
      <c r="P177" s="573" t="str">
        <f t="shared" si="28"/>
        <v/>
      </c>
      <c r="Q177" s="35"/>
      <c r="R177" s="20" t="str">
        <f t="shared" si="29"/>
        <v/>
      </c>
      <c r="S177" s="20" t="str">
        <f t="shared" si="30"/>
        <v/>
      </c>
      <c r="T177" s="20" t="str">
        <f t="shared" si="31"/>
        <v/>
      </c>
      <c r="U177" s="20" t="str">
        <f t="shared" si="32"/>
        <v/>
      </c>
      <c r="V177" s="20" t="str">
        <f t="shared" si="33"/>
        <v/>
      </c>
      <c r="W177" s="20" t="str">
        <f t="shared" si="34"/>
        <v/>
      </c>
      <c r="X177" s="20" t="str">
        <f t="shared" si="35"/>
        <v/>
      </c>
      <c r="Y177" s="20" t="str">
        <f t="shared" si="36"/>
        <v/>
      </c>
      <c r="Z177" s="333" t="b">
        <f t="shared" si="37"/>
        <v>0</v>
      </c>
      <c r="AA177" s="219">
        <f t="shared" si="39"/>
        <v>1</v>
      </c>
    </row>
    <row r="178" spans="1:27" ht="15.75" x14ac:dyDescent="0.2">
      <c r="A178" s="216">
        <v>169</v>
      </c>
      <c r="B178" s="39"/>
      <c r="C178" s="39"/>
      <c r="D178" s="38"/>
      <c r="E178" s="40"/>
      <c r="F178" s="36" t="str">
        <f t="shared" si="38"/>
        <v/>
      </c>
      <c r="G178" s="349"/>
      <c r="H178" s="349"/>
      <c r="I178" s="349"/>
      <c r="J178" s="349"/>
      <c r="K178" s="34"/>
      <c r="L178" s="34"/>
      <c r="M178" s="40"/>
      <c r="N178" s="40"/>
      <c r="O178" s="573" t="str">
        <f t="shared" si="27"/>
        <v/>
      </c>
      <c r="P178" s="573" t="str">
        <f t="shared" si="28"/>
        <v/>
      </c>
      <c r="Q178" s="35"/>
      <c r="R178" s="20" t="str">
        <f t="shared" si="29"/>
        <v/>
      </c>
      <c r="S178" s="20" t="str">
        <f t="shared" si="30"/>
        <v/>
      </c>
      <c r="T178" s="20" t="str">
        <f t="shared" si="31"/>
        <v/>
      </c>
      <c r="U178" s="20" t="str">
        <f t="shared" si="32"/>
        <v/>
      </c>
      <c r="V178" s="20" t="str">
        <f t="shared" si="33"/>
        <v/>
      </c>
      <c r="W178" s="20" t="str">
        <f t="shared" si="34"/>
        <v/>
      </c>
      <c r="X178" s="20" t="str">
        <f t="shared" si="35"/>
        <v/>
      </c>
      <c r="Y178" s="20" t="str">
        <f t="shared" si="36"/>
        <v/>
      </c>
      <c r="Z178" s="333" t="b">
        <f t="shared" si="37"/>
        <v>0</v>
      </c>
      <c r="AA178" s="219">
        <f t="shared" si="39"/>
        <v>1</v>
      </c>
    </row>
    <row r="179" spans="1:27" ht="15.75" x14ac:dyDescent="0.2">
      <c r="A179" s="216">
        <v>170</v>
      </c>
      <c r="B179" s="39"/>
      <c r="C179" s="39"/>
      <c r="D179" s="38"/>
      <c r="E179" s="40"/>
      <c r="F179" s="36" t="str">
        <f t="shared" si="38"/>
        <v/>
      </c>
      <c r="G179" s="349"/>
      <c r="H179" s="349"/>
      <c r="I179" s="349"/>
      <c r="J179" s="349"/>
      <c r="K179" s="34"/>
      <c r="L179" s="34"/>
      <c r="M179" s="40"/>
      <c r="N179" s="40"/>
      <c r="O179" s="573" t="str">
        <f t="shared" si="27"/>
        <v/>
      </c>
      <c r="P179" s="573" t="str">
        <f t="shared" si="28"/>
        <v/>
      </c>
      <c r="Q179" s="35"/>
      <c r="R179" s="20" t="str">
        <f t="shared" si="29"/>
        <v/>
      </c>
      <c r="S179" s="20" t="str">
        <f t="shared" si="30"/>
        <v/>
      </c>
      <c r="T179" s="20" t="str">
        <f t="shared" si="31"/>
        <v/>
      </c>
      <c r="U179" s="20" t="str">
        <f t="shared" si="32"/>
        <v/>
      </c>
      <c r="V179" s="20" t="str">
        <f t="shared" si="33"/>
        <v/>
      </c>
      <c r="W179" s="20" t="str">
        <f t="shared" si="34"/>
        <v/>
      </c>
      <c r="X179" s="20" t="str">
        <f t="shared" si="35"/>
        <v/>
      </c>
      <c r="Y179" s="20" t="str">
        <f t="shared" si="36"/>
        <v/>
      </c>
      <c r="Z179" s="333" t="b">
        <f t="shared" si="37"/>
        <v>0</v>
      </c>
      <c r="AA179" s="219">
        <f t="shared" si="39"/>
        <v>1</v>
      </c>
    </row>
    <row r="180" spans="1:27" ht="15.75" x14ac:dyDescent="0.2">
      <c r="A180" s="216">
        <v>171</v>
      </c>
      <c r="B180" s="39"/>
      <c r="C180" s="39"/>
      <c r="D180" s="38"/>
      <c r="E180" s="40"/>
      <c r="F180" s="36" t="str">
        <f t="shared" si="38"/>
        <v/>
      </c>
      <c r="G180" s="349"/>
      <c r="H180" s="349"/>
      <c r="I180" s="349"/>
      <c r="J180" s="349"/>
      <c r="K180" s="34"/>
      <c r="L180" s="34"/>
      <c r="M180" s="40"/>
      <c r="N180" s="40"/>
      <c r="O180" s="573" t="str">
        <f t="shared" si="27"/>
        <v/>
      </c>
      <c r="P180" s="573" t="str">
        <f t="shared" si="28"/>
        <v/>
      </c>
      <c r="Q180" s="35"/>
      <c r="R180" s="20" t="str">
        <f t="shared" si="29"/>
        <v/>
      </c>
      <c r="S180" s="20" t="str">
        <f t="shared" si="30"/>
        <v/>
      </c>
      <c r="T180" s="20" t="str">
        <f t="shared" si="31"/>
        <v/>
      </c>
      <c r="U180" s="20" t="str">
        <f t="shared" si="32"/>
        <v/>
      </c>
      <c r="V180" s="20" t="str">
        <f t="shared" si="33"/>
        <v/>
      </c>
      <c r="W180" s="20" t="str">
        <f t="shared" si="34"/>
        <v/>
      </c>
      <c r="X180" s="20" t="str">
        <f t="shared" si="35"/>
        <v/>
      </c>
      <c r="Y180" s="20" t="str">
        <f t="shared" si="36"/>
        <v/>
      </c>
      <c r="Z180" s="333" t="b">
        <f t="shared" si="37"/>
        <v>0</v>
      </c>
      <c r="AA180" s="219">
        <f t="shared" si="39"/>
        <v>1</v>
      </c>
    </row>
    <row r="181" spans="1:27" ht="15.75" x14ac:dyDescent="0.2">
      <c r="A181" s="216">
        <v>172</v>
      </c>
      <c r="B181" s="39"/>
      <c r="C181" s="39"/>
      <c r="D181" s="38"/>
      <c r="E181" s="40"/>
      <c r="F181" s="36" t="str">
        <f t="shared" si="38"/>
        <v/>
      </c>
      <c r="G181" s="349"/>
      <c r="H181" s="349"/>
      <c r="I181" s="349"/>
      <c r="J181" s="349"/>
      <c r="K181" s="34"/>
      <c r="L181" s="34"/>
      <c r="M181" s="40"/>
      <c r="N181" s="40"/>
      <c r="O181" s="573" t="str">
        <f t="shared" si="27"/>
        <v/>
      </c>
      <c r="P181" s="573" t="str">
        <f t="shared" si="28"/>
        <v/>
      </c>
      <c r="Q181" s="35"/>
      <c r="R181" s="20" t="str">
        <f t="shared" si="29"/>
        <v/>
      </c>
      <c r="S181" s="20" t="str">
        <f t="shared" si="30"/>
        <v/>
      </c>
      <c r="T181" s="20" t="str">
        <f t="shared" si="31"/>
        <v/>
      </c>
      <c r="U181" s="20" t="str">
        <f t="shared" si="32"/>
        <v/>
      </c>
      <c r="V181" s="20" t="str">
        <f t="shared" si="33"/>
        <v/>
      </c>
      <c r="W181" s="20" t="str">
        <f t="shared" si="34"/>
        <v/>
      </c>
      <c r="X181" s="20" t="str">
        <f t="shared" si="35"/>
        <v/>
      </c>
      <c r="Y181" s="20" t="str">
        <f t="shared" si="36"/>
        <v/>
      </c>
      <c r="Z181" s="333" t="b">
        <f t="shared" si="37"/>
        <v>0</v>
      </c>
      <c r="AA181" s="219">
        <f t="shared" si="39"/>
        <v>1</v>
      </c>
    </row>
    <row r="182" spans="1:27" ht="15.75" x14ac:dyDescent="0.2">
      <c r="A182" s="216">
        <v>173</v>
      </c>
      <c r="B182" s="39"/>
      <c r="C182" s="39"/>
      <c r="D182" s="38"/>
      <c r="E182" s="40"/>
      <c r="F182" s="36" t="str">
        <f t="shared" si="38"/>
        <v/>
      </c>
      <c r="G182" s="349"/>
      <c r="H182" s="349"/>
      <c r="I182" s="349"/>
      <c r="J182" s="349"/>
      <c r="K182" s="34"/>
      <c r="L182" s="34"/>
      <c r="M182" s="40"/>
      <c r="N182" s="40"/>
      <c r="O182" s="573" t="str">
        <f t="shared" si="27"/>
        <v/>
      </c>
      <c r="P182" s="573" t="str">
        <f t="shared" si="28"/>
        <v/>
      </c>
      <c r="Q182" s="35"/>
      <c r="R182" s="20" t="str">
        <f t="shared" si="29"/>
        <v/>
      </c>
      <c r="S182" s="20" t="str">
        <f t="shared" si="30"/>
        <v/>
      </c>
      <c r="T182" s="20" t="str">
        <f t="shared" si="31"/>
        <v/>
      </c>
      <c r="U182" s="20" t="str">
        <f t="shared" si="32"/>
        <v/>
      </c>
      <c r="V182" s="20" t="str">
        <f t="shared" si="33"/>
        <v/>
      </c>
      <c r="W182" s="20" t="str">
        <f t="shared" si="34"/>
        <v/>
      </c>
      <c r="X182" s="20" t="str">
        <f t="shared" si="35"/>
        <v/>
      </c>
      <c r="Y182" s="20" t="str">
        <f t="shared" si="36"/>
        <v/>
      </c>
      <c r="Z182" s="333" t="b">
        <f t="shared" si="37"/>
        <v>0</v>
      </c>
      <c r="AA182" s="219">
        <f t="shared" si="39"/>
        <v>1</v>
      </c>
    </row>
    <row r="183" spans="1:27" ht="15.75" x14ac:dyDescent="0.2">
      <c r="A183" s="216">
        <v>174</v>
      </c>
      <c r="B183" s="39"/>
      <c r="C183" s="39"/>
      <c r="D183" s="38"/>
      <c r="E183" s="40"/>
      <c r="F183" s="36" t="str">
        <f t="shared" si="38"/>
        <v/>
      </c>
      <c r="G183" s="349"/>
      <c r="H183" s="349"/>
      <c r="I183" s="349"/>
      <c r="J183" s="349"/>
      <c r="K183" s="34"/>
      <c r="L183" s="34"/>
      <c r="M183" s="40"/>
      <c r="N183" s="40"/>
      <c r="O183" s="573" t="str">
        <f t="shared" si="27"/>
        <v/>
      </c>
      <c r="P183" s="573" t="str">
        <f t="shared" si="28"/>
        <v/>
      </c>
      <c r="Q183" s="35"/>
      <c r="R183" s="20" t="str">
        <f t="shared" si="29"/>
        <v/>
      </c>
      <c r="S183" s="20" t="str">
        <f t="shared" si="30"/>
        <v/>
      </c>
      <c r="T183" s="20" t="str">
        <f t="shared" si="31"/>
        <v/>
      </c>
      <c r="U183" s="20" t="str">
        <f t="shared" si="32"/>
        <v/>
      </c>
      <c r="V183" s="20" t="str">
        <f t="shared" si="33"/>
        <v/>
      </c>
      <c r="W183" s="20" t="str">
        <f t="shared" si="34"/>
        <v/>
      </c>
      <c r="X183" s="20" t="str">
        <f t="shared" si="35"/>
        <v/>
      </c>
      <c r="Y183" s="20" t="str">
        <f t="shared" si="36"/>
        <v/>
      </c>
      <c r="Z183" s="333" t="b">
        <f t="shared" si="37"/>
        <v>0</v>
      </c>
      <c r="AA183" s="219">
        <f t="shared" si="39"/>
        <v>1</v>
      </c>
    </row>
    <row r="184" spans="1:27" ht="15.75" x14ac:dyDescent="0.2">
      <c r="A184" s="216">
        <v>175</v>
      </c>
      <c r="B184" s="39"/>
      <c r="C184" s="39"/>
      <c r="D184" s="38"/>
      <c r="E184" s="40"/>
      <c r="F184" s="36" t="str">
        <f t="shared" si="38"/>
        <v/>
      </c>
      <c r="G184" s="349"/>
      <c r="H184" s="349"/>
      <c r="I184" s="349"/>
      <c r="J184" s="349"/>
      <c r="K184" s="34"/>
      <c r="L184" s="34"/>
      <c r="M184" s="40"/>
      <c r="N184" s="40"/>
      <c r="O184" s="573" t="str">
        <f t="shared" si="27"/>
        <v/>
      </c>
      <c r="P184" s="573" t="str">
        <f t="shared" si="28"/>
        <v/>
      </c>
      <c r="Q184" s="35"/>
      <c r="R184" s="20" t="str">
        <f t="shared" si="29"/>
        <v/>
      </c>
      <c r="S184" s="20" t="str">
        <f t="shared" si="30"/>
        <v/>
      </c>
      <c r="T184" s="20" t="str">
        <f t="shared" si="31"/>
        <v/>
      </c>
      <c r="U184" s="20" t="str">
        <f t="shared" si="32"/>
        <v/>
      </c>
      <c r="V184" s="20" t="str">
        <f t="shared" si="33"/>
        <v/>
      </c>
      <c r="W184" s="20" t="str">
        <f t="shared" si="34"/>
        <v/>
      </c>
      <c r="X184" s="20" t="str">
        <f t="shared" si="35"/>
        <v/>
      </c>
      <c r="Y184" s="20" t="str">
        <f t="shared" si="36"/>
        <v/>
      </c>
      <c r="Z184" s="333" t="b">
        <f t="shared" si="37"/>
        <v>0</v>
      </c>
      <c r="AA184" s="219">
        <f t="shared" si="39"/>
        <v>1</v>
      </c>
    </row>
    <row r="185" spans="1:27" ht="15.75" x14ac:dyDescent="0.2">
      <c r="A185" s="216">
        <v>176</v>
      </c>
      <c r="B185" s="39"/>
      <c r="C185" s="39"/>
      <c r="D185" s="38"/>
      <c r="E185" s="40"/>
      <c r="F185" s="36" t="str">
        <f t="shared" si="38"/>
        <v/>
      </c>
      <c r="G185" s="349"/>
      <c r="H185" s="349"/>
      <c r="I185" s="349"/>
      <c r="J185" s="349"/>
      <c r="K185" s="34"/>
      <c r="L185" s="34"/>
      <c r="M185" s="40"/>
      <c r="N185" s="40"/>
      <c r="O185" s="573" t="str">
        <f t="shared" si="27"/>
        <v/>
      </c>
      <c r="P185" s="573" t="str">
        <f t="shared" si="28"/>
        <v/>
      </c>
      <c r="Q185" s="35"/>
      <c r="R185" s="20" t="str">
        <f t="shared" si="29"/>
        <v/>
      </c>
      <c r="S185" s="20" t="str">
        <f t="shared" si="30"/>
        <v/>
      </c>
      <c r="T185" s="20" t="str">
        <f t="shared" si="31"/>
        <v/>
      </c>
      <c r="U185" s="20" t="str">
        <f t="shared" si="32"/>
        <v/>
      </c>
      <c r="V185" s="20" t="str">
        <f t="shared" si="33"/>
        <v/>
      </c>
      <c r="W185" s="20" t="str">
        <f t="shared" si="34"/>
        <v/>
      </c>
      <c r="X185" s="20" t="str">
        <f t="shared" si="35"/>
        <v/>
      </c>
      <c r="Y185" s="20" t="str">
        <f t="shared" si="36"/>
        <v/>
      </c>
      <c r="Z185" s="333" t="b">
        <f t="shared" si="37"/>
        <v>0</v>
      </c>
      <c r="AA185" s="219">
        <f t="shared" si="39"/>
        <v>1</v>
      </c>
    </row>
    <row r="186" spans="1:27" ht="15.75" x14ac:dyDescent="0.2">
      <c r="A186" s="216">
        <v>177</v>
      </c>
      <c r="B186" s="39"/>
      <c r="C186" s="39"/>
      <c r="D186" s="38"/>
      <c r="E186" s="40"/>
      <c r="F186" s="36" t="str">
        <f t="shared" si="38"/>
        <v/>
      </c>
      <c r="G186" s="349"/>
      <c r="H186" s="349"/>
      <c r="I186" s="349"/>
      <c r="J186" s="349"/>
      <c r="K186" s="34"/>
      <c r="L186" s="34"/>
      <c r="M186" s="40"/>
      <c r="N186" s="40"/>
      <c r="O186" s="573" t="str">
        <f t="shared" si="27"/>
        <v/>
      </c>
      <c r="P186" s="573" t="str">
        <f t="shared" si="28"/>
        <v/>
      </c>
      <c r="Q186" s="35"/>
      <c r="R186" s="20" t="str">
        <f t="shared" si="29"/>
        <v/>
      </c>
      <c r="S186" s="20" t="str">
        <f t="shared" si="30"/>
        <v/>
      </c>
      <c r="T186" s="20" t="str">
        <f t="shared" si="31"/>
        <v/>
      </c>
      <c r="U186" s="20" t="str">
        <f t="shared" si="32"/>
        <v/>
      </c>
      <c r="V186" s="20" t="str">
        <f t="shared" si="33"/>
        <v/>
      </c>
      <c r="W186" s="20" t="str">
        <f t="shared" si="34"/>
        <v/>
      </c>
      <c r="X186" s="20" t="str">
        <f t="shared" si="35"/>
        <v/>
      </c>
      <c r="Y186" s="20" t="str">
        <f t="shared" si="36"/>
        <v/>
      </c>
      <c r="Z186" s="333" t="b">
        <f t="shared" si="37"/>
        <v>0</v>
      </c>
      <c r="AA186" s="219">
        <f t="shared" si="39"/>
        <v>1</v>
      </c>
    </row>
    <row r="187" spans="1:27" ht="15.75" x14ac:dyDescent="0.2">
      <c r="A187" s="216">
        <v>178</v>
      </c>
      <c r="B187" s="39"/>
      <c r="C187" s="39"/>
      <c r="D187" s="38"/>
      <c r="E187" s="40"/>
      <c r="F187" s="36" t="str">
        <f t="shared" si="38"/>
        <v/>
      </c>
      <c r="G187" s="349"/>
      <c r="H187" s="349"/>
      <c r="I187" s="349"/>
      <c r="J187" s="349"/>
      <c r="K187" s="34"/>
      <c r="L187" s="34"/>
      <c r="M187" s="40"/>
      <c r="N187" s="40"/>
      <c r="O187" s="573" t="str">
        <f t="shared" si="27"/>
        <v/>
      </c>
      <c r="P187" s="573" t="str">
        <f t="shared" si="28"/>
        <v/>
      </c>
      <c r="Q187" s="35"/>
      <c r="R187" s="20" t="str">
        <f t="shared" si="29"/>
        <v/>
      </c>
      <c r="S187" s="20" t="str">
        <f t="shared" si="30"/>
        <v/>
      </c>
      <c r="T187" s="20" t="str">
        <f t="shared" si="31"/>
        <v/>
      </c>
      <c r="U187" s="20" t="str">
        <f t="shared" si="32"/>
        <v/>
      </c>
      <c r="V187" s="20" t="str">
        <f t="shared" si="33"/>
        <v/>
      </c>
      <c r="W187" s="20" t="str">
        <f t="shared" si="34"/>
        <v/>
      </c>
      <c r="X187" s="20" t="str">
        <f t="shared" si="35"/>
        <v/>
      </c>
      <c r="Y187" s="20" t="str">
        <f t="shared" si="36"/>
        <v/>
      </c>
      <c r="Z187" s="333" t="b">
        <f t="shared" si="37"/>
        <v>0</v>
      </c>
      <c r="AA187" s="219">
        <f t="shared" si="39"/>
        <v>1</v>
      </c>
    </row>
    <row r="188" spans="1:27" ht="15.75" x14ac:dyDescent="0.2">
      <c r="A188" s="216">
        <v>179</v>
      </c>
      <c r="B188" s="39"/>
      <c r="C188" s="39"/>
      <c r="D188" s="38"/>
      <c r="E188" s="40"/>
      <c r="F188" s="36" t="str">
        <f t="shared" si="38"/>
        <v/>
      </c>
      <c r="G188" s="349"/>
      <c r="H188" s="349"/>
      <c r="I188" s="349"/>
      <c r="J188" s="349"/>
      <c r="K188" s="34"/>
      <c r="L188" s="34"/>
      <c r="M188" s="40"/>
      <c r="N188" s="40"/>
      <c r="O188" s="573" t="str">
        <f t="shared" si="27"/>
        <v/>
      </c>
      <c r="P188" s="573" t="str">
        <f t="shared" si="28"/>
        <v/>
      </c>
      <c r="Q188" s="35"/>
      <c r="R188" s="20" t="str">
        <f t="shared" si="29"/>
        <v/>
      </c>
      <c r="S188" s="20" t="str">
        <f t="shared" si="30"/>
        <v/>
      </c>
      <c r="T188" s="20" t="str">
        <f t="shared" si="31"/>
        <v/>
      </c>
      <c r="U188" s="20" t="str">
        <f t="shared" si="32"/>
        <v/>
      </c>
      <c r="V188" s="20" t="str">
        <f t="shared" si="33"/>
        <v/>
      </c>
      <c r="W188" s="20" t="str">
        <f t="shared" si="34"/>
        <v/>
      </c>
      <c r="X188" s="20" t="str">
        <f t="shared" si="35"/>
        <v/>
      </c>
      <c r="Y188" s="20" t="str">
        <f t="shared" si="36"/>
        <v/>
      </c>
      <c r="Z188" s="333" t="b">
        <f t="shared" si="37"/>
        <v>0</v>
      </c>
      <c r="AA188" s="219">
        <f t="shared" si="39"/>
        <v>1</v>
      </c>
    </row>
    <row r="189" spans="1:27" ht="15.75" x14ac:dyDescent="0.2">
      <c r="A189" s="216">
        <v>180</v>
      </c>
      <c r="B189" s="39"/>
      <c r="C189" s="39"/>
      <c r="D189" s="38"/>
      <c r="E189" s="40"/>
      <c r="F189" s="36" t="str">
        <f t="shared" si="38"/>
        <v/>
      </c>
      <c r="G189" s="349"/>
      <c r="H189" s="349"/>
      <c r="I189" s="349"/>
      <c r="J189" s="349"/>
      <c r="K189" s="34"/>
      <c r="L189" s="34"/>
      <c r="M189" s="40"/>
      <c r="N189" s="40"/>
      <c r="O189" s="573" t="str">
        <f t="shared" si="27"/>
        <v/>
      </c>
      <c r="P189" s="573" t="str">
        <f t="shared" si="28"/>
        <v/>
      </c>
      <c r="Q189" s="35"/>
      <c r="R189" s="20" t="str">
        <f t="shared" si="29"/>
        <v/>
      </c>
      <c r="S189" s="20" t="str">
        <f t="shared" si="30"/>
        <v/>
      </c>
      <c r="T189" s="20" t="str">
        <f t="shared" si="31"/>
        <v/>
      </c>
      <c r="U189" s="20" t="str">
        <f t="shared" si="32"/>
        <v/>
      </c>
      <c r="V189" s="20" t="str">
        <f t="shared" si="33"/>
        <v/>
      </c>
      <c r="W189" s="20" t="str">
        <f t="shared" si="34"/>
        <v/>
      </c>
      <c r="X189" s="20" t="str">
        <f t="shared" si="35"/>
        <v/>
      </c>
      <c r="Y189" s="20" t="str">
        <f t="shared" si="36"/>
        <v/>
      </c>
      <c r="Z189" s="333" t="b">
        <f t="shared" si="37"/>
        <v>0</v>
      </c>
      <c r="AA189" s="219">
        <f t="shared" si="39"/>
        <v>1</v>
      </c>
    </row>
    <row r="190" spans="1:27" ht="15.75" x14ac:dyDescent="0.2">
      <c r="A190" s="216">
        <v>181</v>
      </c>
      <c r="B190" s="39"/>
      <c r="C190" s="39"/>
      <c r="D190" s="38"/>
      <c r="E190" s="40"/>
      <c r="F190" s="36" t="str">
        <f t="shared" si="38"/>
        <v/>
      </c>
      <c r="G190" s="349"/>
      <c r="H190" s="349"/>
      <c r="I190" s="349"/>
      <c r="J190" s="349"/>
      <c r="K190" s="34"/>
      <c r="L190" s="34"/>
      <c r="M190" s="40"/>
      <c r="N190" s="40"/>
      <c r="O190" s="573" t="str">
        <f t="shared" si="27"/>
        <v/>
      </c>
      <c r="P190" s="573" t="str">
        <f t="shared" si="28"/>
        <v/>
      </c>
      <c r="Q190" s="35"/>
      <c r="R190" s="20" t="str">
        <f t="shared" si="29"/>
        <v/>
      </c>
      <c r="S190" s="20" t="str">
        <f t="shared" si="30"/>
        <v/>
      </c>
      <c r="T190" s="20" t="str">
        <f t="shared" si="31"/>
        <v/>
      </c>
      <c r="U190" s="20" t="str">
        <f t="shared" si="32"/>
        <v/>
      </c>
      <c r="V190" s="20" t="str">
        <f t="shared" si="33"/>
        <v/>
      </c>
      <c r="W190" s="20" t="str">
        <f t="shared" si="34"/>
        <v/>
      </c>
      <c r="X190" s="20" t="str">
        <f t="shared" si="35"/>
        <v/>
      </c>
      <c r="Y190" s="20" t="str">
        <f t="shared" si="36"/>
        <v/>
      </c>
      <c r="Z190" s="333" t="b">
        <f t="shared" si="37"/>
        <v>0</v>
      </c>
      <c r="AA190" s="219">
        <f t="shared" si="39"/>
        <v>1</v>
      </c>
    </row>
    <row r="191" spans="1:27" ht="15.75" x14ac:dyDescent="0.2">
      <c r="A191" s="216">
        <v>182</v>
      </c>
      <c r="B191" s="39"/>
      <c r="C191" s="39"/>
      <c r="D191" s="38"/>
      <c r="E191" s="40"/>
      <c r="F191" s="36" t="str">
        <f t="shared" si="38"/>
        <v/>
      </c>
      <c r="G191" s="349"/>
      <c r="H191" s="349"/>
      <c r="I191" s="349"/>
      <c r="J191" s="349"/>
      <c r="K191" s="34"/>
      <c r="L191" s="34"/>
      <c r="M191" s="40"/>
      <c r="N191" s="40"/>
      <c r="O191" s="573" t="str">
        <f t="shared" si="27"/>
        <v/>
      </c>
      <c r="P191" s="573" t="str">
        <f t="shared" si="28"/>
        <v/>
      </c>
      <c r="Q191" s="35"/>
      <c r="R191" s="20" t="str">
        <f t="shared" si="29"/>
        <v/>
      </c>
      <c r="S191" s="20" t="str">
        <f t="shared" si="30"/>
        <v/>
      </c>
      <c r="T191" s="20" t="str">
        <f t="shared" si="31"/>
        <v/>
      </c>
      <c r="U191" s="20" t="str">
        <f t="shared" si="32"/>
        <v/>
      </c>
      <c r="V191" s="20" t="str">
        <f t="shared" si="33"/>
        <v/>
      </c>
      <c r="W191" s="20" t="str">
        <f t="shared" si="34"/>
        <v/>
      </c>
      <c r="X191" s="20" t="str">
        <f t="shared" si="35"/>
        <v/>
      </c>
      <c r="Y191" s="20" t="str">
        <f t="shared" si="36"/>
        <v/>
      </c>
      <c r="Z191" s="333" t="b">
        <f t="shared" si="37"/>
        <v>0</v>
      </c>
      <c r="AA191" s="219">
        <f t="shared" si="39"/>
        <v>1</v>
      </c>
    </row>
    <row r="192" spans="1:27" ht="15.75" x14ac:dyDescent="0.2">
      <c r="A192" s="216">
        <v>183</v>
      </c>
      <c r="B192" s="39"/>
      <c r="C192" s="39"/>
      <c r="D192" s="38"/>
      <c r="E192" s="40"/>
      <c r="F192" s="36" t="str">
        <f t="shared" si="38"/>
        <v/>
      </c>
      <c r="G192" s="349"/>
      <c r="H192" s="349"/>
      <c r="I192" s="349"/>
      <c r="J192" s="349"/>
      <c r="K192" s="34"/>
      <c r="L192" s="34"/>
      <c r="M192" s="40"/>
      <c r="N192" s="40"/>
      <c r="O192" s="573" t="str">
        <f t="shared" si="27"/>
        <v/>
      </c>
      <c r="P192" s="573" t="str">
        <f t="shared" si="28"/>
        <v/>
      </c>
      <c r="Q192" s="35"/>
      <c r="R192" s="20" t="str">
        <f t="shared" si="29"/>
        <v/>
      </c>
      <c r="S192" s="20" t="str">
        <f t="shared" si="30"/>
        <v/>
      </c>
      <c r="T192" s="20" t="str">
        <f t="shared" si="31"/>
        <v/>
      </c>
      <c r="U192" s="20" t="str">
        <f t="shared" si="32"/>
        <v/>
      </c>
      <c r="V192" s="20" t="str">
        <f t="shared" si="33"/>
        <v/>
      </c>
      <c r="W192" s="20" t="str">
        <f t="shared" si="34"/>
        <v/>
      </c>
      <c r="X192" s="20" t="str">
        <f t="shared" si="35"/>
        <v/>
      </c>
      <c r="Y192" s="20" t="str">
        <f t="shared" si="36"/>
        <v/>
      </c>
      <c r="Z192" s="333" t="b">
        <f t="shared" si="37"/>
        <v>0</v>
      </c>
      <c r="AA192" s="219">
        <f t="shared" si="39"/>
        <v>1</v>
      </c>
    </row>
    <row r="193" spans="1:27" ht="15.75" x14ac:dyDescent="0.2">
      <c r="A193" s="216">
        <v>184</v>
      </c>
      <c r="B193" s="39"/>
      <c r="C193" s="39"/>
      <c r="D193" s="38"/>
      <c r="E193" s="40"/>
      <c r="F193" s="36" t="str">
        <f t="shared" si="38"/>
        <v/>
      </c>
      <c r="G193" s="349"/>
      <c r="H193" s="349"/>
      <c r="I193" s="349"/>
      <c r="J193" s="349"/>
      <c r="K193" s="34"/>
      <c r="L193" s="34"/>
      <c r="M193" s="40"/>
      <c r="N193" s="40"/>
      <c r="O193" s="573" t="str">
        <f t="shared" si="27"/>
        <v/>
      </c>
      <c r="P193" s="573" t="str">
        <f t="shared" si="28"/>
        <v/>
      </c>
      <c r="Q193" s="35"/>
      <c r="R193" s="20" t="str">
        <f t="shared" si="29"/>
        <v/>
      </c>
      <c r="S193" s="20" t="str">
        <f t="shared" si="30"/>
        <v/>
      </c>
      <c r="T193" s="20" t="str">
        <f t="shared" si="31"/>
        <v/>
      </c>
      <c r="U193" s="20" t="str">
        <f t="shared" si="32"/>
        <v/>
      </c>
      <c r="V193" s="20" t="str">
        <f t="shared" si="33"/>
        <v/>
      </c>
      <c r="W193" s="20" t="str">
        <f t="shared" si="34"/>
        <v/>
      </c>
      <c r="X193" s="20" t="str">
        <f t="shared" si="35"/>
        <v/>
      </c>
      <c r="Y193" s="20" t="str">
        <f t="shared" si="36"/>
        <v/>
      </c>
      <c r="Z193" s="333" t="b">
        <f t="shared" si="37"/>
        <v>0</v>
      </c>
      <c r="AA193" s="219">
        <f t="shared" si="39"/>
        <v>1</v>
      </c>
    </row>
    <row r="194" spans="1:27" ht="15.75" x14ac:dyDescent="0.2">
      <c r="A194" s="216">
        <v>185</v>
      </c>
      <c r="B194" s="39"/>
      <c r="C194" s="39"/>
      <c r="D194" s="38"/>
      <c r="E194" s="40"/>
      <c r="F194" s="36" t="str">
        <f t="shared" si="38"/>
        <v/>
      </c>
      <c r="G194" s="349"/>
      <c r="H194" s="349"/>
      <c r="I194" s="349"/>
      <c r="J194" s="349"/>
      <c r="K194" s="34"/>
      <c r="L194" s="34"/>
      <c r="M194" s="40"/>
      <c r="N194" s="40"/>
      <c r="O194" s="573" t="str">
        <f t="shared" si="27"/>
        <v/>
      </c>
      <c r="P194" s="573" t="str">
        <f t="shared" si="28"/>
        <v/>
      </c>
      <c r="Q194" s="35"/>
      <c r="R194" s="20" t="str">
        <f t="shared" si="29"/>
        <v/>
      </c>
      <c r="S194" s="20" t="str">
        <f t="shared" si="30"/>
        <v/>
      </c>
      <c r="T194" s="20" t="str">
        <f t="shared" si="31"/>
        <v/>
      </c>
      <c r="U194" s="20" t="str">
        <f t="shared" si="32"/>
        <v/>
      </c>
      <c r="V194" s="20" t="str">
        <f t="shared" si="33"/>
        <v/>
      </c>
      <c r="W194" s="20" t="str">
        <f t="shared" si="34"/>
        <v/>
      </c>
      <c r="X194" s="20" t="str">
        <f t="shared" si="35"/>
        <v/>
      </c>
      <c r="Y194" s="20" t="str">
        <f t="shared" si="36"/>
        <v/>
      </c>
      <c r="Z194" s="333" t="b">
        <f t="shared" si="37"/>
        <v>0</v>
      </c>
      <c r="AA194" s="219">
        <f t="shared" si="39"/>
        <v>1</v>
      </c>
    </row>
    <row r="195" spans="1:27" ht="15.75" x14ac:dyDescent="0.2">
      <c r="A195" s="216">
        <v>186</v>
      </c>
      <c r="B195" s="39"/>
      <c r="C195" s="39"/>
      <c r="D195" s="38"/>
      <c r="E195" s="40"/>
      <c r="F195" s="36" t="str">
        <f t="shared" si="38"/>
        <v/>
      </c>
      <c r="G195" s="349"/>
      <c r="H195" s="349"/>
      <c r="I195" s="349"/>
      <c r="J195" s="349"/>
      <c r="K195" s="34"/>
      <c r="L195" s="34"/>
      <c r="M195" s="40"/>
      <c r="N195" s="40"/>
      <c r="O195" s="573" t="str">
        <f t="shared" si="27"/>
        <v/>
      </c>
      <c r="P195" s="573" t="str">
        <f t="shared" si="28"/>
        <v/>
      </c>
      <c r="Q195" s="35"/>
      <c r="R195" s="20" t="str">
        <f t="shared" si="29"/>
        <v/>
      </c>
      <c r="S195" s="20" t="str">
        <f t="shared" si="30"/>
        <v/>
      </c>
      <c r="T195" s="20" t="str">
        <f t="shared" si="31"/>
        <v/>
      </c>
      <c r="U195" s="20" t="str">
        <f t="shared" si="32"/>
        <v/>
      </c>
      <c r="V195" s="20" t="str">
        <f t="shared" si="33"/>
        <v/>
      </c>
      <c r="W195" s="20" t="str">
        <f t="shared" si="34"/>
        <v/>
      </c>
      <c r="X195" s="20" t="str">
        <f t="shared" si="35"/>
        <v/>
      </c>
      <c r="Y195" s="20" t="str">
        <f t="shared" si="36"/>
        <v/>
      </c>
      <c r="Z195" s="333" t="b">
        <f t="shared" si="37"/>
        <v>0</v>
      </c>
      <c r="AA195" s="219">
        <f t="shared" si="39"/>
        <v>1</v>
      </c>
    </row>
    <row r="196" spans="1:27" ht="15.75" x14ac:dyDescent="0.2">
      <c r="A196" s="216">
        <v>187</v>
      </c>
      <c r="B196" s="39"/>
      <c r="C196" s="39"/>
      <c r="D196" s="38"/>
      <c r="E196" s="40"/>
      <c r="F196" s="36" t="str">
        <f t="shared" si="38"/>
        <v/>
      </c>
      <c r="G196" s="349"/>
      <c r="H196" s="349"/>
      <c r="I196" s="349"/>
      <c r="J196" s="349"/>
      <c r="K196" s="34"/>
      <c r="L196" s="34"/>
      <c r="M196" s="40"/>
      <c r="N196" s="40"/>
      <c r="O196" s="573" t="str">
        <f t="shared" si="27"/>
        <v/>
      </c>
      <c r="P196" s="573" t="str">
        <f t="shared" si="28"/>
        <v/>
      </c>
      <c r="Q196" s="35"/>
      <c r="R196" s="20" t="str">
        <f t="shared" si="29"/>
        <v/>
      </c>
      <c r="S196" s="20" t="str">
        <f t="shared" si="30"/>
        <v/>
      </c>
      <c r="T196" s="20" t="str">
        <f t="shared" si="31"/>
        <v/>
      </c>
      <c r="U196" s="20" t="str">
        <f t="shared" si="32"/>
        <v/>
      </c>
      <c r="V196" s="20" t="str">
        <f t="shared" si="33"/>
        <v/>
      </c>
      <c r="W196" s="20" t="str">
        <f t="shared" si="34"/>
        <v/>
      </c>
      <c r="X196" s="20" t="str">
        <f t="shared" si="35"/>
        <v/>
      </c>
      <c r="Y196" s="20" t="str">
        <f t="shared" si="36"/>
        <v/>
      </c>
      <c r="Z196" s="333" t="b">
        <f t="shared" si="37"/>
        <v>0</v>
      </c>
      <c r="AA196" s="219">
        <f t="shared" si="39"/>
        <v>1</v>
      </c>
    </row>
    <row r="197" spans="1:27" ht="15.75" x14ac:dyDescent="0.2">
      <c r="A197" s="216">
        <v>188</v>
      </c>
      <c r="B197" s="39"/>
      <c r="C197" s="39"/>
      <c r="D197" s="38"/>
      <c r="E197" s="40"/>
      <c r="F197" s="36" t="str">
        <f t="shared" si="38"/>
        <v/>
      </c>
      <c r="G197" s="349"/>
      <c r="H197" s="349"/>
      <c r="I197" s="349"/>
      <c r="J197" s="349"/>
      <c r="K197" s="34"/>
      <c r="L197" s="34"/>
      <c r="M197" s="40"/>
      <c r="N197" s="40"/>
      <c r="O197" s="573" t="str">
        <f t="shared" si="27"/>
        <v/>
      </c>
      <c r="P197" s="573" t="str">
        <f t="shared" si="28"/>
        <v/>
      </c>
      <c r="Q197" s="35"/>
      <c r="R197" s="20" t="str">
        <f t="shared" si="29"/>
        <v/>
      </c>
      <c r="S197" s="20" t="str">
        <f t="shared" si="30"/>
        <v/>
      </c>
      <c r="T197" s="20" t="str">
        <f t="shared" si="31"/>
        <v/>
      </c>
      <c r="U197" s="20" t="str">
        <f t="shared" si="32"/>
        <v/>
      </c>
      <c r="V197" s="20" t="str">
        <f t="shared" si="33"/>
        <v/>
      </c>
      <c r="W197" s="20" t="str">
        <f t="shared" si="34"/>
        <v/>
      </c>
      <c r="X197" s="20" t="str">
        <f t="shared" si="35"/>
        <v/>
      </c>
      <c r="Y197" s="20" t="str">
        <f t="shared" si="36"/>
        <v/>
      </c>
      <c r="Z197" s="333" t="b">
        <f t="shared" si="37"/>
        <v>0</v>
      </c>
      <c r="AA197" s="219">
        <f t="shared" si="39"/>
        <v>1</v>
      </c>
    </row>
    <row r="198" spans="1:27" ht="15.75" x14ac:dyDescent="0.2">
      <c r="A198" s="216">
        <v>189</v>
      </c>
      <c r="B198" s="39"/>
      <c r="C198" s="39"/>
      <c r="D198" s="38"/>
      <c r="E198" s="40"/>
      <c r="F198" s="36" t="str">
        <f t="shared" si="38"/>
        <v/>
      </c>
      <c r="G198" s="349"/>
      <c r="H198" s="349"/>
      <c r="I198" s="349"/>
      <c r="J198" s="349"/>
      <c r="K198" s="34"/>
      <c r="L198" s="34"/>
      <c r="M198" s="40"/>
      <c r="N198" s="40"/>
      <c r="O198" s="573" t="str">
        <f t="shared" si="27"/>
        <v/>
      </c>
      <c r="P198" s="573" t="str">
        <f t="shared" si="28"/>
        <v/>
      </c>
      <c r="Q198" s="35"/>
      <c r="R198" s="20" t="str">
        <f t="shared" si="29"/>
        <v/>
      </c>
      <c r="S198" s="20" t="str">
        <f t="shared" si="30"/>
        <v/>
      </c>
      <c r="T198" s="20" t="str">
        <f t="shared" si="31"/>
        <v/>
      </c>
      <c r="U198" s="20" t="str">
        <f t="shared" si="32"/>
        <v/>
      </c>
      <c r="V198" s="20" t="str">
        <f t="shared" si="33"/>
        <v/>
      </c>
      <c r="W198" s="20" t="str">
        <f t="shared" si="34"/>
        <v/>
      </c>
      <c r="X198" s="20" t="str">
        <f t="shared" si="35"/>
        <v/>
      </c>
      <c r="Y198" s="20" t="str">
        <f t="shared" si="36"/>
        <v/>
      </c>
      <c r="Z198" s="333" t="b">
        <f t="shared" si="37"/>
        <v>0</v>
      </c>
      <c r="AA198" s="219">
        <f t="shared" si="39"/>
        <v>1</v>
      </c>
    </row>
    <row r="199" spans="1:27" ht="15.75" x14ac:dyDescent="0.2">
      <c r="A199" s="216">
        <v>190</v>
      </c>
      <c r="B199" s="39"/>
      <c r="C199" s="39"/>
      <c r="D199" s="38"/>
      <c r="E199" s="40"/>
      <c r="F199" s="36" t="str">
        <f t="shared" si="38"/>
        <v/>
      </c>
      <c r="G199" s="349"/>
      <c r="H199" s="349"/>
      <c r="I199" s="349"/>
      <c r="J199" s="349"/>
      <c r="K199" s="34"/>
      <c r="L199" s="34"/>
      <c r="M199" s="40"/>
      <c r="N199" s="40"/>
      <c r="O199" s="573" t="str">
        <f t="shared" si="27"/>
        <v/>
      </c>
      <c r="P199" s="573" t="str">
        <f t="shared" si="28"/>
        <v/>
      </c>
      <c r="Q199" s="35"/>
      <c r="R199" s="20" t="str">
        <f t="shared" si="29"/>
        <v/>
      </c>
      <c r="S199" s="20" t="str">
        <f t="shared" si="30"/>
        <v/>
      </c>
      <c r="T199" s="20" t="str">
        <f t="shared" si="31"/>
        <v/>
      </c>
      <c r="U199" s="20" t="str">
        <f t="shared" si="32"/>
        <v/>
      </c>
      <c r="V199" s="20" t="str">
        <f t="shared" si="33"/>
        <v/>
      </c>
      <c r="W199" s="20" t="str">
        <f t="shared" si="34"/>
        <v/>
      </c>
      <c r="X199" s="20" t="str">
        <f t="shared" si="35"/>
        <v/>
      </c>
      <c r="Y199" s="20" t="str">
        <f t="shared" si="36"/>
        <v/>
      </c>
      <c r="Z199" s="333" t="b">
        <f t="shared" si="37"/>
        <v>0</v>
      </c>
      <c r="AA199" s="219">
        <f t="shared" si="39"/>
        <v>1</v>
      </c>
    </row>
    <row r="200" spans="1:27" ht="15.75" x14ac:dyDescent="0.2">
      <c r="A200" s="216">
        <v>191</v>
      </c>
      <c r="B200" s="39"/>
      <c r="C200" s="39"/>
      <c r="D200" s="38"/>
      <c r="E200" s="40"/>
      <c r="F200" s="36" t="str">
        <f t="shared" si="38"/>
        <v/>
      </c>
      <c r="G200" s="349"/>
      <c r="H200" s="349"/>
      <c r="I200" s="349"/>
      <c r="J200" s="349"/>
      <c r="K200" s="34"/>
      <c r="L200" s="34"/>
      <c r="M200" s="40"/>
      <c r="N200" s="40"/>
      <c r="O200" s="573" t="str">
        <f t="shared" si="27"/>
        <v/>
      </c>
      <c r="P200" s="573" t="str">
        <f t="shared" si="28"/>
        <v/>
      </c>
      <c r="Q200" s="35"/>
      <c r="R200" s="20" t="str">
        <f t="shared" si="29"/>
        <v/>
      </c>
      <c r="S200" s="20" t="str">
        <f t="shared" si="30"/>
        <v/>
      </c>
      <c r="T200" s="20" t="str">
        <f t="shared" si="31"/>
        <v/>
      </c>
      <c r="U200" s="20" t="str">
        <f t="shared" si="32"/>
        <v/>
      </c>
      <c r="V200" s="20" t="str">
        <f t="shared" si="33"/>
        <v/>
      </c>
      <c r="W200" s="20" t="str">
        <f t="shared" si="34"/>
        <v/>
      </c>
      <c r="X200" s="20" t="str">
        <f t="shared" si="35"/>
        <v/>
      </c>
      <c r="Y200" s="20" t="str">
        <f t="shared" si="36"/>
        <v/>
      </c>
      <c r="Z200" s="333" t="b">
        <f t="shared" si="37"/>
        <v>0</v>
      </c>
      <c r="AA200" s="219">
        <f t="shared" si="39"/>
        <v>1</v>
      </c>
    </row>
    <row r="201" spans="1:27" ht="15.75" x14ac:dyDescent="0.2">
      <c r="A201" s="216">
        <v>192</v>
      </c>
      <c r="B201" s="39"/>
      <c r="C201" s="39"/>
      <c r="D201" s="38"/>
      <c r="E201" s="40"/>
      <c r="F201" s="36" t="str">
        <f t="shared" si="38"/>
        <v/>
      </c>
      <c r="G201" s="349"/>
      <c r="H201" s="349"/>
      <c r="I201" s="349"/>
      <c r="J201" s="349"/>
      <c r="K201" s="34"/>
      <c r="L201" s="34"/>
      <c r="M201" s="40"/>
      <c r="N201" s="40"/>
      <c r="O201" s="573" t="str">
        <f t="shared" si="27"/>
        <v/>
      </c>
      <c r="P201" s="573" t="str">
        <f t="shared" si="28"/>
        <v/>
      </c>
      <c r="Q201" s="35"/>
      <c r="R201" s="20" t="str">
        <f t="shared" si="29"/>
        <v/>
      </c>
      <c r="S201" s="20" t="str">
        <f t="shared" si="30"/>
        <v/>
      </c>
      <c r="T201" s="20" t="str">
        <f t="shared" si="31"/>
        <v/>
      </c>
      <c r="U201" s="20" t="str">
        <f t="shared" si="32"/>
        <v/>
      </c>
      <c r="V201" s="20" t="str">
        <f t="shared" si="33"/>
        <v/>
      </c>
      <c r="W201" s="20" t="str">
        <f t="shared" si="34"/>
        <v/>
      </c>
      <c r="X201" s="20" t="str">
        <f t="shared" si="35"/>
        <v/>
      </c>
      <c r="Y201" s="20" t="str">
        <f t="shared" si="36"/>
        <v/>
      </c>
      <c r="Z201" s="333" t="b">
        <f t="shared" si="37"/>
        <v>0</v>
      </c>
      <c r="AA201" s="219">
        <f t="shared" si="39"/>
        <v>1</v>
      </c>
    </row>
    <row r="202" spans="1:27" ht="15.75" x14ac:dyDescent="0.2">
      <c r="A202" s="216">
        <v>193</v>
      </c>
      <c r="B202" s="39"/>
      <c r="C202" s="39"/>
      <c r="D202" s="38"/>
      <c r="E202" s="40"/>
      <c r="F202" s="36" t="str">
        <f t="shared" si="38"/>
        <v/>
      </c>
      <c r="G202" s="349"/>
      <c r="H202" s="349"/>
      <c r="I202" s="349"/>
      <c r="J202" s="349"/>
      <c r="K202" s="34"/>
      <c r="L202" s="34"/>
      <c r="M202" s="40"/>
      <c r="N202" s="40"/>
      <c r="O202" s="573" t="str">
        <f t="shared" ref="O202:O259" si="40">IF(OR($B202="",$C202="",$D202="",$E202="",$E202&lt;an_initial,$E202&gt;an_final,$Z202=FALSE),"",IF($F202="","",IF(OR($K202="X",$K202="x"),coef_grant*COORD_INT*$F202/10000,IF(OR($L202="X",$L202="x"),coef_grant*UPT_INT*$F202/10000,IF(OR($M202="X",$M202="x"),coef_grant*MANAG_INT*$F202/10000,IF(OR($N202="X",$N202="x"),coef_grant*MEMBRU_INT*$F202/10000/$AA202,""))))))</f>
        <v/>
      </c>
      <c r="P202" s="573" t="str">
        <f t="shared" ref="P202:P259" si="41">IF(OR($B202="",$C202="",$D202="",$E202="",$E202&gt;an_final,$Z202=FALSE),"",IF($F202="","",IF(OR($K202="X",$K202="x"),coef_grant*COORD_INT*$F202/10000,IF(OR($L202="X",$L202="x"),coef_grant*UPT_INT*$F202/10000,IF(OR($M202="X",$M202="x"),coef_grant*MANAG_INT*$F202/10000,IF(OR($N202="X",$N202="x"),coef_grant*MEMBRU_INT*$F202/10000/$AA202,""))))))</f>
        <v/>
      </c>
      <c r="Q202" s="35"/>
      <c r="R202" s="20" t="str">
        <f t="shared" ref="R202:R259" si="42">IF(OR($B202="",$C202="",$D202="",$E202="",$E202&gt;an_final,$F202="",$K202="",$Z202=FALSE),"",IF(OR($K202="X",$K202="x"),1,0))</f>
        <v/>
      </c>
      <c r="S202" s="20" t="str">
        <f t="shared" ref="S202:S259" si="43">IF(OR($B202="",$C202="",$D202="",$E202="",$E202&gt;an_final,$F202="",$L202="",$Z202=FALSE),"",IF(OR($L202="X",$L202="x"),1,0))</f>
        <v/>
      </c>
      <c r="T202" s="20" t="str">
        <f t="shared" ref="T202:T259" si="44">IF(OR($B202="",$C202="",$D202="",$E202="",$E202&gt;an_final,$F202="",$M202="",$Z202=FALSE),"",IF(OR($M202="X",$M202="x"),1,0))</f>
        <v/>
      </c>
      <c r="U202" s="20" t="str">
        <f t="shared" ref="U202:U259" si="45">IF(OR($B202="",$C202="",$D202="",$E202="",$E202&gt;an_final,$F202="",$N202="",$Z202=FALSE),"",IF(OR($N202="X",$N202="x"),1,0))</f>
        <v/>
      </c>
      <c r="V202" s="20" t="str">
        <f t="shared" ref="V202:V259" si="46">IF(OR($E202&lt;an_initial,$E202&gt;an_final,$K202="",$Z202=FALSE),"",IF(OR($K202="X",$K202="x"),1,0))</f>
        <v/>
      </c>
      <c r="W202" s="20" t="str">
        <f t="shared" ref="W202:W259" si="47">IF(OR($E202&lt;an_initial,$E202&gt;an_final,$L202="",$Z202=FALSE),"",IF(OR($L202="X",$L202="x"),1,0))</f>
        <v/>
      </c>
      <c r="X202" s="20" t="str">
        <f t="shared" ref="X202:X259" si="48">IF(OR($E202&lt;an_initial,$E202&gt;an_final,$M202="",$Z202=FALSE),"",IF(OR($M202="X",$M202="x"),1,0))</f>
        <v/>
      </c>
      <c r="Y202" s="20" t="str">
        <f t="shared" ref="Y202:Y259" si="49">IF(OR($E202&lt;an_initial,$E202&gt;an_final,$N202="",$Z202=FALSE),"",IF(OR($N202="X",$N202="x"),1,0))</f>
        <v/>
      </c>
      <c r="Z202" s="333" t="b">
        <f t="shared" ref="Z202:Z259" si="50">IF(nume_candidat="",FALSE,ISNUMBER(SEARCH(nume_candidat,$B202)))</f>
        <v>0</v>
      </c>
      <c r="AA202" s="219">
        <f t="shared" si="39"/>
        <v>1</v>
      </c>
    </row>
    <row r="203" spans="1:27" ht="15.75" x14ac:dyDescent="0.2">
      <c r="A203" s="216">
        <v>194</v>
      </c>
      <c r="B203" s="39"/>
      <c r="C203" s="39"/>
      <c r="D203" s="38"/>
      <c r="E203" s="40"/>
      <c r="F203" s="36" t="str">
        <f t="shared" ref="F203:F259" si="51">IF(B203="","",(G203-H203)/(1-I203/100))</f>
        <v/>
      </c>
      <c r="G203" s="349"/>
      <c r="H203" s="349"/>
      <c r="I203" s="349"/>
      <c r="J203" s="349"/>
      <c r="K203" s="34"/>
      <c r="L203" s="34"/>
      <c r="M203" s="40"/>
      <c r="N203" s="40"/>
      <c r="O203" s="573" t="str">
        <f t="shared" si="40"/>
        <v/>
      </c>
      <c r="P203" s="573" t="str">
        <f t="shared" si="41"/>
        <v/>
      </c>
      <c r="Q203" s="35"/>
      <c r="R203" s="20" t="str">
        <f t="shared" si="42"/>
        <v/>
      </c>
      <c r="S203" s="20" t="str">
        <f t="shared" si="43"/>
        <v/>
      </c>
      <c r="T203" s="20" t="str">
        <f t="shared" si="44"/>
        <v/>
      </c>
      <c r="U203" s="20" t="str">
        <f t="shared" si="45"/>
        <v/>
      </c>
      <c r="V203" s="20" t="str">
        <f t="shared" si="46"/>
        <v/>
      </c>
      <c r="W203" s="20" t="str">
        <f t="shared" si="47"/>
        <v/>
      </c>
      <c r="X203" s="20" t="str">
        <f t="shared" si="48"/>
        <v/>
      </c>
      <c r="Y203" s="20" t="str">
        <f t="shared" si="49"/>
        <v/>
      </c>
      <c r="Z203" s="333" t="b">
        <f t="shared" si="50"/>
        <v>0</v>
      </c>
      <c r="AA203" s="219">
        <f t="shared" ref="AA203:AA259" si="52">LEN(B203)-LEN(SUBSTITUTE(B203,",",""))+1</f>
        <v>1</v>
      </c>
    </row>
    <row r="204" spans="1:27" ht="15.75" x14ac:dyDescent="0.2">
      <c r="A204" s="216">
        <v>195</v>
      </c>
      <c r="B204" s="39"/>
      <c r="C204" s="39"/>
      <c r="D204" s="38"/>
      <c r="E204" s="40"/>
      <c r="F204" s="36" t="str">
        <f t="shared" si="51"/>
        <v/>
      </c>
      <c r="G204" s="349"/>
      <c r="H204" s="349"/>
      <c r="I204" s="349"/>
      <c r="J204" s="349"/>
      <c r="K204" s="34"/>
      <c r="L204" s="34"/>
      <c r="M204" s="40"/>
      <c r="N204" s="40"/>
      <c r="O204" s="573" t="str">
        <f t="shared" si="40"/>
        <v/>
      </c>
      <c r="P204" s="573" t="str">
        <f t="shared" si="41"/>
        <v/>
      </c>
      <c r="Q204" s="35"/>
      <c r="R204" s="20" t="str">
        <f t="shared" si="42"/>
        <v/>
      </c>
      <c r="S204" s="20" t="str">
        <f t="shared" si="43"/>
        <v/>
      </c>
      <c r="T204" s="20" t="str">
        <f t="shared" si="44"/>
        <v/>
      </c>
      <c r="U204" s="20" t="str">
        <f t="shared" si="45"/>
        <v/>
      </c>
      <c r="V204" s="20" t="str">
        <f t="shared" si="46"/>
        <v/>
      </c>
      <c r="W204" s="20" t="str">
        <f t="shared" si="47"/>
        <v/>
      </c>
      <c r="X204" s="20" t="str">
        <f t="shared" si="48"/>
        <v/>
      </c>
      <c r="Y204" s="20" t="str">
        <f t="shared" si="49"/>
        <v/>
      </c>
      <c r="Z204" s="333" t="b">
        <f t="shared" si="50"/>
        <v>0</v>
      </c>
      <c r="AA204" s="219">
        <f t="shared" si="52"/>
        <v>1</v>
      </c>
    </row>
    <row r="205" spans="1:27" ht="15.75" x14ac:dyDescent="0.2">
      <c r="A205" s="216">
        <v>196</v>
      </c>
      <c r="B205" s="39"/>
      <c r="C205" s="39"/>
      <c r="D205" s="38"/>
      <c r="E205" s="40"/>
      <c r="F205" s="36" t="str">
        <f t="shared" si="51"/>
        <v/>
      </c>
      <c r="G205" s="349"/>
      <c r="H205" s="349"/>
      <c r="I205" s="349"/>
      <c r="J205" s="349"/>
      <c r="K205" s="34"/>
      <c r="L205" s="34"/>
      <c r="M205" s="40"/>
      <c r="N205" s="40"/>
      <c r="O205" s="573" t="str">
        <f t="shared" si="40"/>
        <v/>
      </c>
      <c r="P205" s="573" t="str">
        <f t="shared" si="41"/>
        <v/>
      </c>
      <c r="Q205" s="35"/>
      <c r="R205" s="20" t="str">
        <f t="shared" si="42"/>
        <v/>
      </c>
      <c r="S205" s="20" t="str">
        <f t="shared" si="43"/>
        <v/>
      </c>
      <c r="T205" s="20" t="str">
        <f t="shared" si="44"/>
        <v/>
      </c>
      <c r="U205" s="20" t="str">
        <f t="shared" si="45"/>
        <v/>
      </c>
      <c r="V205" s="20" t="str">
        <f t="shared" si="46"/>
        <v/>
      </c>
      <c r="W205" s="20" t="str">
        <f t="shared" si="47"/>
        <v/>
      </c>
      <c r="X205" s="20" t="str">
        <f t="shared" si="48"/>
        <v/>
      </c>
      <c r="Y205" s="20" t="str">
        <f t="shared" si="49"/>
        <v/>
      </c>
      <c r="Z205" s="333" t="b">
        <f t="shared" si="50"/>
        <v>0</v>
      </c>
      <c r="AA205" s="219">
        <f t="shared" si="52"/>
        <v>1</v>
      </c>
    </row>
    <row r="206" spans="1:27" ht="15.75" x14ac:dyDescent="0.2">
      <c r="A206" s="216">
        <v>197</v>
      </c>
      <c r="B206" s="39"/>
      <c r="C206" s="39"/>
      <c r="D206" s="38"/>
      <c r="E206" s="40"/>
      <c r="F206" s="36" t="str">
        <f t="shared" si="51"/>
        <v/>
      </c>
      <c r="G206" s="349"/>
      <c r="H206" s="349"/>
      <c r="I206" s="349"/>
      <c r="J206" s="349"/>
      <c r="K206" s="34"/>
      <c r="L206" s="34"/>
      <c r="M206" s="40"/>
      <c r="N206" s="40"/>
      <c r="O206" s="573" t="str">
        <f t="shared" si="40"/>
        <v/>
      </c>
      <c r="P206" s="573" t="str">
        <f t="shared" si="41"/>
        <v/>
      </c>
      <c r="Q206" s="35"/>
      <c r="R206" s="20" t="str">
        <f t="shared" si="42"/>
        <v/>
      </c>
      <c r="S206" s="20" t="str">
        <f t="shared" si="43"/>
        <v/>
      </c>
      <c r="T206" s="20" t="str">
        <f t="shared" si="44"/>
        <v/>
      </c>
      <c r="U206" s="20" t="str">
        <f t="shared" si="45"/>
        <v/>
      </c>
      <c r="V206" s="20" t="str">
        <f t="shared" si="46"/>
        <v/>
      </c>
      <c r="W206" s="20" t="str">
        <f t="shared" si="47"/>
        <v/>
      </c>
      <c r="X206" s="20" t="str">
        <f t="shared" si="48"/>
        <v/>
      </c>
      <c r="Y206" s="20" t="str">
        <f t="shared" si="49"/>
        <v/>
      </c>
      <c r="Z206" s="333" t="b">
        <f t="shared" si="50"/>
        <v>0</v>
      </c>
      <c r="AA206" s="219">
        <f t="shared" si="52"/>
        <v>1</v>
      </c>
    </row>
    <row r="207" spans="1:27" ht="15.75" x14ac:dyDescent="0.2">
      <c r="A207" s="216">
        <v>198</v>
      </c>
      <c r="B207" s="39"/>
      <c r="C207" s="39"/>
      <c r="D207" s="38"/>
      <c r="E207" s="40"/>
      <c r="F207" s="36" t="str">
        <f t="shared" si="51"/>
        <v/>
      </c>
      <c r="G207" s="349"/>
      <c r="H207" s="349"/>
      <c r="I207" s="349"/>
      <c r="J207" s="349"/>
      <c r="K207" s="34"/>
      <c r="L207" s="34"/>
      <c r="M207" s="40"/>
      <c r="N207" s="40"/>
      <c r="O207" s="573" t="str">
        <f t="shared" si="40"/>
        <v/>
      </c>
      <c r="P207" s="573" t="str">
        <f t="shared" si="41"/>
        <v/>
      </c>
      <c r="Q207" s="35"/>
      <c r="R207" s="20" t="str">
        <f t="shared" si="42"/>
        <v/>
      </c>
      <c r="S207" s="20" t="str">
        <f t="shared" si="43"/>
        <v/>
      </c>
      <c r="T207" s="20" t="str">
        <f t="shared" si="44"/>
        <v/>
      </c>
      <c r="U207" s="20" t="str">
        <f t="shared" si="45"/>
        <v/>
      </c>
      <c r="V207" s="20" t="str">
        <f t="shared" si="46"/>
        <v/>
      </c>
      <c r="W207" s="20" t="str">
        <f t="shared" si="47"/>
        <v/>
      </c>
      <c r="X207" s="20" t="str">
        <f t="shared" si="48"/>
        <v/>
      </c>
      <c r="Y207" s="20" t="str">
        <f t="shared" si="49"/>
        <v/>
      </c>
      <c r="Z207" s="333" t="b">
        <f t="shared" si="50"/>
        <v>0</v>
      </c>
      <c r="AA207" s="219">
        <f t="shared" si="52"/>
        <v>1</v>
      </c>
    </row>
    <row r="208" spans="1:27" ht="15.75" x14ac:dyDescent="0.2">
      <c r="A208" s="216">
        <v>199</v>
      </c>
      <c r="B208" s="39"/>
      <c r="C208" s="39"/>
      <c r="D208" s="38"/>
      <c r="E208" s="40"/>
      <c r="F208" s="36" t="str">
        <f t="shared" si="51"/>
        <v/>
      </c>
      <c r="G208" s="349"/>
      <c r="H208" s="349"/>
      <c r="I208" s="349"/>
      <c r="J208" s="349"/>
      <c r="K208" s="34"/>
      <c r="L208" s="34"/>
      <c r="M208" s="40"/>
      <c r="N208" s="40"/>
      <c r="O208" s="573" t="str">
        <f t="shared" si="40"/>
        <v/>
      </c>
      <c r="P208" s="573" t="str">
        <f t="shared" si="41"/>
        <v/>
      </c>
      <c r="Q208" s="35"/>
      <c r="R208" s="20" t="str">
        <f t="shared" si="42"/>
        <v/>
      </c>
      <c r="S208" s="20" t="str">
        <f t="shared" si="43"/>
        <v/>
      </c>
      <c r="T208" s="20" t="str">
        <f t="shared" si="44"/>
        <v/>
      </c>
      <c r="U208" s="20" t="str">
        <f t="shared" si="45"/>
        <v/>
      </c>
      <c r="V208" s="20" t="str">
        <f t="shared" si="46"/>
        <v/>
      </c>
      <c r="W208" s="20" t="str">
        <f t="shared" si="47"/>
        <v/>
      </c>
      <c r="X208" s="20" t="str">
        <f t="shared" si="48"/>
        <v/>
      </c>
      <c r="Y208" s="20" t="str">
        <f t="shared" si="49"/>
        <v/>
      </c>
      <c r="Z208" s="333" t="b">
        <f t="shared" si="50"/>
        <v>0</v>
      </c>
      <c r="AA208" s="219">
        <f t="shared" si="52"/>
        <v>1</v>
      </c>
    </row>
    <row r="209" spans="1:27" ht="15.75" x14ac:dyDescent="0.2">
      <c r="A209" s="216">
        <v>200</v>
      </c>
      <c r="B209" s="39"/>
      <c r="C209" s="39"/>
      <c r="D209" s="38"/>
      <c r="E209" s="40"/>
      <c r="F209" s="36" t="str">
        <f t="shared" si="51"/>
        <v/>
      </c>
      <c r="G209" s="349"/>
      <c r="H209" s="349"/>
      <c r="I209" s="349"/>
      <c r="J209" s="349"/>
      <c r="K209" s="34"/>
      <c r="L209" s="34"/>
      <c r="M209" s="40"/>
      <c r="N209" s="40"/>
      <c r="O209" s="573" t="str">
        <f t="shared" si="40"/>
        <v/>
      </c>
      <c r="P209" s="573" t="str">
        <f t="shared" si="41"/>
        <v/>
      </c>
      <c r="Q209" s="35"/>
      <c r="R209" s="20" t="str">
        <f t="shared" si="42"/>
        <v/>
      </c>
      <c r="S209" s="20" t="str">
        <f t="shared" si="43"/>
        <v/>
      </c>
      <c r="T209" s="20" t="str">
        <f t="shared" si="44"/>
        <v/>
      </c>
      <c r="U209" s="20" t="str">
        <f t="shared" si="45"/>
        <v/>
      </c>
      <c r="V209" s="20" t="str">
        <f t="shared" si="46"/>
        <v/>
      </c>
      <c r="W209" s="20" t="str">
        <f t="shared" si="47"/>
        <v/>
      </c>
      <c r="X209" s="20" t="str">
        <f t="shared" si="48"/>
        <v/>
      </c>
      <c r="Y209" s="20" t="str">
        <f t="shared" si="49"/>
        <v/>
      </c>
      <c r="Z209" s="333" t="b">
        <f t="shared" si="50"/>
        <v>0</v>
      </c>
      <c r="AA209" s="219">
        <f t="shared" si="52"/>
        <v>1</v>
      </c>
    </row>
    <row r="210" spans="1:27" ht="15.75" x14ac:dyDescent="0.2">
      <c r="A210" s="216">
        <v>201</v>
      </c>
      <c r="B210" s="39"/>
      <c r="C210" s="39"/>
      <c r="D210" s="38"/>
      <c r="E210" s="40"/>
      <c r="F210" s="36" t="str">
        <f t="shared" si="51"/>
        <v/>
      </c>
      <c r="G210" s="349"/>
      <c r="H210" s="349"/>
      <c r="I210" s="349"/>
      <c r="J210" s="349"/>
      <c r="K210" s="34"/>
      <c r="L210" s="34"/>
      <c r="M210" s="40"/>
      <c r="N210" s="40"/>
      <c r="O210" s="573" t="str">
        <f t="shared" si="40"/>
        <v/>
      </c>
      <c r="P210" s="573" t="str">
        <f t="shared" si="41"/>
        <v/>
      </c>
      <c r="Q210" s="35"/>
      <c r="R210" s="20" t="str">
        <f t="shared" si="42"/>
        <v/>
      </c>
      <c r="S210" s="20" t="str">
        <f t="shared" si="43"/>
        <v/>
      </c>
      <c r="T210" s="20" t="str">
        <f t="shared" si="44"/>
        <v/>
      </c>
      <c r="U210" s="20" t="str">
        <f t="shared" si="45"/>
        <v/>
      </c>
      <c r="V210" s="20" t="str">
        <f t="shared" si="46"/>
        <v/>
      </c>
      <c r="W210" s="20" t="str">
        <f t="shared" si="47"/>
        <v/>
      </c>
      <c r="X210" s="20" t="str">
        <f t="shared" si="48"/>
        <v/>
      </c>
      <c r="Y210" s="20" t="str">
        <f t="shared" si="49"/>
        <v/>
      </c>
      <c r="Z210" s="333" t="b">
        <f t="shared" si="50"/>
        <v>0</v>
      </c>
      <c r="AA210" s="219">
        <f t="shared" si="52"/>
        <v>1</v>
      </c>
    </row>
    <row r="211" spans="1:27" ht="15.75" x14ac:dyDescent="0.2">
      <c r="A211" s="216">
        <v>202</v>
      </c>
      <c r="B211" s="39"/>
      <c r="C211" s="39"/>
      <c r="D211" s="38"/>
      <c r="E211" s="40"/>
      <c r="F211" s="36" t="str">
        <f t="shared" si="51"/>
        <v/>
      </c>
      <c r="G211" s="349"/>
      <c r="H211" s="349"/>
      <c r="I211" s="349"/>
      <c r="J211" s="349"/>
      <c r="K211" s="34"/>
      <c r="L211" s="34"/>
      <c r="M211" s="40"/>
      <c r="N211" s="40"/>
      <c r="O211" s="573" t="str">
        <f t="shared" si="40"/>
        <v/>
      </c>
      <c r="P211" s="573" t="str">
        <f t="shared" si="41"/>
        <v/>
      </c>
      <c r="Q211" s="35"/>
      <c r="R211" s="20" t="str">
        <f t="shared" si="42"/>
        <v/>
      </c>
      <c r="S211" s="20" t="str">
        <f t="shared" si="43"/>
        <v/>
      </c>
      <c r="T211" s="20" t="str">
        <f t="shared" si="44"/>
        <v/>
      </c>
      <c r="U211" s="20" t="str">
        <f t="shared" si="45"/>
        <v/>
      </c>
      <c r="V211" s="20" t="str">
        <f t="shared" si="46"/>
        <v/>
      </c>
      <c r="W211" s="20" t="str">
        <f t="shared" si="47"/>
        <v/>
      </c>
      <c r="X211" s="20" t="str">
        <f t="shared" si="48"/>
        <v/>
      </c>
      <c r="Y211" s="20" t="str">
        <f t="shared" si="49"/>
        <v/>
      </c>
      <c r="Z211" s="333" t="b">
        <f t="shared" si="50"/>
        <v>0</v>
      </c>
      <c r="AA211" s="219">
        <f t="shared" si="52"/>
        <v>1</v>
      </c>
    </row>
    <row r="212" spans="1:27" ht="15.75" x14ac:dyDescent="0.2">
      <c r="A212" s="216">
        <v>203</v>
      </c>
      <c r="B212" s="39"/>
      <c r="C212" s="39"/>
      <c r="D212" s="38"/>
      <c r="E212" s="40"/>
      <c r="F212" s="36" t="str">
        <f t="shared" si="51"/>
        <v/>
      </c>
      <c r="G212" s="349"/>
      <c r="H212" s="349"/>
      <c r="I212" s="349"/>
      <c r="J212" s="349"/>
      <c r="K212" s="34"/>
      <c r="L212" s="34"/>
      <c r="M212" s="40"/>
      <c r="N212" s="40"/>
      <c r="O212" s="573" t="str">
        <f t="shared" si="40"/>
        <v/>
      </c>
      <c r="P212" s="573" t="str">
        <f t="shared" si="41"/>
        <v/>
      </c>
      <c r="Q212" s="35"/>
      <c r="R212" s="20" t="str">
        <f t="shared" si="42"/>
        <v/>
      </c>
      <c r="S212" s="20" t="str">
        <f t="shared" si="43"/>
        <v/>
      </c>
      <c r="T212" s="20" t="str">
        <f t="shared" si="44"/>
        <v/>
      </c>
      <c r="U212" s="20" t="str">
        <f t="shared" si="45"/>
        <v/>
      </c>
      <c r="V212" s="20" t="str">
        <f t="shared" si="46"/>
        <v/>
      </c>
      <c r="W212" s="20" t="str">
        <f t="shared" si="47"/>
        <v/>
      </c>
      <c r="X212" s="20" t="str">
        <f t="shared" si="48"/>
        <v/>
      </c>
      <c r="Y212" s="20" t="str">
        <f t="shared" si="49"/>
        <v/>
      </c>
      <c r="Z212" s="333" t="b">
        <f t="shared" si="50"/>
        <v>0</v>
      </c>
      <c r="AA212" s="219">
        <f t="shared" si="52"/>
        <v>1</v>
      </c>
    </row>
    <row r="213" spans="1:27" ht="15.75" x14ac:dyDescent="0.2">
      <c r="A213" s="216">
        <v>204</v>
      </c>
      <c r="B213" s="39"/>
      <c r="C213" s="39"/>
      <c r="D213" s="38"/>
      <c r="E213" s="40"/>
      <c r="F213" s="36" t="str">
        <f t="shared" si="51"/>
        <v/>
      </c>
      <c r="G213" s="349"/>
      <c r="H213" s="349"/>
      <c r="I213" s="349"/>
      <c r="J213" s="349"/>
      <c r="K213" s="34"/>
      <c r="L213" s="34"/>
      <c r="M213" s="40"/>
      <c r="N213" s="40"/>
      <c r="O213" s="573" t="str">
        <f t="shared" si="40"/>
        <v/>
      </c>
      <c r="P213" s="573" t="str">
        <f t="shared" si="41"/>
        <v/>
      </c>
      <c r="Q213" s="35"/>
      <c r="R213" s="20" t="str">
        <f t="shared" si="42"/>
        <v/>
      </c>
      <c r="S213" s="20" t="str">
        <f t="shared" si="43"/>
        <v/>
      </c>
      <c r="T213" s="20" t="str">
        <f t="shared" si="44"/>
        <v/>
      </c>
      <c r="U213" s="20" t="str">
        <f t="shared" si="45"/>
        <v/>
      </c>
      <c r="V213" s="20" t="str">
        <f t="shared" si="46"/>
        <v/>
      </c>
      <c r="W213" s="20" t="str">
        <f t="shared" si="47"/>
        <v/>
      </c>
      <c r="X213" s="20" t="str">
        <f t="shared" si="48"/>
        <v/>
      </c>
      <c r="Y213" s="20" t="str">
        <f t="shared" si="49"/>
        <v/>
      </c>
      <c r="Z213" s="333" t="b">
        <f t="shared" si="50"/>
        <v>0</v>
      </c>
      <c r="AA213" s="219">
        <f t="shared" si="52"/>
        <v>1</v>
      </c>
    </row>
    <row r="214" spans="1:27" ht="15.75" x14ac:dyDescent="0.2">
      <c r="A214" s="216">
        <v>205</v>
      </c>
      <c r="B214" s="39"/>
      <c r="C214" s="39"/>
      <c r="D214" s="38"/>
      <c r="E214" s="40"/>
      <c r="F214" s="36" t="str">
        <f t="shared" si="51"/>
        <v/>
      </c>
      <c r="G214" s="349"/>
      <c r="H214" s="349"/>
      <c r="I214" s="349"/>
      <c r="J214" s="349"/>
      <c r="K214" s="34"/>
      <c r="L214" s="34"/>
      <c r="M214" s="40"/>
      <c r="N214" s="40"/>
      <c r="O214" s="573" t="str">
        <f t="shared" si="40"/>
        <v/>
      </c>
      <c r="P214" s="573" t="str">
        <f t="shared" si="41"/>
        <v/>
      </c>
      <c r="Q214" s="35"/>
      <c r="R214" s="20" t="str">
        <f t="shared" si="42"/>
        <v/>
      </c>
      <c r="S214" s="20" t="str">
        <f t="shared" si="43"/>
        <v/>
      </c>
      <c r="T214" s="20" t="str">
        <f t="shared" si="44"/>
        <v/>
      </c>
      <c r="U214" s="20" t="str">
        <f t="shared" si="45"/>
        <v/>
      </c>
      <c r="V214" s="20" t="str">
        <f t="shared" si="46"/>
        <v/>
      </c>
      <c r="W214" s="20" t="str">
        <f t="shared" si="47"/>
        <v/>
      </c>
      <c r="X214" s="20" t="str">
        <f t="shared" si="48"/>
        <v/>
      </c>
      <c r="Y214" s="20" t="str">
        <f t="shared" si="49"/>
        <v/>
      </c>
      <c r="Z214" s="333" t="b">
        <f t="shared" si="50"/>
        <v>0</v>
      </c>
      <c r="AA214" s="219">
        <f t="shared" si="52"/>
        <v>1</v>
      </c>
    </row>
    <row r="215" spans="1:27" ht="15.75" x14ac:dyDescent="0.2">
      <c r="A215" s="216">
        <v>206</v>
      </c>
      <c r="B215" s="39"/>
      <c r="C215" s="39"/>
      <c r="D215" s="38"/>
      <c r="E215" s="40"/>
      <c r="F215" s="36" t="str">
        <f t="shared" si="51"/>
        <v/>
      </c>
      <c r="G215" s="349"/>
      <c r="H215" s="349"/>
      <c r="I215" s="349"/>
      <c r="J215" s="349"/>
      <c r="K215" s="34"/>
      <c r="L215" s="34"/>
      <c r="M215" s="40"/>
      <c r="N215" s="40"/>
      <c r="O215" s="573" t="str">
        <f t="shared" si="40"/>
        <v/>
      </c>
      <c r="P215" s="573" t="str">
        <f t="shared" si="41"/>
        <v/>
      </c>
      <c r="Q215" s="35"/>
      <c r="R215" s="20" t="str">
        <f t="shared" si="42"/>
        <v/>
      </c>
      <c r="S215" s="20" t="str">
        <f t="shared" si="43"/>
        <v/>
      </c>
      <c r="T215" s="20" t="str">
        <f t="shared" si="44"/>
        <v/>
      </c>
      <c r="U215" s="20" t="str">
        <f t="shared" si="45"/>
        <v/>
      </c>
      <c r="V215" s="20" t="str">
        <f t="shared" si="46"/>
        <v/>
      </c>
      <c r="W215" s="20" t="str">
        <f t="shared" si="47"/>
        <v/>
      </c>
      <c r="X215" s="20" t="str">
        <f t="shared" si="48"/>
        <v/>
      </c>
      <c r="Y215" s="20" t="str">
        <f t="shared" si="49"/>
        <v/>
      </c>
      <c r="Z215" s="333" t="b">
        <f t="shared" si="50"/>
        <v>0</v>
      </c>
      <c r="AA215" s="219">
        <f t="shared" si="52"/>
        <v>1</v>
      </c>
    </row>
    <row r="216" spans="1:27" ht="15.75" x14ac:dyDescent="0.2">
      <c r="A216" s="216">
        <v>207</v>
      </c>
      <c r="B216" s="39"/>
      <c r="C216" s="39"/>
      <c r="D216" s="38"/>
      <c r="E216" s="40"/>
      <c r="F216" s="36" t="str">
        <f t="shared" si="51"/>
        <v/>
      </c>
      <c r="G216" s="349"/>
      <c r="H216" s="349"/>
      <c r="I216" s="349"/>
      <c r="J216" s="349"/>
      <c r="K216" s="34"/>
      <c r="L216" s="34"/>
      <c r="M216" s="40"/>
      <c r="N216" s="40"/>
      <c r="O216" s="573" t="str">
        <f t="shared" si="40"/>
        <v/>
      </c>
      <c r="P216" s="573" t="str">
        <f t="shared" si="41"/>
        <v/>
      </c>
      <c r="Q216" s="35"/>
      <c r="R216" s="20" t="str">
        <f t="shared" si="42"/>
        <v/>
      </c>
      <c r="S216" s="20" t="str">
        <f t="shared" si="43"/>
        <v/>
      </c>
      <c r="T216" s="20" t="str">
        <f t="shared" si="44"/>
        <v/>
      </c>
      <c r="U216" s="20" t="str">
        <f t="shared" si="45"/>
        <v/>
      </c>
      <c r="V216" s="20" t="str">
        <f t="shared" si="46"/>
        <v/>
      </c>
      <c r="W216" s="20" t="str">
        <f t="shared" si="47"/>
        <v/>
      </c>
      <c r="X216" s="20" t="str">
        <f t="shared" si="48"/>
        <v/>
      </c>
      <c r="Y216" s="20" t="str">
        <f t="shared" si="49"/>
        <v/>
      </c>
      <c r="Z216" s="333" t="b">
        <f t="shared" si="50"/>
        <v>0</v>
      </c>
      <c r="AA216" s="219">
        <f t="shared" si="52"/>
        <v>1</v>
      </c>
    </row>
    <row r="217" spans="1:27" ht="15.75" x14ac:dyDescent="0.2">
      <c r="A217" s="216">
        <v>208</v>
      </c>
      <c r="B217" s="39"/>
      <c r="C217" s="39"/>
      <c r="D217" s="38"/>
      <c r="E217" s="40"/>
      <c r="F217" s="36" t="str">
        <f t="shared" si="51"/>
        <v/>
      </c>
      <c r="G217" s="349"/>
      <c r="H217" s="349"/>
      <c r="I217" s="349"/>
      <c r="J217" s="349"/>
      <c r="K217" s="34"/>
      <c r="L217" s="34"/>
      <c r="M217" s="40"/>
      <c r="N217" s="40"/>
      <c r="O217" s="573" t="str">
        <f t="shared" si="40"/>
        <v/>
      </c>
      <c r="P217" s="573" t="str">
        <f t="shared" si="41"/>
        <v/>
      </c>
      <c r="Q217" s="35"/>
      <c r="R217" s="20" t="str">
        <f t="shared" si="42"/>
        <v/>
      </c>
      <c r="S217" s="20" t="str">
        <f t="shared" si="43"/>
        <v/>
      </c>
      <c r="T217" s="20" t="str">
        <f t="shared" si="44"/>
        <v/>
      </c>
      <c r="U217" s="20" t="str">
        <f t="shared" si="45"/>
        <v/>
      </c>
      <c r="V217" s="20" t="str">
        <f t="shared" si="46"/>
        <v/>
      </c>
      <c r="W217" s="20" t="str">
        <f t="shared" si="47"/>
        <v/>
      </c>
      <c r="X217" s="20" t="str">
        <f t="shared" si="48"/>
        <v/>
      </c>
      <c r="Y217" s="20" t="str">
        <f t="shared" si="49"/>
        <v/>
      </c>
      <c r="Z217" s="333" t="b">
        <f t="shared" si="50"/>
        <v>0</v>
      </c>
      <c r="AA217" s="219">
        <f t="shared" si="52"/>
        <v>1</v>
      </c>
    </row>
    <row r="218" spans="1:27" ht="15.75" x14ac:dyDescent="0.2">
      <c r="A218" s="216">
        <v>209</v>
      </c>
      <c r="B218" s="39"/>
      <c r="C218" s="39"/>
      <c r="D218" s="38"/>
      <c r="E218" s="40"/>
      <c r="F218" s="36" t="str">
        <f t="shared" si="51"/>
        <v/>
      </c>
      <c r="G218" s="349"/>
      <c r="H218" s="349"/>
      <c r="I218" s="349"/>
      <c r="J218" s="349"/>
      <c r="K218" s="34"/>
      <c r="L218" s="34"/>
      <c r="M218" s="40"/>
      <c r="N218" s="40"/>
      <c r="O218" s="573" t="str">
        <f t="shared" si="40"/>
        <v/>
      </c>
      <c r="P218" s="573" t="str">
        <f t="shared" si="41"/>
        <v/>
      </c>
      <c r="Q218" s="35"/>
      <c r="R218" s="20" t="str">
        <f t="shared" si="42"/>
        <v/>
      </c>
      <c r="S218" s="20" t="str">
        <f t="shared" si="43"/>
        <v/>
      </c>
      <c r="T218" s="20" t="str">
        <f t="shared" si="44"/>
        <v/>
      </c>
      <c r="U218" s="20" t="str">
        <f t="shared" si="45"/>
        <v/>
      </c>
      <c r="V218" s="20" t="str">
        <f t="shared" si="46"/>
        <v/>
      </c>
      <c r="W218" s="20" t="str">
        <f t="shared" si="47"/>
        <v/>
      </c>
      <c r="X218" s="20" t="str">
        <f t="shared" si="48"/>
        <v/>
      </c>
      <c r="Y218" s="20" t="str">
        <f t="shared" si="49"/>
        <v/>
      </c>
      <c r="Z218" s="333" t="b">
        <f t="shared" si="50"/>
        <v>0</v>
      </c>
      <c r="AA218" s="219">
        <f t="shared" si="52"/>
        <v>1</v>
      </c>
    </row>
    <row r="219" spans="1:27" ht="15.75" x14ac:dyDescent="0.2">
      <c r="A219" s="216">
        <v>210</v>
      </c>
      <c r="B219" s="39"/>
      <c r="C219" s="39"/>
      <c r="D219" s="38"/>
      <c r="E219" s="40"/>
      <c r="F219" s="36" t="str">
        <f t="shared" si="51"/>
        <v/>
      </c>
      <c r="G219" s="349"/>
      <c r="H219" s="349"/>
      <c r="I219" s="349"/>
      <c r="J219" s="349"/>
      <c r="K219" s="34"/>
      <c r="L219" s="34"/>
      <c r="M219" s="40"/>
      <c r="N219" s="40"/>
      <c r="O219" s="573" t="str">
        <f t="shared" si="40"/>
        <v/>
      </c>
      <c r="P219" s="573" t="str">
        <f t="shared" si="41"/>
        <v/>
      </c>
      <c r="Q219" s="35"/>
      <c r="R219" s="20" t="str">
        <f t="shared" si="42"/>
        <v/>
      </c>
      <c r="S219" s="20" t="str">
        <f t="shared" si="43"/>
        <v/>
      </c>
      <c r="T219" s="20" t="str">
        <f t="shared" si="44"/>
        <v/>
      </c>
      <c r="U219" s="20" t="str">
        <f t="shared" si="45"/>
        <v/>
      </c>
      <c r="V219" s="20" t="str">
        <f t="shared" si="46"/>
        <v/>
      </c>
      <c r="W219" s="20" t="str">
        <f t="shared" si="47"/>
        <v/>
      </c>
      <c r="X219" s="20" t="str">
        <f t="shared" si="48"/>
        <v/>
      </c>
      <c r="Y219" s="20" t="str">
        <f t="shared" si="49"/>
        <v/>
      </c>
      <c r="Z219" s="333" t="b">
        <f t="shared" si="50"/>
        <v>0</v>
      </c>
      <c r="AA219" s="219">
        <f t="shared" si="52"/>
        <v>1</v>
      </c>
    </row>
    <row r="220" spans="1:27" ht="15.75" x14ac:dyDescent="0.2">
      <c r="A220" s="216">
        <v>211</v>
      </c>
      <c r="B220" s="39"/>
      <c r="C220" s="39"/>
      <c r="D220" s="38"/>
      <c r="E220" s="40"/>
      <c r="F220" s="36" t="str">
        <f t="shared" si="51"/>
        <v/>
      </c>
      <c r="G220" s="349"/>
      <c r="H220" s="349"/>
      <c r="I220" s="349"/>
      <c r="J220" s="349"/>
      <c r="K220" s="34"/>
      <c r="L220" s="34"/>
      <c r="M220" s="40"/>
      <c r="N220" s="40"/>
      <c r="O220" s="573" t="str">
        <f t="shared" si="40"/>
        <v/>
      </c>
      <c r="P220" s="573" t="str">
        <f t="shared" si="41"/>
        <v/>
      </c>
      <c r="Q220" s="35"/>
      <c r="R220" s="20" t="str">
        <f t="shared" si="42"/>
        <v/>
      </c>
      <c r="S220" s="20" t="str">
        <f t="shared" si="43"/>
        <v/>
      </c>
      <c r="T220" s="20" t="str">
        <f t="shared" si="44"/>
        <v/>
      </c>
      <c r="U220" s="20" t="str">
        <f t="shared" si="45"/>
        <v/>
      </c>
      <c r="V220" s="20" t="str">
        <f t="shared" si="46"/>
        <v/>
      </c>
      <c r="W220" s="20" t="str">
        <f t="shared" si="47"/>
        <v/>
      </c>
      <c r="X220" s="20" t="str">
        <f t="shared" si="48"/>
        <v/>
      </c>
      <c r="Y220" s="20" t="str">
        <f t="shared" si="49"/>
        <v/>
      </c>
      <c r="Z220" s="333" t="b">
        <f t="shared" si="50"/>
        <v>0</v>
      </c>
      <c r="AA220" s="219">
        <f t="shared" si="52"/>
        <v>1</v>
      </c>
    </row>
    <row r="221" spans="1:27" ht="15.75" x14ac:dyDescent="0.2">
      <c r="A221" s="216">
        <v>212</v>
      </c>
      <c r="B221" s="39"/>
      <c r="C221" s="39"/>
      <c r="D221" s="38"/>
      <c r="E221" s="40"/>
      <c r="F221" s="36" t="str">
        <f t="shared" si="51"/>
        <v/>
      </c>
      <c r="G221" s="349"/>
      <c r="H221" s="349"/>
      <c r="I221" s="349"/>
      <c r="J221" s="349"/>
      <c r="K221" s="34"/>
      <c r="L221" s="34"/>
      <c r="M221" s="40"/>
      <c r="N221" s="40"/>
      <c r="O221" s="573" t="str">
        <f t="shared" si="40"/>
        <v/>
      </c>
      <c r="P221" s="573" t="str">
        <f t="shared" si="41"/>
        <v/>
      </c>
      <c r="Q221" s="35"/>
      <c r="R221" s="20" t="str">
        <f t="shared" si="42"/>
        <v/>
      </c>
      <c r="S221" s="20" t="str">
        <f t="shared" si="43"/>
        <v/>
      </c>
      <c r="T221" s="20" t="str">
        <f t="shared" si="44"/>
        <v/>
      </c>
      <c r="U221" s="20" t="str">
        <f t="shared" si="45"/>
        <v/>
      </c>
      <c r="V221" s="20" t="str">
        <f t="shared" si="46"/>
        <v/>
      </c>
      <c r="W221" s="20" t="str">
        <f t="shared" si="47"/>
        <v/>
      </c>
      <c r="X221" s="20" t="str">
        <f t="shared" si="48"/>
        <v/>
      </c>
      <c r="Y221" s="20" t="str">
        <f t="shared" si="49"/>
        <v/>
      </c>
      <c r="Z221" s="333" t="b">
        <f t="shared" si="50"/>
        <v>0</v>
      </c>
      <c r="AA221" s="219">
        <f t="shared" si="52"/>
        <v>1</v>
      </c>
    </row>
    <row r="222" spans="1:27" ht="15.75" x14ac:dyDescent="0.2">
      <c r="A222" s="216">
        <v>213</v>
      </c>
      <c r="B222" s="39"/>
      <c r="C222" s="39"/>
      <c r="D222" s="38"/>
      <c r="E222" s="40"/>
      <c r="F222" s="36" t="str">
        <f t="shared" si="51"/>
        <v/>
      </c>
      <c r="G222" s="349"/>
      <c r="H222" s="349"/>
      <c r="I222" s="349"/>
      <c r="J222" s="349"/>
      <c r="K222" s="34"/>
      <c r="L222" s="34"/>
      <c r="M222" s="40"/>
      <c r="N222" s="40"/>
      <c r="O222" s="573" t="str">
        <f t="shared" si="40"/>
        <v/>
      </c>
      <c r="P222" s="573" t="str">
        <f t="shared" si="41"/>
        <v/>
      </c>
      <c r="Q222" s="35"/>
      <c r="R222" s="20" t="str">
        <f t="shared" si="42"/>
        <v/>
      </c>
      <c r="S222" s="20" t="str">
        <f t="shared" si="43"/>
        <v/>
      </c>
      <c r="T222" s="20" t="str">
        <f t="shared" si="44"/>
        <v/>
      </c>
      <c r="U222" s="20" t="str">
        <f t="shared" si="45"/>
        <v/>
      </c>
      <c r="V222" s="20" t="str">
        <f t="shared" si="46"/>
        <v/>
      </c>
      <c r="W222" s="20" t="str">
        <f t="shared" si="47"/>
        <v/>
      </c>
      <c r="X222" s="20" t="str">
        <f t="shared" si="48"/>
        <v/>
      </c>
      <c r="Y222" s="20" t="str">
        <f t="shared" si="49"/>
        <v/>
      </c>
      <c r="Z222" s="333" t="b">
        <f t="shared" si="50"/>
        <v>0</v>
      </c>
      <c r="AA222" s="219">
        <f t="shared" si="52"/>
        <v>1</v>
      </c>
    </row>
    <row r="223" spans="1:27" ht="15.75" x14ac:dyDescent="0.2">
      <c r="A223" s="216">
        <v>214</v>
      </c>
      <c r="B223" s="39"/>
      <c r="C223" s="39"/>
      <c r="D223" s="38"/>
      <c r="E223" s="40"/>
      <c r="F223" s="36" t="str">
        <f t="shared" si="51"/>
        <v/>
      </c>
      <c r="G223" s="349"/>
      <c r="H223" s="349"/>
      <c r="I223" s="349"/>
      <c r="J223" s="349"/>
      <c r="K223" s="34"/>
      <c r="L223" s="34"/>
      <c r="M223" s="40"/>
      <c r="N223" s="40"/>
      <c r="O223" s="573" t="str">
        <f t="shared" si="40"/>
        <v/>
      </c>
      <c r="P223" s="573" t="str">
        <f t="shared" si="41"/>
        <v/>
      </c>
      <c r="Q223" s="35"/>
      <c r="R223" s="20" t="str">
        <f t="shared" si="42"/>
        <v/>
      </c>
      <c r="S223" s="20" t="str">
        <f t="shared" si="43"/>
        <v/>
      </c>
      <c r="T223" s="20" t="str">
        <f t="shared" si="44"/>
        <v/>
      </c>
      <c r="U223" s="20" t="str">
        <f t="shared" si="45"/>
        <v/>
      </c>
      <c r="V223" s="20" t="str">
        <f t="shared" si="46"/>
        <v/>
      </c>
      <c r="W223" s="20" t="str">
        <f t="shared" si="47"/>
        <v/>
      </c>
      <c r="X223" s="20" t="str">
        <f t="shared" si="48"/>
        <v/>
      </c>
      <c r="Y223" s="20" t="str">
        <f t="shared" si="49"/>
        <v/>
      </c>
      <c r="Z223" s="333" t="b">
        <f t="shared" si="50"/>
        <v>0</v>
      </c>
      <c r="AA223" s="219">
        <f t="shared" si="52"/>
        <v>1</v>
      </c>
    </row>
    <row r="224" spans="1:27" ht="15.75" x14ac:dyDescent="0.2">
      <c r="A224" s="216">
        <v>215</v>
      </c>
      <c r="B224" s="39"/>
      <c r="C224" s="39"/>
      <c r="D224" s="38"/>
      <c r="E224" s="40"/>
      <c r="F224" s="36" t="str">
        <f t="shared" si="51"/>
        <v/>
      </c>
      <c r="G224" s="349"/>
      <c r="H224" s="349"/>
      <c r="I224" s="349"/>
      <c r="J224" s="349"/>
      <c r="K224" s="34"/>
      <c r="L224" s="34"/>
      <c r="M224" s="40"/>
      <c r="N224" s="40"/>
      <c r="O224" s="573" t="str">
        <f t="shared" si="40"/>
        <v/>
      </c>
      <c r="P224" s="573" t="str">
        <f t="shared" si="41"/>
        <v/>
      </c>
      <c r="Q224" s="35"/>
      <c r="R224" s="20" t="str">
        <f t="shared" si="42"/>
        <v/>
      </c>
      <c r="S224" s="20" t="str">
        <f t="shared" si="43"/>
        <v/>
      </c>
      <c r="T224" s="20" t="str">
        <f t="shared" si="44"/>
        <v/>
      </c>
      <c r="U224" s="20" t="str">
        <f t="shared" si="45"/>
        <v/>
      </c>
      <c r="V224" s="20" t="str">
        <f t="shared" si="46"/>
        <v/>
      </c>
      <c r="W224" s="20" t="str">
        <f t="shared" si="47"/>
        <v/>
      </c>
      <c r="X224" s="20" t="str">
        <f t="shared" si="48"/>
        <v/>
      </c>
      <c r="Y224" s="20" t="str">
        <f t="shared" si="49"/>
        <v/>
      </c>
      <c r="Z224" s="333" t="b">
        <f t="shared" si="50"/>
        <v>0</v>
      </c>
      <c r="AA224" s="219">
        <f t="shared" si="52"/>
        <v>1</v>
      </c>
    </row>
    <row r="225" spans="1:27" ht="15.75" x14ac:dyDescent="0.2">
      <c r="A225" s="216">
        <v>216</v>
      </c>
      <c r="B225" s="39"/>
      <c r="C225" s="39"/>
      <c r="D225" s="38"/>
      <c r="E225" s="40"/>
      <c r="F225" s="36" t="str">
        <f t="shared" si="51"/>
        <v/>
      </c>
      <c r="G225" s="349"/>
      <c r="H225" s="349"/>
      <c r="I225" s="349"/>
      <c r="J225" s="349"/>
      <c r="K225" s="34"/>
      <c r="L225" s="34"/>
      <c r="M225" s="40"/>
      <c r="N225" s="40"/>
      <c r="O225" s="573" t="str">
        <f t="shared" si="40"/>
        <v/>
      </c>
      <c r="P225" s="573" t="str">
        <f t="shared" si="41"/>
        <v/>
      </c>
      <c r="Q225" s="35"/>
      <c r="R225" s="20" t="str">
        <f t="shared" si="42"/>
        <v/>
      </c>
      <c r="S225" s="20" t="str">
        <f t="shared" si="43"/>
        <v/>
      </c>
      <c r="T225" s="20" t="str">
        <f t="shared" si="44"/>
        <v/>
      </c>
      <c r="U225" s="20" t="str">
        <f t="shared" si="45"/>
        <v/>
      </c>
      <c r="V225" s="20" t="str">
        <f t="shared" si="46"/>
        <v/>
      </c>
      <c r="W225" s="20" t="str">
        <f t="shared" si="47"/>
        <v/>
      </c>
      <c r="X225" s="20" t="str">
        <f t="shared" si="48"/>
        <v/>
      </c>
      <c r="Y225" s="20" t="str">
        <f t="shared" si="49"/>
        <v/>
      </c>
      <c r="Z225" s="333" t="b">
        <f t="shared" si="50"/>
        <v>0</v>
      </c>
      <c r="AA225" s="219">
        <f t="shared" si="52"/>
        <v>1</v>
      </c>
    </row>
    <row r="226" spans="1:27" ht="15.75" x14ac:dyDescent="0.2">
      <c r="A226" s="216">
        <v>217</v>
      </c>
      <c r="B226" s="39"/>
      <c r="C226" s="39"/>
      <c r="D226" s="38"/>
      <c r="E226" s="40"/>
      <c r="F226" s="36" t="str">
        <f t="shared" si="51"/>
        <v/>
      </c>
      <c r="G226" s="349"/>
      <c r="H226" s="349"/>
      <c r="I226" s="349"/>
      <c r="J226" s="349"/>
      <c r="K226" s="34"/>
      <c r="L226" s="34"/>
      <c r="M226" s="40"/>
      <c r="N226" s="40"/>
      <c r="O226" s="573" t="str">
        <f t="shared" si="40"/>
        <v/>
      </c>
      <c r="P226" s="573" t="str">
        <f t="shared" si="41"/>
        <v/>
      </c>
      <c r="Q226" s="35"/>
      <c r="R226" s="20" t="str">
        <f t="shared" si="42"/>
        <v/>
      </c>
      <c r="S226" s="20" t="str">
        <f t="shared" si="43"/>
        <v/>
      </c>
      <c r="T226" s="20" t="str">
        <f t="shared" si="44"/>
        <v/>
      </c>
      <c r="U226" s="20" t="str">
        <f t="shared" si="45"/>
        <v/>
      </c>
      <c r="V226" s="20" t="str">
        <f t="shared" si="46"/>
        <v/>
      </c>
      <c r="W226" s="20" t="str">
        <f t="shared" si="47"/>
        <v/>
      </c>
      <c r="X226" s="20" t="str">
        <f t="shared" si="48"/>
        <v/>
      </c>
      <c r="Y226" s="20" t="str">
        <f t="shared" si="49"/>
        <v/>
      </c>
      <c r="Z226" s="333" t="b">
        <f t="shared" si="50"/>
        <v>0</v>
      </c>
      <c r="AA226" s="219">
        <f t="shared" si="52"/>
        <v>1</v>
      </c>
    </row>
    <row r="227" spans="1:27" ht="15.75" x14ac:dyDescent="0.2">
      <c r="A227" s="216">
        <v>218</v>
      </c>
      <c r="B227" s="39"/>
      <c r="C227" s="39"/>
      <c r="D227" s="38"/>
      <c r="E227" s="40"/>
      <c r="F227" s="36" t="str">
        <f t="shared" si="51"/>
        <v/>
      </c>
      <c r="G227" s="349"/>
      <c r="H227" s="349"/>
      <c r="I227" s="349"/>
      <c r="J227" s="349"/>
      <c r="K227" s="34"/>
      <c r="L227" s="34"/>
      <c r="M227" s="40"/>
      <c r="N227" s="40"/>
      <c r="O227" s="573" t="str">
        <f t="shared" si="40"/>
        <v/>
      </c>
      <c r="P227" s="573" t="str">
        <f t="shared" si="41"/>
        <v/>
      </c>
      <c r="Q227" s="35"/>
      <c r="R227" s="20" t="str">
        <f t="shared" si="42"/>
        <v/>
      </c>
      <c r="S227" s="20" t="str">
        <f t="shared" si="43"/>
        <v/>
      </c>
      <c r="T227" s="20" t="str">
        <f t="shared" si="44"/>
        <v/>
      </c>
      <c r="U227" s="20" t="str">
        <f t="shared" si="45"/>
        <v/>
      </c>
      <c r="V227" s="20" t="str">
        <f t="shared" si="46"/>
        <v/>
      </c>
      <c r="W227" s="20" t="str">
        <f t="shared" si="47"/>
        <v/>
      </c>
      <c r="X227" s="20" t="str">
        <f t="shared" si="48"/>
        <v/>
      </c>
      <c r="Y227" s="20" t="str">
        <f t="shared" si="49"/>
        <v/>
      </c>
      <c r="Z227" s="333" t="b">
        <f t="shared" si="50"/>
        <v>0</v>
      </c>
      <c r="AA227" s="219">
        <f t="shared" si="52"/>
        <v>1</v>
      </c>
    </row>
    <row r="228" spans="1:27" ht="15.75" x14ac:dyDescent="0.2">
      <c r="A228" s="216">
        <v>219</v>
      </c>
      <c r="B228" s="39"/>
      <c r="C228" s="39"/>
      <c r="D228" s="38"/>
      <c r="E228" s="40"/>
      <c r="F228" s="36" t="str">
        <f t="shared" si="51"/>
        <v/>
      </c>
      <c r="G228" s="349"/>
      <c r="H228" s="349"/>
      <c r="I228" s="349"/>
      <c r="J228" s="349"/>
      <c r="K228" s="34"/>
      <c r="L228" s="34"/>
      <c r="M228" s="40"/>
      <c r="N228" s="40"/>
      <c r="O228" s="573" t="str">
        <f t="shared" si="40"/>
        <v/>
      </c>
      <c r="P228" s="573" t="str">
        <f t="shared" si="41"/>
        <v/>
      </c>
      <c r="Q228" s="35"/>
      <c r="R228" s="20" t="str">
        <f t="shared" si="42"/>
        <v/>
      </c>
      <c r="S228" s="20" t="str">
        <f t="shared" si="43"/>
        <v/>
      </c>
      <c r="T228" s="20" t="str">
        <f t="shared" si="44"/>
        <v/>
      </c>
      <c r="U228" s="20" t="str">
        <f t="shared" si="45"/>
        <v/>
      </c>
      <c r="V228" s="20" t="str">
        <f t="shared" si="46"/>
        <v/>
      </c>
      <c r="W228" s="20" t="str">
        <f t="shared" si="47"/>
        <v/>
      </c>
      <c r="X228" s="20" t="str">
        <f t="shared" si="48"/>
        <v/>
      </c>
      <c r="Y228" s="20" t="str">
        <f t="shared" si="49"/>
        <v/>
      </c>
      <c r="Z228" s="333" t="b">
        <f t="shared" si="50"/>
        <v>0</v>
      </c>
      <c r="AA228" s="219">
        <f t="shared" si="52"/>
        <v>1</v>
      </c>
    </row>
    <row r="229" spans="1:27" ht="15.75" x14ac:dyDescent="0.2">
      <c r="A229" s="216">
        <v>220</v>
      </c>
      <c r="B229" s="39"/>
      <c r="C229" s="39"/>
      <c r="D229" s="38"/>
      <c r="E229" s="40"/>
      <c r="F229" s="36" t="str">
        <f t="shared" si="51"/>
        <v/>
      </c>
      <c r="G229" s="349"/>
      <c r="H229" s="349"/>
      <c r="I229" s="349"/>
      <c r="J229" s="349"/>
      <c r="K229" s="34"/>
      <c r="L229" s="34"/>
      <c r="M229" s="40"/>
      <c r="N229" s="40"/>
      <c r="O229" s="573" t="str">
        <f t="shared" si="40"/>
        <v/>
      </c>
      <c r="P229" s="573" t="str">
        <f t="shared" si="41"/>
        <v/>
      </c>
      <c r="Q229" s="35"/>
      <c r="R229" s="20" t="str">
        <f t="shared" si="42"/>
        <v/>
      </c>
      <c r="S229" s="20" t="str">
        <f t="shared" si="43"/>
        <v/>
      </c>
      <c r="T229" s="20" t="str">
        <f t="shared" si="44"/>
        <v/>
      </c>
      <c r="U229" s="20" t="str">
        <f t="shared" si="45"/>
        <v/>
      </c>
      <c r="V229" s="20" t="str">
        <f t="shared" si="46"/>
        <v/>
      </c>
      <c r="W229" s="20" t="str">
        <f t="shared" si="47"/>
        <v/>
      </c>
      <c r="X229" s="20" t="str">
        <f t="shared" si="48"/>
        <v/>
      </c>
      <c r="Y229" s="20" t="str">
        <f t="shared" si="49"/>
        <v/>
      </c>
      <c r="Z229" s="333" t="b">
        <f t="shared" si="50"/>
        <v>0</v>
      </c>
      <c r="AA229" s="219">
        <f t="shared" si="52"/>
        <v>1</v>
      </c>
    </row>
    <row r="230" spans="1:27" ht="15.75" x14ac:dyDescent="0.2">
      <c r="A230" s="216">
        <v>221</v>
      </c>
      <c r="B230" s="39"/>
      <c r="C230" s="39"/>
      <c r="D230" s="38"/>
      <c r="E230" s="40"/>
      <c r="F230" s="36" t="str">
        <f t="shared" si="51"/>
        <v/>
      </c>
      <c r="G230" s="349"/>
      <c r="H230" s="349"/>
      <c r="I230" s="349"/>
      <c r="J230" s="349"/>
      <c r="K230" s="34"/>
      <c r="L230" s="34"/>
      <c r="M230" s="40"/>
      <c r="N230" s="40"/>
      <c r="O230" s="573" t="str">
        <f t="shared" si="40"/>
        <v/>
      </c>
      <c r="P230" s="573" t="str">
        <f t="shared" si="41"/>
        <v/>
      </c>
      <c r="Q230" s="35"/>
      <c r="R230" s="20" t="str">
        <f t="shared" si="42"/>
        <v/>
      </c>
      <c r="S230" s="20" t="str">
        <f t="shared" si="43"/>
        <v/>
      </c>
      <c r="T230" s="20" t="str">
        <f t="shared" si="44"/>
        <v/>
      </c>
      <c r="U230" s="20" t="str">
        <f t="shared" si="45"/>
        <v/>
      </c>
      <c r="V230" s="20" t="str">
        <f t="shared" si="46"/>
        <v/>
      </c>
      <c r="W230" s="20" t="str">
        <f t="shared" si="47"/>
        <v/>
      </c>
      <c r="X230" s="20" t="str">
        <f t="shared" si="48"/>
        <v/>
      </c>
      <c r="Y230" s="20" t="str">
        <f t="shared" si="49"/>
        <v/>
      </c>
      <c r="Z230" s="333" t="b">
        <f t="shared" si="50"/>
        <v>0</v>
      </c>
      <c r="AA230" s="219">
        <f t="shared" si="52"/>
        <v>1</v>
      </c>
    </row>
    <row r="231" spans="1:27" ht="15.75" x14ac:dyDescent="0.2">
      <c r="A231" s="216">
        <v>222</v>
      </c>
      <c r="B231" s="39"/>
      <c r="C231" s="39"/>
      <c r="D231" s="38"/>
      <c r="E231" s="40"/>
      <c r="F231" s="36" t="str">
        <f t="shared" si="51"/>
        <v/>
      </c>
      <c r="G231" s="349"/>
      <c r="H231" s="349"/>
      <c r="I231" s="349"/>
      <c r="J231" s="349"/>
      <c r="K231" s="34"/>
      <c r="L231" s="34"/>
      <c r="M231" s="40"/>
      <c r="N231" s="40"/>
      <c r="O231" s="573" t="str">
        <f t="shared" si="40"/>
        <v/>
      </c>
      <c r="P231" s="573" t="str">
        <f t="shared" si="41"/>
        <v/>
      </c>
      <c r="Q231" s="35"/>
      <c r="R231" s="20" t="str">
        <f t="shared" si="42"/>
        <v/>
      </c>
      <c r="S231" s="20" t="str">
        <f t="shared" si="43"/>
        <v/>
      </c>
      <c r="T231" s="20" t="str">
        <f t="shared" si="44"/>
        <v/>
      </c>
      <c r="U231" s="20" t="str">
        <f t="shared" si="45"/>
        <v/>
      </c>
      <c r="V231" s="20" t="str">
        <f t="shared" si="46"/>
        <v/>
      </c>
      <c r="W231" s="20" t="str">
        <f t="shared" si="47"/>
        <v/>
      </c>
      <c r="X231" s="20" t="str">
        <f t="shared" si="48"/>
        <v/>
      </c>
      <c r="Y231" s="20" t="str">
        <f t="shared" si="49"/>
        <v/>
      </c>
      <c r="Z231" s="333" t="b">
        <f t="shared" si="50"/>
        <v>0</v>
      </c>
      <c r="AA231" s="219">
        <f t="shared" si="52"/>
        <v>1</v>
      </c>
    </row>
    <row r="232" spans="1:27" ht="15.75" x14ac:dyDescent="0.2">
      <c r="A232" s="216">
        <v>223</v>
      </c>
      <c r="B232" s="39"/>
      <c r="C232" s="39"/>
      <c r="D232" s="38"/>
      <c r="E232" s="40"/>
      <c r="F232" s="36" t="str">
        <f t="shared" si="51"/>
        <v/>
      </c>
      <c r="G232" s="349"/>
      <c r="H232" s="349"/>
      <c r="I232" s="349"/>
      <c r="J232" s="349"/>
      <c r="K232" s="34"/>
      <c r="L232" s="34"/>
      <c r="M232" s="40"/>
      <c r="N232" s="40"/>
      <c r="O232" s="573" t="str">
        <f t="shared" si="40"/>
        <v/>
      </c>
      <c r="P232" s="573" t="str">
        <f t="shared" si="41"/>
        <v/>
      </c>
      <c r="Q232" s="35"/>
      <c r="R232" s="20" t="str">
        <f t="shared" si="42"/>
        <v/>
      </c>
      <c r="S232" s="20" t="str">
        <f t="shared" si="43"/>
        <v/>
      </c>
      <c r="T232" s="20" t="str">
        <f t="shared" si="44"/>
        <v/>
      </c>
      <c r="U232" s="20" t="str">
        <f t="shared" si="45"/>
        <v/>
      </c>
      <c r="V232" s="20" t="str">
        <f t="shared" si="46"/>
        <v/>
      </c>
      <c r="W232" s="20" t="str">
        <f t="shared" si="47"/>
        <v/>
      </c>
      <c r="X232" s="20" t="str">
        <f t="shared" si="48"/>
        <v/>
      </c>
      <c r="Y232" s="20" t="str">
        <f t="shared" si="49"/>
        <v/>
      </c>
      <c r="Z232" s="333" t="b">
        <f t="shared" si="50"/>
        <v>0</v>
      </c>
      <c r="AA232" s="219">
        <f t="shared" si="52"/>
        <v>1</v>
      </c>
    </row>
    <row r="233" spans="1:27" ht="15.75" x14ac:dyDescent="0.2">
      <c r="A233" s="216">
        <v>224</v>
      </c>
      <c r="B233" s="39"/>
      <c r="C233" s="39"/>
      <c r="D233" s="38"/>
      <c r="E233" s="40"/>
      <c r="F233" s="36" t="str">
        <f t="shared" si="51"/>
        <v/>
      </c>
      <c r="G233" s="349"/>
      <c r="H233" s="349"/>
      <c r="I233" s="349"/>
      <c r="J233" s="349"/>
      <c r="K233" s="34"/>
      <c r="L233" s="34"/>
      <c r="M233" s="40"/>
      <c r="N233" s="40"/>
      <c r="O233" s="573" t="str">
        <f t="shared" si="40"/>
        <v/>
      </c>
      <c r="P233" s="573" t="str">
        <f t="shared" si="41"/>
        <v/>
      </c>
      <c r="Q233" s="35"/>
      <c r="R233" s="20" t="str">
        <f t="shared" si="42"/>
        <v/>
      </c>
      <c r="S233" s="20" t="str">
        <f t="shared" si="43"/>
        <v/>
      </c>
      <c r="T233" s="20" t="str">
        <f t="shared" si="44"/>
        <v/>
      </c>
      <c r="U233" s="20" t="str">
        <f t="shared" si="45"/>
        <v/>
      </c>
      <c r="V233" s="20" t="str">
        <f t="shared" si="46"/>
        <v/>
      </c>
      <c r="W233" s="20" t="str">
        <f t="shared" si="47"/>
        <v/>
      </c>
      <c r="X233" s="20" t="str">
        <f t="shared" si="48"/>
        <v/>
      </c>
      <c r="Y233" s="20" t="str">
        <f t="shared" si="49"/>
        <v/>
      </c>
      <c r="Z233" s="333" t="b">
        <f t="shared" si="50"/>
        <v>0</v>
      </c>
      <c r="AA233" s="219">
        <f t="shared" si="52"/>
        <v>1</v>
      </c>
    </row>
    <row r="234" spans="1:27" ht="15.75" x14ac:dyDescent="0.2">
      <c r="A234" s="216">
        <v>225</v>
      </c>
      <c r="B234" s="39"/>
      <c r="C234" s="39"/>
      <c r="D234" s="38"/>
      <c r="E234" s="40"/>
      <c r="F234" s="36" t="str">
        <f t="shared" si="51"/>
        <v/>
      </c>
      <c r="G234" s="349"/>
      <c r="H234" s="349"/>
      <c r="I234" s="349"/>
      <c r="J234" s="349"/>
      <c r="K234" s="34"/>
      <c r="L234" s="34"/>
      <c r="M234" s="40"/>
      <c r="N234" s="40"/>
      <c r="O234" s="573" t="str">
        <f t="shared" si="40"/>
        <v/>
      </c>
      <c r="P234" s="573" t="str">
        <f t="shared" si="41"/>
        <v/>
      </c>
      <c r="Q234" s="35"/>
      <c r="R234" s="20" t="str">
        <f t="shared" si="42"/>
        <v/>
      </c>
      <c r="S234" s="20" t="str">
        <f t="shared" si="43"/>
        <v/>
      </c>
      <c r="T234" s="20" t="str">
        <f t="shared" si="44"/>
        <v/>
      </c>
      <c r="U234" s="20" t="str">
        <f t="shared" si="45"/>
        <v/>
      </c>
      <c r="V234" s="20" t="str">
        <f t="shared" si="46"/>
        <v/>
      </c>
      <c r="W234" s="20" t="str">
        <f t="shared" si="47"/>
        <v/>
      </c>
      <c r="X234" s="20" t="str">
        <f t="shared" si="48"/>
        <v/>
      </c>
      <c r="Y234" s="20" t="str">
        <f t="shared" si="49"/>
        <v/>
      </c>
      <c r="Z234" s="333" t="b">
        <f t="shared" si="50"/>
        <v>0</v>
      </c>
      <c r="AA234" s="219">
        <f t="shared" si="52"/>
        <v>1</v>
      </c>
    </row>
    <row r="235" spans="1:27" ht="15.75" x14ac:dyDescent="0.2">
      <c r="A235" s="216">
        <v>226</v>
      </c>
      <c r="B235" s="39"/>
      <c r="C235" s="39"/>
      <c r="D235" s="38"/>
      <c r="E235" s="40"/>
      <c r="F235" s="36" t="str">
        <f t="shared" si="51"/>
        <v/>
      </c>
      <c r="G235" s="349"/>
      <c r="H235" s="349"/>
      <c r="I235" s="349"/>
      <c r="J235" s="349"/>
      <c r="K235" s="34"/>
      <c r="L235" s="34"/>
      <c r="M235" s="40"/>
      <c r="N235" s="40"/>
      <c r="O235" s="573" t="str">
        <f t="shared" si="40"/>
        <v/>
      </c>
      <c r="P235" s="573" t="str">
        <f t="shared" si="41"/>
        <v/>
      </c>
      <c r="Q235" s="35"/>
      <c r="R235" s="20" t="str">
        <f t="shared" si="42"/>
        <v/>
      </c>
      <c r="S235" s="20" t="str">
        <f t="shared" si="43"/>
        <v/>
      </c>
      <c r="T235" s="20" t="str">
        <f t="shared" si="44"/>
        <v/>
      </c>
      <c r="U235" s="20" t="str">
        <f t="shared" si="45"/>
        <v/>
      </c>
      <c r="V235" s="20" t="str">
        <f t="shared" si="46"/>
        <v/>
      </c>
      <c r="W235" s="20" t="str">
        <f t="shared" si="47"/>
        <v/>
      </c>
      <c r="X235" s="20" t="str">
        <f t="shared" si="48"/>
        <v/>
      </c>
      <c r="Y235" s="20" t="str">
        <f t="shared" si="49"/>
        <v/>
      </c>
      <c r="Z235" s="333" t="b">
        <f t="shared" si="50"/>
        <v>0</v>
      </c>
      <c r="AA235" s="219">
        <f t="shared" si="52"/>
        <v>1</v>
      </c>
    </row>
    <row r="236" spans="1:27" ht="15.75" x14ac:dyDescent="0.2">
      <c r="A236" s="216">
        <v>227</v>
      </c>
      <c r="B236" s="39"/>
      <c r="C236" s="39"/>
      <c r="D236" s="38"/>
      <c r="E236" s="40"/>
      <c r="F236" s="36" t="str">
        <f t="shared" si="51"/>
        <v/>
      </c>
      <c r="G236" s="349"/>
      <c r="H236" s="349"/>
      <c r="I236" s="349"/>
      <c r="J236" s="349"/>
      <c r="K236" s="34"/>
      <c r="L236" s="34"/>
      <c r="M236" s="40"/>
      <c r="N236" s="40"/>
      <c r="O236" s="573" t="str">
        <f t="shared" si="40"/>
        <v/>
      </c>
      <c r="P236" s="573" t="str">
        <f t="shared" si="41"/>
        <v/>
      </c>
      <c r="Q236" s="35"/>
      <c r="R236" s="20" t="str">
        <f t="shared" si="42"/>
        <v/>
      </c>
      <c r="S236" s="20" t="str">
        <f t="shared" si="43"/>
        <v/>
      </c>
      <c r="T236" s="20" t="str">
        <f t="shared" si="44"/>
        <v/>
      </c>
      <c r="U236" s="20" t="str">
        <f t="shared" si="45"/>
        <v/>
      </c>
      <c r="V236" s="20" t="str">
        <f t="shared" si="46"/>
        <v/>
      </c>
      <c r="W236" s="20" t="str">
        <f t="shared" si="47"/>
        <v/>
      </c>
      <c r="X236" s="20" t="str">
        <f t="shared" si="48"/>
        <v/>
      </c>
      <c r="Y236" s="20" t="str">
        <f t="shared" si="49"/>
        <v/>
      </c>
      <c r="Z236" s="333" t="b">
        <f t="shared" si="50"/>
        <v>0</v>
      </c>
      <c r="AA236" s="219">
        <f t="shared" si="52"/>
        <v>1</v>
      </c>
    </row>
    <row r="237" spans="1:27" ht="15.75" x14ac:dyDescent="0.2">
      <c r="A237" s="216">
        <v>228</v>
      </c>
      <c r="B237" s="39"/>
      <c r="C237" s="39"/>
      <c r="D237" s="38"/>
      <c r="E237" s="40"/>
      <c r="F237" s="36" t="str">
        <f t="shared" si="51"/>
        <v/>
      </c>
      <c r="G237" s="349"/>
      <c r="H237" s="349"/>
      <c r="I237" s="349"/>
      <c r="J237" s="349"/>
      <c r="K237" s="34"/>
      <c r="L237" s="34"/>
      <c r="M237" s="40"/>
      <c r="N237" s="40"/>
      <c r="O237" s="573" t="str">
        <f t="shared" si="40"/>
        <v/>
      </c>
      <c r="P237" s="573" t="str">
        <f t="shared" si="41"/>
        <v/>
      </c>
      <c r="Q237" s="35"/>
      <c r="R237" s="20" t="str">
        <f t="shared" si="42"/>
        <v/>
      </c>
      <c r="S237" s="20" t="str">
        <f t="shared" si="43"/>
        <v/>
      </c>
      <c r="T237" s="20" t="str">
        <f t="shared" si="44"/>
        <v/>
      </c>
      <c r="U237" s="20" t="str">
        <f t="shared" si="45"/>
        <v/>
      </c>
      <c r="V237" s="20" t="str">
        <f t="shared" si="46"/>
        <v/>
      </c>
      <c r="W237" s="20" t="str">
        <f t="shared" si="47"/>
        <v/>
      </c>
      <c r="X237" s="20" t="str">
        <f t="shared" si="48"/>
        <v/>
      </c>
      <c r="Y237" s="20" t="str">
        <f t="shared" si="49"/>
        <v/>
      </c>
      <c r="Z237" s="333" t="b">
        <f t="shared" si="50"/>
        <v>0</v>
      </c>
      <c r="AA237" s="219">
        <f t="shared" si="52"/>
        <v>1</v>
      </c>
    </row>
    <row r="238" spans="1:27" ht="15.75" x14ac:dyDescent="0.2">
      <c r="A238" s="216">
        <v>229</v>
      </c>
      <c r="B238" s="39"/>
      <c r="C238" s="39"/>
      <c r="D238" s="38"/>
      <c r="E238" s="40"/>
      <c r="F238" s="36" t="str">
        <f t="shared" si="51"/>
        <v/>
      </c>
      <c r="G238" s="349"/>
      <c r="H238" s="349"/>
      <c r="I238" s="349"/>
      <c r="J238" s="349"/>
      <c r="K238" s="34"/>
      <c r="L238" s="34"/>
      <c r="M238" s="40"/>
      <c r="N238" s="40"/>
      <c r="O238" s="573" t="str">
        <f t="shared" si="40"/>
        <v/>
      </c>
      <c r="P238" s="573" t="str">
        <f t="shared" si="41"/>
        <v/>
      </c>
      <c r="Q238" s="35"/>
      <c r="R238" s="20" t="str">
        <f t="shared" si="42"/>
        <v/>
      </c>
      <c r="S238" s="20" t="str">
        <f t="shared" si="43"/>
        <v/>
      </c>
      <c r="T238" s="20" t="str">
        <f t="shared" si="44"/>
        <v/>
      </c>
      <c r="U238" s="20" t="str">
        <f t="shared" si="45"/>
        <v/>
      </c>
      <c r="V238" s="20" t="str">
        <f t="shared" si="46"/>
        <v/>
      </c>
      <c r="W238" s="20" t="str">
        <f t="shared" si="47"/>
        <v/>
      </c>
      <c r="X238" s="20" t="str">
        <f t="shared" si="48"/>
        <v/>
      </c>
      <c r="Y238" s="20" t="str">
        <f t="shared" si="49"/>
        <v/>
      </c>
      <c r="Z238" s="333" t="b">
        <f t="shared" si="50"/>
        <v>0</v>
      </c>
      <c r="AA238" s="219">
        <f t="shared" si="52"/>
        <v>1</v>
      </c>
    </row>
    <row r="239" spans="1:27" ht="15.75" x14ac:dyDescent="0.2">
      <c r="A239" s="216">
        <v>230</v>
      </c>
      <c r="B239" s="39"/>
      <c r="C239" s="39"/>
      <c r="D239" s="38"/>
      <c r="E239" s="40"/>
      <c r="F239" s="36" t="str">
        <f t="shared" si="51"/>
        <v/>
      </c>
      <c r="G239" s="349"/>
      <c r="H239" s="349"/>
      <c r="I239" s="349"/>
      <c r="J239" s="349"/>
      <c r="K239" s="34"/>
      <c r="L239" s="34"/>
      <c r="M239" s="40"/>
      <c r="N239" s="40"/>
      <c r="O239" s="573" t="str">
        <f t="shared" si="40"/>
        <v/>
      </c>
      <c r="P239" s="573" t="str">
        <f t="shared" si="41"/>
        <v/>
      </c>
      <c r="Q239" s="35"/>
      <c r="R239" s="20" t="str">
        <f t="shared" si="42"/>
        <v/>
      </c>
      <c r="S239" s="20" t="str">
        <f t="shared" si="43"/>
        <v/>
      </c>
      <c r="T239" s="20" t="str">
        <f t="shared" si="44"/>
        <v/>
      </c>
      <c r="U239" s="20" t="str">
        <f t="shared" si="45"/>
        <v/>
      </c>
      <c r="V239" s="20" t="str">
        <f t="shared" si="46"/>
        <v/>
      </c>
      <c r="W239" s="20" t="str">
        <f t="shared" si="47"/>
        <v/>
      </c>
      <c r="X239" s="20" t="str">
        <f t="shared" si="48"/>
        <v/>
      </c>
      <c r="Y239" s="20" t="str">
        <f t="shared" si="49"/>
        <v/>
      </c>
      <c r="Z239" s="333" t="b">
        <f t="shared" si="50"/>
        <v>0</v>
      </c>
      <c r="AA239" s="219">
        <f t="shared" si="52"/>
        <v>1</v>
      </c>
    </row>
    <row r="240" spans="1:27" ht="15.75" x14ac:dyDescent="0.2">
      <c r="A240" s="216">
        <v>231</v>
      </c>
      <c r="B240" s="39"/>
      <c r="C240" s="39"/>
      <c r="D240" s="38"/>
      <c r="E240" s="40"/>
      <c r="F240" s="36" t="str">
        <f t="shared" si="51"/>
        <v/>
      </c>
      <c r="G240" s="349"/>
      <c r="H240" s="349"/>
      <c r="I240" s="349"/>
      <c r="J240" s="349"/>
      <c r="K240" s="34"/>
      <c r="L240" s="34"/>
      <c r="M240" s="40"/>
      <c r="N240" s="40"/>
      <c r="O240" s="573" t="str">
        <f t="shared" si="40"/>
        <v/>
      </c>
      <c r="P240" s="573" t="str">
        <f t="shared" si="41"/>
        <v/>
      </c>
      <c r="Q240" s="35"/>
      <c r="R240" s="20" t="str">
        <f t="shared" si="42"/>
        <v/>
      </c>
      <c r="S240" s="20" t="str">
        <f t="shared" si="43"/>
        <v/>
      </c>
      <c r="T240" s="20" t="str">
        <f t="shared" si="44"/>
        <v/>
      </c>
      <c r="U240" s="20" t="str">
        <f t="shared" si="45"/>
        <v/>
      </c>
      <c r="V240" s="20" t="str">
        <f t="shared" si="46"/>
        <v/>
      </c>
      <c r="W240" s="20" t="str">
        <f t="shared" si="47"/>
        <v/>
      </c>
      <c r="X240" s="20" t="str">
        <f t="shared" si="48"/>
        <v/>
      </c>
      <c r="Y240" s="20" t="str">
        <f t="shared" si="49"/>
        <v/>
      </c>
      <c r="Z240" s="333" t="b">
        <f t="shared" si="50"/>
        <v>0</v>
      </c>
      <c r="AA240" s="219">
        <f t="shared" si="52"/>
        <v>1</v>
      </c>
    </row>
    <row r="241" spans="1:27" ht="15.75" x14ac:dyDescent="0.2">
      <c r="A241" s="216">
        <v>232</v>
      </c>
      <c r="B241" s="39"/>
      <c r="C241" s="39"/>
      <c r="D241" s="38"/>
      <c r="E241" s="40"/>
      <c r="F241" s="36" t="str">
        <f t="shared" si="51"/>
        <v/>
      </c>
      <c r="G241" s="349"/>
      <c r="H241" s="349"/>
      <c r="I241" s="349"/>
      <c r="J241" s="349"/>
      <c r="K241" s="34"/>
      <c r="L241" s="34"/>
      <c r="M241" s="40"/>
      <c r="N241" s="40"/>
      <c r="O241" s="573" t="str">
        <f t="shared" si="40"/>
        <v/>
      </c>
      <c r="P241" s="573" t="str">
        <f t="shared" si="41"/>
        <v/>
      </c>
      <c r="Q241" s="35"/>
      <c r="R241" s="20" t="str">
        <f t="shared" si="42"/>
        <v/>
      </c>
      <c r="S241" s="20" t="str">
        <f t="shared" si="43"/>
        <v/>
      </c>
      <c r="T241" s="20" t="str">
        <f t="shared" si="44"/>
        <v/>
      </c>
      <c r="U241" s="20" t="str">
        <f t="shared" si="45"/>
        <v/>
      </c>
      <c r="V241" s="20" t="str">
        <f t="shared" si="46"/>
        <v/>
      </c>
      <c r="W241" s="20" t="str">
        <f t="shared" si="47"/>
        <v/>
      </c>
      <c r="X241" s="20" t="str">
        <f t="shared" si="48"/>
        <v/>
      </c>
      <c r="Y241" s="20" t="str">
        <f t="shared" si="49"/>
        <v/>
      </c>
      <c r="Z241" s="333" t="b">
        <f t="shared" si="50"/>
        <v>0</v>
      </c>
      <c r="AA241" s="219">
        <f t="shared" si="52"/>
        <v>1</v>
      </c>
    </row>
    <row r="242" spans="1:27" ht="15.75" x14ac:dyDescent="0.2">
      <c r="A242" s="216">
        <v>233</v>
      </c>
      <c r="B242" s="39"/>
      <c r="C242" s="39"/>
      <c r="D242" s="38"/>
      <c r="E242" s="40"/>
      <c r="F242" s="36" t="str">
        <f t="shared" si="51"/>
        <v/>
      </c>
      <c r="G242" s="349"/>
      <c r="H242" s="349"/>
      <c r="I242" s="349"/>
      <c r="J242" s="349"/>
      <c r="K242" s="34"/>
      <c r="L242" s="34"/>
      <c r="M242" s="40"/>
      <c r="N242" s="40"/>
      <c r="O242" s="573" t="str">
        <f t="shared" si="40"/>
        <v/>
      </c>
      <c r="P242" s="573" t="str">
        <f t="shared" si="41"/>
        <v/>
      </c>
      <c r="Q242" s="35"/>
      <c r="R242" s="20" t="str">
        <f t="shared" si="42"/>
        <v/>
      </c>
      <c r="S242" s="20" t="str">
        <f t="shared" si="43"/>
        <v/>
      </c>
      <c r="T242" s="20" t="str">
        <f t="shared" si="44"/>
        <v/>
      </c>
      <c r="U242" s="20" t="str">
        <f t="shared" si="45"/>
        <v/>
      </c>
      <c r="V242" s="20" t="str">
        <f t="shared" si="46"/>
        <v/>
      </c>
      <c r="W242" s="20" t="str">
        <f t="shared" si="47"/>
        <v/>
      </c>
      <c r="X242" s="20" t="str">
        <f t="shared" si="48"/>
        <v/>
      </c>
      <c r="Y242" s="20" t="str">
        <f t="shared" si="49"/>
        <v/>
      </c>
      <c r="Z242" s="333" t="b">
        <f t="shared" si="50"/>
        <v>0</v>
      </c>
      <c r="AA242" s="219">
        <f t="shared" si="52"/>
        <v>1</v>
      </c>
    </row>
    <row r="243" spans="1:27" ht="15.75" x14ac:dyDescent="0.2">
      <c r="A243" s="216">
        <v>234</v>
      </c>
      <c r="B243" s="39"/>
      <c r="C243" s="39"/>
      <c r="D243" s="38"/>
      <c r="E243" s="40"/>
      <c r="F243" s="36" t="str">
        <f t="shared" si="51"/>
        <v/>
      </c>
      <c r="G243" s="349"/>
      <c r="H243" s="349"/>
      <c r="I243" s="349"/>
      <c r="J243" s="349"/>
      <c r="K243" s="34"/>
      <c r="L243" s="34"/>
      <c r="M243" s="40"/>
      <c r="N243" s="40"/>
      <c r="O243" s="573" t="str">
        <f t="shared" si="40"/>
        <v/>
      </c>
      <c r="P243" s="573" t="str">
        <f t="shared" si="41"/>
        <v/>
      </c>
      <c r="Q243" s="35"/>
      <c r="R243" s="20" t="str">
        <f t="shared" si="42"/>
        <v/>
      </c>
      <c r="S243" s="20" t="str">
        <f t="shared" si="43"/>
        <v/>
      </c>
      <c r="T243" s="20" t="str">
        <f t="shared" si="44"/>
        <v/>
      </c>
      <c r="U243" s="20" t="str">
        <f t="shared" si="45"/>
        <v/>
      </c>
      <c r="V243" s="20" t="str">
        <f t="shared" si="46"/>
        <v/>
      </c>
      <c r="W243" s="20" t="str">
        <f t="shared" si="47"/>
        <v/>
      </c>
      <c r="X243" s="20" t="str">
        <f t="shared" si="48"/>
        <v/>
      </c>
      <c r="Y243" s="20" t="str">
        <f t="shared" si="49"/>
        <v/>
      </c>
      <c r="Z243" s="333" t="b">
        <f t="shared" si="50"/>
        <v>0</v>
      </c>
      <c r="AA243" s="219">
        <f t="shared" si="52"/>
        <v>1</v>
      </c>
    </row>
    <row r="244" spans="1:27" ht="15.75" x14ac:dyDescent="0.2">
      <c r="A244" s="216">
        <v>235</v>
      </c>
      <c r="B244" s="39"/>
      <c r="C244" s="39"/>
      <c r="D244" s="38"/>
      <c r="E244" s="40"/>
      <c r="F244" s="36" t="str">
        <f t="shared" si="51"/>
        <v/>
      </c>
      <c r="G244" s="349"/>
      <c r="H244" s="349"/>
      <c r="I244" s="349"/>
      <c r="J244" s="349"/>
      <c r="K244" s="34"/>
      <c r="L244" s="34"/>
      <c r="M244" s="40"/>
      <c r="N244" s="40"/>
      <c r="O244" s="573" t="str">
        <f t="shared" si="40"/>
        <v/>
      </c>
      <c r="P244" s="573" t="str">
        <f t="shared" si="41"/>
        <v/>
      </c>
      <c r="Q244" s="35"/>
      <c r="R244" s="20" t="str">
        <f t="shared" si="42"/>
        <v/>
      </c>
      <c r="S244" s="20" t="str">
        <f t="shared" si="43"/>
        <v/>
      </c>
      <c r="T244" s="20" t="str">
        <f t="shared" si="44"/>
        <v/>
      </c>
      <c r="U244" s="20" t="str">
        <f t="shared" si="45"/>
        <v/>
      </c>
      <c r="V244" s="20" t="str">
        <f t="shared" si="46"/>
        <v/>
      </c>
      <c r="W244" s="20" t="str">
        <f t="shared" si="47"/>
        <v/>
      </c>
      <c r="X244" s="20" t="str">
        <f t="shared" si="48"/>
        <v/>
      </c>
      <c r="Y244" s="20" t="str">
        <f t="shared" si="49"/>
        <v/>
      </c>
      <c r="Z244" s="333" t="b">
        <f t="shared" si="50"/>
        <v>0</v>
      </c>
      <c r="AA244" s="219">
        <f t="shared" si="52"/>
        <v>1</v>
      </c>
    </row>
    <row r="245" spans="1:27" ht="15.75" x14ac:dyDescent="0.2">
      <c r="A245" s="216">
        <v>236</v>
      </c>
      <c r="B245" s="39"/>
      <c r="C245" s="39"/>
      <c r="D245" s="38"/>
      <c r="E245" s="40"/>
      <c r="F245" s="36" t="str">
        <f t="shared" si="51"/>
        <v/>
      </c>
      <c r="G245" s="349"/>
      <c r="H245" s="349"/>
      <c r="I245" s="349"/>
      <c r="J245" s="349"/>
      <c r="K245" s="34"/>
      <c r="L245" s="34"/>
      <c r="M245" s="40"/>
      <c r="N245" s="40"/>
      <c r="O245" s="573" t="str">
        <f t="shared" si="40"/>
        <v/>
      </c>
      <c r="P245" s="573" t="str">
        <f t="shared" si="41"/>
        <v/>
      </c>
      <c r="Q245" s="35"/>
      <c r="R245" s="20" t="str">
        <f t="shared" si="42"/>
        <v/>
      </c>
      <c r="S245" s="20" t="str">
        <f t="shared" si="43"/>
        <v/>
      </c>
      <c r="T245" s="20" t="str">
        <f t="shared" si="44"/>
        <v/>
      </c>
      <c r="U245" s="20" t="str">
        <f t="shared" si="45"/>
        <v/>
      </c>
      <c r="V245" s="20" t="str">
        <f t="shared" si="46"/>
        <v/>
      </c>
      <c r="W245" s="20" t="str">
        <f t="shared" si="47"/>
        <v/>
      </c>
      <c r="X245" s="20" t="str">
        <f t="shared" si="48"/>
        <v/>
      </c>
      <c r="Y245" s="20" t="str">
        <f t="shared" si="49"/>
        <v/>
      </c>
      <c r="Z245" s="333" t="b">
        <f t="shared" si="50"/>
        <v>0</v>
      </c>
      <c r="AA245" s="219">
        <f t="shared" si="52"/>
        <v>1</v>
      </c>
    </row>
    <row r="246" spans="1:27" ht="15.75" x14ac:dyDescent="0.2">
      <c r="A246" s="216">
        <v>237</v>
      </c>
      <c r="B246" s="39"/>
      <c r="C246" s="39"/>
      <c r="D246" s="38"/>
      <c r="E246" s="40"/>
      <c r="F246" s="36" t="str">
        <f t="shared" si="51"/>
        <v/>
      </c>
      <c r="G246" s="349"/>
      <c r="H246" s="349"/>
      <c r="I246" s="349"/>
      <c r="J246" s="349"/>
      <c r="K246" s="34"/>
      <c r="L246" s="34"/>
      <c r="M246" s="40"/>
      <c r="N246" s="40"/>
      <c r="O246" s="573" t="str">
        <f t="shared" si="40"/>
        <v/>
      </c>
      <c r="P246" s="573" t="str">
        <f t="shared" si="41"/>
        <v/>
      </c>
      <c r="Q246" s="35"/>
      <c r="R246" s="20" t="str">
        <f t="shared" si="42"/>
        <v/>
      </c>
      <c r="S246" s="20" t="str">
        <f t="shared" si="43"/>
        <v/>
      </c>
      <c r="T246" s="20" t="str">
        <f t="shared" si="44"/>
        <v/>
      </c>
      <c r="U246" s="20" t="str">
        <f t="shared" si="45"/>
        <v/>
      </c>
      <c r="V246" s="20" t="str">
        <f t="shared" si="46"/>
        <v/>
      </c>
      <c r="W246" s="20" t="str">
        <f t="shared" si="47"/>
        <v/>
      </c>
      <c r="X246" s="20" t="str">
        <f t="shared" si="48"/>
        <v/>
      </c>
      <c r="Y246" s="20" t="str">
        <f t="shared" si="49"/>
        <v/>
      </c>
      <c r="Z246" s="333" t="b">
        <f t="shared" si="50"/>
        <v>0</v>
      </c>
      <c r="AA246" s="219">
        <f t="shared" si="52"/>
        <v>1</v>
      </c>
    </row>
    <row r="247" spans="1:27" ht="15.75" x14ac:dyDescent="0.2">
      <c r="A247" s="216">
        <v>238</v>
      </c>
      <c r="B247" s="39"/>
      <c r="C247" s="39"/>
      <c r="D247" s="38"/>
      <c r="E247" s="40"/>
      <c r="F247" s="36" t="str">
        <f t="shared" si="51"/>
        <v/>
      </c>
      <c r="G247" s="349"/>
      <c r="H247" s="349"/>
      <c r="I247" s="349"/>
      <c r="J247" s="349"/>
      <c r="K247" s="34"/>
      <c r="L247" s="34"/>
      <c r="M247" s="40"/>
      <c r="N247" s="40"/>
      <c r="O247" s="573" t="str">
        <f t="shared" si="40"/>
        <v/>
      </c>
      <c r="P247" s="573" t="str">
        <f t="shared" si="41"/>
        <v/>
      </c>
      <c r="Q247" s="35"/>
      <c r="R247" s="20" t="str">
        <f t="shared" si="42"/>
        <v/>
      </c>
      <c r="S247" s="20" t="str">
        <f t="shared" si="43"/>
        <v/>
      </c>
      <c r="T247" s="20" t="str">
        <f t="shared" si="44"/>
        <v/>
      </c>
      <c r="U247" s="20" t="str">
        <f t="shared" si="45"/>
        <v/>
      </c>
      <c r="V247" s="20" t="str">
        <f t="shared" si="46"/>
        <v/>
      </c>
      <c r="W247" s="20" t="str">
        <f t="shared" si="47"/>
        <v/>
      </c>
      <c r="X247" s="20" t="str">
        <f t="shared" si="48"/>
        <v/>
      </c>
      <c r="Y247" s="20" t="str">
        <f t="shared" si="49"/>
        <v/>
      </c>
      <c r="Z247" s="333" t="b">
        <f t="shared" si="50"/>
        <v>0</v>
      </c>
      <c r="AA247" s="219">
        <f t="shared" si="52"/>
        <v>1</v>
      </c>
    </row>
    <row r="248" spans="1:27" ht="15.75" x14ac:dyDescent="0.2">
      <c r="A248" s="216">
        <v>239</v>
      </c>
      <c r="B248" s="39"/>
      <c r="C248" s="39"/>
      <c r="D248" s="38"/>
      <c r="E248" s="40"/>
      <c r="F248" s="36" t="str">
        <f t="shared" si="51"/>
        <v/>
      </c>
      <c r="G248" s="349"/>
      <c r="H248" s="349"/>
      <c r="I248" s="349"/>
      <c r="J248" s="349"/>
      <c r="K248" s="34"/>
      <c r="L248" s="34"/>
      <c r="M248" s="40"/>
      <c r="N248" s="40"/>
      <c r="O248" s="573" t="str">
        <f t="shared" si="40"/>
        <v/>
      </c>
      <c r="P248" s="573" t="str">
        <f t="shared" si="41"/>
        <v/>
      </c>
      <c r="Q248" s="35"/>
      <c r="R248" s="20" t="str">
        <f t="shared" si="42"/>
        <v/>
      </c>
      <c r="S248" s="20" t="str">
        <f t="shared" si="43"/>
        <v/>
      </c>
      <c r="T248" s="20" t="str">
        <f t="shared" si="44"/>
        <v/>
      </c>
      <c r="U248" s="20" t="str">
        <f t="shared" si="45"/>
        <v/>
      </c>
      <c r="V248" s="20" t="str">
        <f t="shared" si="46"/>
        <v/>
      </c>
      <c r="W248" s="20" t="str">
        <f t="shared" si="47"/>
        <v/>
      </c>
      <c r="X248" s="20" t="str">
        <f t="shared" si="48"/>
        <v/>
      </c>
      <c r="Y248" s="20" t="str">
        <f t="shared" si="49"/>
        <v/>
      </c>
      <c r="Z248" s="333" t="b">
        <f t="shared" si="50"/>
        <v>0</v>
      </c>
      <c r="AA248" s="219">
        <f t="shared" si="52"/>
        <v>1</v>
      </c>
    </row>
    <row r="249" spans="1:27" ht="15.75" x14ac:dyDescent="0.2">
      <c r="A249" s="216">
        <v>240</v>
      </c>
      <c r="B249" s="39"/>
      <c r="C249" s="39"/>
      <c r="D249" s="38"/>
      <c r="E249" s="40"/>
      <c r="F249" s="36" t="str">
        <f t="shared" si="51"/>
        <v/>
      </c>
      <c r="G249" s="349"/>
      <c r="H249" s="349"/>
      <c r="I249" s="349"/>
      <c r="J249" s="349"/>
      <c r="K249" s="34"/>
      <c r="L249" s="34"/>
      <c r="M249" s="40"/>
      <c r="N249" s="40"/>
      <c r="O249" s="573" t="str">
        <f t="shared" si="40"/>
        <v/>
      </c>
      <c r="P249" s="573" t="str">
        <f t="shared" si="41"/>
        <v/>
      </c>
      <c r="Q249" s="35"/>
      <c r="R249" s="20" t="str">
        <f t="shared" si="42"/>
        <v/>
      </c>
      <c r="S249" s="20" t="str">
        <f t="shared" si="43"/>
        <v/>
      </c>
      <c r="T249" s="20" t="str">
        <f t="shared" si="44"/>
        <v/>
      </c>
      <c r="U249" s="20" t="str">
        <f t="shared" si="45"/>
        <v/>
      </c>
      <c r="V249" s="20" t="str">
        <f t="shared" si="46"/>
        <v/>
      </c>
      <c r="W249" s="20" t="str">
        <f t="shared" si="47"/>
        <v/>
      </c>
      <c r="X249" s="20" t="str">
        <f t="shared" si="48"/>
        <v/>
      </c>
      <c r="Y249" s="20" t="str">
        <f t="shared" si="49"/>
        <v/>
      </c>
      <c r="Z249" s="333" t="b">
        <f t="shared" si="50"/>
        <v>0</v>
      </c>
      <c r="AA249" s="219">
        <f t="shared" si="52"/>
        <v>1</v>
      </c>
    </row>
    <row r="250" spans="1:27" ht="15.75" x14ac:dyDescent="0.2">
      <c r="A250" s="216">
        <v>241</v>
      </c>
      <c r="B250" s="39"/>
      <c r="C250" s="39"/>
      <c r="D250" s="38"/>
      <c r="E250" s="40"/>
      <c r="F250" s="36" t="str">
        <f t="shared" si="51"/>
        <v/>
      </c>
      <c r="G250" s="349"/>
      <c r="H250" s="349"/>
      <c r="I250" s="349"/>
      <c r="J250" s="349"/>
      <c r="K250" s="34"/>
      <c r="L250" s="34"/>
      <c r="M250" s="40"/>
      <c r="N250" s="40"/>
      <c r="O250" s="573" t="str">
        <f t="shared" si="40"/>
        <v/>
      </c>
      <c r="P250" s="573" t="str">
        <f t="shared" si="41"/>
        <v/>
      </c>
      <c r="Q250" s="35"/>
      <c r="R250" s="20" t="str">
        <f t="shared" si="42"/>
        <v/>
      </c>
      <c r="S250" s="20" t="str">
        <f t="shared" si="43"/>
        <v/>
      </c>
      <c r="T250" s="20" t="str">
        <f t="shared" si="44"/>
        <v/>
      </c>
      <c r="U250" s="20" t="str">
        <f t="shared" si="45"/>
        <v/>
      </c>
      <c r="V250" s="20" t="str">
        <f t="shared" si="46"/>
        <v/>
      </c>
      <c r="W250" s="20" t="str">
        <f t="shared" si="47"/>
        <v/>
      </c>
      <c r="X250" s="20" t="str">
        <f t="shared" si="48"/>
        <v/>
      </c>
      <c r="Y250" s="20" t="str">
        <f t="shared" si="49"/>
        <v/>
      </c>
      <c r="Z250" s="333" t="b">
        <f t="shared" si="50"/>
        <v>0</v>
      </c>
      <c r="AA250" s="219">
        <f t="shared" si="52"/>
        <v>1</v>
      </c>
    </row>
    <row r="251" spans="1:27" ht="15.75" x14ac:dyDescent="0.2">
      <c r="A251" s="216">
        <v>242</v>
      </c>
      <c r="B251" s="39"/>
      <c r="C251" s="39"/>
      <c r="D251" s="38"/>
      <c r="E251" s="40"/>
      <c r="F251" s="36" t="str">
        <f t="shared" si="51"/>
        <v/>
      </c>
      <c r="G251" s="349"/>
      <c r="H251" s="349"/>
      <c r="I251" s="349"/>
      <c r="J251" s="349"/>
      <c r="K251" s="34"/>
      <c r="L251" s="34"/>
      <c r="M251" s="40"/>
      <c r="N251" s="40"/>
      <c r="O251" s="573" t="str">
        <f t="shared" si="40"/>
        <v/>
      </c>
      <c r="P251" s="573" t="str">
        <f t="shared" si="41"/>
        <v/>
      </c>
      <c r="Q251" s="35"/>
      <c r="R251" s="20" t="str">
        <f t="shared" si="42"/>
        <v/>
      </c>
      <c r="S251" s="20" t="str">
        <f t="shared" si="43"/>
        <v/>
      </c>
      <c r="T251" s="20" t="str">
        <f t="shared" si="44"/>
        <v/>
      </c>
      <c r="U251" s="20" t="str">
        <f t="shared" si="45"/>
        <v/>
      </c>
      <c r="V251" s="20" t="str">
        <f t="shared" si="46"/>
        <v/>
      </c>
      <c r="W251" s="20" t="str">
        <f t="shared" si="47"/>
        <v/>
      </c>
      <c r="X251" s="20" t="str">
        <f t="shared" si="48"/>
        <v/>
      </c>
      <c r="Y251" s="20" t="str">
        <f t="shared" si="49"/>
        <v/>
      </c>
      <c r="Z251" s="333" t="b">
        <f t="shared" si="50"/>
        <v>0</v>
      </c>
      <c r="AA251" s="219">
        <f t="shared" si="52"/>
        <v>1</v>
      </c>
    </row>
    <row r="252" spans="1:27" ht="15.75" x14ac:dyDescent="0.2">
      <c r="A252" s="216">
        <v>243</v>
      </c>
      <c r="B252" s="39"/>
      <c r="C252" s="39"/>
      <c r="D252" s="38"/>
      <c r="E252" s="40"/>
      <c r="F252" s="36" t="str">
        <f t="shared" si="51"/>
        <v/>
      </c>
      <c r="G252" s="349"/>
      <c r="H252" s="349"/>
      <c r="I252" s="349"/>
      <c r="J252" s="349"/>
      <c r="K252" s="34"/>
      <c r="L252" s="34"/>
      <c r="M252" s="40"/>
      <c r="N252" s="40"/>
      <c r="O252" s="573" t="str">
        <f t="shared" si="40"/>
        <v/>
      </c>
      <c r="P252" s="573" t="str">
        <f t="shared" si="41"/>
        <v/>
      </c>
      <c r="Q252" s="35"/>
      <c r="R252" s="20" t="str">
        <f t="shared" si="42"/>
        <v/>
      </c>
      <c r="S252" s="20" t="str">
        <f t="shared" si="43"/>
        <v/>
      </c>
      <c r="T252" s="20" t="str">
        <f t="shared" si="44"/>
        <v/>
      </c>
      <c r="U252" s="20" t="str">
        <f t="shared" si="45"/>
        <v/>
      </c>
      <c r="V252" s="20" t="str">
        <f t="shared" si="46"/>
        <v/>
      </c>
      <c r="W252" s="20" t="str">
        <f t="shared" si="47"/>
        <v/>
      </c>
      <c r="X252" s="20" t="str">
        <f t="shared" si="48"/>
        <v/>
      </c>
      <c r="Y252" s="20" t="str">
        <f t="shared" si="49"/>
        <v/>
      </c>
      <c r="Z252" s="333" t="b">
        <f t="shared" si="50"/>
        <v>0</v>
      </c>
      <c r="AA252" s="219">
        <f t="shared" si="52"/>
        <v>1</v>
      </c>
    </row>
    <row r="253" spans="1:27" ht="15.75" x14ac:dyDescent="0.2">
      <c r="A253" s="216">
        <v>244</v>
      </c>
      <c r="B253" s="39"/>
      <c r="C253" s="39"/>
      <c r="D253" s="38"/>
      <c r="E253" s="40"/>
      <c r="F253" s="36" t="str">
        <f t="shared" si="51"/>
        <v/>
      </c>
      <c r="G253" s="349"/>
      <c r="H253" s="349"/>
      <c r="I253" s="349"/>
      <c r="J253" s="349"/>
      <c r="K253" s="34"/>
      <c r="L253" s="34"/>
      <c r="M253" s="40"/>
      <c r="N253" s="40"/>
      <c r="O253" s="573" t="str">
        <f t="shared" si="40"/>
        <v/>
      </c>
      <c r="P253" s="573" t="str">
        <f t="shared" si="41"/>
        <v/>
      </c>
      <c r="Q253" s="35"/>
      <c r="R253" s="20" t="str">
        <f t="shared" si="42"/>
        <v/>
      </c>
      <c r="S253" s="20" t="str">
        <f t="shared" si="43"/>
        <v/>
      </c>
      <c r="T253" s="20" t="str">
        <f t="shared" si="44"/>
        <v/>
      </c>
      <c r="U253" s="20" t="str">
        <f t="shared" si="45"/>
        <v/>
      </c>
      <c r="V253" s="20" t="str">
        <f t="shared" si="46"/>
        <v/>
      </c>
      <c r="W253" s="20" t="str">
        <f t="shared" si="47"/>
        <v/>
      </c>
      <c r="X253" s="20" t="str">
        <f t="shared" si="48"/>
        <v/>
      </c>
      <c r="Y253" s="20" t="str">
        <f t="shared" si="49"/>
        <v/>
      </c>
      <c r="Z253" s="333" t="b">
        <f t="shared" si="50"/>
        <v>0</v>
      </c>
      <c r="AA253" s="219">
        <f t="shared" si="52"/>
        <v>1</v>
      </c>
    </row>
    <row r="254" spans="1:27" ht="15.75" x14ac:dyDescent="0.2">
      <c r="A254" s="216">
        <v>245</v>
      </c>
      <c r="B254" s="39"/>
      <c r="C254" s="39"/>
      <c r="D254" s="38"/>
      <c r="E254" s="40"/>
      <c r="F254" s="36" t="str">
        <f t="shared" si="51"/>
        <v/>
      </c>
      <c r="G254" s="349"/>
      <c r="H254" s="349"/>
      <c r="I254" s="349"/>
      <c r="J254" s="349"/>
      <c r="K254" s="34"/>
      <c r="L254" s="34"/>
      <c r="M254" s="40"/>
      <c r="N254" s="40"/>
      <c r="O254" s="573" t="str">
        <f t="shared" si="40"/>
        <v/>
      </c>
      <c r="P254" s="573" t="str">
        <f t="shared" si="41"/>
        <v/>
      </c>
      <c r="Q254" s="35"/>
      <c r="R254" s="20" t="str">
        <f t="shared" si="42"/>
        <v/>
      </c>
      <c r="S254" s="20" t="str">
        <f t="shared" si="43"/>
        <v/>
      </c>
      <c r="T254" s="20" t="str">
        <f t="shared" si="44"/>
        <v/>
      </c>
      <c r="U254" s="20" t="str">
        <f t="shared" si="45"/>
        <v/>
      </c>
      <c r="V254" s="20" t="str">
        <f t="shared" si="46"/>
        <v/>
      </c>
      <c r="W254" s="20" t="str">
        <f t="shared" si="47"/>
        <v/>
      </c>
      <c r="X254" s="20" t="str">
        <f t="shared" si="48"/>
        <v/>
      </c>
      <c r="Y254" s="20" t="str">
        <f t="shared" si="49"/>
        <v/>
      </c>
      <c r="Z254" s="333" t="b">
        <f t="shared" si="50"/>
        <v>0</v>
      </c>
      <c r="AA254" s="219">
        <f t="shared" si="52"/>
        <v>1</v>
      </c>
    </row>
    <row r="255" spans="1:27" ht="15.75" x14ac:dyDescent="0.2">
      <c r="A255" s="216">
        <v>246</v>
      </c>
      <c r="B255" s="39"/>
      <c r="C255" s="39"/>
      <c r="D255" s="38"/>
      <c r="E255" s="40"/>
      <c r="F255" s="36" t="str">
        <f t="shared" si="51"/>
        <v/>
      </c>
      <c r="G255" s="349"/>
      <c r="H255" s="349"/>
      <c r="I255" s="349"/>
      <c r="J255" s="349"/>
      <c r="K255" s="34"/>
      <c r="L255" s="34"/>
      <c r="M255" s="40"/>
      <c r="N255" s="40"/>
      <c r="O255" s="573" t="str">
        <f t="shared" si="40"/>
        <v/>
      </c>
      <c r="P255" s="573" t="str">
        <f t="shared" si="41"/>
        <v/>
      </c>
      <c r="Q255" s="35"/>
      <c r="R255" s="20" t="str">
        <f t="shared" si="42"/>
        <v/>
      </c>
      <c r="S255" s="20" t="str">
        <f t="shared" si="43"/>
        <v/>
      </c>
      <c r="T255" s="20" t="str">
        <f t="shared" si="44"/>
        <v/>
      </c>
      <c r="U255" s="20" t="str">
        <f t="shared" si="45"/>
        <v/>
      </c>
      <c r="V255" s="20" t="str">
        <f t="shared" si="46"/>
        <v/>
      </c>
      <c r="W255" s="20" t="str">
        <f t="shared" si="47"/>
        <v/>
      </c>
      <c r="X255" s="20" t="str">
        <f t="shared" si="48"/>
        <v/>
      </c>
      <c r="Y255" s="20" t="str">
        <f t="shared" si="49"/>
        <v/>
      </c>
      <c r="Z255" s="333" t="b">
        <f t="shared" si="50"/>
        <v>0</v>
      </c>
      <c r="AA255" s="219">
        <f t="shared" si="52"/>
        <v>1</v>
      </c>
    </row>
    <row r="256" spans="1:27" ht="15.75" x14ac:dyDescent="0.2">
      <c r="A256" s="216">
        <v>247</v>
      </c>
      <c r="B256" s="39"/>
      <c r="C256" s="39"/>
      <c r="D256" s="38"/>
      <c r="E256" s="40"/>
      <c r="F256" s="36" t="str">
        <f t="shared" si="51"/>
        <v/>
      </c>
      <c r="G256" s="349"/>
      <c r="H256" s="349"/>
      <c r="I256" s="349"/>
      <c r="J256" s="349"/>
      <c r="K256" s="34"/>
      <c r="L256" s="34"/>
      <c r="M256" s="40"/>
      <c r="N256" s="40"/>
      <c r="O256" s="573" t="str">
        <f t="shared" si="40"/>
        <v/>
      </c>
      <c r="P256" s="573" t="str">
        <f t="shared" si="41"/>
        <v/>
      </c>
      <c r="Q256" s="35"/>
      <c r="R256" s="20" t="str">
        <f t="shared" si="42"/>
        <v/>
      </c>
      <c r="S256" s="20" t="str">
        <f t="shared" si="43"/>
        <v/>
      </c>
      <c r="T256" s="20" t="str">
        <f t="shared" si="44"/>
        <v/>
      </c>
      <c r="U256" s="20" t="str">
        <f t="shared" si="45"/>
        <v/>
      </c>
      <c r="V256" s="20" t="str">
        <f t="shared" si="46"/>
        <v/>
      </c>
      <c r="W256" s="20" t="str">
        <f t="shared" si="47"/>
        <v/>
      </c>
      <c r="X256" s="20" t="str">
        <f t="shared" si="48"/>
        <v/>
      </c>
      <c r="Y256" s="20" t="str">
        <f t="shared" si="49"/>
        <v/>
      </c>
      <c r="Z256" s="333" t="b">
        <f t="shared" si="50"/>
        <v>0</v>
      </c>
      <c r="AA256" s="219">
        <f t="shared" si="52"/>
        <v>1</v>
      </c>
    </row>
    <row r="257" spans="1:27" ht="15.75" x14ac:dyDescent="0.2">
      <c r="A257" s="216">
        <v>248</v>
      </c>
      <c r="B257" s="39"/>
      <c r="C257" s="39"/>
      <c r="D257" s="38"/>
      <c r="E257" s="40"/>
      <c r="F257" s="36" t="str">
        <f t="shared" si="51"/>
        <v/>
      </c>
      <c r="G257" s="349"/>
      <c r="H257" s="349"/>
      <c r="I257" s="349"/>
      <c r="J257" s="349"/>
      <c r="K257" s="34"/>
      <c r="L257" s="34"/>
      <c r="M257" s="40"/>
      <c r="N257" s="40"/>
      <c r="O257" s="573" t="str">
        <f t="shared" si="40"/>
        <v/>
      </c>
      <c r="P257" s="573" t="str">
        <f t="shared" si="41"/>
        <v/>
      </c>
      <c r="Q257" s="35"/>
      <c r="R257" s="20" t="str">
        <f t="shared" si="42"/>
        <v/>
      </c>
      <c r="S257" s="20" t="str">
        <f t="shared" si="43"/>
        <v/>
      </c>
      <c r="T257" s="20" t="str">
        <f t="shared" si="44"/>
        <v/>
      </c>
      <c r="U257" s="20" t="str">
        <f t="shared" si="45"/>
        <v/>
      </c>
      <c r="V257" s="20" t="str">
        <f t="shared" si="46"/>
        <v/>
      </c>
      <c r="W257" s="20" t="str">
        <f t="shared" si="47"/>
        <v/>
      </c>
      <c r="X257" s="20" t="str">
        <f t="shared" si="48"/>
        <v/>
      </c>
      <c r="Y257" s="20" t="str">
        <f t="shared" si="49"/>
        <v/>
      </c>
      <c r="Z257" s="333" t="b">
        <f t="shared" si="50"/>
        <v>0</v>
      </c>
      <c r="AA257" s="219">
        <f t="shared" si="52"/>
        <v>1</v>
      </c>
    </row>
    <row r="258" spans="1:27" ht="15.75" x14ac:dyDescent="0.2">
      <c r="A258" s="216">
        <v>249</v>
      </c>
      <c r="B258" s="39"/>
      <c r="C258" s="39"/>
      <c r="D258" s="38"/>
      <c r="E258" s="40"/>
      <c r="F258" s="36" t="str">
        <f t="shared" si="51"/>
        <v/>
      </c>
      <c r="G258" s="349"/>
      <c r="H258" s="349"/>
      <c r="I258" s="349"/>
      <c r="J258" s="349"/>
      <c r="K258" s="34"/>
      <c r="L258" s="34"/>
      <c r="M258" s="40"/>
      <c r="N258" s="40"/>
      <c r="O258" s="573" t="str">
        <f t="shared" si="40"/>
        <v/>
      </c>
      <c r="P258" s="573" t="str">
        <f t="shared" si="41"/>
        <v/>
      </c>
      <c r="Q258" s="35"/>
      <c r="R258" s="20" t="str">
        <f t="shared" si="42"/>
        <v/>
      </c>
      <c r="S258" s="20" t="str">
        <f t="shared" si="43"/>
        <v/>
      </c>
      <c r="T258" s="20" t="str">
        <f t="shared" si="44"/>
        <v/>
      </c>
      <c r="U258" s="20" t="str">
        <f t="shared" si="45"/>
        <v/>
      </c>
      <c r="V258" s="20" t="str">
        <f t="shared" si="46"/>
        <v/>
      </c>
      <c r="W258" s="20" t="str">
        <f t="shared" si="47"/>
        <v/>
      </c>
      <c r="X258" s="20" t="str">
        <f t="shared" si="48"/>
        <v/>
      </c>
      <c r="Y258" s="20" t="str">
        <f t="shared" si="49"/>
        <v/>
      </c>
      <c r="Z258" s="333" t="b">
        <f t="shared" si="50"/>
        <v>0</v>
      </c>
      <c r="AA258" s="219">
        <f t="shared" si="52"/>
        <v>1</v>
      </c>
    </row>
    <row r="259" spans="1:27" ht="15.75" x14ac:dyDescent="0.2">
      <c r="A259" s="216">
        <v>250</v>
      </c>
      <c r="B259" s="39"/>
      <c r="C259" s="39"/>
      <c r="D259" s="38"/>
      <c r="E259" s="40"/>
      <c r="F259" s="36" t="str">
        <f t="shared" si="51"/>
        <v/>
      </c>
      <c r="G259" s="349"/>
      <c r="H259" s="349"/>
      <c r="I259" s="349"/>
      <c r="J259" s="349"/>
      <c r="K259" s="34"/>
      <c r="L259" s="34"/>
      <c r="M259" s="40"/>
      <c r="N259" s="40"/>
      <c r="O259" s="573" t="str">
        <f t="shared" si="40"/>
        <v/>
      </c>
      <c r="P259" s="573" t="str">
        <f t="shared" si="41"/>
        <v/>
      </c>
      <c r="Q259" s="35"/>
      <c r="R259" s="20" t="str">
        <f t="shared" si="42"/>
        <v/>
      </c>
      <c r="S259" s="20" t="str">
        <f t="shared" si="43"/>
        <v/>
      </c>
      <c r="T259" s="20" t="str">
        <f t="shared" si="44"/>
        <v/>
      </c>
      <c r="U259" s="20" t="str">
        <f t="shared" si="45"/>
        <v/>
      </c>
      <c r="V259" s="20" t="str">
        <f t="shared" si="46"/>
        <v/>
      </c>
      <c r="W259" s="20" t="str">
        <f t="shared" si="47"/>
        <v/>
      </c>
      <c r="X259" s="20" t="str">
        <f t="shared" si="48"/>
        <v/>
      </c>
      <c r="Y259" s="20" t="str">
        <f t="shared" si="49"/>
        <v/>
      </c>
      <c r="Z259" s="333" t="b">
        <f t="shared" si="50"/>
        <v>0</v>
      </c>
      <c r="AA259" s="219">
        <f t="shared" si="52"/>
        <v>1</v>
      </c>
    </row>
  </sheetData>
  <sheetProtection algorithmName="SHA-512" hashValue="Iz0qNAOA58d7YCX76HFJxFEYTEi0BIREkhXKAnd0Kwj6qGpN/6eEzxZqeGr+4RUkKdP3YipgVmyh4noqTelckg==" saltValue="nUT9K9zPhw0KiqOGsTizHw==" spinCount="100000" sheet="1" objects="1" scenarios="1" formatCells="0" formatColumns="0" formatRows="0"/>
  <mergeCells count="15">
    <mergeCell ref="AA7:AA8"/>
    <mergeCell ref="Z7:Z8"/>
    <mergeCell ref="A4:Q4"/>
    <mergeCell ref="A5:Q5"/>
    <mergeCell ref="K7:N7"/>
    <mergeCell ref="R7:U7"/>
    <mergeCell ref="V7:Y7"/>
    <mergeCell ref="Q7:Q8"/>
    <mergeCell ref="J7:J8"/>
    <mergeCell ref="O7:P7"/>
    <mergeCell ref="E7:E8"/>
    <mergeCell ref="A7:A8"/>
    <mergeCell ref="B7:B8"/>
    <mergeCell ref="C7:C8"/>
    <mergeCell ref="D7:D8"/>
  </mergeCells>
  <phoneticPr fontId="29" type="noConversion"/>
  <pageMargins left="0.59055118110236227" right="0.59055118110236227" top="0.78740157480314965" bottom="1.0236220472440944" header="0" footer="0.31496062992125984"/>
  <pageSetup paperSize="9" scale="58" fitToHeight="100" orientation="landscape" r:id="rId1"/>
  <headerFooter>
    <oddFooter xml:space="preserve">&amp;LConfirm datele
Director de departament
&amp;RCandidat
</oddFooter>
  </headerFooter>
  <rowBreaks count="1" manualBreakCount="1">
    <brk id="41" max="48" man="1"/>
  </rowBreaks>
  <colBreaks count="1" manualBreakCount="1">
    <brk id="17"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K259"/>
  <sheetViews>
    <sheetView topLeftCell="F5" zoomScaleNormal="100" workbookViewId="0">
      <selection activeCell="AC8" sqref="AC8"/>
    </sheetView>
  </sheetViews>
  <sheetFormatPr defaultRowHeight="12.75" x14ac:dyDescent="0.2"/>
  <cols>
    <col min="1" max="1" width="5.7109375" style="318" customWidth="1"/>
    <col min="2" max="2" width="30.5703125" style="318" customWidth="1"/>
    <col min="3" max="3" width="27.5703125" style="318" customWidth="1"/>
    <col min="4" max="4" width="16.7109375" style="320" customWidth="1"/>
    <col min="5" max="5" width="10.7109375" style="321" customWidth="1"/>
    <col min="6" max="6" width="12.85546875" style="321" customWidth="1"/>
    <col min="7" max="8" width="13.28515625" style="321" customWidth="1"/>
    <col min="9" max="9" width="13.7109375" style="321" customWidth="1"/>
    <col min="10" max="10" width="12.7109375" style="321" customWidth="1"/>
    <col min="11" max="14" width="8.7109375" style="321" customWidth="1"/>
    <col min="15" max="15" width="13.7109375" style="399" customWidth="1"/>
    <col min="16" max="16" width="13.7109375" style="399" hidden="1" customWidth="1"/>
    <col min="17" max="17" width="22.42578125" style="287" customWidth="1"/>
    <col min="18" max="25" width="4.7109375" style="287" hidden="1" customWidth="1"/>
    <col min="26" max="26" width="10.7109375" style="380" hidden="1" customWidth="1"/>
    <col min="27" max="27" width="9.140625" style="287" hidden="1" customWidth="1"/>
    <col min="28" max="29" width="9.140625" style="287" customWidth="1"/>
    <col min="30" max="30" width="9.140625" style="318" customWidth="1"/>
    <col min="31" max="16384" width="9.140625" style="318"/>
  </cols>
  <sheetData>
    <row r="1" spans="1:37" ht="15.75" x14ac:dyDescent="0.2">
      <c r="A1" s="611" t="s">
        <v>650</v>
      </c>
      <c r="D1" s="318"/>
      <c r="E1" s="319"/>
      <c r="F1" s="319"/>
      <c r="G1" s="318"/>
      <c r="H1" s="320"/>
      <c r="J1" s="318"/>
      <c r="K1" s="320"/>
      <c r="L1" s="287"/>
      <c r="M1" s="287"/>
      <c r="N1" s="291"/>
      <c r="O1" s="291"/>
      <c r="P1" s="291"/>
      <c r="Q1" s="291"/>
      <c r="T1" s="318"/>
      <c r="U1" s="318"/>
      <c r="V1" s="318"/>
      <c r="W1" s="318"/>
      <c r="X1" s="318"/>
      <c r="Y1" s="318"/>
      <c r="Z1" s="318"/>
      <c r="AA1" s="318"/>
      <c r="AB1" s="318"/>
      <c r="AC1" s="318"/>
    </row>
    <row r="2" spans="1:37" ht="15.75" x14ac:dyDescent="0.2">
      <c r="A2" s="611" t="str">
        <f>IF(ISBLANK(facultate), IF(ISBLANK(departament),"","Departament " &amp; departament), "Facultatea " &amp; facultate)</f>
        <v/>
      </c>
      <c r="D2" s="318"/>
      <c r="E2" s="319"/>
      <c r="F2" s="319"/>
      <c r="G2" s="318"/>
      <c r="H2" s="320"/>
      <c r="J2" s="318"/>
      <c r="K2" s="320"/>
      <c r="L2" s="287"/>
      <c r="M2" s="287"/>
      <c r="N2" s="291"/>
      <c r="O2" s="291"/>
      <c r="P2" s="291"/>
      <c r="Q2" s="291"/>
      <c r="T2" s="318"/>
      <c r="U2" s="318"/>
      <c r="V2" s="318"/>
      <c r="W2" s="318"/>
      <c r="X2" s="318"/>
      <c r="Y2" s="318"/>
      <c r="Z2" s="318"/>
      <c r="AA2" s="318"/>
      <c r="AB2" s="318"/>
      <c r="AC2" s="318"/>
    </row>
    <row r="3" spans="1:37" ht="15.75" x14ac:dyDescent="0.2">
      <c r="A3" s="611" t="str">
        <f>IF(ISBLANK(departament),"","Departamentul " &amp; departament)</f>
        <v/>
      </c>
      <c r="D3" s="318"/>
      <c r="E3" s="319"/>
      <c r="F3" s="319"/>
      <c r="G3" s="318"/>
      <c r="H3" s="320"/>
      <c r="J3" s="318"/>
      <c r="K3" s="320"/>
      <c r="L3" s="287"/>
      <c r="M3" s="287"/>
      <c r="N3" s="291"/>
      <c r="O3" s="291"/>
      <c r="P3" s="291"/>
      <c r="Q3" s="291"/>
      <c r="T3" s="318"/>
      <c r="U3" s="318"/>
      <c r="V3" s="318"/>
      <c r="W3" s="318"/>
      <c r="X3" s="318"/>
      <c r="Y3" s="318"/>
      <c r="Z3" s="318"/>
      <c r="AA3" s="318"/>
      <c r="AB3" s="318"/>
      <c r="AC3" s="318"/>
    </row>
    <row r="4" spans="1:37" s="294" customFormat="1" ht="15.75" x14ac:dyDescent="0.25">
      <c r="A4" s="882" t="s">
        <v>117</v>
      </c>
      <c r="B4" s="882"/>
      <c r="C4" s="882"/>
      <c r="D4" s="882"/>
      <c r="E4" s="882"/>
      <c r="F4" s="882"/>
      <c r="G4" s="882"/>
      <c r="H4" s="882"/>
      <c r="I4" s="882"/>
      <c r="J4" s="882"/>
      <c r="K4" s="882"/>
      <c r="L4" s="882"/>
      <c r="M4" s="882"/>
      <c r="N4" s="882"/>
      <c r="O4" s="882"/>
      <c r="P4" s="882"/>
      <c r="Q4" s="882"/>
      <c r="R4" s="381"/>
      <c r="S4" s="381"/>
      <c r="T4" s="381"/>
      <c r="U4" s="381"/>
      <c r="V4" s="381"/>
      <c r="W4" s="381"/>
      <c r="X4" s="381"/>
      <c r="Y4" s="381"/>
      <c r="Z4" s="376"/>
      <c r="AA4" s="353"/>
      <c r="AB4" s="353"/>
      <c r="AC4" s="353"/>
      <c r="AD4" s="353"/>
      <c r="AE4" s="353"/>
      <c r="AF4" s="353"/>
      <c r="AG4" s="353"/>
      <c r="AH4" s="353"/>
      <c r="AI4" s="353"/>
      <c r="AJ4" s="353"/>
      <c r="AK4" s="353"/>
    </row>
    <row r="5" spans="1:37" s="294" customFormat="1" ht="15.75" x14ac:dyDescent="0.25">
      <c r="A5" s="882" t="s">
        <v>819</v>
      </c>
      <c r="B5" s="882"/>
      <c r="C5" s="882"/>
      <c r="D5" s="882"/>
      <c r="E5" s="882"/>
      <c r="F5" s="882"/>
      <c r="G5" s="882"/>
      <c r="H5" s="882"/>
      <c r="I5" s="882"/>
      <c r="J5" s="882"/>
      <c r="K5" s="882"/>
      <c r="L5" s="882"/>
      <c r="M5" s="882"/>
      <c r="N5" s="882"/>
      <c r="O5" s="882"/>
      <c r="P5" s="882"/>
      <c r="Q5" s="882"/>
      <c r="R5" s="381"/>
      <c r="S5" s="381"/>
      <c r="T5" s="381"/>
      <c r="U5" s="381"/>
      <c r="V5" s="381"/>
      <c r="W5" s="381"/>
      <c r="X5" s="381"/>
      <c r="Y5" s="381"/>
      <c r="Z5" s="377"/>
      <c r="AA5" s="353"/>
      <c r="AB5" s="353"/>
      <c r="AC5" s="353"/>
      <c r="AD5" s="353"/>
      <c r="AE5" s="353"/>
      <c r="AF5" s="353"/>
      <c r="AG5" s="353"/>
      <c r="AH5" s="353"/>
      <c r="AI5" s="353"/>
      <c r="AJ5" s="353"/>
      <c r="AK5" s="353"/>
    </row>
    <row r="6" spans="1:37" s="287" customFormat="1" ht="13.5" customHeight="1" x14ac:dyDescent="0.25">
      <c r="B6" s="294"/>
      <c r="C6" s="294"/>
      <c r="D6" s="294"/>
      <c r="E6" s="312"/>
      <c r="F6" s="384"/>
      <c r="G6" s="384"/>
      <c r="H6" s="384"/>
      <c r="I6" s="384"/>
      <c r="J6" s="312"/>
      <c r="K6" s="312"/>
      <c r="L6" s="312"/>
      <c r="M6" s="296"/>
      <c r="N6" s="383"/>
      <c r="O6" s="395"/>
      <c r="P6" s="395"/>
      <c r="Q6" s="296" t="str">
        <f>CONCATENATE(functie," ",nume_candidat)</f>
        <v xml:space="preserve"> </v>
      </c>
      <c r="R6" s="383"/>
      <c r="S6" s="381"/>
      <c r="T6" s="381"/>
      <c r="U6" s="381"/>
      <c r="V6" s="381"/>
      <c r="W6" s="381"/>
      <c r="X6" s="381"/>
      <c r="Y6" s="381"/>
      <c r="Z6" s="377"/>
      <c r="AA6" s="353"/>
      <c r="AB6" s="353"/>
      <c r="AC6" s="353"/>
      <c r="AD6" s="353"/>
      <c r="AE6" s="353"/>
      <c r="AF6" s="353"/>
      <c r="AG6" s="353"/>
      <c r="AH6" s="353"/>
      <c r="AI6" s="353"/>
      <c r="AJ6" s="353"/>
      <c r="AK6" s="353"/>
    </row>
    <row r="7" spans="1:37" s="287" customFormat="1" ht="34.5" customHeight="1" x14ac:dyDescent="0.2">
      <c r="A7" s="883" t="s">
        <v>470</v>
      </c>
      <c r="B7" s="883" t="s">
        <v>721</v>
      </c>
      <c r="C7" s="883" t="s">
        <v>85</v>
      </c>
      <c r="D7" s="883" t="s">
        <v>51</v>
      </c>
      <c r="E7" s="884" t="s">
        <v>3</v>
      </c>
      <c r="F7" s="386" t="s">
        <v>840</v>
      </c>
      <c r="G7" s="315" t="s">
        <v>358</v>
      </c>
      <c r="H7" s="315" t="s">
        <v>441</v>
      </c>
      <c r="I7" s="315" t="s">
        <v>443</v>
      </c>
      <c r="J7" s="884" t="s">
        <v>50</v>
      </c>
      <c r="K7" s="884" t="s">
        <v>818</v>
      </c>
      <c r="L7" s="884"/>
      <c r="M7" s="884"/>
      <c r="N7" s="884"/>
      <c r="O7" s="397" t="s">
        <v>886</v>
      </c>
      <c r="P7" s="397"/>
      <c r="Q7" s="883" t="s">
        <v>56</v>
      </c>
      <c r="R7" s="908" t="s">
        <v>55</v>
      </c>
      <c r="S7" s="908"/>
      <c r="T7" s="908"/>
      <c r="U7" s="908"/>
      <c r="V7" s="908" t="str">
        <f>CONCATENATE("Nr. particip. ultimii ",durata_evaluare," ani")</f>
        <v>Nr. particip. ultimii 5 ani</v>
      </c>
      <c r="W7" s="908"/>
      <c r="X7" s="908"/>
      <c r="Y7" s="908"/>
      <c r="Z7" s="890" t="s">
        <v>708</v>
      </c>
      <c r="AA7" s="893" t="s">
        <v>822</v>
      </c>
    </row>
    <row r="8" spans="1:37" s="287" customFormat="1" ht="199.5" customHeight="1" x14ac:dyDescent="0.2">
      <c r="A8" s="883"/>
      <c r="B8" s="883"/>
      <c r="C8" s="883"/>
      <c r="D8" s="883"/>
      <c r="E8" s="884"/>
      <c r="F8" s="391" t="s">
        <v>448</v>
      </c>
      <c r="G8" s="396" t="s">
        <v>449</v>
      </c>
      <c r="H8" s="396" t="s">
        <v>450</v>
      </c>
      <c r="I8" s="396" t="s">
        <v>451</v>
      </c>
      <c r="J8" s="884"/>
      <c r="K8" s="391" t="s">
        <v>437</v>
      </c>
      <c r="L8" s="391" t="s">
        <v>438</v>
      </c>
      <c r="M8" s="391" t="s">
        <v>446</v>
      </c>
      <c r="N8" s="391" t="s">
        <v>447</v>
      </c>
      <c r="O8" s="397" t="str">
        <f>CONCATENATE("ultimii                                  ",durata_evaluare," ani")</f>
        <v>ultimii                                  5 ani</v>
      </c>
      <c r="P8" s="398" t="s">
        <v>6</v>
      </c>
      <c r="Q8" s="883"/>
      <c r="R8" s="392" t="s">
        <v>25</v>
      </c>
      <c r="S8" s="392" t="s">
        <v>52</v>
      </c>
      <c r="T8" s="392" t="s">
        <v>53</v>
      </c>
      <c r="U8" s="392" t="s">
        <v>54</v>
      </c>
      <c r="V8" s="392" t="s">
        <v>25</v>
      </c>
      <c r="W8" s="392" t="s">
        <v>52</v>
      </c>
      <c r="X8" s="392" t="s">
        <v>53</v>
      </c>
      <c r="Y8" s="392" t="s">
        <v>54</v>
      </c>
      <c r="Z8" s="890"/>
      <c r="AA8" s="893"/>
    </row>
    <row r="9" spans="1:37" s="287" customFormat="1" ht="15.75" x14ac:dyDescent="0.2">
      <c r="A9" s="301"/>
      <c r="B9" s="302"/>
      <c r="C9" s="302"/>
      <c r="D9" s="303"/>
      <c r="E9" s="304"/>
      <c r="F9" s="304"/>
      <c r="G9" s="304"/>
      <c r="H9" s="304"/>
      <c r="I9" s="304"/>
      <c r="J9" s="304"/>
      <c r="K9" s="304"/>
      <c r="L9" s="304"/>
      <c r="M9" s="304"/>
      <c r="N9" s="304"/>
      <c r="O9" s="574">
        <f>SUMIF(O10:O259,"&gt;0")</f>
        <v>0</v>
      </c>
      <c r="P9" s="574">
        <f>SUMIF(P10:P259,"&gt;0")</f>
        <v>0</v>
      </c>
      <c r="Q9" s="327"/>
      <c r="R9" s="393">
        <f t="shared" ref="R9:Y9" si="0">SUM(R10:R79)</f>
        <v>0</v>
      </c>
      <c r="S9" s="393">
        <f t="shared" si="0"/>
        <v>0</v>
      </c>
      <c r="T9" s="393">
        <f t="shared" si="0"/>
        <v>0</v>
      </c>
      <c r="U9" s="393">
        <f t="shared" si="0"/>
        <v>0</v>
      </c>
      <c r="V9" s="393">
        <f t="shared" si="0"/>
        <v>0</v>
      </c>
      <c r="W9" s="393">
        <f t="shared" si="0"/>
        <v>0</v>
      </c>
      <c r="X9" s="393">
        <f t="shared" si="0"/>
        <v>0</v>
      </c>
      <c r="Y9" s="393">
        <f t="shared" si="0"/>
        <v>0</v>
      </c>
      <c r="Z9" s="328"/>
      <c r="AA9" s="363"/>
    </row>
    <row r="10" spans="1:37" ht="15.75" x14ac:dyDescent="0.2">
      <c r="A10" s="216">
        <v>1</v>
      </c>
      <c r="B10" s="43"/>
      <c r="C10" s="39"/>
      <c r="D10" s="38"/>
      <c r="E10" s="40"/>
      <c r="F10" s="36" t="str">
        <f t="shared" ref="F10:F74" si="1">IF(B10="","",(G10-H10)/(1-I10/100))</f>
        <v/>
      </c>
      <c r="G10" s="349"/>
      <c r="H10" s="349"/>
      <c r="I10" s="349"/>
      <c r="J10" s="349"/>
      <c r="K10" s="34"/>
      <c r="L10" s="34"/>
      <c r="M10" s="40"/>
      <c r="N10" s="40"/>
      <c r="O10" s="575" t="str">
        <f t="shared" ref="O10:O73" si="2">IF(OR($B10="",$C10="",$D10="",$E10="",$E10&lt;an_initial,$E10&gt;an_final,$Z10=FALSE),"",IF($F10="","",IF(OR($K10="X",$K10="x"),coef_grant*COORD_DID_INT*$F10/10000,IF(OR($L10="X",$L10="x"),coef_grant*UPT_DID_INT*$F10/10000,IF(OR($M10="X",$M10="x"),coef_grant*MANAG_DID_INT*$F10/10000,IF(OR($N10="X",$N10="x"),coef_grant*MEMBRU_DID_INT*$F10/10000/$AA10,""))))))</f>
        <v/>
      </c>
      <c r="P10" s="575" t="str">
        <f t="shared" ref="P10:P73" si="3">IF(OR($B10="",$C10="",$D10="",$E10="",$E10&gt;an_final,$Z10=FALSE),"",IF($F10="","",IF(OR($K10="X",$K10="x"),coef_grant*COORD_DID_INT*$F10/10000,IF(OR($L10="X",$L10="x"),coef_grant*UPT_DID_INT*$F10/10000,IF(OR($M10="X",$M10="x"),coef_grant*MANAG_DID_INT*$F10/10000,IF(OR($N10="X",$N10="x"),coef_grant*MEMBRU_DID_INT*$F10/10000/$AA10,""))))))</f>
        <v/>
      </c>
      <c r="Q10" s="35"/>
      <c r="R10" s="20" t="str">
        <f t="shared" ref="R10:R73" si="4">IF(OR($B10="",$C10="",$D10="",$E10="",$E10&gt;an_final,$F10="",$K10="",$Z10=FALSE),"",IF(OR($K10="X",$K10="x"),1,0))</f>
        <v/>
      </c>
      <c r="S10" s="20" t="str">
        <f t="shared" ref="S10:S73" si="5">IF(OR($B10="",$C10="",$D10="",$E10="",$E10&gt;an_final,$F10="",$L10="",$Z10=FALSE),"",IF(OR($L10="X",$L10="x"),1,0))</f>
        <v/>
      </c>
      <c r="T10" s="20" t="str">
        <f t="shared" ref="T10:T73" si="6">IF(OR($B10="",$C10="",$D10="",$E10="",$E10&gt;an_final,$F10="",$M10="",$Z10=FALSE),"",IF(OR($M10="X",$M10="x"),1,0))</f>
        <v/>
      </c>
      <c r="U10" s="20" t="str">
        <f t="shared" ref="U10:U73" si="7">IF(OR($B10="",$C10="",$D10="",$E10="",$E10&gt;an_final,$F10="",$N10="",$Z10=FALSE),"",IF(OR($N10="X",$N10="x"),1,0))</f>
        <v/>
      </c>
      <c r="V10" s="20" t="str">
        <f t="shared" ref="V10:V73" si="8">IF(OR($E10&lt;an_initial,$E10&gt;an_final,$K10="",$Z10=FALSE),"",IF(OR($K10="X",$K10="x"),1,0))</f>
        <v/>
      </c>
      <c r="W10" s="20" t="str">
        <f t="shared" ref="W10:W73" si="9">IF(OR($E10&lt;an_initial,$E10&gt;an_final,$L10="",$Z10=FALSE),"",IF(OR($L10="X",$L10="x"),1,0))</f>
        <v/>
      </c>
      <c r="X10" s="20" t="str">
        <f t="shared" ref="X10:X73" si="10">IF(OR($E10&lt;an_initial,$E10&gt;an_final,$M10="",$Z10=FALSE),"",IF(OR($M10="X",$M10="x"),1,0))</f>
        <v/>
      </c>
      <c r="Y10" s="20" t="str">
        <f t="shared" ref="Y10:Y73" si="11">IF(OR($E10&lt;an_initial,$E10&gt;an_final,$N10="",$Z10=FALSE),"",IF(OR($N10="X",$N10="x"),1,0))</f>
        <v/>
      </c>
      <c r="Z10" s="333" t="b">
        <f t="shared" ref="Z10:Z73" si="12">IF(nume_candidat="",FALSE,ISNUMBER(SEARCH(nume_candidat,$B10)))</f>
        <v>0</v>
      </c>
      <c r="AA10" s="219">
        <f>LEN(B10)-LEN(SUBSTITUTE(B10,",",""))+1</f>
        <v>1</v>
      </c>
    </row>
    <row r="11" spans="1:37" ht="15.75" x14ac:dyDescent="0.2">
      <c r="A11" s="216">
        <v>2</v>
      </c>
      <c r="B11" s="43"/>
      <c r="C11" s="39"/>
      <c r="D11" s="38"/>
      <c r="E11" s="40"/>
      <c r="F11" s="36" t="str">
        <f t="shared" si="1"/>
        <v/>
      </c>
      <c r="G11" s="349"/>
      <c r="H11" s="349"/>
      <c r="I11" s="349"/>
      <c r="J11" s="349"/>
      <c r="K11" s="34"/>
      <c r="L11" s="34"/>
      <c r="M11" s="40"/>
      <c r="N11" s="40"/>
      <c r="O11" s="575" t="str">
        <f t="shared" si="2"/>
        <v/>
      </c>
      <c r="P11" s="575" t="str">
        <f t="shared" si="3"/>
        <v/>
      </c>
      <c r="Q11" s="35"/>
      <c r="R11" s="20" t="str">
        <f t="shared" si="4"/>
        <v/>
      </c>
      <c r="S11" s="20" t="str">
        <f t="shared" si="5"/>
        <v/>
      </c>
      <c r="T11" s="20" t="str">
        <f t="shared" si="6"/>
        <v/>
      </c>
      <c r="U11" s="20" t="str">
        <f t="shared" si="7"/>
        <v/>
      </c>
      <c r="V11" s="20" t="str">
        <f t="shared" si="8"/>
        <v/>
      </c>
      <c r="W11" s="20" t="str">
        <f t="shared" si="9"/>
        <v/>
      </c>
      <c r="X11" s="20" t="str">
        <f t="shared" si="10"/>
        <v/>
      </c>
      <c r="Y11" s="20" t="str">
        <f t="shared" si="11"/>
        <v/>
      </c>
      <c r="Z11" s="333" t="b">
        <f t="shared" si="12"/>
        <v>0</v>
      </c>
      <c r="AA11" s="219">
        <f t="shared" ref="AA11:AA74" si="13">LEN(B11)-LEN(SUBSTITUTE(B11,",",""))+1</f>
        <v>1</v>
      </c>
    </row>
    <row r="12" spans="1:37" ht="15.75" x14ac:dyDescent="0.2">
      <c r="A12" s="216">
        <v>3</v>
      </c>
      <c r="B12" s="39"/>
      <c r="C12" s="39"/>
      <c r="D12" s="38"/>
      <c r="E12" s="40"/>
      <c r="F12" s="36" t="str">
        <f t="shared" si="1"/>
        <v/>
      </c>
      <c r="G12" s="349"/>
      <c r="H12" s="349"/>
      <c r="I12" s="349"/>
      <c r="J12" s="349"/>
      <c r="K12" s="34"/>
      <c r="L12" s="34"/>
      <c r="M12" s="40"/>
      <c r="N12" s="40"/>
      <c r="O12" s="575" t="str">
        <f t="shared" si="2"/>
        <v/>
      </c>
      <c r="P12" s="575" t="str">
        <f t="shared" si="3"/>
        <v/>
      </c>
      <c r="Q12" s="35"/>
      <c r="R12" s="20" t="str">
        <f t="shared" si="4"/>
        <v/>
      </c>
      <c r="S12" s="20" t="str">
        <f t="shared" si="5"/>
        <v/>
      </c>
      <c r="T12" s="20" t="str">
        <f t="shared" si="6"/>
        <v/>
      </c>
      <c r="U12" s="20" t="str">
        <f t="shared" si="7"/>
        <v/>
      </c>
      <c r="V12" s="20" t="str">
        <f t="shared" si="8"/>
        <v/>
      </c>
      <c r="W12" s="20" t="str">
        <f t="shared" si="9"/>
        <v/>
      </c>
      <c r="X12" s="20" t="str">
        <f t="shared" si="10"/>
        <v/>
      </c>
      <c r="Y12" s="20" t="str">
        <f t="shared" si="11"/>
        <v/>
      </c>
      <c r="Z12" s="333" t="b">
        <f t="shared" si="12"/>
        <v>0</v>
      </c>
      <c r="AA12" s="219">
        <f t="shared" si="13"/>
        <v>1</v>
      </c>
    </row>
    <row r="13" spans="1:37" ht="15.75" x14ac:dyDescent="0.2">
      <c r="A13" s="216">
        <v>4</v>
      </c>
      <c r="B13" s="39"/>
      <c r="C13" s="39"/>
      <c r="D13" s="38"/>
      <c r="E13" s="40"/>
      <c r="F13" s="36" t="str">
        <f t="shared" si="1"/>
        <v/>
      </c>
      <c r="G13" s="349"/>
      <c r="H13" s="349"/>
      <c r="I13" s="349"/>
      <c r="J13" s="41"/>
      <c r="K13" s="40"/>
      <c r="L13" s="40"/>
      <c r="M13" s="40"/>
      <c r="N13" s="40"/>
      <c r="O13" s="575" t="str">
        <f t="shared" si="2"/>
        <v/>
      </c>
      <c r="P13" s="575" t="str">
        <f t="shared" si="3"/>
        <v/>
      </c>
      <c r="Q13" s="35" t="s">
        <v>445</v>
      </c>
      <c r="R13" s="20" t="str">
        <f t="shared" si="4"/>
        <v/>
      </c>
      <c r="S13" s="20" t="str">
        <f t="shared" si="5"/>
        <v/>
      </c>
      <c r="T13" s="20" t="str">
        <f t="shared" si="6"/>
        <v/>
      </c>
      <c r="U13" s="20" t="str">
        <f t="shared" si="7"/>
        <v/>
      </c>
      <c r="V13" s="20" t="str">
        <f t="shared" si="8"/>
        <v/>
      </c>
      <c r="W13" s="20" t="str">
        <f t="shared" si="9"/>
        <v/>
      </c>
      <c r="X13" s="20" t="str">
        <f t="shared" si="10"/>
        <v/>
      </c>
      <c r="Y13" s="20" t="str">
        <f t="shared" si="11"/>
        <v/>
      </c>
      <c r="Z13" s="333" t="b">
        <f t="shared" si="12"/>
        <v>0</v>
      </c>
      <c r="AA13" s="219">
        <f t="shared" si="13"/>
        <v>1</v>
      </c>
    </row>
    <row r="14" spans="1:37" ht="15.75" x14ac:dyDescent="0.2">
      <c r="A14" s="216">
        <v>5</v>
      </c>
      <c r="B14" s="39"/>
      <c r="C14" s="39"/>
      <c r="D14" s="38"/>
      <c r="E14" s="40"/>
      <c r="F14" s="36" t="str">
        <f t="shared" si="1"/>
        <v/>
      </c>
      <c r="G14" s="349"/>
      <c r="H14" s="349"/>
      <c r="I14" s="349"/>
      <c r="J14" s="41"/>
      <c r="K14" s="40"/>
      <c r="L14" s="40"/>
      <c r="M14" s="40"/>
      <c r="N14" s="40"/>
      <c r="O14" s="575" t="str">
        <f t="shared" si="2"/>
        <v/>
      </c>
      <c r="P14" s="575" t="str">
        <f t="shared" si="3"/>
        <v/>
      </c>
      <c r="Q14" s="35"/>
      <c r="R14" s="20" t="str">
        <f t="shared" si="4"/>
        <v/>
      </c>
      <c r="S14" s="20" t="str">
        <f t="shared" si="5"/>
        <v/>
      </c>
      <c r="T14" s="20" t="str">
        <f t="shared" si="6"/>
        <v/>
      </c>
      <c r="U14" s="20" t="str">
        <f t="shared" si="7"/>
        <v/>
      </c>
      <c r="V14" s="20" t="str">
        <f t="shared" si="8"/>
        <v/>
      </c>
      <c r="W14" s="20" t="str">
        <f t="shared" si="9"/>
        <v/>
      </c>
      <c r="X14" s="20" t="str">
        <f t="shared" si="10"/>
        <v/>
      </c>
      <c r="Y14" s="20" t="str">
        <f t="shared" si="11"/>
        <v/>
      </c>
      <c r="Z14" s="333" t="b">
        <f t="shared" si="12"/>
        <v>0</v>
      </c>
      <c r="AA14" s="219">
        <f t="shared" si="13"/>
        <v>1</v>
      </c>
    </row>
    <row r="15" spans="1:37" ht="15.75" x14ac:dyDescent="0.2">
      <c r="A15" s="216">
        <v>6</v>
      </c>
      <c r="B15" s="39"/>
      <c r="C15" s="39"/>
      <c r="D15" s="38"/>
      <c r="E15" s="40"/>
      <c r="F15" s="36" t="str">
        <f t="shared" si="1"/>
        <v/>
      </c>
      <c r="G15" s="349"/>
      <c r="H15" s="349"/>
      <c r="I15" s="349"/>
      <c r="J15" s="41"/>
      <c r="K15" s="40"/>
      <c r="L15" s="40"/>
      <c r="M15" s="40"/>
      <c r="N15" s="40"/>
      <c r="O15" s="575" t="str">
        <f t="shared" si="2"/>
        <v/>
      </c>
      <c r="P15" s="575" t="str">
        <f t="shared" si="3"/>
        <v/>
      </c>
      <c r="Q15" s="35"/>
      <c r="R15" s="20" t="str">
        <f t="shared" si="4"/>
        <v/>
      </c>
      <c r="S15" s="20" t="str">
        <f t="shared" si="5"/>
        <v/>
      </c>
      <c r="T15" s="20" t="str">
        <f t="shared" si="6"/>
        <v/>
      </c>
      <c r="U15" s="20" t="str">
        <f t="shared" si="7"/>
        <v/>
      </c>
      <c r="V15" s="20" t="str">
        <f t="shared" si="8"/>
        <v/>
      </c>
      <c r="W15" s="20" t="str">
        <f t="shared" si="9"/>
        <v/>
      </c>
      <c r="X15" s="20" t="str">
        <f t="shared" si="10"/>
        <v/>
      </c>
      <c r="Y15" s="20" t="str">
        <f t="shared" si="11"/>
        <v/>
      </c>
      <c r="Z15" s="333" t="b">
        <f t="shared" si="12"/>
        <v>0</v>
      </c>
      <c r="AA15" s="219">
        <f t="shared" si="13"/>
        <v>1</v>
      </c>
    </row>
    <row r="16" spans="1:37" ht="15.75" x14ac:dyDescent="0.2">
      <c r="A16" s="216">
        <v>7</v>
      </c>
      <c r="B16" s="39"/>
      <c r="C16" s="39"/>
      <c r="D16" s="38"/>
      <c r="E16" s="40"/>
      <c r="F16" s="36" t="str">
        <f t="shared" si="1"/>
        <v/>
      </c>
      <c r="G16" s="349"/>
      <c r="H16" s="349"/>
      <c r="I16" s="349"/>
      <c r="J16" s="41"/>
      <c r="K16" s="40"/>
      <c r="L16" s="40"/>
      <c r="M16" s="40"/>
      <c r="N16" s="40"/>
      <c r="O16" s="575" t="str">
        <f t="shared" si="2"/>
        <v/>
      </c>
      <c r="P16" s="575" t="str">
        <f t="shared" si="3"/>
        <v/>
      </c>
      <c r="Q16" s="35"/>
      <c r="R16" s="20" t="str">
        <f t="shared" si="4"/>
        <v/>
      </c>
      <c r="S16" s="20" t="str">
        <f t="shared" si="5"/>
        <v/>
      </c>
      <c r="T16" s="20" t="str">
        <f t="shared" si="6"/>
        <v/>
      </c>
      <c r="U16" s="20" t="str">
        <f t="shared" si="7"/>
        <v/>
      </c>
      <c r="V16" s="20" t="str">
        <f t="shared" si="8"/>
        <v/>
      </c>
      <c r="W16" s="20" t="str">
        <f t="shared" si="9"/>
        <v/>
      </c>
      <c r="X16" s="20" t="str">
        <f t="shared" si="10"/>
        <v/>
      </c>
      <c r="Y16" s="20" t="str">
        <f t="shared" si="11"/>
        <v/>
      </c>
      <c r="Z16" s="333" t="b">
        <f t="shared" si="12"/>
        <v>0</v>
      </c>
      <c r="AA16" s="219">
        <f t="shared" si="13"/>
        <v>1</v>
      </c>
    </row>
    <row r="17" spans="1:27" ht="15.75" x14ac:dyDescent="0.2">
      <c r="A17" s="216">
        <v>8</v>
      </c>
      <c r="B17" s="39"/>
      <c r="C17" s="39"/>
      <c r="D17" s="38"/>
      <c r="E17" s="40"/>
      <c r="F17" s="36" t="str">
        <f t="shared" si="1"/>
        <v/>
      </c>
      <c r="G17" s="349"/>
      <c r="H17" s="349"/>
      <c r="I17" s="349"/>
      <c r="J17" s="41"/>
      <c r="K17" s="40"/>
      <c r="L17" s="40"/>
      <c r="M17" s="40"/>
      <c r="N17" s="40"/>
      <c r="O17" s="575" t="str">
        <f t="shared" si="2"/>
        <v/>
      </c>
      <c r="P17" s="575" t="str">
        <f t="shared" si="3"/>
        <v/>
      </c>
      <c r="Q17" s="35"/>
      <c r="R17" s="20" t="str">
        <f t="shared" si="4"/>
        <v/>
      </c>
      <c r="S17" s="20" t="str">
        <f t="shared" si="5"/>
        <v/>
      </c>
      <c r="T17" s="20" t="str">
        <f t="shared" si="6"/>
        <v/>
      </c>
      <c r="U17" s="20" t="str">
        <f t="shared" si="7"/>
        <v/>
      </c>
      <c r="V17" s="20" t="str">
        <f t="shared" si="8"/>
        <v/>
      </c>
      <c r="W17" s="20" t="str">
        <f t="shared" si="9"/>
        <v/>
      </c>
      <c r="X17" s="20" t="str">
        <f t="shared" si="10"/>
        <v/>
      </c>
      <c r="Y17" s="20" t="str">
        <f t="shared" si="11"/>
        <v/>
      </c>
      <c r="Z17" s="333" t="b">
        <f t="shared" si="12"/>
        <v>0</v>
      </c>
      <c r="AA17" s="219">
        <f t="shared" si="13"/>
        <v>1</v>
      </c>
    </row>
    <row r="18" spans="1:27" ht="15.75" x14ac:dyDescent="0.2">
      <c r="A18" s="216">
        <v>9</v>
      </c>
      <c r="B18" s="39"/>
      <c r="C18" s="39"/>
      <c r="D18" s="38"/>
      <c r="E18" s="40"/>
      <c r="F18" s="36" t="str">
        <f t="shared" si="1"/>
        <v/>
      </c>
      <c r="G18" s="349"/>
      <c r="H18" s="349"/>
      <c r="I18" s="349"/>
      <c r="J18" s="41"/>
      <c r="K18" s="40"/>
      <c r="L18" s="40"/>
      <c r="M18" s="40"/>
      <c r="N18" s="40"/>
      <c r="O18" s="575" t="str">
        <f t="shared" si="2"/>
        <v/>
      </c>
      <c r="P18" s="575" t="str">
        <f t="shared" si="3"/>
        <v/>
      </c>
      <c r="Q18" s="35"/>
      <c r="R18" s="20" t="str">
        <f t="shared" si="4"/>
        <v/>
      </c>
      <c r="S18" s="20" t="str">
        <f t="shared" si="5"/>
        <v/>
      </c>
      <c r="T18" s="20" t="str">
        <f t="shared" si="6"/>
        <v/>
      </c>
      <c r="U18" s="20" t="str">
        <f t="shared" si="7"/>
        <v/>
      </c>
      <c r="V18" s="20" t="str">
        <f t="shared" si="8"/>
        <v/>
      </c>
      <c r="W18" s="20" t="str">
        <f t="shared" si="9"/>
        <v/>
      </c>
      <c r="X18" s="20" t="str">
        <f t="shared" si="10"/>
        <v/>
      </c>
      <c r="Y18" s="20" t="str">
        <f t="shared" si="11"/>
        <v/>
      </c>
      <c r="Z18" s="333" t="b">
        <f t="shared" si="12"/>
        <v>0</v>
      </c>
      <c r="AA18" s="219">
        <f t="shared" si="13"/>
        <v>1</v>
      </c>
    </row>
    <row r="19" spans="1:27" ht="15.75" x14ac:dyDescent="0.2">
      <c r="A19" s="216">
        <v>10</v>
      </c>
      <c r="B19" s="39"/>
      <c r="C19" s="39"/>
      <c r="D19" s="38"/>
      <c r="E19" s="40"/>
      <c r="F19" s="36" t="str">
        <f t="shared" si="1"/>
        <v/>
      </c>
      <c r="G19" s="349"/>
      <c r="H19" s="349"/>
      <c r="I19" s="349"/>
      <c r="J19" s="41"/>
      <c r="K19" s="40"/>
      <c r="L19" s="40"/>
      <c r="M19" s="40"/>
      <c r="N19" s="40"/>
      <c r="O19" s="575" t="str">
        <f t="shared" si="2"/>
        <v/>
      </c>
      <c r="P19" s="575" t="str">
        <f t="shared" si="3"/>
        <v/>
      </c>
      <c r="Q19" s="35"/>
      <c r="R19" s="20" t="str">
        <f t="shared" si="4"/>
        <v/>
      </c>
      <c r="S19" s="20" t="str">
        <f t="shared" si="5"/>
        <v/>
      </c>
      <c r="T19" s="20" t="str">
        <f t="shared" si="6"/>
        <v/>
      </c>
      <c r="U19" s="20" t="str">
        <f t="shared" si="7"/>
        <v/>
      </c>
      <c r="V19" s="20" t="str">
        <f t="shared" si="8"/>
        <v/>
      </c>
      <c r="W19" s="20" t="str">
        <f t="shared" si="9"/>
        <v/>
      </c>
      <c r="X19" s="20" t="str">
        <f t="shared" si="10"/>
        <v/>
      </c>
      <c r="Y19" s="20" t="str">
        <f t="shared" si="11"/>
        <v/>
      </c>
      <c r="Z19" s="333" t="b">
        <f t="shared" si="12"/>
        <v>0</v>
      </c>
      <c r="AA19" s="219">
        <f t="shared" si="13"/>
        <v>1</v>
      </c>
    </row>
    <row r="20" spans="1:27" ht="15.75" x14ac:dyDescent="0.2">
      <c r="A20" s="216">
        <v>11</v>
      </c>
      <c r="B20" s="39"/>
      <c r="C20" s="39"/>
      <c r="D20" s="38"/>
      <c r="E20" s="40"/>
      <c r="F20" s="36" t="str">
        <f t="shared" si="1"/>
        <v/>
      </c>
      <c r="G20" s="349"/>
      <c r="H20" s="349"/>
      <c r="I20" s="349"/>
      <c r="J20" s="41"/>
      <c r="K20" s="40"/>
      <c r="L20" s="40"/>
      <c r="M20" s="40"/>
      <c r="N20" s="40"/>
      <c r="O20" s="575" t="str">
        <f t="shared" si="2"/>
        <v/>
      </c>
      <c r="P20" s="575" t="str">
        <f t="shared" si="3"/>
        <v/>
      </c>
      <c r="Q20" s="35"/>
      <c r="R20" s="20" t="str">
        <f t="shared" si="4"/>
        <v/>
      </c>
      <c r="S20" s="20" t="str">
        <f t="shared" si="5"/>
        <v/>
      </c>
      <c r="T20" s="20" t="str">
        <f t="shared" si="6"/>
        <v/>
      </c>
      <c r="U20" s="20" t="str">
        <f t="shared" si="7"/>
        <v/>
      </c>
      <c r="V20" s="20" t="str">
        <f t="shared" si="8"/>
        <v/>
      </c>
      <c r="W20" s="20" t="str">
        <f t="shared" si="9"/>
        <v/>
      </c>
      <c r="X20" s="20" t="str">
        <f t="shared" si="10"/>
        <v/>
      </c>
      <c r="Y20" s="20" t="str">
        <f t="shared" si="11"/>
        <v/>
      </c>
      <c r="Z20" s="333" t="b">
        <f t="shared" si="12"/>
        <v>0</v>
      </c>
      <c r="AA20" s="219">
        <f t="shared" si="13"/>
        <v>1</v>
      </c>
    </row>
    <row r="21" spans="1:27" ht="15.75" x14ac:dyDescent="0.2">
      <c r="A21" s="216">
        <v>12</v>
      </c>
      <c r="B21" s="39"/>
      <c r="C21" s="39"/>
      <c r="D21" s="38"/>
      <c r="E21" s="40"/>
      <c r="F21" s="36" t="str">
        <f t="shared" si="1"/>
        <v/>
      </c>
      <c r="G21" s="349"/>
      <c r="H21" s="349"/>
      <c r="I21" s="349"/>
      <c r="J21" s="41"/>
      <c r="K21" s="40"/>
      <c r="L21" s="40"/>
      <c r="M21" s="40"/>
      <c r="N21" s="40"/>
      <c r="O21" s="575" t="str">
        <f t="shared" si="2"/>
        <v/>
      </c>
      <c r="P21" s="575" t="str">
        <f t="shared" si="3"/>
        <v/>
      </c>
      <c r="Q21" s="35"/>
      <c r="R21" s="20" t="str">
        <f t="shared" si="4"/>
        <v/>
      </c>
      <c r="S21" s="20" t="str">
        <f t="shared" si="5"/>
        <v/>
      </c>
      <c r="T21" s="20" t="str">
        <f t="shared" si="6"/>
        <v/>
      </c>
      <c r="U21" s="20" t="str">
        <f t="shared" si="7"/>
        <v/>
      </c>
      <c r="V21" s="20" t="str">
        <f t="shared" si="8"/>
        <v/>
      </c>
      <c r="W21" s="20" t="str">
        <f t="shared" si="9"/>
        <v/>
      </c>
      <c r="X21" s="20" t="str">
        <f t="shared" si="10"/>
        <v/>
      </c>
      <c r="Y21" s="20" t="str">
        <f t="shared" si="11"/>
        <v/>
      </c>
      <c r="Z21" s="333" t="b">
        <f t="shared" si="12"/>
        <v>0</v>
      </c>
      <c r="AA21" s="219">
        <f t="shared" si="13"/>
        <v>1</v>
      </c>
    </row>
    <row r="22" spans="1:27" ht="15.75" x14ac:dyDescent="0.2">
      <c r="A22" s="216">
        <v>13</v>
      </c>
      <c r="B22" s="39"/>
      <c r="C22" s="39"/>
      <c r="D22" s="38"/>
      <c r="E22" s="40"/>
      <c r="F22" s="36" t="str">
        <f t="shared" si="1"/>
        <v/>
      </c>
      <c r="G22" s="349"/>
      <c r="H22" s="349"/>
      <c r="I22" s="349"/>
      <c r="J22" s="41"/>
      <c r="K22" s="40"/>
      <c r="L22" s="40"/>
      <c r="M22" s="40"/>
      <c r="N22" s="40"/>
      <c r="O22" s="575" t="str">
        <f t="shared" si="2"/>
        <v/>
      </c>
      <c r="P22" s="575" t="str">
        <f t="shared" si="3"/>
        <v/>
      </c>
      <c r="Q22" s="35"/>
      <c r="R22" s="20" t="str">
        <f t="shared" si="4"/>
        <v/>
      </c>
      <c r="S22" s="20" t="str">
        <f t="shared" si="5"/>
        <v/>
      </c>
      <c r="T22" s="20" t="str">
        <f t="shared" si="6"/>
        <v/>
      </c>
      <c r="U22" s="20" t="str">
        <f t="shared" si="7"/>
        <v/>
      </c>
      <c r="V22" s="20" t="str">
        <f t="shared" si="8"/>
        <v/>
      </c>
      <c r="W22" s="20" t="str">
        <f t="shared" si="9"/>
        <v/>
      </c>
      <c r="X22" s="20" t="str">
        <f t="shared" si="10"/>
        <v/>
      </c>
      <c r="Y22" s="20" t="str">
        <f t="shared" si="11"/>
        <v/>
      </c>
      <c r="Z22" s="333" t="b">
        <f t="shared" si="12"/>
        <v>0</v>
      </c>
      <c r="AA22" s="219">
        <f t="shared" si="13"/>
        <v>1</v>
      </c>
    </row>
    <row r="23" spans="1:27" ht="15.75" x14ac:dyDescent="0.2">
      <c r="A23" s="216">
        <v>14</v>
      </c>
      <c r="B23" s="39"/>
      <c r="C23" s="39"/>
      <c r="D23" s="38"/>
      <c r="E23" s="40"/>
      <c r="F23" s="36" t="str">
        <f t="shared" si="1"/>
        <v/>
      </c>
      <c r="G23" s="349"/>
      <c r="H23" s="349"/>
      <c r="I23" s="349"/>
      <c r="J23" s="41"/>
      <c r="K23" s="40"/>
      <c r="L23" s="40"/>
      <c r="M23" s="40"/>
      <c r="N23" s="40"/>
      <c r="O23" s="575" t="str">
        <f t="shared" si="2"/>
        <v/>
      </c>
      <c r="P23" s="575" t="str">
        <f t="shared" si="3"/>
        <v/>
      </c>
      <c r="Q23" s="35"/>
      <c r="R23" s="20" t="str">
        <f t="shared" si="4"/>
        <v/>
      </c>
      <c r="S23" s="20" t="str">
        <f t="shared" si="5"/>
        <v/>
      </c>
      <c r="T23" s="20" t="str">
        <f t="shared" si="6"/>
        <v/>
      </c>
      <c r="U23" s="20" t="str">
        <f t="shared" si="7"/>
        <v/>
      </c>
      <c r="V23" s="20" t="str">
        <f t="shared" si="8"/>
        <v/>
      </c>
      <c r="W23" s="20" t="str">
        <f t="shared" si="9"/>
        <v/>
      </c>
      <c r="X23" s="20" t="str">
        <f t="shared" si="10"/>
        <v/>
      </c>
      <c r="Y23" s="20" t="str">
        <f t="shared" si="11"/>
        <v/>
      </c>
      <c r="Z23" s="333" t="b">
        <f t="shared" si="12"/>
        <v>0</v>
      </c>
      <c r="AA23" s="219">
        <f t="shared" si="13"/>
        <v>1</v>
      </c>
    </row>
    <row r="24" spans="1:27" ht="15.75" x14ac:dyDescent="0.2">
      <c r="A24" s="216">
        <v>15</v>
      </c>
      <c r="B24" s="39"/>
      <c r="C24" s="39"/>
      <c r="D24" s="38"/>
      <c r="E24" s="40"/>
      <c r="F24" s="36" t="str">
        <f t="shared" si="1"/>
        <v/>
      </c>
      <c r="G24" s="349"/>
      <c r="H24" s="349"/>
      <c r="I24" s="349"/>
      <c r="J24" s="41"/>
      <c r="K24" s="40"/>
      <c r="L24" s="40"/>
      <c r="M24" s="40"/>
      <c r="N24" s="40"/>
      <c r="O24" s="575" t="str">
        <f t="shared" si="2"/>
        <v/>
      </c>
      <c r="P24" s="575" t="str">
        <f t="shared" si="3"/>
        <v/>
      </c>
      <c r="Q24" s="35"/>
      <c r="R24" s="20" t="str">
        <f t="shared" si="4"/>
        <v/>
      </c>
      <c r="S24" s="20" t="str">
        <f t="shared" si="5"/>
        <v/>
      </c>
      <c r="T24" s="20" t="str">
        <f t="shared" si="6"/>
        <v/>
      </c>
      <c r="U24" s="20" t="str">
        <f t="shared" si="7"/>
        <v/>
      </c>
      <c r="V24" s="20" t="str">
        <f t="shared" si="8"/>
        <v/>
      </c>
      <c r="W24" s="20" t="str">
        <f t="shared" si="9"/>
        <v/>
      </c>
      <c r="X24" s="20" t="str">
        <f t="shared" si="10"/>
        <v/>
      </c>
      <c r="Y24" s="20" t="str">
        <f t="shared" si="11"/>
        <v/>
      </c>
      <c r="Z24" s="333" t="b">
        <f t="shared" si="12"/>
        <v>0</v>
      </c>
      <c r="AA24" s="219">
        <f t="shared" si="13"/>
        <v>1</v>
      </c>
    </row>
    <row r="25" spans="1:27" ht="15.75" x14ac:dyDescent="0.2">
      <c r="A25" s="216">
        <v>16</v>
      </c>
      <c r="B25" s="39"/>
      <c r="C25" s="39"/>
      <c r="D25" s="38"/>
      <c r="E25" s="40"/>
      <c r="F25" s="36" t="str">
        <f t="shared" si="1"/>
        <v/>
      </c>
      <c r="G25" s="349"/>
      <c r="H25" s="349"/>
      <c r="I25" s="349"/>
      <c r="J25" s="41"/>
      <c r="K25" s="40"/>
      <c r="L25" s="40"/>
      <c r="M25" s="40"/>
      <c r="N25" s="40"/>
      <c r="O25" s="575" t="str">
        <f t="shared" si="2"/>
        <v/>
      </c>
      <c r="P25" s="575" t="str">
        <f t="shared" si="3"/>
        <v/>
      </c>
      <c r="Q25" s="35"/>
      <c r="R25" s="20" t="str">
        <f t="shared" si="4"/>
        <v/>
      </c>
      <c r="S25" s="20" t="str">
        <f t="shared" si="5"/>
        <v/>
      </c>
      <c r="T25" s="20" t="str">
        <f t="shared" si="6"/>
        <v/>
      </c>
      <c r="U25" s="20" t="str">
        <f t="shared" si="7"/>
        <v/>
      </c>
      <c r="V25" s="20" t="str">
        <f t="shared" si="8"/>
        <v/>
      </c>
      <c r="W25" s="20" t="str">
        <f t="shared" si="9"/>
        <v/>
      </c>
      <c r="X25" s="20" t="str">
        <f t="shared" si="10"/>
        <v/>
      </c>
      <c r="Y25" s="20" t="str">
        <f t="shared" si="11"/>
        <v/>
      </c>
      <c r="Z25" s="333" t="b">
        <f t="shared" si="12"/>
        <v>0</v>
      </c>
      <c r="AA25" s="219">
        <f t="shared" si="13"/>
        <v>1</v>
      </c>
    </row>
    <row r="26" spans="1:27" ht="15.75" x14ac:dyDescent="0.2">
      <c r="A26" s="216">
        <v>17</v>
      </c>
      <c r="B26" s="39"/>
      <c r="C26" s="39"/>
      <c r="D26" s="38"/>
      <c r="E26" s="40"/>
      <c r="F26" s="36" t="str">
        <f t="shared" si="1"/>
        <v/>
      </c>
      <c r="G26" s="349"/>
      <c r="H26" s="349"/>
      <c r="I26" s="349"/>
      <c r="J26" s="41"/>
      <c r="K26" s="40"/>
      <c r="L26" s="40"/>
      <c r="M26" s="40"/>
      <c r="N26" s="40"/>
      <c r="O26" s="575" t="str">
        <f t="shared" si="2"/>
        <v/>
      </c>
      <c r="P26" s="575" t="str">
        <f t="shared" si="3"/>
        <v/>
      </c>
      <c r="Q26" s="35"/>
      <c r="R26" s="20" t="str">
        <f t="shared" si="4"/>
        <v/>
      </c>
      <c r="S26" s="20" t="str">
        <f t="shared" si="5"/>
        <v/>
      </c>
      <c r="T26" s="20" t="str">
        <f t="shared" si="6"/>
        <v/>
      </c>
      <c r="U26" s="20" t="str">
        <f t="shared" si="7"/>
        <v/>
      </c>
      <c r="V26" s="20" t="str">
        <f t="shared" si="8"/>
        <v/>
      </c>
      <c r="W26" s="20" t="str">
        <f t="shared" si="9"/>
        <v/>
      </c>
      <c r="X26" s="20" t="str">
        <f t="shared" si="10"/>
        <v/>
      </c>
      <c r="Y26" s="20" t="str">
        <f t="shared" si="11"/>
        <v/>
      </c>
      <c r="Z26" s="333" t="b">
        <f t="shared" si="12"/>
        <v>0</v>
      </c>
      <c r="AA26" s="219">
        <f t="shared" si="13"/>
        <v>1</v>
      </c>
    </row>
    <row r="27" spans="1:27" ht="15.75" x14ac:dyDescent="0.2">
      <c r="A27" s="216">
        <v>18</v>
      </c>
      <c r="B27" s="39"/>
      <c r="C27" s="39"/>
      <c r="D27" s="38"/>
      <c r="E27" s="40"/>
      <c r="F27" s="36" t="str">
        <f t="shared" si="1"/>
        <v/>
      </c>
      <c r="G27" s="349"/>
      <c r="H27" s="349"/>
      <c r="I27" s="349"/>
      <c r="J27" s="41"/>
      <c r="K27" s="40"/>
      <c r="L27" s="40"/>
      <c r="M27" s="40"/>
      <c r="N27" s="40"/>
      <c r="O27" s="575" t="str">
        <f t="shared" si="2"/>
        <v/>
      </c>
      <c r="P27" s="575" t="str">
        <f t="shared" si="3"/>
        <v/>
      </c>
      <c r="Q27" s="35"/>
      <c r="R27" s="20" t="str">
        <f t="shared" si="4"/>
        <v/>
      </c>
      <c r="S27" s="20" t="str">
        <f t="shared" si="5"/>
        <v/>
      </c>
      <c r="T27" s="20" t="str">
        <f t="shared" si="6"/>
        <v/>
      </c>
      <c r="U27" s="20" t="str">
        <f t="shared" si="7"/>
        <v/>
      </c>
      <c r="V27" s="20" t="str">
        <f t="shared" si="8"/>
        <v/>
      </c>
      <c r="W27" s="20" t="str">
        <f t="shared" si="9"/>
        <v/>
      </c>
      <c r="X27" s="20" t="str">
        <f t="shared" si="10"/>
        <v/>
      </c>
      <c r="Y27" s="20" t="str">
        <f t="shared" si="11"/>
        <v/>
      </c>
      <c r="Z27" s="333" t="b">
        <f t="shared" si="12"/>
        <v>0</v>
      </c>
      <c r="AA27" s="219">
        <f t="shared" si="13"/>
        <v>1</v>
      </c>
    </row>
    <row r="28" spans="1:27" ht="15.75" x14ac:dyDescent="0.2">
      <c r="A28" s="216">
        <v>19</v>
      </c>
      <c r="B28" s="39"/>
      <c r="C28" s="39"/>
      <c r="D28" s="38"/>
      <c r="E28" s="40"/>
      <c r="F28" s="36" t="str">
        <f t="shared" si="1"/>
        <v/>
      </c>
      <c r="G28" s="349"/>
      <c r="H28" s="349"/>
      <c r="I28" s="349"/>
      <c r="J28" s="41"/>
      <c r="K28" s="40"/>
      <c r="L28" s="40"/>
      <c r="M28" s="40"/>
      <c r="N28" s="40"/>
      <c r="O28" s="575" t="str">
        <f t="shared" si="2"/>
        <v/>
      </c>
      <c r="P28" s="575" t="str">
        <f t="shared" si="3"/>
        <v/>
      </c>
      <c r="Q28" s="35"/>
      <c r="R28" s="20" t="str">
        <f t="shared" si="4"/>
        <v/>
      </c>
      <c r="S28" s="20" t="str">
        <f t="shared" si="5"/>
        <v/>
      </c>
      <c r="T28" s="20" t="str">
        <f t="shared" si="6"/>
        <v/>
      </c>
      <c r="U28" s="20" t="str">
        <f t="shared" si="7"/>
        <v/>
      </c>
      <c r="V28" s="20" t="str">
        <f t="shared" si="8"/>
        <v/>
      </c>
      <c r="W28" s="20" t="str">
        <f t="shared" si="9"/>
        <v/>
      </c>
      <c r="X28" s="20" t="str">
        <f t="shared" si="10"/>
        <v/>
      </c>
      <c r="Y28" s="20" t="str">
        <f t="shared" si="11"/>
        <v/>
      </c>
      <c r="Z28" s="333" t="b">
        <f t="shared" si="12"/>
        <v>0</v>
      </c>
      <c r="AA28" s="219">
        <f t="shared" si="13"/>
        <v>1</v>
      </c>
    </row>
    <row r="29" spans="1:27" ht="15.75" x14ac:dyDescent="0.2">
      <c r="A29" s="216">
        <v>20</v>
      </c>
      <c r="B29" s="39"/>
      <c r="C29" s="39"/>
      <c r="D29" s="38"/>
      <c r="E29" s="40"/>
      <c r="F29" s="36" t="str">
        <f t="shared" si="1"/>
        <v/>
      </c>
      <c r="G29" s="349"/>
      <c r="H29" s="349"/>
      <c r="I29" s="349"/>
      <c r="J29" s="41"/>
      <c r="K29" s="40"/>
      <c r="L29" s="40"/>
      <c r="M29" s="40"/>
      <c r="N29" s="40"/>
      <c r="O29" s="575" t="str">
        <f t="shared" si="2"/>
        <v/>
      </c>
      <c r="P29" s="575" t="str">
        <f t="shared" si="3"/>
        <v/>
      </c>
      <c r="Q29" s="35"/>
      <c r="R29" s="20" t="str">
        <f t="shared" si="4"/>
        <v/>
      </c>
      <c r="S29" s="20" t="str">
        <f t="shared" si="5"/>
        <v/>
      </c>
      <c r="T29" s="20" t="str">
        <f t="shared" si="6"/>
        <v/>
      </c>
      <c r="U29" s="20" t="str">
        <f t="shared" si="7"/>
        <v/>
      </c>
      <c r="V29" s="20" t="str">
        <f t="shared" si="8"/>
        <v/>
      </c>
      <c r="W29" s="20" t="str">
        <f t="shared" si="9"/>
        <v/>
      </c>
      <c r="X29" s="20" t="str">
        <f t="shared" si="10"/>
        <v/>
      </c>
      <c r="Y29" s="20" t="str">
        <f t="shared" si="11"/>
        <v/>
      </c>
      <c r="Z29" s="333" t="b">
        <f t="shared" si="12"/>
        <v>0</v>
      </c>
      <c r="AA29" s="219">
        <f t="shared" si="13"/>
        <v>1</v>
      </c>
    </row>
    <row r="30" spans="1:27" ht="15.75" x14ac:dyDescent="0.2">
      <c r="A30" s="216">
        <v>21</v>
      </c>
      <c r="B30" s="39"/>
      <c r="C30" s="39"/>
      <c r="D30" s="38"/>
      <c r="E30" s="40"/>
      <c r="F30" s="36" t="str">
        <f t="shared" si="1"/>
        <v/>
      </c>
      <c r="G30" s="349"/>
      <c r="H30" s="349"/>
      <c r="I30" s="349"/>
      <c r="J30" s="41"/>
      <c r="K30" s="40"/>
      <c r="L30" s="40"/>
      <c r="M30" s="40"/>
      <c r="N30" s="40"/>
      <c r="O30" s="575" t="str">
        <f t="shared" si="2"/>
        <v/>
      </c>
      <c r="P30" s="575" t="str">
        <f t="shared" si="3"/>
        <v/>
      </c>
      <c r="Q30" s="35"/>
      <c r="R30" s="20" t="str">
        <f t="shared" si="4"/>
        <v/>
      </c>
      <c r="S30" s="20" t="str">
        <f t="shared" si="5"/>
        <v/>
      </c>
      <c r="T30" s="20" t="str">
        <f t="shared" si="6"/>
        <v/>
      </c>
      <c r="U30" s="20" t="str">
        <f t="shared" si="7"/>
        <v/>
      </c>
      <c r="V30" s="20" t="str">
        <f t="shared" si="8"/>
        <v/>
      </c>
      <c r="W30" s="20" t="str">
        <f t="shared" si="9"/>
        <v/>
      </c>
      <c r="X30" s="20" t="str">
        <f t="shared" si="10"/>
        <v/>
      </c>
      <c r="Y30" s="20" t="str">
        <f t="shared" si="11"/>
        <v/>
      </c>
      <c r="Z30" s="333" t="b">
        <f t="shared" si="12"/>
        <v>0</v>
      </c>
      <c r="AA30" s="219">
        <f t="shared" si="13"/>
        <v>1</v>
      </c>
    </row>
    <row r="31" spans="1:27" ht="15.75" x14ac:dyDescent="0.2">
      <c r="A31" s="216">
        <v>22</v>
      </c>
      <c r="B31" s="39"/>
      <c r="C31" s="39"/>
      <c r="D31" s="38"/>
      <c r="E31" s="40"/>
      <c r="F31" s="36" t="str">
        <f t="shared" si="1"/>
        <v/>
      </c>
      <c r="G31" s="349"/>
      <c r="H31" s="349"/>
      <c r="I31" s="349"/>
      <c r="J31" s="41"/>
      <c r="K31" s="40"/>
      <c r="L31" s="40"/>
      <c r="M31" s="40"/>
      <c r="N31" s="40"/>
      <c r="O31" s="575" t="str">
        <f t="shared" si="2"/>
        <v/>
      </c>
      <c r="P31" s="575" t="str">
        <f t="shared" si="3"/>
        <v/>
      </c>
      <c r="Q31" s="35"/>
      <c r="R31" s="20" t="str">
        <f t="shared" si="4"/>
        <v/>
      </c>
      <c r="S31" s="20" t="str">
        <f t="shared" si="5"/>
        <v/>
      </c>
      <c r="T31" s="20" t="str">
        <f t="shared" si="6"/>
        <v/>
      </c>
      <c r="U31" s="20" t="str">
        <f t="shared" si="7"/>
        <v/>
      </c>
      <c r="V31" s="20" t="str">
        <f t="shared" si="8"/>
        <v/>
      </c>
      <c r="W31" s="20" t="str">
        <f t="shared" si="9"/>
        <v/>
      </c>
      <c r="X31" s="20" t="str">
        <f t="shared" si="10"/>
        <v/>
      </c>
      <c r="Y31" s="20" t="str">
        <f t="shared" si="11"/>
        <v/>
      </c>
      <c r="Z31" s="333" t="b">
        <f t="shared" si="12"/>
        <v>0</v>
      </c>
      <c r="AA31" s="219">
        <f t="shared" si="13"/>
        <v>1</v>
      </c>
    </row>
    <row r="32" spans="1:27" ht="15.75" x14ac:dyDescent="0.2">
      <c r="A32" s="216">
        <v>23</v>
      </c>
      <c r="B32" s="39"/>
      <c r="C32" s="39"/>
      <c r="D32" s="38"/>
      <c r="E32" s="40"/>
      <c r="F32" s="36" t="str">
        <f t="shared" si="1"/>
        <v/>
      </c>
      <c r="G32" s="349"/>
      <c r="H32" s="349"/>
      <c r="I32" s="349"/>
      <c r="J32" s="41"/>
      <c r="K32" s="40"/>
      <c r="L32" s="40"/>
      <c r="M32" s="40"/>
      <c r="N32" s="40"/>
      <c r="O32" s="575" t="str">
        <f t="shared" si="2"/>
        <v/>
      </c>
      <c r="P32" s="575" t="str">
        <f t="shared" si="3"/>
        <v/>
      </c>
      <c r="Q32" s="35"/>
      <c r="R32" s="20" t="str">
        <f t="shared" si="4"/>
        <v/>
      </c>
      <c r="S32" s="20" t="str">
        <f t="shared" si="5"/>
        <v/>
      </c>
      <c r="T32" s="20" t="str">
        <f t="shared" si="6"/>
        <v/>
      </c>
      <c r="U32" s="20" t="str">
        <f t="shared" si="7"/>
        <v/>
      </c>
      <c r="V32" s="20" t="str">
        <f t="shared" si="8"/>
        <v/>
      </c>
      <c r="W32" s="20" t="str">
        <f t="shared" si="9"/>
        <v/>
      </c>
      <c r="X32" s="20" t="str">
        <f t="shared" si="10"/>
        <v/>
      </c>
      <c r="Y32" s="20" t="str">
        <f t="shared" si="11"/>
        <v/>
      </c>
      <c r="Z32" s="333" t="b">
        <f t="shared" si="12"/>
        <v>0</v>
      </c>
      <c r="AA32" s="219">
        <f t="shared" si="13"/>
        <v>1</v>
      </c>
    </row>
    <row r="33" spans="1:27" ht="15.75" x14ac:dyDescent="0.2">
      <c r="A33" s="216">
        <v>24</v>
      </c>
      <c r="B33" s="39"/>
      <c r="C33" s="39"/>
      <c r="D33" s="38"/>
      <c r="E33" s="40"/>
      <c r="F33" s="36" t="str">
        <f t="shared" si="1"/>
        <v/>
      </c>
      <c r="G33" s="349"/>
      <c r="H33" s="349"/>
      <c r="I33" s="349"/>
      <c r="J33" s="41"/>
      <c r="K33" s="40"/>
      <c r="L33" s="40"/>
      <c r="M33" s="40"/>
      <c r="N33" s="40"/>
      <c r="O33" s="575" t="str">
        <f t="shared" si="2"/>
        <v/>
      </c>
      <c r="P33" s="575" t="str">
        <f t="shared" si="3"/>
        <v/>
      </c>
      <c r="Q33" s="35"/>
      <c r="R33" s="20" t="str">
        <f t="shared" si="4"/>
        <v/>
      </c>
      <c r="S33" s="20" t="str">
        <f t="shared" si="5"/>
        <v/>
      </c>
      <c r="T33" s="20" t="str">
        <f t="shared" si="6"/>
        <v/>
      </c>
      <c r="U33" s="20" t="str">
        <f t="shared" si="7"/>
        <v/>
      </c>
      <c r="V33" s="20" t="str">
        <f t="shared" si="8"/>
        <v/>
      </c>
      <c r="W33" s="20" t="str">
        <f t="shared" si="9"/>
        <v/>
      </c>
      <c r="X33" s="20" t="str">
        <f t="shared" si="10"/>
        <v/>
      </c>
      <c r="Y33" s="20" t="str">
        <f t="shared" si="11"/>
        <v/>
      </c>
      <c r="Z33" s="333" t="b">
        <f t="shared" si="12"/>
        <v>0</v>
      </c>
      <c r="AA33" s="219">
        <f t="shared" si="13"/>
        <v>1</v>
      </c>
    </row>
    <row r="34" spans="1:27" ht="15.75" x14ac:dyDescent="0.2">
      <c r="A34" s="216">
        <v>25</v>
      </c>
      <c r="B34" s="39"/>
      <c r="C34" s="39"/>
      <c r="D34" s="38"/>
      <c r="E34" s="40"/>
      <c r="F34" s="36" t="str">
        <f t="shared" si="1"/>
        <v/>
      </c>
      <c r="G34" s="349"/>
      <c r="H34" s="349"/>
      <c r="I34" s="349"/>
      <c r="J34" s="41"/>
      <c r="K34" s="40"/>
      <c r="L34" s="40"/>
      <c r="M34" s="40"/>
      <c r="N34" s="40"/>
      <c r="O34" s="575" t="str">
        <f t="shared" si="2"/>
        <v/>
      </c>
      <c r="P34" s="575" t="str">
        <f t="shared" si="3"/>
        <v/>
      </c>
      <c r="Q34" s="35"/>
      <c r="R34" s="20" t="str">
        <f t="shared" si="4"/>
        <v/>
      </c>
      <c r="S34" s="20" t="str">
        <f t="shared" si="5"/>
        <v/>
      </c>
      <c r="T34" s="20" t="str">
        <f t="shared" si="6"/>
        <v/>
      </c>
      <c r="U34" s="20" t="str">
        <f t="shared" si="7"/>
        <v/>
      </c>
      <c r="V34" s="20" t="str">
        <f t="shared" si="8"/>
        <v/>
      </c>
      <c r="W34" s="20" t="str">
        <f t="shared" si="9"/>
        <v/>
      </c>
      <c r="X34" s="20" t="str">
        <f t="shared" si="10"/>
        <v/>
      </c>
      <c r="Y34" s="20" t="str">
        <f t="shared" si="11"/>
        <v/>
      </c>
      <c r="Z34" s="333" t="b">
        <f t="shared" si="12"/>
        <v>0</v>
      </c>
      <c r="AA34" s="219">
        <f t="shared" si="13"/>
        <v>1</v>
      </c>
    </row>
    <row r="35" spans="1:27" ht="15.75" x14ac:dyDescent="0.2">
      <c r="A35" s="216">
        <v>26</v>
      </c>
      <c r="B35" s="39"/>
      <c r="C35" s="39"/>
      <c r="D35" s="38"/>
      <c r="E35" s="40"/>
      <c r="F35" s="36" t="str">
        <f t="shared" si="1"/>
        <v/>
      </c>
      <c r="G35" s="349"/>
      <c r="H35" s="349"/>
      <c r="I35" s="349"/>
      <c r="J35" s="41"/>
      <c r="K35" s="40"/>
      <c r="L35" s="40"/>
      <c r="M35" s="40"/>
      <c r="N35" s="40"/>
      <c r="O35" s="575" t="str">
        <f t="shared" si="2"/>
        <v/>
      </c>
      <c r="P35" s="575" t="str">
        <f t="shared" si="3"/>
        <v/>
      </c>
      <c r="Q35" s="35"/>
      <c r="R35" s="20" t="str">
        <f t="shared" si="4"/>
        <v/>
      </c>
      <c r="S35" s="20" t="str">
        <f t="shared" si="5"/>
        <v/>
      </c>
      <c r="T35" s="20" t="str">
        <f t="shared" si="6"/>
        <v/>
      </c>
      <c r="U35" s="20" t="str">
        <f t="shared" si="7"/>
        <v/>
      </c>
      <c r="V35" s="20" t="str">
        <f t="shared" si="8"/>
        <v/>
      </c>
      <c r="W35" s="20" t="str">
        <f t="shared" si="9"/>
        <v/>
      </c>
      <c r="X35" s="20" t="str">
        <f t="shared" si="10"/>
        <v/>
      </c>
      <c r="Y35" s="20" t="str">
        <f t="shared" si="11"/>
        <v/>
      </c>
      <c r="Z35" s="333" t="b">
        <f t="shared" si="12"/>
        <v>0</v>
      </c>
      <c r="AA35" s="219">
        <f t="shared" si="13"/>
        <v>1</v>
      </c>
    </row>
    <row r="36" spans="1:27" ht="15.75" x14ac:dyDescent="0.2">
      <c r="A36" s="216">
        <v>27</v>
      </c>
      <c r="B36" s="39"/>
      <c r="C36" s="39"/>
      <c r="D36" s="38"/>
      <c r="E36" s="40"/>
      <c r="F36" s="36" t="str">
        <f t="shared" si="1"/>
        <v/>
      </c>
      <c r="G36" s="349"/>
      <c r="H36" s="349"/>
      <c r="I36" s="349"/>
      <c r="J36" s="41"/>
      <c r="K36" s="40"/>
      <c r="L36" s="40"/>
      <c r="M36" s="40"/>
      <c r="N36" s="40"/>
      <c r="O36" s="575" t="str">
        <f t="shared" si="2"/>
        <v/>
      </c>
      <c r="P36" s="575" t="str">
        <f t="shared" si="3"/>
        <v/>
      </c>
      <c r="Q36" s="35"/>
      <c r="R36" s="20" t="str">
        <f t="shared" si="4"/>
        <v/>
      </c>
      <c r="S36" s="20" t="str">
        <f t="shared" si="5"/>
        <v/>
      </c>
      <c r="T36" s="20" t="str">
        <f t="shared" si="6"/>
        <v/>
      </c>
      <c r="U36" s="20" t="str">
        <f t="shared" si="7"/>
        <v/>
      </c>
      <c r="V36" s="20" t="str">
        <f t="shared" si="8"/>
        <v/>
      </c>
      <c r="W36" s="20" t="str">
        <f t="shared" si="9"/>
        <v/>
      </c>
      <c r="X36" s="20" t="str">
        <f t="shared" si="10"/>
        <v/>
      </c>
      <c r="Y36" s="20" t="str">
        <f t="shared" si="11"/>
        <v/>
      </c>
      <c r="Z36" s="333" t="b">
        <f t="shared" si="12"/>
        <v>0</v>
      </c>
      <c r="AA36" s="219">
        <f t="shared" si="13"/>
        <v>1</v>
      </c>
    </row>
    <row r="37" spans="1:27" ht="15.75" x14ac:dyDescent="0.2">
      <c r="A37" s="216">
        <v>28</v>
      </c>
      <c r="B37" s="39"/>
      <c r="C37" s="39"/>
      <c r="D37" s="38"/>
      <c r="E37" s="40"/>
      <c r="F37" s="36" t="str">
        <f t="shared" si="1"/>
        <v/>
      </c>
      <c r="G37" s="349"/>
      <c r="H37" s="349"/>
      <c r="I37" s="349"/>
      <c r="J37" s="41"/>
      <c r="K37" s="40"/>
      <c r="L37" s="40"/>
      <c r="M37" s="40"/>
      <c r="N37" s="40"/>
      <c r="O37" s="575" t="str">
        <f t="shared" si="2"/>
        <v/>
      </c>
      <c r="P37" s="575" t="str">
        <f t="shared" si="3"/>
        <v/>
      </c>
      <c r="Q37" s="35"/>
      <c r="R37" s="20" t="str">
        <f t="shared" si="4"/>
        <v/>
      </c>
      <c r="S37" s="20" t="str">
        <f t="shared" si="5"/>
        <v/>
      </c>
      <c r="T37" s="20" t="str">
        <f t="shared" si="6"/>
        <v/>
      </c>
      <c r="U37" s="20" t="str">
        <f t="shared" si="7"/>
        <v/>
      </c>
      <c r="V37" s="20" t="str">
        <f t="shared" si="8"/>
        <v/>
      </c>
      <c r="W37" s="20" t="str">
        <f t="shared" si="9"/>
        <v/>
      </c>
      <c r="X37" s="20" t="str">
        <f t="shared" si="10"/>
        <v/>
      </c>
      <c r="Y37" s="20" t="str">
        <f t="shared" si="11"/>
        <v/>
      </c>
      <c r="Z37" s="333" t="b">
        <f t="shared" si="12"/>
        <v>0</v>
      </c>
      <c r="AA37" s="219">
        <f t="shared" si="13"/>
        <v>1</v>
      </c>
    </row>
    <row r="38" spans="1:27" ht="15.75" x14ac:dyDescent="0.2">
      <c r="A38" s="216">
        <v>29</v>
      </c>
      <c r="B38" s="39"/>
      <c r="C38" s="39"/>
      <c r="D38" s="38"/>
      <c r="E38" s="40"/>
      <c r="F38" s="36" t="str">
        <f t="shared" si="1"/>
        <v/>
      </c>
      <c r="G38" s="349"/>
      <c r="H38" s="349"/>
      <c r="I38" s="349"/>
      <c r="J38" s="41"/>
      <c r="K38" s="40"/>
      <c r="L38" s="40"/>
      <c r="M38" s="40"/>
      <c r="N38" s="40"/>
      <c r="O38" s="575" t="str">
        <f t="shared" si="2"/>
        <v/>
      </c>
      <c r="P38" s="575" t="str">
        <f t="shared" si="3"/>
        <v/>
      </c>
      <c r="Q38" s="35"/>
      <c r="R38" s="20" t="str">
        <f t="shared" si="4"/>
        <v/>
      </c>
      <c r="S38" s="20" t="str">
        <f t="shared" si="5"/>
        <v/>
      </c>
      <c r="T38" s="20" t="str">
        <f t="shared" si="6"/>
        <v/>
      </c>
      <c r="U38" s="20" t="str">
        <f t="shared" si="7"/>
        <v/>
      </c>
      <c r="V38" s="20" t="str">
        <f t="shared" si="8"/>
        <v/>
      </c>
      <c r="W38" s="20" t="str">
        <f t="shared" si="9"/>
        <v/>
      </c>
      <c r="X38" s="20" t="str">
        <f t="shared" si="10"/>
        <v/>
      </c>
      <c r="Y38" s="20" t="str">
        <f t="shared" si="11"/>
        <v/>
      </c>
      <c r="Z38" s="333" t="b">
        <f t="shared" si="12"/>
        <v>0</v>
      </c>
      <c r="AA38" s="219">
        <f t="shared" si="13"/>
        <v>1</v>
      </c>
    </row>
    <row r="39" spans="1:27" ht="15.75" x14ac:dyDescent="0.2">
      <c r="A39" s="216">
        <v>30</v>
      </c>
      <c r="B39" s="39"/>
      <c r="C39" s="39"/>
      <c r="D39" s="38"/>
      <c r="E39" s="40"/>
      <c r="F39" s="36" t="str">
        <f t="shared" si="1"/>
        <v/>
      </c>
      <c r="G39" s="349"/>
      <c r="H39" s="349"/>
      <c r="I39" s="349"/>
      <c r="J39" s="41"/>
      <c r="K39" s="40"/>
      <c r="L39" s="40"/>
      <c r="M39" s="40"/>
      <c r="N39" s="40"/>
      <c r="O39" s="575" t="str">
        <f t="shared" si="2"/>
        <v/>
      </c>
      <c r="P39" s="575" t="str">
        <f t="shared" si="3"/>
        <v/>
      </c>
      <c r="Q39" s="35"/>
      <c r="R39" s="20" t="str">
        <f t="shared" si="4"/>
        <v/>
      </c>
      <c r="S39" s="20" t="str">
        <f t="shared" si="5"/>
        <v/>
      </c>
      <c r="T39" s="20" t="str">
        <f t="shared" si="6"/>
        <v/>
      </c>
      <c r="U39" s="20" t="str">
        <f t="shared" si="7"/>
        <v/>
      </c>
      <c r="V39" s="20" t="str">
        <f t="shared" si="8"/>
        <v/>
      </c>
      <c r="W39" s="20" t="str">
        <f t="shared" si="9"/>
        <v/>
      </c>
      <c r="X39" s="20" t="str">
        <f t="shared" si="10"/>
        <v/>
      </c>
      <c r="Y39" s="20" t="str">
        <f t="shared" si="11"/>
        <v/>
      </c>
      <c r="Z39" s="333" t="b">
        <f t="shared" si="12"/>
        <v>0</v>
      </c>
      <c r="AA39" s="219">
        <f t="shared" si="13"/>
        <v>1</v>
      </c>
    </row>
    <row r="40" spans="1:27" ht="15.75" x14ac:dyDescent="0.2">
      <c r="A40" s="216">
        <v>31</v>
      </c>
      <c r="B40" s="39"/>
      <c r="C40" s="39"/>
      <c r="D40" s="38"/>
      <c r="E40" s="40"/>
      <c r="F40" s="36" t="str">
        <f t="shared" si="1"/>
        <v/>
      </c>
      <c r="G40" s="349"/>
      <c r="H40" s="349"/>
      <c r="I40" s="349"/>
      <c r="J40" s="41"/>
      <c r="K40" s="40"/>
      <c r="L40" s="40"/>
      <c r="M40" s="40"/>
      <c r="N40" s="40"/>
      <c r="O40" s="575" t="str">
        <f t="shared" si="2"/>
        <v/>
      </c>
      <c r="P40" s="575" t="str">
        <f t="shared" si="3"/>
        <v/>
      </c>
      <c r="Q40" s="35"/>
      <c r="R40" s="20" t="str">
        <f t="shared" si="4"/>
        <v/>
      </c>
      <c r="S40" s="20" t="str">
        <f t="shared" si="5"/>
        <v/>
      </c>
      <c r="T40" s="20" t="str">
        <f t="shared" si="6"/>
        <v/>
      </c>
      <c r="U40" s="20" t="str">
        <f t="shared" si="7"/>
        <v/>
      </c>
      <c r="V40" s="20" t="str">
        <f t="shared" si="8"/>
        <v/>
      </c>
      <c r="W40" s="20" t="str">
        <f t="shared" si="9"/>
        <v/>
      </c>
      <c r="X40" s="20" t="str">
        <f t="shared" si="10"/>
        <v/>
      </c>
      <c r="Y40" s="20" t="str">
        <f t="shared" si="11"/>
        <v/>
      </c>
      <c r="Z40" s="333" t="b">
        <f t="shared" si="12"/>
        <v>0</v>
      </c>
      <c r="AA40" s="219">
        <f t="shared" si="13"/>
        <v>1</v>
      </c>
    </row>
    <row r="41" spans="1:27" ht="15.75" x14ac:dyDescent="0.2">
      <c r="A41" s="216">
        <v>32</v>
      </c>
      <c r="B41" s="39"/>
      <c r="C41" s="39"/>
      <c r="D41" s="38"/>
      <c r="E41" s="40"/>
      <c r="F41" s="36" t="str">
        <f t="shared" si="1"/>
        <v/>
      </c>
      <c r="G41" s="349"/>
      <c r="H41" s="349"/>
      <c r="I41" s="349"/>
      <c r="J41" s="41"/>
      <c r="K41" s="40"/>
      <c r="L41" s="40"/>
      <c r="M41" s="40"/>
      <c r="N41" s="40"/>
      <c r="O41" s="575" t="str">
        <f t="shared" si="2"/>
        <v/>
      </c>
      <c r="P41" s="575" t="str">
        <f t="shared" si="3"/>
        <v/>
      </c>
      <c r="Q41" s="35"/>
      <c r="R41" s="20" t="str">
        <f t="shared" si="4"/>
        <v/>
      </c>
      <c r="S41" s="20" t="str">
        <f t="shared" si="5"/>
        <v/>
      </c>
      <c r="T41" s="20" t="str">
        <f t="shared" si="6"/>
        <v/>
      </c>
      <c r="U41" s="20" t="str">
        <f t="shared" si="7"/>
        <v/>
      </c>
      <c r="V41" s="20" t="str">
        <f t="shared" si="8"/>
        <v/>
      </c>
      <c r="W41" s="20" t="str">
        <f t="shared" si="9"/>
        <v/>
      </c>
      <c r="X41" s="20" t="str">
        <f t="shared" si="10"/>
        <v/>
      </c>
      <c r="Y41" s="20" t="str">
        <f t="shared" si="11"/>
        <v/>
      </c>
      <c r="Z41" s="333" t="b">
        <f t="shared" si="12"/>
        <v>0</v>
      </c>
      <c r="AA41" s="219">
        <f t="shared" si="13"/>
        <v>1</v>
      </c>
    </row>
    <row r="42" spans="1:27" ht="15.75" x14ac:dyDescent="0.2">
      <c r="A42" s="216">
        <v>33</v>
      </c>
      <c r="B42" s="39"/>
      <c r="C42" s="39"/>
      <c r="D42" s="38"/>
      <c r="E42" s="40"/>
      <c r="F42" s="36" t="str">
        <f t="shared" si="1"/>
        <v/>
      </c>
      <c r="G42" s="349"/>
      <c r="H42" s="349"/>
      <c r="I42" s="349"/>
      <c r="J42" s="41"/>
      <c r="K42" s="40"/>
      <c r="L42" s="40"/>
      <c r="M42" s="40"/>
      <c r="N42" s="40"/>
      <c r="O42" s="575" t="str">
        <f t="shared" si="2"/>
        <v/>
      </c>
      <c r="P42" s="575" t="str">
        <f t="shared" si="3"/>
        <v/>
      </c>
      <c r="Q42" s="35"/>
      <c r="R42" s="20" t="str">
        <f t="shared" si="4"/>
        <v/>
      </c>
      <c r="S42" s="20" t="str">
        <f t="shared" si="5"/>
        <v/>
      </c>
      <c r="T42" s="20" t="str">
        <f t="shared" si="6"/>
        <v/>
      </c>
      <c r="U42" s="20" t="str">
        <f t="shared" si="7"/>
        <v/>
      </c>
      <c r="V42" s="20" t="str">
        <f t="shared" si="8"/>
        <v/>
      </c>
      <c r="W42" s="20" t="str">
        <f t="shared" si="9"/>
        <v/>
      </c>
      <c r="X42" s="20" t="str">
        <f t="shared" si="10"/>
        <v/>
      </c>
      <c r="Y42" s="20" t="str">
        <f t="shared" si="11"/>
        <v/>
      </c>
      <c r="Z42" s="333" t="b">
        <f t="shared" si="12"/>
        <v>0</v>
      </c>
      <c r="AA42" s="219">
        <f t="shared" si="13"/>
        <v>1</v>
      </c>
    </row>
    <row r="43" spans="1:27" ht="15.75" x14ac:dyDescent="0.2">
      <c r="A43" s="216">
        <v>34</v>
      </c>
      <c r="B43" s="39"/>
      <c r="C43" s="39"/>
      <c r="D43" s="38"/>
      <c r="E43" s="40"/>
      <c r="F43" s="36" t="str">
        <f t="shared" si="1"/>
        <v/>
      </c>
      <c r="G43" s="349"/>
      <c r="H43" s="349"/>
      <c r="I43" s="349"/>
      <c r="J43" s="41"/>
      <c r="K43" s="40"/>
      <c r="L43" s="40"/>
      <c r="M43" s="40"/>
      <c r="N43" s="40"/>
      <c r="O43" s="575" t="str">
        <f t="shared" si="2"/>
        <v/>
      </c>
      <c r="P43" s="575" t="str">
        <f t="shared" si="3"/>
        <v/>
      </c>
      <c r="Q43" s="35"/>
      <c r="R43" s="20" t="str">
        <f t="shared" si="4"/>
        <v/>
      </c>
      <c r="S43" s="20" t="str">
        <f t="shared" si="5"/>
        <v/>
      </c>
      <c r="T43" s="20" t="str">
        <f t="shared" si="6"/>
        <v/>
      </c>
      <c r="U43" s="20" t="str">
        <f t="shared" si="7"/>
        <v/>
      </c>
      <c r="V43" s="20" t="str">
        <f t="shared" si="8"/>
        <v/>
      </c>
      <c r="W43" s="20" t="str">
        <f t="shared" si="9"/>
        <v/>
      </c>
      <c r="X43" s="20" t="str">
        <f t="shared" si="10"/>
        <v/>
      </c>
      <c r="Y43" s="20" t="str">
        <f t="shared" si="11"/>
        <v/>
      </c>
      <c r="Z43" s="333" t="b">
        <f t="shared" si="12"/>
        <v>0</v>
      </c>
      <c r="AA43" s="219">
        <f t="shared" si="13"/>
        <v>1</v>
      </c>
    </row>
    <row r="44" spans="1:27" ht="15.75" x14ac:dyDescent="0.2">
      <c r="A44" s="216">
        <v>35</v>
      </c>
      <c r="B44" s="39"/>
      <c r="C44" s="39"/>
      <c r="D44" s="38"/>
      <c r="E44" s="40"/>
      <c r="F44" s="36" t="str">
        <f t="shared" si="1"/>
        <v/>
      </c>
      <c r="G44" s="349"/>
      <c r="H44" s="349"/>
      <c r="I44" s="349"/>
      <c r="J44" s="41"/>
      <c r="K44" s="40"/>
      <c r="L44" s="40"/>
      <c r="M44" s="40"/>
      <c r="N44" s="40"/>
      <c r="O44" s="575" t="str">
        <f t="shared" si="2"/>
        <v/>
      </c>
      <c r="P44" s="575" t="str">
        <f t="shared" si="3"/>
        <v/>
      </c>
      <c r="Q44" s="35"/>
      <c r="R44" s="20" t="str">
        <f t="shared" si="4"/>
        <v/>
      </c>
      <c r="S44" s="20" t="str">
        <f t="shared" si="5"/>
        <v/>
      </c>
      <c r="T44" s="20" t="str">
        <f t="shared" si="6"/>
        <v/>
      </c>
      <c r="U44" s="20" t="str">
        <f t="shared" si="7"/>
        <v/>
      </c>
      <c r="V44" s="20" t="str">
        <f t="shared" si="8"/>
        <v/>
      </c>
      <c r="W44" s="20" t="str">
        <f t="shared" si="9"/>
        <v/>
      </c>
      <c r="X44" s="20" t="str">
        <f t="shared" si="10"/>
        <v/>
      </c>
      <c r="Y44" s="20" t="str">
        <f t="shared" si="11"/>
        <v/>
      </c>
      <c r="Z44" s="333" t="b">
        <f t="shared" si="12"/>
        <v>0</v>
      </c>
      <c r="AA44" s="219">
        <f t="shared" si="13"/>
        <v>1</v>
      </c>
    </row>
    <row r="45" spans="1:27" ht="15.75" x14ac:dyDescent="0.2">
      <c r="A45" s="216">
        <v>36</v>
      </c>
      <c r="B45" s="39"/>
      <c r="C45" s="39"/>
      <c r="D45" s="38"/>
      <c r="E45" s="40"/>
      <c r="F45" s="36" t="str">
        <f t="shared" si="1"/>
        <v/>
      </c>
      <c r="G45" s="349"/>
      <c r="H45" s="349"/>
      <c r="I45" s="349"/>
      <c r="J45" s="41"/>
      <c r="K45" s="40"/>
      <c r="L45" s="40"/>
      <c r="M45" s="40"/>
      <c r="N45" s="40"/>
      <c r="O45" s="575" t="str">
        <f t="shared" si="2"/>
        <v/>
      </c>
      <c r="P45" s="575" t="str">
        <f t="shared" si="3"/>
        <v/>
      </c>
      <c r="Q45" s="35"/>
      <c r="R45" s="20" t="str">
        <f t="shared" si="4"/>
        <v/>
      </c>
      <c r="S45" s="20" t="str">
        <f t="shared" si="5"/>
        <v/>
      </c>
      <c r="T45" s="20" t="str">
        <f t="shared" si="6"/>
        <v/>
      </c>
      <c r="U45" s="20" t="str">
        <f t="shared" si="7"/>
        <v/>
      </c>
      <c r="V45" s="20" t="str">
        <f t="shared" si="8"/>
        <v/>
      </c>
      <c r="W45" s="20" t="str">
        <f t="shared" si="9"/>
        <v/>
      </c>
      <c r="X45" s="20" t="str">
        <f t="shared" si="10"/>
        <v/>
      </c>
      <c r="Y45" s="20" t="str">
        <f t="shared" si="11"/>
        <v/>
      </c>
      <c r="Z45" s="333" t="b">
        <f t="shared" si="12"/>
        <v>0</v>
      </c>
      <c r="AA45" s="219">
        <f t="shared" si="13"/>
        <v>1</v>
      </c>
    </row>
    <row r="46" spans="1:27" ht="15.75" x14ac:dyDescent="0.2">
      <c r="A46" s="216">
        <v>37</v>
      </c>
      <c r="B46" s="39"/>
      <c r="C46" s="39"/>
      <c r="D46" s="38"/>
      <c r="E46" s="40"/>
      <c r="F46" s="36" t="str">
        <f t="shared" si="1"/>
        <v/>
      </c>
      <c r="G46" s="349"/>
      <c r="H46" s="349"/>
      <c r="I46" s="349"/>
      <c r="J46" s="41"/>
      <c r="K46" s="40"/>
      <c r="L46" s="40"/>
      <c r="M46" s="40"/>
      <c r="N46" s="40"/>
      <c r="O46" s="575" t="str">
        <f t="shared" si="2"/>
        <v/>
      </c>
      <c r="P46" s="575" t="str">
        <f t="shared" si="3"/>
        <v/>
      </c>
      <c r="Q46" s="35"/>
      <c r="R46" s="20" t="str">
        <f t="shared" si="4"/>
        <v/>
      </c>
      <c r="S46" s="20" t="str">
        <f t="shared" si="5"/>
        <v/>
      </c>
      <c r="T46" s="20" t="str">
        <f t="shared" si="6"/>
        <v/>
      </c>
      <c r="U46" s="20" t="str">
        <f t="shared" si="7"/>
        <v/>
      </c>
      <c r="V46" s="20" t="str">
        <f t="shared" si="8"/>
        <v/>
      </c>
      <c r="W46" s="20" t="str">
        <f t="shared" si="9"/>
        <v/>
      </c>
      <c r="X46" s="20" t="str">
        <f t="shared" si="10"/>
        <v/>
      </c>
      <c r="Y46" s="20" t="str">
        <f t="shared" si="11"/>
        <v/>
      </c>
      <c r="Z46" s="333" t="b">
        <f t="shared" si="12"/>
        <v>0</v>
      </c>
      <c r="AA46" s="219">
        <f t="shared" si="13"/>
        <v>1</v>
      </c>
    </row>
    <row r="47" spans="1:27" ht="15.75" x14ac:dyDescent="0.2">
      <c r="A47" s="216">
        <v>38</v>
      </c>
      <c r="B47" s="39"/>
      <c r="C47" s="39"/>
      <c r="D47" s="38"/>
      <c r="E47" s="40"/>
      <c r="F47" s="36" t="str">
        <f t="shared" si="1"/>
        <v/>
      </c>
      <c r="G47" s="349"/>
      <c r="H47" s="349"/>
      <c r="I47" s="349"/>
      <c r="J47" s="41"/>
      <c r="K47" s="40"/>
      <c r="L47" s="40"/>
      <c r="M47" s="40"/>
      <c r="N47" s="40"/>
      <c r="O47" s="575" t="str">
        <f t="shared" si="2"/>
        <v/>
      </c>
      <c r="P47" s="575" t="str">
        <f t="shared" si="3"/>
        <v/>
      </c>
      <c r="Q47" s="35"/>
      <c r="R47" s="20" t="str">
        <f t="shared" si="4"/>
        <v/>
      </c>
      <c r="S47" s="20" t="str">
        <f t="shared" si="5"/>
        <v/>
      </c>
      <c r="T47" s="20" t="str">
        <f t="shared" si="6"/>
        <v/>
      </c>
      <c r="U47" s="20" t="str">
        <f t="shared" si="7"/>
        <v/>
      </c>
      <c r="V47" s="20" t="str">
        <f t="shared" si="8"/>
        <v/>
      </c>
      <c r="W47" s="20" t="str">
        <f t="shared" si="9"/>
        <v/>
      </c>
      <c r="X47" s="20" t="str">
        <f t="shared" si="10"/>
        <v/>
      </c>
      <c r="Y47" s="20" t="str">
        <f t="shared" si="11"/>
        <v/>
      </c>
      <c r="Z47" s="333" t="b">
        <f t="shared" si="12"/>
        <v>0</v>
      </c>
      <c r="AA47" s="219">
        <f t="shared" si="13"/>
        <v>1</v>
      </c>
    </row>
    <row r="48" spans="1:27" ht="15.75" x14ac:dyDescent="0.2">
      <c r="A48" s="216">
        <v>39</v>
      </c>
      <c r="B48" s="39"/>
      <c r="C48" s="39"/>
      <c r="D48" s="38"/>
      <c r="E48" s="40"/>
      <c r="F48" s="36" t="str">
        <f t="shared" si="1"/>
        <v/>
      </c>
      <c r="G48" s="349"/>
      <c r="H48" s="349"/>
      <c r="I48" s="349"/>
      <c r="J48" s="41"/>
      <c r="K48" s="40"/>
      <c r="L48" s="40"/>
      <c r="M48" s="40"/>
      <c r="N48" s="40"/>
      <c r="O48" s="575" t="str">
        <f t="shared" si="2"/>
        <v/>
      </c>
      <c r="P48" s="575" t="str">
        <f t="shared" si="3"/>
        <v/>
      </c>
      <c r="Q48" s="35"/>
      <c r="R48" s="20" t="str">
        <f t="shared" si="4"/>
        <v/>
      </c>
      <c r="S48" s="20" t="str">
        <f t="shared" si="5"/>
        <v/>
      </c>
      <c r="T48" s="20" t="str">
        <f t="shared" si="6"/>
        <v/>
      </c>
      <c r="U48" s="20" t="str">
        <f t="shared" si="7"/>
        <v/>
      </c>
      <c r="V48" s="20" t="str">
        <f t="shared" si="8"/>
        <v/>
      </c>
      <c r="W48" s="20" t="str">
        <f t="shared" si="9"/>
        <v/>
      </c>
      <c r="X48" s="20" t="str">
        <f t="shared" si="10"/>
        <v/>
      </c>
      <c r="Y48" s="20" t="str">
        <f t="shared" si="11"/>
        <v/>
      </c>
      <c r="Z48" s="333" t="b">
        <f t="shared" si="12"/>
        <v>0</v>
      </c>
      <c r="AA48" s="219">
        <f t="shared" si="13"/>
        <v>1</v>
      </c>
    </row>
    <row r="49" spans="1:27" ht="15.75" x14ac:dyDescent="0.2">
      <c r="A49" s="216">
        <v>40</v>
      </c>
      <c r="B49" s="39"/>
      <c r="C49" s="39"/>
      <c r="D49" s="38"/>
      <c r="E49" s="40"/>
      <c r="F49" s="36" t="str">
        <f t="shared" si="1"/>
        <v/>
      </c>
      <c r="G49" s="349"/>
      <c r="H49" s="349"/>
      <c r="I49" s="349"/>
      <c r="J49" s="41"/>
      <c r="K49" s="40"/>
      <c r="L49" s="40"/>
      <c r="M49" s="40"/>
      <c r="N49" s="40"/>
      <c r="O49" s="575" t="str">
        <f t="shared" si="2"/>
        <v/>
      </c>
      <c r="P49" s="575" t="str">
        <f t="shared" si="3"/>
        <v/>
      </c>
      <c r="Q49" s="35"/>
      <c r="R49" s="20" t="str">
        <f t="shared" si="4"/>
        <v/>
      </c>
      <c r="S49" s="20" t="str">
        <f t="shared" si="5"/>
        <v/>
      </c>
      <c r="T49" s="20" t="str">
        <f t="shared" si="6"/>
        <v/>
      </c>
      <c r="U49" s="20" t="str">
        <f t="shared" si="7"/>
        <v/>
      </c>
      <c r="V49" s="20" t="str">
        <f t="shared" si="8"/>
        <v/>
      </c>
      <c r="W49" s="20" t="str">
        <f t="shared" si="9"/>
        <v/>
      </c>
      <c r="X49" s="20" t="str">
        <f t="shared" si="10"/>
        <v/>
      </c>
      <c r="Y49" s="20" t="str">
        <f t="shared" si="11"/>
        <v/>
      </c>
      <c r="Z49" s="333" t="b">
        <f t="shared" si="12"/>
        <v>0</v>
      </c>
      <c r="AA49" s="219">
        <f t="shared" si="13"/>
        <v>1</v>
      </c>
    </row>
    <row r="50" spans="1:27" ht="15.75" x14ac:dyDescent="0.2">
      <c r="A50" s="216">
        <v>41</v>
      </c>
      <c r="B50" s="39"/>
      <c r="C50" s="39"/>
      <c r="D50" s="38"/>
      <c r="E50" s="40"/>
      <c r="F50" s="36" t="str">
        <f t="shared" si="1"/>
        <v/>
      </c>
      <c r="G50" s="349"/>
      <c r="H50" s="349"/>
      <c r="I50" s="349"/>
      <c r="J50" s="41"/>
      <c r="K50" s="40"/>
      <c r="L50" s="40"/>
      <c r="M50" s="40"/>
      <c r="N50" s="40"/>
      <c r="O50" s="575" t="str">
        <f t="shared" si="2"/>
        <v/>
      </c>
      <c r="P50" s="575" t="str">
        <f t="shared" si="3"/>
        <v/>
      </c>
      <c r="Q50" s="35"/>
      <c r="R50" s="20" t="str">
        <f t="shared" si="4"/>
        <v/>
      </c>
      <c r="S50" s="20" t="str">
        <f t="shared" si="5"/>
        <v/>
      </c>
      <c r="T50" s="20" t="str">
        <f t="shared" si="6"/>
        <v/>
      </c>
      <c r="U50" s="20" t="str">
        <f t="shared" si="7"/>
        <v/>
      </c>
      <c r="V50" s="20" t="str">
        <f t="shared" si="8"/>
        <v/>
      </c>
      <c r="W50" s="20" t="str">
        <f t="shared" si="9"/>
        <v/>
      </c>
      <c r="X50" s="20" t="str">
        <f t="shared" si="10"/>
        <v/>
      </c>
      <c r="Y50" s="20" t="str">
        <f t="shared" si="11"/>
        <v/>
      </c>
      <c r="Z50" s="333" t="b">
        <f t="shared" si="12"/>
        <v>0</v>
      </c>
      <c r="AA50" s="219">
        <f t="shared" si="13"/>
        <v>1</v>
      </c>
    </row>
    <row r="51" spans="1:27" ht="15.75" x14ac:dyDescent="0.2">
      <c r="A51" s="216">
        <v>42</v>
      </c>
      <c r="B51" s="39"/>
      <c r="C51" s="39"/>
      <c r="D51" s="38"/>
      <c r="E51" s="40"/>
      <c r="F51" s="36" t="str">
        <f t="shared" si="1"/>
        <v/>
      </c>
      <c r="G51" s="349"/>
      <c r="H51" s="349"/>
      <c r="I51" s="349"/>
      <c r="J51" s="41"/>
      <c r="K51" s="40"/>
      <c r="L51" s="40"/>
      <c r="M51" s="40"/>
      <c r="N51" s="40"/>
      <c r="O51" s="575" t="str">
        <f t="shared" si="2"/>
        <v/>
      </c>
      <c r="P51" s="575" t="str">
        <f t="shared" si="3"/>
        <v/>
      </c>
      <c r="Q51" s="35"/>
      <c r="R51" s="20" t="str">
        <f t="shared" si="4"/>
        <v/>
      </c>
      <c r="S51" s="20" t="str">
        <f t="shared" si="5"/>
        <v/>
      </c>
      <c r="T51" s="20" t="str">
        <f t="shared" si="6"/>
        <v/>
      </c>
      <c r="U51" s="20" t="str">
        <f t="shared" si="7"/>
        <v/>
      </c>
      <c r="V51" s="20" t="str">
        <f t="shared" si="8"/>
        <v/>
      </c>
      <c r="W51" s="20" t="str">
        <f t="shared" si="9"/>
        <v/>
      </c>
      <c r="X51" s="20" t="str">
        <f t="shared" si="10"/>
        <v/>
      </c>
      <c r="Y51" s="20" t="str">
        <f t="shared" si="11"/>
        <v/>
      </c>
      <c r="Z51" s="333" t="b">
        <f t="shared" si="12"/>
        <v>0</v>
      </c>
      <c r="AA51" s="219">
        <f t="shared" si="13"/>
        <v>1</v>
      </c>
    </row>
    <row r="52" spans="1:27" ht="15.75" x14ac:dyDescent="0.2">
      <c r="A52" s="216">
        <v>43</v>
      </c>
      <c r="B52" s="39"/>
      <c r="C52" s="39"/>
      <c r="D52" s="38"/>
      <c r="E52" s="40"/>
      <c r="F52" s="36" t="str">
        <f t="shared" si="1"/>
        <v/>
      </c>
      <c r="G52" s="349"/>
      <c r="H52" s="349"/>
      <c r="I52" s="349"/>
      <c r="J52" s="41"/>
      <c r="K52" s="40"/>
      <c r="L52" s="40"/>
      <c r="M52" s="40"/>
      <c r="N52" s="40"/>
      <c r="O52" s="575" t="str">
        <f t="shared" si="2"/>
        <v/>
      </c>
      <c r="P52" s="575" t="str">
        <f t="shared" si="3"/>
        <v/>
      </c>
      <c r="Q52" s="35"/>
      <c r="R52" s="20" t="str">
        <f t="shared" si="4"/>
        <v/>
      </c>
      <c r="S52" s="20" t="str">
        <f t="shared" si="5"/>
        <v/>
      </c>
      <c r="T52" s="20" t="str">
        <f t="shared" si="6"/>
        <v/>
      </c>
      <c r="U52" s="20" t="str">
        <f t="shared" si="7"/>
        <v/>
      </c>
      <c r="V52" s="20" t="str">
        <f t="shared" si="8"/>
        <v/>
      </c>
      <c r="W52" s="20" t="str">
        <f t="shared" si="9"/>
        <v/>
      </c>
      <c r="X52" s="20" t="str">
        <f t="shared" si="10"/>
        <v/>
      </c>
      <c r="Y52" s="20" t="str">
        <f t="shared" si="11"/>
        <v/>
      </c>
      <c r="Z52" s="333" t="b">
        <f t="shared" si="12"/>
        <v>0</v>
      </c>
      <c r="AA52" s="219">
        <f t="shared" si="13"/>
        <v>1</v>
      </c>
    </row>
    <row r="53" spans="1:27" ht="15.75" x14ac:dyDescent="0.2">
      <c r="A53" s="216">
        <v>44</v>
      </c>
      <c r="B53" s="39"/>
      <c r="C53" s="39"/>
      <c r="D53" s="38"/>
      <c r="E53" s="40"/>
      <c r="F53" s="36" t="str">
        <f t="shared" si="1"/>
        <v/>
      </c>
      <c r="G53" s="349"/>
      <c r="H53" s="349"/>
      <c r="I53" s="349"/>
      <c r="J53" s="41"/>
      <c r="K53" s="40"/>
      <c r="L53" s="40"/>
      <c r="M53" s="40"/>
      <c r="N53" s="40"/>
      <c r="O53" s="575" t="str">
        <f t="shared" si="2"/>
        <v/>
      </c>
      <c r="P53" s="575" t="str">
        <f t="shared" si="3"/>
        <v/>
      </c>
      <c r="Q53" s="35"/>
      <c r="R53" s="20" t="str">
        <f t="shared" si="4"/>
        <v/>
      </c>
      <c r="S53" s="20" t="str">
        <f t="shared" si="5"/>
        <v/>
      </c>
      <c r="T53" s="20" t="str">
        <f t="shared" si="6"/>
        <v/>
      </c>
      <c r="U53" s="20" t="str">
        <f t="shared" si="7"/>
        <v/>
      </c>
      <c r="V53" s="20" t="str">
        <f t="shared" si="8"/>
        <v/>
      </c>
      <c r="W53" s="20" t="str">
        <f t="shared" si="9"/>
        <v/>
      </c>
      <c r="X53" s="20" t="str">
        <f t="shared" si="10"/>
        <v/>
      </c>
      <c r="Y53" s="20" t="str">
        <f t="shared" si="11"/>
        <v/>
      </c>
      <c r="Z53" s="333" t="b">
        <f t="shared" si="12"/>
        <v>0</v>
      </c>
      <c r="AA53" s="219">
        <f t="shared" si="13"/>
        <v>1</v>
      </c>
    </row>
    <row r="54" spans="1:27" ht="15.75" x14ac:dyDescent="0.2">
      <c r="A54" s="216">
        <v>45</v>
      </c>
      <c r="B54" s="39"/>
      <c r="C54" s="39"/>
      <c r="D54" s="38"/>
      <c r="E54" s="40"/>
      <c r="F54" s="36" t="str">
        <f t="shared" si="1"/>
        <v/>
      </c>
      <c r="G54" s="349"/>
      <c r="H54" s="349"/>
      <c r="I54" s="349"/>
      <c r="J54" s="41"/>
      <c r="K54" s="40"/>
      <c r="L54" s="40"/>
      <c r="M54" s="40"/>
      <c r="N54" s="40"/>
      <c r="O54" s="575" t="str">
        <f t="shared" si="2"/>
        <v/>
      </c>
      <c r="P54" s="575" t="str">
        <f t="shared" si="3"/>
        <v/>
      </c>
      <c r="Q54" s="35"/>
      <c r="R54" s="20" t="str">
        <f t="shared" si="4"/>
        <v/>
      </c>
      <c r="S54" s="20" t="str">
        <f t="shared" si="5"/>
        <v/>
      </c>
      <c r="T54" s="20" t="str">
        <f t="shared" si="6"/>
        <v/>
      </c>
      <c r="U54" s="20" t="str">
        <f t="shared" si="7"/>
        <v/>
      </c>
      <c r="V54" s="20" t="str">
        <f t="shared" si="8"/>
        <v/>
      </c>
      <c r="W54" s="20" t="str">
        <f t="shared" si="9"/>
        <v/>
      </c>
      <c r="X54" s="20" t="str">
        <f t="shared" si="10"/>
        <v/>
      </c>
      <c r="Y54" s="20" t="str">
        <f t="shared" si="11"/>
        <v/>
      </c>
      <c r="Z54" s="333" t="b">
        <f t="shared" si="12"/>
        <v>0</v>
      </c>
      <c r="AA54" s="219">
        <f t="shared" si="13"/>
        <v>1</v>
      </c>
    </row>
    <row r="55" spans="1:27" ht="15.75" x14ac:dyDescent="0.2">
      <c r="A55" s="216">
        <v>46</v>
      </c>
      <c r="B55" s="39"/>
      <c r="C55" s="39"/>
      <c r="D55" s="38"/>
      <c r="E55" s="40"/>
      <c r="F55" s="36" t="str">
        <f t="shared" si="1"/>
        <v/>
      </c>
      <c r="G55" s="349"/>
      <c r="H55" s="349"/>
      <c r="I55" s="349"/>
      <c r="J55" s="41"/>
      <c r="K55" s="40"/>
      <c r="L55" s="40"/>
      <c r="M55" s="40"/>
      <c r="N55" s="40"/>
      <c r="O55" s="575" t="str">
        <f t="shared" si="2"/>
        <v/>
      </c>
      <c r="P55" s="575" t="str">
        <f t="shared" si="3"/>
        <v/>
      </c>
      <c r="Q55" s="35"/>
      <c r="R55" s="20" t="str">
        <f t="shared" si="4"/>
        <v/>
      </c>
      <c r="S55" s="20" t="str">
        <f t="shared" si="5"/>
        <v/>
      </c>
      <c r="T55" s="20" t="str">
        <f t="shared" si="6"/>
        <v/>
      </c>
      <c r="U55" s="20" t="str">
        <f t="shared" si="7"/>
        <v/>
      </c>
      <c r="V55" s="20" t="str">
        <f t="shared" si="8"/>
        <v/>
      </c>
      <c r="W55" s="20" t="str">
        <f t="shared" si="9"/>
        <v/>
      </c>
      <c r="X55" s="20" t="str">
        <f t="shared" si="10"/>
        <v/>
      </c>
      <c r="Y55" s="20" t="str">
        <f t="shared" si="11"/>
        <v/>
      </c>
      <c r="Z55" s="333" t="b">
        <f t="shared" si="12"/>
        <v>0</v>
      </c>
      <c r="AA55" s="219">
        <f t="shared" si="13"/>
        <v>1</v>
      </c>
    </row>
    <row r="56" spans="1:27" ht="15.75" x14ac:dyDescent="0.2">
      <c r="A56" s="216">
        <v>47</v>
      </c>
      <c r="B56" s="39"/>
      <c r="C56" s="39"/>
      <c r="D56" s="38"/>
      <c r="E56" s="40"/>
      <c r="F56" s="36" t="str">
        <f t="shared" si="1"/>
        <v/>
      </c>
      <c r="G56" s="349"/>
      <c r="H56" s="349"/>
      <c r="I56" s="349"/>
      <c r="J56" s="41"/>
      <c r="K56" s="40"/>
      <c r="L56" s="40"/>
      <c r="M56" s="40"/>
      <c r="N56" s="40"/>
      <c r="O56" s="575" t="str">
        <f t="shared" si="2"/>
        <v/>
      </c>
      <c r="P56" s="575" t="str">
        <f t="shared" si="3"/>
        <v/>
      </c>
      <c r="Q56" s="35"/>
      <c r="R56" s="20" t="str">
        <f t="shared" si="4"/>
        <v/>
      </c>
      <c r="S56" s="20" t="str">
        <f t="shared" si="5"/>
        <v/>
      </c>
      <c r="T56" s="20" t="str">
        <f t="shared" si="6"/>
        <v/>
      </c>
      <c r="U56" s="20" t="str">
        <f t="shared" si="7"/>
        <v/>
      </c>
      <c r="V56" s="20" t="str">
        <f t="shared" si="8"/>
        <v/>
      </c>
      <c r="W56" s="20" t="str">
        <f t="shared" si="9"/>
        <v/>
      </c>
      <c r="X56" s="20" t="str">
        <f t="shared" si="10"/>
        <v/>
      </c>
      <c r="Y56" s="20" t="str">
        <f t="shared" si="11"/>
        <v/>
      </c>
      <c r="Z56" s="333" t="b">
        <f t="shared" si="12"/>
        <v>0</v>
      </c>
      <c r="AA56" s="219">
        <f t="shared" si="13"/>
        <v>1</v>
      </c>
    </row>
    <row r="57" spans="1:27" ht="15.75" x14ac:dyDescent="0.2">
      <c r="A57" s="216">
        <v>48</v>
      </c>
      <c r="B57" s="39"/>
      <c r="C57" s="39"/>
      <c r="D57" s="38"/>
      <c r="E57" s="40"/>
      <c r="F57" s="36" t="str">
        <f t="shared" si="1"/>
        <v/>
      </c>
      <c r="G57" s="349"/>
      <c r="H57" s="349"/>
      <c r="I57" s="349"/>
      <c r="J57" s="41"/>
      <c r="K57" s="40"/>
      <c r="L57" s="40"/>
      <c r="M57" s="40"/>
      <c r="N57" s="40"/>
      <c r="O57" s="575" t="str">
        <f t="shared" si="2"/>
        <v/>
      </c>
      <c r="P57" s="575" t="str">
        <f t="shared" si="3"/>
        <v/>
      </c>
      <c r="Q57" s="35"/>
      <c r="R57" s="20" t="str">
        <f t="shared" si="4"/>
        <v/>
      </c>
      <c r="S57" s="20" t="str">
        <f t="shared" si="5"/>
        <v/>
      </c>
      <c r="T57" s="20" t="str">
        <f t="shared" si="6"/>
        <v/>
      </c>
      <c r="U57" s="20" t="str">
        <f t="shared" si="7"/>
        <v/>
      </c>
      <c r="V57" s="20" t="str">
        <f t="shared" si="8"/>
        <v/>
      </c>
      <c r="W57" s="20" t="str">
        <f t="shared" si="9"/>
        <v/>
      </c>
      <c r="X57" s="20" t="str">
        <f t="shared" si="10"/>
        <v/>
      </c>
      <c r="Y57" s="20" t="str">
        <f t="shared" si="11"/>
        <v/>
      </c>
      <c r="Z57" s="333" t="b">
        <f t="shared" si="12"/>
        <v>0</v>
      </c>
      <c r="AA57" s="219">
        <f t="shared" si="13"/>
        <v>1</v>
      </c>
    </row>
    <row r="58" spans="1:27" ht="15.75" x14ac:dyDescent="0.2">
      <c r="A58" s="216">
        <v>49</v>
      </c>
      <c r="B58" s="39"/>
      <c r="C58" s="39"/>
      <c r="D58" s="38"/>
      <c r="E58" s="40"/>
      <c r="F58" s="36" t="str">
        <f t="shared" si="1"/>
        <v/>
      </c>
      <c r="G58" s="349"/>
      <c r="H58" s="349"/>
      <c r="I58" s="349"/>
      <c r="J58" s="41"/>
      <c r="K58" s="40"/>
      <c r="L58" s="40"/>
      <c r="M58" s="40"/>
      <c r="N58" s="40"/>
      <c r="O58" s="575" t="str">
        <f t="shared" si="2"/>
        <v/>
      </c>
      <c r="P58" s="575" t="str">
        <f t="shared" si="3"/>
        <v/>
      </c>
      <c r="Q58" s="35"/>
      <c r="R58" s="20" t="str">
        <f t="shared" si="4"/>
        <v/>
      </c>
      <c r="S58" s="20" t="str">
        <f t="shared" si="5"/>
        <v/>
      </c>
      <c r="T58" s="20" t="str">
        <f t="shared" si="6"/>
        <v/>
      </c>
      <c r="U58" s="20" t="str">
        <f t="shared" si="7"/>
        <v/>
      </c>
      <c r="V58" s="20" t="str">
        <f t="shared" si="8"/>
        <v/>
      </c>
      <c r="W58" s="20" t="str">
        <f t="shared" si="9"/>
        <v/>
      </c>
      <c r="X58" s="20" t="str">
        <f t="shared" si="10"/>
        <v/>
      </c>
      <c r="Y58" s="20" t="str">
        <f t="shared" si="11"/>
        <v/>
      </c>
      <c r="Z58" s="333" t="b">
        <f t="shared" si="12"/>
        <v>0</v>
      </c>
      <c r="AA58" s="219">
        <f t="shared" si="13"/>
        <v>1</v>
      </c>
    </row>
    <row r="59" spans="1:27" ht="15.75" x14ac:dyDescent="0.2">
      <c r="A59" s="216">
        <v>50</v>
      </c>
      <c r="B59" s="39"/>
      <c r="C59" s="39"/>
      <c r="D59" s="38"/>
      <c r="E59" s="40"/>
      <c r="F59" s="36" t="str">
        <f t="shared" si="1"/>
        <v/>
      </c>
      <c r="G59" s="349"/>
      <c r="H59" s="349"/>
      <c r="I59" s="349"/>
      <c r="J59" s="41"/>
      <c r="K59" s="40"/>
      <c r="L59" s="40"/>
      <c r="M59" s="40"/>
      <c r="N59" s="40"/>
      <c r="O59" s="575" t="str">
        <f t="shared" si="2"/>
        <v/>
      </c>
      <c r="P59" s="575" t="str">
        <f t="shared" si="3"/>
        <v/>
      </c>
      <c r="Q59" s="35"/>
      <c r="R59" s="20" t="str">
        <f t="shared" si="4"/>
        <v/>
      </c>
      <c r="S59" s="20" t="str">
        <f t="shared" si="5"/>
        <v/>
      </c>
      <c r="T59" s="20" t="str">
        <f t="shared" si="6"/>
        <v/>
      </c>
      <c r="U59" s="20" t="str">
        <f t="shared" si="7"/>
        <v/>
      </c>
      <c r="V59" s="20" t="str">
        <f t="shared" si="8"/>
        <v/>
      </c>
      <c r="W59" s="20" t="str">
        <f t="shared" si="9"/>
        <v/>
      </c>
      <c r="X59" s="20" t="str">
        <f t="shared" si="10"/>
        <v/>
      </c>
      <c r="Y59" s="20" t="str">
        <f t="shared" si="11"/>
        <v/>
      </c>
      <c r="Z59" s="333" t="b">
        <f t="shared" si="12"/>
        <v>0</v>
      </c>
      <c r="AA59" s="219">
        <f t="shared" si="13"/>
        <v>1</v>
      </c>
    </row>
    <row r="60" spans="1:27" ht="15.75" x14ac:dyDescent="0.2">
      <c r="A60" s="216">
        <v>51</v>
      </c>
      <c r="B60" s="39"/>
      <c r="C60" s="39"/>
      <c r="D60" s="38"/>
      <c r="E60" s="40"/>
      <c r="F60" s="36" t="str">
        <f t="shared" si="1"/>
        <v/>
      </c>
      <c r="G60" s="349"/>
      <c r="H60" s="349"/>
      <c r="I60" s="349"/>
      <c r="J60" s="41"/>
      <c r="K60" s="40"/>
      <c r="L60" s="40"/>
      <c r="M60" s="40"/>
      <c r="N60" s="40"/>
      <c r="O60" s="575" t="str">
        <f t="shared" si="2"/>
        <v/>
      </c>
      <c r="P60" s="575" t="str">
        <f t="shared" si="3"/>
        <v/>
      </c>
      <c r="Q60" s="35"/>
      <c r="R60" s="20" t="str">
        <f t="shared" si="4"/>
        <v/>
      </c>
      <c r="S60" s="20" t="str">
        <f t="shared" si="5"/>
        <v/>
      </c>
      <c r="T60" s="20" t="str">
        <f t="shared" si="6"/>
        <v/>
      </c>
      <c r="U60" s="20" t="str">
        <f t="shared" si="7"/>
        <v/>
      </c>
      <c r="V60" s="20" t="str">
        <f t="shared" si="8"/>
        <v/>
      </c>
      <c r="W60" s="20" t="str">
        <f t="shared" si="9"/>
        <v/>
      </c>
      <c r="X60" s="20" t="str">
        <f t="shared" si="10"/>
        <v/>
      </c>
      <c r="Y60" s="20" t="str">
        <f t="shared" si="11"/>
        <v/>
      </c>
      <c r="Z60" s="333" t="b">
        <f t="shared" si="12"/>
        <v>0</v>
      </c>
      <c r="AA60" s="219">
        <f t="shared" si="13"/>
        <v>1</v>
      </c>
    </row>
    <row r="61" spans="1:27" ht="15.75" x14ac:dyDescent="0.2">
      <c r="A61" s="216">
        <v>52</v>
      </c>
      <c r="B61" s="39"/>
      <c r="C61" s="39"/>
      <c r="D61" s="38"/>
      <c r="E61" s="40"/>
      <c r="F61" s="36" t="str">
        <f t="shared" si="1"/>
        <v/>
      </c>
      <c r="G61" s="349"/>
      <c r="H61" s="349"/>
      <c r="I61" s="349"/>
      <c r="J61" s="41"/>
      <c r="K61" s="40"/>
      <c r="L61" s="40"/>
      <c r="M61" s="40"/>
      <c r="N61" s="40"/>
      <c r="O61" s="575" t="str">
        <f t="shared" si="2"/>
        <v/>
      </c>
      <c r="P61" s="575" t="str">
        <f t="shared" si="3"/>
        <v/>
      </c>
      <c r="Q61" s="35"/>
      <c r="R61" s="20" t="str">
        <f t="shared" si="4"/>
        <v/>
      </c>
      <c r="S61" s="20" t="str">
        <f t="shared" si="5"/>
        <v/>
      </c>
      <c r="T61" s="20" t="str">
        <f t="shared" si="6"/>
        <v/>
      </c>
      <c r="U61" s="20" t="str">
        <f t="shared" si="7"/>
        <v/>
      </c>
      <c r="V61" s="20" t="str">
        <f t="shared" si="8"/>
        <v/>
      </c>
      <c r="W61" s="20" t="str">
        <f t="shared" si="9"/>
        <v/>
      </c>
      <c r="X61" s="20" t="str">
        <f t="shared" si="10"/>
        <v/>
      </c>
      <c r="Y61" s="20" t="str">
        <f t="shared" si="11"/>
        <v/>
      </c>
      <c r="Z61" s="333" t="b">
        <f t="shared" si="12"/>
        <v>0</v>
      </c>
      <c r="AA61" s="219">
        <f t="shared" si="13"/>
        <v>1</v>
      </c>
    </row>
    <row r="62" spans="1:27" ht="15.75" x14ac:dyDescent="0.2">
      <c r="A62" s="216">
        <v>53</v>
      </c>
      <c r="B62" s="39"/>
      <c r="C62" s="39"/>
      <c r="D62" s="38"/>
      <c r="E62" s="40"/>
      <c r="F62" s="36" t="str">
        <f t="shared" si="1"/>
        <v/>
      </c>
      <c r="G62" s="349"/>
      <c r="H62" s="349"/>
      <c r="I62" s="349"/>
      <c r="J62" s="41"/>
      <c r="K62" s="40"/>
      <c r="L62" s="40"/>
      <c r="M62" s="40"/>
      <c r="N62" s="40"/>
      <c r="O62" s="575" t="str">
        <f t="shared" si="2"/>
        <v/>
      </c>
      <c r="P62" s="575" t="str">
        <f t="shared" si="3"/>
        <v/>
      </c>
      <c r="Q62" s="35"/>
      <c r="R62" s="20" t="str">
        <f t="shared" si="4"/>
        <v/>
      </c>
      <c r="S62" s="20" t="str">
        <f t="shared" si="5"/>
        <v/>
      </c>
      <c r="T62" s="20" t="str">
        <f t="shared" si="6"/>
        <v/>
      </c>
      <c r="U62" s="20" t="str">
        <f t="shared" si="7"/>
        <v/>
      </c>
      <c r="V62" s="20" t="str">
        <f t="shared" si="8"/>
        <v/>
      </c>
      <c r="W62" s="20" t="str">
        <f t="shared" si="9"/>
        <v/>
      </c>
      <c r="X62" s="20" t="str">
        <f t="shared" si="10"/>
        <v/>
      </c>
      <c r="Y62" s="20" t="str">
        <f t="shared" si="11"/>
        <v/>
      </c>
      <c r="Z62" s="333" t="b">
        <f t="shared" si="12"/>
        <v>0</v>
      </c>
      <c r="AA62" s="219">
        <f t="shared" si="13"/>
        <v>1</v>
      </c>
    </row>
    <row r="63" spans="1:27" ht="15.75" x14ac:dyDescent="0.2">
      <c r="A63" s="216">
        <v>54</v>
      </c>
      <c r="B63" s="39"/>
      <c r="C63" s="39"/>
      <c r="D63" s="38"/>
      <c r="E63" s="40"/>
      <c r="F63" s="36" t="str">
        <f t="shared" si="1"/>
        <v/>
      </c>
      <c r="G63" s="349"/>
      <c r="H63" s="349"/>
      <c r="I63" s="349"/>
      <c r="J63" s="41"/>
      <c r="K63" s="40"/>
      <c r="L63" s="40"/>
      <c r="M63" s="40"/>
      <c r="N63" s="40"/>
      <c r="O63" s="575" t="str">
        <f t="shared" si="2"/>
        <v/>
      </c>
      <c r="P63" s="575" t="str">
        <f t="shared" si="3"/>
        <v/>
      </c>
      <c r="Q63" s="35"/>
      <c r="R63" s="20" t="str">
        <f t="shared" si="4"/>
        <v/>
      </c>
      <c r="S63" s="20" t="str">
        <f t="shared" si="5"/>
        <v/>
      </c>
      <c r="T63" s="20" t="str">
        <f t="shared" si="6"/>
        <v/>
      </c>
      <c r="U63" s="20" t="str">
        <f t="shared" si="7"/>
        <v/>
      </c>
      <c r="V63" s="20" t="str">
        <f t="shared" si="8"/>
        <v/>
      </c>
      <c r="W63" s="20" t="str">
        <f t="shared" si="9"/>
        <v/>
      </c>
      <c r="X63" s="20" t="str">
        <f t="shared" si="10"/>
        <v/>
      </c>
      <c r="Y63" s="20" t="str">
        <f t="shared" si="11"/>
        <v/>
      </c>
      <c r="Z63" s="333" t="b">
        <f t="shared" si="12"/>
        <v>0</v>
      </c>
      <c r="AA63" s="219">
        <f t="shared" si="13"/>
        <v>1</v>
      </c>
    </row>
    <row r="64" spans="1:27" ht="15.75" x14ac:dyDescent="0.2">
      <c r="A64" s="216">
        <v>55</v>
      </c>
      <c r="B64" s="39"/>
      <c r="C64" s="39"/>
      <c r="D64" s="38"/>
      <c r="E64" s="40"/>
      <c r="F64" s="36" t="str">
        <f t="shared" si="1"/>
        <v/>
      </c>
      <c r="G64" s="349"/>
      <c r="H64" s="349"/>
      <c r="I64" s="349"/>
      <c r="J64" s="41"/>
      <c r="K64" s="40"/>
      <c r="L64" s="40"/>
      <c r="M64" s="40"/>
      <c r="N64" s="40"/>
      <c r="O64" s="575" t="str">
        <f t="shared" si="2"/>
        <v/>
      </c>
      <c r="P64" s="575" t="str">
        <f t="shared" si="3"/>
        <v/>
      </c>
      <c r="Q64" s="35"/>
      <c r="R64" s="20" t="str">
        <f t="shared" si="4"/>
        <v/>
      </c>
      <c r="S64" s="20" t="str">
        <f t="shared" si="5"/>
        <v/>
      </c>
      <c r="T64" s="20" t="str">
        <f t="shared" si="6"/>
        <v/>
      </c>
      <c r="U64" s="20" t="str">
        <f t="shared" si="7"/>
        <v/>
      </c>
      <c r="V64" s="20" t="str">
        <f t="shared" si="8"/>
        <v/>
      </c>
      <c r="W64" s="20" t="str">
        <f t="shared" si="9"/>
        <v/>
      </c>
      <c r="X64" s="20" t="str">
        <f t="shared" si="10"/>
        <v/>
      </c>
      <c r="Y64" s="20" t="str">
        <f t="shared" si="11"/>
        <v/>
      </c>
      <c r="Z64" s="333" t="b">
        <f t="shared" si="12"/>
        <v>0</v>
      </c>
      <c r="AA64" s="219">
        <f t="shared" si="13"/>
        <v>1</v>
      </c>
    </row>
    <row r="65" spans="1:27" ht="15.75" x14ac:dyDescent="0.2">
      <c r="A65" s="216">
        <v>56</v>
      </c>
      <c r="B65" s="39"/>
      <c r="C65" s="39"/>
      <c r="D65" s="38"/>
      <c r="E65" s="40"/>
      <c r="F65" s="36" t="str">
        <f t="shared" si="1"/>
        <v/>
      </c>
      <c r="G65" s="349"/>
      <c r="H65" s="349"/>
      <c r="I65" s="349"/>
      <c r="J65" s="41"/>
      <c r="K65" s="40"/>
      <c r="L65" s="40"/>
      <c r="M65" s="40"/>
      <c r="N65" s="40"/>
      <c r="O65" s="575" t="str">
        <f t="shared" si="2"/>
        <v/>
      </c>
      <c r="P65" s="575" t="str">
        <f t="shared" si="3"/>
        <v/>
      </c>
      <c r="Q65" s="35"/>
      <c r="R65" s="20" t="str">
        <f t="shared" si="4"/>
        <v/>
      </c>
      <c r="S65" s="20" t="str">
        <f t="shared" si="5"/>
        <v/>
      </c>
      <c r="T65" s="20" t="str">
        <f t="shared" si="6"/>
        <v/>
      </c>
      <c r="U65" s="20" t="str">
        <f t="shared" si="7"/>
        <v/>
      </c>
      <c r="V65" s="20" t="str">
        <f t="shared" si="8"/>
        <v/>
      </c>
      <c r="W65" s="20" t="str">
        <f t="shared" si="9"/>
        <v/>
      </c>
      <c r="X65" s="20" t="str">
        <f t="shared" si="10"/>
        <v/>
      </c>
      <c r="Y65" s="20" t="str">
        <f t="shared" si="11"/>
        <v/>
      </c>
      <c r="Z65" s="333" t="b">
        <f t="shared" si="12"/>
        <v>0</v>
      </c>
      <c r="AA65" s="219">
        <f t="shared" si="13"/>
        <v>1</v>
      </c>
    </row>
    <row r="66" spans="1:27" ht="15.75" x14ac:dyDescent="0.2">
      <c r="A66" s="216">
        <v>57</v>
      </c>
      <c r="B66" s="39"/>
      <c r="C66" s="39"/>
      <c r="D66" s="38"/>
      <c r="E66" s="40"/>
      <c r="F66" s="36" t="str">
        <f t="shared" si="1"/>
        <v/>
      </c>
      <c r="G66" s="349"/>
      <c r="H66" s="349"/>
      <c r="I66" s="349"/>
      <c r="J66" s="41"/>
      <c r="K66" s="40"/>
      <c r="L66" s="40"/>
      <c r="M66" s="40"/>
      <c r="N66" s="40"/>
      <c r="O66" s="575" t="str">
        <f t="shared" si="2"/>
        <v/>
      </c>
      <c r="P66" s="575" t="str">
        <f t="shared" si="3"/>
        <v/>
      </c>
      <c r="Q66" s="35"/>
      <c r="R66" s="20" t="str">
        <f t="shared" si="4"/>
        <v/>
      </c>
      <c r="S66" s="20" t="str">
        <f t="shared" si="5"/>
        <v/>
      </c>
      <c r="T66" s="20" t="str">
        <f t="shared" si="6"/>
        <v/>
      </c>
      <c r="U66" s="20" t="str">
        <f t="shared" si="7"/>
        <v/>
      </c>
      <c r="V66" s="20" t="str">
        <f t="shared" si="8"/>
        <v/>
      </c>
      <c r="W66" s="20" t="str">
        <f t="shared" si="9"/>
        <v/>
      </c>
      <c r="X66" s="20" t="str">
        <f t="shared" si="10"/>
        <v/>
      </c>
      <c r="Y66" s="20" t="str">
        <f t="shared" si="11"/>
        <v/>
      </c>
      <c r="Z66" s="333" t="b">
        <f t="shared" si="12"/>
        <v>0</v>
      </c>
      <c r="AA66" s="219">
        <f t="shared" si="13"/>
        <v>1</v>
      </c>
    </row>
    <row r="67" spans="1:27" ht="15.75" x14ac:dyDescent="0.2">
      <c r="A67" s="216">
        <v>58</v>
      </c>
      <c r="B67" s="39"/>
      <c r="C67" s="39"/>
      <c r="D67" s="38"/>
      <c r="E67" s="40"/>
      <c r="F67" s="36" t="str">
        <f t="shared" si="1"/>
        <v/>
      </c>
      <c r="G67" s="349"/>
      <c r="H67" s="349"/>
      <c r="I67" s="349"/>
      <c r="J67" s="41"/>
      <c r="K67" s="40"/>
      <c r="L67" s="40"/>
      <c r="M67" s="40"/>
      <c r="N67" s="40"/>
      <c r="O67" s="575" t="str">
        <f t="shared" si="2"/>
        <v/>
      </c>
      <c r="P67" s="575" t="str">
        <f t="shared" si="3"/>
        <v/>
      </c>
      <c r="Q67" s="35"/>
      <c r="R67" s="20" t="str">
        <f t="shared" si="4"/>
        <v/>
      </c>
      <c r="S67" s="20" t="str">
        <f t="shared" si="5"/>
        <v/>
      </c>
      <c r="T67" s="20" t="str">
        <f t="shared" si="6"/>
        <v/>
      </c>
      <c r="U67" s="20" t="str">
        <f t="shared" si="7"/>
        <v/>
      </c>
      <c r="V67" s="20" t="str">
        <f t="shared" si="8"/>
        <v/>
      </c>
      <c r="W67" s="20" t="str">
        <f t="shared" si="9"/>
        <v/>
      </c>
      <c r="X67" s="20" t="str">
        <f t="shared" si="10"/>
        <v/>
      </c>
      <c r="Y67" s="20" t="str">
        <f t="shared" si="11"/>
        <v/>
      </c>
      <c r="Z67" s="333" t="b">
        <f t="shared" si="12"/>
        <v>0</v>
      </c>
      <c r="AA67" s="219">
        <f t="shared" si="13"/>
        <v>1</v>
      </c>
    </row>
    <row r="68" spans="1:27" ht="15.75" x14ac:dyDescent="0.2">
      <c r="A68" s="216">
        <v>59</v>
      </c>
      <c r="B68" s="39"/>
      <c r="C68" s="39"/>
      <c r="D68" s="38"/>
      <c r="E68" s="40"/>
      <c r="F68" s="36" t="str">
        <f t="shared" si="1"/>
        <v/>
      </c>
      <c r="G68" s="349"/>
      <c r="H68" s="349"/>
      <c r="I68" s="349"/>
      <c r="J68" s="41"/>
      <c r="K68" s="40"/>
      <c r="L68" s="40"/>
      <c r="M68" s="40"/>
      <c r="N68" s="40"/>
      <c r="O68" s="575" t="str">
        <f t="shared" si="2"/>
        <v/>
      </c>
      <c r="P68" s="575" t="str">
        <f t="shared" si="3"/>
        <v/>
      </c>
      <c r="Q68" s="35"/>
      <c r="R68" s="20" t="str">
        <f t="shared" si="4"/>
        <v/>
      </c>
      <c r="S68" s="20" t="str">
        <f t="shared" si="5"/>
        <v/>
      </c>
      <c r="T68" s="20" t="str">
        <f t="shared" si="6"/>
        <v/>
      </c>
      <c r="U68" s="20" t="str">
        <f t="shared" si="7"/>
        <v/>
      </c>
      <c r="V68" s="20" t="str">
        <f t="shared" si="8"/>
        <v/>
      </c>
      <c r="W68" s="20" t="str">
        <f t="shared" si="9"/>
        <v/>
      </c>
      <c r="X68" s="20" t="str">
        <f t="shared" si="10"/>
        <v/>
      </c>
      <c r="Y68" s="20" t="str">
        <f t="shared" si="11"/>
        <v/>
      </c>
      <c r="Z68" s="333" t="b">
        <f t="shared" si="12"/>
        <v>0</v>
      </c>
      <c r="AA68" s="219">
        <f t="shared" si="13"/>
        <v>1</v>
      </c>
    </row>
    <row r="69" spans="1:27" ht="15.75" x14ac:dyDescent="0.2">
      <c r="A69" s="216">
        <v>60</v>
      </c>
      <c r="B69" s="39"/>
      <c r="C69" s="39"/>
      <c r="D69" s="38"/>
      <c r="E69" s="40"/>
      <c r="F69" s="36" t="str">
        <f t="shared" si="1"/>
        <v/>
      </c>
      <c r="G69" s="349"/>
      <c r="H69" s="349"/>
      <c r="I69" s="349"/>
      <c r="J69" s="41"/>
      <c r="K69" s="40"/>
      <c r="L69" s="40"/>
      <c r="M69" s="40"/>
      <c r="N69" s="40"/>
      <c r="O69" s="575" t="str">
        <f t="shared" si="2"/>
        <v/>
      </c>
      <c r="P69" s="575" t="str">
        <f t="shared" si="3"/>
        <v/>
      </c>
      <c r="Q69" s="35"/>
      <c r="R69" s="20" t="str">
        <f t="shared" si="4"/>
        <v/>
      </c>
      <c r="S69" s="20" t="str">
        <f t="shared" si="5"/>
        <v/>
      </c>
      <c r="T69" s="20" t="str">
        <f t="shared" si="6"/>
        <v/>
      </c>
      <c r="U69" s="20" t="str">
        <f t="shared" si="7"/>
        <v/>
      </c>
      <c r="V69" s="20" t="str">
        <f t="shared" si="8"/>
        <v/>
      </c>
      <c r="W69" s="20" t="str">
        <f t="shared" si="9"/>
        <v/>
      </c>
      <c r="X69" s="20" t="str">
        <f t="shared" si="10"/>
        <v/>
      </c>
      <c r="Y69" s="20" t="str">
        <f t="shared" si="11"/>
        <v/>
      </c>
      <c r="Z69" s="333" t="b">
        <f t="shared" si="12"/>
        <v>0</v>
      </c>
      <c r="AA69" s="219">
        <f t="shared" si="13"/>
        <v>1</v>
      </c>
    </row>
    <row r="70" spans="1:27" ht="15.75" x14ac:dyDescent="0.2">
      <c r="A70" s="216">
        <v>61</v>
      </c>
      <c r="B70" s="39"/>
      <c r="C70" s="39"/>
      <c r="D70" s="38"/>
      <c r="E70" s="40"/>
      <c r="F70" s="36" t="str">
        <f t="shared" si="1"/>
        <v/>
      </c>
      <c r="G70" s="349"/>
      <c r="H70" s="349"/>
      <c r="I70" s="349"/>
      <c r="J70" s="41"/>
      <c r="K70" s="40"/>
      <c r="L70" s="40"/>
      <c r="M70" s="40"/>
      <c r="N70" s="40"/>
      <c r="O70" s="575" t="str">
        <f t="shared" si="2"/>
        <v/>
      </c>
      <c r="P70" s="575" t="str">
        <f t="shared" si="3"/>
        <v/>
      </c>
      <c r="Q70" s="35"/>
      <c r="R70" s="20" t="str">
        <f t="shared" si="4"/>
        <v/>
      </c>
      <c r="S70" s="20" t="str">
        <f t="shared" si="5"/>
        <v/>
      </c>
      <c r="T70" s="20" t="str">
        <f t="shared" si="6"/>
        <v/>
      </c>
      <c r="U70" s="20" t="str">
        <f t="shared" si="7"/>
        <v/>
      </c>
      <c r="V70" s="20" t="str">
        <f t="shared" si="8"/>
        <v/>
      </c>
      <c r="W70" s="20" t="str">
        <f t="shared" si="9"/>
        <v/>
      </c>
      <c r="X70" s="20" t="str">
        <f t="shared" si="10"/>
        <v/>
      </c>
      <c r="Y70" s="20" t="str">
        <f t="shared" si="11"/>
        <v/>
      </c>
      <c r="Z70" s="333" t="b">
        <f t="shared" si="12"/>
        <v>0</v>
      </c>
      <c r="AA70" s="219">
        <f t="shared" si="13"/>
        <v>1</v>
      </c>
    </row>
    <row r="71" spans="1:27" ht="15.75" x14ac:dyDescent="0.2">
      <c r="A71" s="216">
        <v>62</v>
      </c>
      <c r="B71" s="39"/>
      <c r="C71" s="39"/>
      <c r="D71" s="38"/>
      <c r="E71" s="40"/>
      <c r="F71" s="36" t="str">
        <f t="shared" si="1"/>
        <v/>
      </c>
      <c r="G71" s="349"/>
      <c r="H71" s="349"/>
      <c r="I71" s="349"/>
      <c r="J71" s="41"/>
      <c r="K71" s="40"/>
      <c r="L71" s="40"/>
      <c r="M71" s="40"/>
      <c r="N71" s="40"/>
      <c r="O71" s="575" t="str">
        <f t="shared" si="2"/>
        <v/>
      </c>
      <c r="P71" s="575" t="str">
        <f t="shared" si="3"/>
        <v/>
      </c>
      <c r="Q71" s="35"/>
      <c r="R71" s="20" t="str">
        <f t="shared" si="4"/>
        <v/>
      </c>
      <c r="S71" s="20" t="str">
        <f t="shared" si="5"/>
        <v/>
      </c>
      <c r="T71" s="20" t="str">
        <f t="shared" si="6"/>
        <v/>
      </c>
      <c r="U71" s="20" t="str">
        <f t="shared" si="7"/>
        <v/>
      </c>
      <c r="V71" s="20" t="str">
        <f t="shared" si="8"/>
        <v/>
      </c>
      <c r="W71" s="20" t="str">
        <f t="shared" si="9"/>
        <v/>
      </c>
      <c r="X71" s="20" t="str">
        <f t="shared" si="10"/>
        <v/>
      </c>
      <c r="Y71" s="20" t="str">
        <f t="shared" si="11"/>
        <v/>
      </c>
      <c r="Z71" s="333" t="b">
        <f t="shared" si="12"/>
        <v>0</v>
      </c>
      <c r="AA71" s="219">
        <f t="shared" si="13"/>
        <v>1</v>
      </c>
    </row>
    <row r="72" spans="1:27" ht="15.75" x14ac:dyDescent="0.2">
      <c r="A72" s="216">
        <v>63</v>
      </c>
      <c r="B72" s="39"/>
      <c r="C72" s="39"/>
      <c r="D72" s="38"/>
      <c r="E72" s="40"/>
      <c r="F72" s="36" t="str">
        <f t="shared" si="1"/>
        <v/>
      </c>
      <c r="G72" s="349"/>
      <c r="H72" s="349"/>
      <c r="I72" s="349"/>
      <c r="J72" s="41"/>
      <c r="K72" s="40"/>
      <c r="L72" s="40"/>
      <c r="M72" s="40"/>
      <c r="N72" s="40"/>
      <c r="O72" s="575" t="str">
        <f t="shared" si="2"/>
        <v/>
      </c>
      <c r="P72" s="575" t="str">
        <f t="shared" si="3"/>
        <v/>
      </c>
      <c r="Q72" s="35"/>
      <c r="R72" s="20" t="str">
        <f t="shared" si="4"/>
        <v/>
      </c>
      <c r="S72" s="20" t="str">
        <f t="shared" si="5"/>
        <v/>
      </c>
      <c r="T72" s="20" t="str">
        <f t="shared" si="6"/>
        <v/>
      </c>
      <c r="U72" s="20" t="str">
        <f t="shared" si="7"/>
        <v/>
      </c>
      <c r="V72" s="20" t="str">
        <f t="shared" si="8"/>
        <v/>
      </c>
      <c r="W72" s="20" t="str">
        <f t="shared" si="9"/>
        <v/>
      </c>
      <c r="X72" s="20" t="str">
        <f t="shared" si="10"/>
        <v/>
      </c>
      <c r="Y72" s="20" t="str">
        <f t="shared" si="11"/>
        <v/>
      </c>
      <c r="Z72" s="333" t="b">
        <f t="shared" si="12"/>
        <v>0</v>
      </c>
      <c r="AA72" s="219">
        <f t="shared" si="13"/>
        <v>1</v>
      </c>
    </row>
    <row r="73" spans="1:27" ht="15.75" x14ac:dyDescent="0.2">
      <c r="A73" s="216">
        <v>64</v>
      </c>
      <c r="B73" s="39"/>
      <c r="C73" s="39"/>
      <c r="D73" s="38"/>
      <c r="E73" s="40"/>
      <c r="F73" s="36" t="str">
        <f t="shared" si="1"/>
        <v/>
      </c>
      <c r="G73" s="349"/>
      <c r="H73" s="349"/>
      <c r="I73" s="349"/>
      <c r="J73" s="41"/>
      <c r="K73" s="40"/>
      <c r="L73" s="40"/>
      <c r="M73" s="40"/>
      <c r="N73" s="40"/>
      <c r="O73" s="575" t="str">
        <f t="shared" si="2"/>
        <v/>
      </c>
      <c r="P73" s="575" t="str">
        <f t="shared" si="3"/>
        <v/>
      </c>
      <c r="Q73" s="35"/>
      <c r="R73" s="20" t="str">
        <f t="shared" si="4"/>
        <v/>
      </c>
      <c r="S73" s="20" t="str">
        <f t="shared" si="5"/>
        <v/>
      </c>
      <c r="T73" s="20" t="str">
        <f t="shared" si="6"/>
        <v/>
      </c>
      <c r="U73" s="20" t="str">
        <f t="shared" si="7"/>
        <v/>
      </c>
      <c r="V73" s="20" t="str">
        <f t="shared" si="8"/>
        <v/>
      </c>
      <c r="W73" s="20" t="str">
        <f t="shared" si="9"/>
        <v/>
      </c>
      <c r="X73" s="20" t="str">
        <f t="shared" si="10"/>
        <v/>
      </c>
      <c r="Y73" s="20" t="str">
        <f t="shared" si="11"/>
        <v/>
      </c>
      <c r="Z73" s="333" t="b">
        <f t="shared" si="12"/>
        <v>0</v>
      </c>
      <c r="AA73" s="219">
        <f t="shared" si="13"/>
        <v>1</v>
      </c>
    </row>
    <row r="74" spans="1:27" ht="15.75" x14ac:dyDescent="0.2">
      <c r="A74" s="216">
        <v>65</v>
      </c>
      <c r="B74" s="39"/>
      <c r="C74" s="39"/>
      <c r="D74" s="38"/>
      <c r="E74" s="40"/>
      <c r="F74" s="36" t="str">
        <f t="shared" si="1"/>
        <v/>
      </c>
      <c r="G74" s="349"/>
      <c r="H74" s="349"/>
      <c r="I74" s="349"/>
      <c r="J74" s="41"/>
      <c r="K74" s="40"/>
      <c r="L74" s="40"/>
      <c r="M74" s="40"/>
      <c r="N74" s="40"/>
      <c r="O74" s="575" t="str">
        <f t="shared" ref="O74:O137" si="14">IF(OR($B74="",$C74="",$D74="",$E74="",$E74&lt;an_initial,$E74&gt;an_final,$Z74=FALSE),"",IF($F74="","",IF(OR($K74="X",$K74="x"),coef_grant*COORD_DID_INT*$F74/10000,IF(OR($L74="X",$L74="x"),coef_grant*UPT_DID_INT*$F74/10000,IF(OR($M74="X",$M74="x"),coef_grant*MANAG_DID_INT*$F74/10000,IF(OR($N74="X",$N74="x"),coef_grant*MEMBRU_DID_INT*$F74/10000/$AA74,""))))))</f>
        <v/>
      </c>
      <c r="P74" s="575" t="str">
        <f t="shared" ref="P74:P137" si="15">IF(OR($B74="",$C74="",$D74="",$E74="",$E74&gt;an_final,$Z74=FALSE),"",IF($F74="","",IF(OR($K74="X",$K74="x"),coef_grant*COORD_DID_INT*$F74/10000,IF(OR($L74="X",$L74="x"),coef_grant*UPT_DID_INT*$F74/10000,IF(OR($M74="X",$M74="x"),coef_grant*MANAG_DID_INT*$F74/10000,IF(OR($N74="X",$N74="x"),coef_grant*MEMBRU_DID_INT*$F74/10000/$AA74,""))))))</f>
        <v/>
      </c>
      <c r="Q74" s="35"/>
      <c r="R74" s="20" t="str">
        <f t="shared" ref="R74:R137" si="16">IF(OR($B74="",$C74="",$D74="",$E74="",$E74&gt;an_final,$F74="",$K74="",$Z74=FALSE),"",IF(OR($K74="X",$K74="x"),1,0))</f>
        <v/>
      </c>
      <c r="S74" s="20" t="str">
        <f t="shared" ref="S74:S137" si="17">IF(OR($B74="",$C74="",$D74="",$E74="",$E74&gt;an_final,$F74="",$L74="",$Z74=FALSE),"",IF(OR($L74="X",$L74="x"),1,0))</f>
        <v/>
      </c>
      <c r="T74" s="20" t="str">
        <f t="shared" ref="T74:T137" si="18">IF(OR($B74="",$C74="",$D74="",$E74="",$E74&gt;an_final,$F74="",$M74="",$Z74=FALSE),"",IF(OR($M74="X",$M74="x"),1,0))</f>
        <v/>
      </c>
      <c r="U74" s="20" t="str">
        <f t="shared" ref="U74:U137" si="19">IF(OR($B74="",$C74="",$D74="",$E74="",$E74&gt;an_final,$F74="",$N74="",$Z74=FALSE),"",IF(OR($N74="X",$N74="x"),1,0))</f>
        <v/>
      </c>
      <c r="V74" s="20" t="str">
        <f t="shared" ref="V74:V137" si="20">IF(OR($E74&lt;an_initial,$E74&gt;an_final,$K74="",$Z74=FALSE),"",IF(OR($K74="X",$K74="x"),1,0))</f>
        <v/>
      </c>
      <c r="W74" s="20" t="str">
        <f t="shared" ref="W74:W137" si="21">IF(OR($E74&lt;an_initial,$E74&gt;an_final,$L74="",$Z74=FALSE),"",IF(OR($L74="X",$L74="x"),1,0))</f>
        <v/>
      </c>
      <c r="X74" s="20" t="str">
        <f t="shared" ref="X74:X137" si="22">IF(OR($E74&lt;an_initial,$E74&gt;an_final,$M74="",$Z74=FALSE),"",IF(OR($M74="X",$M74="x"),1,0))</f>
        <v/>
      </c>
      <c r="Y74" s="20" t="str">
        <f t="shared" ref="Y74:Y137" si="23">IF(OR($E74&lt;an_initial,$E74&gt;an_final,$N74="",$Z74=FALSE),"",IF(OR($N74="X",$N74="x"),1,0))</f>
        <v/>
      </c>
      <c r="Z74" s="333" t="b">
        <f t="shared" ref="Z74:Z137" si="24">IF(nume_candidat="",FALSE,ISNUMBER(SEARCH(nume_candidat,$B74)))</f>
        <v>0</v>
      </c>
      <c r="AA74" s="219">
        <f t="shared" si="13"/>
        <v>1</v>
      </c>
    </row>
    <row r="75" spans="1:27" ht="15.75" x14ac:dyDescent="0.2">
      <c r="A75" s="216">
        <v>66</v>
      </c>
      <c r="B75" s="39"/>
      <c r="C75" s="39"/>
      <c r="D75" s="38"/>
      <c r="E75" s="40"/>
      <c r="F75" s="36" t="str">
        <f t="shared" ref="F75:F138" si="25">IF(B75="","",(G75-H75)/(1-I75/100))</f>
        <v/>
      </c>
      <c r="G75" s="349"/>
      <c r="H75" s="349"/>
      <c r="I75" s="349"/>
      <c r="J75" s="41"/>
      <c r="K75" s="40"/>
      <c r="L75" s="40"/>
      <c r="M75" s="40"/>
      <c r="N75" s="40"/>
      <c r="O75" s="575" t="str">
        <f t="shared" si="14"/>
        <v/>
      </c>
      <c r="P75" s="575" t="str">
        <f t="shared" si="15"/>
        <v/>
      </c>
      <c r="Q75" s="35"/>
      <c r="R75" s="20" t="str">
        <f t="shared" si="16"/>
        <v/>
      </c>
      <c r="S75" s="20" t="str">
        <f t="shared" si="17"/>
        <v/>
      </c>
      <c r="T75" s="20" t="str">
        <f t="shared" si="18"/>
        <v/>
      </c>
      <c r="U75" s="20" t="str">
        <f t="shared" si="19"/>
        <v/>
      </c>
      <c r="V75" s="20" t="str">
        <f t="shared" si="20"/>
        <v/>
      </c>
      <c r="W75" s="20" t="str">
        <f t="shared" si="21"/>
        <v/>
      </c>
      <c r="X75" s="20" t="str">
        <f t="shared" si="22"/>
        <v/>
      </c>
      <c r="Y75" s="20" t="str">
        <f t="shared" si="23"/>
        <v/>
      </c>
      <c r="Z75" s="333" t="b">
        <f t="shared" si="24"/>
        <v>0</v>
      </c>
      <c r="AA75" s="219">
        <f t="shared" ref="AA75:AA138" si="26">LEN(B75)-LEN(SUBSTITUTE(B75,",",""))+1</f>
        <v>1</v>
      </c>
    </row>
    <row r="76" spans="1:27" ht="15.75" x14ac:dyDescent="0.2">
      <c r="A76" s="216">
        <v>67</v>
      </c>
      <c r="B76" s="39"/>
      <c r="C76" s="39"/>
      <c r="D76" s="38"/>
      <c r="E76" s="40"/>
      <c r="F76" s="36" t="str">
        <f t="shared" si="25"/>
        <v/>
      </c>
      <c r="G76" s="349"/>
      <c r="H76" s="349"/>
      <c r="I76" s="349"/>
      <c r="J76" s="41"/>
      <c r="K76" s="40"/>
      <c r="L76" s="40"/>
      <c r="M76" s="40"/>
      <c r="N76" s="40"/>
      <c r="O76" s="575" t="str">
        <f t="shared" si="14"/>
        <v/>
      </c>
      <c r="P76" s="575" t="str">
        <f t="shared" si="15"/>
        <v/>
      </c>
      <c r="Q76" s="35"/>
      <c r="R76" s="20" t="str">
        <f t="shared" si="16"/>
        <v/>
      </c>
      <c r="S76" s="20" t="str">
        <f t="shared" si="17"/>
        <v/>
      </c>
      <c r="T76" s="20" t="str">
        <f t="shared" si="18"/>
        <v/>
      </c>
      <c r="U76" s="20" t="str">
        <f t="shared" si="19"/>
        <v/>
      </c>
      <c r="V76" s="20" t="str">
        <f t="shared" si="20"/>
        <v/>
      </c>
      <c r="W76" s="20" t="str">
        <f t="shared" si="21"/>
        <v/>
      </c>
      <c r="X76" s="20" t="str">
        <f t="shared" si="22"/>
        <v/>
      </c>
      <c r="Y76" s="20" t="str">
        <f t="shared" si="23"/>
        <v/>
      </c>
      <c r="Z76" s="333" t="b">
        <f t="shared" si="24"/>
        <v>0</v>
      </c>
      <c r="AA76" s="219">
        <f t="shared" si="26"/>
        <v>1</v>
      </c>
    </row>
    <row r="77" spans="1:27" ht="15.75" x14ac:dyDescent="0.2">
      <c r="A77" s="216">
        <v>68</v>
      </c>
      <c r="B77" s="39"/>
      <c r="C77" s="39"/>
      <c r="D77" s="38"/>
      <c r="E77" s="40"/>
      <c r="F77" s="36" t="str">
        <f t="shared" si="25"/>
        <v/>
      </c>
      <c r="G77" s="349"/>
      <c r="H77" s="349"/>
      <c r="I77" s="349"/>
      <c r="J77" s="41"/>
      <c r="K77" s="40"/>
      <c r="L77" s="40"/>
      <c r="M77" s="40"/>
      <c r="N77" s="40"/>
      <c r="O77" s="575" t="str">
        <f t="shared" si="14"/>
        <v/>
      </c>
      <c r="P77" s="575" t="str">
        <f t="shared" si="15"/>
        <v/>
      </c>
      <c r="Q77" s="35"/>
      <c r="R77" s="20" t="str">
        <f t="shared" si="16"/>
        <v/>
      </c>
      <c r="S77" s="20" t="str">
        <f t="shared" si="17"/>
        <v/>
      </c>
      <c r="T77" s="20" t="str">
        <f t="shared" si="18"/>
        <v/>
      </c>
      <c r="U77" s="20" t="str">
        <f t="shared" si="19"/>
        <v/>
      </c>
      <c r="V77" s="20" t="str">
        <f t="shared" si="20"/>
        <v/>
      </c>
      <c r="W77" s="20" t="str">
        <f t="shared" si="21"/>
        <v/>
      </c>
      <c r="X77" s="20" t="str">
        <f t="shared" si="22"/>
        <v/>
      </c>
      <c r="Y77" s="20" t="str">
        <f t="shared" si="23"/>
        <v/>
      </c>
      <c r="Z77" s="333" t="b">
        <f t="shared" si="24"/>
        <v>0</v>
      </c>
      <c r="AA77" s="219">
        <f t="shared" si="26"/>
        <v>1</v>
      </c>
    </row>
    <row r="78" spans="1:27" ht="15.75" x14ac:dyDescent="0.2">
      <c r="A78" s="216">
        <v>69</v>
      </c>
      <c r="B78" s="39"/>
      <c r="C78" s="39"/>
      <c r="D78" s="38"/>
      <c r="E78" s="40"/>
      <c r="F78" s="36" t="str">
        <f t="shared" si="25"/>
        <v/>
      </c>
      <c r="G78" s="349"/>
      <c r="H78" s="349"/>
      <c r="I78" s="349"/>
      <c r="J78" s="41"/>
      <c r="K78" s="40"/>
      <c r="L78" s="40"/>
      <c r="M78" s="40"/>
      <c r="N78" s="40"/>
      <c r="O78" s="575" t="str">
        <f t="shared" si="14"/>
        <v/>
      </c>
      <c r="P78" s="575" t="str">
        <f t="shared" si="15"/>
        <v/>
      </c>
      <c r="Q78" s="35"/>
      <c r="R78" s="20" t="str">
        <f t="shared" si="16"/>
        <v/>
      </c>
      <c r="S78" s="20" t="str">
        <f t="shared" si="17"/>
        <v/>
      </c>
      <c r="T78" s="20" t="str">
        <f t="shared" si="18"/>
        <v/>
      </c>
      <c r="U78" s="20" t="str">
        <f t="shared" si="19"/>
        <v/>
      </c>
      <c r="V78" s="20" t="str">
        <f t="shared" si="20"/>
        <v/>
      </c>
      <c r="W78" s="20" t="str">
        <f t="shared" si="21"/>
        <v/>
      </c>
      <c r="X78" s="20" t="str">
        <f t="shared" si="22"/>
        <v/>
      </c>
      <c r="Y78" s="20" t="str">
        <f t="shared" si="23"/>
        <v/>
      </c>
      <c r="Z78" s="333" t="b">
        <f t="shared" si="24"/>
        <v>0</v>
      </c>
      <c r="AA78" s="219">
        <f t="shared" si="26"/>
        <v>1</v>
      </c>
    </row>
    <row r="79" spans="1:27" ht="15.75" x14ac:dyDescent="0.2">
      <c r="A79" s="216">
        <v>70</v>
      </c>
      <c r="B79" s="39"/>
      <c r="C79" s="39"/>
      <c r="D79" s="38"/>
      <c r="E79" s="40"/>
      <c r="F79" s="36" t="str">
        <f t="shared" si="25"/>
        <v/>
      </c>
      <c r="G79" s="349"/>
      <c r="H79" s="349"/>
      <c r="I79" s="349"/>
      <c r="J79" s="41"/>
      <c r="K79" s="40"/>
      <c r="L79" s="40"/>
      <c r="M79" s="40"/>
      <c r="N79" s="40"/>
      <c r="O79" s="575" t="str">
        <f t="shared" si="14"/>
        <v/>
      </c>
      <c r="P79" s="575" t="str">
        <f t="shared" si="15"/>
        <v/>
      </c>
      <c r="Q79" s="35"/>
      <c r="R79" s="20" t="str">
        <f t="shared" si="16"/>
        <v/>
      </c>
      <c r="S79" s="20" t="str">
        <f t="shared" si="17"/>
        <v/>
      </c>
      <c r="T79" s="20" t="str">
        <f t="shared" si="18"/>
        <v/>
      </c>
      <c r="U79" s="20" t="str">
        <f t="shared" si="19"/>
        <v/>
      </c>
      <c r="V79" s="20" t="str">
        <f t="shared" si="20"/>
        <v/>
      </c>
      <c r="W79" s="20" t="str">
        <f t="shared" si="21"/>
        <v/>
      </c>
      <c r="X79" s="20" t="str">
        <f t="shared" si="22"/>
        <v/>
      </c>
      <c r="Y79" s="20" t="str">
        <f t="shared" si="23"/>
        <v/>
      </c>
      <c r="Z79" s="333" t="b">
        <f t="shared" si="24"/>
        <v>0</v>
      </c>
      <c r="AA79" s="219">
        <f t="shared" si="26"/>
        <v>1</v>
      </c>
    </row>
    <row r="80" spans="1:27" ht="15.75" x14ac:dyDescent="0.2">
      <c r="A80" s="216">
        <v>71</v>
      </c>
      <c r="B80" s="39"/>
      <c r="C80" s="39"/>
      <c r="D80" s="38"/>
      <c r="E80" s="40"/>
      <c r="F80" s="36" t="str">
        <f t="shared" si="25"/>
        <v/>
      </c>
      <c r="G80" s="349"/>
      <c r="H80" s="349"/>
      <c r="I80" s="349"/>
      <c r="J80" s="41"/>
      <c r="K80" s="40"/>
      <c r="L80" s="40"/>
      <c r="M80" s="40"/>
      <c r="N80" s="40"/>
      <c r="O80" s="575" t="str">
        <f t="shared" si="14"/>
        <v/>
      </c>
      <c r="P80" s="575" t="str">
        <f t="shared" si="15"/>
        <v/>
      </c>
      <c r="Q80" s="35"/>
      <c r="R80" s="20" t="str">
        <f t="shared" si="16"/>
        <v/>
      </c>
      <c r="S80" s="20" t="str">
        <f t="shared" si="17"/>
        <v/>
      </c>
      <c r="T80" s="20" t="str">
        <f t="shared" si="18"/>
        <v/>
      </c>
      <c r="U80" s="20" t="str">
        <f t="shared" si="19"/>
        <v/>
      </c>
      <c r="V80" s="20" t="str">
        <f t="shared" si="20"/>
        <v/>
      </c>
      <c r="W80" s="20" t="str">
        <f t="shared" si="21"/>
        <v/>
      </c>
      <c r="X80" s="20" t="str">
        <f t="shared" si="22"/>
        <v/>
      </c>
      <c r="Y80" s="20" t="str">
        <f t="shared" si="23"/>
        <v/>
      </c>
      <c r="Z80" s="333" t="b">
        <f t="shared" si="24"/>
        <v>0</v>
      </c>
      <c r="AA80" s="219">
        <f t="shared" si="26"/>
        <v>1</v>
      </c>
    </row>
    <row r="81" spans="1:27" ht="15.75" x14ac:dyDescent="0.2">
      <c r="A81" s="216">
        <v>72</v>
      </c>
      <c r="B81" s="39"/>
      <c r="C81" s="39"/>
      <c r="D81" s="38"/>
      <c r="E81" s="40"/>
      <c r="F81" s="36" t="str">
        <f t="shared" si="25"/>
        <v/>
      </c>
      <c r="G81" s="349"/>
      <c r="H81" s="349"/>
      <c r="I81" s="349"/>
      <c r="J81" s="41"/>
      <c r="K81" s="40"/>
      <c r="L81" s="40"/>
      <c r="M81" s="40"/>
      <c r="N81" s="40"/>
      <c r="O81" s="575" t="str">
        <f t="shared" si="14"/>
        <v/>
      </c>
      <c r="P81" s="575" t="str">
        <f t="shared" si="15"/>
        <v/>
      </c>
      <c r="Q81" s="35"/>
      <c r="R81" s="20" t="str">
        <f t="shared" si="16"/>
        <v/>
      </c>
      <c r="S81" s="20" t="str">
        <f t="shared" si="17"/>
        <v/>
      </c>
      <c r="T81" s="20" t="str">
        <f t="shared" si="18"/>
        <v/>
      </c>
      <c r="U81" s="20" t="str">
        <f t="shared" si="19"/>
        <v/>
      </c>
      <c r="V81" s="20" t="str">
        <f t="shared" si="20"/>
        <v/>
      </c>
      <c r="W81" s="20" t="str">
        <f t="shared" si="21"/>
        <v/>
      </c>
      <c r="X81" s="20" t="str">
        <f t="shared" si="22"/>
        <v/>
      </c>
      <c r="Y81" s="20" t="str">
        <f t="shared" si="23"/>
        <v/>
      </c>
      <c r="Z81" s="333" t="b">
        <f t="shared" si="24"/>
        <v>0</v>
      </c>
      <c r="AA81" s="219">
        <f t="shared" si="26"/>
        <v>1</v>
      </c>
    </row>
    <row r="82" spans="1:27" ht="15.75" x14ac:dyDescent="0.2">
      <c r="A82" s="216">
        <v>73</v>
      </c>
      <c r="B82" s="39"/>
      <c r="C82" s="39"/>
      <c r="D82" s="38"/>
      <c r="E82" s="40"/>
      <c r="F82" s="36" t="str">
        <f t="shared" si="25"/>
        <v/>
      </c>
      <c r="G82" s="349"/>
      <c r="H82" s="349"/>
      <c r="I82" s="349"/>
      <c r="J82" s="41"/>
      <c r="K82" s="40"/>
      <c r="L82" s="40"/>
      <c r="M82" s="40"/>
      <c r="N82" s="40"/>
      <c r="O82" s="575" t="str">
        <f t="shared" si="14"/>
        <v/>
      </c>
      <c r="P82" s="575" t="str">
        <f t="shared" si="15"/>
        <v/>
      </c>
      <c r="Q82" s="35"/>
      <c r="R82" s="20" t="str">
        <f t="shared" si="16"/>
        <v/>
      </c>
      <c r="S82" s="20" t="str">
        <f t="shared" si="17"/>
        <v/>
      </c>
      <c r="T82" s="20" t="str">
        <f t="shared" si="18"/>
        <v/>
      </c>
      <c r="U82" s="20" t="str">
        <f t="shared" si="19"/>
        <v/>
      </c>
      <c r="V82" s="20" t="str">
        <f t="shared" si="20"/>
        <v/>
      </c>
      <c r="W82" s="20" t="str">
        <f t="shared" si="21"/>
        <v/>
      </c>
      <c r="X82" s="20" t="str">
        <f t="shared" si="22"/>
        <v/>
      </c>
      <c r="Y82" s="20" t="str">
        <f t="shared" si="23"/>
        <v/>
      </c>
      <c r="Z82" s="333" t="b">
        <f t="shared" si="24"/>
        <v>0</v>
      </c>
      <c r="AA82" s="219">
        <f t="shared" si="26"/>
        <v>1</v>
      </c>
    </row>
    <row r="83" spans="1:27" ht="15.75" x14ac:dyDescent="0.2">
      <c r="A83" s="216">
        <v>74</v>
      </c>
      <c r="B83" s="39"/>
      <c r="C83" s="39"/>
      <c r="D83" s="38"/>
      <c r="E83" s="40"/>
      <c r="F83" s="36" t="str">
        <f t="shared" si="25"/>
        <v/>
      </c>
      <c r="G83" s="349"/>
      <c r="H83" s="349"/>
      <c r="I83" s="349"/>
      <c r="J83" s="41"/>
      <c r="K83" s="40"/>
      <c r="L83" s="40"/>
      <c r="M83" s="40"/>
      <c r="N83" s="40"/>
      <c r="O83" s="575" t="str">
        <f t="shared" si="14"/>
        <v/>
      </c>
      <c r="P83" s="575" t="str">
        <f t="shared" si="15"/>
        <v/>
      </c>
      <c r="Q83" s="35"/>
      <c r="R83" s="20" t="str">
        <f t="shared" si="16"/>
        <v/>
      </c>
      <c r="S83" s="20" t="str">
        <f t="shared" si="17"/>
        <v/>
      </c>
      <c r="T83" s="20" t="str">
        <f t="shared" si="18"/>
        <v/>
      </c>
      <c r="U83" s="20" t="str">
        <f t="shared" si="19"/>
        <v/>
      </c>
      <c r="V83" s="20" t="str">
        <f t="shared" si="20"/>
        <v/>
      </c>
      <c r="W83" s="20" t="str">
        <f t="shared" si="21"/>
        <v/>
      </c>
      <c r="X83" s="20" t="str">
        <f t="shared" si="22"/>
        <v/>
      </c>
      <c r="Y83" s="20" t="str">
        <f t="shared" si="23"/>
        <v/>
      </c>
      <c r="Z83" s="333" t="b">
        <f t="shared" si="24"/>
        <v>0</v>
      </c>
      <c r="AA83" s="219">
        <f t="shared" si="26"/>
        <v>1</v>
      </c>
    </row>
    <row r="84" spans="1:27" ht="15.75" x14ac:dyDescent="0.2">
      <c r="A84" s="216">
        <v>75</v>
      </c>
      <c r="B84" s="39"/>
      <c r="C84" s="39"/>
      <c r="D84" s="38"/>
      <c r="E84" s="40"/>
      <c r="F84" s="36" t="str">
        <f t="shared" si="25"/>
        <v/>
      </c>
      <c r="G84" s="349"/>
      <c r="H84" s="349"/>
      <c r="I84" s="349"/>
      <c r="J84" s="41"/>
      <c r="K84" s="40"/>
      <c r="L84" s="40"/>
      <c r="M84" s="40"/>
      <c r="N84" s="40"/>
      <c r="O84" s="575" t="str">
        <f t="shared" si="14"/>
        <v/>
      </c>
      <c r="P84" s="575" t="str">
        <f t="shared" si="15"/>
        <v/>
      </c>
      <c r="Q84" s="35"/>
      <c r="R84" s="20" t="str">
        <f t="shared" si="16"/>
        <v/>
      </c>
      <c r="S84" s="20" t="str">
        <f t="shared" si="17"/>
        <v/>
      </c>
      <c r="T84" s="20" t="str">
        <f t="shared" si="18"/>
        <v/>
      </c>
      <c r="U84" s="20" t="str">
        <f t="shared" si="19"/>
        <v/>
      </c>
      <c r="V84" s="20" t="str">
        <f t="shared" si="20"/>
        <v/>
      </c>
      <c r="W84" s="20" t="str">
        <f t="shared" si="21"/>
        <v/>
      </c>
      <c r="X84" s="20" t="str">
        <f t="shared" si="22"/>
        <v/>
      </c>
      <c r="Y84" s="20" t="str">
        <f t="shared" si="23"/>
        <v/>
      </c>
      <c r="Z84" s="333" t="b">
        <f t="shared" si="24"/>
        <v>0</v>
      </c>
      <c r="AA84" s="219">
        <f t="shared" si="26"/>
        <v>1</v>
      </c>
    </row>
    <row r="85" spans="1:27" ht="15.75" x14ac:dyDescent="0.2">
      <c r="A85" s="216">
        <v>76</v>
      </c>
      <c r="B85" s="39"/>
      <c r="C85" s="39"/>
      <c r="D85" s="38"/>
      <c r="E85" s="40"/>
      <c r="F85" s="36" t="str">
        <f t="shared" si="25"/>
        <v/>
      </c>
      <c r="G85" s="349"/>
      <c r="H85" s="349"/>
      <c r="I85" s="349"/>
      <c r="J85" s="41"/>
      <c r="K85" s="40"/>
      <c r="L85" s="40"/>
      <c r="M85" s="40"/>
      <c r="N85" s="40"/>
      <c r="O85" s="575" t="str">
        <f t="shared" si="14"/>
        <v/>
      </c>
      <c r="P85" s="575" t="str">
        <f t="shared" si="15"/>
        <v/>
      </c>
      <c r="Q85" s="35"/>
      <c r="R85" s="20" t="str">
        <f t="shared" si="16"/>
        <v/>
      </c>
      <c r="S85" s="20" t="str">
        <f t="shared" si="17"/>
        <v/>
      </c>
      <c r="T85" s="20" t="str">
        <f t="shared" si="18"/>
        <v/>
      </c>
      <c r="U85" s="20" t="str">
        <f t="shared" si="19"/>
        <v/>
      </c>
      <c r="V85" s="20" t="str">
        <f t="shared" si="20"/>
        <v/>
      </c>
      <c r="W85" s="20" t="str">
        <f t="shared" si="21"/>
        <v/>
      </c>
      <c r="X85" s="20" t="str">
        <f t="shared" si="22"/>
        <v/>
      </c>
      <c r="Y85" s="20" t="str">
        <f t="shared" si="23"/>
        <v/>
      </c>
      <c r="Z85" s="333" t="b">
        <f t="shared" si="24"/>
        <v>0</v>
      </c>
      <c r="AA85" s="219">
        <f t="shared" si="26"/>
        <v>1</v>
      </c>
    </row>
    <row r="86" spans="1:27" ht="15.75" x14ac:dyDescent="0.2">
      <c r="A86" s="216">
        <v>77</v>
      </c>
      <c r="B86" s="39"/>
      <c r="C86" s="39"/>
      <c r="D86" s="38"/>
      <c r="E86" s="40"/>
      <c r="F86" s="36" t="str">
        <f t="shared" si="25"/>
        <v/>
      </c>
      <c r="G86" s="349"/>
      <c r="H86" s="349"/>
      <c r="I86" s="349"/>
      <c r="J86" s="41"/>
      <c r="K86" s="40"/>
      <c r="L86" s="40"/>
      <c r="M86" s="40"/>
      <c r="N86" s="40"/>
      <c r="O86" s="575" t="str">
        <f t="shared" si="14"/>
        <v/>
      </c>
      <c r="P86" s="575" t="str">
        <f t="shared" si="15"/>
        <v/>
      </c>
      <c r="Q86" s="35"/>
      <c r="R86" s="20" t="str">
        <f t="shared" si="16"/>
        <v/>
      </c>
      <c r="S86" s="20" t="str">
        <f t="shared" si="17"/>
        <v/>
      </c>
      <c r="T86" s="20" t="str">
        <f t="shared" si="18"/>
        <v/>
      </c>
      <c r="U86" s="20" t="str">
        <f t="shared" si="19"/>
        <v/>
      </c>
      <c r="V86" s="20" t="str">
        <f t="shared" si="20"/>
        <v/>
      </c>
      <c r="W86" s="20" t="str">
        <f t="shared" si="21"/>
        <v/>
      </c>
      <c r="X86" s="20" t="str">
        <f t="shared" si="22"/>
        <v/>
      </c>
      <c r="Y86" s="20" t="str">
        <f t="shared" si="23"/>
        <v/>
      </c>
      <c r="Z86" s="333" t="b">
        <f t="shared" si="24"/>
        <v>0</v>
      </c>
      <c r="AA86" s="219">
        <f t="shared" si="26"/>
        <v>1</v>
      </c>
    </row>
    <row r="87" spans="1:27" ht="15.75" x14ac:dyDescent="0.2">
      <c r="A87" s="216">
        <v>78</v>
      </c>
      <c r="B87" s="39"/>
      <c r="C87" s="39"/>
      <c r="D87" s="38"/>
      <c r="E87" s="40"/>
      <c r="F87" s="36" t="str">
        <f t="shared" si="25"/>
        <v/>
      </c>
      <c r="G87" s="349"/>
      <c r="H87" s="349"/>
      <c r="I87" s="349"/>
      <c r="J87" s="41"/>
      <c r="K87" s="40"/>
      <c r="L87" s="40"/>
      <c r="M87" s="40"/>
      <c r="N87" s="40"/>
      <c r="O87" s="575" t="str">
        <f t="shared" si="14"/>
        <v/>
      </c>
      <c r="P87" s="575" t="str">
        <f t="shared" si="15"/>
        <v/>
      </c>
      <c r="Q87" s="35"/>
      <c r="R87" s="20" t="str">
        <f t="shared" si="16"/>
        <v/>
      </c>
      <c r="S87" s="20" t="str">
        <f t="shared" si="17"/>
        <v/>
      </c>
      <c r="T87" s="20" t="str">
        <f t="shared" si="18"/>
        <v/>
      </c>
      <c r="U87" s="20" t="str">
        <f t="shared" si="19"/>
        <v/>
      </c>
      <c r="V87" s="20" t="str">
        <f t="shared" si="20"/>
        <v/>
      </c>
      <c r="W87" s="20" t="str">
        <f t="shared" si="21"/>
        <v/>
      </c>
      <c r="X87" s="20" t="str">
        <f t="shared" si="22"/>
        <v/>
      </c>
      <c r="Y87" s="20" t="str">
        <f t="shared" si="23"/>
        <v/>
      </c>
      <c r="Z87" s="333" t="b">
        <f t="shared" si="24"/>
        <v>0</v>
      </c>
      <c r="AA87" s="219">
        <f t="shared" si="26"/>
        <v>1</v>
      </c>
    </row>
    <row r="88" spans="1:27" ht="15.75" x14ac:dyDescent="0.2">
      <c r="A88" s="216">
        <v>79</v>
      </c>
      <c r="B88" s="39"/>
      <c r="C88" s="39"/>
      <c r="D88" s="38"/>
      <c r="E88" s="40"/>
      <c r="F88" s="36" t="str">
        <f t="shared" si="25"/>
        <v/>
      </c>
      <c r="G88" s="349"/>
      <c r="H88" s="349"/>
      <c r="I88" s="349"/>
      <c r="J88" s="41"/>
      <c r="K88" s="40"/>
      <c r="L88" s="40"/>
      <c r="M88" s="40"/>
      <c r="N88" s="40"/>
      <c r="O88" s="575" t="str">
        <f t="shared" si="14"/>
        <v/>
      </c>
      <c r="P88" s="575" t="str">
        <f t="shared" si="15"/>
        <v/>
      </c>
      <c r="Q88" s="35"/>
      <c r="R88" s="20" t="str">
        <f t="shared" si="16"/>
        <v/>
      </c>
      <c r="S88" s="20" t="str">
        <f t="shared" si="17"/>
        <v/>
      </c>
      <c r="T88" s="20" t="str">
        <f t="shared" si="18"/>
        <v/>
      </c>
      <c r="U88" s="20" t="str">
        <f t="shared" si="19"/>
        <v/>
      </c>
      <c r="V88" s="20" t="str">
        <f t="shared" si="20"/>
        <v/>
      </c>
      <c r="W88" s="20" t="str">
        <f t="shared" si="21"/>
        <v/>
      </c>
      <c r="X88" s="20" t="str">
        <f t="shared" si="22"/>
        <v/>
      </c>
      <c r="Y88" s="20" t="str">
        <f t="shared" si="23"/>
        <v/>
      </c>
      <c r="Z88" s="333" t="b">
        <f t="shared" si="24"/>
        <v>0</v>
      </c>
      <c r="AA88" s="219">
        <f t="shared" si="26"/>
        <v>1</v>
      </c>
    </row>
    <row r="89" spans="1:27" ht="15.75" x14ac:dyDescent="0.2">
      <c r="A89" s="216">
        <v>80</v>
      </c>
      <c r="B89" s="39"/>
      <c r="C89" s="39"/>
      <c r="D89" s="38"/>
      <c r="E89" s="40"/>
      <c r="F89" s="36" t="str">
        <f t="shared" si="25"/>
        <v/>
      </c>
      <c r="G89" s="349"/>
      <c r="H89" s="349"/>
      <c r="I89" s="349"/>
      <c r="J89" s="41"/>
      <c r="K89" s="40"/>
      <c r="L89" s="40"/>
      <c r="M89" s="40"/>
      <c r="N89" s="40"/>
      <c r="O89" s="575" t="str">
        <f t="shared" si="14"/>
        <v/>
      </c>
      <c r="P89" s="575" t="str">
        <f t="shared" si="15"/>
        <v/>
      </c>
      <c r="Q89" s="35"/>
      <c r="R89" s="20" t="str">
        <f t="shared" si="16"/>
        <v/>
      </c>
      <c r="S89" s="20" t="str">
        <f t="shared" si="17"/>
        <v/>
      </c>
      <c r="T89" s="20" t="str">
        <f t="shared" si="18"/>
        <v/>
      </c>
      <c r="U89" s="20" t="str">
        <f t="shared" si="19"/>
        <v/>
      </c>
      <c r="V89" s="20" t="str">
        <f t="shared" si="20"/>
        <v/>
      </c>
      <c r="W89" s="20" t="str">
        <f t="shared" si="21"/>
        <v/>
      </c>
      <c r="X89" s="20" t="str">
        <f t="shared" si="22"/>
        <v/>
      </c>
      <c r="Y89" s="20" t="str">
        <f t="shared" si="23"/>
        <v/>
      </c>
      <c r="Z89" s="333" t="b">
        <f t="shared" si="24"/>
        <v>0</v>
      </c>
      <c r="AA89" s="219">
        <f t="shared" si="26"/>
        <v>1</v>
      </c>
    </row>
    <row r="90" spans="1:27" ht="15.75" x14ac:dyDescent="0.2">
      <c r="A90" s="216">
        <v>81</v>
      </c>
      <c r="B90" s="39"/>
      <c r="C90" s="39"/>
      <c r="D90" s="38"/>
      <c r="E90" s="40"/>
      <c r="F90" s="36" t="str">
        <f t="shared" si="25"/>
        <v/>
      </c>
      <c r="G90" s="349"/>
      <c r="H90" s="349"/>
      <c r="I90" s="349"/>
      <c r="J90" s="41"/>
      <c r="K90" s="40"/>
      <c r="L90" s="40"/>
      <c r="M90" s="40"/>
      <c r="N90" s="40"/>
      <c r="O90" s="575" t="str">
        <f t="shared" si="14"/>
        <v/>
      </c>
      <c r="P90" s="575" t="str">
        <f t="shared" si="15"/>
        <v/>
      </c>
      <c r="Q90" s="35"/>
      <c r="R90" s="20" t="str">
        <f t="shared" si="16"/>
        <v/>
      </c>
      <c r="S90" s="20" t="str">
        <f t="shared" si="17"/>
        <v/>
      </c>
      <c r="T90" s="20" t="str">
        <f t="shared" si="18"/>
        <v/>
      </c>
      <c r="U90" s="20" t="str">
        <f t="shared" si="19"/>
        <v/>
      </c>
      <c r="V90" s="20" t="str">
        <f t="shared" si="20"/>
        <v/>
      </c>
      <c r="W90" s="20" t="str">
        <f t="shared" si="21"/>
        <v/>
      </c>
      <c r="X90" s="20" t="str">
        <f t="shared" si="22"/>
        <v/>
      </c>
      <c r="Y90" s="20" t="str">
        <f t="shared" si="23"/>
        <v/>
      </c>
      <c r="Z90" s="333" t="b">
        <f t="shared" si="24"/>
        <v>0</v>
      </c>
      <c r="AA90" s="219">
        <f t="shared" si="26"/>
        <v>1</v>
      </c>
    </row>
    <row r="91" spans="1:27" ht="15.75" x14ac:dyDescent="0.2">
      <c r="A91" s="216">
        <v>82</v>
      </c>
      <c r="B91" s="39"/>
      <c r="C91" s="39"/>
      <c r="D91" s="38"/>
      <c r="E91" s="40"/>
      <c r="F91" s="36" t="str">
        <f t="shared" si="25"/>
        <v/>
      </c>
      <c r="G91" s="349"/>
      <c r="H91" s="349"/>
      <c r="I91" s="349"/>
      <c r="J91" s="41"/>
      <c r="K91" s="40"/>
      <c r="L91" s="40"/>
      <c r="M91" s="40"/>
      <c r="N91" s="40"/>
      <c r="O91" s="575" t="str">
        <f t="shared" si="14"/>
        <v/>
      </c>
      <c r="P91" s="575" t="str">
        <f t="shared" si="15"/>
        <v/>
      </c>
      <c r="Q91" s="35"/>
      <c r="R91" s="20" t="str">
        <f t="shared" si="16"/>
        <v/>
      </c>
      <c r="S91" s="20" t="str">
        <f t="shared" si="17"/>
        <v/>
      </c>
      <c r="T91" s="20" t="str">
        <f t="shared" si="18"/>
        <v/>
      </c>
      <c r="U91" s="20" t="str">
        <f t="shared" si="19"/>
        <v/>
      </c>
      <c r="V91" s="20" t="str">
        <f t="shared" si="20"/>
        <v/>
      </c>
      <c r="W91" s="20" t="str">
        <f t="shared" si="21"/>
        <v/>
      </c>
      <c r="X91" s="20" t="str">
        <f t="shared" si="22"/>
        <v/>
      </c>
      <c r="Y91" s="20" t="str">
        <f t="shared" si="23"/>
        <v/>
      </c>
      <c r="Z91" s="333" t="b">
        <f t="shared" si="24"/>
        <v>0</v>
      </c>
      <c r="AA91" s="219">
        <f t="shared" si="26"/>
        <v>1</v>
      </c>
    </row>
    <row r="92" spans="1:27" ht="15.75" x14ac:dyDescent="0.2">
      <c r="A92" s="216">
        <v>83</v>
      </c>
      <c r="B92" s="39"/>
      <c r="C92" s="39"/>
      <c r="D92" s="38"/>
      <c r="E92" s="40"/>
      <c r="F92" s="36" t="str">
        <f t="shared" si="25"/>
        <v/>
      </c>
      <c r="G92" s="349"/>
      <c r="H92" s="349"/>
      <c r="I92" s="349"/>
      <c r="J92" s="41"/>
      <c r="K92" s="40"/>
      <c r="L92" s="40"/>
      <c r="M92" s="40"/>
      <c r="N92" s="40"/>
      <c r="O92" s="575" t="str">
        <f t="shared" si="14"/>
        <v/>
      </c>
      <c r="P92" s="575" t="str">
        <f t="shared" si="15"/>
        <v/>
      </c>
      <c r="Q92" s="35"/>
      <c r="R92" s="20" t="str">
        <f t="shared" si="16"/>
        <v/>
      </c>
      <c r="S92" s="20" t="str">
        <f t="shared" si="17"/>
        <v/>
      </c>
      <c r="T92" s="20" t="str">
        <f t="shared" si="18"/>
        <v/>
      </c>
      <c r="U92" s="20" t="str">
        <f t="shared" si="19"/>
        <v/>
      </c>
      <c r="V92" s="20" t="str">
        <f t="shared" si="20"/>
        <v/>
      </c>
      <c r="W92" s="20" t="str">
        <f t="shared" si="21"/>
        <v/>
      </c>
      <c r="X92" s="20" t="str">
        <f t="shared" si="22"/>
        <v/>
      </c>
      <c r="Y92" s="20" t="str">
        <f t="shared" si="23"/>
        <v/>
      </c>
      <c r="Z92" s="333" t="b">
        <f t="shared" si="24"/>
        <v>0</v>
      </c>
      <c r="AA92" s="219">
        <f t="shared" si="26"/>
        <v>1</v>
      </c>
    </row>
    <row r="93" spans="1:27" ht="15.75" x14ac:dyDescent="0.2">
      <c r="A93" s="216">
        <v>84</v>
      </c>
      <c r="B93" s="39"/>
      <c r="C93" s="39"/>
      <c r="D93" s="38"/>
      <c r="E93" s="40"/>
      <c r="F93" s="36" t="str">
        <f t="shared" si="25"/>
        <v/>
      </c>
      <c r="G93" s="349"/>
      <c r="H93" s="349"/>
      <c r="I93" s="349"/>
      <c r="J93" s="41"/>
      <c r="K93" s="40"/>
      <c r="L93" s="40"/>
      <c r="M93" s="40"/>
      <c r="N93" s="40"/>
      <c r="O93" s="575" t="str">
        <f t="shared" si="14"/>
        <v/>
      </c>
      <c r="P93" s="575" t="str">
        <f t="shared" si="15"/>
        <v/>
      </c>
      <c r="Q93" s="35"/>
      <c r="R93" s="20" t="str">
        <f t="shared" si="16"/>
        <v/>
      </c>
      <c r="S93" s="20" t="str">
        <f t="shared" si="17"/>
        <v/>
      </c>
      <c r="T93" s="20" t="str">
        <f t="shared" si="18"/>
        <v/>
      </c>
      <c r="U93" s="20" t="str">
        <f t="shared" si="19"/>
        <v/>
      </c>
      <c r="V93" s="20" t="str">
        <f t="shared" si="20"/>
        <v/>
      </c>
      <c r="W93" s="20" t="str">
        <f t="shared" si="21"/>
        <v/>
      </c>
      <c r="X93" s="20" t="str">
        <f t="shared" si="22"/>
        <v/>
      </c>
      <c r="Y93" s="20" t="str">
        <f t="shared" si="23"/>
        <v/>
      </c>
      <c r="Z93" s="333" t="b">
        <f t="shared" si="24"/>
        <v>0</v>
      </c>
      <c r="AA93" s="219">
        <f t="shared" si="26"/>
        <v>1</v>
      </c>
    </row>
    <row r="94" spans="1:27" ht="15.75" x14ac:dyDescent="0.2">
      <c r="A94" s="216">
        <v>85</v>
      </c>
      <c r="B94" s="39"/>
      <c r="C94" s="39"/>
      <c r="D94" s="38"/>
      <c r="E94" s="40"/>
      <c r="F94" s="36" t="str">
        <f t="shared" si="25"/>
        <v/>
      </c>
      <c r="G94" s="349"/>
      <c r="H94" s="349"/>
      <c r="I94" s="349"/>
      <c r="J94" s="41"/>
      <c r="K94" s="40"/>
      <c r="L94" s="40"/>
      <c r="M94" s="40"/>
      <c r="N94" s="40"/>
      <c r="O94" s="575" t="str">
        <f t="shared" si="14"/>
        <v/>
      </c>
      <c r="P94" s="575" t="str">
        <f t="shared" si="15"/>
        <v/>
      </c>
      <c r="Q94" s="35"/>
      <c r="R94" s="20" t="str">
        <f t="shared" si="16"/>
        <v/>
      </c>
      <c r="S94" s="20" t="str">
        <f t="shared" si="17"/>
        <v/>
      </c>
      <c r="T94" s="20" t="str">
        <f t="shared" si="18"/>
        <v/>
      </c>
      <c r="U94" s="20" t="str">
        <f t="shared" si="19"/>
        <v/>
      </c>
      <c r="V94" s="20" t="str">
        <f t="shared" si="20"/>
        <v/>
      </c>
      <c r="W94" s="20" t="str">
        <f t="shared" si="21"/>
        <v/>
      </c>
      <c r="X94" s="20" t="str">
        <f t="shared" si="22"/>
        <v/>
      </c>
      <c r="Y94" s="20" t="str">
        <f t="shared" si="23"/>
        <v/>
      </c>
      <c r="Z94" s="333" t="b">
        <f t="shared" si="24"/>
        <v>0</v>
      </c>
      <c r="AA94" s="219">
        <f t="shared" si="26"/>
        <v>1</v>
      </c>
    </row>
    <row r="95" spans="1:27" ht="15.75" x14ac:dyDescent="0.2">
      <c r="A95" s="216">
        <v>86</v>
      </c>
      <c r="B95" s="39"/>
      <c r="C95" s="39"/>
      <c r="D95" s="38"/>
      <c r="E95" s="40"/>
      <c r="F95" s="36" t="str">
        <f t="shared" si="25"/>
        <v/>
      </c>
      <c r="G95" s="349"/>
      <c r="H95" s="349"/>
      <c r="I95" s="349"/>
      <c r="J95" s="41"/>
      <c r="K95" s="40"/>
      <c r="L95" s="40"/>
      <c r="M95" s="40"/>
      <c r="N95" s="40"/>
      <c r="O95" s="575" t="str">
        <f t="shared" si="14"/>
        <v/>
      </c>
      <c r="P95" s="575" t="str">
        <f t="shared" si="15"/>
        <v/>
      </c>
      <c r="Q95" s="35"/>
      <c r="R95" s="20" t="str">
        <f t="shared" si="16"/>
        <v/>
      </c>
      <c r="S95" s="20" t="str">
        <f t="shared" si="17"/>
        <v/>
      </c>
      <c r="T95" s="20" t="str">
        <f t="shared" si="18"/>
        <v/>
      </c>
      <c r="U95" s="20" t="str">
        <f t="shared" si="19"/>
        <v/>
      </c>
      <c r="V95" s="20" t="str">
        <f t="shared" si="20"/>
        <v/>
      </c>
      <c r="W95" s="20" t="str">
        <f t="shared" si="21"/>
        <v/>
      </c>
      <c r="X95" s="20" t="str">
        <f t="shared" si="22"/>
        <v/>
      </c>
      <c r="Y95" s="20" t="str">
        <f t="shared" si="23"/>
        <v/>
      </c>
      <c r="Z95" s="333" t="b">
        <f t="shared" si="24"/>
        <v>0</v>
      </c>
      <c r="AA95" s="219">
        <f t="shared" si="26"/>
        <v>1</v>
      </c>
    </row>
    <row r="96" spans="1:27" ht="15.75" x14ac:dyDescent="0.2">
      <c r="A96" s="216">
        <v>87</v>
      </c>
      <c r="B96" s="39"/>
      <c r="C96" s="39"/>
      <c r="D96" s="38"/>
      <c r="E96" s="40"/>
      <c r="F96" s="36" t="str">
        <f t="shared" si="25"/>
        <v/>
      </c>
      <c r="G96" s="349"/>
      <c r="H96" s="349"/>
      <c r="I96" s="349"/>
      <c r="J96" s="41"/>
      <c r="K96" s="40"/>
      <c r="L96" s="40"/>
      <c r="M96" s="40"/>
      <c r="N96" s="40"/>
      <c r="O96" s="575" t="str">
        <f t="shared" si="14"/>
        <v/>
      </c>
      <c r="P96" s="575" t="str">
        <f t="shared" si="15"/>
        <v/>
      </c>
      <c r="Q96" s="35"/>
      <c r="R96" s="20" t="str">
        <f t="shared" si="16"/>
        <v/>
      </c>
      <c r="S96" s="20" t="str">
        <f t="shared" si="17"/>
        <v/>
      </c>
      <c r="T96" s="20" t="str">
        <f t="shared" si="18"/>
        <v/>
      </c>
      <c r="U96" s="20" t="str">
        <f t="shared" si="19"/>
        <v/>
      </c>
      <c r="V96" s="20" t="str">
        <f t="shared" si="20"/>
        <v/>
      </c>
      <c r="W96" s="20" t="str">
        <f t="shared" si="21"/>
        <v/>
      </c>
      <c r="X96" s="20" t="str">
        <f t="shared" si="22"/>
        <v/>
      </c>
      <c r="Y96" s="20" t="str">
        <f t="shared" si="23"/>
        <v/>
      </c>
      <c r="Z96" s="333" t="b">
        <f t="shared" si="24"/>
        <v>0</v>
      </c>
      <c r="AA96" s="219">
        <f t="shared" si="26"/>
        <v>1</v>
      </c>
    </row>
    <row r="97" spans="1:27" ht="15.75" x14ac:dyDescent="0.2">
      <c r="A97" s="216">
        <v>88</v>
      </c>
      <c r="B97" s="39"/>
      <c r="C97" s="39"/>
      <c r="D97" s="38"/>
      <c r="E97" s="40"/>
      <c r="F97" s="36" t="str">
        <f t="shared" si="25"/>
        <v/>
      </c>
      <c r="G97" s="349"/>
      <c r="H97" s="349"/>
      <c r="I97" s="349"/>
      <c r="J97" s="41"/>
      <c r="K97" s="40"/>
      <c r="L97" s="40"/>
      <c r="M97" s="40"/>
      <c r="N97" s="40"/>
      <c r="O97" s="575" t="str">
        <f t="shared" si="14"/>
        <v/>
      </c>
      <c r="P97" s="575" t="str">
        <f t="shared" si="15"/>
        <v/>
      </c>
      <c r="Q97" s="35"/>
      <c r="R97" s="20" t="str">
        <f t="shared" si="16"/>
        <v/>
      </c>
      <c r="S97" s="20" t="str">
        <f t="shared" si="17"/>
        <v/>
      </c>
      <c r="T97" s="20" t="str">
        <f t="shared" si="18"/>
        <v/>
      </c>
      <c r="U97" s="20" t="str">
        <f t="shared" si="19"/>
        <v/>
      </c>
      <c r="V97" s="20" t="str">
        <f t="shared" si="20"/>
        <v/>
      </c>
      <c r="W97" s="20" t="str">
        <f t="shared" si="21"/>
        <v/>
      </c>
      <c r="X97" s="20" t="str">
        <f t="shared" si="22"/>
        <v/>
      </c>
      <c r="Y97" s="20" t="str">
        <f t="shared" si="23"/>
        <v/>
      </c>
      <c r="Z97" s="333" t="b">
        <f t="shared" si="24"/>
        <v>0</v>
      </c>
      <c r="AA97" s="219">
        <f t="shared" si="26"/>
        <v>1</v>
      </c>
    </row>
    <row r="98" spans="1:27" ht="15.75" x14ac:dyDescent="0.2">
      <c r="A98" s="216">
        <v>89</v>
      </c>
      <c r="B98" s="39"/>
      <c r="C98" s="39"/>
      <c r="D98" s="38"/>
      <c r="E98" s="40"/>
      <c r="F98" s="36" t="str">
        <f t="shared" si="25"/>
        <v/>
      </c>
      <c r="G98" s="349"/>
      <c r="H98" s="349"/>
      <c r="I98" s="349"/>
      <c r="J98" s="41"/>
      <c r="K98" s="40"/>
      <c r="L98" s="40"/>
      <c r="M98" s="40"/>
      <c r="N98" s="40"/>
      <c r="O98" s="575" t="str">
        <f t="shared" si="14"/>
        <v/>
      </c>
      <c r="P98" s="575" t="str">
        <f t="shared" si="15"/>
        <v/>
      </c>
      <c r="Q98" s="35"/>
      <c r="R98" s="20" t="str">
        <f t="shared" si="16"/>
        <v/>
      </c>
      <c r="S98" s="20" t="str">
        <f t="shared" si="17"/>
        <v/>
      </c>
      <c r="T98" s="20" t="str">
        <f t="shared" si="18"/>
        <v/>
      </c>
      <c r="U98" s="20" t="str">
        <f t="shared" si="19"/>
        <v/>
      </c>
      <c r="V98" s="20" t="str">
        <f t="shared" si="20"/>
        <v/>
      </c>
      <c r="W98" s="20" t="str">
        <f t="shared" si="21"/>
        <v/>
      </c>
      <c r="X98" s="20" t="str">
        <f t="shared" si="22"/>
        <v/>
      </c>
      <c r="Y98" s="20" t="str">
        <f t="shared" si="23"/>
        <v/>
      </c>
      <c r="Z98" s="333" t="b">
        <f t="shared" si="24"/>
        <v>0</v>
      </c>
      <c r="AA98" s="219">
        <f t="shared" si="26"/>
        <v>1</v>
      </c>
    </row>
    <row r="99" spans="1:27" ht="15.75" x14ac:dyDescent="0.2">
      <c r="A99" s="216">
        <v>90</v>
      </c>
      <c r="B99" s="39"/>
      <c r="C99" s="39"/>
      <c r="D99" s="38"/>
      <c r="E99" s="40"/>
      <c r="F99" s="36" t="str">
        <f t="shared" si="25"/>
        <v/>
      </c>
      <c r="G99" s="349"/>
      <c r="H99" s="349"/>
      <c r="I99" s="349"/>
      <c r="J99" s="41"/>
      <c r="K99" s="40"/>
      <c r="L99" s="40"/>
      <c r="M99" s="40"/>
      <c r="N99" s="40"/>
      <c r="O99" s="575" t="str">
        <f t="shared" si="14"/>
        <v/>
      </c>
      <c r="P99" s="575" t="str">
        <f t="shared" si="15"/>
        <v/>
      </c>
      <c r="Q99" s="35"/>
      <c r="R99" s="20" t="str">
        <f t="shared" si="16"/>
        <v/>
      </c>
      <c r="S99" s="20" t="str">
        <f t="shared" si="17"/>
        <v/>
      </c>
      <c r="T99" s="20" t="str">
        <f t="shared" si="18"/>
        <v/>
      </c>
      <c r="U99" s="20" t="str">
        <f t="shared" si="19"/>
        <v/>
      </c>
      <c r="V99" s="20" t="str">
        <f t="shared" si="20"/>
        <v/>
      </c>
      <c r="W99" s="20" t="str">
        <f t="shared" si="21"/>
        <v/>
      </c>
      <c r="X99" s="20" t="str">
        <f t="shared" si="22"/>
        <v/>
      </c>
      <c r="Y99" s="20" t="str">
        <f t="shared" si="23"/>
        <v/>
      </c>
      <c r="Z99" s="333" t="b">
        <f t="shared" si="24"/>
        <v>0</v>
      </c>
      <c r="AA99" s="219">
        <f t="shared" si="26"/>
        <v>1</v>
      </c>
    </row>
    <row r="100" spans="1:27" ht="15.75" x14ac:dyDescent="0.2">
      <c r="A100" s="216">
        <v>91</v>
      </c>
      <c r="B100" s="39"/>
      <c r="C100" s="39"/>
      <c r="D100" s="38"/>
      <c r="E100" s="40"/>
      <c r="F100" s="36" t="str">
        <f t="shared" si="25"/>
        <v/>
      </c>
      <c r="G100" s="349"/>
      <c r="H100" s="349"/>
      <c r="I100" s="349"/>
      <c r="J100" s="41"/>
      <c r="K100" s="40"/>
      <c r="L100" s="40"/>
      <c r="M100" s="40"/>
      <c r="N100" s="40"/>
      <c r="O100" s="575" t="str">
        <f t="shared" si="14"/>
        <v/>
      </c>
      <c r="P100" s="575" t="str">
        <f t="shared" si="15"/>
        <v/>
      </c>
      <c r="Q100" s="35"/>
      <c r="R100" s="20" t="str">
        <f t="shared" si="16"/>
        <v/>
      </c>
      <c r="S100" s="20" t="str">
        <f t="shared" si="17"/>
        <v/>
      </c>
      <c r="T100" s="20" t="str">
        <f t="shared" si="18"/>
        <v/>
      </c>
      <c r="U100" s="20" t="str">
        <f t="shared" si="19"/>
        <v/>
      </c>
      <c r="V100" s="20" t="str">
        <f t="shared" si="20"/>
        <v/>
      </c>
      <c r="W100" s="20" t="str">
        <f t="shared" si="21"/>
        <v/>
      </c>
      <c r="X100" s="20" t="str">
        <f t="shared" si="22"/>
        <v/>
      </c>
      <c r="Y100" s="20" t="str">
        <f t="shared" si="23"/>
        <v/>
      </c>
      <c r="Z100" s="333" t="b">
        <f t="shared" si="24"/>
        <v>0</v>
      </c>
      <c r="AA100" s="219">
        <f t="shared" si="26"/>
        <v>1</v>
      </c>
    </row>
    <row r="101" spans="1:27" ht="15.75" x14ac:dyDescent="0.2">
      <c r="A101" s="216">
        <v>92</v>
      </c>
      <c r="B101" s="39"/>
      <c r="C101" s="39"/>
      <c r="D101" s="38"/>
      <c r="E101" s="40"/>
      <c r="F101" s="36" t="str">
        <f t="shared" si="25"/>
        <v/>
      </c>
      <c r="G101" s="349"/>
      <c r="H101" s="349"/>
      <c r="I101" s="349"/>
      <c r="J101" s="41"/>
      <c r="K101" s="40"/>
      <c r="L101" s="40"/>
      <c r="M101" s="40"/>
      <c r="N101" s="40"/>
      <c r="O101" s="575" t="str">
        <f t="shared" si="14"/>
        <v/>
      </c>
      <c r="P101" s="575" t="str">
        <f t="shared" si="15"/>
        <v/>
      </c>
      <c r="Q101" s="35"/>
      <c r="R101" s="20" t="str">
        <f t="shared" si="16"/>
        <v/>
      </c>
      <c r="S101" s="20" t="str">
        <f t="shared" si="17"/>
        <v/>
      </c>
      <c r="T101" s="20" t="str">
        <f t="shared" si="18"/>
        <v/>
      </c>
      <c r="U101" s="20" t="str">
        <f t="shared" si="19"/>
        <v/>
      </c>
      <c r="V101" s="20" t="str">
        <f t="shared" si="20"/>
        <v/>
      </c>
      <c r="W101" s="20" t="str">
        <f t="shared" si="21"/>
        <v/>
      </c>
      <c r="X101" s="20" t="str">
        <f t="shared" si="22"/>
        <v/>
      </c>
      <c r="Y101" s="20" t="str">
        <f t="shared" si="23"/>
        <v/>
      </c>
      <c r="Z101" s="333" t="b">
        <f t="shared" si="24"/>
        <v>0</v>
      </c>
      <c r="AA101" s="219">
        <f t="shared" si="26"/>
        <v>1</v>
      </c>
    </row>
    <row r="102" spans="1:27" ht="15.75" x14ac:dyDescent="0.2">
      <c r="A102" s="216">
        <v>93</v>
      </c>
      <c r="B102" s="39"/>
      <c r="C102" s="39"/>
      <c r="D102" s="38"/>
      <c r="E102" s="40"/>
      <c r="F102" s="36" t="str">
        <f t="shared" si="25"/>
        <v/>
      </c>
      <c r="G102" s="349"/>
      <c r="H102" s="349"/>
      <c r="I102" s="349"/>
      <c r="J102" s="41"/>
      <c r="K102" s="40"/>
      <c r="L102" s="40"/>
      <c r="M102" s="40"/>
      <c r="N102" s="40"/>
      <c r="O102" s="575" t="str">
        <f t="shared" si="14"/>
        <v/>
      </c>
      <c r="P102" s="575" t="str">
        <f t="shared" si="15"/>
        <v/>
      </c>
      <c r="Q102" s="35"/>
      <c r="R102" s="20" t="str">
        <f t="shared" si="16"/>
        <v/>
      </c>
      <c r="S102" s="20" t="str">
        <f t="shared" si="17"/>
        <v/>
      </c>
      <c r="T102" s="20" t="str">
        <f t="shared" si="18"/>
        <v/>
      </c>
      <c r="U102" s="20" t="str">
        <f t="shared" si="19"/>
        <v/>
      </c>
      <c r="V102" s="20" t="str">
        <f t="shared" si="20"/>
        <v/>
      </c>
      <c r="W102" s="20" t="str">
        <f t="shared" si="21"/>
        <v/>
      </c>
      <c r="X102" s="20" t="str">
        <f t="shared" si="22"/>
        <v/>
      </c>
      <c r="Y102" s="20" t="str">
        <f t="shared" si="23"/>
        <v/>
      </c>
      <c r="Z102" s="333" t="b">
        <f t="shared" si="24"/>
        <v>0</v>
      </c>
      <c r="AA102" s="219">
        <f t="shared" si="26"/>
        <v>1</v>
      </c>
    </row>
    <row r="103" spans="1:27" ht="15.75" x14ac:dyDescent="0.2">
      <c r="A103" s="216">
        <v>94</v>
      </c>
      <c r="B103" s="39"/>
      <c r="C103" s="39"/>
      <c r="D103" s="38"/>
      <c r="E103" s="40"/>
      <c r="F103" s="36" t="str">
        <f t="shared" si="25"/>
        <v/>
      </c>
      <c r="G103" s="349"/>
      <c r="H103" s="349"/>
      <c r="I103" s="349"/>
      <c r="J103" s="41"/>
      <c r="K103" s="40"/>
      <c r="L103" s="40"/>
      <c r="M103" s="40"/>
      <c r="N103" s="40"/>
      <c r="O103" s="575" t="str">
        <f t="shared" si="14"/>
        <v/>
      </c>
      <c r="P103" s="575" t="str">
        <f t="shared" si="15"/>
        <v/>
      </c>
      <c r="Q103" s="35"/>
      <c r="R103" s="20" t="str">
        <f t="shared" si="16"/>
        <v/>
      </c>
      <c r="S103" s="20" t="str">
        <f t="shared" si="17"/>
        <v/>
      </c>
      <c r="T103" s="20" t="str">
        <f t="shared" si="18"/>
        <v/>
      </c>
      <c r="U103" s="20" t="str">
        <f t="shared" si="19"/>
        <v/>
      </c>
      <c r="V103" s="20" t="str">
        <f t="shared" si="20"/>
        <v/>
      </c>
      <c r="W103" s="20" t="str">
        <f t="shared" si="21"/>
        <v/>
      </c>
      <c r="X103" s="20" t="str">
        <f t="shared" si="22"/>
        <v/>
      </c>
      <c r="Y103" s="20" t="str">
        <f t="shared" si="23"/>
        <v/>
      </c>
      <c r="Z103" s="333" t="b">
        <f t="shared" si="24"/>
        <v>0</v>
      </c>
      <c r="AA103" s="219">
        <f t="shared" si="26"/>
        <v>1</v>
      </c>
    </row>
    <row r="104" spans="1:27" ht="15.75" x14ac:dyDescent="0.2">
      <c r="A104" s="216">
        <v>95</v>
      </c>
      <c r="B104" s="39"/>
      <c r="C104" s="39"/>
      <c r="D104" s="38"/>
      <c r="E104" s="40"/>
      <c r="F104" s="36" t="str">
        <f t="shared" si="25"/>
        <v/>
      </c>
      <c r="G104" s="349"/>
      <c r="H104" s="349"/>
      <c r="I104" s="349"/>
      <c r="J104" s="41"/>
      <c r="K104" s="40"/>
      <c r="L104" s="40"/>
      <c r="M104" s="40"/>
      <c r="N104" s="40"/>
      <c r="O104" s="575" t="str">
        <f t="shared" si="14"/>
        <v/>
      </c>
      <c r="P104" s="575" t="str">
        <f t="shared" si="15"/>
        <v/>
      </c>
      <c r="Q104" s="35"/>
      <c r="R104" s="20" t="str">
        <f t="shared" si="16"/>
        <v/>
      </c>
      <c r="S104" s="20" t="str">
        <f t="shared" si="17"/>
        <v/>
      </c>
      <c r="T104" s="20" t="str">
        <f t="shared" si="18"/>
        <v/>
      </c>
      <c r="U104" s="20" t="str">
        <f t="shared" si="19"/>
        <v/>
      </c>
      <c r="V104" s="20" t="str">
        <f t="shared" si="20"/>
        <v/>
      </c>
      <c r="W104" s="20" t="str">
        <f t="shared" si="21"/>
        <v/>
      </c>
      <c r="X104" s="20" t="str">
        <f t="shared" si="22"/>
        <v/>
      </c>
      <c r="Y104" s="20" t="str">
        <f t="shared" si="23"/>
        <v/>
      </c>
      <c r="Z104" s="333" t="b">
        <f t="shared" si="24"/>
        <v>0</v>
      </c>
      <c r="AA104" s="219">
        <f t="shared" si="26"/>
        <v>1</v>
      </c>
    </row>
    <row r="105" spans="1:27" ht="15.75" x14ac:dyDescent="0.2">
      <c r="A105" s="216">
        <v>96</v>
      </c>
      <c r="B105" s="39"/>
      <c r="C105" s="39"/>
      <c r="D105" s="38"/>
      <c r="E105" s="40"/>
      <c r="F105" s="36" t="str">
        <f t="shared" si="25"/>
        <v/>
      </c>
      <c r="G105" s="349"/>
      <c r="H105" s="349"/>
      <c r="I105" s="349"/>
      <c r="J105" s="41"/>
      <c r="K105" s="40"/>
      <c r="L105" s="40"/>
      <c r="M105" s="40"/>
      <c r="N105" s="40"/>
      <c r="O105" s="575" t="str">
        <f t="shared" si="14"/>
        <v/>
      </c>
      <c r="P105" s="575" t="str">
        <f t="shared" si="15"/>
        <v/>
      </c>
      <c r="Q105" s="35"/>
      <c r="R105" s="20" t="str">
        <f t="shared" si="16"/>
        <v/>
      </c>
      <c r="S105" s="20" t="str">
        <f t="shared" si="17"/>
        <v/>
      </c>
      <c r="T105" s="20" t="str">
        <f t="shared" si="18"/>
        <v/>
      </c>
      <c r="U105" s="20" t="str">
        <f t="shared" si="19"/>
        <v/>
      </c>
      <c r="V105" s="20" t="str">
        <f t="shared" si="20"/>
        <v/>
      </c>
      <c r="W105" s="20" t="str">
        <f t="shared" si="21"/>
        <v/>
      </c>
      <c r="X105" s="20" t="str">
        <f t="shared" si="22"/>
        <v/>
      </c>
      <c r="Y105" s="20" t="str">
        <f t="shared" si="23"/>
        <v/>
      </c>
      <c r="Z105" s="333" t="b">
        <f t="shared" si="24"/>
        <v>0</v>
      </c>
      <c r="AA105" s="219">
        <f t="shared" si="26"/>
        <v>1</v>
      </c>
    </row>
    <row r="106" spans="1:27" ht="15.75" x14ac:dyDescent="0.2">
      <c r="A106" s="216">
        <v>97</v>
      </c>
      <c r="B106" s="39"/>
      <c r="C106" s="39"/>
      <c r="D106" s="38"/>
      <c r="E106" s="40"/>
      <c r="F106" s="36" t="str">
        <f t="shared" si="25"/>
        <v/>
      </c>
      <c r="G106" s="349"/>
      <c r="H106" s="349"/>
      <c r="I106" s="349"/>
      <c r="J106" s="41"/>
      <c r="K106" s="40"/>
      <c r="L106" s="40"/>
      <c r="M106" s="40"/>
      <c r="N106" s="40"/>
      <c r="O106" s="575" t="str">
        <f t="shared" si="14"/>
        <v/>
      </c>
      <c r="P106" s="575" t="str">
        <f t="shared" si="15"/>
        <v/>
      </c>
      <c r="Q106" s="35"/>
      <c r="R106" s="20" t="str">
        <f t="shared" si="16"/>
        <v/>
      </c>
      <c r="S106" s="20" t="str">
        <f t="shared" si="17"/>
        <v/>
      </c>
      <c r="T106" s="20" t="str">
        <f t="shared" si="18"/>
        <v/>
      </c>
      <c r="U106" s="20" t="str">
        <f t="shared" si="19"/>
        <v/>
      </c>
      <c r="V106" s="20" t="str">
        <f t="shared" si="20"/>
        <v/>
      </c>
      <c r="W106" s="20" t="str">
        <f t="shared" si="21"/>
        <v/>
      </c>
      <c r="X106" s="20" t="str">
        <f t="shared" si="22"/>
        <v/>
      </c>
      <c r="Y106" s="20" t="str">
        <f t="shared" si="23"/>
        <v/>
      </c>
      <c r="Z106" s="333" t="b">
        <f t="shared" si="24"/>
        <v>0</v>
      </c>
      <c r="AA106" s="219">
        <f t="shared" si="26"/>
        <v>1</v>
      </c>
    </row>
    <row r="107" spans="1:27" ht="15.75" x14ac:dyDescent="0.2">
      <c r="A107" s="216">
        <v>98</v>
      </c>
      <c r="B107" s="39"/>
      <c r="C107" s="39"/>
      <c r="D107" s="38"/>
      <c r="E107" s="40"/>
      <c r="F107" s="36" t="str">
        <f t="shared" si="25"/>
        <v/>
      </c>
      <c r="G107" s="349"/>
      <c r="H107" s="349"/>
      <c r="I107" s="349"/>
      <c r="J107" s="41"/>
      <c r="K107" s="40"/>
      <c r="L107" s="40"/>
      <c r="M107" s="40"/>
      <c r="N107" s="40"/>
      <c r="O107" s="575" t="str">
        <f t="shared" si="14"/>
        <v/>
      </c>
      <c r="P107" s="575" t="str">
        <f t="shared" si="15"/>
        <v/>
      </c>
      <c r="Q107" s="35"/>
      <c r="R107" s="20" t="str">
        <f t="shared" si="16"/>
        <v/>
      </c>
      <c r="S107" s="20" t="str">
        <f t="shared" si="17"/>
        <v/>
      </c>
      <c r="T107" s="20" t="str">
        <f t="shared" si="18"/>
        <v/>
      </c>
      <c r="U107" s="20" t="str">
        <f t="shared" si="19"/>
        <v/>
      </c>
      <c r="V107" s="20" t="str">
        <f t="shared" si="20"/>
        <v/>
      </c>
      <c r="W107" s="20" t="str">
        <f t="shared" si="21"/>
        <v/>
      </c>
      <c r="X107" s="20" t="str">
        <f t="shared" si="22"/>
        <v/>
      </c>
      <c r="Y107" s="20" t="str">
        <f t="shared" si="23"/>
        <v/>
      </c>
      <c r="Z107" s="333" t="b">
        <f t="shared" si="24"/>
        <v>0</v>
      </c>
      <c r="AA107" s="219">
        <f t="shared" si="26"/>
        <v>1</v>
      </c>
    </row>
    <row r="108" spans="1:27" ht="15.75" x14ac:dyDescent="0.2">
      <c r="A108" s="216">
        <v>99</v>
      </c>
      <c r="B108" s="39"/>
      <c r="C108" s="39"/>
      <c r="D108" s="38"/>
      <c r="E108" s="40"/>
      <c r="F108" s="36" t="str">
        <f t="shared" si="25"/>
        <v/>
      </c>
      <c r="G108" s="349"/>
      <c r="H108" s="349"/>
      <c r="I108" s="349"/>
      <c r="J108" s="41"/>
      <c r="K108" s="40"/>
      <c r="L108" s="40"/>
      <c r="M108" s="40"/>
      <c r="N108" s="40"/>
      <c r="O108" s="575" t="str">
        <f t="shared" si="14"/>
        <v/>
      </c>
      <c r="P108" s="575" t="str">
        <f t="shared" si="15"/>
        <v/>
      </c>
      <c r="Q108" s="35"/>
      <c r="R108" s="20" t="str">
        <f t="shared" si="16"/>
        <v/>
      </c>
      <c r="S108" s="20" t="str">
        <f t="shared" si="17"/>
        <v/>
      </c>
      <c r="T108" s="20" t="str">
        <f t="shared" si="18"/>
        <v/>
      </c>
      <c r="U108" s="20" t="str">
        <f t="shared" si="19"/>
        <v/>
      </c>
      <c r="V108" s="20" t="str">
        <f t="shared" si="20"/>
        <v/>
      </c>
      <c r="W108" s="20" t="str">
        <f t="shared" si="21"/>
        <v/>
      </c>
      <c r="X108" s="20" t="str">
        <f t="shared" si="22"/>
        <v/>
      </c>
      <c r="Y108" s="20" t="str">
        <f t="shared" si="23"/>
        <v/>
      </c>
      <c r="Z108" s="333" t="b">
        <f t="shared" si="24"/>
        <v>0</v>
      </c>
      <c r="AA108" s="219">
        <f t="shared" si="26"/>
        <v>1</v>
      </c>
    </row>
    <row r="109" spans="1:27" ht="15.75" x14ac:dyDescent="0.2">
      <c r="A109" s="216">
        <v>100</v>
      </c>
      <c r="B109" s="39"/>
      <c r="C109" s="39"/>
      <c r="D109" s="38"/>
      <c r="E109" s="40"/>
      <c r="F109" s="36" t="str">
        <f t="shared" si="25"/>
        <v/>
      </c>
      <c r="G109" s="349"/>
      <c r="H109" s="349"/>
      <c r="I109" s="349"/>
      <c r="J109" s="41"/>
      <c r="K109" s="40"/>
      <c r="L109" s="40"/>
      <c r="M109" s="40"/>
      <c r="N109" s="40"/>
      <c r="O109" s="575" t="str">
        <f t="shared" si="14"/>
        <v/>
      </c>
      <c r="P109" s="575" t="str">
        <f t="shared" si="15"/>
        <v/>
      </c>
      <c r="Q109" s="35"/>
      <c r="R109" s="20" t="str">
        <f t="shared" si="16"/>
        <v/>
      </c>
      <c r="S109" s="20" t="str">
        <f t="shared" si="17"/>
        <v/>
      </c>
      <c r="T109" s="20" t="str">
        <f t="shared" si="18"/>
        <v/>
      </c>
      <c r="U109" s="20" t="str">
        <f t="shared" si="19"/>
        <v/>
      </c>
      <c r="V109" s="20" t="str">
        <f t="shared" si="20"/>
        <v/>
      </c>
      <c r="W109" s="20" t="str">
        <f t="shared" si="21"/>
        <v/>
      </c>
      <c r="X109" s="20" t="str">
        <f t="shared" si="22"/>
        <v/>
      </c>
      <c r="Y109" s="20" t="str">
        <f t="shared" si="23"/>
        <v/>
      </c>
      <c r="Z109" s="333" t="b">
        <f t="shared" si="24"/>
        <v>0</v>
      </c>
      <c r="AA109" s="219">
        <f t="shared" si="26"/>
        <v>1</v>
      </c>
    </row>
    <row r="110" spans="1:27" ht="15.75" x14ac:dyDescent="0.2">
      <c r="A110" s="216">
        <v>101</v>
      </c>
      <c r="B110" s="39"/>
      <c r="C110" s="39"/>
      <c r="D110" s="38"/>
      <c r="E110" s="40"/>
      <c r="F110" s="36" t="str">
        <f t="shared" si="25"/>
        <v/>
      </c>
      <c r="G110" s="349"/>
      <c r="H110" s="349"/>
      <c r="I110" s="349"/>
      <c r="J110" s="41"/>
      <c r="K110" s="40"/>
      <c r="L110" s="40"/>
      <c r="M110" s="40"/>
      <c r="N110" s="40"/>
      <c r="O110" s="575" t="str">
        <f t="shared" si="14"/>
        <v/>
      </c>
      <c r="P110" s="575" t="str">
        <f t="shared" si="15"/>
        <v/>
      </c>
      <c r="Q110" s="35"/>
      <c r="R110" s="20" t="str">
        <f t="shared" si="16"/>
        <v/>
      </c>
      <c r="S110" s="20" t="str">
        <f t="shared" si="17"/>
        <v/>
      </c>
      <c r="T110" s="20" t="str">
        <f t="shared" si="18"/>
        <v/>
      </c>
      <c r="U110" s="20" t="str">
        <f t="shared" si="19"/>
        <v/>
      </c>
      <c r="V110" s="20" t="str">
        <f t="shared" si="20"/>
        <v/>
      </c>
      <c r="W110" s="20" t="str">
        <f t="shared" si="21"/>
        <v/>
      </c>
      <c r="X110" s="20" t="str">
        <f t="shared" si="22"/>
        <v/>
      </c>
      <c r="Y110" s="20" t="str">
        <f t="shared" si="23"/>
        <v/>
      </c>
      <c r="Z110" s="333" t="b">
        <f t="shared" si="24"/>
        <v>0</v>
      </c>
      <c r="AA110" s="219">
        <f t="shared" si="26"/>
        <v>1</v>
      </c>
    </row>
    <row r="111" spans="1:27" ht="15.75" x14ac:dyDescent="0.2">
      <c r="A111" s="216">
        <v>102</v>
      </c>
      <c r="B111" s="39"/>
      <c r="C111" s="39"/>
      <c r="D111" s="38"/>
      <c r="E111" s="40"/>
      <c r="F111" s="36" t="str">
        <f t="shared" si="25"/>
        <v/>
      </c>
      <c r="G111" s="349"/>
      <c r="H111" s="349"/>
      <c r="I111" s="349"/>
      <c r="J111" s="41"/>
      <c r="K111" s="40"/>
      <c r="L111" s="40"/>
      <c r="M111" s="40"/>
      <c r="N111" s="40"/>
      <c r="O111" s="575" t="str">
        <f t="shared" si="14"/>
        <v/>
      </c>
      <c r="P111" s="575" t="str">
        <f t="shared" si="15"/>
        <v/>
      </c>
      <c r="Q111" s="35"/>
      <c r="R111" s="20" t="str">
        <f t="shared" si="16"/>
        <v/>
      </c>
      <c r="S111" s="20" t="str">
        <f t="shared" si="17"/>
        <v/>
      </c>
      <c r="T111" s="20" t="str">
        <f t="shared" si="18"/>
        <v/>
      </c>
      <c r="U111" s="20" t="str">
        <f t="shared" si="19"/>
        <v/>
      </c>
      <c r="V111" s="20" t="str">
        <f t="shared" si="20"/>
        <v/>
      </c>
      <c r="W111" s="20" t="str">
        <f t="shared" si="21"/>
        <v/>
      </c>
      <c r="X111" s="20" t="str">
        <f t="shared" si="22"/>
        <v/>
      </c>
      <c r="Y111" s="20" t="str">
        <f t="shared" si="23"/>
        <v/>
      </c>
      <c r="Z111" s="333" t="b">
        <f t="shared" si="24"/>
        <v>0</v>
      </c>
      <c r="AA111" s="219">
        <f t="shared" si="26"/>
        <v>1</v>
      </c>
    </row>
    <row r="112" spans="1:27" ht="15.75" x14ac:dyDescent="0.2">
      <c r="A112" s="216">
        <v>103</v>
      </c>
      <c r="B112" s="39"/>
      <c r="C112" s="39"/>
      <c r="D112" s="38"/>
      <c r="E112" s="40"/>
      <c r="F112" s="36" t="str">
        <f t="shared" si="25"/>
        <v/>
      </c>
      <c r="G112" s="349"/>
      <c r="H112" s="349"/>
      <c r="I112" s="349"/>
      <c r="J112" s="41"/>
      <c r="K112" s="40"/>
      <c r="L112" s="40"/>
      <c r="M112" s="40"/>
      <c r="N112" s="40"/>
      <c r="O112" s="575" t="str">
        <f t="shared" si="14"/>
        <v/>
      </c>
      <c r="P112" s="575" t="str">
        <f t="shared" si="15"/>
        <v/>
      </c>
      <c r="Q112" s="35"/>
      <c r="R112" s="20" t="str">
        <f t="shared" si="16"/>
        <v/>
      </c>
      <c r="S112" s="20" t="str">
        <f t="shared" si="17"/>
        <v/>
      </c>
      <c r="T112" s="20" t="str">
        <f t="shared" si="18"/>
        <v/>
      </c>
      <c r="U112" s="20" t="str">
        <f t="shared" si="19"/>
        <v/>
      </c>
      <c r="V112" s="20" t="str">
        <f t="shared" si="20"/>
        <v/>
      </c>
      <c r="W112" s="20" t="str">
        <f t="shared" si="21"/>
        <v/>
      </c>
      <c r="X112" s="20" t="str">
        <f t="shared" si="22"/>
        <v/>
      </c>
      <c r="Y112" s="20" t="str">
        <f t="shared" si="23"/>
        <v/>
      </c>
      <c r="Z112" s="333" t="b">
        <f t="shared" si="24"/>
        <v>0</v>
      </c>
      <c r="AA112" s="219">
        <f t="shared" si="26"/>
        <v>1</v>
      </c>
    </row>
    <row r="113" spans="1:27" ht="15.75" x14ac:dyDescent="0.2">
      <c r="A113" s="216">
        <v>104</v>
      </c>
      <c r="B113" s="39"/>
      <c r="C113" s="39"/>
      <c r="D113" s="38"/>
      <c r="E113" s="40"/>
      <c r="F113" s="36" t="str">
        <f t="shared" si="25"/>
        <v/>
      </c>
      <c r="G113" s="349"/>
      <c r="H113" s="349"/>
      <c r="I113" s="349"/>
      <c r="J113" s="41"/>
      <c r="K113" s="40"/>
      <c r="L113" s="40"/>
      <c r="M113" s="40"/>
      <c r="N113" s="40"/>
      <c r="O113" s="575" t="str">
        <f t="shared" si="14"/>
        <v/>
      </c>
      <c r="P113" s="575" t="str">
        <f t="shared" si="15"/>
        <v/>
      </c>
      <c r="Q113" s="35"/>
      <c r="R113" s="20" t="str">
        <f t="shared" si="16"/>
        <v/>
      </c>
      <c r="S113" s="20" t="str">
        <f t="shared" si="17"/>
        <v/>
      </c>
      <c r="T113" s="20" t="str">
        <f t="shared" si="18"/>
        <v/>
      </c>
      <c r="U113" s="20" t="str">
        <f t="shared" si="19"/>
        <v/>
      </c>
      <c r="V113" s="20" t="str">
        <f t="shared" si="20"/>
        <v/>
      </c>
      <c r="W113" s="20" t="str">
        <f t="shared" si="21"/>
        <v/>
      </c>
      <c r="X113" s="20" t="str">
        <f t="shared" si="22"/>
        <v/>
      </c>
      <c r="Y113" s="20" t="str">
        <f t="shared" si="23"/>
        <v/>
      </c>
      <c r="Z113" s="333" t="b">
        <f t="shared" si="24"/>
        <v>0</v>
      </c>
      <c r="AA113" s="219">
        <f t="shared" si="26"/>
        <v>1</v>
      </c>
    </row>
    <row r="114" spans="1:27" ht="15.75" x14ac:dyDescent="0.2">
      <c r="A114" s="216">
        <v>105</v>
      </c>
      <c r="B114" s="39"/>
      <c r="C114" s="39"/>
      <c r="D114" s="38"/>
      <c r="E114" s="40"/>
      <c r="F114" s="36" t="str">
        <f t="shared" si="25"/>
        <v/>
      </c>
      <c r="G114" s="349"/>
      <c r="H114" s="349"/>
      <c r="I114" s="349"/>
      <c r="J114" s="41"/>
      <c r="K114" s="40"/>
      <c r="L114" s="40"/>
      <c r="M114" s="40"/>
      <c r="N114" s="40"/>
      <c r="O114" s="575" t="str">
        <f t="shared" si="14"/>
        <v/>
      </c>
      <c r="P114" s="575" t="str">
        <f t="shared" si="15"/>
        <v/>
      </c>
      <c r="Q114" s="35"/>
      <c r="R114" s="20" t="str">
        <f t="shared" si="16"/>
        <v/>
      </c>
      <c r="S114" s="20" t="str">
        <f t="shared" si="17"/>
        <v/>
      </c>
      <c r="T114" s="20" t="str">
        <f t="shared" si="18"/>
        <v/>
      </c>
      <c r="U114" s="20" t="str">
        <f t="shared" si="19"/>
        <v/>
      </c>
      <c r="V114" s="20" t="str">
        <f t="shared" si="20"/>
        <v/>
      </c>
      <c r="W114" s="20" t="str">
        <f t="shared" si="21"/>
        <v/>
      </c>
      <c r="X114" s="20" t="str">
        <f t="shared" si="22"/>
        <v/>
      </c>
      <c r="Y114" s="20" t="str">
        <f t="shared" si="23"/>
        <v/>
      </c>
      <c r="Z114" s="333" t="b">
        <f t="shared" si="24"/>
        <v>0</v>
      </c>
      <c r="AA114" s="219">
        <f t="shared" si="26"/>
        <v>1</v>
      </c>
    </row>
    <row r="115" spans="1:27" ht="15.75" x14ac:dyDescent="0.2">
      <c r="A115" s="216">
        <v>106</v>
      </c>
      <c r="B115" s="39"/>
      <c r="C115" s="39"/>
      <c r="D115" s="38"/>
      <c r="E115" s="40"/>
      <c r="F115" s="36" t="str">
        <f t="shared" si="25"/>
        <v/>
      </c>
      <c r="G115" s="349"/>
      <c r="H115" s="349"/>
      <c r="I115" s="349"/>
      <c r="J115" s="41"/>
      <c r="K115" s="40"/>
      <c r="L115" s="40"/>
      <c r="M115" s="40"/>
      <c r="N115" s="40"/>
      <c r="O115" s="575" t="str">
        <f t="shared" si="14"/>
        <v/>
      </c>
      <c r="P115" s="575" t="str">
        <f t="shared" si="15"/>
        <v/>
      </c>
      <c r="Q115" s="35"/>
      <c r="R115" s="20" t="str">
        <f t="shared" si="16"/>
        <v/>
      </c>
      <c r="S115" s="20" t="str">
        <f t="shared" si="17"/>
        <v/>
      </c>
      <c r="T115" s="20" t="str">
        <f t="shared" si="18"/>
        <v/>
      </c>
      <c r="U115" s="20" t="str">
        <f t="shared" si="19"/>
        <v/>
      </c>
      <c r="V115" s="20" t="str">
        <f t="shared" si="20"/>
        <v/>
      </c>
      <c r="W115" s="20" t="str">
        <f t="shared" si="21"/>
        <v/>
      </c>
      <c r="X115" s="20" t="str">
        <f t="shared" si="22"/>
        <v/>
      </c>
      <c r="Y115" s="20" t="str">
        <f t="shared" si="23"/>
        <v/>
      </c>
      <c r="Z115" s="333" t="b">
        <f t="shared" si="24"/>
        <v>0</v>
      </c>
      <c r="AA115" s="219">
        <f t="shared" si="26"/>
        <v>1</v>
      </c>
    </row>
    <row r="116" spans="1:27" ht="15.75" x14ac:dyDescent="0.2">
      <c r="A116" s="216">
        <v>107</v>
      </c>
      <c r="B116" s="39"/>
      <c r="C116" s="39"/>
      <c r="D116" s="38"/>
      <c r="E116" s="40"/>
      <c r="F116" s="36" t="str">
        <f t="shared" si="25"/>
        <v/>
      </c>
      <c r="G116" s="349"/>
      <c r="H116" s="349"/>
      <c r="I116" s="349"/>
      <c r="J116" s="41"/>
      <c r="K116" s="40"/>
      <c r="L116" s="40"/>
      <c r="M116" s="40"/>
      <c r="N116" s="40"/>
      <c r="O116" s="575" t="str">
        <f t="shared" si="14"/>
        <v/>
      </c>
      <c r="P116" s="575" t="str">
        <f t="shared" si="15"/>
        <v/>
      </c>
      <c r="Q116" s="35"/>
      <c r="R116" s="20" t="str">
        <f t="shared" si="16"/>
        <v/>
      </c>
      <c r="S116" s="20" t="str">
        <f t="shared" si="17"/>
        <v/>
      </c>
      <c r="T116" s="20" t="str">
        <f t="shared" si="18"/>
        <v/>
      </c>
      <c r="U116" s="20" t="str">
        <f t="shared" si="19"/>
        <v/>
      </c>
      <c r="V116" s="20" t="str">
        <f t="shared" si="20"/>
        <v/>
      </c>
      <c r="W116" s="20" t="str">
        <f t="shared" si="21"/>
        <v/>
      </c>
      <c r="X116" s="20" t="str">
        <f t="shared" si="22"/>
        <v/>
      </c>
      <c r="Y116" s="20" t="str">
        <f t="shared" si="23"/>
        <v/>
      </c>
      <c r="Z116" s="333" t="b">
        <f t="shared" si="24"/>
        <v>0</v>
      </c>
      <c r="AA116" s="219">
        <f t="shared" si="26"/>
        <v>1</v>
      </c>
    </row>
    <row r="117" spans="1:27" ht="15.75" x14ac:dyDescent="0.2">
      <c r="A117" s="216">
        <v>108</v>
      </c>
      <c r="B117" s="39"/>
      <c r="C117" s="39"/>
      <c r="D117" s="38"/>
      <c r="E117" s="40"/>
      <c r="F117" s="36" t="str">
        <f t="shared" si="25"/>
        <v/>
      </c>
      <c r="G117" s="349"/>
      <c r="H117" s="349"/>
      <c r="I117" s="349"/>
      <c r="J117" s="41"/>
      <c r="K117" s="40"/>
      <c r="L117" s="40"/>
      <c r="M117" s="40"/>
      <c r="N117" s="40"/>
      <c r="O117" s="575" t="str">
        <f t="shared" si="14"/>
        <v/>
      </c>
      <c r="P117" s="575" t="str">
        <f t="shared" si="15"/>
        <v/>
      </c>
      <c r="Q117" s="35"/>
      <c r="R117" s="20" t="str">
        <f t="shared" si="16"/>
        <v/>
      </c>
      <c r="S117" s="20" t="str">
        <f t="shared" si="17"/>
        <v/>
      </c>
      <c r="T117" s="20" t="str">
        <f t="shared" si="18"/>
        <v/>
      </c>
      <c r="U117" s="20" t="str">
        <f t="shared" si="19"/>
        <v/>
      </c>
      <c r="V117" s="20" t="str">
        <f t="shared" si="20"/>
        <v/>
      </c>
      <c r="W117" s="20" t="str">
        <f t="shared" si="21"/>
        <v/>
      </c>
      <c r="X117" s="20" t="str">
        <f t="shared" si="22"/>
        <v/>
      </c>
      <c r="Y117" s="20" t="str">
        <f t="shared" si="23"/>
        <v/>
      </c>
      <c r="Z117" s="333" t="b">
        <f t="shared" si="24"/>
        <v>0</v>
      </c>
      <c r="AA117" s="219">
        <f t="shared" si="26"/>
        <v>1</v>
      </c>
    </row>
    <row r="118" spans="1:27" ht="15.75" x14ac:dyDescent="0.2">
      <c r="A118" s="216">
        <v>109</v>
      </c>
      <c r="B118" s="39"/>
      <c r="C118" s="39"/>
      <c r="D118" s="38"/>
      <c r="E118" s="40"/>
      <c r="F118" s="36" t="str">
        <f t="shared" si="25"/>
        <v/>
      </c>
      <c r="G118" s="349"/>
      <c r="H118" s="349"/>
      <c r="I118" s="349"/>
      <c r="J118" s="41"/>
      <c r="K118" s="40"/>
      <c r="L118" s="40"/>
      <c r="M118" s="40"/>
      <c r="N118" s="40"/>
      <c r="O118" s="575" t="str">
        <f t="shared" si="14"/>
        <v/>
      </c>
      <c r="P118" s="575" t="str">
        <f t="shared" si="15"/>
        <v/>
      </c>
      <c r="Q118" s="35"/>
      <c r="R118" s="20" t="str">
        <f t="shared" si="16"/>
        <v/>
      </c>
      <c r="S118" s="20" t="str">
        <f t="shared" si="17"/>
        <v/>
      </c>
      <c r="T118" s="20" t="str">
        <f t="shared" si="18"/>
        <v/>
      </c>
      <c r="U118" s="20" t="str">
        <f t="shared" si="19"/>
        <v/>
      </c>
      <c r="V118" s="20" t="str">
        <f t="shared" si="20"/>
        <v/>
      </c>
      <c r="W118" s="20" t="str">
        <f t="shared" si="21"/>
        <v/>
      </c>
      <c r="X118" s="20" t="str">
        <f t="shared" si="22"/>
        <v/>
      </c>
      <c r="Y118" s="20" t="str">
        <f t="shared" si="23"/>
        <v/>
      </c>
      <c r="Z118" s="333" t="b">
        <f t="shared" si="24"/>
        <v>0</v>
      </c>
      <c r="AA118" s="219">
        <f t="shared" si="26"/>
        <v>1</v>
      </c>
    </row>
    <row r="119" spans="1:27" ht="15.75" x14ac:dyDescent="0.2">
      <c r="A119" s="216">
        <v>110</v>
      </c>
      <c r="B119" s="39"/>
      <c r="C119" s="39"/>
      <c r="D119" s="38"/>
      <c r="E119" s="40"/>
      <c r="F119" s="36" t="str">
        <f t="shared" si="25"/>
        <v/>
      </c>
      <c r="G119" s="349"/>
      <c r="H119" s="349"/>
      <c r="I119" s="349"/>
      <c r="J119" s="41"/>
      <c r="K119" s="40"/>
      <c r="L119" s="40"/>
      <c r="M119" s="40"/>
      <c r="N119" s="40"/>
      <c r="O119" s="575" t="str">
        <f t="shared" si="14"/>
        <v/>
      </c>
      <c r="P119" s="575" t="str">
        <f t="shared" si="15"/>
        <v/>
      </c>
      <c r="Q119" s="35"/>
      <c r="R119" s="20" t="str">
        <f t="shared" si="16"/>
        <v/>
      </c>
      <c r="S119" s="20" t="str">
        <f t="shared" si="17"/>
        <v/>
      </c>
      <c r="T119" s="20" t="str">
        <f t="shared" si="18"/>
        <v/>
      </c>
      <c r="U119" s="20" t="str">
        <f t="shared" si="19"/>
        <v/>
      </c>
      <c r="V119" s="20" t="str">
        <f t="shared" si="20"/>
        <v/>
      </c>
      <c r="W119" s="20" t="str">
        <f t="shared" si="21"/>
        <v/>
      </c>
      <c r="X119" s="20" t="str">
        <f t="shared" si="22"/>
        <v/>
      </c>
      <c r="Y119" s="20" t="str">
        <f t="shared" si="23"/>
        <v/>
      </c>
      <c r="Z119" s="333" t="b">
        <f t="shared" si="24"/>
        <v>0</v>
      </c>
      <c r="AA119" s="219">
        <f t="shared" si="26"/>
        <v>1</v>
      </c>
    </row>
    <row r="120" spans="1:27" ht="15.75" x14ac:dyDescent="0.2">
      <c r="A120" s="216">
        <v>111</v>
      </c>
      <c r="B120" s="39"/>
      <c r="C120" s="39"/>
      <c r="D120" s="38"/>
      <c r="E120" s="40"/>
      <c r="F120" s="36" t="str">
        <f t="shared" si="25"/>
        <v/>
      </c>
      <c r="G120" s="349"/>
      <c r="H120" s="349"/>
      <c r="I120" s="349"/>
      <c r="J120" s="41"/>
      <c r="K120" s="40"/>
      <c r="L120" s="40"/>
      <c r="M120" s="40"/>
      <c r="N120" s="40"/>
      <c r="O120" s="575" t="str">
        <f t="shared" si="14"/>
        <v/>
      </c>
      <c r="P120" s="575" t="str">
        <f t="shared" si="15"/>
        <v/>
      </c>
      <c r="Q120" s="35"/>
      <c r="R120" s="20" t="str">
        <f t="shared" si="16"/>
        <v/>
      </c>
      <c r="S120" s="20" t="str">
        <f t="shared" si="17"/>
        <v/>
      </c>
      <c r="T120" s="20" t="str">
        <f t="shared" si="18"/>
        <v/>
      </c>
      <c r="U120" s="20" t="str">
        <f t="shared" si="19"/>
        <v/>
      </c>
      <c r="V120" s="20" t="str">
        <f t="shared" si="20"/>
        <v/>
      </c>
      <c r="W120" s="20" t="str">
        <f t="shared" si="21"/>
        <v/>
      </c>
      <c r="X120" s="20" t="str">
        <f t="shared" si="22"/>
        <v/>
      </c>
      <c r="Y120" s="20" t="str">
        <f t="shared" si="23"/>
        <v/>
      </c>
      <c r="Z120" s="333" t="b">
        <f t="shared" si="24"/>
        <v>0</v>
      </c>
      <c r="AA120" s="219">
        <f t="shared" si="26"/>
        <v>1</v>
      </c>
    </row>
    <row r="121" spans="1:27" ht="15.75" x14ac:dyDescent="0.2">
      <c r="A121" s="216">
        <v>112</v>
      </c>
      <c r="B121" s="39"/>
      <c r="C121" s="39"/>
      <c r="D121" s="38"/>
      <c r="E121" s="40"/>
      <c r="F121" s="36" t="str">
        <f t="shared" si="25"/>
        <v/>
      </c>
      <c r="G121" s="349"/>
      <c r="H121" s="349"/>
      <c r="I121" s="349"/>
      <c r="J121" s="41"/>
      <c r="K121" s="40"/>
      <c r="L121" s="40"/>
      <c r="M121" s="40"/>
      <c r="N121" s="40"/>
      <c r="O121" s="575" t="str">
        <f t="shared" si="14"/>
        <v/>
      </c>
      <c r="P121" s="575" t="str">
        <f t="shared" si="15"/>
        <v/>
      </c>
      <c r="Q121" s="35"/>
      <c r="R121" s="20" t="str">
        <f t="shared" si="16"/>
        <v/>
      </c>
      <c r="S121" s="20" t="str">
        <f t="shared" si="17"/>
        <v/>
      </c>
      <c r="T121" s="20" t="str">
        <f t="shared" si="18"/>
        <v/>
      </c>
      <c r="U121" s="20" t="str">
        <f t="shared" si="19"/>
        <v/>
      </c>
      <c r="V121" s="20" t="str">
        <f t="shared" si="20"/>
        <v/>
      </c>
      <c r="W121" s="20" t="str">
        <f t="shared" si="21"/>
        <v/>
      </c>
      <c r="X121" s="20" t="str">
        <f t="shared" si="22"/>
        <v/>
      </c>
      <c r="Y121" s="20" t="str">
        <f t="shared" si="23"/>
        <v/>
      </c>
      <c r="Z121" s="333" t="b">
        <f t="shared" si="24"/>
        <v>0</v>
      </c>
      <c r="AA121" s="219">
        <f t="shared" si="26"/>
        <v>1</v>
      </c>
    </row>
    <row r="122" spans="1:27" ht="15.75" x14ac:dyDescent="0.2">
      <c r="A122" s="216">
        <v>113</v>
      </c>
      <c r="B122" s="39"/>
      <c r="C122" s="39"/>
      <c r="D122" s="38"/>
      <c r="E122" s="40"/>
      <c r="F122" s="36" t="str">
        <f t="shared" si="25"/>
        <v/>
      </c>
      <c r="G122" s="349"/>
      <c r="H122" s="349"/>
      <c r="I122" s="349"/>
      <c r="J122" s="41"/>
      <c r="K122" s="40"/>
      <c r="L122" s="40"/>
      <c r="M122" s="40"/>
      <c r="N122" s="40"/>
      <c r="O122" s="575" t="str">
        <f t="shared" si="14"/>
        <v/>
      </c>
      <c r="P122" s="575" t="str">
        <f t="shared" si="15"/>
        <v/>
      </c>
      <c r="Q122" s="35"/>
      <c r="R122" s="20" t="str">
        <f t="shared" si="16"/>
        <v/>
      </c>
      <c r="S122" s="20" t="str">
        <f t="shared" si="17"/>
        <v/>
      </c>
      <c r="T122" s="20" t="str">
        <f t="shared" si="18"/>
        <v/>
      </c>
      <c r="U122" s="20" t="str">
        <f t="shared" si="19"/>
        <v/>
      </c>
      <c r="V122" s="20" t="str">
        <f t="shared" si="20"/>
        <v/>
      </c>
      <c r="W122" s="20" t="str">
        <f t="shared" si="21"/>
        <v/>
      </c>
      <c r="X122" s="20" t="str">
        <f t="shared" si="22"/>
        <v/>
      </c>
      <c r="Y122" s="20" t="str">
        <f t="shared" si="23"/>
        <v/>
      </c>
      <c r="Z122" s="333" t="b">
        <f t="shared" si="24"/>
        <v>0</v>
      </c>
      <c r="AA122" s="219">
        <f t="shared" si="26"/>
        <v>1</v>
      </c>
    </row>
    <row r="123" spans="1:27" ht="15.75" x14ac:dyDescent="0.2">
      <c r="A123" s="216">
        <v>114</v>
      </c>
      <c r="B123" s="39"/>
      <c r="C123" s="39"/>
      <c r="D123" s="38"/>
      <c r="E123" s="40"/>
      <c r="F123" s="36" t="str">
        <f t="shared" si="25"/>
        <v/>
      </c>
      <c r="G123" s="349"/>
      <c r="H123" s="349"/>
      <c r="I123" s="349"/>
      <c r="J123" s="41"/>
      <c r="K123" s="40"/>
      <c r="L123" s="40"/>
      <c r="M123" s="40"/>
      <c r="N123" s="40"/>
      <c r="O123" s="575" t="str">
        <f t="shared" si="14"/>
        <v/>
      </c>
      <c r="P123" s="575" t="str">
        <f t="shared" si="15"/>
        <v/>
      </c>
      <c r="Q123" s="35"/>
      <c r="R123" s="20" t="str">
        <f t="shared" si="16"/>
        <v/>
      </c>
      <c r="S123" s="20" t="str">
        <f t="shared" si="17"/>
        <v/>
      </c>
      <c r="T123" s="20" t="str">
        <f t="shared" si="18"/>
        <v/>
      </c>
      <c r="U123" s="20" t="str">
        <f t="shared" si="19"/>
        <v/>
      </c>
      <c r="V123" s="20" t="str">
        <f t="shared" si="20"/>
        <v/>
      </c>
      <c r="W123" s="20" t="str">
        <f t="shared" si="21"/>
        <v/>
      </c>
      <c r="X123" s="20" t="str">
        <f t="shared" si="22"/>
        <v/>
      </c>
      <c r="Y123" s="20" t="str">
        <f t="shared" si="23"/>
        <v/>
      </c>
      <c r="Z123" s="333" t="b">
        <f t="shared" si="24"/>
        <v>0</v>
      </c>
      <c r="AA123" s="219">
        <f t="shared" si="26"/>
        <v>1</v>
      </c>
    </row>
    <row r="124" spans="1:27" ht="15.75" x14ac:dyDescent="0.2">
      <c r="A124" s="216">
        <v>115</v>
      </c>
      <c r="B124" s="39"/>
      <c r="C124" s="39"/>
      <c r="D124" s="38"/>
      <c r="E124" s="40"/>
      <c r="F124" s="36" t="str">
        <f t="shared" si="25"/>
        <v/>
      </c>
      <c r="G124" s="349"/>
      <c r="H124" s="349"/>
      <c r="I124" s="349"/>
      <c r="J124" s="41"/>
      <c r="K124" s="40"/>
      <c r="L124" s="40"/>
      <c r="M124" s="40"/>
      <c r="N124" s="40"/>
      <c r="O124" s="575" t="str">
        <f t="shared" si="14"/>
        <v/>
      </c>
      <c r="P124" s="575" t="str">
        <f t="shared" si="15"/>
        <v/>
      </c>
      <c r="Q124" s="35"/>
      <c r="R124" s="20" t="str">
        <f t="shared" si="16"/>
        <v/>
      </c>
      <c r="S124" s="20" t="str">
        <f t="shared" si="17"/>
        <v/>
      </c>
      <c r="T124" s="20" t="str">
        <f t="shared" si="18"/>
        <v/>
      </c>
      <c r="U124" s="20" t="str">
        <f t="shared" si="19"/>
        <v/>
      </c>
      <c r="V124" s="20" t="str">
        <f t="shared" si="20"/>
        <v/>
      </c>
      <c r="W124" s="20" t="str">
        <f t="shared" si="21"/>
        <v/>
      </c>
      <c r="X124" s="20" t="str">
        <f t="shared" si="22"/>
        <v/>
      </c>
      <c r="Y124" s="20" t="str">
        <f t="shared" si="23"/>
        <v/>
      </c>
      <c r="Z124" s="333" t="b">
        <f t="shared" si="24"/>
        <v>0</v>
      </c>
      <c r="AA124" s="219">
        <f t="shared" si="26"/>
        <v>1</v>
      </c>
    </row>
    <row r="125" spans="1:27" ht="15.75" x14ac:dyDescent="0.2">
      <c r="A125" s="216">
        <v>116</v>
      </c>
      <c r="B125" s="39"/>
      <c r="C125" s="39"/>
      <c r="D125" s="38"/>
      <c r="E125" s="40"/>
      <c r="F125" s="36" t="str">
        <f t="shared" si="25"/>
        <v/>
      </c>
      <c r="G125" s="349"/>
      <c r="H125" s="349"/>
      <c r="I125" s="349"/>
      <c r="J125" s="41"/>
      <c r="K125" s="40"/>
      <c r="L125" s="40"/>
      <c r="M125" s="40"/>
      <c r="N125" s="40"/>
      <c r="O125" s="575" t="str">
        <f t="shared" si="14"/>
        <v/>
      </c>
      <c r="P125" s="575" t="str">
        <f t="shared" si="15"/>
        <v/>
      </c>
      <c r="Q125" s="35"/>
      <c r="R125" s="20" t="str">
        <f t="shared" si="16"/>
        <v/>
      </c>
      <c r="S125" s="20" t="str">
        <f t="shared" si="17"/>
        <v/>
      </c>
      <c r="T125" s="20" t="str">
        <f t="shared" si="18"/>
        <v/>
      </c>
      <c r="U125" s="20" t="str">
        <f t="shared" si="19"/>
        <v/>
      </c>
      <c r="V125" s="20" t="str">
        <f t="shared" si="20"/>
        <v/>
      </c>
      <c r="W125" s="20" t="str">
        <f t="shared" si="21"/>
        <v/>
      </c>
      <c r="X125" s="20" t="str">
        <f t="shared" si="22"/>
        <v/>
      </c>
      <c r="Y125" s="20" t="str">
        <f t="shared" si="23"/>
        <v/>
      </c>
      <c r="Z125" s="333" t="b">
        <f t="shared" si="24"/>
        <v>0</v>
      </c>
      <c r="AA125" s="219">
        <f t="shared" si="26"/>
        <v>1</v>
      </c>
    </row>
    <row r="126" spans="1:27" ht="15.75" x14ac:dyDescent="0.2">
      <c r="A126" s="216">
        <v>117</v>
      </c>
      <c r="B126" s="39"/>
      <c r="C126" s="39"/>
      <c r="D126" s="38"/>
      <c r="E126" s="40"/>
      <c r="F126" s="36" t="str">
        <f t="shared" si="25"/>
        <v/>
      </c>
      <c r="G126" s="349"/>
      <c r="H126" s="349"/>
      <c r="I126" s="349"/>
      <c r="J126" s="41"/>
      <c r="K126" s="40"/>
      <c r="L126" s="40"/>
      <c r="M126" s="40"/>
      <c r="N126" s="40"/>
      <c r="O126" s="575" t="str">
        <f t="shared" si="14"/>
        <v/>
      </c>
      <c r="P126" s="575" t="str">
        <f t="shared" si="15"/>
        <v/>
      </c>
      <c r="Q126" s="35"/>
      <c r="R126" s="20" t="str">
        <f t="shared" si="16"/>
        <v/>
      </c>
      <c r="S126" s="20" t="str">
        <f t="shared" si="17"/>
        <v/>
      </c>
      <c r="T126" s="20" t="str">
        <f t="shared" si="18"/>
        <v/>
      </c>
      <c r="U126" s="20" t="str">
        <f t="shared" si="19"/>
        <v/>
      </c>
      <c r="V126" s="20" t="str">
        <f t="shared" si="20"/>
        <v/>
      </c>
      <c r="W126" s="20" t="str">
        <f t="shared" si="21"/>
        <v/>
      </c>
      <c r="X126" s="20" t="str">
        <f t="shared" si="22"/>
        <v/>
      </c>
      <c r="Y126" s="20" t="str">
        <f t="shared" si="23"/>
        <v/>
      </c>
      <c r="Z126" s="333" t="b">
        <f t="shared" si="24"/>
        <v>0</v>
      </c>
      <c r="AA126" s="219">
        <f t="shared" si="26"/>
        <v>1</v>
      </c>
    </row>
    <row r="127" spans="1:27" ht="15.75" x14ac:dyDescent="0.2">
      <c r="A127" s="216">
        <v>118</v>
      </c>
      <c r="B127" s="39"/>
      <c r="C127" s="39"/>
      <c r="D127" s="38"/>
      <c r="E127" s="40"/>
      <c r="F127" s="36" t="str">
        <f t="shared" si="25"/>
        <v/>
      </c>
      <c r="G127" s="349"/>
      <c r="H127" s="349"/>
      <c r="I127" s="349"/>
      <c r="J127" s="41"/>
      <c r="K127" s="40"/>
      <c r="L127" s="40"/>
      <c r="M127" s="40"/>
      <c r="N127" s="40"/>
      <c r="O127" s="575" t="str">
        <f t="shared" si="14"/>
        <v/>
      </c>
      <c r="P127" s="575" t="str">
        <f t="shared" si="15"/>
        <v/>
      </c>
      <c r="Q127" s="35"/>
      <c r="R127" s="20" t="str">
        <f t="shared" si="16"/>
        <v/>
      </c>
      <c r="S127" s="20" t="str">
        <f t="shared" si="17"/>
        <v/>
      </c>
      <c r="T127" s="20" t="str">
        <f t="shared" si="18"/>
        <v/>
      </c>
      <c r="U127" s="20" t="str">
        <f t="shared" si="19"/>
        <v/>
      </c>
      <c r="V127" s="20" t="str">
        <f t="shared" si="20"/>
        <v/>
      </c>
      <c r="W127" s="20" t="str">
        <f t="shared" si="21"/>
        <v/>
      </c>
      <c r="X127" s="20" t="str">
        <f t="shared" si="22"/>
        <v/>
      </c>
      <c r="Y127" s="20" t="str">
        <f t="shared" si="23"/>
        <v/>
      </c>
      <c r="Z127" s="333" t="b">
        <f t="shared" si="24"/>
        <v>0</v>
      </c>
      <c r="AA127" s="219">
        <f t="shared" si="26"/>
        <v>1</v>
      </c>
    </row>
    <row r="128" spans="1:27" ht="15.75" x14ac:dyDescent="0.2">
      <c r="A128" s="216">
        <v>119</v>
      </c>
      <c r="B128" s="39"/>
      <c r="C128" s="39"/>
      <c r="D128" s="38"/>
      <c r="E128" s="40"/>
      <c r="F128" s="36" t="str">
        <f t="shared" si="25"/>
        <v/>
      </c>
      <c r="G128" s="349"/>
      <c r="H128" s="349"/>
      <c r="I128" s="349"/>
      <c r="J128" s="41"/>
      <c r="K128" s="40"/>
      <c r="L128" s="40"/>
      <c r="M128" s="40"/>
      <c r="N128" s="40"/>
      <c r="O128" s="575" t="str">
        <f t="shared" si="14"/>
        <v/>
      </c>
      <c r="P128" s="575" t="str">
        <f t="shared" si="15"/>
        <v/>
      </c>
      <c r="Q128" s="35"/>
      <c r="R128" s="20" t="str">
        <f t="shared" si="16"/>
        <v/>
      </c>
      <c r="S128" s="20" t="str">
        <f t="shared" si="17"/>
        <v/>
      </c>
      <c r="T128" s="20" t="str">
        <f t="shared" si="18"/>
        <v/>
      </c>
      <c r="U128" s="20" t="str">
        <f t="shared" si="19"/>
        <v/>
      </c>
      <c r="V128" s="20" t="str">
        <f t="shared" si="20"/>
        <v/>
      </c>
      <c r="W128" s="20" t="str">
        <f t="shared" si="21"/>
        <v/>
      </c>
      <c r="X128" s="20" t="str">
        <f t="shared" si="22"/>
        <v/>
      </c>
      <c r="Y128" s="20" t="str">
        <f t="shared" si="23"/>
        <v/>
      </c>
      <c r="Z128" s="333" t="b">
        <f t="shared" si="24"/>
        <v>0</v>
      </c>
      <c r="AA128" s="219">
        <f t="shared" si="26"/>
        <v>1</v>
      </c>
    </row>
    <row r="129" spans="1:27" ht="15.75" x14ac:dyDescent="0.2">
      <c r="A129" s="216">
        <v>120</v>
      </c>
      <c r="B129" s="39"/>
      <c r="C129" s="39"/>
      <c r="D129" s="38"/>
      <c r="E129" s="40"/>
      <c r="F129" s="36" t="str">
        <f t="shared" si="25"/>
        <v/>
      </c>
      <c r="G129" s="349"/>
      <c r="H129" s="349"/>
      <c r="I129" s="349"/>
      <c r="J129" s="41"/>
      <c r="K129" s="40"/>
      <c r="L129" s="40"/>
      <c r="M129" s="40"/>
      <c r="N129" s="40"/>
      <c r="O129" s="575" t="str">
        <f t="shared" si="14"/>
        <v/>
      </c>
      <c r="P129" s="575" t="str">
        <f t="shared" si="15"/>
        <v/>
      </c>
      <c r="Q129" s="35"/>
      <c r="R129" s="20" t="str">
        <f t="shared" si="16"/>
        <v/>
      </c>
      <c r="S129" s="20" t="str">
        <f t="shared" si="17"/>
        <v/>
      </c>
      <c r="T129" s="20" t="str">
        <f t="shared" si="18"/>
        <v/>
      </c>
      <c r="U129" s="20" t="str">
        <f t="shared" si="19"/>
        <v/>
      </c>
      <c r="V129" s="20" t="str">
        <f t="shared" si="20"/>
        <v/>
      </c>
      <c r="W129" s="20" t="str">
        <f t="shared" si="21"/>
        <v/>
      </c>
      <c r="X129" s="20" t="str">
        <f t="shared" si="22"/>
        <v/>
      </c>
      <c r="Y129" s="20" t="str">
        <f t="shared" si="23"/>
        <v/>
      </c>
      <c r="Z129" s="333" t="b">
        <f t="shared" si="24"/>
        <v>0</v>
      </c>
      <c r="AA129" s="219">
        <f t="shared" si="26"/>
        <v>1</v>
      </c>
    </row>
    <row r="130" spans="1:27" ht="15.75" x14ac:dyDescent="0.2">
      <c r="A130" s="216">
        <v>121</v>
      </c>
      <c r="B130" s="39"/>
      <c r="C130" s="39"/>
      <c r="D130" s="38"/>
      <c r="E130" s="40"/>
      <c r="F130" s="36" t="str">
        <f t="shared" si="25"/>
        <v/>
      </c>
      <c r="G130" s="349"/>
      <c r="H130" s="349"/>
      <c r="I130" s="349"/>
      <c r="J130" s="41"/>
      <c r="K130" s="40"/>
      <c r="L130" s="40"/>
      <c r="M130" s="40"/>
      <c r="N130" s="40"/>
      <c r="O130" s="575" t="str">
        <f t="shared" si="14"/>
        <v/>
      </c>
      <c r="P130" s="575" t="str">
        <f t="shared" si="15"/>
        <v/>
      </c>
      <c r="Q130" s="35"/>
      <c r="R130" s="20" t="str">
        <f t="shared" si="16"/>
        <v/>
      </c>
      <c r="S130" s="20" t="str">
        <f t="shared" si="17"/>
        <v/>
      </c>
      <c r="T130" s="20" t="str">
        <f t="shared" si="18"/>
        <v/>
      </c>
      <c r="U130" s="20" t="str">
        <f t="shared" si="19"/>
        <v/>
      </c>
      <c r="V130" s="20" t="str">
        <f t="shared" si="20"/>
        <v/>
      </c>
      <c r="W130" s="20" t="str">
        <f t="shared" si="21"/>
        <v/>
      </c>
      <c r="X130" s="20" t="str">
        <f t="shared" si="22"/>
        <v/>
      </c>
      <c r="Y130" s="20" t="str">
        <f t="shared" si="23"/>
        <v/>
      </c>
      <c r="Z130" s="333" t="b">
        <f t="shared" si="24"/>
        <v>0</v>
      </c>
      <c r="AA130" s="219">
        <f t="shared" si="26"/>
        <v>1</v>
      </c>
    </row>
    <row r="131" spans="1:27" ht="15.75" x14ac:dyDescent="0.2">
      <c r="A131" s="216">
        <v>122</v>
      </c>
      <c r="B131" s="39"/>
      <c r="C131" s="39"/>
      <c r="D131" s="38"/>
      <c r="E131" s="40"/>
      <c r="F131" s="36" t="str">
        <f t="shared" si="25"/>
        <v/>
      </c>
      <c r="G131" s="349"/>
      <c r="H131" s="349"/>
      <c r="I131" s="349"/>
      <c r="J131" s="41"/>
      <c r="K131" s="40"/>
      <c r="L131" s="40"/>
      <c r="M131" s="40"/>
      <c r="N131" s="40"/>
      <c r="O131" s="575" t="str">
        <f t="shared" si="14"/>
        <v/>
      </c>
      <c r="P131" s="575" t="str">
        <f t="shared" si="15"/>
        <v/>
      </c>
      <c r="Q131" s="35"/>
      <c r="R131" s="20" t="str">
        <f t="shared" si="16"/>
        <v/>
      </c>
      <c r="S131" s="20" t="str">
        <f t="shared" si="17"/>
        <v/>
      </c>
      <c r="T131" s="20" t="str">
        <f t="shared" si="18"/>
        <v/>
      </c>
      <c r="U131" s="20" t="str">
        <f t="shared" si="19"/>
        <v/>
      </c>
      <c r="V131" s="20" t="str">
        <f t="shared" si="20"/>
        <v/>
      </c>
      <c r="W131" s="20" t="str">
        <f t="shared" si="21"/>
        <v/>
      </c>
      <c r="X131" s="20" t="str">
        <f t="shared" si="22"/>
        <v/>
      </c>
      <c r="Y131" s="20" t="str">
        <f t="shared" si="23"/>
        <v/>
      </c>
      <c r="Z131" s="333" t="b">
        <f t="shared" si="24"/>
        <v>0</v>
      </c>
      <c r="AA131" s="219">
        <f t="shared" si="26"/>
        <v>1</v>
      </c>
    </row>
    <row r="132" spans="1:27" ht="15.75" x14ac:dyDescent="0.2">
      <c r="A132" s="216">
        <v>123</v>
      </c>
      <c r="B132" s="39"/>
      <c r="C132" s="39"/>
      <c r="D132" s="38"/>
      <c r="E132" s="40"/>
      <c r="F132" s="36" t="str">
        <f t="shared" si="25"/>
        <v/>
      </c>
      <c r="G132" s="349"/>
      <c r="H132" s="349"/>
      <c r="I132" s="349"/>
      <c r="J132" s="41"/>
      <c r="K132" s="40"/>
      <c r="L132" s="40"/>
      <c r="M132" s="40"/>
      <c r="N132" s="40"/>
      <c r="O132" s="575" t="str">
        <f t="shared" si="14"/>
        <v/>
      </c>
      <c r="P132" s="575" t="str">
        <f t="shared" si="15"/>
        <v/>
      </c>
      <c r="Q132" s="35"/>
      <c r="R132" s="20" t="str">
        <f t="shared" si="16"/>
        <v/>
      </c>
      <c r="S132" s="20" t="str">
        <f t="shared" si="17"/>
        <v/>
      </c>
      <c r="T132" s="20" t="str">
        <f t="shared" si="18"/>
        <v/>
      </c>
      <c r="U132" s="20" t="str">
        <f t="shared" si="19"/>
        <v/>
      </c>
      <c r="V132" s="20" t="str">
        <f t="shared" si="20"/>
        <v/>
      </c>
      <c r="W132" s="20" t="str">
        <f t="shared" si="21"/>
        <v/>
      </c>
      <c r="X132" s="20" t="str">
        <f t="shared" si="22"/>
        <v/>
      </c>
      <c r="Y132" s="20" t="str">
        <f t="shared" si="23"/>
        <v/>
      </c>
      <c r="Z132" s="333" t="b">
        <f t="shared" si="24"/>
        <v>0</v>
      </c>
      <c r="AA132" s="219">
        <f t="shared" si="26"/>
        <v>1</v>
      </c>
    </row>
    <row r="133" spans="1:27" ht="15.75" x14ac:dyDescent="0.2">
      <c r="A133" s="216">
        <v>124</v>
      </c>
      <c r="B133" s="39"/>
      <c r="C133" s="39"/>
      <c r="D133" s="38"/>
      <c r="E133" s="40"/>
      <c r="F133" s="36" t="str">
        <f t="shared" si="25"/>
        <v/>
      </c>
      <c r="G133" s="349"/>
      <c r="H133" s="349"/>
      <c r="I133" s="349"/>
      <c r="J133" s="41"/>
      <c r="K133" s="40"/>
      <c r="L133" s="40"/>
      <c r="M133" s="40"/>
      <c r="N133" s="40"/>
      <c r="O133" s="575" t="str">
        <f t="shared" si="14"/>
        <v/>
      </c>
      <c r="P133" s="575" t="str">
        <f t="shared" si="15"/>
        <v/>
      </c>
      <c r="Q133" s="35"/>
      <c r="R133" s="20" t="str">
        <f t="shared" si="16"/>
        <v/>
      </c>
      <c r="S133" s="20" t="str">
        <f t="shared" si="17"/>
        <v/>
      </c>
      <c r="T133" s="20" t="str">
        <f t="shared" si="18"/>
        <v/>
      </c>
      <c r="U133" s="20" t="str">
        <f t="shared" si="19"/>
        <v/>
      </c>
      <c r="V133" s="20" t="str">
        <f t="shared" si="20"/>
        <v/>
      </c>
      <c r="W133" s="20" t="str">
        <f t="shared" si="21"/>
        <v/>
      </c>
      <c r="X133" s="20" t="str">
        <f t="shared" si="22"/>
        <v/>
      </c>
      <c r="Y133" s="20" t="str">
        <f t="shared" si="23"/>
        <v/>
      </c>
      <c r="Z133" s="333" t="b">
        <f t="shared" si="24"/>
        <v>0</v>
      </c>
      <c r="AA133" s="219">
        <f t="shared" si="26"/>
        <v>1</v>
      </c>
    </row>
    <row r="134" spans="1:27" ht="15.75" x14ac:dyDescent="0.2">
      <c r="A134" s="216">
        <v>125</v>
      </c>
      <c r="B134" s="39"/>
      <c r="C134" s="39"/>
      <c r="D134" s="38"/>
      <c r="E134" s="40"/>
      <c r="F134" s="36" t="str">
        <f t="shared" si="25"/>
        <v/>
      </c>
      <c r="G134" s="349"/>
      <c r="H134" s="349"/>
      <c r="I134" s="349"/>
      <c r="J134" s="41"/>
      <c r="K134" s="40"/>
      <c r="L134" s="40"/>
      <c r="M134" s="40"/>
      <c r="N134" s="40"/>
      <c r="O134" s="575" t="str">
        <f t="shared" si="14"/>
        <v/>
      </c>
      <c r="P134" s="575" t="str">
        <f t="shared" si="15"/>
        <v/>
      </c>
      <c r="Q134" s="35"/>
      <c r="R134" s="20" t="str">
        <f t="shared" si="16"/>
        <v/>
      </c>
      <c r="S134" s="20" t="str">
        <f t="shared" si="17"/>
        <v/>
      </c>
      <c r="T134" s="20" t="str">
        <f t="shared" si="18"/>
        <v/>
      </c>
      <c r="U134" s="20" t="str">
        <f t="shared" si="19"/>
        <v/>
      </c>
      <c r="V134" s="20" t="str">
        <f t="shared" si="20"/>
        <v/>
      </c>
      <c r="W134" s="20" t="str">
        <f t="shared" si="21"/>
        <v/>
      </c>
      <c r="X134" s="20" t="str">
        <f t="shared" si="22"/>
        <v/>
      </c>
      <c r="Y134" s="20" t="str">
        <f t="shared" si="23"/>
        <v/>
      </c>
      <c r="Z134" s="333" t="b">
        <f t="shared" si="24"/>
        <v>0</v>
      </c>
      <c r="AA134" s="219">
        <f t="shared" si="26"/>
        <v>1</v>
      </c>
    </row>
    <row r="135" spans="1:27" ht="15.75" x14ac:dyDescent="0.2">
      <c r="A135" s="216">
        <v>126</v>
      </c>
      <c r="B135" s="39"/>
      <c r="C135" s="39"/>
      <c r="D135" s="38"/>
      <c r="E135" s="40"/>
      <c r="F135" s="36" t="str">
        <f t="shared" si="25"/>
        <v/>
      </c>
      <c r="G135" s="349"/>
      <c r="H135" s="349"/>
      <c r="I135" s="349"/>
      <c r="J135" s="41"/>
      <c r="K135" s="40"/>
      <c r="L135" s="40"/>
      <c r="M135" s="40"/>
      <c r="N135" s="40"/>
      <c r="O135" s="575" t="str">
        <f t="shared" si="14"/>
        <v/>
      </c>
      <c r="P135" s="575" t="str">
        <f t="shared" si="15"/>
        <v/>
      </c>
      <c r="Q135" s="35"/>
      <c r="R135" s="20" t="str">
        <f t="shared" si="16"/>
        <v/>
      </c>
      <c r="S135" s="20" t="str">
        <f t="shared" si="17"/>
        <v/>
      </c>
      <c r="T135" s="20" t="str">
        <f t="shared" si="18"/>
        <v/>
      </c>
      <c r="U135" s="20" t="str">
        <f t="shared" si="19"/>
        <v/>
      </c>
      <c r="V135" s="20" t="str">
        <f t="shared" si="20"/>
        <v/>
      </c>
      <c r="W135" s="20" t="str">
        <f t="shared" si="21"/>
        <v/>
      </c>
      <c r="X135" s="20" t="str">
        <f t="shared" si="22"/>
        <v/>
      </c>
      <c r="Y135" s="20" t="str">
        <f t="shared" si="23"/>
        <v/>
      </c>
      <c r="Z135" s="333" t="b">
        <f t="shared" si="24"/>
        <v>0</v>
      </c>
      <c r="AA135" s="219">
        <f t="shared" si="26"/>
        <v>1</v>
      </c>
    </row>
    <row r="136" spans="1:27" ht="15.75" x14ac:dyDescent="0.2">
      <c r="A136" s="216">
        <v>127</v>
      </c>
      <c r="B136" s="39"/>
      <c r="C136" s="39"/>
      <c r="D136" s="38"/>
      <c r="E136" s="40"/>
      <c r="F136" s="36" t="str">
        <f t="shared" si="25"/>
        <v/>
      </c>
      <c r="G136" s="349"/>
      <c r="H136" s="349"/>
      <c r="I136" s="349"/>
      <c r="J136" s="41"/>
      <c r="K136" s="40"/>
      <c r="L136" s="40"/>
      <c r="M136" s="40"/>
      <c r="N136" s="40"/>
      <c r="O136" s="575" t="str">
        <f t="shared" si="14"/>
        <v/>
      </c>
      <c r="P136" s="575" t="str">
        <f t="shared" si="15"/>
        <v/>
      </c>
      <c r="Q136" s="35"/>
      <c r="R136" s="20" t="str">
        <f t="shared" si="16"/>
        <v/>
      </c>
      <c r="S136" s="20" t="str">
        <f t="shared" si="17"/>
        <v/>
      </c>
      <c r="T136" s="20" t="str">
        <f t="shared" si="18"/>
        <v/>
      </c>
      <c r="U136" s="20" t="str">
        <f t="shared" si="19"/>
        <v/>
      </c>
      <c r="V136" s="20" t="str">
        <f t="shared" si="20"/>
        <v/>
      </c>
      <c r="W136" s="20" t="str">
        <f t="shared" si="21"/>
        <v/>
      </c>
      <c r="X136" s="20" t="str">
        <f t="shared" si="22"/>
        <v/>
      </c>
      <c r="Y136" s="20" t="str">
        <f t="shared" si="23"/>
        <v/>
      </c>
      <c r="Z136" s="333" t="b">
        <f t="shared" si="24"/>
        <v>0</v>
      </c>
      <c r="AA136" s="219">
        <f t="shared" si="26"/>
        <v>1</v>
      </c>
    </row>
    <row r="137" spans="1:27" ht="15.75" x14ac:dyDescent="0.2">
      <c r="A137" s="216">
        <v>128</v>
      </c>
      <c r="B137" s="39"/>
      <c r="C137" s="39"/>
      <c r="D137" s="38"/>
      <c r="E137" s="40"/>
      <c r="F137" s="36" t="str">
        <f t="shared" si="25"/>
        <v/>
      </c>
      <c r="G137" s="349"/>
      <c r="H137" s="349"/>
      <c r="I137" s="349"/>
      <c r="J137" s="41"/>
      <c r="K137" s="40"/>
      <c r="L137" s="40"/>
      <c r="M137" s="40"/>
      <c r="N137" s="40"/>
      <c r="O137" s="575" t="str">
        <f t="shared" si="14"/>
        <v/>
      </c>
      <c r="P137" s="575" t="str">
        <f t="shared" si="15"/>
        <v/>
      </c>
      <c r="Q137" s="35"/>
      <c r="R137" s="20" t="str">
        <f t="shared" si="16"/>
        <v/>
      </c>
      <c r="S137" s="20" t="str">
        <f t="shared" si="17"/>
        <v/>
      </c>
      <c r="T137" s="20" t="str">
        <f t="shared" si="18"/>
        <v/>
      </c>
      <c r="U137" s="20" t="str">
        <f t="shared" si="19"/>
        <v/>
      </c>
      <c r="V137" s="20" t="str">
        <f t="shared" si="20"/>
        <v/>
      </c>
      <c r="W137" s="20" t="str">
        <f t="shared" si="21"/>
        <v/>
      </c>
      <c r="X137" s="20" t="str">
        <f t="shared" si="22"/>
        <v/>
      </c>
      <c r="Y137" s="20" t="str">
        <f t="shared" si="23"/>
        <v/>
      </c>
      <c r="Z137" s="333" t="b">
        <f t="shared" si="24"/>
        <v>0</v>
      </c>
      <c r="AA137" s="219">
        <f t="shared" si="26"/>
        <v>1</v>
      </c>
    </row>
    <row r="138" spans="1:27" ht="15.75" x14ac:dyDescent="0.2">
      <c r="A138" s="216">
        <v>129</v>
      </c>
      <c r="B138" s="39"/>
      <c r="C138" s="39"/>
      <c r="D138" s="38"/>
      <c r="E138" s="40"/>
      <c r="F138" s="36" t="str">
        <f t="shared" si="25"/>
        <v/>
      </c>
      <c r="G138" s="349"/>
      <c r="H138" s="349"/>
      <c r="I138" s="349"/>
      <c r="J138" s="41"/>
      <c r="K138" s="40"/>
      <c r="L138" s="40"/>
      <c r="M138" s="40"/>
      <c r="N138" s="40"/>
      <c r="O138" s="575" t="str">
        <f t="shared" ref="O138:O201" si="27">IF(OR($B138="",$C138="",$D138="",$E138="",$E138&lt;an_initial,$E138&gt;an_final,$Z138=FALSE),"",IF($F138="","",IF(OR($K138="X",$K138="x"),coef_grant*COORD_DID_INT*$F138/10000,IF(OR($L138="X",$L138="x"),coef_grant*UPT_DID_INT*$F138/10000,IF(OR($M138="X",$M138="x"),coef_grant*MANAG_DID_INT*$F138/10000,IF(OR($N138="X",$N138="x"),coef_grant*MEMBRU_DID_INT*$F138/10000/$AA138,""))))))</f>
        <v/>
      </c>
      <c r="P138" s="575" t="str">
        <f t="shared" ref="P138:P201" si="28">IF(OR($B138="",$C138="",$D138="",$E138="",$E138&gt;an_final,$Z138=FALSE),"",IF($F138="","",IF(OR($K138="X",$K138="x"),coef_grant*COORD_DID_INT*$F138/10000,IF(OR($L138="X",$L138="x"),coef_grant*UPT_DID_INT*$F138/10000,IF(OR($M138="X",$M138="x"),coef_grant*MANAG_DID_INT*$F138/10000,IF(OR($N138="X",$N138="x"),coef_grant*MEMBRU_DID_INT*$F138/10000/$AA138,""))))))</f>
        <v/>
      </c>
      <c r="Q138" s="35"/>
      <c r="R138" s="20" t="str">
        <f t="shared" ref="R138:R201" si="29">IF(OR($B138="",$C138="",$D138="",$E138="",$E138&gt;an_final,$F138="",$K138="",$Z138=FALSE),"",IF(OR($K138="X",$K138="x"),1,0))</f>
        <v/>
      </c>
      <c r="S138" s="20" t="str">
        <f t="shared" ref="S138:S201" si="30">IF(OR($B138="",$C138="",$D138="",$E138="",$E138&gt;an_final,$F138="",$L138="",$Z138=FALSE),"",IF(OR($L138="X",$L138="x"),1,0))</f>
        <v/>
      </c>
      <c r="T138" s="20" t="str">
        <f t="shared" ref="T138:T201" si="31">IF(OR($B138="",$C138="",$D138="",$E138="",$E138&gt;an_final,$F138="",$M138="",$Z138=FALSE),"",IF(OR($M138="X",$M138="x"),1,0))</f>
        <v/>
      </c>
      <c r="U138" s="20" t="str">
        <f t="shared" ref="U138:U201" si="32">IF(OR($B138="",$C138="",$D138="",$E138="",$E138&gt;an_final,$F138="",$N138="",$Z138=FALSE),"",IF(OR($N138="X",$N138="x"),1,0))</f>
        <v/>
      </c>
      <c r="V138" s="20" t="str">
        <f t="shared" ref="V138:V201" si="33">IF(OR($E138&lt;an_initial,$E138&gt;an_final,$K138="",$Z138=FALSE),"",IF(OR($K138="X",$K138="x"),1,0))</f>
        <v/>
      </c>
      <c r="W138" s="20" t="str">
        <f t="shared" ref="W138:W201" si="34">IF(OR($E138&lt;an_initial,$E138&gt;an_final,$L138="",$Z138=FALSE),"",IF(OR($L138="X",$L138="x"),1,0))</f>
        <v/>
      </c>
      <c r="X138" s="20" t="str">
        <f t="shared" ref="X138:X201" si="35">IF(OR($E138&lt;an_initial,$E138&gt;an_final,$M138="",$Z138=FALSE),"",IF(OR($M138="X",$M138="x"),1,0))</f>
        <v/>
      </c>
      <c r="Y138" s="20" t="str">
        <f t="shared" ref="Y138:Y201" si="36">IF(OR($E138&lt;an_initial,$E138&gt;an_final,$N138="",$Z138=FALSE),"",IF(OR($N138="X",$N138="x"),1,0))</f>
        <v/>
      </c>
      <c r="Z138" s="333" t="b">
        <f t="shared" ref="Z138:Z201" si="37">IF(nume_candidat="",FALSE,ISNUMBER(SEARCH(nume_candidat,$B138)))</f>
        <v>0</v>
      </c>
      <c r="AA138" s="219">
        <f t="shared" si="26"/>
        <v>1</v>
      </c>
    </row>
    <row r="139" spans="1:27" ht="15.75" x14ac:dyDescent="0.2">
      <c r="A139" s="216">
        <v>130</v>
      </c>
      <c r="B139" s="39"/>
      <c r="C139" s="39"/>
      <c r="D139" s="38"/>
      <c r="E139" s="40"/>
      <c r="F139" s="36" t="str">
        <f t="shared" ref="F139:F202" si="38">IF(B139="","",(G139-H139)/(1-I139/100))</f>
        <v/>
      </c>
      <c r="G139" s="349"/>
      <c r="H139" s="349"/>
      <c r="I139" s="349"/>
      <c r="J139" s="41"/>
      <c r="K139" s="40"/>
      <c r="L139" s="40"/>
      <c r="M139" s="40"/>
      <c r="N139" s="40"/>
      <c r="O139" s="575" t="str">
        <f t="shared" si="27"/>
        <v/>
      </c>
      <c r="P139" s="575" t="str">
        <f t="shared" si="28"/>
        <v/>
      </c>
      <c r="Q139" s="35"/>
      <c r="R139" s="20" t="str">
        <f t="shared" si="29"/>
        <v/>
      </c>
      <c r="S139" s="20" t="str">
        <f t="shared" si="30"/>
        <v/>
      </c>
      <c r="T139" s="20" t="str">
        <f t="shared" si="31"/>
        <v/>
      </c>
      <c r="U139" s="20" t="str">
        <f t="shared" si="32"/>
        <v/>
      </c>
      <c r="V139" s="20" t="str">
        <f t="shared" si="33"/>
        <v/>
      </c>
      <c r="W139" s="20" t="str">
        <f t="shared" si="34"/>
        <v/>
      </c>
      <c r="X139" s="20" t="str">
        <f t="shared" si="35"/>
        <v/>
      </c>
      <c r="Y139" s="20" t="str">
        <f t="shared" si="36"/>
        <v/>
      </c>
      <c r="Z139" s="333" t="b">
        <f t="shared" si="37"/>
        <v>0</v>
      </c>
      <c r="AA139" s="219">
        <f t="shared" ref="AA139:AA202" si="39">LEN(B139)-LEN(SUBSTITUTE(B139,",",""))+1</f>
        <v>1</v>
      </c>
    </row>
    <row r="140" spans="1:27" ht="15.75" x14ac:dyDescent="0.2">
      <c r="A140" s="216">
        <v>131</v>
      </c>
      <c r="B140" s="39"/>
      <c r="C140" s="39"/>
      <c r="D140" s="38"/>
      <c r="E140" s="40"/>
      <c r="F140" s="36" t="str">
        <f t="shared" si="38"/>
        <v/>
      </c>
      <c r="G140" s="349"/>
      <c r="H140" s="349"/>
      <c r="I140" s="349"/>
      <c r="J140" s="41"/>
      <c r="K140" s="40"/>
      <c r="L140" s="40"/>
      <c r="M140" s="40"/>
      <c r="N140" s="40"/>
      <c r="O140" s="575" t="str">
        <f t="shared" si="27"/>
        <v/>
      </c>
      <c r="P140" s="575" t="str">
        <f t="shared" si="28"/>
        <v/>
      </c>
      <c r="Q140" s="35"/>
      <c r="R140" s="20" t="str">
        <f t="shared" si="29"/>
        <v/>
      </c>
      <c r="S140" s="20" t="str">
        <f t="shared" si="30"/>
        <v/>
      </c>
      <c r="T140" s="20" t="str">
        <f t="shared" si="31"/>
        <v/>
      </c>
      <c r="U140" s="20" t="str">
        <f t="shared" si="32"/>
        <v/>
      </c>
      <c r="V140" s="20" t="str">
        <f t="shared" si="33"/>
        <v/>
      </c>
      <c r="W140" s="20" t="str">
        <f t="shared" si="34"/>
        <v/>
      </c>
      <c r="X140" s="20" t="str">
        <f t="shared" si="35"/>
        <v/>
      </c>
      <c r="Y140" s="20" t="str">
        <f t="shared" si="36"/>
        <v/>
      </c>
      <c r="Z140" s="333" t="b">
        <f t="shared" si="37"/>
        <v>0</v>
      </c>
      <c r="AA140" s="219">
        <f t="shared" si="39"/>
        <v>1</v>
      </c>
    </row>
    <row r="141" spans="1:27" ht="15.75" x14ac:dyDescent="0.2">
      <c r="A141" s="216">
        <v>132</v>
      </c>
      <c r="B141" s="39"/>
      <c r="C141" s="39"/>
      <c r="D141" s="38"/>
      <c r="E141" s="40"/>
      <c r="F141" s="36" t="str">
        <f t="shared" si="38"/>
        <v/>
      </c>
      <c r="G141" s="349"/>
      <c r="H141" s="349"/>
      <c r="I141" s="349"/>
      <c r="J141" s="41"/>
      <c r="K141" s="40"/>
      <c r="L141" s="40"/>
      <c r="M141" s="40"/>
      <c r="N141" s="40"/>
      <c r="O141" s="575" t="str">
        <f t="shared" si="27"/>
        <v/>
      </c>
      <c r="P141" s="575" t="str">
        <f t="shared" si="28"/>
        <v/>
      </c>
      <c r="Q141" s="35"/>
      <c r="R141" s="20" t="str">
        <f t="shared" si="29"/>
        <v/>
      </c>
      <c r="S141" s="20" t="str">
        <f t="shared" si="30"/>
        <v/>
      </c>
      <c r="T141" s="20" t="str">
        <f t="shared" si="31"/>
        <v/>
      </c>
      <c r="U141" s="20" t="str">
        <f t="shared" si="32"/>
        <v/>
      </c>
      <c r="V141" s="20" t="str">
        <f t="shared" si="33"/>
        <v/>
      </c>
      <c r="W141" s="20" t="str">
        <f t="shared" si="34"/>
        <v/>
      </c>
      <c r="X141" s="20" t="str">
        <f t="shared" si="35"/>
        <v/>
      </c>
      <c r="Y141" s="20" t="str">
        <f t="shared" si="36"/>
        <v/>
      </c>
      <c r="Z141" s="333" t="b">
        <f t="shared" si="37"/>
        <v>0</v>
      </c>
      <c r="AA141" s="219">
        <f t="shared" si="39"/>
        <v>1</v>
      </c>
    </row>
    <row r="142" spans="1:27" ht="15.75" x14ac:dyDescent="0.2">
      <c r="A142" s="216">
        <v>133</v>
      </c>
      <c r="B142" s="39"/>
      <c r="C142" s="39"/>
      <c r="D142" s="38"/>
      <c r="E142" s="40"/>
      <c r="F142" s="36" t="str">
        <f t="shared" si="38"/>
        <v/>
      </c>
      <c r="G142" s="349"/>
      <c r="H142" s="349"/>
      <c r="I142" s="349"/>
      <c r="J142" s="41"/>
      <c r="K142" s="40"/>
      <c r="L142" s="40"/>
      <c r="M142" s="40"/>
      <c r="N142" s="40"/>
      <c r="O142" s="575" t="str">
        <f t="shared" si="27"/>
        <v/>
      </c>
      <c r="P142" s="575" t="str">
        <f t="shared" si="28"/>
        <v/>
      </c>
      <c r="Q142" s="35"/>
      <c r="R142" s="20" t="str">
        <f t="shared" si="29"/>
        <v/>
      </c>
      <c r="S142" s="20" t="str">
        <f t="shared" si="30"/>
        <v/>
      </c>
      <c r="T142" s="20" t="str">
        <f t="shared" si="31"/>
        <v/>
      </c>
      <c r="U142" s="20" t="str">
        <f t="shared" si="32"/>
        <v/>
      </c>
      <c r="V142" s="20" t="str">
        <f t="shared" si="33"/>
        <v/>
      </c>
      <c r="W142" s="20" t="str">
        <f t="shared" si="34"/>
        <v/>
      </c>
      <c r="X142" s="20" t="str">
        <f t="shared" si="35"/>
        <v/>
      </c>
      <c r="Y142" s="20" t="str">
        <f t="shared" si="36"/>
        <v/>
      </c>
      <c r="Z142" s="333" t="b">
        <f t="shared" si="37"/>
        <v>0</v>
      </c>
      <c r="AA142" s="219">
        <f t="shared" si="39"/>
        <v>1</v>
      </c>
    </row>
    <row r="143" spans="1:27" ht="15.75" x14ac:dyDescent="0.2">
      <c r="A143" s="216">
        <v>134</v>
      </c>
      <c r="B143" s="39"/>
      <c r="C143" s="39"/>
      <c r="D143" s="38"/>
      <c r="E143" s="40"/>
      <c r="F143" s="36" t="str">
        <f t="shared" si="38"/>
        <v/>
      </c>
      <c r="G143" s="349"/>
      <c r="H143" s="349"/>
      <c r="I143" s="349"/>
      <c r="J143" s="41"/>
      <c r="K143" s="40"/>
      <c r="L143" s="40"/>
      <c r="M143" s="40"/>
      <c r="N143" s="40"/>
      <c r="O143" s="575" t="str">
        <f t="shared" si="27"/>
        <v/>
      </c>
      <c r="P143" s="575" t="str">
        <f t="shared" si="28"/>
        <v/>
      </c>
      <c r="Q143" s="35"/>
      <c r="R143" s="20" t="str">
        <f t="shared" si="29"/>
        <v/>
      </c>
      <c r="S143" s="20" t="str">
        <f t="shared" si="30"/>
        <v/>
      </c>
      <c r="T143" s="20" t="str">
        <f t="shared" si="31"/>
        <v/>
      </c>
      <c r="U143" s="20" t="str">
        <f t="shared" si="32"/>
        <v/>
      </c>
      <c r="V143" s="20" t="str">
        <f t="shared" si="33"/>
        <v/>
      </c>
      <c r="W143" s="20" t="str">
        <f t="shared" si="34"/>
        <v/>
      </c>
      <c r="X143" s="20" t="str">
        <f t="shared" si="35"/>
        <v/>
      </c>
      <c r="Y143" s="20" t="str">
        <f t="shared" si="36"/>
        <v/>
      </c>
      <c r="Z143" s="333" t="b">
        <f t="shared" si="37"/>
        <v>0</v>
      </c>
      <c r="AA143" s="219">
        <f t="shared" si="39"/>
        <v>1</v>
      </c>
    </row>
    <row r="144" spans="1:27" ht="15.75" x14ac:dyDescent="0.2">
      <c r="A144" s="216">
        <v>135</v>
      </c>
      <c r="B144" s="39"/>
      <c r="C144" s="39"/>
      <c r="D144" s="38"/>
      <c r="E144" s="40"/>
      <c r="F144" s="36" t="str">
        <f t="shared" si="38"/>
        <v/>
      </c>
      <c r="G144" s="349"/>
      <c r="H144" s="349"/>
      <c r="I144" s="349"/>
      <c r="J144" s="41"/>
      <c r="K144" s="40"/>
      <c r="L144" s="40"/>
      <c r="M144" s="40"/>
      <c r="N144" s="40"/>
      <c r="O144" s="575" t="str">
        <f t="shared" si="27"/>
        <v/>
      </c>
      <c r="P144" s="575" t="str">
        <f t="shared" si="28"/>
        <v/>
      </c>
      <c r="Q144" s="35"/>
      <c r="R144" s="20" t="str">
        <f t="shared" si="29"/>
        <v/>
      </c>
      <c r="S144" s="20" t="str">
        <f t="shared" si="30"/>
        <v/>
      </c>
      <c r="T144" s="20" t="str">
        <f t="shared" si="31"/>
        <v/>
      </c>
      <c r="U144" s="20" t="str">
        <f t="shared" si="32"/>
        <v/>
      </c>
      <c r="V144" s="20" t="str">
        <f t="shared" si="33"/>
        <v/>
      </c>
      <c r="W144" s="20" t="str">
        <f t="shared" si="34"/>
        <v/>
      </c>
      <c r="X144" s="20" t="str">
        <f t="shared" si="35"/>
        <v/>
      </c>
      <c r="Y144" s="20" t="str">
        <f t="shared" si="36"/>
        <v/>
      </c>
      <c r="Z144" s="333" t="b">
        <f t="shared" si="37"/>
        <v>0</v>
      </c>
      <c r="AA144" s="219">
        <f t="shared" si="39"/>
        <v>1</v>
      </c>
    </row>
    <row r="145" spans="1:27" ht="15.75" x14ac:dyDescent="0.2">
      <c r="A145" s="216">
        <v>136</v>
      </c>
      <c r="B145" s="39"/>
      <c r="C145" s="39"/>
      <c r="D145" s="38"/>
      <c r="E145" s="40"/>
      <c r="F145" s="36" t="str">
        <f t="shared" si="38"/>
        <v/>
      </c>
      <c r="G145" s="349"/>
      <c r="H145" s="349"/>
      <c r="I145" s="349"/>
      <c r="J145" s="41"/>
      <c r="K145" s="40"/>
      <c r="L145" s="40"/>
      <c r="M145" s="40"/>
      <c r="N145" s="40"/>
      <c r="O145" s="575" t="str">
        <f t="shared" si="27"/>
        <v/>
      </c>
      <c r="P145" s="575" t="str">
        <f t="shared" si="28"/>
        <v/>
      </c>
      <c r="Q145" s="35"/>
      <c r="R145" s="20" t="str">
        <f t="shared" si="29"/>
        <v/>
      </c>
      <c r="S145" s="20" t="str">
        <f t="shared" si="30"/>
        <v/>
      </c>
      <c r="T145" s="20" t="str">
        <f t="shared" si="31"/>
        <v/>
      </c>
      <c r="U145" s="20" t="str">
        <f t="shared" si="32"/>
        <v/>
      </c>
      <c r="V145" s="20" t="str">
        <f t="shared" si="33"/>
        <v/>
      </c>
      <c r="W145" s="20" t="str">
        <f t="shared" si="34"/>
        <v/>
      </c>
      <c r="X145" s="20" t="str">
        <f t="shared" si="35"/>
        <v/>
      </c>
      <c r="Y145" s="20" t="str">
        <f t="shared" si="36"/>
        <v/>
      </c>
      <c r="Z145" s="333" t="b">
        <f t="shared" si="37"/>
        <v>0</v>
      </c>
      <c r="AA145" s="219">
        <f t="shared" si="39"/>
        <v>1</v>
      </c>
    </row>
    <row r="146" spans="1:27" ht="15.75" x14ac:dyDescent="0.2">
      <c r="A146" s="216">
        <v>137</v>
      </c>
      <c r="B146" s="39"/>
      <c r="C146" s="39"/>
      <c r="D146" s="38"/>
      <c r="E146" s="40"/>
      <c r="F146" s="36" t="str">
        <f t="shared" si="38"/>
        <v/>
      </c>
      <c r="G146" s="349"/>
      <c r="H146" s="349"/>
      <c r="I146" s="349"/>
      <c r="J146" s="41"/>
      <c r="K146" s="40"/>
      <c r="L146" s="40"/>
      <c r="M146" s="40"/>
      <c r="N146" s="40"/>
      <c r="O146" s="575" t="str">
        <f t="shared" si="27"/>
        <v/>
      </c>
      <c r="P146" s="575" t="str">
        <f t="shared" si="28"/>
        <v/>
      </c>
      <c r="Q146" s="35"/>
      <c r="R146" s="20" t="str">
        <f t="shared" si="29"/>
        <v/>
      </c>
      <c r="S146" s="20" t="str">
        <f t="shared" si="30"/>
        <v/>
      </c>
      <c r="T146" s="20" t="str">
        <f t="shared" si="31"/>
        <v/>
      </c>
      <c r="U146" s="20" t="str">
        <f t="shared" si="32"/>
        <v/>
      </c>
      <c r="V146" s="20" t="str">
        <f t="shared" si="33"/>
        <v/>
      </c>
      <c r="W146" s="20" t="str">
        <f t="shared" si="34"/>
        <v/>
      </c>
      <c r="X146" s="20" t="str">
        <f t="shared" si="35"/>
        <v/>
      </c>
      <c r="Y146" s="20" t="str">
        <f t="shared" si="36"/>
        <v/>
      </c>
      <c r="Z146" s="333" t="b">
        <f t="shared" si="37"/>
        <v>0</v>
      </c>
      <c r="AA146" s="219">
        <f t="shared" si="39"/>
        <v>1</v>
      </c>
    </row>
    <row r="147" spans="1:27" ht="15.75" x14ac:dyDescent="0.2">
      <c r="A147" s="216">
        <v>138</v>
      </c>
      <c r="B147" s="39"/>
      <c r="C147" s="39"/>
      <c r="D147" s="38"/>
      <c r="E147" s="40"/>
      <c r="F147" s="36" t="str">
        <f t="shared" si="38"/>
        <v/>
      </c>
      <c r="G147" s="349"/>
      <c r="H147" s="349"/>
      <c r="I147" s="349"/>
      <c r="J147" s="41"/>
      <c r="K147" s="40"/>
      <c r="L147" s="40"/>
      <c r="M147" s="40"/>
      <c r="N147" s="40"/>
      <c r="O147" s="575" t="str">
        <f t="shared" si="27"/>
        <v/>
      </c>
      <c r="P147" s="575" t="str">
        <f t="shared" si="28"/>
        <v/>
      </c>
      <c r="Q147" s="35"/>
      <c r="R147" s="20" t="str">
        <f t="shared" si="29"/>
        <v/>
      </c>
      <c r="S147" s="20" t="str">
        <f t="shared" si="30"/>
        <v/>
      </c>
      <c r="T147" s="20" t="str">
        <f t="shared" si="31"/>
        <v/>
      </c>
      <c r="U147" s="20" t="str">
        <f t="shared" si="32"/>
        <v/>
      </c>
      <c r="V147" s="20" t="str">
        <f t="shared" si="33"/>
        <v/>
      </c>
      <c r="W147" s="20" t="str">
        <f t="shared" si="34"/>
        <v/>
      </c>
      <c r="X147" s="20" t="str">
        <f t="shared" si="35"/>
        <v/>
      </c>
      <c r="Y147" s="20" t="str">
        <f t="shared" si="36"/>
        <v/>
      </c>
      <c r="Z147" s="333" t="b">
        <f t="shared" si="37"/>
        <v>0</v>
      </c>
      <c r="AA147" s="219">
        <f t="shared" si="39"/>
        <v>1</v>
      </c>
    </row>
    <row r="148" spans="1:27" ht="15.75" x14ac:dyDescent="0.2">
      <c r="A148" s="216">
        <v>139</v>
      </c>
      <c r="B148" s="39"/>
      <c r="C148" s="39"/>
      <c r="D148" s="38"/>
      <c r="E148" s="40"/>
      <c r="F148" s="36" t="str">
        <f t="shared" si="38"/>
        <v/>
      </c>
      <c r="G148" s="349"/>
      <c r="H148" s="349"/>
      <c r="I148" s="349"/>
      <c r="J148" s="41"/>
      <c r="K148" s="40"/>
      <c r="L148" s="40"/>
      <c r="M148" s="40"/>
      <c r="N148" s="40"/>
      <c r="O148" s="575" t="str">
        <f t="shared" si="27"/>
        <v/>
      </c>
      <c r="P148" s="575" t="str">
        <f t="shared" si="28"/>
        <v/>
      </c>
      <c r="Q148" s="35"/>
      <c r="R148" s="20" t="str">
        <f t="shared" si="29"/>
        <v/>
      </c>
      <c r="S148" s="20" t="str">
        <f t="shared" si="30"/>
        <v/>
      </c>
      <c r="T148" s="20" t="str">
        <f t="shared" si="31"/>
        <v/>
      </c>
      <c r="U148" s="20" t="str">
        <f t="shared" si="32"/>
        <v/>
      </c>
      <c r="V148" s="20" t="str">
        <f t="shared" si="33"/>
        <v/>
      </c>
      <c r="W148" s="20" t="str">
        <f t="shared" si="34"/>
        <v/>
      </c>
      <c r="X148" s="20" t="str">
        <f t="shared" si="35"/>
        <v/>
      </c>
      <c r="Y148" s="20" t="str">
        <f t="shared" si="36"/>
        <v/>
      </c>
      <c r="Z148" s="333" t="b">
        <f t="shared" si="37"/>
        <v>0</v>
      </c>
      <c r="AA148" s="219">
        <f t="shared" si="39"/>
        <v>1</v>
      </c>
    </row>
    <row r="149" spans="1:27" ht="15.75" x14ac:dyDescent="0.2">
      <c r="A149" s="216">
        <v>140</v>
      </c>
      <c r="B149" s="39"/>
      <c r="C149" s="39"/>
      <c r="D149" s="38"/>
      <c r="E149" s="40"/>
      <c r="F149" s="36" t="str">
        <f t="shared" si="38"/>
        <v/>
      </c>
      <c r="G149" s="349"/>
      <c r="H149" s="349"/>
      <c r="I149" s="349"/>
      <c r="J149" s="41"/>
      <c r="K149" s="40"/>
      <c r="L149" s="40"/>
      <c r="M149" s="40"/>
      <c r="N149" s="40"/>
      <c r="O149" s="575" t="str">
        <f t="shared" si="27"/>
        <v/>
      </c>
      <c r="P149" s="575" t="str">
        <f t="shared" si="28"/>
        <v/>
      </c>
      <c r="Q149" s="35"/>
      <c r="R149" s="20" t="str">
        <f t="shared" si="29"/>
        <v/>
      </c>
      <c r="S149" s="20" t="str">
        <f t="shared" si="30"/>
        <v/>
      </c>
      <c r="T149" s="20" t="str">
        <f t="shared" si="31"/>
        <v/>
      </c>
      <c r="U149" s="20" t="str">
        <f t="shared" si="32"/>
        <v/>
      </c>
      <c r="V149" s="20" t="str">
        <f t="shared" si="33"/>
        <v/>
      </c>
      <c r="W149" s="20" t="str">
        <f t="shared" si="34"/>
        <v/>
      </c>
      <c r="X149" s="20" t="str">
        <f t="shared" si="35"/>
        <v/>
      </c>
      <c r="Y149" s="20" t="str">
        <f t="shared" si="36"/>
        <v/>
      </c>
      <c r="Z149" s="333" t="b">
        <f t="shared" si="37"/>
        <v>0</v>
      </c>
      <c r="AA149" s="219">
        <f t="shared" si="39"/>
        <v>1</v>
      </c>
    </row>
    <row r="150" spans="1:27" ht="15.75" x14ac:dyDescent="0.2">
      <c r="A150" s="216">
        <v>141</v>
      </c>
      <c r="B150" s="39"/>
      <c r="C150" s="39"/>
      <c r="D150" s="38"/>
      <c r="E150" s="40"/>
      <c r="F150" s="36" t="str">
        <f t="shared" si="38"/>
        <v/>
      </c>
      <c r="G150" s="349"/>
      <c r="H150" s="349"/>
      <c r="I150" s="349"/>
      <c r="J150" s="41"/>
      <c r="K150" s="40"/>
      <c r="L150" s="40"/>
      <c r="M150" s="40"/>
      <c r="N150" s="40"/>
      <c r="O150" s="575" t="str">
        <f t="shared" si="27"/>
        <v/>
      </c>
      <c r="P150" s="575" t="str">
        <f t="shared" si="28"/>
        <v/>
      </c>
      <c r="Q150" s="35"/>
      <c r="R150" s="20" t="str">
        <f t="shared" si="29"/>
        <v/>
      </c>
      <c r="S150" s="20" t="str">
        <f t="shared" si="30"/>
        <v/>
      </c>
      <c r="T150" s="20" t="str">
        <f t="shared" si="31"/>
        <v/>
      </c>
      <c r="U150" s="20" t="str">
        <f t="shared" si="32"/>
        <v/>
      </c>
      <c r="V150" s="20" t="str">
        <f t="shared" si="33"/>
        <v/>
      </c>
      <c r="W150" s="20" t="str">
        <f t="shared" si="34"/>
        <v/>
      </c>
      <c r="X150" s="20" t="str">
        <f t="shared" si="35"/>
        <v/>
      </c>
      <c r="Y150" s="20" t="str">
        <f t="shared" si="36"/>
        <v/>
      </c>
      <c r="Z150" s="333" t="b">
        <f t="shared" si="37"/>
        <v>0</v>
      </c>
      <c r="AA150" s="219">
        <f t="shared" si="39"/>
        <v>1</v>
      </c>
    </row>
    <row r="151" spans="1:27" ht="15.75" x14ac:dyDescent="0.2">
      <c r="A151" s="216">
        <v>142</v>
      </c>
      <c r="B151" s="39"/>
      <c r="C151" s="39"/>
      <c r="D151" s="38"/>
      <c r="E151" s="40"/>
      <c r="F151" s="36" t="str">
        <f t="shared" si="38"/>
        <v/>
      </c>
      <c r="G151" s="349"/>
      <c r="H151" s="349"/>
      <c r="I151" s="349"/>
      <c r="J151" s="41"/>
      <c r="K151" s="40"/>
      <c r="L151" s="40"/>
      <c r="M151" s="40"/>
      <c r="N151" s="40"/>
      <c r="O151" s="575" t="str">
        <f t="shared" si="27"/>
        <v/>
      </c>
      <c r="P151" s="575" t="str">
        <f t="shared" si="28"/>
        <v/>
      </c>
      <c r="Q151" s="35"/>
      <c r="R151" s="20" t="str">
        <f t="shared" si="29"/>
        <v/>
      </c>
      <c r="S151" s="20" t="str">
        <f t="shared" si="30"/>
        <v/>
      </c>
      <c r="T151" s="20" t="str">
        <f t="shared" si="31"/>
        <v/>
      </c>
      <c r="U151" s="20" t="str">
        <f t="shared" si="32"/>
        <v/>
      </c>
      <c r="V151" s="20" t="str">
        <f t="shared" si="33"/>
        <v/>
      </c>
      <c r="W151" s="20" t="str">
        <f t="shared" si="34"/>
        <v/>
      </c>
      <c r="X151" s="20" t="str">
        <f t="shared" si="35"/>
        <v/>
      </c>
      <c r="Y151" s="20" t="str">
        <f t="shared" si="36"/>
        <v/>
      </c>
      <c r="Z151" s="333" t="b">
        <f t="shared" si="37"/>
        <v>0</v>
      </c>
      <c r="AA151" s="219">
        <f t="shared" si="39"/>
        <v>1</v>
      </c>
    </row>
    <row r="152" spans="1:27" ht="15.75" x14ac:dyDescent="0.2">
      <c r="A152" s="216">
        <v>143</v>
      </c>
      <c r="B152" s="39"/>
      <c r="C152" s="39"/>
      <c r="D152" s="38"/>
      <c r="E152" s="40"/>
      <c r="F152" s="36" t="str">
        <f t="shared" si="38"/>
        <v/>
      </c>
      <c r="G152" s="349"/>
      <c r="H152" s="349"/>
      <c r="I152" s="349"/>
      <c r="J152" s="41"/>
      <c r="K152" s="40"/>
      <c r="L152" s="40"/>
      <c r="M152" s="40"/>
      <c r="N152" s="40"/>
      <c r="O152" s="575" t="str">
        <f t="shared" si="27"/>
        <v/>
      </c>
      <c r="P152" s="575" t="str">
        <f t="shared" si="28"/>
        <v/>
      </c>
      <c r="Q152" s="35"/>
      <c r="R152" s="20" t="str">
        <f t="shared" si="29"/>
        <v/>
      </c>
      <c r="S152" s="20" t="str">
        <f t="shared" si="30"/>
        <v/>
      </c>
      <c r="T152" s="20" t="str">
        <f t="shared" si="31"/>
        <v/>
      </c>
      <c r="U152" s="20" t="str">
        <f t="shared" si="32"/>
        <v/>
      </c>
      <c r="V152" s="20" t="str">
        <f t="shared" si="33"/>
        <v/>
      </c>
      <c r="W152" s="20" t="str">
        <f t="shared" si="34"/>
        <v/>
      </c>
      <c r="X152" s="20" t="str">
        <f t="shared" si="35"/>
        <v/>
      </c>
      <c r="Y152" s="20" t="str">
        <f t="shared" si="36"/>
        <v/>
      </c>
      <c r="Z152" s="333" t="b">
        <f t="shared" si="37"/>
        <v>0</v>
      </c>
      <c r="AA152" s="219">
        <f t="shared" si="39"/>
        <v>1</v>
      </c>
    </row>
    <row r="153" spans="1:27" ht="15.75" x14ac:dyDescent="0.2">
      <c r="A153" s="216">
        <v>144</v>
      </c>
      <c r="B153" s="39"/>
      <c r="C153" s="39"/>
      <c r="D153" s="38"/>
      <c r="E153" s="40"/>
      <c r="F153" s="36" t="str">
        <f t="shared" si="38"/>
        <v/>
      </c>
      <c r="G153" s="349"/>
      <c r="H153" s="349"/>
      <c r="I153" s="349"/>
      <c r="J153" s="41"/>
      <c r="K153" s="40"/>
      <c r="L153" s="40"/>
      <c r="M153" s="40"/>
      <c r="N153" s="40"/>
      <c r="O153" s="575" t="str">
        <f t="shared" si="27"/>
        <v/>
      </c>
      <c r="P153" s="575" t="str">
        <f t="shared" si="28"/>
        <v/>
      </c>
      <c r="Q153" s="35"/>
      <c r="R153" s="20" t="str">
        <f t="shared" si="29"/>
        <v/>
      </c>
      <c r="S153" s="20" t="str">
        <f t="shared" si="30"/>
        <v/>
      </c>
      <c r="T153" s="20" t="str">
        <f t="shared" si="31"/>
        <v/>
      </c>
      <c r="U153" s="20" t="str">
        <f t="shared" si="32"/>
        <v/>
      </c>
      <c r="V153" s="20" t="str">
        <f t="shared" si="33"/>
        <v/>
      </c>
      <c r="W153" s="20" t="str">
        <f t="shared" si="34"/>
        <v/>
      </c>
      <c r="X153" s="20" t="str">
        <f t="shared" si="35"/>
        <v/>
      </c>
      <c r="Y153" s="20" t="str">
        <f t="shared" si="36"/>
        <v/>
      </c>
      <c r="Z153" s="333" t="b">
        <f t="shared" si="37"/>
        <v>0</v>
      </c>
      <c r="AA153" s="219">
        <f t="shared" si="39"/>
        <v>1</v>
      </c>
    </row>
    <row r="154" spans="1:27" ht="15.75" x14ac:dyDescent="0.2">
      <c r="A154" s="216">
        <v>145</v>
      </c>
      <c r="B154" s="39"/>
      <c r="C154" s="39"/>
      <c r="D154" s="38"/>
      <c r="E154" s="40"/>
      <c r="F154" s="36" t="str">
        <f t="shared" si="38"/>
        <v/>
      </c>
      <c r="G154" s="349"/>
      <c r="H154" s="349"/>
      <c r="I154" s="349"/>
      <c r="J154" s="41"/>
      <c r="K154" s="40"/>
      <c r="L154" s="40"/>
      <c r="M154" s="40"/>
      <c r="N154" s="40"/>
      <c r="O154" s="575" t="str">
        <f t="shared" si="27"/>
        <v/>
      </c>
      <c r="P154" s="575" t="str">
        <f t="shared" si="28"/>
        <v/>
      </c>
      <c r="Q154" s="35"/>
      <c r="R154" s="20" t="str">
        <f t="shared" si="29"/>
        <v/>
      </c>
      <c r="S154" s="20" t="str">
        <f t="shared" si="30"/>
        <v/>
      </c>
      <c r="T154" s="20" t="str">
        <f t="shared" si="31"/>
        <v/>
      </c>
      <c r="U154" s="20" t="str">
        <f t="shared" si="32"/>
        <v/>
      </c>
      <c r="V154" s="20" t="str">
        <f t="shared" si="33"/>
        <v/>
      </c>
      <c r="W154" s="20" t="str">
        <f t="shared" si="34"/>
        <v/>
      </c>
      <c r="X154" s="20" t="str">
        <f t="shared" si="35"/>
        <v/>
      </c>
      <c r="Y154" s="20" t="str">
        <f t="shared" si="36"/>
        <v/>
      </c>
      <c r="Z154" s="333" t="b">
        <f t="shared" si="37"/>
        <v>0</v>
      </c>
      <c r="AA154" s="219">
        <f t="shared" si="39"/>
        <v>1</v>
      </c>
    </row>
    <row r="155" spans="1:27" ht="15.75" x14ac:dyDescent="0.2">
      <c r="A155" s="216">
        <v>146</v>
      </c>
      <c r="B155" s="39"/>
      <c r="C155" s="39"/>
      <c r="D155" s="38"/>
      <c r="E155" s="40"/>
      <c r="F155" s="36" t="str">
        <f t="shared" si="38"/>
        <v/>
      </c>
      <c r="G155" s="349"/>
      <c r="H155" s="349"/>
      <c r="I155" s="349"/>
      <c r="J155" s="41"/>
      <c r="K155" s="40"/>
      <c r="L155" s="40"/>
      <c r="M155" s="40"/>
      <c r="N155" s="40"/>
      <c r="O155" s="575" t="str">
        <f t="shared" si="27"/>
        <v/>
      </c>
      <c r="P155" s="575" t="str">
        <f t="shared" si="28"/>
        <v/>
      </c>
      <c r="Q155" s="35"/>
      <c r="R155" s="20" t="str">
        <f t="shared" si="29"/>
        <v/>
      </c>
      <c r="S155" s="20" t="str">
        <f t="shared" si="30"/>
        <v/>
      </c>
      <c r="T155" s="20" t="str">
        <f t="shared" si="31"/>
        <v/>
      </c>
      <c r="U155" s="20" t="str">
        <f t="shared" si="32"/>
        <v/>
      </c>
      <c r="V155" s="20" t="str">
        <f t="shared" si="33"/>
        <v/>
      </c>
      <c r="W155" s="20" t="str">
        <f t="shared" si="34"/>
        <v/>
      </c>
      <c r="X155" s="20" t="str">
        <f t="shared" si="35"/>
        <v/>
      </c>
      <c r="Y155" s="20" t="str">
        <f t="shared" si="36"/>
        <v/>
      </c>
      <c r="Z155" s="333" t="b">
        <f t="shared" si="37"/>
        <v>0</v>
      </c>
      <c r="AA155" s="219">
        <f t="shared" si="39"/>
        <v>1</v>
      </c>
    </row>
    <row r="156" spans="1:27" ht="15.75" x14ac:dyDescent="0.2">
      <c r="A156" s="216">
        <v>147</v>
      </c>
      <c r="B156" s="39"/>
      <c r="C156" s="39"/>
      <c r="D156" s="38"/>
      <c r="E156" s="40"/>
      <c r="F156" s="36" t="str">
        <f t="shared" si="38"/>
        <v/>
      </c>
      <c r="G156" s="349"/>
      <c r="H156" s="349"/>
      <c r="I156" s="349"/>
      <c r="J156" s="41"/>
      <c r="K156" s="40"/>
      <c r="L156" s="40"/>
      <c r="M156" s="40"/>
      <c r="N156" s="40"/>
      <c r="O156" s="575" t="str">
        <f t="shared" si="27"/>
        <v/>
      </c>
      <c r="P156" s="575" t="str">
        <f t="shared" si="28"/>
        <v/>
      </c>
      <c r="Q156" s="35"/>
      <c r="R156" s="20" t="str">
        <f t="shared" si="29"/>
        <v/>
      </c>
      <c r="S156" s="20" t="str">
        <f t="shared" si="30"/>
        <v/>
      </c>
      <c r="T156" s="20" t="str">
        <f t="shared" si="31"/>
        <v/>
      </c>
      <c r="U156" s="20" t="str">
        <f t="shared" si="32"/>
        <v/>
      </c>
      <c r="V156" s="20" t="str">
        <f t="shared" si="33"/>
        <v/>
      </c>
      <c r="W156" s="20" t="str">
        <f t="shared" si="34"/>
        <v/>
      </c>
      <c r="X156" s="20" t="str">
        <f t="shared" si="35"/>
        <v/>
      </c>
      <c r="Y156" s="20" t="str">
        <f t="shared" si="36"/>
        <v/>
      </c>
      <c r="Z156" s="333" t="b">
        <f t="shared" si="37"/>
        <v>0</v>
      </c>
      <c r="AA156" s="219">
        <f t="shared" si="39"/>
        <v>1</v>
      </c>
    </row>
    <row r="157" spans="1:27" ht="15.75" x14ac:dyDescent="0.2">
      <c r="A157" s="216">
        <v>148</v>
      </c>
      <c r="B157" s="39"/>
      <c r="C157" s="39"/>
      <c r="D157" s="38"/>
      <c r="E157" s="40"/>
      <c r="F157" s="36" t="str">
        <f t="shared" si="38"/>
        <v/>
      </c>
      <c r="G157" s="349"/>
      <c r="H157" s="349"/>
      <c r="I157" s="349"/>
      <c r="J157" s="41"/>
      <c r="K157" s="40"/>
      <c r="L157" s="40"/>
      <c r="M157" s="40"/>
      <c r="N157" s="40"/>
      <c r="O157" s="575" t="str">
        <f t="shared" si="27"/>
        <v/>
      </c>
      <c r="P157" s="575" t="str">
        <f t="shared" si="28"/>
        <v/>
      </c>
      <c r="Q157" s="35"/>
      <c r="R157" s="20" t="str">
        <f t="shared" si="29"/>
        <v/>
      </c>
      <c r="S157" s="20" t="str">
        <f t="shared" si="30"/>
        <v/>
      </c>
      <c r="T157" s="20" t="str">
        <f t="shared" si="31"/>
        <v/>
      </c>
      <c r="U157" s="20" t="str">
        <f t="shared" si="32"/>
        <v/>
      </c>
      <c r="V157" s="20" t="str">
        <f t="shared" si="33"/>
        <v/>
      </c>
      <c r="W157" s="20" t="str">
        <f t="shared" si="34"/>
        <v/>
      </c>
      <c r="X157" s="20" t="str">
        <f t="shared" si="35"/>
        <v/>
      </c>
      <c r="Y157" s="20" t="str">
        <f t="shared" si="36"/>
        <v/>
      </c>
      <c r="Z157" s="333" t="b">
        <f t="shared" si="37"/>
        <v>0</v>
      </c>
      <c r="AA157" s="219">
        <f t="shared" si="39"/>
        <v>1</v>
      </c>
    </row>
    <row r="158" spans="1:27" ht="15.75" x14ac:dyDescent="0.2">
      <c r="A158" s="216">
        <v>149</v>
      </c>
      <c r="B158" s="39"/>
      <c r="C158" s="39"/>
      <c r="D158" s="38"/>
      <c r="E158" s="40"/>
      <c r="F158" s="36" t="str">
        <f t="shared" si="38"/>
        <v/>
      </c>
      <c r="G158" s="349"/>
      <c r="H158" s="349"/>
      <c r="I158" s="349"/>
      <c r="J158" s="41"/>
      <c r="K158" s="40"/>
      <c r="L158" s="40"/>
      <c r="M158" s="40"/>
      <c r="N158" s="40"/>
      <c r="O158" s="575" t="str">
        <f t="shared" si="27"/>
        <v/>
      </c>
      <c r="P158" s="575" t="str">
        <f t="shared" si="28"/>
        <v/>
      </c>
      <c r="Q158" s="35"/>
      <c r="R158" s="20" t="str">
        <f t="shared" si="29"/>
        <v/>
      </c>
      <c r="S158" s="20" t="str">
        <f t="shared" si="30"/>
        <v/>
      </c>
      <c r="T158" s="20" t="str">
        <f t="shared" si="31"/>
        <v/>
      </c>
      <c r="U158" s="20" t="str">
        <f t="shared" si="32"/>
        <v/>
      </c>
      <c r="V158" s="20" t="str">
        <f t="shared" si="33"/>
        <v/>
      </c>
      <c r="W158" s="20" t="str">
        <f t="shared" si="34"/>
        <v/>
      </c>
      <c r="X158" s="20" t="str">
        <f t="shared" si="35"/>
        <v/>
      </c>
      <c r="Y158" s="20" t="str">
        <f t="shared" si="36"/>
        <v/>
      </c>
      <c r="Z158" s="333" t="b">
        <f t="shared" si="37"/>
        <v>0</v>
      </c>
      <c r="AA158" s="219">
        <f t="shared" si="39"/>
        <v>1</v>
      </c>
    </row>
    <row r="159" spans="1:27" ht="15.75" x14ac:dyDescent="0.2">
      <c r="A159" s="216">
        <v>150</v>
      </c>
      <c r="B159" s="39"/>
      <c r="C159" s="39"/>
      <c r="D159" s="38"/>
      <c r="E159" s="40"/>
      <c r="F159" s="36" t="str">
        <f t="shared" si="38"/>
        <v/>
      </c>
      <c r="G159" s="349"/>
      <c r="H159" s="349"/>
      <c r="I159" s="349"/>
      <c r="J159" s="41"/>
      <c r="K159" s="40"/>
      <c r="L159" s="40"/>
      <c r="M159" s="40"/>
      <c r="N159" s="40"/>
      <c r="O159" s="575" t="str">
        <f t="shared" si="27"/>
        <v/>
      </c>
      <c r="P159" s="575" t="str">
        <f t="shared" si="28"/>
        <v/>
      </c>
      <c r="Q159" s="35"/>
      <c r="R159" s="20" t="str">
        <f t="shared" si="29"/>
        <v/>
      </c>
      <c r="S159" s="20" t="str">
        <f t="shared" si="30"/>
        <v/>
      </c>
      <c r="T159" s="20" t="str">
        <f t="shared" si="31"/>
        <v/>
      </c>
      <c r="U159" s="20" t="str">
        <f t="shared" si="32"/>
        <v/>
      </c>
      <c r="V159" s="20" t="str">
        <f t="shared" si="33"/>
        <v/>
      </c>
      <c r="W159" s="20" t="str">
        <f t="shared" si="34"/>
        <v/>
      </c>
      <c r="X159" s="20" t="str">
        <f t="shared" si="35"/>
        <v/>
      </c>
      <c r="Y159" s="20" t="str">
        <f t="shared" si="36"/>
        <v/>
      </c>
      <c r="Z159" s="333" t="b">
        <f t="shared" si="37"/>
        <v>0</v>
      </c>
      <c r="AA159" s="219">
        <f t="shared" si="39"/>
        <v>1</v>
      </c>
    </row>
    <row r="160" spans="1:27" ht="15.75" x14ac:dyDescent="0.2">
      <c r="A160" s="216">
        <v>151</v>
      </c>
      <c r="B160" s="39"/>
      <c r="C160" s="39"/>
      <c r="D160" s="38"/>
      <c r="E160" s="40"/>
      <c r="F160" s="36" t="str">
        <f t="shared" si="38"/>
        <v/>
      </c>
      <c r="G160" s="349"/>
      <c r="H160" s="349"/>
      <c r="I160" s="349"/>
      <c r="J160" s="41"/>
      <c r="K160" s="40"/>
      <c r="L160" s="40"/>
      <c r="M160" s="40"/>
      <c r="N160" s="40"/>
      <c r="O160" s="575" t="str">
        <f t="shared" si="27"/>
        <v/>
      </c>
      <c r="P160" s="575" t="str">
        <f t="shared" si="28"/>
        <v/>
      </c>
      <c r="Q160" s="35"/>
      <c r="R160" s="20" t="str">
        <f t="shared" si="29"/>
        <v/>
      </c>
      <c r="S160" s="20" t="str">
        <f t="shared" si="30"/>
        <v/>
      </c>
      <c r="T160" s="20" t="str">
        <f t="shared" si="31"/>
        <v/>
      </c>
      <c r="U160" s="20" t="str">
        <f t="shared" si="32"/>
        <v/>
      </c>
      <c r="V160" s="20" t="str">
        <f t="shared" si="33"/>
        <v/>
      </c>
      <c r="W160" s="20" t="str">
        <f t="shared" si="34"/>
        <v/>
      </c>
      <c r="X160" s="20" t="str">
        <f t="shared" si="35"/>
        <v/>
      </c>
      <c r="Y160" s="20" t="str">
        <f t="shared" si="36"/>
        <v/>
      </c>
      <c r="Z160" s="333" t="b">
        <f t="shared" si="37"/>
        <v>0</v>
      </c>
      <c r="AA160" s="219">
        <f t="shared" si="39"/>
        <v>1</v>
      </c>
    </row>
    <row r="161" spans="1:27" ht="15.75" x14ac:dyDescent="0.2">
      <c r="A161" s="216">
        <v>152</v>
      </c>
      <c r="B161" s="39"/>
      <c r="C161" s="39"/>
      <c r="D161" s="38"/>
      <c r="E161" s="40"/>
      <c r="F161" s="36" t="str">
        <f t="shared" si="38"/>
        <v/>
      </c>
      <c r="G161" s="349"/>
      <c r="H161" s="349"/>
      <c r="I161" s="349"/>
      <c r="J161" s="41"/>
      <c r="K161" s="40"/>
      <c r="L161" s="40"/>
      <c r="M161" s="40"/>
      <c r="N161" s="40"/>
      <c r="O161" s="575" t="str">
        <f t="shared" si="27"/>
        <v/>
      </c>
      <c r="P161" s="575" t="str">
        <f t="shared" si="28"/>
        <v/>
      </c>
      <c r="Q161" s="35"/>
      <c r="R161" s="20" t="str">
        <f t="shared" si="29"/>
        <v/>
      </c>
      <c r="S161" s="20" t="str">
        <f t="shared" si="30"/>
        <v/>
      </c>
      <c r="T161" s="20" t="str">
        <f t="shared" si="31"/>
        <v/>
      </c>
      <c r="U161" s="20" t="str">
        <f t="shared" si="32"/>
        <v/>
      </c>
      <c r="V161" s="20" t="str">
        <f t="shared" si="33"/>
        <v/>
      </c>
      <c r="W161" s="20" t="str">
        <f t="shared" si="34"/>
        <v/>
      </c>
      <c r="X161" s="20" t="str">
        <f t="shared" si="35"/>
        <v/>
      </c>
      <c r="Y161" s="20" t="str">
        <f t="shared" si="36"/>
        <v/>
      </c>
      <c r="Z161" s="333" t="b">
        <f t="shared" si="37"/>
        <v>0</v>
      </c>
      <c r="AA161" s="219">
        <f t="shared" si="39"/>
        <v>1</v>
      </c>
    </row>
    <row r="162" spans="1:27" ht="15.75" x14ac:dyDescent="0.2">
      <c r="A162" s="216">
        <v>153</v>
      </c>
      <c r="B162" s="39"/>
      <c r="C162" s="39"/>
      <c r="D162" s="38"/>
      <c r="E162" s="40"/>
      <c r="F162" s="36" t="str">
        <f t="shared" si="38"/>
        <v/>
      </c>
      <c r="G162" s="349"/>
      <c r="H162" s="349"/>
      <c r="I162" s="349"/>
      <c r="J162" s="41"/>
      <c r="K162" s="40"/>
      <c r="L162" s="40"/>
      <c r="M162" s="40"/>
      <c r="N162" s="40"/>
      <c r="O162" s="575" t="str">
        <f t="shared" si="27"/>
        <v/>
      </c>
      <c r="P162" s="575" t="str">
        <f t="shared" si="28"/>
        <v/>
      </c>
      <c r="Q162" s="35"/>
      <c r="R162" s="20" t="str">
        <f t="shared" si="29"/>
        <v/>
      </c>
      <c r="S162" s="20" t="str">
        <f t="shared" si="30"/>
        <v/>
      </c>
      <c r="T162" s="20" t="str">
        <f t="shared" si="31"/>
        <v/>
      </c>
      <c r="U162" s="20" t="str">
        <f t="shared" si="32"/>
        <v/>
      </c>
      <c r="V162" s="20" t="str">
        <f t="shared" si="33"/>
        <v/>
      </c>
      <c r="W162" s="20" t="str">
        <f t="shared" si="34"/>
        <v/>
      </c>
      <c r="X162" s="20" t="str">
        <f t="shared" si="35"/>
        <v/>
      </c>
      <c r="Y162" s="20" t="str">
        <f t="shared" si="36"/>
        <v/>
      </c>
      <c r="Z162" s="333" t="b">
        <f t="shared" si="37"/>
        <v>0</v>
      </c>
      <c r="AA162" s="219">
        <f t="shared" si="39"/>
        <v>1</v>
      </c>
    </row>
    <row r="163" spans="1:27" ht="15.75" x14ac:dyDescent="0.2">
      <c r="A163" s="216">
        <v>154</v>
      </c>
      <c r="B163" s="39"/>
      <c r="C163" s="39"/>
      <c r="D163" s="38"/>
      <c r="E163" s="40"/>
      <c r="F163" s="36" t="str">
        <f t="shared" si="38"/>
        <v/>
      </c>
      <c r="G163" s="349"/>
      <c r="H163" s="349"/>
      <c r="I163" s="349"/>
      <c r="J163" s="41"/>
      <c r="K163" s="40"/>
      <c r="L163" s="40"/>
      <c r="M163" s="40"/>
      <c r="N163" s="40"/>
      <c r="O163" s="575" t="str">
        <f t="shared" si="27"/>
        <v/>
      </c>
      <c r="P163" s="575" t="str">
        <f t="shared" si="28"/>
        <v/>
      </c>
      <c r="Q163" s="35"/>
      <c r="R163" s="20" t="str">
        <f t="shared" si="29"/>
        <v/>
      </c>
      <c r="S163" s="20" t="str">
        <f t="shared" si="30"/>
        <v/>
      </c>
      <c r="T163" s="20" t="str">
        <f t="shared" si="31"/>
        <v/>
      </c>
      <c r="U163" s="20" t="str">
        <f t="shared" si="32"/>
        <v/>
      </c>
      <c r="V163" s="20" t="str">
        <f t="shared" si="33"/>
        <v/>
      </c>
      <c r="W163" s="20" t="str">
        <f t="shared" si="34"/>
        <v/>
      </c>
      <c r="X163" s="20" t="str">
        <f t="shared" si="35"/>
        <v/>
      </c>
      <c r="Y163" s="20" t="str">
        <f t="shared" si="36"/>
        <v/>
      </c>
      <c r="Z163" s="333" t="b">
        <f t="shared" si="37"/>
        <v>0</v>
      </c>
      <c r="AA163" s="219">
        <f t="shared" si="39"/>
        <v>1</v>
      </c>
    </row>
    <row r="164" spans="1:27" ht="15.75" x14ac:dyDescent="0.2">
      <c r="A164" s="216">
        <v>155</v>
      </c>
      <c r="B164" s="39"/>
      <c r="C164" s="39"/>
      <c r="D164" s="38"/>
      <c r="E164" s="40"/>
      <c r="F164" s="36" t="str">
        <f t="shared" si="38"/>
        <v/>
      </c>
      <c r="G164" s="349"/>
      <c r="H164" s="349"/>
      <c r="I164" s="349"/>
      <c r="J164" s="41"/>
      <c r="K164" s="40"/>
      <c r="L164" s="40"/>
      <c r="M164" s="40"/>
      <c r="N164" s="40"/>
      <c r="O164" s="575" t="str">
        <f t="shared" si="27"/>
        <v/>
      </c>
      <c r="P164" s="575" t="str">
        <f t="shared" si="28"/>
        <v/>
      </c>
      <c r="Q164" s="35"/>
      <c r="R164" s="20" t="str">
        <f t="shared" si="29"/>
        <v/>
      </c>
      <c r="S164" s="20" t="str">
        <f t="shared" si="30"/>
        <v/>
      </c>
      <c r="T164" s="20" t="str">
        <f t="shared" si="31"/>
        <v/>
      </c>
      <c r="U164" s="20" t="str">
        <f t="shared" si="32"/>
        <v/>
      </c>
      <c r="V164" s="20" t="str">
        <f t="shared" si="33"/>
        <v/>
      </c>
      <c r="W164" s="20" t="str">
        <f t="shared" si="34"/>
        <v/>
      </c>
      <c r="X164" s="20" t="str">
        <f t="shared" si="35"/>
        <v/>
      </c>
      <c r="Y164" s="20" t="str">
        <f t="shared" si="36"/>
        <v/>
      </c>
      <c r="Z164" s="333" t="b">
        <f t="shared" si="37"/>
        <v>0</v>
      </c>
      <c r="AA164" s="219">
        <f t="shared" si="39"/>
        <v>1</v>
      </c>
    </row>
    <row r="165" spans="1:27" ht="15.75" x14ac:dyDescent="0.2">
      <c r="A165" s="216">
        <v>156</v>
      </c>
      <c r="B165" s="39"/>
      <c r="C165" s="39"/>
      <c r="D165" s="38"/>
      <c r="E165" s="40"/>
      <c r="F165" s="36" t="str">
        <f t="shared" si="38"/>
        <v/>
      </c>
      <c r="G165" s="349"/>
      <c r="H165" s="349"/>
      <c r="I165" s="349"/>
      <c r="J165" s="41"/>
      <c r="K165" s="40"/>
      <c r="L165" s="40"/>
      <c r="M165" s="40"/>
      <c r="N165" s="40"/>
      <c r="O165" s="575" t="str">
        <f t="shared" si="27"/>
        <v/>
      </c>
      <c r="P165" s="575" t="str">
        <f t="shared" si="28"/>
        <v/>
      </c>
      <c r="Q165" s="35"/>
      <c r="R165" s="20" t="str">
        <f t="shared" si="29"/>
        <v/>
      </c>
      <c r="S165" s="20" t="str">
        <f t="shared" si="30"/>
        <v/>
      </c>
      <c r="T165" s="20" t="str">
        <f t="shared" si="31"/>
        <v/>
      </c>
      <c r="U165" s="20" t="str">
        <f t="shared" si="32"/>
        <v/>
      </c>
      <c r="V165" s="20" t="str">
        <f t="shared" si="33"/>
        <v/>
      </c>
      <c r="W165" s="20" t="str">
        <f t="shared" si="34"/>
        <v/>
      </c>
      <c r="X165" s="20" t="str">
        <f t="shared" si="35"/>
        <v/>
      </c>
      <c r="Y165" s="20" t="str">
        <f t="shared" si="36"/>
        <v/>
      </c>
      <c r="Z165" s="333" t="b">
        <f t="shared" si="37"/>
        <v>0</v>
      </c>
      <c r="AA165" s="219">
        <f t="shared" si="39"/>
        <v>1</v>
      </c>
    </row>
    <row r="166" spans="1:27" ht="15.75" x14ac:dyDescent="0.2">
      <c r="A166" s="216">
        <v>157</v>
      </c>
      <c r="B166" s="39"/>
      <c r="C166" s="39"/>
      <c r="D166" s="38"/>
      <c r="E166" s="40"/>
      <c r="F166" s="36" t="str">
        <f t="shared" si="38"/>
        <v/>
      </c>
      <c r="G166" s="349"/>
      <c r="H166" s="349"/>
      <c r="I166" s="349"/>
      <c r="J166" s="41"/>
      <c r="K166" s="40"/>
      <c r="L166" s="40"/>
      <c r="M166" s="40"/>
      <c r="N166" s="40"/>
      <c r="O166" s="575" t="str">
        <f t="shared" si="27"/>
        <v/>
      </c>
      <c r="P166" s="575" t="str">
        <f t="shared" si="28"/>
        <v/>
      </c>
      <c r="Q166" s="35"/>
      <c r="R166" s="20" t="str">
        <f t="shared" si="29"/>
        <v/>
      </c>
      <c r="S166" s="20" t="str">
        <f t="shared" si="30"/>
        <v/>
      </c>
      <c r="T166" s="20" t="str">
        <f t="shared" si="31"/>
        <v/>
      </c>
      <c r="U166" s="20" t="str">
        <f t="shared" si="32"/>
        <v/>
      </c>
      <c r="V166" s="20" t="str">
        <f t="shared" si="33"/>
        <v/>
      </c>
      <c r="W166" s="20" t="str">
        <f t="shared" si="34"/>
        <v/>
      </c>
      <c r="X166" s="20" t="str">
        <f t="shared" si="35"/>
        <v/>
      </c>
      <c r="Y166" s="20" t="str">
        <f t="shared" si="36"/>
        <v/>
      </c>
      <c r="Z166" s="333" t="b">
        <f t="shared" si="37"/>
        <v>0</v>
      </c>
      <c r="AA166" s="219">
        <f t="shared" si="39"/>
        <v>1</v>
      </c>
    </row>
    <row r="167" spans="1:27" ht="15.75" x14ac:dyDescent="0.2">
      <c r="A167" s="216">
        <v>158</v>
      </c>
      <c r="B167" s="39"/>
      <c r="C167" s="39"/>
      <c r="D167" s="38"/>
      <c r="E167" s="40"/>
      <c r="F167" s="36" t="str">
        <f t="shared" si="38"/>
        <v/>
      </c>
      <c r="G167" s="349"/>
      <c r="H167" s="349"/>
      <c r="I167" s="349"/>
      <c r="J167" s="41"/>
      <c r="K167" s="40"/>
      <c r="L167" s="40"/>
      <c r="M167" s="40"/>
      <c r="N167" s="40"/>
      <c r="O167" s="575" t="str">
        <f t="shared" si="27"/>
        <v/>
      </c>
      <c r="P167" s="575" t="str">
        <f t="shared" si="28"/>
        <v/>
      </c>
      <c r="Q167" s="35"/>
      <c r="R167" s="20" t="str">
        <f t="shared" si="29"/>
        <v/>
      </c>
      <c r="S167" s="20" t="str">
        <f t="shared" si="30"/>
        <v/>
      </c>
      <c r="T167" s="20" t="str">
        <f t="shared" si="31"/>
        <v/>
      </c>
      <c r="U167" s="20" t="str">
        <f t="shared" si="32"/>
        <v/>
      </c>
      <c r="V167" s="20" t="str">
        <f t="shared" si="33"/>
        <v/>
      </c>
      <c r="W167" s="20" t="str">
        <f t="shared" si="34"/>
        <v/>
      </c>
      <c r="X167" s="20" t="str">
        <f t="shared" si="35"/>
        <v/>
      </c>
      <c r="Y167" s="20" t="str">
        <f t="shared" si="36"/>
        <v/>
      </c>
      <c r="Z167" s="333" t="b">
        <f t="shared" si="37"/>
        <v>0</v>
      </c>
      <c r="AA167" s="219">
        <f t="shared" si="39"/>
        <v>1</v>
      </c>
    </row>
    <row r="168" spans="1:27" ht="15.75" x14ac:dyDescent="0.2">
      <c r="A168" s="216">
        <v>159</v>
      </c>
      <c r="B168" s="39"/>
      <c r="C168" s="39"/>
      <c r="D168" s="38"/>
      <c r="E168" s="40"/>
      <c r="F168" s="36" t="str">
        <f t="shared" si="38"/>
        <v/>
      </c>
      <c r="G168" s="349"/>
      <c r="H168" s="349"/>
      <c r="I168" s="349"/>
      <c r="J168" s="41"/>
      <c r="K168" s="40"/>
      <c r="L168" s="40"/>
      <c r="M168" s="40"/>
      <c r="N168" s="40"/>
      <c r="O168" s="575" t="str">
        <f t="shared" si="27"/>
        <v/>
      </c>
      <c r="P168" s="575" t="str">
        <f t="shared" si="28"/>
        <v/>
      </c>
      <c r="Q168" s="35"/>
      <c r="R168" s="20" t="str">
        <f t="shared" si="29"/>
        <v/>
      </c>
      <c r="S168" s="20" t="str">
        <f t="shared" si="30"/>
        <v/>
      </c>
      <c r="T168" s="20" t="str">
        <f t="shared" si="31"/>
        <v/>
      </c>
      <c r="U168" s="20" t="str">
        <f t="shared" si="32"/>
        <v/>
      </c>
      <c r="V168" s="20" t="str">
        <f t="shared" si="33"/>
        <v/>
      </c>
      <c r="W168" s="20" t="str">
        <f t="shared" si="34"/>
        <v/>
      </c>
      <c r="X168" s="20" t="str">
        <f t="shared" si="35"/>
        <v/>
      </c>
      <c r="Y168" s="20" t="str">
        <f t="shared" si="36"/>
        <v/>
      </c>
      <c r="Z168" s="333" t="b">
        <f t="shared" si="37"/>
        <v>0</v>
      </c>
      <c r="AA168" s="219">
        <f t="shared" si="39"/>
        <v>1</v>
      </c>
    </row>
    <row r="169" spans="1:27" ht="15.75" x14ac:dyDescent="0.2">
      <c r="A169" s="216">
        <v>160</v>
      </c>
      <c r="B169" s="39"/>
      <c r="C169" s="39"/>
      <c r="D169" s="38"/>
      <c r="E169" s="40"/>
      <c r="F169" s="36" t="str">
        <f t="shared" si="38"/>
        <v/>
      </c>
      <c r="G169" s="349"/>
      <c r="H169" s="349"/>
      <c r="I169" s="349"/>
      <c r="J169" s="41"/>
      <c r="K169" s="40"/>
      <c r="L169" s="40"/>
      <c r="M169" s="40"/>
      <c r="N169" s="40"/>
      <c r="O169" s="575" t="str">
        <f t="shared" si="27"/>
        <v/>
      </c>
      <c r="P169" s="575" t="str">
        <f t="shared" si="28"/>
        <v/>
      </c>
      <c r="Q169" s="35"/>
      <c r="R169" s="20" t="str">
        <f t="shared" si="29"/>
        <v/>
      </c>
      <c r="S169" s="20" t="str">
        <f t="shared" si="30"/>
        <v/>
      </c>
      <c r="T169" s="20" t="str">
        <f t="shared" si="31"/>
        <v/>
      </c>
      <c r="U169" s="20" t="str">
        <f t="shared" si="32"/>
        <v/>
      </c>
      <c r="V169" s="20" t="str">
        <f t="shared" si="33"/>
        <v/>
      </c>
      <c r="W169" s="20" t="str">
        <f t="shared" si="34"/>
        <v/>
      </c>
      <c r="X169" s="20" t="str">
        <f t="shared" si="35"/>
        <v/>
      </c>
      <c r="Y169" s="20" t="str">
        <f t="shared" si="36"/>
        <v/>
      </c>
      <c r="Z169" s="333" t="b">
        <f t="shared" si="37"/>
        <v>0</v>
      </c>
      <c r="AA169" s="219">
        <f t="shared" si="39"/>
        <v>1</v>
      </c>
    </row>
    <row r="170" spans="1:27" ht="15.75" x14ac:dyDescent="0.2">
      <c r="A170" s="216">
        <v>161</v>
      </c>
      <c r="B170" s="39"/>
      <c r="C170" s="39"/>
      <c r="D170" s="38"/>
      <c r="E170" s="40"/>
      <c r="F170" s="36" t="str">
        <f t="shared" si="38"/>
        <v/>
      </c>
      <c r="G170" s="349"/>
      <c r="H170" s="349"/>
      <c r="I170" s="349"/>
      <c r="J170" s="41"/>
      <c r="K170" s="40"/>
      <c r="L170" s="40"/>
      <c r="M170" s="40"/>
      <c r="N170" s="40"/>
      <c r="O170" s="575" t="str">
        <f t="shared" si="27"/>
        <v/>
      </c>
      <c r="P170" s="575" t="str">
        <f t="shared" si="28"/>
        <v/>
      </c>
      <c r="Q170" s="35"/>
      <c r="R170" s="20" t="str">
        <f t="shared" si="29"/>
        <v/>
      </c>
      <c r="S170" s="20" t="str">
        <f t="shared" si="30"/>
        <v/>
      </c>
      <c r="T170" s="20" t="str">
        <f t="shared" si="31"/>
        <v/>
      </c>
      <c r="U170" s="20" t="str">
        <f t="shared" si="32"/>
        <v/>
      </c>
      <c r="V170" s="20" t="str">
        <f t="shared" si="33"/>
        <v/>
      </c>
      <c r="W170" s="20" t="str">
        <f t="shared" si="34"/>
        <v/>
      </c>
      <c r="X170" s="20" t="str">
        <f t="shared" si="35"/>
        <v/>
      </c>
      <c r="Y170" s="20" t="str">
        <f t="shared" si="36"/>
        <v/>
      </c>
      <c r="Z170" s="333" t="b">
        <f t="shared" si="37"/>
        <v>0</v>
      </c>
      <c r="AA170" s="219">
        <f t="shared" si="39"/>
        <v>1</v>
      </c>
    </row>
    <row r="171" spans="1:27" ht="15.75" x14ac:dyDescent="0.2">
      <c r="A171" s="216">
        <v>162</v>
      </c>
      <c r="B171" s="39"/>
      <c r="C171" s="39"/>
      <c r="D171" s="38"/>
      <c r="E171" s="40"/>
      <c r="F171" s="36" t="str">
        <f t="shared" si="38"/>
        <v/>
      </c>
      <c r="G171" s="349"/>
      <c r="H171" s="349"/>
      <c r="I171" s="349"/>
      <c r="J171" s="41"/>
      <c r="K171" s="40"/>
      <c r="L171" s="40"/>
      <c r="M171" s="40"/>
      <c r="N171" s="40"/>
      <c r="O171" s="575" t="str">
        <f t="shared" si="27"/>
        <v/>
      </c>
      <c r="P171" s="575" t="str">
        <f t="shared" si="28"/>
        <v/>
      </c>
      <c r="Q171" s="35"/>
      <c r="R171" s="20" t="str">
        <f t="shared" si="29"/>
        <v/>
      </c>
      <c r="S171" s="20" t="str">
        <f t="shared" si="30"/>
        <v/>
      </c>
      <c r="T171" s="20" t="str">
        <f t="shared" si="31"/>
        <v/>
      </c>
      <c r="U171" s="20" t="str">
        <f t="shared" si="32"/>
        <v/>
      </c>
      <c r="V171" s="20" t="str">
        <f t="shared" si="33"/>
        <v/>
      </c>
      <c r="W171" s="20" t="str">
        <f t="shared" si="34"/>
        <v/>
      </c>
      <c r="X171" s="20" t="str">
        <f t="shared" si="35"/>
        <v/>
      </c>
      <c r="Y171" s="20" t="str">
        <f t="shared" si="36"/>
        <v/>
      </c>
      <c r="Z171" s="333" t="b">
        <f t="shared" si="37"/>
        <v>0</v>
      </c>
      <c r="AA171" s="219">
        <f t="shared" si="39"/>
        <v>1</v>
      </c>
    </row>
    <row r="172" spans="1:27" ht="15.75" x14ac:dyDescent="0.2">
      <c r="A172" s="216">
        <v>163</v>
      </c>
      <c r="B172" s="39"/>
      <c r="C172" s="39"/>
      <c r="D172" s="38"/>
      <c r="E172" s="40"/>
      <c r="F172" s="36" t="str">
        <f t="shared" si="38"/>
        <v/>
      </c>
      <c r="G172" s="349"/>
      <c r="H172" s="349"/>
      <c r="I172" s="349"/>
      <c r="J172" s="41"/>
      <c r="K172" s="40"/>
      <c r="L172" s="40"/>
      <c r="M172" s="40"/>
      <c r="N172" s="40"/>
      <c r="O172" s="575" t="str">
        <f t="shared" si="27"/>
        <v/>
      </c>
      <c r="P172" s="575" t="str">
        <f t="shared" si="28"/>
        <v/>
      </c>
      <c r="Q172" s="35"/>
      <c r="R172" s="20" t="str">
        <f t="shared" si="29"/>
        <v/>
      </c>
      <c r="S172" s="20" t="str">
        <f t="shared" si="30"/>
        <v/>
      </c>
      <c r="T172" s="20" t="str">
        <f t="shared" si="31"/>
        <v/>
      </c>
      <c r="U172" s="20" t="str">
        <f t="shared" si="32"/>
        <v/>
      </c>
      <c r="V172" s="20" t="str">
        <f t="shared" si="33"/>
        <v/>
      </c>
      <c r="W172" s="20" t="str">
        <f t="shared" si="34"/>
        <v/>
      </c>
      <c r="X172" s="20" t="str">
        <f t="shared" si="35"/>
        <v/>
      </c>
      <c r="Y172" s="20" t="str">
        <f t="shared" si="36"/>
        <v/>
      </c>
      <c r="Z172" s="333" t="b">
        <f t="shared" si="37"/>
        <v>0</v>
      </c>
      <c r="AA172" s="219">
        <f t="shared" si="39"/>
        <v>1</v>
      </c>
    </row>
    <row r="173" spans="1:27" ht="15.75" x14ac:dyDescent="0.2">
      <c r="A173" s="216">
        <v>164</v>
      </c>
      <c r="B173" s="39"/>
      <c r="C173" s="39"/>
      <c r="D173" s="38"/>
      <c r="E173" s="40"/>
      <c r="F173" s="36" t="str">
        <f t="shared" si="38"/>
        <v/>
      </c>
      <c r="G173" s="349"/>
      <c r="H173" s="349"/>
      <c r="I173" s="349"/>
      <c r="J173" s="41"/>
      <c r="K173" s="40"/>
      <c r="L173" s="40"/>
      <c r="M173" s="40"/>
      <c r="N173" s="40"/>
      <c r="O173" s="575" t="str">
        <f t="shared" si="27"/>
        <v/>
      </c>
      <c r="P173" s="575" t="str">
        <f t="shared" si="28"/>
        <v/>
      </c>
      <c r="Q173" s="35"/>
      <c r="R173" s="20" t="str">
        <f t="shared" si="29"/>
        <v/>
      </c>
      <c r="S173" s="20" t="str">
        <f t="shared" si="30"/>
        <v/>
      </c>
      <c r="T173" s="20" t="str">
        <f t="shared" si="31"/>
        <v/>
      </c>
      <c r="U173" s="20" t="str">
        <f t="shared" si="32"/>
        <v/>
      </c>
      <c r="V173" s="20" t="str">
        <f t="shared" si="33"/>
        <v/>
      </c>
      <c r="W173" s="20" t="str">
        <f t="shared" si="34"/>
        <v/>
      </c>
      <c r="X173" s="20" t="str">
        <f t="shared" si="35"/>
        <v/>
      </c>
      <c r="Y173" s="20" t="str">
        <f t="shared" si="36"/>
        <v/>
      </c>
      <c r="Z173" s="333" t="b">
        <f t="shared" si="37"/>
        <v>0</v>
      </c>
      <c r="AA173" s="219">
        <f t="shared" si="39"/>
        <v>1</v>
      </c>
    </row>
    <row r="174" spans="1:27" ht="15.75" x14ac:dyDescent="0.2">
      <c r="A174" s="216">
        <v>165</v>
      </c>
      <c r="B174" s="39"/>
      <c r="C174" s="39"/>
      <c r="D174" s="38"/>
      <c r="E174" s="40"/>
      <c r="F174" s="36" t="str">
        <f t="shared" si="38"/>
        <v/>
      </c>
      <c r="G174" s="349"/>
      <c r="H174" s="349"/>
      <c r="I174" s="349"/>
      <c r="J174" s="41"/>
      <c r="K174" s="40"/>
      <c r="L174" s="40"/>
      <c r="M174" s="40"/>
      <c r="N174" s="40"/>
      <c r="O174" s="575" t="str">
        <f t="shared" si="27"/>
        <v/>
      </c>
      <c r="P174" s="575" t="str">
        <f t="shared" si="28"/>
        <v/>
      </c>
      <c r="Q174" s="35"/>
      <c r="R174" s="20" t="str">
        <f t="shared" si="29"/>
        <v/>
      </c>
      <c r="S174" s="20" t="str">
        <f t="shared" si="30"/>
        <v/>
      </c>
      <c r="T174" s="20" t="str">
        <f t="shared" si="31"/>
        <v/>
      </c>
      <c r="U174" s="20" t="str">
        <f t="shared" si="32"/>
        <v/>
      </c>
      <c r="V174" s="20" t="str">
        <f t="shared" si="33"/>
        <v/>
      </c>
      <c r="W174" s="20" t="str">
        <f t="shared" si="34"/>
        <v/>
      </c>
      <c r="X174" s="20" t="str">
        <f t="shared" si="35"/>
        <v/>
      </c>
      <c r="Y174" s="20" t="str">
        <f t="shared" si="36"/>
        <v/>
      </c>
      <c r="Z174" s="333" t="b">
        <f t="shared" si="37"/>
        <v>0</v>
      </c>
      <c r="AA174" s="219">
        <f t="shared" si="39"/>
        <v>1</v>
      </c>
    </row>
    <row r="175" spans="1:27" ht="15.75" x14ac:dyDescent="0.2">
      <c r="A175" s="216">
        <v>166</v>
      </c>
      <c r="B175" s="39"/>
      <c r="C175" s="39"/>
      <c r="D175" s="38"/>
      <c r="E175" s="40"/>
      <c r="F175" s="36" t="str">
        <f t="shared" si="38"/>
        <v/>
      </c>
      <c r="G175" s="349"/>
      <c r="H175" s="349"/>
      <c r="I175" s="349"/>
      <c r="J175" s="41"/>
      <c r="K175" s="40"/>
      <c r="L175" s="40"/>
      <c r="M175" s="40"/>
      <c r="N175" s="40"/>
      <c r="O175" s="575" t="str">
        <f t="shared" si="27"/>
        <v/>
      </c>
      <c r="P175" s="575" t="str">
        <f t="shared" si="28"/>
        <v/>
      </c>
      <c r="Q175" s="35"/>
      <c r="R175" s="20" t="str">
        <f t="shared" si="29"/>
        <v/>
      </c>
      <c r="S175" s="20" t="str">
        <f t="shared" si="30"/>
        <v/>
      </c>
      <c r="T175" s="20" t="str">
        <f t="shared" si="31"/>
        <v/>
      </c>
      <c r="U175" s="20" t="str">
        <f t="shared" si="32"/>
        <v/>
      </c>
      <c r="V175" s="20" t="str">
        <f t="shared" si="33"/>
        <v/>
      </c>
      <c r="W175" s="20" t="str">
        <f t="shared" si="34"/>
        <v/>
      </c>
      <c r="X175" s="20" t="str">
        <f t="shared" si="35"/>
        <v/>
      </c>
      <c r="Y175" s="20" t="str">
        <f t="shared" si="36"/>
        <v/>
      </c>
      <c r="Z175" s="333" t="b">
        <f t="shared" si="37"/>
        <v>0</v>
      </c>
      <c r="AA175" s="219">
        <f t="shared" si="39"/>
        <v>1</v>
      </c>
    </row>
    <row r="176" spans="1:27" ht="15.75" x14ac:dyDescent="0.2">
      <c r="A176" s="216">
        <v>167</v>
      </c>
      <c r="B176" s="39"/>
      <c r="C176" s="39"/>
      <c r="D176" s="38"/>
      <c r="E176" s="40"/>
      <c r="F176" s="36" t="str">
        <f t="shared" si="38"/>
        <v/>
      </c>
      <c r="G176" s="349"/>
      <c r="H176" s="349"/>
      <c r="I176" s="349"/>
      <c r="J176" s="41"/>
      <c r="K176" s="40"/>
      <c r="L176" s="40"/>
      <c r="M176" s="40"/>
      <c r="N176" s="40"/>
      <c r="O176" s="575" t="str">
        <f t="shared" si="27"/>
        <v/>
      </c>
      <c r="P176" s="575" t="str">
        <f t="shared" si="28"/>
        <v/>
      </c>
      <c r="Q176" s="35"/>
      <c r="R176" s="20" t="str">
        <f t="shared" si="29"/>
        <v/>
      </c>
      <c r="S176" s="20" t="str">
        <f t="shared" si="30"/>
        <v/>
      </c>
      <c r="T176" s="20" t="str">
        <f t="shared" si="31"/>
        <v/>
      </c>
      <c r="U176" s="20" t="str">
        <f t="shared" si="32"/>
        <v/>
      </c>
      <c r="V176" s="20" t="str">
        <f t="shared" si="33"/>
        <v/>
      </c>
      <c r="W176" s="20" t="str">
        <f t="shared" si="34"/>
        <v/>
      </c>
      <c r="X176" s="20" t="str">
        <f t="shared" si="35"/>
        <v/>
      </c>
      <c r="Y176" s="20" t="str">
        <f t="shared" si="36"/>
        <v/>
      </c>
      <c r="Z176" s="333" t="b">
        <f t="shared" si="37"/>
        <v>0</v>
      </c>
      <c r="AA176" s="219">
        <f t="shared" si="39"/>
        <v>1</v>
      </c>
    </row>
    <row r="177" spans="1:27" ht="15.75" x14ac:dyDescent="0.2">
      <c r="A177" s="216">
        <v>168</v>
      </c>
      <c r="B177" s="39"/>
      <c r="C177" s="39"/>
      <c r="D177" s="38"/>
      <c r="E177" s="40"/>
      <c r="F177" s="36" t="str">
        <f t="shared" si="38"/>
        <v/>
      </c>
      <c r="G177" s="349"/>
      <c r="H177" s="349"/>
      <c r="I177" s="349"/>
      <c r="J177" s="41"/>
      <c r="K177" s="40"/>
      <c r="L177" s="40"/>
      <c r="M177" s="40"/>
      <c r="N177" s="40"/>
      <c r="O177" s="575" t="str">
        <f t="shared" si="27"/>
        <v/>
      </c>
      <c r="P177" s="575" t="str">
        <f t="shared" si="28"/>
        <v/>
      </c>
      <c r="Q177" s="35"/>
      <c r="R177" s="20" t="str">
        <f t="shared" si="29"/>
        <v/>
      </c>
      <c r="S177" s="20" t="str">
        <f t="shared" si="30"/>
        <v/>
      </c>
      <c r="T177" s="20" t="str">
        <f t="shared" si="31"/>
        <v/>
      </c>
      <c r="U177" s="20" t="str">
        <f t="shared" si="32"/>
        <v/>
      </c>
      <c r="V177" s="20" t="str">
        <f t="shared" si="33"/>
        <v/>
      </c>
      <c r="W177" s="20" t="str">
        <f t="shared" si="34"/>
        <v/>
      </c>
      <c r="X177" s="20" t="str">
        <f t="shared" si="35"/>
        <v/>
      </c>
      <c r="Y177" s="20" t="str">
        <f t="shared" si="36"/>
        <v/>
      </c>
      <c r="Z177" s="333" t="b">
        <f t="shared" si="37"/>
        <v>0</v>
      </c>
      <c r="AA177" s="219">
        <f t="shared" si="39"/>
        <v>1</v>
      </c>
    </row>
    <row r="178" spans="1:27" ht="15.75" x14ac:dyDescent="0.2">
      <c r="A178" s="216">
        <v>169</v>
      </c>
      <c r="B178" s="39"/>
      <c r="C178" s="39"/>
      <c r="D178" s="38"/>
      <c r="E178" s="40"/>
      <c r="F178" s="36" t="str">
        <f t="shared" si="38"/>
        <v/>
      </c>
      <c r="G178" s="349"/>
      <c r="H178" s="349"/>
      <c r="I178" s="349"/>
      <c r="J178" s="41"/>
      <c r="K178" s="40"/>
      <c r="L178" s="40"/>
      <c r="M178" s="40"/>
      <c r="N178" s="40"/>
      <c r="O178" s="575" t="str">
        <f t="shared" si="27"/>
        <v/>
      </c>
      <c r="P178" s="575" t="str">
        <f t="shared" si="28"/>
        <v/>
      </c>
      <c r="Q178" s="35"/>
      <c r="R178" s="20" t="str">
        <f t="shared" si="29"/>
        <v/>
      </c>
      <c r="S178" s="20" t="str">
        <f t="shared" si="30"/>
        <v/>
      </c>
      <c r="T178" s="20" t="str">
        <f t="shared" si="31"/>
        <v/>
      </c>
      <c r="U178" s="20" t="str">
        <f t="shared" si="32"/>
        <v/>
      </c>
      <c r="V178" s="20" t="str">
        <f t="shared" si="33"/>
        <v/>
      </c>
      <c r="W178" s="20" t="str">
        <f t="shared" si="34"/>
        <v/>
      </c>
      <c r="X178" s="20" t="str">
        <f t="shared" si="35"/>
        <v/>
      </c>
      <c r="Y178" s="20" t="str">
        <f t="shared" si="36"/>
        <v/>
      </c>
      <c r="Z178" s="333" t="b">
        <f t="shared" si="37"/>
        <v>0</v>
      </c>
      <c r="AA178" s="219">
        <f t="shared" si="39"/>
        <v>1</v>
      </c>
    </row>
    <row r="179" spans="1:27" ht="15.75" x14ac:dyDescent="0.2">
      <c r="A179" s="216">
        <v>170</v>
      </c>
      <c r="B179" s="39"/>
      <c r="C179" s="39"/>
      <c r="D179" s="38"/>
      <c r="E179" s="40"/>
      <c r="F179" s="36" t="str">
        <f t="shared" si="38"/>
        <v/>
      </c>
      <c r="G179" s="349"/>
      <c r="H179" s="349"/>
      <c r="I179" s="349"/>
      <c r="J179" s="41"/>
      <c r="K179" s="40"/>
      <c r="L179" s="40"/>
      <c r="M179" s="40"/>
      <c r="N179" s="40"/>
      <c r="O179" s="575" t="str">
        <f t="shared" si="27"/>
        <v/>
      </c>
      <c r="P179" s="575" t="str">
        <f t="shared" si="28"/>
        <v/>
      </c>
      <c r="Q179" s="35"/>
      <c r="R179" s="20" t="str">
        <f t="shared" si="29"/>
        <v/>
      </c>
      <c r="S179" s="20" t="str">
        <f t="shared" si="30"/>
        <v/>
      </c>
      <c r="T179" s="20" t="str">
        <f t="shared" si="31"/>
        <v/>
      </c>
      <c r="U179" s="20" t="str">
        <f t="shared" si="32"/>
        <v/>
      </c>
      <c r="V179" s="20" t="str">
        <f t="shared" si="33"/>
        <v/>
      </c>
      <c r="W179" s="20" t="str">
        <f t="shared" si="34"/>
        <v/>
      </c>
      <c r="X179" s="20" t="str">
        <f t="shared" si="35"/>
        <v/>
      </c>
      <c r="Y179" s="20" t="str">
        <f t="shared" si="36"/>
        <v/>
      </c>
      <c r="Z179" s="333" t="b">
        <f t="shared" si="37"/>
        <v>0</v>
      </c>
      <c r="AA179" s="219">
        <f t="shared" si="39"/>
        <v>1</v>
      </c>
    </row>
    <row r="180" spans="1:27" ht="15.75" x14ac:dyDescent="0.2">
      <c r="A180" s="216">
        <v>171</v>
      </c>
      <c r="B180" s="39"/>
      <c r="C180" s="39"/>
      <c r="D180" s="38"/>
      <c r="E180" s="40"/>
      <c r="F180" s="36" t="str">
        <f t="shared" si="38"/>
        <v/>
      </c>
      <c r="G180" s="349"/>
      <c r="H180" s="349"/>
      <c r="I180" s="349"/>
      <c r="J180" s="41"/>
      <c r="K180" s="40"/>
      <c r="L180" s="40"/>
      <c r="M180" s="40"/>
      <c r="N180" s="40"/>
      <c r="O180" s="575" t="str">
        <f t="shared" si="27"/>
        <v/>
      </c>
      <c r="P180" s="575" t="str">
        <f t="shared" si="28"/>
        <v/>
      </c>
      <c r="Q180" s="35"/>
      <c r="R180" s="20" t="str">
        <f t="shared" si="29"/>
        <v/>
      </c>
      <c r="S180" s="20" t="str">
        <f t="shared" si="30"/>
        <v/>
      </c>
      <c r="T180" s="20" t="str">
        <f t="shared" si="31"/>
        <v/>
      </c>
      <c r="U180" s="20" t="str">
        <f t="shared" si="32"/>
        <v/>
      </c>
      <c r="V180" s="20" t="str">
        <f t="shared" si="33"/>
        <v/>
      </c>
      <c r="W180" s="20" t="str">
        <f t="shared" si="34"/>
        <v/>
      </c>
      <c r="X180" s="20" t="str">
        <f t="shared" si="35"/>
        <v/>
      </c>
      <c r="Y180" s="20" t="str">
        <f t="shared" si="36"/>
        <v/>
      </c>
      <c r="Z180" s="333" t="b">
        <f t="shared" si="37"/>
        <v>0</v>
      </c>
      <c r="AA180" s="219">
        <f t="shared" si="39"/>
        <v>1</v>
      </c>
    </row>
    <row r="181" spans="1:27" ht="15.75" x14ac:dyDescent="0.2">
      <c r="A181" s="216">
        <v>172</v>
      </c>
      <c r="B181" s="39"/>
      <c r="C181" s="39"/>
      <c r="D181" s="38"/>
      <c r="E181" s="40"/>
      <c r="F181" s="36" t="str">
        <f t="shared" si="38"/>
        <v/>
      </c>
      <c r="G181" s="349"/>
      <c r="H181" s="349"/>
      <c r="I181" s="349"/>
      <c r="J181" s="41"/>
      <c r="K181" s="40"/>
      <c r="L181" s="40"/>
      <c r="M181" s="40"/>
      <c r="N181" s="40"/>
      <c r="O181" s="575" t="str">
        <f t="shared" si="27"/>
        <v/>
      </c>
      <c r="P181" s="575" t="str">
        <f t="shared" si="28"/>
        <v/>
      </c>
      <c r="Q181" s="35"/>
      <c r="R181" s="20" t="str">
        <f t="shared" si="29"/>
        <v/>
      </c>
      <c r="S181" s="20" t="str">
        <f t="shared" si="30"/>
        <v/>
      </c>
      <c r="T181" s="20" t="str">
        <f t="shared" si="31"/>
        <v/>
      </c>
      <c r="U181" s="20" t="str">
        <f t="shared" si="32"/>
        <v/>
      </c>
      <c r="V181" s="20" t="str">
        <f t="shared" si="33"/>
        <v/>
      </c>
      <c r="W181" s="20" t="str">
        <f t="shared" si="34"/>
        <v/>
      </c>
      <c r="X181" s="20" t="str">
        <f t="shared" si="35"/>
        <v/>
      </c>
      <c r="Y181" s="20" t="str">
        <f t="shared" si="36"/>
        <v/>
      </c>
      <c r="Z181" s="333" t="b">
        <f t="shared" si="37"/>
        <v>0</v>
      </c>
      <c r="AA181" s="219">
        <f t="shared" si="39"/>
        <v>1</v>
      </c>
    </row>
    <row r="182" spans="1:27" ht="15.75" x14ac:dyDescent="0.2">
      <c r="A182" s="216">
        <v>173</v>
      </c>
      <c r="B182" s="39"/>
      <c r="C182" s="39"/>
      <c r="D182" s="38"/>
      <c r="E182" s="40"/>
      <c r="F182" s="36" t="str">
        <f t="shared" si="38"/>
        <v/>
      </c>
      <c r="G182" s="349"/>
      <c r="H182" s="349"/>
      <c r="I182" s="349"/>
      <c r="J182" s="41"/>
      <c r="K182" s="40"/>
      <c r="L182" s="40"/>
      <c r="M182" s="40"/>
      <c r="N182" s="40"/>
      <c r="O182" s="575" t="str">
        <f t="shared" si="27"/>
        <v/>
      </c>
      <c r="P182" s="575" t="str">
        <f t="shared" si="28"/>
        <v/>
      </c>
      <c r="Q182" s="35"/>
      <c r="R182" s="20" t="str">
        <f t="shared" si="29"/>
        <v/>
      </c>
      <c r="S182" s="20" t="str">
        <f t="shared" si="30"/>
        <v/>
      </c>
      <c r="T182" s="20" t="str">
        <f t="shared" si="31"/>
        <v/>
      </c>
      <c r="U182" s="20" t="str">
        <f t="shared" si="32"/>
        <v/>
      </c>
      <c r="V182" s="20" t="str">
        <f t="shared" si="33"/>
        <v/>
      </c>
      <c r="W182" s="20" t="str">
        <f t="shared" si="34"/>
        <v/>
      </c>
      <c r="X182" s="20" t="str">
        <f t="shared" si="35"/>
        <v/>
      </c>
      <c r="Y182" s="20" t="str">
        <f t="shared" si="36"/>
        <v/>
      </c>
      <c r="Z182" s="333" t="b">
        <f t="shared" si="37"/>
        <v>0</v>
      </c>
      <c r="AA182" s="219">
        <f t="shared" si="39"/>
        <v>1</v>
      </c>
    </row>
    <row r="183" spans="1:27" ht="15.75" x14ac:dyDescent="0.2">
      <c r="A183" s="216">
        <v>174</v>
      </c>
      <c r="B183" s="39"/>
      <c r="C183" s="39"/>
      <c r="D183" s="38"/>
      <c r="E183" s="40"/>
      <c r="F183" s="36" t="str">
        <f t="shared" si="38"/>
        <v/>
      </c>
      <c r="G183" s="349"/>
      <c r="H183" s="349"/>
      <c r="I183" s="349"/>
      <c r="J183" s="41"/>
      <c r="K183" s="40"/>
      <c r="L183" s="40"/>
      <c r="M183" s="40"/>
      <c r="N183" s="40"/>
      <c r="O183" s="575" t="str">
        <f t="shared" si="27"/>
        <v/>
      </c>
      <c r="P183" s="575" t="str">
        <f t="shared" si="28"/>
        <v/>
      </c>
      <c r="Q183" s="35"/>
      <c r="R183" s="20" t="str">
        <f t="shared" si="29"/>
        <v/>
      </c>
      <c r="S183" s="20" t="str">
        <f t="shared" si="30"/>
        <v/>
      </c>
      <c r="T183" s="20" t="str">
        <f t="shared" si="31"/>
        <v/>
      </c>
      <c r="U183" s="20" t="str">
        <f t="shared" si="32"/>
        <v/>
      </c>
      <c r="V183" s="20" t="str">
        <f t="shared" si="33"/>
        <v/>
      </c>
      <c r="W183" s="20" t="str">
        <f t="shared" si="34"/>
        <v/>
      </c>
      <c r="X183" s="20" t="str">
        <f t="shared" si="35"/>
        <v/>
      </c>
      <c r="Y183" s="20" t="str">
        <f t="shared" si="36"/>
        <v/>
      </c>
      <c r="Z183" s="333" t="b">
        <f t="shared" si="37"/>
        <v>0</v>
      </c>
      <c r="AA183" s="219">
        <f t="shared" si="39"/>
        <v>1</v>
      </c>
    </row>
    <row r="184" spans="1:27" ht="15.75" x14ac:dyDescent="0.2">
      <c r="A184" s="216">
        <v>175</v>
      </c>
      <c r="B184" s="39"/>
      <c r="C184" s="39"/>
      <c r="D184" s="38"/>
      <c r="E184" s="40"/>
      <c r="F184" s="36" t="str">
        <f t="shared" si="38"/>
        <v/>
      </c>
      <c r="G184" s="349"/>
      <c r="H184" s="349"/>
      <c r="I184" s="349"/>
      <c r="J184" s="41"/>
      <c r="K184" s="40"/>
      <c r="L184" s="40"/>
      <c r="M184" s="40"/>
      <c r="N184" s="40"/>
      <c r="O184" s="575" t="str">
        <f t="shared" si="27"/>
        <v/>
      </c>
      <c r="P184" s="575" t="str">
        <f t="shared" si="28"/>
        <v/>
      </c>
      <c r="Q184" s="35"/>
      <c r="R184" s="20" t="str">
        <f t="shared" si="29"/>
        <v/>
      </c>
      <c r="S184" s="20" t="str">
        <f t="shared" si="30"/>
        <v/>
      </c>
      <c r="T184" s="20" t="str">
        <f t="shared" si="31"/>
        <v/>
      </c>
      <c r="U184" s="20" t="str">
        <f t="shared" si="32"/>
        <v/>
      </c>
      <c r="V184" s="20" t="str">
        <f t="shared" si="33"/>
        <v/>
      </c>
      <c r="W184" s="20" t="str">
        <f t="shared" si="34"/>
        <v/>
      </c>
      <c r="X184" s="20" t="str">
        <f t="shared" si="35"/>
        <v/>
      </c>
      <c r="Y184" s="20" t="str">
        <f t="shared" si="36"/>
        <v/>
      </c>
      <c r="Z184" s="333" t="b">
        <f t="shared" si="37"/>
        <v>0</v>
      </c>
      <c r="AA184" s="219">
        <f t="shared" si="39"/>
        <v>1</v>
      </c>
    </row>
    <row r="185" spans="1:27" ht="15.75" x14ac:dyDescent="0.2">
      <c r="A185" s="216">
        <v>176</v>
      </c>
      <c r="B185" s="39"/>
      <c r="C185" s="39"/>
      <c r="D185" s="38"/>
      <c r="E185" s="40"/>
      <c r="F185" s="36" t="str">
        <f t="shared" si="38"/>
        <v/>
      </c>
      <c r="G185" s="349"/>
      <c r="H185" s="349"/>
      <c r="I185" s="349"/>
      <c r="J185" s="41"/>
      <c r="K185" s="40"/>
      <c r="L185" s="40"/>
      <c r="M185" s="40"/>
      <c r="N185" s="40"/>
      <c r="O185" s="575" t="str">
        <f t="shared" si="27"/>
        <v/>
      </c>
      <c r="P185" s="575" t="str">
        <f t="shared" si="28"/>
        <v/>
      </c>
      <c r="Q185" s="35"/>
      <c r="R185" s="20" t="str">
        <f t="shared" si="29"/>
        <v/>
      </c>
      <c r="S185" s="20" t="str">
        <f t="shared" si="30"/>
        <v/>
      </c>
      <c r="T185" s="20" t="str">
        <f t="shared" si="31"/>
        <v/>
      </c>
      <c r="U185" s="20" t="str">
        <f t="shared" si="32"/>
        <v/>
      </c>
      <c r="V185" s="20" t="str">
        <f t="shared" si="33"/>
        <v/>
      </c>
      <c r="W185" s="20" t="str">
        <f t="shared" si="34"/>
        <v/>
      </c>
      <c r="X185" s="20" t="str">
        <f t="shared" si="35"/>
        <v/>
      </c>
      <c r="Y185" s="20" t="str">
        <f t="shared" si="36"/>
        <v/>
      </c>
      <c r="Z185" s="333" t="b">
        <f t="shared" si="37"/>
        <v>0</v>
      </c>
      <c r="AA185" s="219">
        <f t="shared" si="39"/>
        <v>1</v>
      </c>
    </row>
    <row r="186" spans="1:27" ht="15.75" x14ac:dyDescent="0.2">
      <c r="A186" s="216">
        <v>177</v>
      </c>
      <c r="B186" s="39"/>
      <c r="C186" s="39"/>
      <c r="D186" s="38"/>
      <c r="E186" s="40"/>
      <c r="F186" s="36" t="str">
        <f t="shared" si="38"/>
        <v/>
      </c>
      <c r="G186" s="349"/>
      <c r="H186" s="349"/>
      <c r="I186" s="349"/>
      <c r="J186" s="41"/>
      <c r="K186" s="40"/>
      <c r="L186" s="40"/>
      <c r="M186" s="40"/>
      <c r="N186" s="40"/>
      <c r="O186" s="575" t="str">
        <f t="shared" si="27"/>
        <v/>
      </c>
      <c r="P186" s="575" t="str">
        <f t="shared" si="28"/>
        <v/>
      </c>
      <c r="Q186" s="35"/>
      <c r="R186" s="20" t="str">
        <f t="shared" si="29"/>
        <v/>
      </c>
      <c r="S186" s="20" t="str">
        <f t="shared" si="30"/>
        <v/>
      </c>
      <c r="T186" s="20" t="str">
        <f t="shared" si="31"/>
        <v/>
      </c>
      <c r="U186" s="20" t="str">
        <f t="shared" si="32"/>
        <v/>
      </c>
      <c r="V186" s="20" t="str">
        <f t="shared" si="33"/>
        <v/>
      </c>
      <c r="W186" s="20" t="str">
        <f t="shared" si="34"/>
        <v/>
      </c>
      <c r="X186" s="20" t="str">
        <f t="shared" si="35"/>
        <v/>
      </c>
      <c r="Y186" s="20" t="str">
        <f t="shared" si="36"/>
        <v/>
      </c>
      <c r="Z186" s="333" t="b">
        <f t="shared" si="37"/>
        <v>0</v>
      </c>
      <c r="AA186" s="219">
        <f t="shared" si="39"/>
        <v>1</v>
      </c>
    </row>
    <row r="187" spans="1:27" ht="15.75" x14ac:dyDescent="0.2">
      <c r="A187" s="216">
        <v>178</v>
      </c>
      <c r="B187" s="39"/>
      <c r="C187" s="39"/>
      <c r="D187" s="38"/>
      <c r="E187" s="40"/>
      <c r="F187" s="36" t="str">
        <f t="shared" si="38"/>
        <v/>
      </c>
      <c r="G187" s="349"/>
      <c r="H187" s="349"/>
      <c r="I187" s="349"/>
      <c r="J187" s="41"/>
      <c r="K187" s="40"/>
      <c r="L187" s="40"/>
      <c r="M187" s="40"/>
      <c r="N187" s="40"/>
      <c r="O187" s="575" t="str">
        <f t="shared" si="27"/>
        <v/>
      </c>
      <c r="P187" s="575" t="str">
        <f t="shared" si="28"/>
        <v/>
      </c>
      <c r="Q187" s="35"/>
      <c r="R187" s="20" t="str">
        <f t="shared" si="29"/>
        <v/>
      </c>
      <c r="S187" s="20" t="str">
        <f t="shared" si="30"/>
        <v/>
      </c>
      <c r="T187" s="20" t="str">
        <f t="shared" si="31"/>
        <v/>
      </c>
      <c r="U187" s="20" t="str">
        <f t="shared" si="32"/>
        <v/>
      </c>
      <c r="V187" s="20" t="str">
        <f t="shared" si="33"/>
        <v/>
      </c>
      <c r="W187" s="20" t="str">
        <f t="shared" si="34"/>
        <v/>
      </c>
      <c r="X187" s="20" t="str">
        <f t="shared" si="35"/>
        <v/>
      </c>
      <c r="Y187" s="20" t="str">
        <f t="shared" si="36"/>
        <v/>
      </c>
      <c r="Z187" s="333" t="b">
        <f t="shared" si="37"/>
        <v>0</v>
      </c>
      <c r="AA187" s="219">
        <f t="shared" si="39"/>
        <v>1</v>
      </c>
    </row>
    <row r="188" spans="1:27" ht="15.75" x14ac:dyDescent="0.2">
      <c r="A188" s="216">
        <v>179</v>
      </c>
      <c r="B188" s="39"/>
      <c r="C188" s="39"/>
      <c r="D188" s="38"/>
      <c r="E188" s="40"/>
      <c r="F188" s="36" t="str">
        <f t="shared" si="38"/>
        <v/>
      </c>
      <c r="G188" s="349"/>
      <c r="H188" s="349"/>
      <c r="I188" s="349"/>
      <c r="J188" s="41"/>
      <c r="K188" s="40"/>
      <c r="L188" s="40"/>
      <c r="M188" s="40"/>
      <c r="N188" s="40"/>
      <c r="O188" s="575" t="str">
        <f t="shared" si="27"/>
        <v/>
      </c>
      <c r="P188" s="575" t="str">
        <f t="shared" si="28"/>
        <v/>
      </c>
      <c r="Q188" s="35"/>
      <c r="R188" s="20" t="str">
        <f t="shared" si="29"/>
        <v/>
      </c>
      <c r="S188" s="20" t="str">
        <f t="shared" si="30"/>
        <v/>
      </c>
      <c r="T188" s="20" t="str">
        <f t="shared" si="31"/>
        <v/>
      </c>
      <c r="U188" s="20" t="str">
        <f t="shared" si="32"/>
        <v/>
      </c>
      <c r="V188" s="20" t="str">
        <f t="shared" si="33"/>
        <v/>
      </c>
      <c r="W188" s="20" t="str">
        <f t="shared" si="34"/>
        <v/>
      </c>
      <c r="X188" s="20" t="str">
        <f t="shared" si="35"/>
        <v/>
      </c>
      <c r="Y188" s="20" t="str">
        <f t="shared" si="36"/>
        <v/>
      </c>
      <c r="Z188" s="333" t="b">
        <f t="shared" si="37"/>
        <v>0</v>
      </c>
      <c r="AA188" s="219">
        <f t="shared" si="39"/>
        <v>1</v>
      </c>
    </row>
    <row r="189" spans="1:27" ht="15.75" x14ac:dyDescent="0.2">
      <c r="A189" s="216">
        <v>180</v>
      </c>
      <c r="B189" s="39"/>
      <c r="C189" s="39"/>
      <c r="D189" s="38"/>
      <c r="E189" s="40"/>
      <c r="F189" s="36" t="str">
        <f t="shared" si="38"/>
        <v/>
      </c>
      <c r="G189" s="349"/>
      <c r="H189" s="349"/>
      <c r="I189" s="349"/>
      <c r="J189" s="41"/>
      <c r="K189" s="40"/>
      <c r="L189" s="40"/>
      <c r="M189" s="40"/>
      <c r="N189" s="40"/>
      <c r="O189" s="575" t="str">
        <f t="shared" si="27"/>
        <v/>
      </c>
      <c r="P189" s="575" t="str">
        <f t="shared" si="28"/>
        <v/>
      </c>
      <c r="Q189" s="35"/>
      <c r="R189" s="20" t="str">
        <f t="shared" si="29"/>
        <v/>
      </c>
      <c r="S189" s="20" t="str">
        <f t="shared" si="30"/>
        <v/>
      </c>
      <c r="T189" s="20" t="str">
        <f t="shared" si="31"/>
        <v/>
      </c>
      <c r="U189" s="20" t="str">
        <f t="shared" si="32"/>
        <v/>
      </c>
      <c r="V189" s="20" t="str">
        <f t="shared" si="33"/>
        <v/>
      </c>
      <c r="W189" s="20" t="str">
        <f t="shared" si="34"/>
        <v/>
      </c>
      <c r="X189" s="20" t="str">
        <f t="shared" si="35"/>
        <v/>
      </c>
      <c r="Y189" s="20" t="str">
        <f t="shared" si="36"/>
        <v/>
      </c>
      <c r="Z189" s="333" t="b">
        <f t="shared" si="37"/>
        <v>0</v>
      </c>
      <c r="AA189" s="219">
        <f t="shared" si="39"/>
        <v>1</v>
      </c>
    </row>
    <row r="190" spans="1:27" ht="15.75" x14ac:dyDescent="0.2">
      <c r="A190" s="216">
        <v>181</v>
      </c>
      <c r="B190" s="39"/>
      <c r="C190" s="39"/>
      <c r="D190" s="38"/>
      <c r="E190" s="40"/>
      <c r="F190" s="36" t="str">
        <f t="shared" si="38"/>
        <v/>
      </c>
      <c r="G190" s="349"/>
      <c r="H190" s="349"/>
      <c r="I190" s="349"/>
      <c r="J190" s="41"/>
      <c r="K190" s="40"/>
      <c r="L190" s="40"/>
      <c r="M190" s="40"/>
      <c r="N190" s="40"/>
      <c r="O190" s="575" t="str">
        <f t="shared" si="27"/>
        <v/>
      </c>
      <c r="P190" s="575" t="str">
        <f t="shared" si="28"/>
        <v/>
      </c>
      <c r="Q190" s="35"/>
      <c r="R190" s="20" t="str">
        <f t="shared" si="29"/>
        <v/>
      </c>
      <c r="S190" s="20" t="str">
        <f t="shared" si="30"/>
        <v/>
      </c>
      <c r="T190" s="20" t="str">
        <f t="shared" si="31"/>
        <v/>
      </c>
      <c r="U190" s="20" t="str">
        <f t="shared" si="32"/>
        <v/>
      </c>
      <c r="V190" s="20" t="str">
        <f t="shared" si="33"/>
        <v/>
      </c>
      <c r="W190" s="20" t="str">
        <f t="shared" si="34"/>
        <v/>
      </c>
      <c r="X190" s="20" t="str">
        <f t="shared" si="35"/>
        <v/>
      </c>
      <c r="Y190" s="20" t="str">
        <f t="shared" si="36"/>
        <v/>
      </c>
      <c r="Z190" s="333" t="b">
        <f t="shared" si="37"/>
        <v>0</v>
      </c>
      <c r="AA190" s="219">
        <f t="shared" si="39"/>
        <v>1</v>
      </c>
    </row>
    <row r="191" spans="1:27" ht="15.75" x14ac:dyDescent="0.2">
      <c r="A191" s="216">
        <v>182</v>
      </c>
      <c r="B191" s="39"/>
      <c r="C191" s="39"/>
      <c r="D191" s="38"/>
      <c r="E191" s="40"/>
      <c r="F191" s="36" t="str">
        <f t="shared" si="38"/>
        <v/>
      </c>
      <c r="G191" s="349"/>
      <c r="H191" s="349"/>
      <c r="I191" s="349"/>
      <c r="J191" s="41"/>
      <c r="K191" s="40"/>
      <c r="L191" s="40"/>
      <c r="M191" s="40"/>
      <c r="N191" s="40"/>
      <c r="O191" s="575" t="str">
        <f t="shared" si="27"/>
        <v/>
      </c>
      <c r="P191" s="575" t="str">
        <f t="shared" si="28"/>
        <v/>
      </c>
      <c r="Q191" s="35"/>
      <c r="R191" s="20" t="str">
        <f t="shared" si="29"/>
        <v/>
      </c>
      <c r="S191" s="20" t="str">
        <f t="shared" si="30"/>
        <v/>
      </c>
      <c r="T191" s="20" t="str">
        <f t="shared" si="31"/>
        <v/>
      </c>
      <c r="U191" s="20" t="str">
        <f t="shared" si="32"/>
        <v/>
      </c>
      <c r="V191" s="20" t="str">
        <f t="shared" si="33"/>
        <v/>
      </c>
      <c r="W191" s="20" t="str">
        <f t="shared" si="34"/>
        <v/>
      </c>
      <c r="X191" s="20" t="str">
        <f t="shared" si="35"/>
        <v/>
      </c>
      <c r="Y191" s="20" t="str">
        <f t="shared" si="36"/>
        <v/>
      </c>
      <c r="Z191" s="333" t="b">
        <f t="shared" si="37"/>
        <v>0</v>
      </c>
      <c r="AA191" s="219">
        <f t="shared" si="39"/>
        <v>1</v>
      </c>
    </row>
    <row r="192" spans="1:27" ht="15.75" x14ac:dyDescent="0.2">
      <c r="A192" s="216">
        <v>183</v>
      </c>
      <c r="B192" s="39"/>
      <c r="C192" s="39"/>
      <c r="D192" s="38"/>
      <c r="E192" s="40"/>
      <c r="F192" s="36" t="str">
        <f t="shared" si="38"/>
        <v/>
      </c>
      <c r="G192" s="349"/>
      <c r="H192" s="349"/>
      <c r="I192" s="349"/>
      <c r="J192" s="41"/>
      <c r="K192" s="40"/>
      <c r="L192" s="40"/>
      <c r="M192" s="40"/>
      <c r="N192" s="40"/>
      <c r="O192" s="575" t="str">
        <f t="shared" si="27"/>
        <v/>
      </c>
      <c r="P192" s="575" t="str">
        <f t="shared" si="28"/>
        <v/>
      </c>
      <c r="Q192" s="35"/>
      <c r="R192" s="20" t="str">
        <f t="shared" si="29"/>
        <v/>
      </c>
      <c r="S192" s="20" t="str">
        <f t="shared" si="30"/>
        <v/>
      </c>
      <c r="T192" s="20" t="str">
        <f t="shared" si="31"/>
        <v/>
      </c>
      <c r="U192" s="20" t="str">
        <f t="shared" si="32"/>
        <v/>
      </c>
      <c r="V192" s="20" t="str">
        <f t="shared" si="33"/>
        <v/>
      </c>
      <c r="W192" s="20" t="str">
        <f t="shared" si="34"/>
        <v/>
      </c>
      <c r="X192" s="20" t="str">
        <f t="shared" si="35"/>
        <v/>
      </c>
      <c r="Y192" s="20" t="str">
        <f t="shared" si="36"/>
        <v/>
      </c>
      <c r="Z192" s="333" t="b">
        <f t="shared" si="37"/>
        <v>0</v>
      </c>
      <c r="AA192" s="219">
        <f t="shared" si="39"/>
        <v>1</v>
      </c>
    </row>
    <row r="193" spans="1:27" ht="15.75" x14ac:dyDescent="0.2">
      <c r="A193" s="216">
        <v>184</v>
      </c>
      <c r="B193" s="39"/>
      <c r="C193" s="39"/>
      <c r="D193" s="38"/>
      <c r="E193" s="40"/>
      <c r="F193" s="36" t="str">
        <f t="shared" si="38"/>
        <v/>
      </c>
      <c r="G193" s="349"/>
      <c r="H193" s="349"/>
      <c r="I193" s="349"/>
      <c r="J193" s="41"/>
      <c r="K193" s="40"/>
      <c r="L193" s="40"/>
      <c r="M193" s="40"/>
      <c r="N193" s="40"/>
      <c r="O193" s="575" t="str">
        <f t="shared" si="27"/>
        <v/>
      </c>
      <c r="P193" s="575" t="str">
        <f t="shared" si="28"/>
        <v/>
      </c>
      <c r="Q193" s="35"/>
      <c r="R193" s="20" t="str">
        <f t="shared" si="29"/>
        <v/>
      </c>
      <c r="S193" s="20" t="str">
        <f t="shared" si="30"/>
        <v/>
      </c>
      <c r="T193" s="20" t="str">
        <f t="shared" si="31"/>
        <v/>
      </c>
      <c r="U193" s="20" t="str">
        <f t="shared" si="32"/>
        <v/>
      </c>
      <c r="V193" s="20" t="str">
        <f t="shared" si="33"/>
        <v/>
      </c>
      <c r="W193" s="20" t="str">
        <f t="shared" si="34"/>
        <v/>
      </c>
      <c r="X193" s="20" t="str">
        <f t="shared" si="35"/>
        <v/>
      </c>
      <c r="Y193" s="20" t="str">
        <f t="shared" si="36"/>
        <v/>
      </c>
      <c r="Z193" s="333" t="b">
        <f t="shared" si="37"/>
        <v>0</v>
      </c>
      <c r="AA193" s="219">
        <f t="shared" si="39"/>
        <v>1</v>
      </c>
    </row>
    <row r="194" spans="1:27" ht="15.75" x14ac:dyDescent="0.2">
      <c r="A194" s="216">
        <v>185</v>
      </c>
      <c r="B194" s="39"/>
      <c r="C194" s="39"/>
      <c r="D194" s="38"/>
      <c r="E194" s="40"/>
      <c r="F194" s="36" t="str">
        <f t="shared" si="38"/>
        <v/>
      </c>
      <c r="G194" s="349"/>
      <c r="H194" s="349"/>
      <c r="I194" s="349"/>
      <c r="J194" s="41"/>
      <c r="K194" s="40"/>
      <c r="L194" s="40"/>
      <c r="M194" s="40"/>
      <c r="N194" s="40"/>
      <c r="O194" s="575" t="str">
        <f t="shared" si="27"/>
        <v/>
      </c>
      <c r="P194" s="575" t="str">
        <f t="shared" si="28"/>
        <v/>
      </c>
      <c r="Q194" s="35"/>
      <c r="R194" s="20" t="str">
        <f t="shared" si="29"/>
        <v/>
      </c>
      <c r="S194" s="20" t="str">
        <f t="shared" si="30"/>
        <v/>
      </c>
      <c r="T194" s="20" t="str">
        <f t="shared" si="31"/>
        <v/>
      </c>
      <c r="U194" s="20" t="str">
        <f t="shared" si="32"/>
        <v/>
      </c>
      <c r="V194" s="20" t="str">
        <f t="shared" si="33"/>
        <v/>
      </c>
      <c r="W194" s="20" t="str">
        <f t="shared" si="34"/>
        <v/>
      </c>
      <c r="X194" s="20" t="str">
        <f t="shared" si="35"/>
        <v/>
      </c>
      <c r="Y194" s="20" t="str">
        <f t="shared" si="36"/>
        <v/>
      </c>
      <c r="Z194" s="333" t="b">
        <f t="shared" si="37"/>
        <v>0</v>
      </c>
      <c r="AA194" s="219">
        <f t="shared" si="39"/>
        <v>1</v>
      </c>
    </row>
    <row r="195" spans="1:27" ht="15.75" x14ac:dyDescent="0.2">
      <c r="A195" s="216">
        <v>186</v>
      </c>
      <c r="B195" s="39"/>
      <c r="C195" s="39"/>
      <c r="D195" s="38"/>
      <c r="E195" s="40"/>
      <c r="F195" s="36" t="str">
        <f t="shared" si="38"/>
        <v/>
      </c>
      <c r="G195" s="349"/>
      <c r="H195" s="349"/>
      <c r="I195" s="349"/>
      <c r="J195" s="41"/>
      <c r="K195" s="40"/>
      <c r="L195" s="40"/>
      <c r="M195" s="40"/>
      <c r="N195" s="40"/>
      <c r="O195" s="575" t="str">
        <f t="shared" si="27"/>
        <v/>
      </c>
      <c r="P195" s="575" t="str">
        <f t="shared" si="28"/>
        <v/>
      </c>
      <c r="Q195" s="35"/>
      <c r="R195" s="20" t="str">
        <f t="shared" si="29"/>
        <v/>
      </c>
      <c r="S195" s="20" t="str">
        <f t="shared" si="30"/>
        <v/>
      </c>
      <c r="T195" s="20" t="str">
        <f t="shared" si="31"/>
        <v/>
      </c>
      <c r="U195" s="20" t="str">
        <f t="shared" si="32"/>
        <v/>
      </c>
      <c r="V195" s="20" t="str">
        <f t="shared" si="33"/>
        <v/>
      </c>
      <c r="W195" s="20" t="str">
        <f t="shared" si="34"/>
        <v/>
      </c>
      <c r="X195" s="20" t="str">
        <f t="shared" si="35"/>
        <v/>
      </c>
      <c r="Y195" s="20" t="str">
        <f t="shared" si="36"/>
        <v/>
      </c>
      <c r="Z195" s="333" t="b">
        <f t="shared" si="37"/>
        <v>0</v>
      </c>
      <c r="AA195" s="219">
        <f t="shared" si="39"/>
        <v>1</v>
      </c>
    </row>
    <row r="196" spans="1:27" ht="15.75" x14ac:dyDescent="0.2">
      <c r="A196" s="216">
        <v>187</v>
      </c>
      <c r="B196" s="39"/>
      <c r="C196" s="39"/>
      <c r="D196" s="38"/>
      <c r="E196" s="40"/>
      <c r="F196" s="36" t="str">
        <f t="shared" si="38"/>
        <v/>
      </c>
      <c r="G196" s="349"/>
      <c r="H196" s="349"/>
      <c r="I196" s="349"/>
      <c r="J196" s="41"/>
      <c r="K196" s="40"/>
      <c r="L196" s="40"/>
      <c r="M196" s="40"/>
      <c r="N196" s="40"/>
      <c r="O196" s="575" t="str">
        <f t="shared" si="27"/>
        <v/>
      </c>
      <c r="P196" s="575" t="str">
        <f t="shared" si="28"/>
        <v/>
      </c>
      <c r="Q196" s="35"/>
      <c r="R196" s="20" t="str">
        <f t="shared" si="29"/>
        <v/>
      </c>
      <c r="S196" s="20" t="str">
        <f t="shared" si="30"/>
        <v/>
      </c>
      <c r="T196" s="20" t="str">
        <f t="shared" si="31"/>
        <v/>
      </c>
      <c r="U196" s="20" t="str">
        <f t="shared" si="32"/>
        <v/>
      </c>
      <c r="V196" s="20" t="str">
        <f t="shared" si="33"/>
        <v/>
      </c>
      <c r="W196" s="20" t="str">
        <f t="shared" si="34"/>
        <v/>
      </c>
      <c r="X196" s="20" t="str">
        <f t="shared" si="35"/>
        <v/>
      </c>
      <c r="Y196" s="20" t="str">
        <f t="shared" si="36"/>
        <v/>
      </c>
      <c r="Z196" s="333" t="b">
        <f t="shared" si="37"/>
        <v>0</v>
      </c>
      <c r="AA196" s="219">
        <f t="shared" si="39"/>
        <v>1</v>
      </c>
    </row>
    <row r="197" spans="1:27" ht="15.75" x14ac:dyDescent="0.2">
      <c r="A197" s="216">
        <v>188</v>
      </c>
      <c r="B197" s="39"/>
      <c r="C197" s="39"/>
      <c r="D197" s="38"/>
      <c r="E197" s="40"/>
      <c r="F197" s="36" t="str">
        <f t="shared" si="38"/>
        <v/>
      </c>
      <c r="G197" s="349"/>
      <c r="H197" s="349"/>
      <c r="I197" s="349"/>
      <c r="J197" s="41"/>
      <c r="K197" s="40"/>
      <c r="L197" s="40"/>
      <c r="M197" s="40"/>
      <c r="N197" s="40"/>
      <c r="O197" s="575" t="str">
        <f t="shared" si="27"/>
        <v/>
      </c>
      <c r="P197" s="575" t="str">
        <f t="shared" si="28"/>
        <v/>
      </c>
      <c r="Q197" s="35"/>
      <c r="R197" s="20" t="str">
        <f t="shared" si="29"/>
        <v/>
      </c>
      <c r="S197" s="20" t="str">
        <f t="shared" si="30"/>
        <v/>
      </c>
      <c r="T197" s="20" t="str">
        <f t="shared" si="31"/>
        <v/>
      </c>
      <c r="U197" s="20" t="str">
        <f t="shared" si="32"/>
        <v/>
      </c>
      <c r="V197" s="20" t="str">
        <f t="shared" si="33"/>
        <v/>
      </c>
      <c r="W197" s="20" t="str">
        <f t="shared" si="34"/>
        <v/>
      </c>
      <c r="X197" s="20" t="str">
        <f t="shared" si="35"/>
        <v/>
      </c>
      <c r="Y197" s="20" t="str">
        <f t="shared" si="36"/>
        <v/>
      </c>
      <c r="Z197" s="333" t="b">
        <f t="shared" si="37"/>
        <v>0</v>
      </c>
      <c r="AA197" s="219">
        <f t="shared" si="39"/>
        <v>1</v>
      </c>
    </row>
    <row r="198" spans="1:27" ht="15.75" x14ac:dyDescent="0.2">
      <c r="A198" s="216">
        <v>189</v>
      </c>
      <c r="B198" s="39"/>
      <c r="C198" s="39"/>
      <c r="D198" s="38"/>
      <c r="E198" s="40"/>
      <c r="F198" s="36" t="str">
        <f t="shared" si="38"/>
        <v/>
      </c>
      <c r="G198" s="349"/>
      <c r="H198" s="349"/>
      <c r="I198" s="349"/>
      <c r="J198" s="41"/>
      <c r="K198" s="40"/>
      <c r="L198" s="40"/>
      <c r="M198" s="40"/>
      <c r="N198" s="40"/>
      <c r="O198" s="575" t="str">
        <f t="shared" si="27"/>
        <v/>
      </c>
      <c r="P198" s="575" t="str">
        <f t="shared" si="28"/>
        <v/>
      </c>
      <c r="Q198" s="35"/>
      <c r="R198" s="20" t="str">
        <f t="shared" si="29"/>
        <v/>
      </c>
      <c r="S198" s="20" t="str">
        <f t="shared" si="30"/>
        <v/>
      </c>
      <c r="T198" s="20" t="str">
        <f t="shared" si="31"/>
        <v/>
      </c>
      <c r="U198" s="20" t="str">
        <f t="shared" si="32"/>
        <v/>
      </c>
      <c r="V198" s="20" t="str">
        <f t="shared" si="33"/>
        <v/>
      </c>
      <c r="W198" s="20" t="str">
        <f t="shared" si="34"/>
        <v/>
      </c>
      <c r="X198" s="20" t="str">
        <f t="shared" si="35"/>
        <v/>
      </c>
      <c r="Y198" s="20" t="str">
        <f t="shared" si="36"/>
        <v/>
      </c>
      <c r="Z198" s="333" t="b">
        <f t="shared" si="37"/>
        <v>0</v>
      </c>
      <c r="AA198" s="219">
        <f t="shared" si="39"/>
        <v>1</v>
      </c>
    </row>
    <row r="199" spans="1:27" ht="15.75" x14ac:dyDescent="0.2">
      <c r="A199" s="216">
        <v>190</v>
      </c>
      <c r="B199" s="39"/>
      <c r="C199" s="39"/>
      <c r="D199" s="38"/>
      <c r="E199" s="40"/>
      <c r="F199" s="36" t="str">
        <f t="shared" si="38"/>
        <v/>
      </c>
      <c r="G199" s="349"/>
      <c r="H199" s="349"/>
      <c r="I199" s="349"/>
      <c r="J199" s="41"/>
      <c r="K199" s="40"/>
      <c r="L199" s="40"/>
      <c r="M199" s="40"/>
      <c r="N199" s="40"/>
      <c r="O199" s="575" t="str">
        <f t="shared" si="27"/>
        <v/>
      </c>
      <c r="P199" s="575" t="str">
        <f t="shared" si="28"/>
        <v/>
      </c>
      <c r="Q199" s="35"/>
      <c r="R199" s="20" t="str">
        <f t="shared" si="29"/>
        <v/>
      </c>
      <c r="S199" s="20" t="str">
        <f t="shared" si="30"/>
        <v/>
      </c>
      <c r="T199" s="20" t="str">
        <f t="shared" si="31"/>
        <v/>
      </c>
      <c r="U199" s="20" t="str">
        <f t="shared" si="32"/>
        <v/>
      </c>
      <c r="V199" s="20" t="str">
        <f t="shared" si="33"/>
        <v/>
      </c>
      <c r="W199" s="20" t="str">
        <f t="shared" si="34"/>
        <v/>
      </c>
      <c r="X199" s="20" t="str">
        <f t="shared" si="35"/>
        <v/>
      </c>
      <c r="Y199" s="20" t="str">
        <f t="shared" si="36"/>
        <v/>
      </c>
      <c r="Z199" s="333" t="b">
        <f t="shared" si="37"/>
        <v>0</v>
      </c>
      <c r="AA199" s="219">
        <f t="shared" si="39"/>
        <v>1</v>
      </c>
    </row>
    <row r="200" spans="1:27" ht="15.75" x14ac:dyDescent="0.2">
      <c r="A200" s="216">
        <v>191</v>
      </c>
      <c r="B200" s="39"/>
      <c r="C200" s="39"/>
      <c r="D200" s="38"/>
      <c r="E200" s="40"/>
      <c r="F200" s="36" t="str">
        <f t="shared" si="38"/>
        <v/>
      </c>
      <c r="G200" s="349"/>
      <c r="H200" s="349"/>
      <c r="I200" s="349"/>
      <c r="J200" s="41"/>
      <c r="K200" s="40"/>
      <c r="L200" s="40"/>
      <c r="M200" s="40"/>
      <c r="N200" s="40"/>
      <c r="O200" s="575" t="str">
        <f t="shared" si="27"/>
        <v/>
      </c>
      <c r="P200" s="575" t="str">
        <f t="shared" si="28"/>
        <v/>
      </c>
      <c r="Q200" s="35"/>
      <c r="R200" s="20" t="str">
        <f t="shared" si="29"/>
        <v/>
      </c>
      <c r="S200" s="20" t="str">
        <f t="shared" si="30"/>
        <v/>
      </c>
      <c r="T200" s="20" t="str">
        <f t="shared" si="31"/>
        <v/>
      </c>
      <c r="U200" s="20" t="str">
        <f t="shared" si="32"/>
        <v/>
      </c>
      <c r="V200" s="20" t="str">
        <f t="shared" si="33"/>
        <v/>
      </c>
      <c r="W200" s="20" t="str">
        <f t="shared" si="34"/>
        <v/>
      </c>
      <c r="X200" s="20" t="str">
        <f t="shared" si="35"/>
        <v/>
      </c>
      <c r="Y200" s="20" t="str">
        <f t="shared" si="36"/>
        <v/>
      </c>
      <c r="Z200" s="333" t="b">
        <f t="shared" si="37"/>
        <v>0</v>
      </c>
      <c r="AA200" s="219">
        <f t="shared" si="39"/>
        <v>1</v>
      </c>
    </row>
    <row r="201" spans="1:27" ht="15.75" x14ac:dyDescent="0.2">
      <c r="A201" s="216">
        <v>192</v>
      </c>
      <c r="B201" s="39"/>
      <c r="C201" s="39"/>
      <c r="D201" s="38"/>
      <c r="E201" s="40"/>
      <c r="F201" s="36" t="str">
        <f t="shared" si="38"/>
        <v/>
      </c>
      <c r="G201" s="349"/>
      <c r="H201" s="349"/>
      <c r="I201" s="349"/>
      <c r="J201" s="41"/>
      <c r="K201" s="40"/>
      <c r="L201" s="40"/>
      <c r="M201" s="40"/>
      <c r="N201" s="40"/>
      <c r="O201" s="575" t="str">
        <f t="shared" si="27"/>
        <v/>
      </c>
      <c r="P201" s="575" t="str">
        <f t="shared" si="28"/>
        <v/>
      </c>
      <c r="Q201" s="35"/>
      <c r="R201" s="20" t="str">
        <f t="shared" si="29"/>
        <v/>
      </c>
      <c r="S201" s="20" t="str">
        <f t="shared" si="30"/>
        <v/>
      </c>
      <c r="T201" s="20" t="str">
        <f t="shared" si="31"/>
        <v/>
      </c>
      <c r="U201" s="20" t="str">
        <f t="shared" si="32"/>
        <v/>
      </c>
      <c r="V201" s="20" t="str">
        <f t="shared" si="33"/>
        <v/>
      </c>
      <c r="W201" s="20" t="str">
        <f t="shared" si="34"/>
        <v/>
      </c>
      <c r="X201" s="20" t="str">
        <f t="shared" si="35"/>
        <v/>
      </c>
      <c r="Y201" s="20" t="str">
        <f t="shared" si="36"/>
        <v/>
      </c>
      <c r="Z201" s="333" t="b">
        <f t="shared" si="37"/>
        <v>0</v>
      </c>
      <c r="AA201" s="219">
        <f t="shared" si="39"/>
        <v>1</v>
      </c>
    </row>
    <row r="202" spans="1:27" ht="15.75" x14ac:dyDescent="0.2">
      <c r="A202" s="216">
        <v>193</v>
      </c>
      <c r="B202" s="39"/>
      <c r="C202" s="39"/>
      <c r="D202" s="38"/>
      <c r="E202" s="40"/>
      <c r="F202" s="36" t="str">
        <f t="shared" si="38"/>
        <v/>
      </c>
      <c r="G202" s="349"/>
      <c r="H202" s="349"/>
      <c r="I202" s="349"/>
      <c r="J202" s="41"/>
      <c r="K202" s="40"/>
      <c r="L202" s="40"/>
      <c r="M202" s="40"/>
      <c r="N202" s="40"/>
      <c r="O202" s="575" t="str">
        <f t="shared" ref="O202:O259" si="40">IF(OR($B202="",$C202="",$D202="",$E202="",$E202&lt;an_initial,$E202&gt;an_final,$Z202=FALSE),"",IF($F202="","",IF(OR($K202="X",$K202="x"),coef_grant*COORD_DID_INT*$F202/10000,IF(OR($L202="X",$L202="x"),coef_grant*UPT_DID_INT*$F202/10000,IF(OR($M202="X",$M202="x"),coef_grant*MANAG_DID_INT*$F202/10000,IF(OR($N202="X",$N202="x"),coef_grant*MEMBRU_DID_INT*$F202/10000/$AA202,""))))))</f>
        <v/>
      </c>
      <c r="P202" s="575" t="str">
        <f t="shared" ref="P202:P259" si="41">IF(OR($B202="",$C202="",$D202="",$E202="",$E202&gt;an_final,$Z202=FALSE),"",IF($F202="","",IF(OR($K202="X",$K202="x"),coef_grant*COORD_DID_INT*$F202/10000,IF(OR($L202="X",$L202="x"),coef_grant*UPT_DID_INT*$F202/10000,IF(OR($M202="X",$M202="x"),coef_grant*MANAG_DID_INT*$F202/10000,IF(OR($N202="X",$N202="x"),coef_grant*MEMBRU_DID_INT*$F202/10000/$AA202,""))))))</f>
        <v/>
      </c>
      <c r="Q202" s="35"/>
      <c r="R202" s="20" t="str">
        <f t="shared" ref="R202:R259" si="42">IF(OR($B202="",$C202="",$D202="",$E202="",$E202&gt;an_final,$F202="",$K202="",$Z202=FALSE),"",IF(OR($K202="X",$K202="x"),1,0))</f>
        <v/>
      </c>
      <c r="S202" s="20" t="str">
        <f t="shared" ref="S202:S259" si="43">IF(OR($B202="",$C202="",$D202="",$E202="",$E202&gt;an_final,$F202="",$L202="",$Z202=FALSE),"",IF(OR($L202="X",$L202="x"),1,0))</f>
        <v/>
      </c>
      <c r="T202" s="20" t="str">
        <f t="shared" ref="T202:T259" si="44">IF(OR($B202="",$C202="",$D202="",$E202="",$E202&gt;an_final,$F202="",$M202="",$Z202=FALSE),"",IF(OR($M202="X",$M202="x"),1,0))</f>
        <v/>
      </c>
      <c r="U202" s="20" t="str">
        <f t="shared" ref="U202:U259" si="45">IF(OR($B202="",$C202="",$D202="",$E202="",$E202&gt;an_final,$F202="",$N202="",$Z202=FALSE),"",IF(OR($N202="X",$N202="x"),1,0))</f>
        <v/>
      </c>
      <c r="V202" s="20" t="str">
        <f t="shared" ref="V202:V259" si="46">IF(OR($E202&lt;an_initial,$E202&gt;an_final,$K202="",$Z202=FALSE),"",IF(OR($K202="X",$K202="x"),1,0))</f>
        <v/>
      </c>
      <c r="W202" s="20" t="str">
        <f t="shared" ref="W202:W259" si="47">IF(OR($E202&lt;an_initial,$E202&gt;an_final,$L202="",$Z202=FALSE),"",IF(OR($L202="X",$L202="x"),1,0))</f>
        <v/>
      </c>
      <c r="X202" s="20" t="str">
        <f t="shared" ref="X202:X259" si="48">IF(OR($E202&lt;an_initial,$E202&gt;an_final,$M202="",$Z202=FALSE),"",IF(OR($M202="X",$M202="x"),1,0))</f>
        <v/>
      </c>
      <c r="Y202" s="20" t="str">
        <f t="shared" ref="Y202:Y259" si="49">IF(OR($E202&lt;an_initial,$E202&gt;an_final,$N202="",$Z202=FALSE),"",IF(OR($N202="X",$N202="x"),1,0))</f>
        <v/>
      </c>
      <c r="Z202" s="333" t="b">
        <f t="shared" ref="Z202:Z259" si="50">IF(nume_candidat="",FALSE,ISNUMBER(SEARCH(nume_candidat,$B202)))</f>
        <v>0</v>
      </c>
      <c r="AA202" s="219">
        <f t="shared" si="39"/>
        <v>1</v>
      </c>
    </row>
    <row r="203" spans="1:27" ht="15.75" x14ac:dyDescent="0.2">
      <c r="A203" s="216">
        <v>194</v>
      </c>
      <c r="B203" s="39"/>
      <c r="C203" s="39"/>
      <c r="D203" s="38"/>
      <c r="E203" s="40"/>
      <c r="F203" s="36" t="str">
        <f t="shared" ref="F203:F259" si="51">IF(B203="","",(G203-H203)/(1-I203/100))</f>
        <v/>
      </c>
      <c r="G203" s="349"/>
      <c r="H203" s="349"/>
      <c r="I203" s="349"/>
      <c r="J203" s="41"/>
      <c r="K203" s="40"/>
      <c r="L203" s="40"/>
      <c r="M203" s="40"/>
      <c r="N203" s="40"/>
      <c r="O203" s="575" t="str">
        <f t="shared" si="40"/>
        <v/>
      </c>
      <c r="P203" s="575" t="str">
        <f t="shared" si="41"/>
        <v/>
      </c>
      <c r="Q203" s="35"/>
      <c r="R203" s="20" t="str">
        <f t="shared" si="42"/>
        <v/>
      </c>
      <c r="S203" s="20" t="str">
        <f t="shared" si="43"/>
        <v/>
      </c>
      <c r="T203" s="20" t="str">
        <f t="shared" si="44"/>
        <v/>
      </c>
      <c r="U203" s="20" t="str">
        <f t="shared" si="45"/>
        <v/>
      </c>
      <c r="V203" s="20" t="str">
        <f t="shared" si="46"/>
        <v/>
      </c>
      <c r="W203" s="20" t="str">
        <f t="shared" si="47"/>
        <v/>
      </c>
      <c r="X203" s="20" t="str">
        <f t="shared" si="48"/>
        <v/>
      </c>
      <c r="Y203" s="20" t="str">
        <f t="shared" si="49"/>
        <v/>
      </c>
      <c r="Z203" s="333" t="b">
        <f t="shared" si="50"/>
        <v>0</v>
      </c>
      <c r="AA203" s="219">
        <f t="shared" ref="AA203:AA259" si="52">LEN(B203)-LEN(SUBSTITUTE(B203,",",""))+1</f>
        <v>1</v>
      </c>
    </row>
    <row r="204" spans="1:27" ht="15.75" x14ac:dyDescent="0.2">
      <c r="A204" s="216">
        <v>195</v>
      </c>
      <c r="B204" s="39"/>
      <c r="C204" s="39"/>
      <c r="D204" s="38"/>
      <c r="E204" s="40"/>
      <c r="F204" s="36" t="str">
        <f t="shared" si="51"/>
        <v/>
      </c>
      <c r="G204" s="349"/>
      <c r="H204" s="349"/>
      <c r="I204" s="349"/>
      <c r="J204" s="41"/>
      <c r="K204" s="40"/>
      <c r="L204" s="40"/>
      <c r="M204" s="40"/>
      <c r="N204" s="40"/>
      <c r="O204" s="575" t="str">
        <f t="shared" si="40"/>
        <v/>
      </c>
      <c r="P204" s="575" t="str">
        <f t="shared" si="41"/>
        <v/>
      </c>
      <c r="Q204" s="35"/>
      <c r="R204" s="20" t="str">
        <f t="shared" si="42"/>
        <v/>
      </c>
      <c r="S204" s="20" t="str">
        <f t="shared" si="43"/>
        <v/>
      </c>
      <c r="T204" s="20" t="str">
        <f t="shared" si="44"/>
        <v/>
      </c>
      <c r="U204" s="20" t="str">
        <f t="shared" si="45"/>
        <v/>
      </c>
      <c r="V204" s="20" t="str">
        <f t="shared" si="46"/>
        <v/>
      </c>
      <c r="W204" s="20" t="str">
        <f t="shared" si="47"/>
        <v/>
      </c>
      <c r="X204" s="20" t="str">
        <f t="shared" si="48"/>
        <v/>
      </c>
      <c r="Y204" s="20" t="str">
        <f t="shared" si="49"/>
        <v/>
      </c>
      <c r="Z204" s="333" t="b">
        <f t="shared" si="50"/>
        <v>0</v>
      </c>
      <c r="AA204" s="219">
        <f t="shared" si="52"/>
        <v>1</v>
      </c>
    </row>
    <row r="205" spans="1:27" ht="15.75" x14ac:dyDescent="0.2">
      <c r="A205" s="216">
        <v>196</v>
      </c>
      <c r="B205" s="39"/>
      <c r="C205" s="39"/>
      <c r="D205" s="38"/>
      <c r="E205" s="40"/>
      <c r="F205" s="36" t="str">
        <f t="shared" si="51"/>
        <v/>
      </c>
      <c r="G205" s="349"/>
      <c r="H205" s="349"/>
      <c r="I205" s="349"/>
      <c r="J205" s="41"/>
      <c r="K205" s="40"/>
      <c r="L205" s="40"/>
      <c r="M205" s="40"/>
      <c r="N205" s="40"/>
      <c r="O205" s="575" t="str">
        <f t="shared" si="40"/>
        <v/>
      </c>
      <c r="P205" s="575" t="str">
        <f t="shared" si="41"/>
        <v/>
      </c>
      <c r="Q205" s="35"/>
      <c r="R205" s="20" t="str">
        <f t="shared" si="42"/>
        <v/>
      </c>
      <c r="S205" s="20" t="str">
        <f t="shared" si="43"/>
        <v/>
      </c>
      <c r="T205" s="20" t="str">
        <f t="shared" si="44"/>
        <v/>
      </c>
      <c r="U205" s="20" t="str">
        <f t="shared" si="45"/>
        <v/>
      </c>
      <c r="V205" s="20" t="str">
        <f t="shared" si="46"/>
        <v/>
      </c>
      <c r="W205" s="20" t="str">
        <f t="shared" si="47"/>
        <v/>
      </c>
      <c r="X205" s="20" t="str">
        <f t="shared" si="48"/>
        <v/>
      </c>
      <c r="Y205" s="20" t="str">
        <f t="shared" si="49"/>
        <v/>
      </c>
      <c r="Z205" s="333" t="b">
        <f t="shared" si="50"/>
        <v>0</v>
      </c>
      <c r="AA205" s="219">
        <f t="shared" si="52"/>
        <v>1</v>
      </c>
    </row>
    <row r="206" spans="1:27" ht="15.75" x14ac:dyDescent="0.2">
      <c r="A206" s="216">
        <v>197</v>
      </c>
      <c r="B206" s="39"/>
      <c r="C206" s="39"/>
      <c r="D206" s="38"/>
      <c r="E206" s="40"/>
      <c r="F206" s="36" t="str">
        <f t="shared" si="51"/>
        <v/>
      </c>
      <c r="G206" s="349"/>
      <c r="H206" s="349"/>
      <c r="I206" s="349"/>
      <c r="J206" s="41"/>
      <c r="K206" s="40"/>
      <c r="L206" s="40"/>
      <c r="M206" s="40"/>
      <c r="N206" s="40"/>
      <c r="O206" s="575" t="str">
        <f t="shared" si="40"/>
        <v/>
      </c>
      <c r="P206" s="575" t="str">
        <f t="shared" si="41"/>
        <v/>
      </c>
      <c r="Q206" s="35"/>
      <c r="R206" s="20" t="str">
        <f t="shared" si="42"/>
        <v/>
      </c>
      <c r="S206" s="20" t="str">
        <f t="shared" si="43"/>
        <v/>
      </c>
      <c r="T206" s="20" t="str">
        <f t="shared" si="44"/>
        <v/>
      </c>
      <c r="U206" s="20" t="str">
        <f t="shared" si="45"/>
        <v/>
      </c>
      <c r="V206" s="20" t="str">
        <f t="shared" si="46"/>
        <v/>
      </c>
      <c r="W206" s="20" t="str">
        <f t="shared" si="47"/>
        <v/>
      </c>
      <c r="X206" s="20" t="str">
        <f t="shared" si="48"/>
        <v/>
      </c>
      <c r="Y206" s="20" t="str">
        <f t="shared" si="49"/>
        <v/>
      </c>
      <c r="Z206" s="333" t="b">
        <f t="shared" si="50"/>
        <v>0</v>
      </c>
      <c r="AA206" s="219">
        <f t="shared" si="52"/>
        <v>1</v>
      </c>
    </row>
    <row r="207" spans="1:27" ht="15.75" x14ac:dyDescent="0.2">
      <c r="A207" s="216">
        <v>198</v>
      </c>
      <c r="B207" s="39"/>
      <c r="C207" s="39"/>
      <c r="D207" s="38"/>
      <c r="E207" s="40"/>
      <c r="F207" s="36" t="str">
        <f t="shared" si="51"/>
        <v/>
      </c>
      <c r="G207" s="349"/>
      <c r="H207" s="349"/>
      <c r="I207" s="349"/>
      <c r="J207" s="41"/>
      <c r="K207" s="40"/>
      <c r="L207" s="40"/>
      <c r="M207" s="40"/>
      <c r="N207" s="40"/>
      <c r="O207" s="575" t="str">
        <f t="shared" si="40"/>
        <v/>
      </c>
      <c r="P207" s="575" t="str">
        <f t="shared" si="41"/>
        <v/>
      </c>
      <c r="Q207" s="35"/>
      <c r="R207" s="20" t="str">
        <f t="shared" si="42"/>
        <v/>
      </c>
      <c r="S207" s="20" t="str">
        <f t="shared" si="43"/>
        <v/>
      </c>
      <c r="T207" s="20" t="str">
        <f t="shared" si="44"/>
        <v/>
      </c>
      <c r="U207" s="20" t="str">
        <f t="shared" si="45"/>
        <v/>
      </c>
      <c r="V207" s="20" t="str">
        <f t="shared" si="46"/>
        <v/>
      </c>
      <c r="W207" s="20" t="str">
        <f t="shared" si="47"/>
        <v/>
      </c>
      <c r="X207" s="20" t="str">
        <f t="shared" si="48"/>
        <v/>
      </c>
      <c r="Y207" s="20" t="str">
        <f t="shared" si="49"/>
        <v/>
      </c>
      <c r="Z207" s="333" t="b">
        <f t="shared" si="50"/>
        <v>0</v>
      </c>
      <c r="AA207" s="219">
        <f t="shared" si="52"/>
        <v>1</v>
      </c>
    </row>
    <row r="208" spans="1:27" ht="15.75" x14ac:dyDescent="0.2">
      <c r="A208" s="216">
        <v>199</v>
      </c>
      <c r="B208" s="39"/>
      <c r="C208" s="39"/>
      <c r="D208" s="38"/>
      <c r="E208" s="40"/>
      <c r="F208" s="36" t="str">
        <f t="shared" si="51"/>
        <v/>
      </c>
      <c r="G208" s="349"/>
      <c r="H208" s="349"/>
      <c r="I208" s="349"/>
      <c r="J208" s="41"/>
      <c r="K208" s="40"/>
      <c r="L208" s="40"/>
      <c r="M208" s="40"/>
      <c r="N208" s="40"/>
      <c r="O208" s="575" t="str">
        <f t="shared" si="40"/>
        <v/>
      </c>
      <c r="P208" s="575" t="str">
        <f t="shared" si="41"/>
        <v/>
      </c>
      <c r="Q208" s="35"/>
      <c r="R208" s="20" t="str">
        <f t="shared" si="42"/>
        <v/>
      </c>
      <c r="S208" s="20" t="str">
        <f t="shared" si="43"/>
        <v/>
      </c>
      <c r="T208" s="20" t="str">
        <f t="shared" si="44"/>
        <v/>
      </c>
      <c r="U208" s="20" t="str">
        <f t="shared" si="45"/>
        <v/>
      </c>
      <c r="V208" s="20" t="str">
        <f t="shared" si="46"/>
        <v/>
      </c>
      <c r="W208" s="20" t="str">
        <f t="shared" si="47"/>
        <v/>
      </c>
      <c r="X208" s="20" t="str">
        <f t="shared" si="48"/>
        <v/>
      </c>
      <c r="Y208" s="20" t="str">
        <f t="shared" si="49"/>
        <v/>
      </c>
      <c r="Z208" s="333" t="b">
        <f t="shared" si="50"/>
        <v>0</v>
      </c>
      <c r="AA208" s="219">
        <f t="shared" si="52"/>
        <v>1</v>
      </c>
    </row>
    <row r="209" spans="1:27" ht="15.75" x14ac:dyDescent="0.2">
      <c r="A209" s="216">
        <v>200</v>
      </c>
      <c r="B209" s="39"/>
      <c r="C209" s="39"/>
      <c r="D209" s="38"/>
      <c r="E209" s="40"/>
      <c r="F209" s="36" t="str">
        <f t="shared" si="51"/>
        <v/>
      </c>
      <c r="G209" s="349"/>
      <c r="H209" s="349"/>
      <c r="I209" s="349"/>
      <c r="J209" s="41"/>
      <c r="K209" s="40"/>
      <c r="L209" s="40"/>
      <c r="M209" s="40"/>
      <c r="N209" s="40"/>
      <c r="O209" s="575" t="str">
        <f t="shared" si="40"/>
        <v/>
      </c>
      <c r="P209" s="575" t="str">
        <f t="shared" si="41"/>
        <v/>
      </c>
      <c r="Q209" s="35"/>
      <c r="R209" s="20" t="str">
        <f t="shared" si="42"/>
        <v/>
      </c>
      <c r="S209" s="20" t="str">
        <f t="shared" si="43"/>
        <v/>
      </c>
      <c r="T209" s="20" t="str">
        <f t="shared" si="44"/>
        <v/>
      </c>
      <c r="U209" s="20" t="str">
        <f t="shared" si="45"/>
        <v/>
      </c>
      <c r="V209" s="20" t="str">
        <f t="shared" si="46"/>
        <v/>
      </c>
      <c r="W209" s="20" t="str">
        <f t="shared" si="47"/>
        <v/>
      </c>
      <c r="X209" s="20" t="str">
        <f t="shared" si="48"/>
        <v/>
      </c>
      <c r="Y209" s="20" t="str">
        <f t="shared" si="49"/>
        <v/>
      </c>
      <c r="Z209" s="333" t="b">
        <f t="shared" si="50"/>
        <v>0</v>
      </c>
      <c r="AA209" s="219">
        <f t="shared" si="52"/>
        <v>1</v>
      </c>
    </row>
    <row r="210" spans="1:27" ht="15.75" x14ac:dyDescent="0.2">
      <c r="A210" s="216">
        <v>201</v>
      </c>
      <c r="B210" s="39"/>
      <c r="C210" s="39"/>
      <c r="D210" s="38"/>
      <c r="E210" s="40"/>
      <c r="F210" s="36" t="str">
        <f t="shared" si="51"/>
        <v/>
      </c>
      <c r="G210" s="349"/>
      <c r="H210" s="349"/>
      <c r="I210" s="349"/>
      <c r="J210" s="41"/>
      <c r="K210" s="40"/>
      <c r="L210" s="40"/>
      <c r="M210" s="40"/>
      <c r="N210" s="40"/>
      <c r="O210" s="575" t="str">
        <f t="shared" si="40"/>
        <v/>
      </c>
      <c r="P210" s="575" t="str">
        <f t="shared" si="41"/>
        <v/>
      </c>
      <c r="Q210" s="35"/>
      <c r="R210" s="20" t="str">
        <f t="shared" si="42"/>
        <v/>
      </c>
      <c r="S210" s="20" t="str">
        <f t="shared" si="43"/>
        <v/>
      </c>
      <c r="T210" s="20" t="str">
        <f t="shared" si="44"/>
        <v/>
      </c>
      <c r="U210" s="20" t="str">
        <f t="shared" si="45"/>
        <v/>
      </c>
      <c r="V210" s="20" t="str">
        <f t="shared" si="46"/>
        <v/>
      </c>
      <c r="W210" s="20" t="str">
        <f t="shared" si="47"/>
        <v/>
      </c>
      <c r="X210" s="20" t="str">
        <f t="shared" si="48"/>
        <v/>
      </c>
      <c r="Y210" s="20" t="str">
        <f t="shared" si="49"/>
        <v/>
      </c>
      <c r="Z210" s="333" t="b">
        <f t="shared" si="50"/>
        <v>0</v>
      </c>
      <c r="AA210" s="219">
        <f t="shared" si="52"/>
        <v>1</v>
      </c>
    </row>
    <row r="211" spans="1:27" ht="15.75" x14ac:dyDescent="0.2">
      <c r="A211" s="216">
        <v>202</v>
      </c>
      <c r="B211" s="39"/>
      <c r="C211" s="39"/>
      <c r="D211" s="38"/>
      <c r="E211" s="40"/>
      <c r="F211" s="36" t="str">
        <f t="shared" si="51"/>
        <v/>
      </c>
      <c r="G211" s="349"/>
      <c r="H211" s="349"/>
      <c r="I211" s="349"/>
      <c r="J211" s="41"/>
      <c r="K211" s="40"/>
      <c r="L211" s="40"/>
      <c r="M211" s="40"/>
      <c r="N211" s="40"/>
      <c r="O211" s="575" t="str">
        <f t="shared" si="40"/>
        <v/>
      </c>
      <c r="P211" s="575" t="str">
        <f t="shared" si="41"/>
        <v/>
      </c>
      <c r="Q211" s="35"/>
      <c r="R211" s="20" t="str">
        <f t="shared" si="42"/>
        <v/>
      </c>
      <c r="S211" s="20" t="str">
        <f t="shared" si="43"/>
        <v/>
      </c>
      <c r="T211" s="20" t="str">
        <f t="shared" si="44"/>
        <v/>
      </c>
      <c r="U211" s="20" t="str">
        <f t="shared" si="45"/>
        <v/>
      </c>
      <c r="V211" s="20" t="str">
        <f t="shared" si="46"/>
        <v/>
      </c>
      <c r="W211" s="20" t="str">
        <f t="shared" si="47"/>
        <v/>
      </c>
      <c r="X211" s="20" t="str">
        <f t="shared" si="48"/>
        <v/>
      </c>
      <c r="Y211" s="20" t="str">
        <f t="shared" si="49"/>
        <v/>
      </c>
      <c r="Z211" s="333" t="b">
        <f t="shared" si="50"/>
        <v>0</v>
      </c>
      <c r="AA211" s="219">
        <f t="shared" si="52"/>
        <v>1</v>
      </c>
    </row>
    <row r="212" spans="1:27" ht="15.75" x14ac:dyDescent="0.2">
      <c r="A212" s="216">
        <v>203</v>
      </c>
      <c r="B212" s="39"/>
      <c r="C212" s="39"/>
      <c r="D212" s="38"/>
      <c r="E212" s="40"/>
      <c r="F212" s="36" t="str">
        <f t="shared" si="51"/>
        <v/>
      </c>
      <c r="G212" s="349"/>
      <c r="H212" s="349"/>
      <c r="I212" s="349"/>
      <c r="J212" s="41"/>
      <c r="K212" s="40"/>
      <c r="L212" s="40"/>
      <c r="M212" s="40"/>
      <c r="N212" s="40"/>
      <c r="O212" s="575" t="str">
        <f t="shared" si="40"/>
        <v/>
      </c>
      <c r="P212" s="575" t="str">
        <f t="shared" si="41"/>
        <v/>
      </c>
      <c r="Q212" s="35"/>
      <c r="R212" s="20" t="str">
        <f t="shared" si="42"/>
        <v/>
      </c>
      <c r="S212" s="20" t="str">
        <f t="shared" si="43"/>
        <v/>
      </c>
      <c r="T212" s="20" t="str">
        <f t="shared" si="44"/>
        <v/>
      </c>
      <c r="U212" s="20" t="str">
        <f t="shared" si="45"/>
        <v/>
      </c>
      <c r="V212" s="20" t="str">
        <f t="shared" si="46"/>
        <v/>
      </c>
      <c r="W212" s="20" t="str">
        <f t="shared" si="47"/>
        <v/>
      </c>
      <c r="X212" s="20" t="str">
        <f t="shared" si="48"/>
        <v/>
      </c>
      <c r="Y212" s="20" t="str">
        <f t="shared" si="49"/>
        <v/>
      </c>
      <c r="Z212" s="333" t="b">
        <f t="shared" si="50"/>
        <v>0</v>
      </c>
      <c r="AA212" s="219">
        <f t="shared" si="52"/>
        <v>1</v>
      </c>
    </row>
    <row r="213" spans="1:27" ht="15.75" x14ac:dyDescent="0.2">
      <c r="A213" s="216">
        <v>204</v>
      </c>
      <c r="B213" s="39"/>
      <c r="C213" s="39"/>
      <c r="D213" s="38"/>
      <c r="E213" s="40"/>
      <c r="F213" s="36" t="str">
        <f t="shared" si="51"/>
        <v/>
      </c>
      <c r="G213" s="349"/>
      <c r="H213" s="349"/>
      <c r="I213" s="349"/>
      <c r="J213" s="41"/>
      <c r="K213" s="40"/>
      <c r="L213" s="40"/>
      <c r="M213" s="40"/>
      <c r="N213" s="40"/>
      <c r="O213" s="575" t="str">
        <f t="shared" si="40"/>
        <v/>
      </c>
      <c r="P213" s="575" t="str">
        <f t="shared" si="41"/>
        <v/>
      </c>
      <c r="Q213" s="35"/>
      <c r="R213" s="20" t="str">
        <f t="shared" si="42"/>
        <v/>
      </c>
      <c r="S213" s="20" t="str">
        <f t="shared" si="43"/>
        <v/>
      </c>
      <c r="T213" s="20" t="str">
        <f t="shared" si="44"/>
        <v/>
      </c>
      <c r="U213" s="20" t="str">
        <f t="shared" si="45"/>
        <v/>
      </c>
      <c r="V213" s="20" t="str">
        <f t="shared" si="46"/>
        <v/>
      </c>
      <c r="W213" s="20" t="str">
        <f t="shared" si="47"/>
        <v/>
      </c>
      <c r="X213" s="20" t="str">
        <f t="shared" si="48"/>
        <v/>
      </c>
      <c r="Y213" s="20" t="str">
        <f t="shared" si="49"/>
        <v/>
      </c>
      <c r="Z213" s="333" t="b">
        <f t="shared" si="50"/>
        <v>0</v>
      </c>
      <c r="AA213" s="219">
        <f t="shared" si="52"/>
        <v>1</v>
      </c>
    </row>
    <row r="214" spans="1:27" ht="15.75" x14ac:dyDescent="0.2">
      <c r="A214" s="216">
        <v>205</v>
      </c>
      <c r="B214" s="39"/>
      <c r="C214" s="39"/>
      <c r="D214" s="38"/>
      <c r="E214" s="40"/>
      <c r="F214" s="36" t="str">
        <f t="shared" si="51"/>
        <v/>
      </c>
      <c r="G214" s="349"/>
      <c r="H214" s="349"/>
      <c r="I214" s="349"/>
      <c r="J214" s="41"/>
      <c r="K214" s="40"/>
      <c r="L214" s="40"/>
      <c r="M214" s="40"/>
      <c r="N214" s="40"/>
      <c r="O214" s="575" t="str">
        <f t="shared" si="40"/>
        <v/>
      </c>
      <c r="P214" s="575" t="str">
        <f t="shared" si="41"/>
        <v/>
      </c>
      <c r="Q214" s="35"/>
      <c r="R214" s="20" t="str">
        <f t="shared" si="42"/>
        <v/>
      </c>
      <c r="S214" s="20" t="str">
        <f t="shared" si="43"/>
        <v/>
      </c>
      <c r="T214" s="20" t="str">
        <f t="shared" si="44"/>
        <v/>
      </c>
      <c r="U214" s="20" t="str">
        <f t="shared" si="45"/>
        <v/>
      </c>
      <c r="V214" s="20" t="str">
        <f t="shared" si="46"/>
        <v/>
      </c>
      <c r="W214" s="20" t="str">
        <f t="shared" si="47"/>
        <v/>
      </c>
      <c r="X214" s="20" t="str">
        <f t="shared" si="48"/>
        <v/>
      </c>
      <c r="Y214" s="20" t="str">
        <f t="shared" si="49"/>
        <v/>
      </c>
      <c r="Z214" s="333" t="b">
        <f t="shared" si="50"/>
        <v>0</v>
      </c>
      <c r="AA214" s="219">
        <f t="shared" si="52"/>
        <v>1</v>
      </c>
    </row>
    <row r="215" spans="1:27" ht="15.75" x14ac:dyDescent="0.2">
      <c r="A215" s="216">
        <v>206</v>
      </c>
      <c r="B215" s="39"/>
      <c r="C215" s="39"/>
      <c r="D215" s="38"/>
      <c r="E215" s="40"/>
      <c r="F215" s="36" t="str">
        <f t="shared" si="51"/>
        <v/>
      </c>
      <c r="G215" s="349"/>
      <c r="H215" s="349"/>
      <c r="I215" s="349"/>
      <c r="J215" s="41"/>
      <c r="K215" s="40"/>
      <c r="L215" s="40"/>
      <c r="M215" s="40"/>
      <c r="N215" s="40"/>
      <c r="O215" s="575" t="str">
        <f t="shared" si="40"/>
        <v/>
      </c>
      <c r="P215" s="575" t="str">
        <f t="shared" si="41"/>
        <v/>
      </c>
      <c r="Q215" s="35"/>
      <c r="R215" s="20" t="str">
        <f t="shared" si="42"/>
        <v/>
      </c>
      <c r="S215" s="20" t="str">
        <f t="shared" si="43"/>
        <v/>
      </c>
      <c r="T215" s="20" t="str">
        <f t="shared" si="44"/>
        <v/>
      </c>
      <c r="U215" s="20" t="str">
        <f t="shared" si="45"/>
        <v/>
      </c>
      <c r="V215" s="20" t="str">
        <f t="shared" si="46"/>
        <v/>
      </c>
      <c r="W215" s="20" t="str">
        <f t="shared" si="47"/>
        <v/>
      </c>
      <c r="X215" s="20" t="str">
        <f t="shared" si="48"/>
        <v/>
      </c>
      <c r="Y215" s="20" t="str">
        <f t="shared" si="49"/>
        <v/>
      </c>
      <c r="Z215" s="333" t="b">
        <f t="shared" si="50"/>
        <v>0</v>
      </c>
      <c r="AA215" s="219">
        <f t="shared" si="52"/>
        <v>1</v>
      </c>
    </row>
    <row r="216" spans="1:27" ht="15.75" x14ac:dyDescent="0.2">
      <c r="A216" s="216">
        <v>207</v>
      </c>
      <c r="B216" s="39"/>
      <c r="C216" s="39"/>
      <c r="D216" s="38"/>
      <c r="E216" s="40"/>
      <c r="F216" s="36" t="str">
        <f t="shared" si="51"/>
        <v/>
      </c>
      <c r="G216" s="349"/>
      <c r="H216" s="349"/>
      <c r="I216" s="349"/>
      <c r="J216" s="41"/>
      <c r="K216" s="40"/>
      <c r="L216" s="40"/>
      <c r="M216" s="40"/>
      <c r="N216" s="40"/>
      <c r="O216" s="575" t="str">
        <f t="shared" si="40"/>
        <v/>
      </c>
      <c r="P216" s="575" t="str">
        <f t="shared" si="41"/>
        <v/>
      </c>
      <c r="Q216" s="35"/>
      <c r="R216" s="20" t="str">
        <f t="shared" si="42"/>
        <v/>
      </c>
      <c r="S216" s="20" t="str">
        <f t="shared" si="43"/>
        <v/>
      </c>
      <c r="T216" s="20" t="str">
        <f t="shared" si="44"/>
        <v/>
      </c>
      <c r="U216" s="20" t="str">
        <f t="shared" si="45"/>
        <v/>
      </c>
      <c r="V216" s="20" t="str">
        <f t="shared" si="46"/>
        <v/>
      </c>
      <c r="W216" s="20" t="str">
        <f t="shared" si="47"/>
        <v/>
      </c>
      <c r="X216" s="20" t="str">
        <f t="shared" si="48"/>
        <v/>
      </c>
      <c r="Y216" s="20" t="str">
        <f t="shared" si="49"/>
        <v/>
      </c>
      <c r="Z216" s="333" t="b">
        <f t="shared" si="50"/>
        <v>0</v>
      </c>
      <c r="AA216" s="219">
        <f t="shared" si="52"/>
        <v>1</v>
      </c>
    </row>
    <row r="217" spans="1:27" ht="15.75" x14ac:dyDescent="0.2">
      <c r="A217" s="216">
        <v>208</v>
      </c>
      <c r="B217" s="39"/>
      <c r="C217" s="39"/>
      <c r="D217" s="38"/>
      <c r="E217" s="40"/>
      <c r="F217" s="36" t="str">
        <f t="shared" si="51"/>
        <v/>
      </c>
      <c r="G217" s="349"/>
      <c r="H217" s="349"/>
      <c r="I217" s="349"/>
      <c r="J217" s="41"/>
      <c r="K217" s="40"/>
      <c r="L217" s="40"/>
      <c r="M217" s="40"/>
      <c r="N217" s="40"/>
      <c r="O217" s="575" t="str">
        <f t="shared" si="40"/>
        <v/>
      </c>
      <c r="P217" s="575" t="str">
        <f t="shared" si="41"/>
        <v/>
      </c>
      <c r="Q217" s="35"/>
      <c r="R217" s="20" t="str">
        <f t="shared" si="42"/>
        <v/>
      </c>
      <c r="S217" s="20" t="str">
        <f t="shared" si="43"/>
        <v/>
      </c>
      <c r="T217" s="20" t="str">
        <f t="shared" si="44"/>
        <v/>
      </c>
      <c r="U217" s="20" t="str">
        <f t="shared" si="45"/>
        <v/>
      </c>
      <c r="V217" s="20" t="str">
        <f t="shared" si="46"/>
        <v/>
      </c>
      <c r="W217" s="20" t="str">
        <f t="shared" si="47"/>
        <v/>
      </c>
      <c r="X217" s="20" t="str">
        <f t="shared" si="48"/>
        <v/>
      </c>
      <c r="Y217" s="20" t="str">
        <f t="shared" si="49"/>
        <v/>
      </c>
      <c r="Z217" s="333" t="b">
        <f t="shared" si="50"/>
        <v>0</v>
      </c>
      <c r="AA217" s="219">
        <f t="shared" si="52"/>
        <v>1</v>
      </c>
    </row>
    <row r="218" spans="1:27" ht="15.75" x14ac:dyDescent="0.2">
      <c r="A218" s="216">
        <v>209</v>
      </c>
      <c r="B218" s="39"/>
      <c r="C218" s="39"/>
      <c r="D218" s="38"/>
      <c r="E218" s="40"/>
      <c r="F218" s="36" t="str">
        <f t="shared" si="51"/>
        <v/>
      </c>
      <c r="G218" s="349"/>
      <c r="H218" s="349"/>
      <c r="I218" s="349"/>
      <c r="J218" s="41"/>
      <c r="K218" s="40"/>
      <c r="L218" s="40"/>
      <c r="M218" s="40"/>
      <c r="N218" s="40"/>
      <c r="O218" s="575" t="str">
        <f t="shared" si="40"/>
        <v/>
      </c>
      <c r="P218" s="575" t="str">
        <f t="shared" si="41"/>
        <v/>
      </c>
      <c r="Q218" s="35"/>
      <c r="R218" s="20" t="str">
        <f t="shared" si="42"/>
        <v/>
      </c>
      <c r="S218" s="20" t="str">
        <f t="shared" si="43"/>
        <v/>
      </c>
      <c r="T218" s="20" t="str">
        <f t="shared" si="44"/>
        <v/>
      </c>
      <c r="U218" s="20" t="str">
        <f t="shared" si="45"/>
        <v/>
      </c>
      <c r="V218" s="20" t="str">
        <f t="shared" si="46"/>
        <v/>
      </c>
      <c r="W218" s="20" t="str">
        <f t="shared" si="47"/>
        <v/>
      </c>
      <c r="X218" s="20" t="str">
        <f t="shared" si="48"/>
        <v/>
      </c>
      <c r="Y218" s="20" t="str">
        <f t="shared" si="49"/>
        <v/>
      </c>
      <c r="Z218" s="333" t="b">
        <f t="shared" si="50"/>
        <v>0</v>
      </c>
      <c r="AA218" s="219">
        <f t="shared" si="52"/>
        <v>1</v>
      </c>
    </row>
    <row r="219" spans="1:27" ht="15.75" x14ac:dyDescent="0.2">
      <c r="A219" s="216">
        <v>210</v>
      </c>
      <c r="B219" s="39"/>
      <c r="C219" s="39"/>
      <c r="D219" s="38"/>
      <c r="E219" s="40"/>
      <c r="F219" s="36" t="str">
        <f t="shared" si="51"/>
        <v/>
      </c>
      <c r="G219" s="349"/>
      <c r="H219" s="349"/>
      <c r="I219" s="349"/>
      <c r="J219" s="41"/>
      <c r="K219" s="40"/>
      <c r="L219" s="40"/>
      <c r="M219" s="40"/>
      <c r="N219" s="40"/>
      <c r="O219" s="575" t="str">
        <f t="shared" si="40"/>
        <v/>
      </c>
      <c r="P219" s="575" t="str">
        <f t="shared" si="41"/>
        <v/>
      </c>
      <c r="Q219" s="35"/>
      <c r="R219" s="20" t="str">
        <f t="shared" si="42"/>
        <v/>
      </c>
      <c r="S219" s="20" t="str">
        <f t="shared" si="43"/>
        <v/>
      </c>
      <c r="T219" s="20" t="str">
        <f t="shared" si="44"/>
        <v/>
      </c>
      <c r="U219" s="20" t="str">
        <f t="shared" si="45"/>
        <v/>
      </c>
      <c r="V219" s="20" t="str">
        <f t="shared" si="46"/>
        <v/>
      </c>
      <c r="W219" s="20" t="str">
        <f t="shared" si="47"/>
        <v/>
      </c>
      <c r="X219" s="20" t="str">
        <f t="shared" si="48"/>
        <v/>
      </c>
      <c r="Y219" s="20" t="str">
        <f t="shared" si="49"/>
        <v/>
      </c>
      <c r="Z219" s="333" t="b">
        <f t="shared" si="50"/>
        <v>0</v>
      </c>
      <c r="AA219" s="219">
        <f t="shared" si="52"/>
        <v>1</v>
      </c>
    </row>
    <row r="220" spans="1:27" ht="15.75" x14ac:dyDescent="0.2">
      <c r="A220" s="216">
        <v>211</v>
      </c>
      <c r="B220" s="39"/>
      <c r="C220" s="39"/>
      <c r="D220" s="38"/>
      <c r="E220" s="40"/>
      <c r="F220" s="36" t="str">
        <f t="shared" si="51"/>
        <v/>
      </c>
      <c r="G220" s="349"/>
      <c r="H220" s="349"/>
      <c r="I220" s="349"/>
      <c r="J220" s="41"/>
      <c r="K220" s="40"/>
      <c r="L220" s="40"/>
      <c r="M220" s="40"/>
      <c r="N220" s="40"/>
      <c r="O220" s="575" t="str">
        <f t="shared" si="40"/>
        <v/>
      </c>
      <c r="P220" s="575" t="str">
        <f t="shared" si="41"/>
        <v/>
      </c>
      <c r="Q220" s="35"/>
      <c r="R220" s="20" t="str">
        <f t="shared" si="42"/>
        <v/>
      </c>
      <c r="S220" s="20" t="str">
        <f t="shared" si="43"/>
        <v/>
      </c>
      <c r="T220" s="20" t="str">
        <f t="shared" si="44"/>
        <v/>
      </c>
      <c r="U220" s="20" t="str">
        <f t="shared" si="45"/>
        <v/>
      </c>
      <c r="V220" s="20" t="str">
        <f t="shared" si="46"/>
        <v/>
      </c>
      <c r="W220" s="20" t="str">
        <f t="shared" si="47"/>
        <v/>
      </c>
      <c r="X220" s="20" t="str">
        <f t="shared" si="48"/>
        <v/>
      </c>
      <c r="Y220" s="20" t="str">
        <f t="shared" si="49"/>
        <v/>
      </c>
      <c r="Z220" s="333" t="b">
        <f t="shared" si="50"/>
        <v>0</v>
      </c>
      <c r="AA220" s="219">
        <f t="shared" si="52"/>
        <v>1</v>
      </c>
    </row>
    <row r="221" spans="1:27" ht="15.75" x14ac:dyDescent="0.2">
      <c r="A221" s="216">
        <v>212</v>
      </c>
      <c r="B221" s="39"/>
      <c r="C221" s="39"/>
      <c r="D221" s="38"/>
      <c r="E221" s="40"/>
      <c r="F221" s="36" t="str">
        <f t="shared" si="51"/>
        <v/>
      </c>
      <c r="G221" s="349"/>
      <c r="H221" s="349"/>
      <c r="I221" s="349"/>
      <c r="J221" s="41"/>
      <c r="K221" s="40"/>
      <c r="L221" s="40"/>
      <c r="M221" s="40"/>
      <c r="N221" s="40"/>
      <c r="O221" s="575" t="str">
        <f t="shared" si="40"/>
        <v/>
      </c>
      <c r="P221" s="575" t="str">
        <f t="shared" si="41"/>
        <v/>
      </c>
      <c r="Q221" s="35"/>
      <c r="R221" s="20" t="str">
        <f t="shared" si="42"/>
        <v/>
      </c>
      <c r="S221" s="20" t="str">
        <f t="shared" si="43"/>
        <v/>
      </c>
      <c r="T221" s="20" t="str">
        <f t="shared" si="44"/>
        <v/>
      </c>
      <c r="U221" s="20" t="str">
        <f t="shared" si="45"/>
        <v/>
      </c>
      <c r="V221" s="20" t="str">
        <f t="shared" si="46"/>
        <v/>
      </c>
      <c r="W221" s="20" t="str">
        <f t="shared" si="47"/>
        <v/>
      </c>
      <c r="X221" s="20" t="str">
        <f t="shared" si="48"/>
        <v/>
      </c>
      <c r="Y221" s="20" t="str">
        <f t="shared" si="49"/>
        <v/>
      </c>
      <c r="Z221" s="333" t="b">
        <f t="shared" si="50"/>
        <v>0</v>
      </c>
      <c r="AA221" s="219">
        <f t="shared" si="52"/>
        <v>1</v>
      </c>
    </row>
    <row r="222" spans="1:27" ht="15.75" x14ac:dyDescent="0.2">
      <c r="A222" s="216">
        <v>213</v>
      </c>
      <c r="B222" s="39"/>
      <c r="C222" s="39"/>
      <c r="D222" s="38"/>
      <c r="E222" s="40"/>
      <c r="F222" s="36" t="str">
        <f t="shared" si="51"/>
        <v/>
      </c>
      <c r="G222" s="349"/>
      <c r="H222" s="349"/>
      <c r="I222" s="349"/>
      <c r="J222" s="41"/>
      <c r="K222" s="40"/>
      <c r="L222" s="40"/>
      <c r="M222" s="40"/>
      <c r="N222" s="40"/>
      <c r="O222" s="575" t="str">
        <f t="shared" si="40"/>
        <v/>
      </c>
      <c r="P222" s="575" t="str">
        <f t="shared" si="41"/>
        <v/>
      </c>
      <c r="Q222" s="35"/>
      <c r="R222" s="20" t="str">
        <f t="shared" si="42"/>
        <v/>
      </c>
      <c r="S222" s="20" t="str">
        <f t="shared" si="43"/>
        <v/>
      </c>
      <c r="T222" s="20" t="str">
        <f t="shared" si="44"/>
        <v/>
      </c>
      <c r="U222" s="20" t="str">
        <f t="shared" si="45"/>
        <v/>
      </c>
      <c r="V222" s="20" t="str">
        <f t="shared" si="46"/>
        <v/>
      </c>
      <c r="W222" s="20" t="str">
        <f t="shared" si="47"/>
        <v/>
      </c>
      <c r="X222" s="20" t="str">
        <f t="shared" si="48"/>
        <v/>
      </c>
      <c r="Y222" s="20" t="str">
        <f t="shared" si="49"/>
        <v/>
      </c>
      <c r="Z222" s="333" t="b">
        <f t="shared" si="50"/>
        <v>0</v>
      </c>
      <c r="AA222" s="219">
        <f t="shared" si="52"/>
        <v>1</v>
      </c>
    </row>
    <row r="223" spans="1:27" ht="15.75" x14ac:dyDescent="0.2">
      <c r="A223" s="216">
        <v>214</v>
      </c>
      <c r="B223" s="39"/>
      <c r="C223" s="39"/>
      <c r="D223" s="38"/>
      <c r="E223" s="40"/>
      <c r="F223" s="36" t="str">
        <f t="shared" si="51"/>
        <v/>
      </c>
      <c r="G223" s="349"/>
      <c r="H223" s="349"/>
      <c r="I223" s="349"/>
      <c r="J223" s="41"/>
      <c r="K223" s="40"/>
      <c r="L223" s="40"/>
      <c r="M223" s="40"/>
      <c r="N223" s="40"/>
      <c r="O223" s="575" t="str">
        <f t="shared" si="40"/>
        <v/>
      </c>
      <c r="P223" s="575" t="str">
        <f t="shared" si="41"/>
        <v/>
      </c>
      <c r="Q223" s="35"/>
      <c r="R223" s="20" t="str">
        <f t="shared" si="42"/>
        <v/>
      </c>
      <c r="S223" s="20" t="str">
        <f t="shared" si="43"/>
        <v/>
      </c>
      <c r="T223" s="20" t="str">
        <f t="shared" si="44"/>
        <v/>
      </c>
      <c r="U223" s="20" t="str">
        <f t="shared" si="45"/>
        <v/>
      </c>
      <c r="V223" s="20" t="str">
        <f t="shared" si="46"/>
        <v/>
      </c>
      <c r="W223" s="20" t="str">
        <f t="shared" si="47"/>
        <v/>
      </c>
      <c r="X223" s="20" t="str">
        <f t="shared" si="48"/>
        <v/>
      </c>
      <c r="Y223" s="20" t="str">
        <f t="shared" si="49"/>
        <v/>
      </c>
      <c r="Z223" s="333" t="b">
        <f t="shared" si="50"/>
        <v>0</v>
      </c>
      <c r="AA223" s="219">
        <f t="shared" si="52"/>
        <v>1</v>
      </c>
    </row>
    <row r="224" spans="1:27" ht="15.75" x14ac:dyDescent="0.2">
      <c r="A224" s="216">
        <v>215</v>
      </c>
      <c r="B224" s="39"/>
      <c r="C224" s="39"/>
      <c r="D224" s="38"/>
      <c r="E224" s="40"/>
      <c r="F224" s="36" t="str">
        <f t="shared" si="51"/>
        <v/>
      </c>
      <c r="G224" s="349"/>
      <c r="H224" s="349"/>
      <c r="I224" s="349"/>
      <c r="J224" s="41"/>
      <c r="K224" s="40"/>
      <c r="L224" s="40"/>
      <c r="M224" s="40"/>
      <c r="N224" s="40"/>
      <c r="O224" s="575" t="str">
        <f t="shared" si="40"/>
        <v/>
      </c>
      <c r="P224" s="575" t="str">
        <f t="shared" si="41"/>
        <v/>
      </c>
      <c r="Q224" s="35"/>
      <c r="R224" s="20" t="str">
        <f t="shared" si="42"/>
        <v/>
      </c>
      <c r="S224" s="20" t="str">
        <f t="shared" si="43"/>
        <v/>
      </c>
      <c r="T224" s="20" t="str">
        <f t="shared" si="44"/>
        <v/>
      </c>
      <c r="U224" s="20" t="str">
        <f t="shared" si="45"/>
        <v/>
      </c>
      <c r="V224" s="20" t="str">
        <f t="shared" si="46"/>
        <v/>
      </c>
      <c r="W224" s="20" t="str">
        <f t="shared" si="47"/>
        <v/>
      </c>
      <c r="X224" s="20" t="str">
        <f t="shared" si="48"/>
        <v/>
      </c>
      <c r="Y224" s="20" t="str">
        <f t="shared" si="49"/>
        <v/>
      </c>
      <c r="Z224" s="333" t="b">
        <f t="shared" si="50"/>
        <v>0</v>
      </c>
      <c r="AA224" s="219">
        <f t="shared" si="52"/>
        <v>1</v>
      </c>
    </row>
    <row r="225" spans="1:27" ht="15.75" x14ac:dyDescent="0.2">
      <c r="A225" s="216">
        <v>216</v>
      </c>
      <c r="B225" s="39"/>
      <c r="C225" s="39"/>
      <c r="D225" s="38"/>
      <c r="E225" s="40"/>
      <c r="F225" s="36" t="str">
        <f t="shared" si="51"/>
        <v/>
      </c>
      <c r="G225" s="349"/>
      <c r="H225" s="349"/>
      <c r="I225" s="349"/>
      <c r="J225" s="41"/>
      <c r="K225" s="40"/>
      <c r="L225" s="40"/>
      <c r="M225" s="40"/>
      <c r="N225" s="40"/>
      <c r="O225" s="575" t="str">
        <f t="shared" si="40"/>
        <v/>
      </c>
      <c r="P225" s="575" t="str">
        <f t="shared" si="41"/>
        <v/>
      </c>
      <c r="Q225" s="35"/>
      <c r="R225" s="20" t="str">
        <f t="shared" si="42"/>
        <v/>
      </c>
      <c r="S225" s="20" t="str">
        <f t="shared" si="43"/>
        <v/>
      </c>
      <c r="T225" s="20" t="str">
        <f t="shared" si="44"/>
        <v/>
      </c>
      <c r="U225" s="20" t="str">
        <f t="shared" si="45"/>
        <v/>
      </c>
      <c r="V225" s="20" t="str">
        <f t="shared" si="46"/>
        <v/>
      </c>
      <c r="W225" s="20" t="str">
        <f t="shared" si="47"/>
        <v/>
      </c>
      <c r="X225" s="20" t="str">
        <f t="shared" si="48"/>
        <v/>
      </c>
      <c r="Y225" s="20" t="str">
        <f t="shared" si="49"/>
        <v/>
      </c>
      <c r="Z225" s="333" t="b">
        <f t="shared" si="50"/>
        <v>0</v>
      </c>
      <c r="AA225" s="219">
        <f t="shared" si="52"/>
        <v>1</v>
      </c>
    </row>
    <row r="226" spans="1:27" ht="15.75" x14ac:dyDescent="0.2">
      <c r="A226" s="216">
        <v>217</v>
      </c>
      <c r="B226" s="39"/>
      <c r="C226" s="39"/>
      <c r="D226" s="38"/>
      <c r="E226" s="40"/>
      <c r="F226" s="36" t="str">
        <f t="shared" si="51"/>
        <v/>
      </c>
      <c r="G226" s="349"/>
      <c r="H226" s="349"/>
      <c r="I226" s="349"/>
      <c r="J226" s="41"/>
      <c r="K226" s="40"/>
      <c r="L226" s="40"/>
      <c r="M226" s="40"/>
      <c r="N226" s="40"/>
      <c r="O226" s="575" t="str">
        <f t="shared" si="40"/>
        <v/>
      </c>
      <c r="P226" s="575" t="str">
        <f t="shared" si="41"/>
        <v/>
      </c>
      <c r="Q226" s="35"/>
      <c r="R226" s="20" t="str">
        <f t="shared" si="42"/>
        <v/>
      </c>
      <c r="S226" s="20" t="str">
        <f t="shared" si="43"/>
        <v/>
      </c>
      <c r="T226" s="20" t="str">
        <f t="shared" si="44"/>
        <v/>
      </c>
      <c r="U226" s="20" t="str">
        <f t="shared" si="45"/>
        <v/>
      </c>
      <c r="V226" s="20" t="str">
        <f t="shared" si="46"/>
        <v/>
      </c>
      <c r="W226" s="20" t="str">
        <f t="shared" si="47"/>
        <v/>
      </c>
      <c r="X226" s="20" t="str">
        <f t="shared" si="48"/>
        <v/>
      </c>
      <c r="Y226" s="20" t="str">
        <f t="shared" si="49"/>
        <v/>
      </c>
      <c r="Z226" s="333" t="b">
        <f t="shared" si="50"/>
        <v>0</v>
      </c>
      <c r="AA226" s="219">
        <f t="shared" si="52"/>
        <v>1</v>
      </c>
    </row>
    <row r="227" spans="1:27" ht="15.75" x14ac:dyDescent="0.2">
      <c r="A227" s="216">
        <v>218</v>
      </c>
      <c r="B227" s="39"/>
      <c r="C227" s="39"/>
      <c r="D227" s="38"/>
      <c r="E227" s="40"/>
      <c r="F227" s="36" t="str">
        <f t="shared" si="51"/>
        <v/>
      </c>
      <c r="G227" s="349"/>
      <c r="H227" s="349"/>
      <c r="I227" s="349"/>
      <c r="J227" s="41"/>
      <c r="K227" s="40"/>
      <c r="L227" s="40"/>
      <c r="M227" s="40"/>
      <c r="N227" s="40"/>
      <c r="O227" s="575" t="str">
        <f t="shared" si="40"/>
        <v/>
      </c>
      <c r="P227" s="575" t="str">
        <f t="shared" si="41"/>
        <v/>
      </c>
      <c r="Q227" s="35"/>
      <c r="R227" s="20" t="str">
        <f t="shared" si="42"/>
        <v/>
      </c>
      <c r="S227" s="20" t="str">
        <f t="shared" si="43"/>
        <v/>
      </c>
      <c r="T227" s="20" t="str">
        <f t="shared" si="44"/>
        <v/>
      </c>
      <c r="U227" s="20" t="str">
        <f t="shared" si="45"/>
        <v/>
      </c>
      <c r="V227" s="20" t="str">
        <f t="shared" si="46"/>
        <v/>
      </c>
      <c r="W227" s="20" t="str">
        <f t="shared" si="47"/>
        <v/>
      </c>
      <c r="X227" s="20" t="str">
        <f t="shared" si="48"/>
        <v/>
      </c>
      <c r="Y227" s="20" t="str">
        <f t="shared" si="49"/>
        <v/>
      </c>
      <c r="Z227" s="333" t="b">
        <f t="shared" si="50"/>
        <v>0</v>
      </c>
      <c r="AA227" s="219">
        <f t="shared" si="52"/>
        <v>1</v>
      </c>
    </row>
    <row r="228" spans="1:27" ht="15.75" x14ac:dyDescent="0.2">
      <c r="A228" s="216">
        <v>219</v>
      </c>
      <c r="B228" s="39"/>
      <c r="C228" s="39"/>
      <c r="D228" s="38"/>
      <c r="E228" s="40"/>
      <c r="F228" s="36" t="str">
        <f t="shared" si="51"/>
        <v/>
      </c>
      <c r="G228" s="349"/>
      <c r="H228" s="349"/>
      <c r="I228" s="349"/>
      <c r="J228" s="41"/>
      <c r="K228" s="40"/>
      <c r="L228" s="40"/>
      <c r="M228" s="40"/>
      <c r="N228" s="40"/>
      <c r="O228" s="575" t="str">
        <f t="shared" si="40"/>
        <v/>
      </c>
      <c r="P228" s="575" t="str">
        <f t="shared" si="41"/>
        <v/>
      </c>
      <c r="Q228" s="35"/>
      <c r="R228" s="20" t="str">
        <f t="shared" si="42"/>
        <v/>
      </c>
      <c r="S228" s="20" t="str">
        <f t="shared" si="43"/>
        <v/>
      </c>
      <c r="T228" s="20" t="str">
        <f t="shared" si="44"/>
        <v/>
      </c>
      <c r="U228" s="20" t="str">
        <f t="shared" si="45"/>
        <v/>
      </c>
      <c r="V228" s="20" t="str">
        <f t="shared" si="46"/>
        <v/>
      </c>
      <c r="W228" s="20" t="str">
        <f t="shared" si="47"/>
        <v/>
      </c>
      <c r="X228" s="20" t="str">
        <f t="shared" si="48"/>
        <v/>
      </c>
      <c r="Y228" s="20" t="str">
        <f t="shared" si="49"/>
        <v/>
      </c>
      <c r="Z228" s="333" t="b">
        <f t="shared" si="50"/>
        <v>0</v>
      </c>
      <c r="AA228" s="219">
        <f t="shared" si="52"/>
        <v>1</v>
      </c>
    </row>
    <row r="229" spans="1:27" ht="15.75" x14ac:dyDescent="0.2">
      <c r="A229" s="216">
        <v>220</v>
      </c>
      <c r="B229" s="39"/>
      <c r="C229" s="39"/>
      <c r="D229" s="38"/>
      <c r="E229" s="40"/>
      <c r="F229" s="36" t="str">
        <f t="shared" si="51"/>
        <v/>
      </c>
      <c r="G229" s="349"/>
      <c r="H229" s="349"/>
      <c r="I229" s="349"/>
      <c r="J229" s="41"/>
      <c r="K229" s="40"/>
      <c r="L229" s="40"/>
      <c r="M229" s="40"/>
      <c r="N229" s="40"/>
      <c r="O229" s="575" t="str">
        <f t="shared" si="40"/>
        <v/>
      </c>
      <c r="P229" s="575" t="str">
        <f t="shared" si="41"/>
        <v/>
      </c>
      <c r="Q229" s="35"/>
      <c r="R229" s="20" t="str">
        <f t="shared" si="42"/>
        <v/>
      </c>
      <c r="S229" s="20" t="str">
        <f t="shared" si="43"/>
        <v/>
      </c>
      <c r="T229" s="20" t="str">
        <f t="shared" si="44"/>
        <v/>
      </c>
      <c r="U229" s="20" t="str">
        <f t="shared" si="45"/>
        <v/>
      </c>
      <c r="V229" s="20" t="str">
        <f t="shared" si="46"/>
        <v/>
      </c>
      <c r="W229" s="20" t="str">
        <f t="shared" si="47"/>
        <v/>
      </c>
      <c r="X229" s="20" t="str">
        <f t="shared" si="48"/>
        <v/>
      </c>
      <c r="Y229" s="20" t="str">
        <f t="shared" si="49"/>
        <v/>
      </c>
      <c r="Z229" s="333" t="b">
        <f t="shared" si="50"/>
        <v>0</v>
      </c>
      <c r="AA229" s="219">
        <f t="shared" si="52"/>
        <v>1</v>
      </c>
    </row>
    <row r="230" spans="1:27" ht="15.75" x14ac:dyDescent="0.2">
      <c r="A230" s="216">
        <v>221</v>
      </c>
      <c r="B230" s="39"/>
      <c r="C230" s="39"/>
      <c r="D230" s="38"/>
      <c r="E230" s="40"/>
      <c r="F230" s="36" t="str">
        <f t="shared" si="51"/>
        <v/>
      </c>
      <c r="G230" s="349"/>
      <c r="H230" s="349"/>
      <c r="I230" s="349"/>
      <c r="J230" s="41"/>
      <c r="K230" s="40"/>
      <c r="L230" s="40"/>
      <c r="M230" s="40"/>
      <c r="N230" s="40"/>
      <c r="O230" s="575" t="str">
        <f t="shared" si="40"/>
        <v/>
      </c>
      <c r="P230" s="575" t="str">
        <f t="shared" si="41"/>
        <v/>
      </c>
      <c r="Q230" s="35"/>
      <c r="R230" s="20" t="str">
        <f t="shared" si="42"/>
        <v/>
      </c>
      <c r="S230" s="20" t="str">
        <f t="shared" si="43"/>
        <v/>
      </c>
      <c r="T230" s="20" t="str">
        <f t="shared" si="44"/>
        <v/>
      </c>
      <c r="U230" s="20" t="str">
        <f t="shared" si="45"/>
        <v/>
      </c>
      <c r="V230" s="20" t="str">
        <f t="shared" si="46"/>
        <v/>
      </c>
      <c r="W230" s="20" t="str">
        <f t="shared" si="47"/>
        <v/>
      </c>
      <c r="X230" s="20" t="str">
        <f t="shared" si="48"/>
        <v/>
      </c>
      <c r="Y230" s="20" t="str">
        <f t="shared" si="49"/>
        <v/>
      </c>
      <c r="Z230" s="333" t="b">
        <f t="shared" si="50"/>
        <v>0</v>
      </c>
      <c r="AA230" s="219">
        <f t="shared" si="52"/>
        <v>1</v>
      </c>
    </row>
    <row r="231" spans="1:27" ht="15.75" x14ac:dyDescent="0.2">
      <c r="A231" s="216">
        <v>222</v>
      </c>
      <c r="B231" s="39"/>
      <c r="C231" s="39"/>
      <c r="D231" s="38"/>
      <c r="E231" s="40"/>
      <c r="F231" s="36" t="str">
        <f t="shared" si="51"/>
        <v/>
      </c>
      <c r="G231" s="349"/>
      <c r="H231" s="349"/>
      <c r="I231" s="349"/>
      <c r="J231" s="41"/>
      <c r="K231" s="40"/>
      <c r="L231" s="40"/>
      <c r="M231" s="40"/>
      <c r="N231" s="40"/>
      <c r="O231" s="575" t="str">
        <f t="shared" si="40"/>
        <v/>
      </c>
      <c r="P231" s="575" t="str">
        <f t="shared" si="41"/>
        <v/>
      </c>
      <c r="Q231" s="35"/>
      <c r="R231" s="20" t="str">
        <f t="shared" si="42"/>
        <v/>
      </c>
      <c r="S231" s="20" t="str">
        <f t="shared" si="43"/>
        <v/>
      </c>
      <c r="T231" s="20" t="str">
        <f t="shared" si="44"/>
        <v/>
      </c>
      <c r="U231" s="20" t="str">
        <f t="shared" si="45"/>
        <v/>
      </c>
      <c r="V231" s="20" t="str">
        <f t="shared" si="46"/>
        <v/>
      </c>
      <c r="W231" s="20" t="str">
        <f t="shared" si="47"/>
        <v/>
      </c>
      <c r="X231" s="20" t="str">
        <f t="shared" si="48"/>
        <v/>
      </c>
      <c r="Y231" s="20" t="str">
        <f t="shared" si="49"/>
        <v/>
      </c>
      <c r="Z231" s="333" t="b">
        <f t="shared" si="50"/>
        <v>0</v>
      </c>
      <c r="AA231" s="219">
        <f t="shared" si="52"/>
        <v>1</v>
      </c>
    </row>
    <row r="232" spans="1:27" ht="15.75" x14ac:dyDescent="0.2">
      <c r="A232" s="216">
        <v>223</v>
      </c>
      <c r="B232" s="39"/>
      <c r="C232" s="39"/>
      <c r="D232" s="38"/>
      <c r="E232" s="40"/>
      <c r="F232" s="36" t="str">
        <f t="shared" si="51"/>
        <v/>
      </c>
      <c r="G232" s="349"/>
      <c r="H232" s="349"/>
      <c r="I232" s="349"/>
      <c r="J232" s="41"/>
      <c r="K232" s="40"/>
      <c r="L232" s="40"/>
      <c r="M232" s="40"/>
      <c r="N232" s="40"/>
      <c r="O232" s="575" t="str">
        <f t="shared" si="40"/>
        <v/>
      </c>
      <c r="P232" s="575" t="str">
        <f t="shared" si="41"/>
        <v/>
      </c>
      <c r="Q232" s="35"/>
      <c r="R232" s="20" t="str">
        <f t="shared" si="42"/>
        <v/>
      </c>
      <c r="S232" s="20" t="str">
        <f t="shared" si="43"/>
        <v/>
      </c>
      <c r="T232" s="20" t="str">
        <f t="shared" si="44"/>
        <v/>
      </c>
      <c r="U232" s="20" t="str">
        <f t="shared" si="45"/>
        <v/>
      </c>
      <c r="V232" s="20" t="str">
        <f t="shared" si="46"/>
        <v/>
      </c>
      <c r="W232" s="20" t="str">
        <f t="shared" si="47"/>
        <v/>
      </c>
      <c r="X232" s="20" t="str">
        <f t="shared" si="48"/>
        <v/>
      </c>
      <c r="Y232" s="20" t="str">
        <f t="shared" si="49"/>
        <v/>
      </c>
      <c r="Z232" s="333" t="b">
        <f t="shared" si="50"/>
        <v>0</v>
      </c>
      <c r="AA232" s="219">
        <f t="shared" si="52"/>
        <v>1</v>
      </c>
    </row>
    <row r="233" spans="1:27" ht="15.75" x14ac:dyDescent="0.2">
      <c r="A233" s="216">
        <v>224</v>
      </c>
      <c r="B233" s="39"/>
      <c r="C233" s="39"/>
      <c r="D233" s="38"/>
      <c r="E233" s="40"/>
      <c r="F233" s="36" t="str">
        <f t="shared" si="51"/>
        <v/>
      </c>
      <c r="G233" s="349"/>
      <c r="H233" s="349"/>
      <c r="I233" s="349"/>
      <c r="J233" s="41"/>
      <c r="K233" s="40"/>
      <c r="L233" s="40"/>
      <c r="M233" s="40"/>
      <c r="N233" s="40"/>
      <c r="O233" s="575" t="str">
        <f t="shared" si="40"/>
        <v/>
      </c>
      <c r="P233" s="575" t="str">
        <f t="shared" si="41"/>
        <v/>
      </c>
      <c r="Q233" s="35"/>
      <c r="R233" s="20" t="str">
        <f t="shared" si="42"/>
        <v/>
      </c>
      <c r="S233" s="20" t="str">
        <f t="shared" si="43"/>
        <v/>
      </c>
      <c r="T233" s="20" t="str">
        <f t="shared" si="44"/>
        <v/>
      </c>
      <c r="U233" s="20" t="str">
        <f t="shared" si="45"/>
        <v/>
      </c>
      <c r="V233" s="20" t="str">
        <f t="shared" si="46"/>
        <v/>
      </c>
      <c r="W233" s="20" t="str">
        <f t="shared" si="47"/>
        <v/>
      </c>
      <c r="X233" s="20" t="str">
        <f t="shared" si="48"/>
        <v/>
      </c>
      <c r="Y233" s="20" t="str">
        <f t="shared" si="49"/>
        <v/>
      </c>
      <c r="Z233" s="333" t="b">
        <f t="shared" si="50"/>
        <v>0</v>
      </c>
      <c r="AA233" s="219">
        <f t="shared" si="52"/>
        <v>1</v>
      </c>
    </row>
    <row r="234" spans="1:27" ht="15.75" x14ac:dyDescent="0.2">
      <c r="A234" s="216">
        <v>225</v>
      </c>
      <c r="B234" s="39"/>
      <c r="C234" s="39"/>
      <c r="D234" s="38"/>
      <c r="E234" s="40"/>
      <c r="F234" s="36" t="str">
        <f t="shared" si="51"/>
        <v/>
      </c>
      <c r="G234" s="349"/>
      <c r="H234" s="349"/>
      <c r="I234" s="349"/>
      <c r="J234" s="41"/>
      <c r="K234" s="40"/>
      <c r="L234" s="40"/>
      <c r="M234" s="40"/>
      <c r="N234" s="40"/>
      <c r="O234" s="575" t="str">
        <f t="shared" si="40"/>
        <v/>
      </c>
      <c r="P234" s="575" t="str">
        <f t="shared" si="41"/>
        <v/>
      </c>
      <c r="Q234" s="35"/>
      <c r="R234" s="20" t="str">
        <f t="shared" si="42"/>
        <v/>
      </c>
      <c r="S234" s="20" t="str">
        <f t="shared" si="43"/>
        <v/>
      </c>
      <c r="T234" s="20" t="str">
        <f t="shared" si="44"/>
        <v/>
      </c>
      <c r="U234" s="20" t="str">
        <f t="shared" si="45"/>
        <v/>
      </c>
      <c r="V234" s="20" t="str">
        <f t="shared" si="46"/>
        <v/>
      </c>
      <c r="W234" s="20" t="str">
        <f t="shared" si="47"/>
        <v/>
      </c>
      <c r="X234" s="20" t="str">
        <f t="shared" si="48"/>
        <v/>
      </c>
      <c r="Y234" s="20" t="str">
        <f t="shared" si="49"/>
        <v/>
      </c>
      <c r="Z234" s="333" t="b">
        <f t="shared" si="50"/>
        <v>0</v>
      </c>
      <c r="AA234" s="219">
        <f t="shared" si="52"/>
        <v>1</v>
      </c>
    </row>
    <row r="235" spans="1:27" ht="15.75" x14ac:dyDescent="0.2">
      <c r="A235" s="216">
        <v>226</v>
      </c>
      <c r="B235" s="39"/>
      <c r="C235" s="39"/>
      <c r="D235" s="38"/>
      <c r="E235" s="40"/>
      <c r="F235" s="36" t="str">
        <f t="shared" si="51"/>
        <v/>
      </c>
      <c r="G235" s="349"/>
      <c r="H235" s="349"/>
      <c r="I235" s="349"/>
      <c r="J235" s="41"/>
      <c r="K235" s="40"/>
      <c r="L235" s="40"/>
      <c r="M235" s="40"/>
      <c r="N235" s="40"/>
      <c r="O235" s="575" t="str">
        <f t="shared" si="40"/>
        <v/>
      </c>
      <c r="P235" s="575" t="str">
        <f t="shared" si="41"/>
        <v/>
      </c>
      <c r="Q235" s="35"/>
      <c r="R235" s="20" t="str">
        <f t="shared" si="42"/>
        <v/>
      </c>
      <c r="S235" s="20" t="str">
        <f t="shared" si="43"/>
        <v/>
      </c>
      <c r="T235" s="20" t="str">
        <f t="shared" si="44"/>
        <v/>
      </c>
      <c r="U235" s="20" t="str">
        <f t="shared" si="45"/>
        <v/>
      </c>
      <c r="V235" s="20" t="str">
        <f t="shared" si="46"/>
        <v/>
      </c>
      <c r="W235" s="20" t="str">
        <f t="shared" si="47"/>
        <v/>
      </c>
      <c r="X235" s="20" t="str">
        <f t="shared" si="48"/>
        <v/>
      </c>
      <c r="Y235" s="20" t="str">
        <f t="shared" si="49"/>
        <v/>
      </c>
      <c r="Z235" s="333" t="b">
        <f t="shared" si="50"/>
        <v>0</v>
      </c>
      <c r="AA235" s="219">
        <f t="shared" si="52"/>
        <v>1</v>
      </c>
    </row>
    <row r="236" spans="1:27" ht="15.75" x14ac:dyDescent="0.2">
      <c r="A236" s="216">
        <v>227</v>
      </c>
      <c r="B236" s="39"/>
      <c r="C236" s="39"/>
      <c r="D236" s="38"/>
      <c r="E236" s="40"/>
      <c r="F236" s="36" t="str">
        <f t="shared" si="51"/>
        <v/>
      </c>
      <c r="G236" s="349"/>
      <c r="H236" s="349"/>
      <c r="I236" s="349"/>
      <c r="J236" s="41"/>
      <c r="K236" s="40"/>
      <c r="L236" s="40"/>
      <c r="M236" s="40"/>
      <c r="N236" s="40"/>
      <c r="O236" s="575" t="str">
        <f t="shared" si="40"/>
        <v/>
      </c>
      <c r="P236" s="575" t="str">
        <f t="shared" si="41"/>
        <v/>
      </c>
      <c r="Q236" s="35"/>
      <c r="R236" s="20" t="str">
        <f t="shared" si="42"/>
        <v/>
      </c>
      <c r="S236" s="20" t="str">
        <f t="shared" si="43"/>
        <v/>
      </c>
      <c r="T236" s="20" t="str">
        <f t="shared" si="44"/>
        <v/>
      </c>
      <c r="U236" s="20" t="str">
        <f t="shared" si="45"/>
        <v/>
      </c>
      <c r="V236" s="20" t="str">
        <f t="shared" si="46"/>
        <v/>
      </c>
      <c r="W236" s="20" t="str">
        <f t="shared" si="47"/>
        <v/>
      </c>
      <c r="X236" s="20" t="str">
        <f t="shared" si="48"/>
        <v/>
      </c>
      <c r="Y236" s="20" t="str">
        <f t="shared" si="49"/>
        <v/>
      </c>
      <c r="Z236" s="333" t="b">
        <f t="shared" si="50"/>
        <v>0</v>
      </c>
      <c r="AA236" s="219">
        <f t="shared" si="52"/>
        <v>1</v>
      </c>
    </row>
    <row r="237" spans="1:27" ht="15.75" x14ac:dyDescent="0.2">
      <c r="A237" s="216">
        <v>228</v>
      </c>
      <c r="B237" s="39"/>
      <c r="C237" s="39"/>
      <c r="D237" s="38"/>
      <c r="E237" s="40"/>
      <c r="F237" s="36" t="str">
        <f t="shared" si="51"/>
        <v/>
      </c>
      <c r="G237" s="349"/>
      <c r="H237" s="349"/>
      <c r="I237" s="349"/>
      <c r="J237" s="41"/>
      <c r="K237" s="40"/>
      <c r="L237" s="40"/>
      <c r="M237" s="40"/>
      <c r="N237" s="40"/>
      <c r="O237" s="575" t="str">
        <f t="shared" si="40"/>
        <v/>
      </c>
      <c r="P237" s="575" t="str">
        <f t="shared" si="41"/>
        <v/>
      </c>
      <c r="Q237" s="35"/>
      <c r="R237" s="20" t="str">
        <f t="shared" si="42"/>
        <v/>
      </c>
      <c r="S237" s="20" t="str">
        <f t="shared" si="43"/>
        <v/>
      </c>
      <c r="T237" s="20" t="str">
        <f t="shared" si="44"/>
        <v/>
      </c>
      <c r="U237" s="20" t="str">
        <f t="shared" si="45"/>
        <v/>
      </c>
      <c r="V237" s="20" t="str">
        <f t="shared" si="46"/>
        <v/>
      </c>
      <c r="W237" s="20" t="str">
        <f t="shared" si="47"/>
        <v/>
      </c>
      <c r="X237" s="20" t="str">
        <f t="shared" si="48"/>
        <v/>
      </c>
      <c r="Y237" s="20" t="str">
        <f t="shared" si="49"/>
        <v/>
      </c>
      <c r="Z237" s="333" t="b">
        <f t="shared" si="50"/>
        <v>0</v>
      </c>
      <c r="AA237" s="219">
        <f t="shared" si="52"/>
        <v>1</v>
      </c>
    </row>
    <row r="238" spans="1:27" ht="15.75" x14ac:dyDescent="0.2">
      <c r="A238" s="216">
        <v>229</v>
      </c>
      <c r="B238" s="39"/>
      <c r="C238" s="39"/>
      <c r="D238" s="38"/>
      <c r="E238" s="40"/>
      <c r="F238" s="36" t="str">
        <f t="shared" si="51"/>
        <v/>
      </c>
      <c r="G238" s="349"/>
      <c r="H238" s="349"/>
      <c r="I238" s="349"/>
      <c r="J238" s="41"/>
      <c r="K238" s="40"/>
      <c r="L238" s="40"/>
      <c r="M238" s="40"/>
      <c r="N238" s="40"/>
      <c r="O238" s="575" t="str">
        <f t="shared" si="40"/>
        <v/>
      </c>
      <c r="P238" s="575" t="str">
        <f t="shared" si="41"/>
        <v/>
      </c>
      <c r="Q238" s="35"/>
      <c r="R238" s="20" t="str">
        <f t="shared" si="42"/>
        <v/>
      </c>
      <c r="S238" s="20" t="str">
        <f t="shared" si="43"/>
        <v/>
      </c>
      <c r="T238" s="20" t="str">
        <f t="shared" si="44"/>
        <v/>
      </c>
      <c r="U238" s="20" t="str">
        <f t="shared" si="45"/>
        <v/>
      </c>
      <c r="V238" s="20" t="str">
        <f t="shared" si="46"/>
        <v/>
      </c>
      <c r="W238" s="20" t="str">
        <f t="shared" si="47"/>
        <v/>
      </c>
      <c r="X238" s="20" t="str">
        <f t="shared" si="48"/>
        <v/>
      </c>
      <c r="Y238" s="20" t="str">
        <f t="shared" si="49"/>
        <v/>
      </c>
      <c r="Z238" s="333" t="b">
        <f t="shared" si="50"/>
        <v>0</v>
      </c>
      <c r="AA238" s="219">
        <f t="shared" si="52"/>
        <v>1</v>
      </c>
    </row>
    <row r="239" spans="1:27" ht="15.75" x14ac:dyDescent="0.2">
      <c r="A239" s="216">
        <v>230</v>
      </c>
      <c r="B239" s="39"/>
      <c r="C239" s="39"/>
      <c r="D239" s="38"/>
      <c r="E239" s="40"/>
      <c r="F239" s="36" t="str">
        <f t="shared" si="51"/>
        <v/>
      </c>
      <c r="G239" s="349"/>
      <c r="H239" s="349"/>
      <c r="I239" s="349"/>
      <c r="J239" s="41"/>
      <c r="K239" s="40"/>
      <c r="L239" s="40"/>
      <c r="M239" s="40"/>
      <c r="N239" s="40"/>
      <c r="O239" s="575" t="str">
        <f t="shared" si="40"/>
        <v/>
      </c>
      <c r="P239" s="575" t="str">
        <f t="shared" si="41"/>
        <v/>
      </c>
      <c r="Q239" s="35"/>
      <c r="R239" s="20" t="str">
        <f t="shared" si="42"/>
        <v/>
      </c>
      <c r="S239" s="20" t="str">
        <f t="shared" si="43"/>
        <v/>
      </c>
      <c r="T239" s="20" t="str">
        <f t="shared" si="44"/>
        <v/>
      </c>
      <c r="U239" s="20" t="str">
        <f t="shared" si="45"/>
        <v/>
      </c>
      <c r="V239" s="20" t="str">
        <f t="shared" si="46"/>
        <v/>
      </c>
      <c r="W239" s="20" t="str">
        <f t="shared" si="47"/>
        <v/>
      </c>
      <c r="X239" s="20" t="str">
        <f t="shared" si="48"/>
        <v/>
      </c>
      <c r="Y239" s="20" t="str">
        <f t="shared" si="49"/>
        <v/>
      </c>
      <c r="Z239" s="333" t="b">
        <f t="shared" si="50"/>
        <v>0</v>
      </c>
      <c r="AA239" s="219">
        <f t="shared" si="52"/>
        <v>1</v>
      </c>
    </row>
    <row r="240" spans="1:27" ht="15.75" x14ac:dyDescent="0.2">
      <c r="A240" s="216">
        <v>231</v>
      </c>
      <c r="B240" s="39"/>
      <c r="C240" s="39"/>
      <c r="D240" s="38"/>
      <c r="E240" s="40"/>
      <c r="F240" s="36" t="str">
        <f t="shared" si="51"/>
        <v/>
      </c>
      <c r="G240" s="349"/>
      <c r="H240" s="349"/>
      <c r="I240" s="349"/>
      <c r="J240" s="41"/>
      <c r="K240" s="40"/>
      <c r="L240" s="40"/>
      <c r="M240" s="40"/>
      <c r="N240" s="40"/>
      <c r="O240" s="575" t="str">
        <f t="shared" si="40"/>
        <v/>
      </c>
      <c r="P240" s="575" t="str">
        <f t="shared" si="41"/>
        <v/>
      </c>
      <c r="Q240" s="35"/>
      <c r="R240" s="20" t="str">
        <f t="shared" si="42"/>
        <v/>
      </c>
      <c r="S240" s="20" t="str">
        <f t="shared" si="43"/>
        <v/>
      </c>
      <c r="T240" s="20" t="str">
        <f t="shared" si="44"/>
        <v/>
      </c>
      <c r="U240" s="20" t="str">
        <f t="shared" si="45"/>
        <v/>
      </c>
      <c r="V240" s="20" t="str">
        <f t="shared" si="46"/>
        <v/>
      </c>
      <c r="W240" s="20" t="str">
        <f t="shared" si="47"/>
        <v/>
      </c>
      <c r="X240" s="20" t="str">
        <f t="shared" si="48"/>
        <v/>
      </c>
      <c r="Y240" s="20" t="str">
        <f t="shared" si="49"/>
        <v/>
      </c>
      <c r="Z240" s="333" t="b">
        <f t="shared" si="50"/>
        <v>0</v>
      </c>
      <c r="AA240" s="219">
        <f t="shared" si="52"/>
        <v>1</v>
      </c>
    </row>
    <row r="241" spans="1:27" ht="15.75" x14ac:dyDescent="0.2">
      <c r="A241" s="216">
        <v>232</v>
      </c>
      <c r="B241" s="39"/>
      <c r="C241" s="39"/>
      <c r="D241" s="38"/>
      <c r="E241" s="40"/>
      <c r="F241" s="36" t="str">
        <f t="shared" si="51"/>
        <v/>
      </c>
      <c r="G241" s="349"/>
      <c r="H241" s="349"/>
      <c r="I241" s="349"/>
      <c r="J241" s="41"/>
      <c r="K241" s="40"/>
      <c r="L241" s="40"/>
      <c r="M241" s="40"/>
      <c r="N241" s="40"/>
      <c r="O241" s="575" t="str">
        <f t="shared" si="40"/>
        <v/>
      </c>
      <c r="P241" s="575" t="str">
        <f t="shared" si="41"/>
        <v/>
      </c>
      <c r="Q241" s="35"/>
      <c r="R241" s="20" t="str">
        <f t="shared" si="42"/>
        <v/>
      </c>
      <c r="S241" s="20" t="str">
        <f t="shared" si="43"/>
        <v/>
      </c>
      <c r="T241" s="20" t="str">
        <f t="shared" si="44"/>
        <v/>
      </c>
      <c r="U241" s="20" t="str">
        <f t="shared" si="45"/>
        <v/>
      </c>
      <c r="V241" s="20" t="str">
        <f t="shared" si="46"/>
        <v/>
      </c>
      <c r="W241" s="20" t="str">
        <f t="shared" si="47"/>
        <v/>
      </c>
      <c r="X241" s="20" t="str">
        <f t="shared" si="48"/>
        <v/>
      </c>
      <c r="Y241" s="20" t="str">
        <f t="shared" si="49"/>
        <v/>
      </c>
      <c r="Z241" s="333" t="b">
        <f t="shared" si="50"/>
        <v>0</v>
      </c>
      <c r="AA241" s="219">
        <f t="shared" si="52"/>
        <v>1</v>
      </c>
    </row>
    <row r="242" spans="1:27" ht="15.75" x14ac:dyDescent="0.2">
      <c r="A242" s="216">
        <v>233</v>
      </c>
      <c r="B242" s="39"/>
      <c r="C242" s="39"/>
      <c r="D242" s="38"/>
      <c r="E242" s="40"/>
      <c r="F242" s="36" t="str">
        <f t="shared" si="51"/>
        <v/>
      </c>
      <c r="G242" s="349"/>
      <c r="H242" s="349"/>
      <c r="I242" s="349"/>
      <c r="J242" s="41"/>
      <c r="K242" s="40"/>
      <c r="L242" s="40"/>
      <c r="M242" s="40"/>
      <c r="N242" s="40"/>
      <c r="O242" s="575" t="str">
        <f t="shared" si="40"/>
        <v/>
      </c>
      <c r="P242" s="575" t="str">
        <f t="shared" si="41"/>
        <v/>
      </c>
      <c r="Q242" s="35"/>
      <c r="R242" s="20" t="str">
        <f t="shared" si="42"/>
        <v/>
      </c>
      <c r="S242" s="20" t="str">
        <f t="shared" si="43"/>
        <v/>
      </c>
      <c r="T242" s="20" t="str">
        <f t="shared" si="44"/>
        <v/>
      </c>
      <c r="U242" s="20" t="str">
        <f t="shared" si="45"/>
        <v/>
      </c>
      <c r="V242" s="20" t="str">
        <f t="shared" si="46"/>
        <v/>
      </c>
      <c r="W242" s="20" t="str">
        <f t="shared" si="47"/>
        <v/>
      </c>
      <c r="X242" s="20" t="str">
        <f t="shared" si="48"/>
        <v/>
      </c>
      <c r="Y242" s="20" t="str">
        <f t="shared" si="49"/>
        <v/>
      </c>
      <c r="Z242" s="333" t="b">
        <f t="shared" si="50"/>
        <v>0</v>
      </c>
      <c r="AA242" s="219">
        <f t="shared" si="52"/>
        <v>1</v>
      </c>
    </row>
    <row r="243" spans="1:27" ht="15.75" x14ac:dyDescent="0.2">
      <c r="A243" s="216">
        <v>234</v>
      </c>
      <c r="B243" s="39"/>
      <c r="C243" s="39"/>
      <c r="D243" s="38"/>
      <c r="E243" s="40"/>
      <c r="F243" s="36" t="str">
        <f t="shared" si="51"/>
        <v/>
      </c>
      <c r="G243" s="349"/>
      <c r="H243" s="349"/>
      <c r="I243" s="349"/>
      <c r="J243" s="41"/>
      <c r="K243" s="40"/>
      <c r="L243" s="40"/>
      <c r="M243" s="40"/>
      <c r="N243" s="40"/>
      <c r="O243" s="575" t="str">
        <f t="shared" si="40"/>
        <v/>
      </c>
      <c r="P243" s="575" t="str">
        <f t="shared" si="41"/>
        <v/>
      </c>
      <c r="Q243" s="35"/>
      <c r="R243" s="20" t="str">
        <f t="shared" si="42"/>
        <v/>
      </c>
      <c r="S243" s="20" t="str">
        <f t="shared" si="43"/>
        <v/>
      </c>
      <c r="T243" s="20" t="str">
        <f t="shared" si="44"/>
        <v/>
      </c>
      <c r="U243" s="20" t="str">
        <f t="shared" si="45"/>
        <v/>
      </c>
      <c r="V243" s="20" t="str">
        <f t="shared" si="46"/>
        <v/>
      </c>
      <c r="W243" s="20" t="str">
        <f t="shared" si="47"/>
        <v/>
      </c>
      <c r="X243" s="20" t="str">
        <f t="shared" si="48"/>
        <v/>
      </c>
      <c r="Y243" s="20" t="str">
        <f t="shared" si="49"/>
        <v/>
      </c>
      <c r="Z243" s="333" t="b">
        <f t="shared" si="50"/>
        <v>0</v>
      </c>
      <c r="AA243" s="219">
        <f t="shared" si="52"/>
        <v>1</v>
      </c>
    </row>
    <row r="244" spans="1:27" ht="15.75" x14ac:dyDescent="0.2">
      <c r="A244" s="216">
        <v>235</v>
      </c>
      <c r="B244" s="39"/>
      <c r="C244" s="39"/>
      <c r="D244" s="38"/>
      <c r="E244" s="40"/>
      <c r="F244" s="36" t="str">
        <f t="shared" si="51"/>
        <v/>
      </c>
      <c r="G244" s="349"/>
      <c r="H244" s="349"/>
      <c r="I244" s="349"/>
      <c r="J244" s="41"/>
      <c r="K244" s="40"/>
      <c r="L244" s="40"/>
      <c r="M244" s="40"/>
      <c r="N244" s="40"/>
      <c r="O244" s="575" t="str">
        <f t="shared" si="40"/>
        <v/>
      </c>
      <c r="P244" s="575" t="str">
        <f t="shared" si="41"/>
        <v/>
      </c>
      <c r="Q244" s="35"/>
      <c r="R244" s="20" t="str">
        <f t="shared" si="42"/>
        <v/>
      </c>
      <c r="S244" s="20" t="str">
        <f t="shared" si="43"/>
        <v/>
      </c>
      <c r="T244" s="20" t="str">
        <f t="shared" si="44"/>
        <v/>
      </c>
      <c r="U244" s="20" t="str">
        <f t="shared" si="45"/>
        <v/>
      </c>
      <c r="V244" s="20" t="str">
        <f t="shared" si="46"/>
        <v/>
      </c>
      <c r="W244" s="20" t="str">
        <f t="shared" si="47"/>
        <v/>
      </c>
      <c r="X244" s="20" t="str">
        <f t="shared" si="48"/>
        <v/>
      </c>
      <c r="Y244" s="20" t="str">
        <f t="shared" si="49"/>
        <v/>
      </c>
      <c r="Z244" s="333" t="b">
        <f t="shared" si="50"/>
        <v>0</v>
      </c>
      <c r="AA244" s="219">
        <f t="shared" si="52"/>
        <v>1</v>
      </c>
    </row>
    <row r="245" spans="1:27" ht="15.75" x14ac:dyDescent="0.2">
      <c r="A245" s="216">
        <v>236</v>
      </c>
      <c r="B245" s="39"/>
      <c r="C245" s="39"/>
      <c r="D245" s="38"/>
      <c r="E245" s="40"/>
      <c r="F245" s="36" t="str">
        <f t="shared" si="51"/>
        <v/>
      </c>
      <c r="G245" s="349"/>
      <c r="H245" s="349"/>
      <c r="I245" s="349"/>
      <c r="J245" s="41"/>
      <c r="K245" s="40"/>
      <c r="L245" s="40"/>
      <c r="M245" s="40"/>
      <c r="N245" s="40"/>
      <c r="O245" s="575" t="str">
        <f t="shared" si="40"/>
        <v/>
      </c>
      <c r="P245" s="575" t="str">
        <f t="shared" si="41"/>
        <v/>
      </c>
      <c r="Q245" s="35"/>
      <c r="R245" s="20" t="str">
        <f t="shared" si="42"/>
        <v/>
      </c>
      <c r="S245" s="20" t="str">
        <f t="shared" si="43"/>
        <v/>
      </c>
      <c r="T245" s="20" t="str">
        <f t="shared" si="44"/>
        <v/>
      </c>
      <c r="U245" s="20" t="str">
        <f t="shared" si="45"/>
        <v/>
      </c>
      <c r="V245" s="20" t="str">
        <f t="shared" si="46"/>
        <v/>
      </c>
      <c r="W245" s="20" t="str">
        <f t="shared" si="47"/>
        <v/>
      </c>
      <c r="X245" s="20" t="str">
        <f t="shared" si="48"/>
        <v/>
      </c>
      <c r="Y245" s="20" t="str">
        <f t="shared" si="49"/>
        <v/>
      </c>
      <c r="Z245" s="333" t="b">
        <f t="shared" si="50"/>
        <v>0</v>
      </c>
      <c r="AA245" s="219">
        <f t="shared" si="52"/>
        <v>1</v>
      </c>
    </row>
    <row r="246" spans="1:27" ht="15.75" x14ac:dyDescent="0.2">
      <c r="A246" s="216">
        <v>237</v>
      </c>
      <c r="B246" s="39"/>
      <c r="C246" s="39"/>
      <c r="D246" s="38"/>
      <c r="E246" s="40"/>
      <c r="F246" s="36" t="str">
        <f t="shared" si="51"/>
        <v/>
      </c>
      <c r="G246" s="349"/>
      <c r="H246" s="349"/>
      <c r="I246" s="349"/>
      <c r="J246" s="41"/>
      <c r="K246" s="40"/>
      <c r="L246" s="40"/>
      <c r="M246" s="40"/>
      <c r="N246" s="40"/>
      <c r="O246" s="575" t="str">
        <f t="shared" si="40"/>
        <v/>
      </c>
      <c r="P246" s="575" t="str">
        <f t="shared" si="41"/>
        <v/>
      </c>
      <c r="Q246" s="35"/>
      <c r="R246" s="20" t="str">
        <f t="shared" si="42"/>
        <v/>
      </c>
      <c r="S246" s="20" t="str">
        <f t="shared" si="43"/>
        <v/>
      </c>
      <c r="T246" s="20" t="str">
        <f t="shared" si="44"/>
        <v/>
      </c>
      <c r="U246" s="20" t="str">
        <f t="shared" si="45"/>
        <v/>
      </c>
      <c r="V246" s="20" t="str">
        <f t="shared" si="46"/>
        <v/>
      </c>
      <c r="W246" s="20" t="str">
        <f t="shared" si="47"/>
        <v/>
      </c>
      <c r="X246" s="20" t="str">
        <f t="shared" si="48"/>
        <v/>
      </c>
      <c r="Y246" s="20" t="str">
        <f t="shared" si="49"/>
        <v/>
      </c>
      <c r="Z246" s="333" t="b">
        <f t="shared" si="50"/>
        <v>0</v>
      </c>
      <c r="AA246" s="219">
        <f t="shared" si="52"/>
        <v>1</v>
      </c>
    </row>
    <row r="247" spans="1:27" ht="15.75" x14ac:dyDescent="0.2">
      <c r="A247" s="216">
        <v>238</v>
      </c>
      <c r="B247" s="39"/>
      <c r="C247" s="39"/>
      <c r="D247" s="38"/>
      <c r="E247" s="40"/>
      <c r="F247" s="36" t="str">
        <f t="shared" si="51"/>
        <v/>
      </c>
      <c r="G247" s="349"/>
      <c r="H247" s="349"/>
      <c r="I247" s="349"/>
      <c r="J247" s="41"/>
      <c r="K247" s="40"/>
      <c r="L247" s="40"/>
      <c r="M247" s="40"/>
      <c r="N247" s="40"/>
      <c r="O247" s="575" t="str">
        <f t="shared" si="40"/>
        <v/>
      </c>
      <c r="P247" s="575" t="str">
        <f t="shared" si="41"/>
        <v/>
      </c>
      <c r="Q247" s="35"/>
      <c r="R247" s="20" t="str">
        <f t="shared" si="42"/>
        <v/>
      </c>
      <c r="S247" s="20" t="str">
        <f t="shared" si="43"/>
        <v/>
      </c>
      <c r="T247" s="20" t="str">
        <f t="shared" si="44"/>
        <v/>
      </c>
      <c r="U247" s="20" t="str">
        <f t="shared" si="45"/>
        <v/>
      </c>
      <c r="V247" s="20" t="str">
        <f t="shared" si="46"/>
        <v/>
      </c>
      <c r="W247" s="20" t="str">
        <f t="shared" si="47"/>
        <v/>
      </c>
      <c r="X247" s="20" t="str">
        <f t="shared" si="48"/>
        <v/>
      </c>
      <c r="Y247" s="20" t="str">
        <f t="shared" si="49"/>
        <v/>
      </c>
      <c r="Z247" s="333" t="b">
        <f t="shared" si="50"/>
        <v>0</v>
      </c>
      <c r="AA247" s="219">
        <f t="shared" si="52"/>
        <v>1</v>
      </c>
    </row>
    <row r="248" spans="1:27" ht="15.75" x14ac:dyDescent="0.2">
      <c r="A248" s="216">
        <v>239</v>
      </c>
      <c r="B248" s="39"/>
      <c r="C248" s="39"/>
      <c r="D248" s="38"/>
      <c r="E248" s="40"/>
      <c r="F248" s="36" t="str">
        <f t="shared" si="51"/>
        <v/>
      </c>
      <c r="G248" s="349"/>
      <c r="H248" s="349"/>
      <c r="I248" s="349"/>
      <c r="J248" s="41"/>
      <c r="K248" s="40"/>
      <c r="L248" s="40"/>
      <c r="M248" s="40"/>
      <c r="N248" s="40"/>
      <c r="O248" s="575" t="str">
        <f t="shared" si="40"/>
        <v/>
      </c>
      <c r="P248" s="575" t="str">
        <f t="shared" si="41"/>
        <v/>
      </c>
      <c r="Q248" s="35"/>
      <c r="R248" s="20" t="str">
        <f t="shared" si="42"/>
        <v/>
      </c>
      <c r="S248" s="20" t="str">
        <f t="shared" si="43"/>
        <v/>
      </c>
      <c r="T248" s="20" t="str">
        <f t="shared" si="44"/>
        <v/>
      </c>
      <c r="U248" s="20" t="str">
        <f t="shared" si="45"/>
        <v/>
      </c>
      <c r="V248" s="20" t="str">
        <f t="shared" si="46"/>
        <v/>
      </c>
      <c r="W248" s="20" t="str">
        <f t="shared" si="47"/>
        <v/>
      </c>
      <c r="X248" s="20" t="str">
        <f t="shared" si="48"/>
        <v/>
      </c>
      <c r="Y248" s="20" t="str">
        <f t="shared" si="49"/>
        <v/>
      </c>
      <c r="Z248" s="333" t="b">
        <f t="shared" si="50"/>
        <v>0</v>
      </c>
      <c r="AA248" s="219">
        <f t="shared" si="52"/>
        <v>1</v>
      </c>
    </row>
    <row r="249" spans="1:27" ht="15.75" x14ac:dyDescent="0.2">
      <c r="A249" s="216">
        <v>240</v>
      </c>
      <c r="B249" s="39"/>
      <c r="C249" s="39"/>
      <c r="D249" s="38"/>
      <c r="E249" s="40"/>
      <c r="F249" s="36" t="str">
        <f t="shared" si="51"/>
        <v/>
      </c>
      <c r="G249" s="349"/>
      <c r="H249" s="349"/>
      <c r="I249" s="349"/>
      <c r="J249" s="41"/>
      <c r="K249" s="40"/>
      <c r="L249" s="40"/>
      <c r="M249" s="40"/>
      <c r="N249" s="40"/>
      <c r="O249" s="575" t="str">
        <f t="shared" si="40"/>
        <v/>
      </c>
      <c r="P249" s="575" t="str">
        <f t="shared" si="41"/>
        <v/>
      </c>
      <c r="Q249" s="35"/>
      <c r="R249" s="20" t="str">
        <f t="shared" si="42"/>
        <v/>
      </c>
      <c r="S249" s="20" t="str">
        <f t="shared" si="43"/>
        <v/>
      </c>
      <c r="T249" s="20" t="str">
        <f t="shared" si="44"/>
        <v/>
      </c>
      <c r="U249" s="20" t="str">
        <f t="shared" si="45"/>
        <v/>
      </c>
      <c r="V249" s="20" t="str">
        <f t="shared" si="46"/>
        <v/>
      </c>
      <c r="W249" s="20" t="str">
        <f t="shared" si="47"/>
        <v/>
      </c>
      <c r="X249" s="20" t="str">
        <f t="shared" si="48"/>
        <v/>
      </c>
      <c r="Y249" s="20" t="str">
        <f t="shared" si="49"/>
        <v/>
      </c>
      <c r="Z249" s="333" t="b">
        <f t="shared" si="50"/>
        <v>0</v>
      </c>
      <c r="AA249" s="219">
        <f t="shared" si="52"/>
        <v>1</v>
      </c>
    </row>
    <row r="250" spans="1:27" ht="15.75" x14ac:dyDescent="0.2">
      <c r="A250" s="216">
        <v>241</v>
      </c>
      <c r="B250" s="39"/>
      <c r="C250" s="39"/>
      <c r="D250" s="38"/>
      <c r="E250" s="40"/>
      <c r="F250" s="36" t="str">
        <f t="shared" si="51"/>
        <v/>
      </c>
      <c r="G250" s="349"/>
      <c r="H250" s="349"/>
      <c r="I250" s="349"/>
      <c r="J250" s="41"/>
      <c r="K250" s="40"/>
      <c r="L250" s="40"/>
      <c r="M250" s="40"/>
      <c r="N250" s="40"/>
      <c r="O250" s="575" t="str">
        <f t="shared" si="40"/>
        <v/>
      </c>
      <c r="P250" s="575" t="str">
        <f t="shared" si="41"/>
        <v/>
      </c>
      <c r="Q250" s="35"/>
      <c r="R250" s="20" t="str">
        <f t="shared" si="42"/>
        <v/>
      </c>
      <c r="S250" s="20" t="str">
        <f t="shared" si="43"/>
        <v/>
      </c>
      <c r="T250" s="20" t="str">
        <f t="shared" si="44"/>
        <v/>
      </c>
      <c r="U250" s="20" t="str">
        <f t="shared" si="45"/>
        <v/>
      </c>
      <c r="V250" s="20" t="str">
        <f t="shared" si="46"/>
        <v/>
      </c>
      <c r="W250" s="20" t="str">
        <f t="shared" si="47"/>
        <v/>
      </c>
      <c r="X250" s="20" t="str">
        <f t="shared" si="48"/>
        <v/>
      </c>
      <c r="Y250" s="20" t="str">
        <f t="shared" si="49"/>
        <v/>
      </c>
      <c r="Z250" s="333" t="b">
        <f t="shared" si="50"/>
        <v>0</v>
      </c>
      <c r="AA250" s="219">
        <f t="shared" si="52"/>
        <v>1</v>
      </c>
    </row>
    <row r="251" spans="1:27" ht="15.75" x14ac:dyDescent="0.2">
      <c r="A251" s="216">
        <v>242</v>
      </c>
      <c r="B251" s="39"/>
      <c r="C251" s="39"/>
      <c r="D251" s="38"/>
      <c r="E251" s="40"/>
      <c r="F251" s="36" t="str">
        <f t="shared" si="51"/>
        <v/>
      </c>
      <c r="G251" s="349"/>
      <c r="H251" s="349"/>
      <c r="I251" s="349"/>
      <c r="J251" s="41"/>
      <c r="K251" s="40"/>
      <c r="L251" s="40"/>
      <c r="M251" s="40"/>
      <c r="N251" s="40"/>
      <c r="O251" s="575" t="str">
        <f t="shared" si="40"/>
        <v/>
      </c>
      <c r="P251" s="575" t="str">
        <f t="shared" si="41"/>
        <v/>
      </c>
      <c r="Q251" s="35"/>
      <c r="R251" s="20" t="str">
        <f t="shared" si="42"/>
        <v/>
      </c>
      <c r="S251" s="20" t="str">
        <f t="shared" si="43"/>
        <v/>
      </c>
      <c r="T251" s="20" t="str">
        <f t="shared" si="44"/>
        <v/>
      </c>
      <c r="U251" s="20" t="str">
        <f t="shared" si="45"/>
        <v/>
      </c>
      <c r="V251" s="20" t="str">
        <f t="shared" si="46"/>
        <v/>
      </c>
      <c r="W251" s="20" t="str">
        <f t="shared" si="47"/>
        <v/>
      </c>
      <c r="X251" s="20" t="str">
        <f t="shared" si="48"/>
        <v/>
      </c>
      <c r="Y251" s="20" t="str">
        <f t="shared" si="49"/>
        <v/>
      </c>
      <c r="Z251" s="333" t="b">
        <f t="shared" si="50"/>
        <v>0</v>
      </c>
      <c r="AA251" s="219">
        <f t="shared" si="52"/>
        <v>1</v>
      </c>
    </row>
    <row r="252" spans="1:27" ht="15.75" x14ac:dyDescent="0.2">
      <c r="A252" s="216">
        <v>243</v>
      </c>
      <c r="B252" s="39"/>
      <c r="C252" s="39"/>
      <c r="D252" s="38"/>
      <c r="E252" s="40"/>
      <c r="F252" s="36" t="str">
        <f t="shared" si="51"/>
        <v/>
      </c>
      <c r="G252" s="349"/>
      <c r="H252" s="349"/>
      <c r="I252" s="349"/>
      <c r="J252" s="41"/>
      <c r="K252" s="40"/>
      <c r="L252" s="40"/>
      <c r="M252" s="40"/>
      <c r="N252" s="40"/>
      <c r="O252" s="575" t="str">
        <f t="shared" si="40"/>
        <v/>
      </c>
      <c r="P252" s="575" t="str">
        <f t="shared" si="41"/>
        <v/>
      </c>
      <c r="Q252" s="35"/>
      <c r="R252" s="20" t="str">
        <f t="shared" si="42"/>
        <v/>
      </c>
      <c r="S252" s="20" t="str">
        <f t="shared" si="43"/>
        <v/>
      </c>
      <c r="T252" s="20" t="str">
        <f t="shared" si="44"/>
        <v/>
      </c>
      <c r="U252" s="20" t="str">
        <f t="shared" si="45"/>
        <v/>
      </c>
      <c r="V252" s="20" t="str">
        <f t="shared" si="46"/>
        <v/>
      </c>
      <c r="W252" s="20" t="str">
        <f t="shared" si="47"/>
        <v/>
      </c>
      <c r="X252" s="20" t="str">
        <f t="shared" si="48"/>
        <v/>
      </c>
      <c r="Y252" s="20" t="str">
        <f t="shared" si="49"/>
        <v/>
      </c>
      <c r="Z252" s="333" t="b">
        <f t="shared" si="50"/>
        <v>0</v>
      </c>
      <c r="AA252" s="219">
        <f t="shared" si="52"/>
        <v>1</v>
      </c>
    </row>
    <row r="253" spans="1:27" ht="15.75" x14ac:dyDescent="0.2">
      <c r="A253" s="216">
        <v>244</v>
      </c>
      <c r="B253" s="39"/>
      <c r="C253" s="39"/>
      <c r="D253" s="38"/>
      <c r="E253" s="40"/>
      <c r="F253" s="36" t="str">
        <f t="shared" si="51"/>
        <v/>
      </c>
      <c r="G253" s="349"/>
      <c r="H253" s="349"/>
      <c r="I253" s="349"/>
      <c r="J253" s="41"/>
      <c r="K253" s="40"/>
      <c r="L253" s="40"/>
      <c r="M253" s="40"/>
      <c r="N253" s="40"/>
      <c r="O253" s="575" t="str">
        <f t="shared" si="40"/>
        <v/>
      </c>
      <c r="P253" s="575" t="str">
        <f t="shared" si="41"/>
        <v/>
      </c>
      <c r="Q253" s="35"/>
      <c r="R253" s="20" t="str">
        <f t="shared" si="42"/>
        <v/>
      </c>
      <c r="S253" s="20" t="str">
        <f t="shared" si="43"/>
        <v/>
      </c>
      <c r="T253" s="20" t="str">
        <f t="shared" si="44"/>
        <v/>
      </c>
      <c r="U253" s="20" t="str">
        <f t="shared" si="45"/>
        <v/>
      </c>
      <c r="V253" s="20" t="str">
        <f t="shared" si="46"/>
        <v/>
      </c>
      <c r="W253" s="20" t="str">
        <f t="shared" si="47"/>
        <v/>
      </c>
      <c r="X253" s="20" t="str">
        <f t="shared" si="48"/>
        <v/>
      </c>
      <c r="Y253" s="20" t="str">
        <f t="shared" si="49"/>
        <v/>
      </c>
      <c r="Z253" s="333" t="b">
        <f t="shared" si="50"/>
        <v>0</v>
      </c>
      <c r="AA253" s="219">
        <f t="shared" si="52"/>
        <v>1</v>
      </c>
    </row>
    <row r="254" spans="1:27" ht="15.75" x14ac:dyDescent="0.2">
      <c r="A254" s="216">
        <v>245</v>
      </c>
      <c r="B254" s="39"/>
      <c r="C254" s="39"/>
      <c r="D254" s="38"/>
      <c r="E254" s="40"/>
      <c r="F254" s="36" t="str">
        <f t="shared" si="51"/>
        <v/>
      </c>
      <c r="G254" s="349"/>
      <c r="H254" s="349"/>
      <c r="I254" s="349"/>
      <c r="J254" s="41"/>
      <c r="K254" s="40"/>
      <c r="L254" s="40"/>
      <c r="M254" s="40"/>
      <c r="N254" s="40"/>
      <c r="O254" s="575" t="str">
        <f t="shared" si="40"/>
        <v/>
      </c>
      <c r="P254" s="575" t="str">
        <f t="shared" si="41"/>
        <v/>
      </c>
      <c r="Q254" s="35"/>
      <c r="R254" s="20" t="str">
        <f t="shared" si="42"/>
        <v/>
      </c>
      <c r="S254" s="20" t="str">
        <f t="shared" si="43"/>
        <v/>
      </c>
      <c r="T254" s="20" t="str">
        <f t="shared" si="44"/>
        <v/>
      </c>
      <c r="U254" s="20" t="str">
        <f t="shared" si="45"/>
        <v/>
      </c>
      <c r="V254" s="20" t="str">
        <f t="shared" si="46"/>
        <v/>
      </c>
      <c r="W254" s="20" t="str">
        <f t="shared" si="47"/>
        <v/>
      </c>
      <c r="X254" s="20" t="str">
        <f t="shared" si="48"/>
        <v/>
      </c>
      <c r="Y254" s="20" t="str">
        <f t="shared" si="49"/>
        <v/>
      </c>
      <c r="Z254" s="333" t="b">
        <f t="shared" si="50"/>
        <v>0</v>
      </c>
      <c r="AA254" s="219">
        <f t="shared" si="52"/>
        <v>1</v>
      </c>
    </row>
    <row r="255" spans="1:27" ht="15.75" x14ac:dyDescent="0.2">
      <c r="A255" s="216">
        <v>246</v>
      </c>
      <c r="B255" s="39"/>
      <c r="C255" s="39"/>
      <c r="D255" s="38"/>
      <c r="E255" s="40"/>
      <c r="F255" s="36" t="str">
        <f t="shared" si="51"/>
        <v/>
      </c>
      <c r="G255" s="349"/>
      <c r="H255" s="349"/>
      <c r="I255" s="349"/>
      <c r="J255" s="41"/>
      <c r="K255" s="40"/>
      <c r="L255" s="40"/>
      <c r="M255" s="40"/>
      <c r="N255" s="40"/>
      <c r="O255" s="575" t="str">
        <f t="shared" si="40"/>
        <v/>
      </c>
      <c r="P255" s="575" t="str">
        <f t="shared" si="41"/>
        <v/>
      </c>
      <c r="Q255" s="35"/>
      <c r="R255" s="20" t="str">
        <f t="shared" si="42"/>
        <v/>
      </c>
      <c r="S255" s="20" t="str">
        <f t="shared" si="43"/>
        <v/>
      </c>
      <c r="T255" s="20" t="str">
        <f t="shared" si="44"/>
        <v/>
      </c>
      <c r="U255" s="20" t="str">
        <f t="shared" si="45"/>
        <v/>
      </c>
      <c r="V255" s="20" t="str">
        <f t="shared" si="46"/>
        <v/>
      </c>
      <c r="W255" s="20" t="str">
        <f t="shared" si="47"/>
        <v/>
      </c>
      <c r="X255" s="20" t="str">
        <f t="shared" si="48"/>
        <v/>
      </c>
      <c r="Y255" s="20" t="str">
        <f t="shared" si="49"/>
        <v/>
      </c>
      <c r="Z255" s="333" t="b">
        <f t="shared" si="50"/>
        <v>0</v>
      </c>
      <c r="AA255" s="219">
        <f t="shared" si="52"/>
        <v>1</v>
      </c>
    </row>
    <row r="256" spans="1:27" ht="15.75" x14ac:dyDescent="0.2">
      <c r="A256" s="216">
        <v>247</v>
      </c>
      <c r="B256" s="39"/>
      <c r="C256" s="39"/>
      <c r="D256" s="38"/>
      <c r="E256" s="40"/>
      <c r="F256" s="36" t="str">
        <f t="shared" si="51"/>
        <v/>
      </c>
      <c r="G256" s="349"/>
      <c r="H256" s="349"/>
      <c r="I256" s="349"/>
      <c r="J256" s="41"/>
      <c r="K256" s="40"/>
      <c r="L256" s="40"/>
      <c r="M256" s="40"/>
      <c r="N256" s="40"/>
      <c r="O256" s="575" t="str">
        <f t="shared" si="40"/>
        <v/>
      </c>
      <c r="P256" s="575" t="str">
        <f t="shared" si="41"/>
        <v/>
      </c>
      <c r="Q256" s="35"/>
      <c r="R256" s="20" t="str">
        <f t="shared" si="42"/>
        <v/>
      </c>
      <c r="S256" s="20" t="str">
        <f t="shared" si="43"/>
        <v/>
      </c>
      <c r="T256" s="20" t="str">
        <f t="shared" si="44"/>
        <v/>
      </c>
      <c r="U256" s="20" t="str">
        <f t="shared" si="45"/>
        <v/>
      </c>
      <c r="V256" s="20" t="str">
        <f t="shared" si="46"/>
        <v/>
      </c>
      <c r="W256" s="20" t="str">
        <f t="shared" si="47"/>
        <v/>
      </c>
      <c r="X256" s="20" t="str">
        <f t="shared" si="48"/>
        <v/>
      </c>
      <c r="Y256" s="20" t="str">
        <f t="shared" si="49"/>
        <v/>
      </c>
      <c r="Z256" s="333" t="b">
        <f t="shared" si="50"/>
        <v>0</v>
      </c>
      <c r="AA256" s="219">
        <f t="shared" si="52"/>
        <v>1</v>
      </c>
    </row>
    <row r="257" spans="1:27" ht="15.75" x14ac:dyDescent="0.2">
      <c r="A257" s="216">
        <v>248</v>
      </c>
      <c r="B257" s="39"/>
      <c r="C257" s="39"/>
      <c r="D257" s="38"/>
      <c r="E257" s="40"/>
      <c r="F257" s="36" t="str">
        <f t="shared" si="51"/>
        <v/>
      </c>
      <c r="G257" s="349"/>
      <c r="H257" s="349"/>
      <c r="I257" s="349"/>
      <c r="J257" s="41"/>
      <c r="K257" s="40"/>
      <c r="L257" s="40"/>
      <c r="M257" s="40"/>
      <c r="N257" s="40"/>
      <c r="O257" s="575" t="str">
        <f t="shared" si="40"/>
        <v/>
      </c>
      <c r="P257" s="575" t="str">
        <f t="shared" si="41"/>
        <v/>
      </c>
      <c r="Q257" s="35"/>
      <c r="R257" s="20" t="str">
        <f t="shared" si="42"/>
        <v/>
      </c>
      <c r="S257" s="20" t="str">
        <f t="shared" si="43"/>
        <v/>
      </c>
      <c r="T257" s="20" t="str">
        <f t="shared" si="44"/>
        <v/>
      </c>
      <c r="U257" s="20" t="str">
        <f t="shared" si="45"/>
        <v/>
      </c>
      <c r="V257" s="20" t="str">
        <f t="shared" si="46"/>
        <v/>
      </c>
      <c r="W257" s="20" t="str">
        <f t="shared" si="47"/>
        <v/>
      </c>
      <c r="X257" s="20" t="str">
        <f t="shared" si="48"/>
        <v/>
      </c>
      <c r="Y257" s="20" t="str">
        <f t="shared" si="49"/>
        <v/>
      </c>
      <c r="Z257" s="333" t="b">
        <f t="shared" si="50"/>
        <v>0</v>
      </c>
      <c r="AA257" s="219">
        <f t="shared" si="52"/>
        <v>1</v>
      </c>
    </row>
    <row r="258" spans="1:27" ht="15.75" x14ac:dyDescent="0.2">
      <c r="A258" s="216">
        <v>249</v>
      </c>
      <c r="B258" s="39"/>
      <c r="C258" s="39"/>
      <c r="D258" s="38"/>
      <c r="E258" s="40"/>
      <c r="F258" s="36" t="str">
        <f t="shared" si="51"/>
        <v/>
      </c>
      <c r="G258" s="349"/>
      <c r="H258" s="349"/>
      <c r="I258" s="349"/>
      <c r="J258" s="41"/>
      <c r="K258" s="40"/>
      <c r="L258" s="40"/>
      <c r="M258" s="40"/>
      <c r="N258" s="40"/>
      <c r="O258" s="575" t="str">
        <f t="shared" si="40"/>
        <v/>
      </c>
      <c r="P258" s="575" t="str">
        <f t="shared" si="41"/>
        <v/>
      </c>
      <c r="Q258" s="35"/>
      <c r="R258" s="20" t="str">
        <f t="shared" si="42"/>
        <v/>
      </c>
      <c r="S258" s="20" t="str">
        <f t="shared" si="43"/>
        <v/>
      </c>
      <c r="T258" s="20" t="str">
        <f t="shared" si="44"/>
        <v/>
      </c>
      <c r="U258" s="20" t="str">
        <f t="shared" si="45"/>
        <v/>
      </c>
      <c r="V258" s="20" t="str">
        <f t="shared" si="46"/>
        <v/>
      </c>
      <c r="W258" s="20" t="str">
        <f t="shared" si="47"/>
        <v/>
      </c>
      <c r="X258" s="20" t="str">
        <f t="shared" si="48"/>
        <v/>
      </c>
      <c r="Y258" s="20" t="str">
        <f t="shared" si="49"/>
        <v/>
      </c>
      <c r="Z258" s="333" t="b">
        <f t="shared" si="50"/>
        <v>0</v>
      </c>
      <c r="AA258" s="219">
        <f t="shared" si="52"/>
        <v>1</v>
      </c>
    </row>
    <row r="259" spans="1:27" ht="15.75" x14ac:dyDescent="0.2">
      <c r="A259" s="216">
        <v>250</v>
      </c>
      <c r="B259" s="39"/>
      <c r="C259" s="39"/>
      <c r="D259" s="38"/>
      <c r="E259" s="40"/>
      <c r="F259" s="36" t="str">
        <f t="shared" si="51"/>
        <v/>
      </c>
      <c r="G259" s="349"/>
      <c r="H259" s="349"/>
      <c r="I259" s="349"/>
      <c r="J259" s="41"/>
      <c r="K259" s="40"/>
      <c r="L259" s="40"/>
      <c r="M259" s="40"/>
      <c r="N259" s="40"/>
      <c r="O259" s="575" t="str">
        <f t="shared" si="40"/>
        <v/>
      </c>
      <c r="P259" s="575" t="str">
        <f t="shared" si="41"/>
        <v/>
      </c>
      <c r="Q259" s="35"/>
      <c r="R259" s="20" t="str">
        <f t="shared" si="42"/>
        <v/>
      </c>
      <c r="S259" s="20" t="str">
        <f t="shared" si="43"/>
        <v/>
      </c>
      <c r="T259" s="20" t="str">
        <f t="shared" si="44"/>
        <v/>
      </c>
      <c r="U259" s="20" t="str">
        <f t="shared" si="45"/>
        <v/>
      </c>
      <c r="V259" s="20" t="str">
        <f t="shared" si="46"/>
        <v/>
      </c>
      <c r="W259" s="20" t="str">
        <f t="shared" si="47"/>
        <v/>
      </c>
      <c r="X259" s="20" t="str">
        <f t="shared" si="48"/>
        <v/>
      </c>
      <c r="Y259" s="20" t="str">
        <f t="shared" si="49"/>
        <v/>
      </c>
      <c r="Z259" s="333" t="b">
        <f t="shared" si="50"/>
        <v>0</v>
      </c>
      <c r="AA259" s="219">
        <f t="shared" si="52"/>
        <v>1</v>
      </c>
    </row>
  </sheetData>
  <sheetProtection password="CA41" sheet="1" objects="1" scenarios="1" formatCells="0" formatColumns="0" formatRows="0"/>
  <mergeCells count="14">
    <mergeCell ref="AA7:AA8"/>
    <mergeCell ref="A5:Q5"/>
    <mergeCell ref="A4:Q4"/>
    <mergeCell ref="Z7:Z8"/>
    <mergeCell ref="A7:A8"/>
    <mergeCell ref="B7:B8"/>
    <mergeCell ref="C7:C8"/>
    <mergeCell ref="D7:D8"/>
    <mergeCell ref="E7:E8"/>
    <mergeCell ref="J7:J8"/>
    <mergeCell ref="K7:N7"/>
    <mergeCell ref="Q7:Q8"/>
    <mergeCell ref="R7:U7"/>
    <mergeCell ref="V7:Y7"/>
  </mergeCells>
  <pageMargins left="0.59055118110236227" right="0.59055118110236227" top="0.74803149606299213" bottom="0.86614173228346458" header="0.31496062992125984" footer="0.31496062992125984"/>
  <pageSetup paperSize="9" scale="58" fitToHeight="100" orientation="landscape" r:id="rId1"/>
  <headerFooter>
    <oddFooter xml:space="preserve">&amp;LConfirm datele
Director de departament
&amp;RCandidat
</oddFooter>
  </headerFooter>
  <colBreaks count="1" manualBreakCount="1">
    <brk id="1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workbookViewId="0">
      <selection activeCell="B11" sqref="B11"/>
    </sheetView>
  </sheetViews>
  <sheetFormatPr defaultRowHeight="15" x14ac:dyDescent="0.25"/>
  <cols>
    <col min="1" max="1" width="15.5703125" bestFit="1" customWidth="1"/>
  </cols>
  <sheetData>
    <row r="1" spans="1:10" x14ac:dyDescent="0.25">
      <c r="A1" s="201" t="s">
        <v>655</v>
      </c>
      <c r="C1" s="201" t="s">
        <v>651</v>
      </c>
      <c r="F1" s="201" t="s">
        <v>666</v>
      </c>
      <c r="J1" s="201" t="s">
        <v>677</v>
      </c>
    </row>
    <row r="2" spans="1:10" x14ac:dyDescent="0.25">
      <c r="A2" t="s">
        <v>656</v>
      </c>
      <c r="C2" t="s">
        <v>665</v>
      </c>
      <c r="F2" t="s">
        <v>667</v>
      </c>
      <c r="J2" t="s">
        <v>678</v>
      </c>
    </row>
    <row r="3" spans="1:10" x14ac:dyDescent="0.25">
      <c r="A3" t="s">
        <v>657</v>
      </c>
      <c r="C3" t="s">
        <v>664</v>
      </c>
      <c r="F3" t="s">
        <v>668</v>
      </c>
      <c r="J3" t="s">
        <v>679</v>
      </c>
    </row>
    <row r="4" spans="1:10" x14ac:dyDescent="0.25">
      <c r="A4" t="s">
        <v>658</v>
      </c>
      <c r="F4" t="s">
        <v>669</v>
      </c>
      <c r="J4" t="s">
        <v>680</v>
      </c>
    </row>
    <row r="5" spans="1:10" x14ac:dyDescent="0.25">
      <c r="A5" t="s">
        <v>659</v>
      </c>
      <c r="F5" t="s">
        <v>670</v>
      </c>
      <c r="J5" t="s">
        <v>681</v>
      </c>
    </row>
    <row r="6" spans="1:10" x14ac:dyDescent="0.25">
      <c r="F6" t="s">
        <v>671</v>
      </c>
      <c r="J6" t="s">
        <v>682</v>
      </c>
    </row>
    <row r="7" spans="1:10" x14ac:dyDescent="0.25">
      <c r="F7" t="s">
        <v>672</v>
      </c>
      <c r="J7" t="s">
        <v>683</v>
      </c>
    </row>
    <row r="8" spans="1:10" x14ac:dyDescent="0.25">
      <c r="F8" t="s">
        <v>673</v>
      </c>
      <c r="J8" t="s">
        <v>684</v>
      </c>
    </row>
    <row r="9" spans="1:10" x14ac:dyDescent="0.25">
      <c r="A9" t="s">
        <v>703</v>
      </c>
      <c r="F9" t="s">
        <v>674</v>
      </c>
      <c r="J9" t="s">
        <v>685</v>
      </c>
    </row>
    <row r="10" spans="1:10" x14ac:dyDescent="0.25">
      <c r="A10" t="s">
        <v>704</v>
      </c>
      <c r="B10">
        <v>2011</v>
      </c>
      <c r="F10" t="s">
        <v>675</v>
      </c>
      <c r="J10" t="s">
        <v>686</v>
      </c>
    </row>
    <row r="11" spans="1:10" x14ac:dyDescent="0.25">
      <c r="A11" t="s">
        <v>705</v>
      </c>
      <c r="B11">
        <v>2015</v>
      </c>
      <c r="F11" t="s">
        <v>676</v>
      </c>
      <c r="J11" t="s">
        <v>687</v>
      </c>
    </row>
    <row r="12" spans="1:10" x14ac:dyDescent="0.25">
      <c r="A12" t="s">
        <v>706</v>
      </c>
      <c r="B12">
        <f>an_final-an_initial+1</f>
        <v>5</v>
      </c>
      <c r="J12" t="s">
        <v>688</v>
      </c>
    </row>
    <row r="13" spans="1:10" x14ac:dyDescent="0.25">
      <c r="J13" t="s">
        <v>689</v>
      </c>
    </row>
    <row r="14" spans="1:10" x14ac:dyDescent="0.25">
      <c r="J14" t="s">
        <v>690</v>
      </c>
    </row>
    <row r="15" spans="1:10" x14ac:dyDescent="0.25">
      <c r="J15" t="s">
        <v>691</v>
      </c>
    </row>
    <row r="16" spans="1:10" x14ac:dyDescent="0.25">
      <c r="J16" t="s">
        <v>692</v>
      </c>
    </row>
    <row r="17" spans="10:10" x14ac:dyDescent="0.25">
      <c r="J17" t="s">
        <v>693</v>
      </c>
    </row>
    <row r="18" spans="10:10" x14ac:dyDescent="0.25">
      <c r="J18" t="s">
        <v>694</v>
      </c>
    </row>
    <row r="19" spans="10:10" x14ac:dyDescent="0.25">
      <c r="J19" t="s">
        <v>695</v>
      </c>
    </row>
    <row r="20" spans="10:10" x14ac:dyDescent="0.25">
      <c r="J20" t="s">
        <v>696</v>
      </c>
    </row>
    <row r="21" spans="10:10" x14ac:dyDescent="0.25">
      <c r="J21" t="s">
        <v>697</v>
      </c>
    </row>
    <row r="22" spans="10:10" x14ac:dyDescent="0.25">
      <c r="J22" t="s">
        <v>698</v>
      </c>
    </row>
    <row r="23" spans="10:10" x14ac:dyDescent="0.25">
      <c r="J23" t="s">
        <v>699</v>
      </c>
    </row>
    <row r="24" spans="10:10" x14ac:dyDescent="0.25">
      <c r="J24" t="s">
        <v>700</v>
      </c>
    </row>
    <row r="25" spans="10:10" x14ac:dyDescent="0.25">
      <c r="J25" t="s">
        <v>701</v>
      </c>
    </row>
    <row r="26" spans="10:10" x14ac:dyDescent="0.25">
      <c r="J26" t="s">
        <v>702</v>
      </c>
    </row>
  </sheetData>
  <sheetProtection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F259"/>
  <sheetViews>
    <sheetView zoomScaleNormal="100" zoomScalePageLayoutView="68" workbookViewId="0">
      <selection activeCell="R1" sqref="R1:AC1048576"/>
    </sheetView>
  </sheetViews>
  <sheetFormatPr defaultRowHeight="15.75" x14ac:dyDescent="0.25"/>
  <cols>
    <col min="1" max="1" width="5.7109375" style="433" customWidth="1"/>
    <col min="2" max="2" width="38" style="322" customWidth="1"/>
    <col min="3" max="3" width="35.7109375" style="322" customWidth="1"/>
    <col min="4" max="4" width="15.28515625" style="329" customWidth="1"/>
    <col min="5" max="5" width="14.85546875" style="329" customWidth="1"/>
    <col min="6" max="6" width="9.7109375" style="434" customWidth="1"/>
    <col min="7" max="9" width="12.7109375" style="351" customWidth="1"/>
    <col min="10" max="10" width="12.7109375" style="434" customWidth="1"/>
    <col min="11" max="14" width="8.7109375" style="434" customWidth="1"/>
    <col min="15" max="15" width="13.7109375" style="403" customWidth="1"/>
    <col min="16" max="16" width="13.7109375" style="403" hidden="1" customWidth="1"/>
    <col min="17" max="17" width="26" style="312" customWidth="1"/>
    <col min="18" max="25" width="6.7109375" style="312" hidden="1" customWidth="1"/>
    <col min="26" max="26" width="12.85546875" style="400" hidden="1" customWidth="1"/>
    <col min="27" max="27" width="10.7109375" style="380" hidden="1" customWidth="1"/>
    <col min="28" max="29" width="9.140625" style="294" hidden="1" customWidth="1"/>
    <col min="30" max="32" width="9.140625" style="294" customWidth="1"/>
    <col min="33" max="35" width="9.140625" style="322" customWidth="1"/>
    <col min="36" max="16384" width="9.140625" style="322"/>
  </cols>
  <sheetData>
    <row r="1" spans="1:32" s="318" customFormat="1" x14ac:dyDescent="0.2">
      <c r="A1" s="611" t="s">
        <v>650</v>
      </c>
      <c r="E1" s="319"/>
      <c r="F1" s="319"/>
      <c r="H1" s="320"/>
      <c r="I1" s="321"/>
      <c r="K1" s="287"/>
      <c r="L1" s="287"/>
      <c r="M1" s="291"/>
      <c r="N1" s="291"/>
      <c r="O1" s="291"/>
      <c r="P1" s="291"/>
      <c r="Q1" s="287"/>
      <c r="R1" s="287"/>
    </row>
    <row r="2" spans="1:32" s="318" customFormat="1" x14ac:dyDescent="0.2">
      <c r="A2" s="611" t="str">
        <f>IF(ISBLANK(facultate), IF(ISBLANK(departament),"","Departament " &amp; departament), "Facultatea " &amp; facultate)</f>
        <v/>
      </c>
      <c r="E2" s="319"/>
      <c r="F2" s="319"/>
      <c r="H2" s="320"/>
      <c r="I2" s="321"/>
      <c r="K2" s="287"/>
      <c r="L2" s="287"/>
      <c r="M2" s="291"/>
      <c r="N2" s="291"/>
      <c r="O2" s="291"/>
      <c r="P2" s="291"/>
      <c r="Q2" s="287"/>
      <c r="R2" s="287"/>
    </row>
    <row r="3" spans="1:32" s="318" customFormat="1" x14ac:dyDescent="0.2">
      <c r="A3" s="611" t="str">
        <f>IF(ISBLANK(departament),"","Departamentul " &amp; departament)</f>
        <v/>
      </c>
      <c r="E3" s="319"/>
      <c r="F3" s="319"/>
      <c r="H3" s="320"/>
      <c r="I3" s="321"/>
      <c r="K3" s="287"/>
      <c r="L3" s="287"/>
      <c r="M3" s="291"/>
      <c r="N3" s="291"/>
      <c r="O3" s="291"/>
      <c r="P3" s="291"/>
      <c r="Q3" s="287"/>
      <c r="R3" s="287"/>
    </row>
    <row r="4" spans="1:32" s="294" customFormat="1" x14ac:dyDescent="0.25">
      <c r="A4" s="882" t="s">
        <v>84</v>
      </c>
      <c r="B4" s="882"/>
      <c r="C4" s="882"/>
      <c r="D4" s="882"/>
      <c r="E4" s="882"/>
      <c r="F4" s="882"/>
      <c r="G4" s="882"/>
      <c r="H4" s="882"/>
      <c r="I4" s="882"/>
      <c r="J4" s="882"/>
      <c r="K4" s="882"/>
      <c r="L4" s="882"/>
      <c r="M4" s="882"/>
      <c r="N4" s="882"/>
      <c r="O4" s="882"/>
      <c r="P4" s="882"/>
      <c r="Q4" s="882"/>
      <c r="R4" s="312"/>
      <c r="S4" s="312"/>
      <c r="T4" s="312"/>
      <c r="U4" s="312"/>
      <c r="V4" s="312"/>
      <c r="W4" s="312"/>
      <c r="X4" s="312"/>
      <c r="Y4" s="312"/>
      <c r="Z4" s="400"/>
      <c r="AA4" s="376"/>
    </row>
    <row r="5" spans="1:32" s="294" customFormat="1" x14ac:dyDescent="0.25">
      <c r="A5" s="882" t="s">
        <v>456</v>
      </c>
      <c r="B5" s="882"/>
      <c r="C5" s="882"/>
      <c r="D5" s="882"/>
      <c r="E5" s="882"/>
      <c r="F5" s="882"/>
      <c r="G5" s="882"/>
      <c r="H5" s="882"/>
      <c r="I5" s="882"/>
      <c r="J5" s="882"/>
      <c r="K5" s="882"/>
      <c r="L5" s="882"/>
      <c r="M5" s="882"/>
      <c r="N5" s="882"/>
      <c r="O5" s="882"/>
      <c r="P5" s="882"/>
      <c r="Q5" s="882"/>
      <c r="R5" s="312"/>
      <c r="S5" s="312"/>
      <c r="T5" s="312"/>
      <c r="U5" s="312"/>
      <c r="V5" s="312"/>
      <c r="W5" s="312"/>
      <c r="X5" s="312"/>
      <c r="Y5" s="312"/>
      <c r="Z5" s="400"/>
      <c r="AA5" s="377"/>
    </row>
    <row r="6" spans="1:32" s="294" customFormat="1" ht="16.5" thickBot="1" x14ac:dyDescent="0.3">
      <c r="A6" s="401"/>
      <c r="D6" s="312"/>
      <c r="E6" s="312"/>
      <c r="F6" s="402"/>
      <c r="G6" s="347"/>
      <c r="H6" s="347"/>
      <c r="I6" s="347"/>
      <c r="J6" s="402"/>
      <c r="K6" s="402"/>
      <c r="L6" s="402"/>
      <c r="M6" s="402"/>
      <c r="N6" s="402"/>
      <c r="O6" s="403"/>
      <c r="P6" s="403"/>
      <c r="Q6" s="296" t="str">
        <f>CONCATENATE(functie," ",nume_candidat)</f>
        <v xml:space="preserve"> </v>
      </c>
      <c r="R6" s="312"/>
      <c r="S6" s="312"/>
      <c r="T6" s="312"/>
      <c r="U6" s="312"/>
      <c r="V6" s="312"/>
      <c r="W6" s="312"/>
      <c r="X6" s="312"/>
      <c r="Y6" s="312"/>
      <c r="Z6" s="400"/>
      <c r="AA6" s="377"/>
    </row>
    <row r="7" spans="1:32" s="294" customFormat="1" ht="34.5" customHeight="1" x14ac:dyDescent="0.25">
      <c r="A7" s="924" t="s">
        <v>470</v>
      </c>
      <c r="B7" s="920" t="s">
        <v>722</v>
      </c>
      <c r="C7" s="921" t="s">
        <v>85</v>
      </c>
      <c r="D7" s="926" t="s">
        <v>82</v>
      </c>
      <c r="E7" s="921" t="s">
        <v>51</v>
      </c>
      <c r="F7" s="915" t="s">
        <v>3</v>
      </c>
      <c r="G7" s="404" t="s">
        <v>840</v>
      </c>
      <c r="H7" s="405" t="s">
        <v>358</v>
      </c>
      <c r="I7" s="406" t="s">
        <v>441</v>
      </c>
      <c r="J7" s="406" t="s">
        <v>443</v>
      </c>
      <c r="K7" s="914" t="s">
        <v>818</v>
      </c>
      <c r="L7" s="915"/>
      <c r="M7" s="915"/>
      <c r="N7" s="916"/>
      <c r="O7" s="821" t="s">
        <v>886</v>
      </c>
      <c r="P7" s="822"/>
      <c r="Q7" s="917" t="s">
        <v>83</v>
      </c>
      <c r="R7" s="918" t="s">
        <v>57</v>
      </c>
      <c r="S7" s="918"/>
      <c r="T7" s="918"/>
      <c r="U7" s="918"/>
      <c r="V7" s="919" t="str">
        <f>CONCATENATE("Nr. ultimii ",durata_evaluare," ani")</f>
        <v>Nr. ultimii 5 ani</v>
      </c>
      <c r="W7" s="920"/>
      <c r="X7" s="920"/>
      <c r="Y7" s="920"/>
      <c r="Z7" s="912" t="s">
        <v>58</v>
      </c>
      <c r="AA7" s="890" t="s">
        <v>708</v>
      </c>
      <c r="AB7" s="893" t="s">
        <v>822</v>
      </c>
    </row>
    <row r="8" spans="1:32" s="415" customFormat="1" ht="236.25" customHeight="1" thickBot="1" x14ac:dyDescent="0.3">
      <c r="A8" s="925"/>
      <c r="B8" s="901"/>
      <c r="C8" s="922"/>
      <c r="D8" s="927"/>
      <c r="E8" s="922"/>
      <c r="F8" s="923"/>
      <c r="G8" s="407" t="s">
        <v>453</v>
      </c>
      <c r="H8" s="408" t="s">
        <v>454</v>
      </c>
      <c r="I8" s="409" t="s">
        <v>455</v>
      </c>
      <c r="J8" s="409" t="s">
        <v>444</v>
      </c>
      <c r="K8" s="407" t="s">
        <v>437</v>
      </c>
      <c r="L8" s="409" t="s">
        <v>438</v>
      </c>
      <c r="M8" s="408" t="s">
        <v>446</v>
      </c>
      <c r="N8" s="410" t="s">
        <v>439</v>
      </c>
      <c r="O8" s="411" t="str">
        <f>CONCATENATE("ultimii                                  ",durata_evaluare," ani")</f>
        <v>ultimii                                  5 ani</v>
      </c>
      <c r="P8" s="412" t="s">
        <v>6</v>
      </c>
      <c r="Q8" s="902"/>
      <c r="R8" s="413" t="s">
        <v>25</v>
      </c>
      <c r="S8" s="413" t="s">
        <v>52</v>
      </c>
      <c r="T8" s="413" t="s">
        <v>53</v>
      </c>
      <c r="U8" s="413" t="s">
        <v>54</v>
      </c>
      <c r="V8" s="413" t="s">
        <v>25</v>
      </c>
      <c r="W8" s="413" t="s">
        <v>52</v>
      </c>
      <c r="X8" s="414"/>
      <c r="Y8" s="414" t="s">
        <v>54</v>
      </c>
      <c r="Z8" s="913"/>
      <c r="AA8" s="890"/>
      <c r="AB8" s="893"/>
    </row>
    <row r="9" spans="1:32" s="294" customFormat="1" ht="16.5" thickBot="1" x14ac:dyDescent="0.3">
      <c r="A9" s="416"/>
      <c r="B9" s="417"/>
      <c r="C9" s="418"/>
      <c r="D9" s="419"/>
      <c r="E9" s="416"/>
      <c r="F9" s="420"/>
      <c r="G9" s="421"/>
      <c r="H9" s="422"/>
      <c r="I9" s="422"/>
      <c r="J9" s="420"/>
      <c r="K9" s="423"/>
      <c r="L9" s="420"/>
      <c r="M9" s="420"/>
      <c r="N9" s="424"/>
      <c r="O9" s="425">
        <f>SUMIF(O10:O259,"&gt;0")</f>
        <v>0</v>
      </c>
      <c r="P9" s="425">
        <f>SUMIF(P10:P259,"&gt;0")</f>
        <v>0</v>
      </c>
      <c r="Q9" s="426"/>
      <c r="R9" s="427">
        <f t="shared" ref="R9:Z9" si="0">SUMIF(R10:R63,"&gt;0")</f>
        <v>0</v>
      </c>
      <c r="S9" s="427">
        <f t="shared" si="0"/>
        <v>0</v>
      </c>
      <c r="T9" s="427">
        <f t="shared" si="0"/>
        <v>0</v>
      </c>
      <c r="U9" s="427">
        <f t="shared" si="0"/>
        <v>0</v>
      </c>
      <c r="V9" s="427">
        <f t="shared" si="0"/>
        <v>0</v>
      </c>
      <c r="W9" s="427">
        <f t="shared" si="0"/>
        <v>0</v>
      </c>
      <c r="X9" s="427">
        <f t="shared" si="0"/>
        <v>0</v>
      </c>
      <c r="Y9" s="428">
        <f t="shared" si="0"/>
        <v>0</v>
      </c>
      <c r="Z9" s="429">
        <f t="shared" si="0"/>
        <v>0</v>
      </c>
      <c r="AA9" s="430"/>
      <c r="AB9" s="327">
        <f>SUM(AB10:AB27)</f>
        <v>18</v>
      </c>
    </row>
    <row r="10" spans="1:32" s="432" customFormat="1" ht="16.5" thickBot="1" x14ac:dyDescent="0.3">
      <c r="A10" s="169">
        <v>1</v>
      </c>
      <c r="B10" s="612"/>
      <c r="C10" s="613"/>
      <c r="D10" s="115"/>
      <c r="E10" s="614"/>
      <c r="F10" s="326"/>
      <c r="G10" s="787" t="str">
        <f t="shared" ref="G10:G74" si="1">IF(B10="","",(H10-I10)/(1-J10/100))</f>
        <v/>
      </c>
      <c r="H10" s="41"/>
      <c r="I10" s="41"/>
      <c r="J10" s="40"/>
      <c r="K10" s="161"/>
      <c r="L10" s="34"/>
      <c r="M10" s="34"/>
      <c r="N10" s="162"/>
      <c r="O10" s="194" t="str">
        <f t="shared" ref="O10:O73" si="2">IF(OR($B10="",$C10="",$D10="",$E10="",$F10="",$F10&lt;an_initial,$F10&gt;an_final,$AA10=FALSE),"",IF($G10="","",IF(OR($K10="X",$K10="x"),coef_grant*DIR_NAT*$Z10/10000,IF(OR($L10="X",$L10="x"),coef_grant*UPT_NAT*$Z10/10000,IF(OR($M10="X",$M10="x"),coef_grant*MANAG_NAT*$Z10/10000,IF(OR($N10="X",$N10="x"),coef_grant*MEMBRU_NAT*$Z10/10000/$AB10,""))))))</f>
        <v/>
      </c>
      <c r="P10" s="195" t="str">
        <f t="shared" ref="P10:P73" si="3">IF(OR($B10="",$C10="",$E10="",$F10="",$F10&gt;an_final,$AA10=FALSE),"",IF($Z10="","",IF(OR($K10="X",$K10="x"),coef_grant*DIR_NAT*$Z10/10000,IF(OR($L10="X",$L10="x"),coef_grant*UPT_NAT*$Z10/10000,IF(OR($M10="X",$M10="x"),coef_grant*MANAG_NAT*$Z10/10000,IF(OR($N10="X",$N10="x"),coef_grant*MEMBRU_NAT*$Z10/10000/$AB10,""))))))</f>
        <v/>
      </c>
      <c r="Q10" s="183"/>
      <c r="R10" s="146" t="str">
        <f t="shared" ref="R10:R73" si="4">IF(OR($B10="",$C10="",$E10="",$F10="",$F10&gt;an_final,$K10="",$AA10=FALSE),"",IF(OR($K10="X",$K10="x"),1,0))</f>
        <v/>
      </c>
      <c r="S10" s="146" t="str">
        <f t="shared" ref="S10:S73" si="5">IF(OR($B10="",$C10="",$E10="",$F10="",$F10&gt;an_final,$L10="",$AA10=FALSE),"",IF(OR($L10="X",$L10="x"),1,0))</f>
        <v/>
      </c>
      <c r="T10" s="146" t="str">
        <f t="shared" ref="T10:T73" si="6">IF(OR($B10="",$C10="",$E10="",$F10="",$F10&gt;an_final,$M10="",$AA10=FALSE),"",IF(OR($M10="X",$M10="x"),1,0))</f>
        <v/>
      </c>
      <c r="U10" s="146" t="str">
        <f t="shared" ref="U10:U73" si="7">IF(OR($B10="",$C10="",$E10="",$F10="",$F10&gt;an_final,$N10="",$AA10=FALSE),"",IF(OR($N10="X",$N10="x"),1,0))</f>
        <v/>
      </c>
      <c r="V10" s="146" t="str">
        <f t="shared" ref="V10:V73" si="8">IF(OR($F10&lt;an_initial,$F10&gt;an_final,$K10="",$AA10=FALSE),"",IF(OR($K10="X",$K10="x"),1,0))</f>
        <v/>
      </c>
      <c r="W10" s="146" t="str">
        <f t="shared" ref="W10:W73" si="9">IF(OR($F10&lt;an_initial,$F10&gt;an_final,$L10="",$AA10=FALSE),"",IF(OR($L10="X",$L10="x"),1,0))</f>
        <v/>
      </c>
      <c r="X10" s="146" t="str">
        <f t="shared" ref="X10:X73" si="10">IF(OR($F10&lt;an_initial,$F10&gt;an_final,$M10="",$AA10=FALSE),"",IF(OR($M10="X",$M10="x"),1,0))</f>
        <v/>
      </c>
      <c r="Y10" s="179" t="str">
        <f t="shared" ref="Y10:Y73" si="11">IF(OR($F10&lt;an_initial,$F10&gt;an_final,$N10="",$AA10=FALSE),"",IF(OR($N10="X",$N10="x"),1,0))</f>
        <v/>
      </c>
      <c r="Z10" s="178" t="str">
        <f>IF(OR($B10="",$C10="",$D10="",$E10="",$F10=""),"",$G10/VLOOKUP($F10,Euro!$A:$C,3,FALSE))</f>
        <v/>
      </c>
      <c r="AA10" s="435" t="b">
        <f t="shared" ref="AA10:AA73" si="12">IF(nume_candidat="",FALSE,ISNUMBER(SEARCH(nume_candidat,$B10)))</f>
        <v>0</v>
      </c>
      <c r="AB10" s="222">
        <f>LEN(B10)-LEN(SUBSTITUTE(B10,",",""))+1</f>
        <v>1</v>
      </c>
      <c r="AC10" s="431"/>
      <c r="AD10" s="431"/>
      <c r="AE10" s="431"/>
      <c r="AF10" s="431"/>
    </row>
    <row r="11" spans="1:32" s="432" customFormat="1" x14ac:dyDescent="0.25">
      <c r="A11" s="169">
        <v>2</v>
      </c>
      <c r="B11" s="612"/>
      <c r="C11" s="118"/>
      <c r="D11" s="115"/>
      <c r="E11" s="120"/>
      <c r="F11" s="326"/>
      <c r="G11" s="787" t="str">
        <f t="shared" si="1"/>
        <v/>
      </c>
      <c r="H11" s="41"/>
      <c r="I11" s="41"/>
      <c r="J11" s="40"/>
      <c r="K11" s="159"/>
      <c r="L11" s="40"/>
      <c r="M11" s="40"/>
      <c r="N11" s="160"/>
      <c r="O11" s="194" t="str">
        <f t="shared" si="2"/>
        <v/>
      </c>
      <c r="P11" s="195" t="str">
        <f t="shared" si="3"/>
        <v/>
      </c>
      <c r="Q11" s="158"/>
      <c r="R11" s="36" t="str">
        <f t="shared" si="4"/>
        <v/>
      </c>
      <c r="S11" s="36" t="str">
        <f t="shared" si="5"/>
        <v/>
      </c>
      <c r="T11" s="36" t="str">
        <f t="shared" si="6"/>
        <v/>
      </c>
      <c r="U11" s="36" t="str">
        <f t="shared" si="7"/>
        <v/>
      </c>
      <c r="V11" s="36" t="str">
        <f t="shared" si="8"/>
        <v/>
      </c>
      <c r="W11" s="36" t="str">
        <f t="shared" si="9"/>
        <v/>
      </c>
      <c r="X11" s="36" t="str">
        <f t="shared" si="10"/>
        <v/>
      </c>
      <c r="Y11" s="166" t="str">
        <f t="shared" si="11"/>
        <v/>
      </c>
      <c r="Z11" s="178" t="str">
        <f>IF(OR($B11="",$C11="",$D11="",$E11="",$F11=""),"",$G11/VLOOKUP($F11,Euro!$A:$C,3,FALSE))</f>
        <v/>
      </c>
      <c r="AA11" s="435" t="b">
        <f t="shared" si="12"/>
        <v>0</v>
      </c>
      <c r="AB11" s="222">
        <f t="shared" ref="AB11:AB74" si="13">LEN(B11)-LEN(SUBSTITUTE(B11,",",""))+1</f>
        <v>1</v>
      </c>
      <c r="AC11" s="431"/>
      <c r="AD11" s="431"/>
      <c r="AE11" s="431"/>
      <c r="AF11" s="431"/>
    </row>
    <row r="12" spans="1:32" s="432" customFormat="1" x14ac:dyDescent="0.25">
      <c r="A12" s="169">
        <v>3</v>
      </c>
      <c r="B12" s="147"/>
      <c r="C12" s="147"/>
      <c r="D12" s="115"/>
      <c r="E12" s="120"/>
      <c r="F12" s="172"/>
      <c r="G12" s="787" t="str">
        <f t="shared" si="1"/>
        <v/>
      </c>
      <c r="H12" s="41"/>
      <c r="I12" s="41"/>
      <c r="J12" s="40"/>
      <c r="K12" s="159"/>
      <c r="L12" s="40"/>
      <c r="M12" s="40"/>
      <c r="N12" s="160"/>
      <c r="O12" s="194" t="str">
        <f t="shared" si="2"/>
        <v/>
      </c>
      <c r="P12" s="195" t="str">
        <f t="shared" si="3"/>
        <v/>
      </c>
      <c r="Q12" s="158"/>
      <c r="R12" s="36" t="str">
        <f t="shared" si="4"/>
        <v/>
      </c>
      <c r="S12" s="36" t="str">
        <f t="shared" si="5"/>
        <v/>
      </c>
      <c r="T12" s="36" t="str">
        <f t="shared" si="6"/>
        <v/>
      </c>
      <c r="U12" s="36" t="str">
        <f t="shared" si="7"/>
        <v/>
      </c>
      <c r="V12" s="36" t="str">
        <f t="shared" si="8"/>
        <v/>
      </c>
      <c r="W12" s="36" t="str">
        <f t="shared" si="9"/>
        <v/>
      </c>
      <c r="X12" s="36" t="str">
        <f t="shared" si="10"/>
        <v/>
      </c>
      <c r="Y12" s="166" t="str">
        <f t="shared" si="11"/>
        <v/>
      </c>
      <c r="Z12" s="178" t="str">
        <f>IF(OR($B12="",$C12="",$D12="",$E12="",$F12=""),"",$G12/VLOOKUP($F12,Euro!$A:$C,3,FALSE))</f>
        <v/>
      </c>
      <c r="AA12" s="435" t="b">
        <f t="shared" si="12"/>
        <v>0</v>
      </c>
      <c r="AB12" s="222">
        <f t="shared" si="13"/>
        <v>1</v>
      </c>
      <c r="AC12" s="431"/>
      <c r="AD12" s="431"/>
      <c r="AE12" s="431"/>
      <c r="AF12" s="431"/>
    </row>
    <row r="13" spans="1:32" s="432" customFormat="1" x14ac:dyDescent="0.25">
      <c r="A13" s="169">
        <v>4</v>
      </c>
      <c r="B13" s="147"/>
      <c r="C13" s="147"/>
      <c r="D13" s="115"/>
      <c r="E13" s="120"/>
      <c r="F13" s="172"/>
      <c r="G13" s="787" t="str">
        <f t="shared" si="1"/>
        <v/>
      </c>
      <c r="H13" s="41"/>
      <c r="I13" s="41"/>
      <c r="J13" s="40"/>
      <c r="K13" s="159"/>
      <c r="L13" s="40"/>
      <c r="M13" s="40"/>
      <c r="N13" s="160"/>
      <c r="O13" s="194" t="str">
        <f t="shared" si="2"/>
        <v/>
      </c>
      <c r="P13" s="195" t="str">
        <f t="shared" si="3"/>
        <v/>
      </c>
      <c r="Q13" s="158"/>
      <c r="R13" s="36" t="str">
        <f t="shared" si="4"/>
        <v/>
      </c>
      <c r="S13" s="36" t="str">
        <f t="shared" si="5"/>
        <v/>
      </c>
      <c r="T13" s="36" t="str">
        <f t="shared" si="6"/>
        <v/>
      </c>
      <c r="U13" s="36" t="str">
        <f t="shared" si="7"/>
        <v/>
      </c>
      <c r="V13" s="36" t="str">
        <f t="shared" si="8"/>
        <v/>
      </c>
      <c r="W13" s="36" t="str">
        <f t="shared" si="9"/>
        <v/>
      </c>
      <c r="X13" s="36" t="str">
        <f t="shared" si="10"/>
        <v/>
      </c>
      <c r="Y13" s="166" t="str">
        <f t="shared" si="11"/>
        <v/>
      </c>
      <c r="Z13" s="178" t="str">
        <f>IF(OR($B13="",$C13="",$D13="",$E13="",$F13=""),"",$G13/VLOOKUP($F13,Euro!$A:$C,3,FALSE))</f>
        <v/>
      </c>
      <c r="AA13" s="435" t="b">
        <f t="shared" si="12"/>
        <v>0</v>
      </c>
      <c r="AB13" s="222">
        <f t="shared" si="13"/>
        <v>1</v>
      </c>
      <c r="AC13" s="431"/>
      <c r="AD13" s="431"/>
      <c r="AE13" s="431"/>
      <c r="AF13" s="431"/>
    </row>
    <row r="14" spans="1:32" s="432" customFormat="1" x14ac:dyDescent="0.25">
      <c r="A14" s="169">
        <v>5</v>
      </c>
      <c r="B14" s="147"/>
      <c r="C14" s="147"/>
      <c r="D14" s="115"/>
      <c r="E14" s="120"/>
      <c r="F14" s="173"/>
      <c r="G14" s="787" t="str">
        <f t="shared" si="1"/>
        <v/>
      </c>
      <c r="H14" s="349"/>
      <c r="I14" s="349"/>
      <c r="J14" s="34"/>
      <c r="K14" s="161"/>
      <c r="L14" s="34"/>
      <c r="M14" s="34"/>
      <c r="N14" s="162"/>
      <c r="O14" s="194" t="str">
        <f t="shared" si="2"/>
        <v/>
      </c>
      <c r="P14" s="195" t="str">
        <f t="shared" si="3"/>
        <v/>
      </c>
      <c r="Q14" s="158"/>
      <c r="R14" s="36" t="str">
        <f t="shared" si="4"/>
        <v/>
      </c>
      <c r="S14" s="36" t="str">
        <f t="shared" si="5"/>
        <v/>
      </c>
      <c r="T14" s="36" t="str">
        <f t="shared" si="6"/>
        <v/>
      </c>
      <c r="U14" s="36" t="str">
        <f t="shared" si="7"/>
        <v/>
      </c>
      <c r="V14" s="36" t="str">
        <f t="shared" si="8"/>
        <v/>
      </c>
      <c r="W14" s="36" t="str">
        <f t="shared" si="9"/>
        <v/>
      </c>
      <c r="X14" s="36" t="str">
        <f t="shared" si="10"/>
        <v/>
      </c>
      <c r="Y14" s="166" t="str">
        <f t="shared" si="11"/>
        <v/>
      </c>
      <c r="Z14" s="178" t="str">
        <f>IF(OR($B14="",$C14="",$D14="",$E14="",$F14=""),"",$G14/VLOOKUP($F14,Euro!$A:$C,3,FALSE))</f>
        <v/>
      </c>
      <c r="AA14" s="435" t="b">
        <f t="shared" si="12"/>
        <v>0</v>
      </c>
      <c r="AB14" s="222">
        <f t="shared" si="13"/>
        <v>1</v>
      </c>
      <c r="AC14" s="431"/>
      <c r="AD14" s="431"/>
      <c r="AE14" s="431"/>
      <c r="AF14" s="431"/>
    </row>
    <row r="15" spans="1:32" s="432" customFormat="1" x14ac:dyDescent="0.25">
      <c r="A15" s="169">
        <v>6</v>
      </c>
      <c r="B15" s="147"/>
      <c r="C15" s="147"/>
      <c r="D15" s="115"/>
      <c r="E15" s="120"/>
      <c r="F15" s="173"/>
      <c r="G15" s="787" t="str">
        <f t="shared" si="1"/>
        <v/>
      </c>
      <c r="H15" s="349"/>
      <c r="I15" s="349"/>
      <c r="J15" s="34"/>
      <c r="K15" s="161"/>
      <c r="L15" s="34"/>
      <c r="M15" s="34"/>
      <c r="N15" s="162"/>
      <c r="O15" s="194" t="str">
        <f t="shared" si="2"/>
        <v/>
      </c>
      <c r="P15" s="195" t="str">
        <f t="shared" si="3"/>
        <v/>
      </c>
      <c r="Q15" s="158"/>
      <c r="R15" s="36" t="str">
        <f t="shared" si="4"/>
        <v/>
      </c>
      <c r="S15" s="36" t="str">
        <f t="shared" si="5"/>
        <v/>
      </c>
      <c r="T15" s="36" t="str">
        <f t="shared" si="6"/>
        <v/>
      </c>
      <c r="U15" s="36" t="str">
        <f t="shared" si="7"/>
        <v/>
      </c>
      <c r="V15" s="36" t="str">
        <f t="shared" si="8"/>
        <v/>
      </c>
      <c r="W15" s="36" t="str">
        <f t="shared" si="9"/>
        <v/>
      </c>
      <c r="X15" s="36" t="str">
        <f t="shared" si="10"/>
        <v/>
      </c>
      <c r="Y15" s="166" t="str">
        <f t="shared" si="11"/>
        <v/>
      </c>
      <c r="Z15" s="178" t="str">
        <f>IF(OR($B15="",$C15="",$D15="",$E15="",$F15=""),"",$G15/VLOOKUP($F15,Euro!$A:$C,3,FALSE))</f>
        <v/>
      </c>
      <c r="AA15" s="435" t="b">
        <f t="shared" si="12"/>
        <v>0</v>
      </c>
      <c r="AB15" s="222">
        <f t="shared" si="13"/>
        <v>1</v>
      </c>
      <c r="AC15" s="431"/>
      <c r="AD15" s="431"/>
      <c r="AE15" s="431"/>
      <c r="AF15" s="431"/>
    </row>
    <row r="16" spans="1:32" s="432" customFormat="1" x14ac:dyDescent="0.25">
      <c r="A16" s="169">
        <v>7</v>
      </c>
      <c r="B16" s="147"/>
      <c r="C16" s="147"/>
      <c r="D16" s="115"/>
      <c r="E16" s="120"/>
      <c r="F16" s="172"/>
      <c r="G16" s="787" t="str">
        <f t="shared" si="1"/>
        <v/>
      </c>
      <c r="H16" s="41"/>
      <c r="I16" s="41"/>
      <c r="J16" s="40"/>
      <c r="K16" s="159"/>
      <c r="L16" s="40"/>
      <c r="M16" s="40"/>
      <c r="N16" s="160"/>
      <c r="O16" s="194" t="str">
        <f t="shared" si="2"/>
        <v/>
      </c>
      <c r="P16" s="195" t="str">
        <f t="shared" si="3"/>
        <v/>
      </c>
      <c r="Q16" s="158"/>
      <c r="R16" s="36" t="str">
        <f t="shared" si="4"/>
        <v/>
      </c>
      <c r="S16" s="36" t="str">
        <f t="shared" si="5"/>
        <v/>
      </c>
      <c r="T16" s="36" t="str">
        <f t="shared" si="6"/>
        <v/>
      </c>
      <c r="U16" s="36" t="str">
        <f t="shared" si="7"/>
        <v/>
      </c>
      <c r="V16" s="36" t="str">
        <f t="shared" si="8"/>
        <v/>
      </c>
      <c r="W16" s="36" t="str">
        <f t="shared" si="9"/>
        <v/>
      </c>
      <c r="X16" s="36" t="str">
        <f t="shared" si="10"/>
        <v/>
      </c>
      <c r="Y16" s="166" t="str">
        <f t="shared" si="11"/>
        <v/>
      </c>
      <c r="Z16" s="178" t="str">
        <f>IF(OR($B16="",$C16="",$D16="",$E16="",$F16=""),"",$G16/VLOOKUP($F16,Euro!$A:$C,3,FALSE))</f>
        <v/>
      </c>
      <c r="AA16" s="435" t="b">
        <f t="shared" si="12"/>
        <v>0</v>
      </c>
      <c r="AB16" s="222">
        <f t="shared" si="13"/>
        <v>1</v>
      </c>
      <c r="AC16" s="431"/>
      <c r="AD16" s="431"/>
      <c r="AE16" s="431"/>
      <c r="AF16" s="431"/>
    </row>
    <row r="17" spans="1:32" s="432" customFormat="1" x14ac:dyDescent="0.25">
      <c r="A17" s="169">
        <v>8</v>
      </c>
      <c r="B17" s="147"/>
      <c r="C17" s="147"/>
      <c r="D17" s="115"/>
      <c r="E17" s="120"/>
      <c r="F17" s="172"/>
      <c r="G17" s="787" t="str">
        <f t="shared" si="1"/>
        <v/>
      </c>
      <c r="H17" s="41"/>
      <c r="I17" s="41"/>
      <c r="J17" s="40"/>
      <c r="K17" s="159"/>
      <c r="L17" s="40"/>
      <c r="M17" s="40"/>
      <c r="N17" s="160"/>
      <c r="O17" s="194" t="str">
        <f t="shared" si="2"/>
        <v/>
      </c>
      <c r="P17" s="195" t="str">
        <f t="shared" si="3"/>
        <v/>
      </c>
      <c r="Q17" s="158"/>
      <c r="R17" s="36" t="str">
        <f t="shared" si="4"/>
        <v/>
      </c>
      <c r="S17" s="36" t="str">
        <f t="shared" si="5"/>
        <v/>
      </c>
      <c r="T17" s="36" t="str">
        <f t="shared" si="6"/>
        <v/>
      </c>
      <c r="U17" s="36" t="str">
        <f t="shared" si="7"/>
        <v/>
      </c>
      <c r="V17" s="36" t="str">
        <f t="shared" si="8"/>
        <v/>
      </c>
      <c r="W17" s="36" t="str">
        <f t="shared" si="9"/>
        <v/>
      </c>
      <c r="X17" s="36" t="str">
        <f t="shared" si="10"/>
        <v/>
      </c>
      <c r="Y17" s="166" t="str">
        <f t="shared" si="11"/>
        <v/>
      </c>
      <c r="Z17" s="178" t="str">
        <f>IF(OR($B17="",$C17="",$D17="",$E17="",$F17=""),"",$G17/VLOOKUP($F17,Euro!$A:$C,3,FALSE))</f>
        <v/>
      </c>
      <c r="AA17" s="435" t="b">
        <f t="shared" si="12"/>
        <v>0</v>
      </c>
      <c r="AB17" s="222">
        <f t="shared" si="13"/>
        <v>1</v>
      </c>
      <c r="AC17" s="431"/>
      <c r="AD17" s="431"/>
      <c r="AE17" s="431"/>
      <c r="AF17" s="431"/>
    </row>
    <row r="18" spans="1:32" s="432" customFormat="1" x14ac:dyDescent="0.25">
      <c r="A18" s="169">
        <v>9</v>
      </c>
      <c r="B18" s="147"/>
      <c r="C18" s="147"/>
      <c r="D18" s="115"/>
      <c r="E18" s="120"/>
      <c r="F18" s="172"/>
      <c r="G18" s="787" t="str">
        <f t="shared" si="1"/>
        <v/>
      </c>
      <c r="H18" s="41"/>
      <c r="I18" s="41"/>
      <c r="J18" s="40"/>
      <c r="K18" s="159"/>
      <c r="L18" s="40"/>
      <c r="M18" s="40"/>
      <c r="N18" s="160"/>
      <c r="O18" s="194" t="str">
        <f t="shared" si="2"/>
        <v/>
      </c>
      <c r="P18" s="195" t="str">
        <f t="shared" si="3"/>
        <v/>
      </c>
      <c r="Q18" s="158"/>
      <c r="R18" s="36" t="str">
        <f t="shared" si="4"/>
        <v/>
      </c>
      <c r="S18" s="36" t="str">
        <f t="shared" si="5"/>
        <v/>
      </c>
      <c r="T18" s="36" t="str">
        <f t="shared" si="6"/>
        <v/>
      </c>
      <c r="U18" s="36" t="str">
        <f t="shared" si="7"/>
        <v/>
      </c>
      <c r="V18" s="36" t="str">
        <f t="shared" si="8"/>
        <v/>
      </c>
      <c r="W18" s="36" t="str">
        <f t="shared" si="9"/>
        <v/>
      </c>
      <c r="X18" s="36" t="str">
        <f t="shared" si="10"/>
        <v/>
      </c>
      <c r="Y18" s="166" t="str">
        <f t="shared" si="11"/>
        <v/>
      </c>
      <c r="Z18" s="178" t="str">
        <f>IF(OR($B18="",$C18="",$D18="",$E18="",$F18=""),"",$G18/VLOOKUP($F18,Euro!$A:$C,3,FALSE))</f>
        <v/>
      </c>
      <c r="AA18" s="435" t="b">
        <f t="shared" si="12"/>
        <v>0</v>
      </c>
      <c r="AB18" s="222">
        <f t="shared" si="13"/>
        <v>1</v>
      </c>
      <c r="AC18" s="431"/>
      <c r="AD18" s="431"/>
      <c r="AE18" s="431"/>
      <c r="AF18" s="431"/>
    </row>
    <row r="19" spans="1:32" s="432" customFormat="1" x14ac:dyDescent="0.25">
      <c r="A19" s="169">
        <v>10</v>
      </c>
      <c r="B19" s="147"/>
      <c r="C19" s="147"/>
      <c r="D19" s="115"/>
      <c r="E19" s="120"/>
      <c r="F19" s="172"/>
      <c r="G19" s="787" t="str">
        <f t="shared" si="1"/>
        <v/>
      </c>
      <c r="H19" s="41"/>
      <c r="I19" s="41"/>
      <c r="J19" s="40"/>
      <c r="K19" s="159"/>
      <c r="L19" s="40"/>
      <c r="M19" s="40"/>
      <c r="N19" s="160"/>
      <c r="O19" s="194" t="str">
        <f t="shared" si="2"/>
        <v/>
      </c>
      <c r="P19" s="195" t="str">
        <f t="shared" si="3"/>
        <v/>
      </c>
      <c r="Q19" s="158"/>
      <c r="R19" s="36" t="str">
        <f t="shared" si="4"/>
        <v/>
      </c>
      <c r="S19" s="36" t="str">
        <f t="shared" si="5"/>
        <v/>
      </c>
      <c r="T19" s="36" t="str">
        <f t="shared" si="6"/>
        <v/>
      </c>
      <c r="U19" s="36" t="str">
        <f t="shared" si="7"/>
        <v/>
      </c>
      <c r="V19" s="36" t="str">
        <f t="shared" si="8"/>
        <v/>
      </c>
      <c r="W19" s="36" t="str">
        <f t="shared" si="9"/>
        <v/>
      </c>
      <c r="X19" s="36" t="str">
        <f t="shared" si="10"/>
        <v/>
      </c>
      <c r="Y19" s="166" t="str">
        <f t="shared" si="11"/>
        <v/>
      </c>
      <c r="Z19" s="178" t="str">
        <f>IF(OR($B19="",$C19="",$D19="",$E19="",$F19=""),"",$G19/VLOOKUP($F19,Euro!$A:$C,3,FALSE))</f>
        <v/>
      </c>
      <c r="AA19" s="435" t="b">
        <f t="shared" si="12"/>
        <v>0</v>
      </c>
      <c r="AB19" s="222">
        <f t="shared" si="13"/>
        <v>1</v>
      </c>
      <c r="AC19" s="431"/>
      <c r="AD19" s="431"/>
      <c r="AE19" s="431"/>
      <c r="AF19" s="431"/>
    </row>
    <row r="20" spans="1:32" s="432" customFormat="1" x14ac:dyDescent="0.25">
      <c r="A20" s="169">
        <v>11</v>
      </c>
      <c r="B20" s="147"/>
      <c r="C20" s="147"/>
      <c r="D20" s="115"/>
      <c r="E20" s="120"/>
      <c r="F20" s="172"/>
      <c r="G20" s="787" t="str">
        <f t="shared" si="1"/>
        <v/>
      </c>
      <c r="H20" s="41"/>
      <c r="I20" s="41"/>
      <c r="J20" s="40"/>
      <c r="K20" s="159"/>
      <c r="L20" s="40"/>
      <c r="M20" s="40"/>
      <c r="N20" s="160"/>
      <c r="O20" s="194" t="str">
        <f t="shared" si="2"/>
        <v/>
      </c>
      <c r="P20" s="195" t="str">
        <f t="shared" si="3"/>
        <v/>
      </c>
      <c r="Q20" s="158"/>
      <c r="R20" s="36" t="str">
        <f t="shared" si="4"/>
        <v/>
      </c>
      <c r="S20" s="36" t="str">
        <f t="shared" si="5"/>
        <v/>
      </c>
      <c r="T20" s="36" t="str">
        <f t="shared" si="6"/>
        <v/>
      </c>
      <c r="U20" s="36" t="str">
        <f t="shared" si="7"/>
        <v/>
      </c>
      <c r="V20" s="36" t="str">
        <f t="shared" si="8"/>
        <v/>
      </c>
      <c r="W20" s="36" t="str">
        <f t="shared" si="9"/>
        <v/>
      </c>
      <c r="X20" s="36" t="str">
        <f t="shared" si="10"/>
        <v/>
      </c>
      <c r="Y20" s="166" t="str">
        <f t="shared" si="11"/>
        <v/>
      </c>
      <c r="Z20" s="178" t="str">
        <f>IF(OR($B20="",$C20="",$D20="",$E20="",$F20=""),"",$G20/VLOOKUP($F20,Euro!$A:$C,3,FALSE))</f>
        <v/>
      </c>
      <c r="AA20" s="435" t="b">
        <f t="shared" si="12"/>
        <v>0</v>
      </c>
      <c r="AB20" s="222">
        <f t="shared" si="13"/>
        <v>1</v>
      </c>
      <c r="AC20" s="431"/>
      <c r="AD20" s="431"/>
      <c r="AE20" s="431"/>
      <c r="AF20" s="431"/>
    </row>
    <row r="21" spans="1:32" s="432" customFormat="1" x14ac:dyDescent="0.25">
      <c r="A21" s="169">
        <v>12</v>
      </c>
      <c r="B21" s="147"/>
      <c r="C21" s="147"/>
      <c r="D21" s="115"/>
      <c r="E21" s="120"/>
      <c r="F21" s="172"/>
      <c r="G21" s="787" t="str">
        <f t="shared" si="1"/>
        <v/>
      </c>
      <c r="H21" s="41"/>
      <c r="I21" s="41"/>
      <c r="J21" s="40"/>
      <c r="K21" s="159"/>
      <c r="L21" s="40"/>
      <c r="M21" s="40"/>
      <c r="N21" s="160"/>
      <c r="O21" s="194" t="str">
        <f t="shared" si="2"/>
        <v/>
      </c>
      <c r="P21" s="195" t="str">
        <f t="shared" si="3"/>
        <v/>
      </c>
      <c r="Q21" s="158"/>
      <c r="R21" s="36" t="str">
        <f t="shared" si="4"/>
        <v/>
      </c>
      <c r="S21" s="36" t="str">
        <f t="shared" si="5"/>
        <v/>
      </c>
      <c r="T21" s="36" t="str">
        <f t="shared" si="6"/>
        <v/>
      </c>
      <c r="U21" s="36" t="str">
        <f t="shared" si="7"/>
        <v/>
      </c>
      <c r="V21" s="36" t="str">
        <f t="shared" si="8"/>
        <v/>
      </c>
      <c r="W21" s="36" t="str">
        <f t="shared" si="9"/>
        <v/>
      </c>
      <c r="X21" s="36" t="str">
        <f t="shared" si="10"/>
        <v/>
      </c>
      <c r="Y21" s="166" t="str">
        <f t="shared" si="11"/>
        <v/>
      </c>
      <c r="Z21" s="178" t="str">
        <f>IF(OR($B21="",$C21="",$D21="",$E21="",$F21=""),"",$G21/VLOOKUP($F21,Euro!$A:$C,3,FALSE))</f>
        <v/>
      </c>
      <c r="AA21" s="435" t="b">
        <f t="shared" si="12"/>
        <v>0</v>
      </c>
      <c r="AB21" s="222">
        <f t="shared" si="13"/>
        <v>1</v>
      </c>
      <c r="AC21" s="431"/>
      <c r="AD21" s="431"/>
      <c r="AE21" s="431"/>
      <c r="AF21" s="431"/>
    </row>
    <row r="22" spans="1:32" s="432" customFormat="1" x14ac:dyDescent="0.25">
      <c r="A22" s="169">
        <v>13</v>
      </c>
      <c r="B22" s="147"/>
      <c r="C22" s="148"/>
      <c r="D22" s="115"/>
      <c r="E22" s="149"/>
      <c r="F22" s="174"/>
      <c r="G22" s="787" t="str">
        <f t="shared" si="1"/>
        <v/>
      </c>
      <c r="H22" s="348"/>
      <c r="I22" s="348"/>
      <c r="J22" s="42"/>
      <c r="K22" s="163"/>
      <c r="L22" s="42"/>
      <c r="M22" s="42"/>
      <c r="N22" s="160"/>
      <c r="O22" s="194" t="str">
        <f t="shared" si="2"/>
        <v/>
      </c>
      <c r="P22" s="195" t="str">
        <f t="shared" si="3"/>
        <v/>
      </c>
      <c r="Q22" s="158"/>
      <c r="R22" s="36" t="str">
        <f t="shared" si="4"/>
        <v/>
      </c>
      <c r="S22" s="36" t="str">
        <f t="shared" si="5"/>
        <v/>
      </c>
      <c r="T22" s="36" t="str">
        <f t="shared" si="6"/>
        <v/>
      </c>
      <c r="U22" s="36" t="str">
        <f t="shared" si="7"/>
        <v/>
      </c>
      <c r="V22" s="36" t="str">
        <f t="shared" si="8"/>
        <v/>
      </c>
      <c r="W22" s="36" t="str">
        <f t="shared" si="9"/>
        <v/>
      </c>
      <c r="X22" s="36" t="str">
        <f t="shared" si="10"/>
        <v/>
      </c>
      <c r="Y22" s="166" t="str">
        <f t="shared" si="11"/>
        <v/>
      </c>
      <c r="Z22" s="178" t="str">
        <f>IF(OR($B22="",$C22="",$D22="",$E22="",$F22=""),"",$G22/VLOOKUP($F22,Euro!$A:$C,3,FALSE))</f>
        <v/>
      </c>
      <c r="AA22" s="435" t="b">
        <f t="shared" si="12"/>
        <v>0</v>
      </c>
      <c r="AB22" s="222">
        <f t="shared" si="13"/>
        <v>1</v>
      </c>
      <c r="AC22" s="431"/>
      <c r="AD22" s="431"/>
      <c r="AE22" s="431"/>
      <c r="AF22" s="431"/>
    </row>
    <row r="23" spans="1:32" s="432" customFormat="1" x14ac:dyDescent="0.25">
      <c r="A23" s="169">
        <v>14</v>
      </c>
      <c r="B23" s="147"/>
      <c r="C23" s="147"/>
      <c r="D23" s="115"/>
      <c r="E23" s="120"/>
      <c r="F23" s="172"/>
      <c r="G23" s="787" t="str">
        <f t="shared" si="1"/>
        <v/>
      </c>
      <c r="H23" s="41"/>
      <c r="I23" s="41"/>
      <c r="J23" s="40"/>
      <c r="K23" s="159"/>
      <c r="L23" s="40"/>
      <c r="M23" s="40"/>
      <c r="N23" s="160"/>
      <c r="O23" s="194" t="str">
        <f t="shared" si="2"/>
        <v/>
      </c>
      <c r="P23" s="195" t="str">
        <f t="shared" si="3"/>
        <v/>
      </c>
      <c r="Q23" s="158"/>
      <c r="R23" s="36" t="str">
        <f t="shared" si="4"/>
        <v/>
      </c>
      <c r="S23" s="36" t="str">
        <f t="shared" si="5"/>
        <v/>
      </c>
      <c r="T23" s="36" t="str">
        <f t="shared" si="6"/>
        <v/>
      </c>
      <c r="U23" s="36" t="str">
        <f t="shared" si="7"/>
        <v/>
      </c>
      <c r="V23" s="36" t="str">
        <f t="shared" si="8"/>
        <v/>
      </c>
      <c r="W23" s="36" t="str">
        <f t="shared" si="9"/>
        <v/>
      </c>
      <c r="X23" s="36" t="str">
        <f t="shared" si="10"/>
        <v/>
      </c>
      <c r="Y23" s="166" t="str">
        <f t="shared" si="11"/>
        <v/>
      </c>
      <c r="Z23" s="178" t="str">
        <f>IF(OR($B23="",$C23="",$D23="",$E23="",$F23=""),"",$G23/VLOOKUP($F23,Euro!$A:$C,3,FALSE))</f>
        <v/>
      </c>
      <c r="AA23" s="435" t="b">
        <f t="shared" si="12"/>
        <v>0</v>
      </c>
      <c r="AB23" s="222">
        <f t="shared" si="13"/>
        <v>1</v>
      </c>
      <c r="AC23" s="431"/>
      <c r="AD23" s="431"/>
      <c r="AE23" s="431"/>
      <c r="AF23" s="431"/>
    </row>
    <row r="24" spans="1:32" s="432" customFormat="1" x14ac:dyDescent="0.25">
      <c r="A24" s="169">
        <v>15</v>
      </c>
      <c r="B24" s="147"/>
      <c r="C24" s="147"/>
      <c r="D24" s="115"/>
      <c r="E24" s="150"/>
      <c r="F24" s="172"/>
      <c r="G24" s="787" t="str">
        <f t="shared" si="1"/>
        <v/>
      </c>
      <c r="H24" s="41"/>
      <c r="I24" s="41"/>
      <c r="J24" s="40"/>
      <c r="K24" s="159"/>
      <c r="L24" s="40"/>
      <c r="M24" s="40"/>
      <c r="N24" s="160"/>
      <c r="O24" s="194" t="str">
        <f t="shared" si="2"/>
        <v/>
      </c>
      <c r="P24" s="195" t="str">
        <f t="shared" si="3"/>
        <v/>
      </c>
      <c r="Q24" s="158"/>
      <c r="R24" s="36" t="str">
        <f t="shared" si="4"/>
        <v/>
      </c>
      <c r="S24" s="36" t="str">
        <f t="shared" si="5"/>
        <v/>
      </c>
      <c r="T24" s="36" t="str">
        <f t="shared" si="6"/>
        <v/>
      </c>
      <c r="U24" s="36" t="str">
        <f t="shared" si="7"/>
        <v/>
      </c>
      <c r="V24" s="36" t="str">
        <f t="shared" si="8"/>
        <v/>
      </c>
      <c r="W24" s="36" t="str">
        <f t="shared" si="9"/>
        <v/>
      </c>
      <c r="X24" s="36" t="str">
        <f t="shared" si="10"/>
        <v/>
      </c>
      <c r="Y24" s="166" t="str">
        <f t="shared" si="11"/>
        <v/>
      </c>
      <c r="Z24" s="178" t="str">
        <f>IF(OR($B24="",$C24="",$D24="",$E24="",$F24=""),"",$G24/VLOOKUP($F24,Euro!$A:$C,3,FALSE))</f>
        <v/>
      </c>
      <c r="AA24" s="435" t="b">
        <f t="shared" si="12"/>
        <v>0</v>
      </c>
      <c r="AB24" s="222">
        <f t="shared" si="13"/>
        <v>1</v>
      </c>
      <c r="AC24" s="431"/>
      <c r="AD24" s="431"/>
      <c r="AE24" s="431"/>
      <c r="AF24" s="431"/>
    </row>
    <row r="25" spans="1:32" s="432" customFormat="1" x14ac:dyDescent="0.25">
      <c r="A25" s="169">
        <v>16</v>
      </c>
      <c r="B25" s="147"/>
      <c r="C25" s="147"/>
      <c r="D25" s="115"/>
      <c r="E25" s="120"/>
      <c r="F25" s="172"/>
      <c r="G25" s="787" t="str">
        <f t="shared" si="1"/>
        <v/>
      </c>
      <c r="H25" s="41"/>
      <c r="I25" s="41"/>
      <c r="J25" s="40"/>
      <c r="K25" s="159"/>
      <c r="L25" s="40"/>
      <c r="M25" s="40"/>
      <c r="N25" s="160"/>
      <c r="O25" s="194" t="str">
        <f t="shared" si="2"/>
        <v/>
      </c>
      <c r="P25" s="195" t="str">
        <f t="shared" si="3"/>
        <v/>
      </c>
      <c r="Q25" s="158"/>
      <c r="R25" s="36" t="str">
        <f t="shared" si="4"/>
        <v/>
      </c>
      <c r="S25" s="36" t="str">
        <f t="shared" si="5"/>
        <v/>
      </c>
      <c r="T25" s="36" t="str">
        <f t="shared" si="6"/>
        <v/>
      </c>
      <c r="U25" s="36" t="str">
        <f t="shared" si="7"/>
        <v/>
      </c>
      <c r="V25" s="36" t="str">
        <f t="shared" si="8"/>
        <v/>
      </c>
      <c r="W25" s="36" t="str">
        <f t="shared" si="9"/>
        <v/>
      </c>
      <c r="X25" s="36" t="str">
        <f t="shared" si="10"/>
        <v/>
      </c>
      <c r="Y25" s="166" t="str">
        <f t="shared" si="11"/>
        <v/>
      </c>
      <c r="Z25" s="178" t="str">
        <f>IF(OR($B25="",$C25="",$D25="",$E25="",$F25=""),"",$G25/VLOOKUP($F25,Euro!$A:$C,3,FALSE))</f>
        <v/>
      </c>
      <c r="AA25" s="435" t="b">
        <f t="shared" si="12"/>
        <v>0</v>
      </c>
      <c r="AB25" s="222">
        <f t="shared" si="13"/>
        <v>1</v>
      </c>
      <c r="AC25" s="431"/>
      <c r="AD25" s="431"/>
      <c r="AE25" s="431"/>
      <c r="AF25" s="431"/>
    </row>
    <row r="26" spans="1:32" s="432" customFormat="1" x14ac:dyDescent="0.25">
      <c r="A26" s="169">
        <v>17</v>
      </c>
      <c r="B26" s="147"/>
      <c r="C26" s="147"/>
      <c r="D26" s="115"/>
      <c r="E26" s="120"/>
      <c r="F26" s="172"/>
      <c r="G26" s="787" t="str">
        <f t="shared" si="1"/>
        <v/>
      </c>
      <c r="H26" s="41"/>
      <c r="I26" s="41"/>
      <c r="J26" s="40"/>
      <c r="K26" s="159"/>
      <c r="L26" s="40"/>
      <c r="M26" s="40"/>
      <c r="N26" s="160"/>
      <c r="O26" s="194" t="str">
        <f t="shared" si="2"/>
        <v/>
      </c>
      <c r="P26" s="195" t="str">
        <f t="shared" si="3"/>
        <v/>
      </c>
      <c r="Q26" s="158"/>
      <c r="R26" s="36" t="str">
        <f t="shared" si="4"/>
        <v/>
      </c>
      <c r="S26" s="36" t="str">
        <f t="shared" si="5"/>
        <v/>
      </c>
      <c r="T26" s="36" t="str">
        <f t="shared" si="6"/>
        <v/>
      </c>
      <c r="U26" s="36" t="str">
        <f t="shared" si="7"/>
        <v/>
      </c>
      <c r="V26" s="36" t="str">
        <f t="shared" si="8"/>
        <v/>
      </c>
      <c r="W26" s="36" t="str">
        <f t="shared" si="9"/>
        <v/>
      </c>
      <c r="X26" s="36" t="str">
        <f t="shared" si="10"/>
        <v/>
      </c>
      <c r="Y26" s="166" t="str">
        <f t="shared" si="11"/>
        <v/>
      </c>
      <c r="Z26" s="178" t="str">
        <f>IF(OR($B26="",$C26="",$D26="",$E26="",$F26=""),"",$G26/VLOOKUP($F26,Euro!$A:$C,3,FALSE))</f>
        <v/>
      </c>
      <c r="AA26" s="435" t="b">
        <f t="shared" si="12"/>
        <v>0</v>
      </c>
      <c r="AB26" s="222">
        <f t="shared" si="13"/>
        <v>1</v>
      </c>
      <c r="AC26" s="431"/>
      <c r="AD26" s="431"/>
      <c r="AE26" s="431"/>
      <c r="AF26" s="431"/>
    </row>
    <row r="27" spans="1:32" s="432" customFormat="1" x14ac:dyDescent="0.25">
      <c r="A27" s="169">
        <v>18</v>
      </c>
      <c r="B27" s="147"/>
      <c r="C27" s="147"/>
      <c r="D27" s="115"/>
      <c r="E27" s="120"/>
      <c r="F27" s="172"/>
      <c r="G27" s="787" t="str">
        <f t="shared" si="1"/>
        <v/>
      </c>
      <c r="H27" s="41"/>
      <c r="I27" s="41"/>
      <c r="J27" s="40"/>
      <c r="K27" s="159"/>
      <c r="L27" s="40"/>
      <c r="M27" s="40"/>
      <c r="N27" s="160"/>
      <c r="O27" s="194" t="str">
        <f t="shared" si="2"/>
        <v/>
      </c>
      <c r="P27" s="195" t="str">
        <f t="shared" si="3"/>
        <v/>
      </c>
      <c r="Q27" s="158"/>
      <c r="R27" s="36" t="str">
        <f t="shared" si="4"/>
        <v/>
      </c>
      <c r="S27" s="36" t="str">
        <f t="shared" si="5"/>
        <v/>
      </c>
      <c r="T27" s="36" t="str">
        <f t="shared" si="6"/>
        <v/>
      </c>
      <c r="U27" s="36" t="str">
        <f t="shared" si="7"/>
        <v/>
      </c>
      <c r="V27" s="36" t="str">
        <f t="shared" si="8"/>
        <v/>
      </c>
      <c r="W27" s="36" t="str">
        <f t="shared" si="9"/>
        <v/>
      </c>
      <c r="X27" s="36" t="str">
        <f t="shared" si="10"/>
        <v/>
      </c>
      <c r="Y27" s="166" t="str">
        <f t="shared" si="11"/>
        <v/>
      </c>
      <c r="Z27" s="178" t="str">
        <f>IF(OR($B27="",$C27="",$D27="",$E27="",$F27=""),"",$G27/VLOOKUP($F27,Euro!$A:$C,3,FALSE))</f>
        <v/>
      </c>
      <c r="AA27" s="435" t="b">
        <f t="shared" si="12"/>
        <v>0</v>
      </c>
      <c r="AB27" s="222">
        <f t="shared" si="13"/>
        <v>1</v>
      </c>
      <c r="AC27" s="431"/>
      <c r="AD27" s="431"/>
      <c r="AE27" s="431"/>
      <c r="AF27" s="431"/>
    </row>
    <row r="28" spans="1:32" s="432" customFormat="1" x14ac:dyDescent="0.25">
      <c r="A28" s="169">
        <v>19</v>
      </c>
      <c r="B28" s="147"/>
      <c r="C28" s="147"/>
      <c r="D28" s="115"/>
      <c r="E28" s="120"/>
      <c r="F28" s="172"/>
      <c r="G28" s="787" t="str">
        <f t="shared" si="1"/>
        <v/>
      </c>
      <c r="H28" s="41"/>
      <c r="I28" s="41"/>
      <c r="J28" s="40"/>
      <c r="K28" s="159"/>
      <c r="L28" s="40"/>
      <c r="M28" s="40"/>
      <c r="N28" s="160"/>
      <c r="O28" s="194" t="str">
        <f t="shared" si="2"/>
        <v/>
      </c>
      <c r="P28" s="195" t="str">
        <f t="shared" si="3"/>
        <v/>
      </c>
      <c r="Q28" s="158"/>
      <c r="R28" s="36" t="str">
        <f t="shared" si="4"/>
        <v/>
      </c>
      <c r="S28" s="36" t="str">
        <f t="shared" si="5"/>
        <v/>
      </c>
      <c r="T28" s="36" t="str">
        <f t="shared" si="6"/>
        <v/>
      </c>
      <c r="U28" s="36" t="str">
        <f t="shared" si="7"/>
        <v/>
      </c>
      <c r="V28" s="36" t="str">
        <f t="shared" si="8"/>
        <v/>
      </c>
      <c r="W28" s="36" t="str">
        <f t="shared" si="9"/>
        <v/>
      </c>
      <c r="X28" s="36" t="str">
        <f t="shared" si="10"/>
        <v/>
      </c>
      <c r="Y28" s="166" t="str">
        <f t="shared" si="11"/>
        <v/>
      </c>
      <c r="Z28" s="178" t="str">
        <f>IF(OR($B28="",$C28="",$D28="",$E28="",$F28=""),"",$G28/VLOOKUP($F28,Euro!$A:$C,3,FALSE))</f>
        <v/>
      </c>
      <c r="AA28" s="435" t="b">
        <f t="shared" si="12"/>
        <v>0</v>
      </c>
      <c r="AB28" s="222">
        <f t="shared" si="13"/>
        <v>1</v>
      </c>
      <c r="AC28" s="431"/>
      <c r="AD28" s="431"/>
      <c r="AE28" s="431"/>
      <c r="AF28" s="431"/>
    </row>
    <row r="29" spans="1:32" s="432" customFormat="1" x14ac:dyDescent="0.25">
      <c r="A29" s="169">
        <v>20</v>
      </c>
      <c r="B29" s="148"/>
      <c r="C29" s="148"/>
      <c r="D29" s="171"/>
      <c r="E29" s="149"/>
      <c r="F29" s="174"/>
      <c r="G29" s="787" t="str">
        <f t="shared" si="1"/>
        <v/>
      </c>
      <c r="H29" s="348"/>
      <c r="I29" s="348"/>
      <c r="J29" s="42"/>
      <c r="K29" s="163"/>
      <c r="L29" s="42"/>
      <c r="M29" s="42"/>
      <c r="N29" s="160"/>
      <c r="O29" s="194" t="str">
        <f t="shared" si="2"/>
        <v/>
      </c>
      <c r="P29" s="195" t="str">
        <f t="shared" si="3"/>
        <v/>
      </c>
      <c r="Q29" s="158"/>
      <c r="R29" s="36" t="str">
        <f t="shared" si="4"/>
        <v/>
      </c>
      <c r="S29" s="36" t="str">
        <f t="shared" si="5"/>
        <v/>
      </c>
      <c r="T29" s="36" t="str">
        <f t="shared" si="6"/>
        <v/>
      </c>
      <c r="U29" s="36" t="str">
        <f t="shared" si="7"/>
        <v/>
      </c>
      <c r="V29" s="36" t="str">
        <f t="shared" si="8"/>
        <v/>
      </c>
      <c r="W29" s="36" t="str">
        <f t="shared" si="9"/>
        <v/>
      </c>
      <c r="X29" s="36" t="str">
        <f t="shared" si="10"/>
        <v/>
      </c>
      <c r="Y29" s="166" t="str">
        <f t="shared" si="11"/>
        <v/>
      </c>
      <c r="Z29" s="178" t="str">
        <f>IF(OR($B29="",$C29="",$D29="",$E29="",$F29=""),"",$G29/VLOOKUP($F29,Euro!$A:$C,3,FALSE))</f>
        <v/>
      </c>
      <c r="AA29" s="435" t="b">
        <f t="shared" si="12"/>
        <v>0</v>
      </c>
      <c r="AB29" s="222">
        <f t="shared" si="13"/>
        <v>1</v>
      </c>
      <c r="AC29" s="431"/>
      <c r="AD29" s="431"/>
      <c r="AE29" s="431"/>
      <c r="AF29" s="431"/>
    </row>
    <row r="30" spans="1:32" s="432" customFormat="1" x14ac:dyDescent="0.25">
      <c r="A30" s="169">
        <v>21</v>
      </c>
      <c r="B30" s="147"/>
      <c r="C30" s="147"/>
      <c r="D30" s="115"/>
      <c r="E30" s="120"/>
      <c r="F30" s="172"/>
      <c r="G30" s="787" t="str">
        <f t="shared" si="1"/>
        <v/>
      </c>
      <c r="H30" s="41"/>
      <c r="I30" s="41"/>
      <c r="J30" s="40"/>
      <c r="K30" s="159"/>
      <c r="L30" s="40"/>
      <c r="M30" s="40"/>
      <c r="N30" s="160"/>
      <c r="O30" s="194" t="str">
        <f t="shared" si="2"/>
        <v/>
      </c>
      <c r="P30" s="195" t="str">
        <f t="shared" si="3"/>
        <v/>
      </c>
      <c r="Q30" s="158"/>
      <c r="R30" s="36" t="str">
        <f t="shared" si="4"/>
        <v/>
      </c>
      <c r="S30" s="36" t="str">
        <f t="shared" si="5"/>
        <v/>
      </c>
      <c r="T30" s="36" t="str">
        <f t="shared" si="6"/>
        <v/>
      </c>
      <c r="U30" s="36" t="str">
        <f t="shared" si="7"/>
        <v/>
      </c>
      <c r="V30" s="36" t="str">
        <f t="shared" si="8"/>
        <v/>
      </c>
      <c r="W30" s="36" t="str">
        <f t="shared" si="9"/>
        <v/>
      </c>
      <c r="X30" s="36" t="str">
        <f t="shared" si="10"/>
        <v/>
      </c>
      <c r="Y30" s="166" t="str">
        <f t="shared" si="11"/>
        <v/>
      </c>
      <c r="Z30" s="178" t="str">
        <f>IF(OR($B30="",$C30="",$D30="",$E30="",$F30=""),"",$G30/VLOOKUP($F30,Euro!$A:$C,3,FALSE))</f>
        <v/>
      </c>
      <c r="AA30" s="435" t="b">
        <f t="shared" si="12"/>
        <v>0</v>
      </c>
      <c r="AB30" s="222">
        <f t="shared" si="13"/>
        <v>1</v>
      </c>
      <c r="AC30" s="431"/>
      <c r="AD30" s="431"/>
      <c r="AE30" s="431"/>
      <c r="AF30" s="431"/>
    </row>
    <row r="31" spans="1:32" s="432" customFormat="1" x14ac:dyDescent="0.25">
      <c r="A31" s="169">
        <v>22</v>
      </c>
      <c r="B31" s="147"/>
      <c r="C31" s="147"/>
      <c r="D31" s="115"/>
      <c r="E31" s="120"/>
      <c r="F31" s="172"/>
      <c r="G31" s="787" t="str">
        <f t="shared" si="1"/>
        <v/>
      </c>
      <c r="H31" s="41"/>
      <c r="I31" s="41"/>
      <c r="J31" s="40"/>
      <c r="K31" s="159"/>
      <c r="L31" s="40"/>
      <c r="M31" s="40"/>
      <c r="N31" s="160"/>
      <c r="O31" s="194" t="str">
        <f t="shared" si="2"/>
        <v/>
      </c>
      <c r="P31" s="195" t="str">
        <f t="shared" si="3"/>
        <v/>
      </c>
      <c r="Q31" s="158"/>
      <c r="R31" s="36" t="str">
        <f t="shared" si="4"/>
        <v/>
      </c>
      <c r="S31" s="36" t="str">
        <f t="shared" si="5"/>
        <v/>
      </c>
      <c r="T31" s="36" t="str">
        <f t="shared" si="6"/>
        <v/>
      </c>
      <c r="U31" s="36" t="str">
        <f t="shared" si="7"/>
        <v/>
      </c>
      <c r="V31" s="36" t="str">
        <f t="shared" si="8"/>
        <v/>
      </c>
      <c r="W31" s="36" t="str">
        <f t="shared" si="9"/>
        <v/>
      </c>
      <c r="X31" s="36" t="str">
        <f t="shared" si="10"/>
        <v/>
      </c>
      <c r="Y31" s="166" t="str">
        <f t="shared" si="11"/>
        <v/>
      </c>
      <c r="Z31" s="178" t="str">
        <f>IF(OR($B31="",$C31="",$D31="",$E31="",$F31=""),"",$G31/VLOOKUP($F31,Euro!$A:$C,3,FALSE))</f>
        <v/>
      </c>
      <c r="AA31" s="435" t="b">
        <f t="shared" si="12"/>
        <v>0</v>
      </c>
      <c r="AB31" s="222">
        <f t="shared" si="13"/>
        <v>1</v>
      </c>
      <c r="AC31" s="431"/>
      <c r="AD31" s="431"/>
      <c r="AE31" s="431"/>
      <c r="AF31" s="431"/>
    </row>
    <row r="32" spans="1:32" s="432" customFormat="1" x14ac:dyDescent="0.25">
      <c r="A32" s="169">
        <v>23</v>
      </c>
      <c r="B32" s="147"/>
      <c r="C32" s="147"/>
      <c r="D32" s="115"/>
      <c r="E32" s="120"/>
      <c r="F32" s="172"/>
      <c r="G32" s="787" t="str">
        <f t="shared" si="1"/>
        <v/>
      </c>
      <c r="H32" s="41"/>
      <c r="I32" s="41"/>
      <c r="J32" s="40"/>
      <c r="K32" s="159"/>
      <c r="L32" s="40"/>
      <c r="M32" s="40"/>
      <c r="N32" s="160"/>
      <c r="O32" s="194" t="str">
        <f t="shared" si="2"/>
        <v/>
      </c>
      <c r="P32" s="195" t="str">
        <f t="shared" si="3"/>
        <v/>
      </c>
      <c r="Q32" s="158"/>
      <c r="R32" s="36" t="str">
        <f t="shared" si="4"/>
        <v/>
      </c>
      <c r="S32" s="36" t="str">
        <f t="shared" si="5"/>
        <v/>
      </c>
      <c r="T32" s="36" t="str">
        <f t="shared" si="6"/>
        <v/>
      </c>
      <c r="U32" s="36" t="str">
        <f t="shared" si="7"/>
        <v/>
      </c>
      <c r="V32" s="36" t="str">
        <f t="shared" si="8"/>
        <v/>
      </c>
      <c r="W32" s="36" t="str">
        <f t="shared" si="9"/>
        <v/>
      </c>
      <c r="X32" s="36" t="str">
        <f t="shared" si="10"/>
        <v/>
      </c>
      <c r="Y32" s="166" t="str">
        <f t="shared" si="11"/>
        <v/>
      </c>
      <c r="Z32" s="178" t="str">
        <f>IF(OR($B32="",$C32="",$D32="",$E32="",$F32=""),"",$G32/VLOOKUP($F32,Euro!$A:$C,3,FALSE))</f>
        <v/>
      </c>
      <c r="AA32" s="435" t="b">
        <f t="shared" si="12"/>
        <v>0</v>
      </c>
      <c r="AB32" s="222">
        <f t="shared" si="13"/>
        <v>1</v>
      </c>
      <c r="AC32" s="431"/>
      <c r="AD32" s="431"/>
      <c r="AE32" s="431"/>
      <c r="AF32" s="431"/>
    </row>
    <row r="33" spans="1:32" s="432" customFormat="1" x14ac:dyDescent="0.25">
      <c r="A33" s="169">
        <v>24</v>
      </c>
      <c r="B33" s="147"/>
      <c r="C33" s="147"/>
      <c r="D33" s="115"/>
      <c r="E33" s="120"/>
      <c r="F33" s="172"/>
      <c r="G33" s="787" t="str">
        <f t="shared" si="1"/>
        <v/>
      </c>
      <c r="H33" s="41"/>
      <c r="I33" s="41"/>
      <c r="J33" s="40"/>
      <c r="K33" s="159"/>
      <c r="L33" s="40"/>
      <c r="M33" s="40"/>
      <c r="N33" s="160"/>
      <c r="O33" s="194" t="str">
        <f t="shared" si="2"/>
        <v/>
      </c>
      <c r="P33" s="195" t="str">
        <f t="shared" si="3"/>
        <v/>
      </c>
      <c r="Q33" s="158"/>
      <c r="R33" s="36" t="str">
        <f t="shared" si="4"/>
        <v/>
      </c>
      <c r="S33" s="36" t="str">
        <f t="shared" si="5"/>
        <v/>
      </c>
      <c r="T33" s="36" t="str">
        <f t="shared" si="6"/>
        <v/>
      </c>
      <c r="U33" s="36" t="str">
        <f t="shared" si="7"/>
        <v/>
      </c>
      <c r="V33" s="36" t="str">
        <f t="shared" si="8"/>
        <v/>
      </c>
      <c r="W33" s="36" t="str">
        <f t="shared" si="9"/>
        <v/>
      </c>
      <c r="X33" s="36" t="str">
        <f t="shared" si="10"/>
        <v/>
      </c>
      <c r="Y33" s="166" t="str">
        <f t="shared" si="11"/>
        <v/>
      </c>
      <c r="Z33" s="178" t="str">
        <f>IF(OR($B33="",$C33="",$D33="",$E33="",$F33=""),"",$G33/VLOOKUP($F33,Euro!$A:$C,3,FALSE))</f>
        <v/>
      </c>
      <c r="AA33" s="435" t="b">
        <f t="shared" si="12"/>
        <v>0</v>
      </c>
      <c r="AB33" s="222">
        <f t="shared" si="13"/>
        <v>1</v>
      </c>
      <c r="AC33" s="431"/>
      <c r="AD33" s="431"/>
      <c r="AE33" s="431"/>
      <c r="AF33" s="431"/>
    </row>
    <row r="34" spans="1:32" s="432" customFormat="1" x14ac:dyDescent="0.25">
      <c r="A34" s="169">
        <v>25</v>
      </c>
      <c r="B34" s="147"/>
      <c r="C34" s="147"/>
      <c r="D34" s="115"/>
      <c r="E34" s="120"/>
      <c r="F34" s="172"/>
      <c r="G34" s="787" t="str">
        <f t="shared" si="1"/>
        <v/>
      </c>
      <c r="H34" s="41"/>
      <c r="I34" s="41"/>
      <c r="J34" s="40"/>
      <c r="K34" s="159"/>
      <c r="L34" s="40"/>
      <c r="M34" s="40"/>
      <c r="N34" s="160"/>
      <c r="O34" s="194" t="str">
        <f t="shared" si="2"/>
        <v/>
      </c>
      <c r="P34" s="195" t="str">
        <f t="shared" si="3"/>
        <v/>
      </c>
      <c r="Q34" s="158"/>
      <c r="R34" s="36" t="str">
        <f t="shared" si="4"/>
        <v/>
      </c>
      <c r="S34" s="36" t="str">
        <f t="shared" si="5"/>
        <v/>
      </c>
      <c r="T34" s="36" t="str">
        <f t="shared" si="6"/>
        <v/>
      </c>
      <c r="U34" s="36" t="str">
        <f t="shared" si="7"/>
        <v/>
      </c>
      <c r="V34" s="36" t="str">
        <f t="shared" si="8"/>
        <v/>
      </c>
      <c r="W34" s="36" t="str">
        <f t="shared" si="9"/>
        <v/>
      </c>
      <c r="X34" s="36" t="str">
        <f t="shared" si="10"/>
        <v/>
      </c>
      <c r="Y34" s="166" t="str">
        <f t="shared" si="11"/>
        <v/>
      </c>
      <c r="Z34" s="178" t="str">
        <f>IF(OR($B34="",$C34="",$D34="",$E34="",$F34=""),"",$G34/VLOOKUP($F34,Euro!$A:$C,3,FALSE))</f>
        <v/>
      </c>
      <c r="AA34" s="435" t="b">
        <f t="shared" si="12"/>
        <v>0</v>
      </c>
      <c r="AB34" s="222">
        <f t="shared" si="13"/>
        <v>1</v>
      </c>
      <c r="AC34" s="431"/>
      <c r="AD34" s="431"/>
      <c r="AE34" s="431"/>
      <c r="AF34" s="431"/>
    </row>
    <row r="35" spans="1:32" s="432" customFormat="1" x14ac:dyDescent="0.25">
      <c r="A35" s="169">
        <v>26</v>
      </c>
      <c r="B35" s="147"/>
      <c r="C35" s="147"/>
      <c r="D35" s="115"/>
      <c r="E35" s="120"/>
      <c r="F35" s="172"/>
      <c r="G35" s="787" t="str">
        <f t="shared" si="1"/>
        <v/>
      </c>
      <c r="H35" s="41"/>
      <c r="I35" s="41"/>
      <c r="J35" s="40"/>
      <c r="K35" s="159"/>
      <c r="L35" s="40"/>
      <c r="M35" s="40"/>
      <c r="N35" s="160"/>
      <c r="O35" s="194" t="str">
        <f t="shared" si="2"/>
        <v/>
      </c>
      <c r="P35" s="195" t="str">
        <f t="shared" si="3"/>
        <v/>
      </c>
      <c r="Q35" s="158"/>
      <c r="R35" s="36" t="str">
        <f t="shared" si="4"/>
        <v/>
      </c>
      <c r="S35" s="36" t="str">
        <f t="shared" si="5"/>
        <v/>
      </c>
      <c r="T35" s="36" t="str">
        <f t="shared" si="6"/>
        <v/>
      </c>
      <c r="U35" s="36" t="str">
        <f t="shared" si="7"/>
        <v/>
      </c>
      <c r="V35" s="36" t="str">
        <f t="shared" si="8"/>
        <v/>
      </c>
      <c r="W35" s="36" t="str">
        <f t="shared" si="9"/>
        <v/>
      </c>
      <c r="X35" s="36" t="str">
        <f t="shared" si="10"/>
        <v/>
      </c>
      <c r="Y35" s="166" t="str">
        <f t="shared" si="11"/>
        <v/>
      </c>
      <c r="Z35" s="178" t="str">
        <f>IF(OR($B35="",$C35="",$D35="",$E35="",$F35=""),"",$G35/VLOOKUP($F35,Euro!$A:$C,3,FALSE))</f>
        <v/>
      </c>
      <c r="AA35" s="435" t="b">
        <f t="shared" si="12"/>
        <v>0</v>
      </c>
      <c r="AB35" s="222">
        <f t="shared" si="13"/>
        <v>1</v>
      </c>
      <c r="AC35" s="431"/>
      <c r="AD35" s="431"/>
      <c r="AE35" s="431"/>
      <c r="AF35" s="431"/>
    </row>
    <row r="36" spans="1:32" s="432" customFormat="1" x14ac:dyDescent="0.25">
      <c r="A36" s="169">
        <v>27</v>
      </c>
      <c r="B36" s="147"/>
      <c r="C36" s="147"/>
      <c r="D36" s="115"/>
      <c r="E36" s="120"/>
      <c r="F36" s="172"/>
      <c r="G36" s="787" t="str">
        <f t="shared" si="1"/>
        <v/>
      </c>
      <c r="H36" s="41"/>
      <c r="I36" s="41"/>
      <c r="J36" s="40"/>
      <c r="K36" s="159"/>
      <c r="L36" s="40"/>
      <c r="M36" s="40"/>
      <c r="N36" s="160"/>
      <c r="O36" s="194" t="str">
        <f t="shared" si="2"/>
        <v/>
      </c>
      <c r="P36" s="195" t="str">
        <f t="shared" si="3"/>
        <v/>
      </c>
      <c r="Q36" s="158"/>
      <c r="R36" s="36" t="str">
        <f t="shared" si="4"/>
        <v/>
      </c>
      <c r="S36" s="36" t="str">
        <f t="shared" si="5"/>
        <v/>
      </c>
      <c r="T36" s="36" t="str">
        <f t="shared" si="6"/>
        <v/>
      </c>
      <c r="U36" s="36" t="str">
        <f t="shared" si="7"/>
        <v/>
      </c>
      <c r="V36" s="36" t="str">
        <f t="shared" si="8"/>
        <v/>
      </c>
      <c r="W36" s="36" t="str">
        <f t="shared" si="9"/>
        <v/>
      </c>
      <c r="X36" s="36" t="str">
        <f t="shared" si="10"/>
        <v/>
      </c>
      <c r="Y36" s="166" t="str">
        <f t="shared" si="11"/>
        <v/>
      </c>
      <c r="Z36" s="178" t="str">
        <f>IF(OR($B36="",$C36="",$D36="",$E36="",$F36=""),"",$G36/VLOOKUP($F36,Euro!$A:$C,3,FALSE))</f>
        <v/>
      </c>
      <c r="AA36" s="435" t="b">
        <f t="shared" si="12"/>
        <v>0</v>
      </c>
      <c r="AB36" s="222">
        <f t="shared" si="13"/>
        <v>1</v>
      </c>
      <c r="AC36" s="431"/>
      <c r="AD36" s="431"/>
      <c r="AE36" s="431"/>
      <c r="AF36" s="431"/>
    </row>
    <row r="37" spans="1:32" s="432" customFormat="1" x14ac:dyDescent="0.25">
      <c r="A37" s="169">
        <v>28</v>
      </c>
      <c r="B37" s="147"/>
      <c r="C37" s="147"/>
      <c r="D37" s="115"/>
      <c r="E37" s="120"/>
      <c r="F37" s="172"/>
      <c r="G37" s="787" t="str">
        <f t="shared" si="1"/>
        <v/>
      </c>
      <c r="H37" s="41"/>
      <c r="I37" s="41"/>
      <c r="J37" s="40"/>
      <c r="K37" s="159"/>
      <c r="L37" s="40"/>
      <c r="M37" s="40"/>
      <c r="N37" s="160"/>
      <c r="O37" s="194" t="str">
        <f t="shared" si="2"/>
        <v/>
      </c>
      <c r="P37" s="195" t="str">
        <f t="shared" si="3"/>
        <v/>
      </c>
      <c r="Q37" s="158"/>
      <c r="R37" s="36" t="str">
        <f t="shared" si="4"/>
        <v/>
      </c>
      <c r="S37" s="36" t="str">
        <f t="shared" si="5"/>
        <v/>
      </c>
      <c r="T37" s="36" t="str">
        <f t="shared" si="6"/>
        <v/>
      </c>
      <c r="U37" s="36" t="str">
        <f t="shared" si="7"/>
        <v/>
      </c>
      <c r="V37" s="36" t="str">
        <f t="shared" si="8"/>
        <v/>
      </c>
      <c r="W37" s="36" t="str">
        <f t="shared" si="9"/>
        <v/>
      </c>
      <c r="X37" s="36" t="str">
        <f t="shared" si="10"/>
        <v/>
      </c>
      <c r="Y37" s="166" t="str">
        <f t="shared" si="11"/>
        <v/>
      </c>
      <c r="Z37" s="178" t="str">
        <f>IF(OR($B37="",$C37="",$D37="",$E37="",$F37=""),"",$G37/VLOOKUP($F37,Euro!$A:$C,3,FALSE))</f>
        <v/>
      </c>
      <c r="AA37" s="435" t="b">
        <f t="shared" si="12"/>
        <v>0</v>
      </c>
      <c r="AB37" s="222">
        <f t="shared" si="13"/>
        <v>1</v>
      </c>
      <c r="AC37" s="431"/>
      <c r="AD37" s="431"/>
      <c r="AE37" s="431"/>
      <c r="AF37" s="431"/>
    </row>
    <row r="38" spans="1:32" s="432" customFormat="1" x14ac:dyDescent="0.25">
      <c r="A38" s="169">
        <v>29</v>
      </c>
      <c r="B38" s="147"/>
      <c r="C38" s="147"/>
      <c r="D38" s="115"/>
      <c r="E38" s="120"/>
      <c r="F38" s="172"/>
      <c r="G38" s="787" t="str">
        <f t="shared" si="1"/>
        <v/>
      </c>
      <c r="H38" s="41"/>
      <c r="I38" s="41"/>
      <c r="J38" s="40"/>
      <c r="K38" s="159"/>
      <c r="L38" s="40"/>
      <c r="M38" s="40"/>
      <c r="N38" s="160"/>
      <c r="O38" s="194" t="str">
        <f t="shared" si="2"/>
        <v/>
      </c>
      <c r="P38" s="195" t="str">
        <f t="shared" si="3"/>
        <v/>
      </c>
      <c r="Q38" s="158"/>
      <c r="R38" s="36" t="str">
        <f t="shared" si="4"/>
        <v/>
      </c>
      <c r="S38" s="36" t="str">
        <f t="shared" si="5"/>
        <v/>
      </c>
      <c r="T38" s="36" t="str">
        <f t="shared" si="6"/>
        <v/>
      </c>
      <c r="U38" s="36" t="str">
        <f t="shared" si="7"/>
        <v/>
      </c>
      <c r="V38" s="36" t="str">
        <f t="shared" si="8"/>
        <v/>
      </c>
      <c r="W38" s="36" t="str">
        <f t="shared" si="9"/>
        <v/>
      </c>
      <c r="X38" s="36" t="str">
        <f t="shared" si="10"/>
        <v/>
      </c>
      <c r="Y38" s="166" t="str">
        <f t="shared" si="11"/>
        <v/>
      </c>
      <c r="Z38" s="178" t="str">
        <f>IF(OR($B38="",$C38="",$D38="",$E38="",$F38=""),"",$G38/VLOOKUP($F38,Euro!$A:$C,3,FALSE))</f>
        <v/>
      </c>
      <c r="AA38" s="435" t="b">
        <f t="shared" si="12"/>
        <v>0</v>
      </c>
      <c r="AB38" s="222">
        <f t="shared" si="13"/>
        <v>1</v>
      </c>
      <c r="AC38" s="431"/>
      <c r="AD38" s="431"/>
      <c r="AE38" s="431"/>
      <c r="AF38" s="431"/>
    </row>
    <row r="39" spans="1:32" s="432" customFormat="1" x14ac:dyDescent="0.25">
      <c r="A39" s="169">
        <v>30</v>
      </c>
      <c r="B39" s="147"/>
      <c r="C39" s="147"/>
      <c r="D39" s="115"/>
      <c r="E39" s="120"/>
      <c r="F39" s="172"/>
      <c r="G39" s="787" t="str">
        <f t="shared" si="1"/>
        <v/>
      </c>
      <c r="H39" s="41"/>
      <c r="I39" s="41"/>
      <c r="J39" s="40"/>
      <c r="K39" s="159"/>
      <c r="L39" s="40"/>
      <c r="M39" s="40"/>
      <c r="N39" s="160"/>
      <c r="O39" s="194" t="str">
        <f t="shared" si="2"/>
        <v/>
      </c>
      <c r="P39" s="195" t="str">
        <f t="shared" si="3"/>
        <v/>
      </c>
      <c r="Q39" s="158"/>
      <c r="R39" s="36" t="str">
        <f t="shared" si="4"/>
        <v/>
      </c>
      <c r="S39" s="36" t="str">
        <f t="shared" si="5"/>
        <v/>
      </c>
      <c r="T39" s="36" t="str">
        <f t="shared" si="6"/>
        <v/>
      </c>
      <c r="U39" s="36" t="str">
        <f t="shared" si="7"/>
        <v/>
      </c>
      <c r="V39" s="36" t="str">
        <f t="shared" si="8"/>
        <v/>
      </c>
      <c r="W39" s="36" t="str">
        <f t="shared" si="9"/>
        <v/>
      </c>
      <c r="X39" s="36" t="str">
        <f t="shared" si="10"/>
        <v/>
      </c>
      <c r="Y39" s="166" t="str">
        <f t="shared" si="11"/>
        <v/>
      </c>
      <c r="Z39" s="178" t="str">
        <f>IF(OR($B39="",$C39="",$D39="",$E39="",$F39=""),"",$G39/VLOOKUP($F39,Euro!$A:$C,3,FALSE))</f>
        <v/>
      </c>
      <c r="AA39" s="435" t="b">
        <f t="shared" si="12"/>
        <v>0</v>
      </c>
      <c r="AB39" s="222">
        <f t="shared" si="13"/>
        <v>1</v>
      </c>
      <c r="AC39" s="431"/>
      <c r="AD39" s="431"/>
      <c r="AE39" s="431"/>
      <c r="AF39" s="431"/>
    </row>
    <row r="40" spans="1:32" s="432" customFormat="1" x14ac:dyDescent="0.25">
      <c r="A40" s="169">
        <v>31</v>
      </c>
      <c r="B40" s="147"/>
      <c r="C40" s="147"/>
      <c r="D40" s="115"/>
      <c r="E40" s="120"/>
      <c r="F40" s="172"/>
      <c r="G40" s="787" t="str">
        <f t="shared" si="1"/>
        <v/>
      </c>
      <c r="H40" s="41"/>
      <c r="I40" s="41"/>
      <c r="J40" s="40"/>
      <c r="K40" s="159"/>
      <c r="L40" s="40"/>
      <c r="M40" s="40"/>
      <c r="N40" s="160"/>
      <c r="O40" s="194" t="str">
        <f t="shared" si="2"/>
        <v/>
      </c>
      <c r="P40" s="195" t="str">
        <f t="shared" si="3"/>
        <v/>
      </c>
      <c r="Q40" s="158"/>
      <c r="R40" s="36" t="str">
        <f t="shared" si="4"/>
        <v/>
      </c>
      <c r="S40" s="36" t="str">
        <f t="shared" si="5"/>
        <v/>
      </c>
      <c r="T40" s="36" t="str">
        <f t="shared" si="6"/>
        <v/>
      </c>
      <c r="U40" s="36" t="str">
        <f t="shared" si="7"/>
        <v/>
      </c>
      <c r="V40" s="36" t="str">
        <f t="shared" si="8"/>
        <v/>
      </c>
      <c r="W40" s="36" t="str">
        <f t="shared" si="9"/>
        <v/>
      </c>
      <c r="X40" s="36" t="str">
        <f t="shared" si="10"/>
        <v/>
      </c>
      <c r="Y40" s="166" t="str">
        <f t="shared" si="11"/>
        <v/>
      </c>
      <c r="Z40" s="178" t="str">
        <f>IF(OR($B40="",$C40="",$D40="",$E40="",$F40=""),"",$G40/VLOOKUP($F40,Euro!$A:$C,3,FALSE))</f>
        <v/>
      </c>
      <c r="AA40" s="435" t="b">
        <f t="shared" si="12"/>
        <v>0</v>
      </c>
      <c r="AB40" s="222">
        <f t="shared" si="13"/>
        <v>1</v>
      </c>
      <c r="AC40" s="431"/>
      <c r="AD40" s="431"/>
      <c r="AE40" s="431"/>
      <c r="AF40" s="431"/>
    </row>
    <row r="41" spans="1:32" s="432" customFormat="1" x14ac:dyDescent="0.25">
      <c r="A41" s="169">
        <v>32</v>
      </c>
      <c r="B41" s="147"/>
      <c r="C41" s="147"/>
      <c r="D41" s="115"/>
      <c r="E41" s="120"/>
      <c r="F41" s="172"/>
      <c r="G41" s="787" t="str">
        <f t="shared" si="1"/>
        <v/>
      </c>
      <c r="H41" s="41"/>
      <c r="I41" s="41"/>
      <c r="J41" s="40"/>
      <c r="K41" s="159"/>
      <c r="L41" s="40"/>
      <c r="M41" s="40"/>
      <c r="N41" s="160"/>
      <c r="O41" s="194" t="str">
        <f t="shared" si="2"/>
        <v/>
      </c>
      <c r="P41" s="195" t="str">
        <f t="shared" si="3"/>
        <v/>
      </c>
      <c r="Q41" s="158"/>
      <c r="R41" s="36" t="str">
        <f t="shared" si="4"/>
        <v/>
      </c>
      <c r="S41" s="36" t="str">
        <f t="shared" si="5"/>
        <v/>
      </c>
      <c r="T41" s="36" t="str">
        <f t="shared" si="6"/>
        <v/>
      </c>
      <c r="U41" s="36" t="str">
        <f t="shared" si="7"/>
        <v/>
      </c>
      <c r="V41" s="36" t="str">
        <f t="shared" si="8"/>
        <v/>
      </c>
      <c r="W41" s="36" t="str">
        <f t="shared" si="9"/>
        <v/>
      </c>
      <c r="X41" s="36" t="str">
        <f t="shared" si="10"/>
        <v/>
      </c>
      <c r="Y41" s="166" t="str">
        <f t="shared" si="11"/>
        <v/>
      </c>
      <c r="Z41" s="178" t="str">
        <f>IF(OR($B41="",$C41="",$D41="",$E41="",$F41=""),"",$G41/VLOOKUP($F41,Euro!$A:$C,3,FALSE))</f>
        <v/>
      </c>
      <c r="AA41" s="435" t="b">
        <f t="shared" si="12"/>
        <v>0</v>
      </c>
      <c r="AB41" s="222">
        <f t="shared" si="13"/>
        <v>1</v>
      </c>
      <c r="AC41" s="431"/>
      <c r="AD41" s="431"/>
      <c r="AE41" s="431"/>
      <c r="AF41" s="431"/>
    </row>
    <row r="42" spans="1:32" s="432" customFormat="1" x14ac:dyDescent="0.25">
      <c r="A42" s="169">
        <v>33</v>
      </c>
      <c r="B42" s="147"/>
      <c r="C42" s="147"/>
      <c r="D42" s="115"/>
      <c r="E42" s="120"/>
      <c r="F42" s="172"/>
      <c r="G42" s="787" t="str">
        <f t="shared" si="1"/>
        <v/>
      </c>
      <c r="H42" s="41"/>
      <c r="I42" s="41"/>
      <c r="J42" s="40"/>
      <c r="K42" s="159"/>
      <c r="L42" s="40"/>
      <c r="M42" s="40"/>
      <c r="N42" s="160"/>
      <c r="O42" s="194" t="str">
        <f t="shared" si="2"/>
        <v/>
      </c>
      <c r="P42" s="195" t="str">
        <f t="shared" si="3"/>
        <v/>
      </c>
      <c r="Q42" s="158"/>
      <c r="R42" s="36" t="str">
        <f t="shared" si="4"/>
        <v/>
      </c>
      <c r="S42" s="36" t="str">
        <f t="shared" si="5"/>
        <v/>
      </c>
      <c r="T42" s="36" t="str">
        <f t="shared" si="6"/>
        <v/>
      </c>
      <c r="U42" s="36" t="str">
        <f t="shared" si="7"/>
        <v/>
      </c>
      <c r="V42" s="36" t="str">
        <f t="shared" si="8"/>
        <v/>
      </c>
      <c r="W42" s="36" t="str">
        <f t="shared" si="9"/>
        <v/>
      </c>
      <c r="X42" s="36" t="str">
        <f t="shared" si="10"/>
        <v/>
      </c>
      <c r="Y42" s="166" t="str">
        <f t="shared" si="11"/>
        <v/>
      </c>
      <c r="Z42" s="178" t="str">
        <f>IF(OR($B42="",$C42="",$D42="",$E42="",$F42=""),"",$G42/VLOOKUP($F42,Euro!$A:$C,3,FALSE))</f>
        <v/>
      </c>
      <c r="AA42" s="435" t="b">
        <f t="shared" si="12"/>
        <v>0</v>
      </c>
      <c r="AB42" s="222">
        <f t="shared" si="13"/>
        <v>1</v>
      </c>
      <c r="AC42" s="431"/>
      <c r="AD42" s="431"/>
      <c r="AE42" s="431"/>
      <c r="AF42" s="431"/>
    </row>
    <row r="43" spans="1:32" s="432" customFormat="1" x14ac:dyDescent="0.25">
      <c r="A43" s="169">
        <v>34</v>
      </c>
      <c r="B43" s="147"/>
      <c r="C43" s="147"/>
      <c r="D43" s="115"/>
      <c r="E43" s="120"/>
      <c r="F43" s="172"/>
      <c r="G43" s="787" t="str">
        <f t="shared" si="1"/>
        <v/>
      </c>
      <c r="H43" s="41"/>
      <c r="I43" s="41"/>
      <c r="J43" s="40"/>
      <c r="K43" s="159"/>
      <c r="L43" s="40"/>
      <c r="M43" s="40"/>
      <c r="N43" s="160"/>
      <c r="O43" s="194" t="str">
        <f t="shared" si="2"/>
        <v/>
      </c>
      <c r="P43" s="195" t="str">
        <f t="shared" si="3"/>
        <v/>
      </c>
      <c r="Q43" s="158"/>
      <c r="R43" s="36" t="str">
        <f t="shared" si="4"/>
        <v/>
      </c>
      <c r="S43" s="36" t="str">
        <f t="shared" si="5"/>
        <v/>
      </c>
      <c r="T43" s="36" t="str">
        <f t="shared" si="6"/>
        <v/>
      </c>
      <c r="U43" s="36" t="str">
        <f t="shared" si="7"/>
        <v/>
      </c>
      <c r="V43" s="36" t="str">
        <f t="shared" si="8"/>
        <v/>
      </c>
      <c r="W43" s="36" t="str">
        <f t="shared" si="9"/>
        <v/>
      </c>
      <c r="X43" s="36" t="str">
        <f t="shared" si="10"/>
        <v/>
      </c>
      <c r="Y43" s="166" t="str">
        <f t="shared" si="11"/>
        <v/>
      </c>
      <c r="Z43" s="178" t="str">
        <f>IF(OR($B43="",$C43="",$D43="",$E43="",$F43=""),"",$G43/VLOOKUP($F43,Euro!$A:$C,3,FALSE))</f>
        <v/>
      </c>
      <c r="AA43" s="435" t="b">
        <f t="shared" si="12"/>
        <v>0</v>
      </c>
      <c r="AB43" s="222">
        <f t="shared" si="13"/>
        <v>1</v>
      </c>
      <c r="AC43" s="431"/>
      <c r="AD43" s="431"/>
      <c r="AE43" s="431"/>
      <c r="AF43" s="431"/>
    </row>
    <row r="44" spans="1:32" s="432" customFormat="1" x14ac:dyDescent="0.25">
      <c r="A44" s="169">
        <v>35</v>
      </c>
      <c r="B44" s="147"/>
      <c r="C44" s="147"/>
      <c r="D44" s="115"/>
      <c r="E44" s="120"/>
      <c r="F44" s="172"/>
      <c r="G44" s="787" t="str">
        <f t="shared" si="1"/>
        <v/>
      </c>
      <c r="H44" s="41"/>
      <c r="I44" s="41"/>
      <c r="J44" s="40"/>
      <c r="K44" s="159"/>
      <c r="L44" s="40"/>
      <c r="M44" s="40"/>
      <c r="N44" s="160"/>
      <c r="O44" s="194" t="str">
        <f t="shared" si="2"/>
        <v/>
      </c>
      <c r="P44" s="195" t="str">
        <f t="shared" si="3"/>
        <v/>
      </c>
      <c r="Q44" s="158"/>
      <c r="R44" s="36" t="str">
        <f t="shared" si="4"/>
        <v/>
      </c>
      <c r="S44" s="36" t="str">
        <f t="shared" si="5"/>
        <v/>
      </c>
      <c r="T44" s="36" t="str">
        <f t="shared" si="6"/>
        <v/>
      </c>
      <c r="U44" s="36" t="str">
        <f t="shared" si="7"/>
        <v/>
      </c>
      <c r="V44" s="36" t="str">
        <f t="shared" si="8"/>
        <v/>
      </c>
      <c r="W44" s="36" t="str">
        <f t="shared" si="9"/>
        <v/>
      </c>
      <c r="X44" s="36" t="str">
        <f t="shared" si="10"/>
        <v/>
      </c>
      <c r="Y44" s="166" t="str">
        <f t="shared" si="11"/>
        <v/>
      </c>
      <c r="Z44" s="178" t="str">
        <f>IF(OR($B44="",$C44="",$D44="",$E44="",$F44=""),"",$G44/VLOOKUP($F44,Euro!$A:$C,3,FALSE))</f>
        <v/>
      </c>
      <c r="AA44" s="435" t="b">
        <f t="shared" si="12"/>
        <v>0</v>
      </c>
      <c r="AB44" s="222">
        <f t="shared" si="13"/>
        <v>1</v>
      </c>
      <c r="AC44" s="431"/>
      <c r="AD44" s="431"/>
      <c r="AE44" s="431"/>
      <c r="AF44" s="431"/>
    </row>
    <row r="45" spans="1:32" s="432" customFormat="1" x14ac:dyDescent="0.25">
      <c r="A45" s="169">
        <v>36</v>
      </c>
      <c r="B45" s="147"/>
      <c r="C45" s="147"/>
      <c r="D45" s="115"/>
      <c r="E45" s="120"/>
      <c r="F45" s="172"/>
      <c r="G45" s="787" t="str">
        <f t="shared" si="1"/>
        <v/>
      </c>
      <c r="H45" s="41"/>
      <c r="I45" s="41"/>
      <c r="J45" s="40"/>
      <c r="K45" s="159"/>
      <c r="L45" s="40"/>
      <c r="M45" s="40"/>
      <c r="N45" s="160"/>
      <c r="O45" s="194" t="str">
        <f t="shared" si="2"/>
        <v/>
      </c>
      <c r="P45" s="195" t="str">
        <f t="shared" si="3"/>
        <v/>
      </c>
      <c r="Q45" s="158"/>
      <c r="R45" s="36" t="str">
        <f t="shared" si="4"/>
        <v/>
      </c>
      <c r="S45" s="36" t="str">
        <f t="shared" si="5"/>
        <v/>
      </c>
      <c r="T45" s="36" t="str">
        <f t="shared" si="6"/>
        <v/>
      </c>
      <c r="U45" s="36" t="str">
        <f t="shared" si="7"/>
        <v/>
      </c>
      <c r="V45" s="36" t="str">
        <f t="shared" si="8"/>
        <v/>
      </c>
      <c r="W45" s="36" t="str">
        <f t="shared" si="9"/>
        <v/>
      </c>
      <c r="X45" s="36" t="str">
        <f t="shared" si="10"/>
        <v/>
      </c>
      <c r="Y45" s="166" t="str">
        <f t="shared" si="11"/>
        <v/>
      </c>
      <c r="Z45" s="178" t="str">
        <f>IF(OR($B45="",$C45="",$D45="",$E45="",$F45=""),"",$G45/VLOOKUP($F45,Euro!$A:$C,3,FALSE))</f>
        <v/>
      </c>
      <c r="AA45" s="435" t="b">
        <f t="shared" si="12"/>
        <v>0</v>
      </c>
      <c r="AB45" s="222">
        <f t="shared" si="13"/>
        <v>1</v>
      </c>
      <c r="AC45" s="431"/>
      <c r="AD45" s="431"/>
      <c r="AE45" s="431"/>
      <c r="AF45" s="431"/>
    </row>
    <row r="46" spans="1:32" s="432" customFormat="1" x14ac:dyDescent="0.25">
      <c r="A46" s="169">
        <v>37</v>
      </c>
      <c r="B46" s="147"/>
      <c r="C46" s="147"/>
      <c r="D46" s="115"/>
      <c r="E46" s="120"/>
      <c r="F46" s="172"/>
      <c r="G46" s="787" t="str">
        <f t="shared" si="1"/>
        <v/>
      </c>
      <c r="H46" s="41"/>
      <c r="I46" s="41"/>
      <c r="J46" s="40"/>
      <c r="K46" s="159"/>
      <c r="L46" s="40"/>
      <c r="M46" s="40"/>
      <c r="N46" s="160"/>
      <c r="O46" s="194" t="str">
        <f t="shared" si="2"/>
        <v/>
      </c>
      <c r="P46" s="195" t="str">
        <f t="shared" si="3"/>
        <v/>
      </c>
      <c r="Q46" s="158"/>
      <c r="R46" s="36" t="str">
        <f t="shared" si="4"/>
        <v/>
      </c>
      <c r="S46" s="36" t="str">
        <f t="shared" si="5"/>
        <v/>
      </c>
      <c r="T46" s="36" t="str">
        <f t="shared" si="6"/>
        <v/>
      </c>
      <c r="U46" s="36" t="str">
        <f t="shared" si="7"/>
        <v/>
      </c>
      <c r="V46" s="36" t="str">
        <f t="shared" si="8"/>
        <v/>
      </c>
      <c r="W46" s="36" t="str">
        <f t="shared" si="9"/>
        <v/>
      </c>
      <c r="X46" s="36" t="str">
        <f t="shared" si="10"/>
        <v/>
      </c>
      <c r="Y46" s="166" t="str">
        <f t="shared" si="11"/>
        <v/>
      </c>
      <c r="Z46" s="178" t="str">
        <f>IF(OR($B46="",$C46="",$D46="",$E46="",$F46=""),"",$G46/VLOOKUP($F46,Euro!$A:$C,3,FALSE))</f>
        <v/>
      </c>
      <c r="AA46" s="435" t="b">
        <f t="shared" si="12"/>
        <v>0</v>
      </c>
      <c r="AB46" s="222">
        <f t="shared" si="13"/>
        <v>1</v>
      </c>
      <c r="AC46" s="431"/>
      <c r="AD46" s="431"/>
      <c r="AE46" s="431"/>
      <c r="AF46" s="431"/>
    </row>
    <row r="47" spans="1:32" s="432" customFormat="1" x14ac:dyDescent="0.25">
      <c r="A47" s="169">
        <v>38</v>
      </c>
      <c r="B47" s="147"/>
      <c r="C47" s="147"/>
      <c r="D47" s="115"/>
      <c r="E47" s="120"/>
      <c r="F47" s="172"/>
      <c r="G47" s="787" t="str">
        <f t="shared" si="1"/>
        <v/>
      </c>
      <c r="H47" s="41"/>
      <c r="I47" s="41"/>
      <c r="J47" s="40"/>
      <c r="K47" s="159"/>
      <c r="L47" s="40"/>
      <c r="M47" s="40"/>
      <c r="N47" s="160"/>
      <c r="O47" s="194" t="str">
        <f t="shared" si="2"/>
        <v/>
      </c>
      <c r="P47" s="195" t="str">
        <f t="shared" si="3"/>
        <v/>
      </c>
      <c r="Q47" s="158"/>
      <c r="R47" s="36" t="str">
        <f t="shared" si="4"/>
        <v/>
      </c>
      <c r="S47" s="36" t="str">
        <f t="shared" si="5"/>
        <v/>
      </c>
      <c r="T47" s="36" t="str">
        <f t="shared" si="6"/>
        <v/>
      </c>
      <c r="U47" s="36" t="str">
        <f t="shared" si="7"/>
        <v/>
      </c>
      <c r="V47" s="36" t="str">
        <f t="shared" si="8"/>
        <v/>
      </c>
      <c r="W47" s="36" t="str">
        <f t="shared" si="9"/>
        <v/>
      </c>
      <c r="X47" s="36" t="str">
        <f t="shared" si="10"/>
        <v/>
      </c>
      <c r="Y47" s="166" t="str">
        <f t="shared" si="11"/>
        <v/>
      </c>
      <c r="Z47" s="178" t="str">
        <f>IF(OR($B47="",$C47="",$D47="",$E47="",$F47=""),"",$G47/VLOOKUP($F47,Euro!$A:$C,3,FALSE))</f>
        <v/>
      </c>
      <c r="AA47" s="435" t="b">
        <f t="shared" si="12"/>
        <v>0</v>
      </c>
      <c r="AB47" s="222">
        <f t="shared" si="13"/>
        <v>1</v>
      </c>
      <c r="AC47" s="431"/>
      <c r="AD47" s="431"/>
      <c r="AE47" s="431"/>
      <c r="AF47" s="431"/>
    </row>
    <row r="48" spans="1:32" s="432" customFormat="1" x14ac:dyDescent="0.25">
      <c r="A48" s="169">
        <v>39</v>
      </c>
      <c r="B48" s="147"/>
      <c r="C48" s="147"/>
      <c r="D48" s="115"/>
      <c r="E48" s="120"/>
      <c r="F48" s="172"/>
      <c r="G48" s="787" t="str">
        <f t="shared" si="1"/>
        <v/>
      </c>
      <c r="H48" s="41"/>
      <c r="I48" s="41"/>
      <c r="J48" s="40"/>
      <c r="K48" s="159"/>
      <c r="L48" s="40"/>
      <c r="M48" s="40"/>
      <c r="N48" s="160"/>
      <c r="O48" s="194" t="str">
        <f t="shared" si="2"/>
        <v/>
      </c>
      <c r="P48" s="195" t="str">
        <f t="shared" si="3"/>
        <v/>
      </c>
      <c r="Q48" s="158"/>
      <c r="R48" s="36" t="str">
        <f t="shared" si="4"/>
        <v/>
      </c>
      <c r="S48" s="36" t="str">
        <f t="shared" si="5"/>
        <v/>
      </c>
      <c r="T48" s="36" t="str">
        <f t="shared" si="6"/>
        <v/>
      </c>
      <c r="U48" s="36" t="str">
        <f t="shared" si="7"/>
        <v/>
      </c>
      <c r="V48" s="36" t="str">
        <f t="shared" si="8"/>
        <v/>
      </c>
      <c r="W48" s="36" t="str">
        <f t="shared" si="9"/>
        <v/>
      </c>
      <c r="X48" s="36" t="str">
        <f t="shared" si="10"/>
        <v/>
      </c>
      <c r="Y48" s="166" t="str">
        <f t="shared" si="11"/>
        <v/>
      </c>
      <c r="Z48" s="178" t="str">
        <f>IF(OR($B48="",$C48="",$D48="",$E48="",$F48=""),"",$G48/VLOOKUP($F48,Euro!$A:$C,3,FALSE))</f>
        <v/>
      </c>
      <c r="AA48" s="435" t="b">
        <f t="shared" si="12"/>
        <v>0</v>
      </c>
      <c r="AB48" s="222">
        <f t="shared" si="13"/>
        <v>1</v>
      </c>
      <c r="AC48" s="431"/>
      <c r="AD48" s="431"/>
      <c r="AE48" s="431"/>
      <c r="AF48" s="431"/>
    </row>
    <row r="49" spans="1:32" s="432" customFormat="1" x14ac:dyDescent="0.25">
      <c r="A49" s="169">
        <v>40</v>
      </c>
      <c r="B49" s="147"/>
      <c r="C49" s="147"/>
      <c r="D49" s="115"/>
      <c r="E49" s="120"/>
      <c r="F49" s="172"/>
      <c r="G49" s="787" t="str">
        <f t="shared" si="1"/>
        <v/>
      </c>
      <c r="H49" s="41"/>
      <c r="I49" s="41"/>
      <c r="J49" s="40"/>
      <c r="K49" s="159"/>
      <c r="L49" s="40"/>
      <c r="M49" s="40"/>
      <c r="N49" s="160"/>
      <c r="O49" s="194" t="str">
        <f t="shared" si="2"/>
        <v/>
      </c>
      <c r="P49" s="195" t="str">
        <f t="shared" si="3"/>
        <v/>
      </c>
      <c r="Q49" s="158"/>
      <c r="R49" s="36" t="str">
        <f t="shared" si="4"/>
        <v/>
      </c>
      <c r="S49" s="36" t="str">
        <f t="shared" si="5"/>
        <v/>
      </c>
      <c r="T49" s="36" t="str">
        <f t="shared" si="6"/>
        <v/>
      </c>
      <c r="U49" s="36" t="str">
        <f t="shared" si="7"/>
        <v/>
      </c>
      <c r="V49" s="36" t="str">
        <f t="shared" si="8"/>
        <v/>
      </c>
      <c r="W49" s="36" t="str">
        <f t="shared" si="9"/>
        <v/>
      </c>
      <c r="X49" s="36" t="str">
        <f t="shared" si="10"/>
        <v/>
      </c>
      <c r="Y49" s="166" t="str">
        <f t="shared" si="11"/>
        <v/>
      </c>
      <c r="Z49" s="178" t="str">
        <f>IF(OR($B49="",$C49="",$D49="",$E49="",$F49=""),"",$G49/VLOOKUP($F49,Euro!$A:$C,3,FALSE))</f>
        <v/>
      </c>
      <c r="AA49" s="435" t="b">
        <f t="shared" si="12"/>
        <v>0</v>
      </c>
      <c r="AB49" s="222">
        <f t="shared" si="13"/>
        <v>1</v>
      </c>
      <c r="AC49" s="431"/>
      <c r="AD49" s="431"/>
      <c r="AE49" s="431"/>
      <c r="AF49" s="431"/>
    </row>
    <row r="50" spans="1:32" s="432" customFormat="1" x14ac:dyDescent="0.25">
      <c r="A50" s="169">
        <v>41</v>
      </c>
      <c r="B50" s="147"/>
      <c r="C50" s="147"/>
      <c r="D50" s="115"/>
      <c r="E50" s="120"/>
      <c r="F50" s="172"/>
      <c r="G50" s="787" t="str">
        <f t="shared" si="1"/>
        <v/>
      </c>
      <c r="H50" s="41"/>
      <c r="I50" s="41"/>
      <c r="J50" s="40"/>
      <c r="K50" s="159"/>
      <c r="L50" s="40"/>
      <c r="M50" s="40"/>
      <c r="N50" s="160"/>
      <c r="O50" s="194" t="str">
        <f t="shared" si="2"/>
        <v/>
      </c>
      <c r="P50" s="195" t="str">
        <f t="shared" si="3"/>
        <v/>
      </c>
      <c r="Q50" s="158"/>
      <c r="R50" s="36" t="str">
        <f t="shared" si="4"/>
        <v/>
      </c>
      <c r="S50" s="36" t="str">
        <f t="shared" si="5"/>
        <v/>
      </c>
      <c r="T50" s="36" t="str">
        <f t="shared" si="6"/>
        <v/>
      </c>
      <c r="U50" s="36" t="str">
        <f t="shared" si="7"/>
        <v/>
      </c>
      <c r="V50" s="36" t="str">
        <f t="shared" si="8"/>
        <v/>
      </c>
      <c r="W50" s="36" t="str">
        <f t="shared" si="9"/>
        <v/>
      </c>
      <c r="X50" s="36" t="str">
        <f t="shared" si="10"/>
        <v/>
      </c>
      <c r="Y50" s="166" t="str">
        <f t="shared" si="11"/>
        <v/>
      </c>
      <c r="Z50" s="178" t="str">
        <f>IF(OR($B50="",$C50="",$D50="",$E50="",$F50=""),"",$G50/VLOOKUP($F50,Euro!$A:$C,3,FALSE))</f>
        <v/>
      </c>
      <c r="AA50" s="435" t="b">
        <f t="shared" si="12"/>
        <v>0</v>
      </c>
      <c r="AB50" s="222">
        <f t="shared" si="13"/>
        <v>1</v>
      </c>
      <c r="AC50" s="431"/>
      <c r="AD50" s="431"/>
      <c r="AE50" s="431"/>
      <c r="AF50" s="431"/>
    </row>
    <row r="51" spans="1:32" s="432" customFormat="1" x14ac:dyDescent="0.25">
      <c r="A51" s="169">
        <v>42</v>
      </c>
      <c r="B51" s="147"/>
      <c r="C51" s="147"/>
      <c r="D51" s="115"/>
      <c r="E51" s="120"/>
      <c r="F51" s="172"/>
      <c r="G51" s="787" t="str">
        <f t="shared" si="1"/>
        <v/>
      </c>
      <c r="H51" s="41"/>
      <c r="I51" s="41"/>
      <c r="J51" s="40"/>
      <c r="K51" s="159"/>
      <c r="L51" s="40"/>
      <c r="M51" s="40"/>
      <c r="N51" s="160"/>
      <c r="O51" s="194" t="str">
        <f t="shared" si="2"/>
        <v/>
      </c>
      <c r="P51" s="195" t="str">
        <f t="shared" si="3"/>
        <v/>
      </c>
      <c r="Q51" s="158"/>
      <c r="R51" s="36" t="str">
        <f t="shared" si="4"/>
        <v/>
      </c>
      <c r="S51" s="36" t="str">
        <f t="shared" si="5"/>
        <v/>
      </c>
      <c r="T51" s="36" t="str">
        <f t="shared" si="6"/>
        <v/>
      </c>
      <c r="U51" s="36" t="str">
        <f t="shared" si="7"/>
        <v/>
      </c>
      <c r="V51" s="36" t="str">
        <f t="shared" si="8"/>
        <v/>
      </c>
      <c r="W51" s="36" t="str">
        <f t="shared" si="9"/>
        <v/>
      </c>
      <c r="X51" s="36" t="str">
        <f t="shared" si="10"/>
        <v/>
      </c>
      <c r="Y51" s="166" t="str">
        <f t="shared" si="11"/>
        <v/>
      </c>
      <c r="Z51" s="178" t="str">
        <f>IF(OR($B51="",$C51="",$D51="",$E51="",$F51=""),"",$G51/VLOOKUP($F51,Euro!$A:$C,3,FALSE))</f>
        <v/>
      </c>
      <c r="AA51" s="435" t="b">
        <f t="shared" si="12"/>
        <v>0</v>
      </c>
      <c r="AB51" s="222">
        <f t="shared" si="13"/>
        <v>1</v>
      </c>
      <c r="AC51" s="431"/>
      <c r="AD51" s="431"/>
      <c r="AE51" s="431"/>
      <c r="AF51" s="431"/>
    </row>
    <row r="52" spans="1:32" s="432" customFormat="1" x14ac:dyDescent="0.25">
      <c r="A52" s="169">
        <v>43</v>
      </c>
      <c r="B52" s="147"/>
      <c r="C52" s="147"/>
      <c r="D52" s="115"/>
      <c r="E52" s="120"/>
      <c r="F52" s="172"/>
      <c r="G52" s="787" t="str">
        <f t="shared" si="1"/>
        <v/>
      </c>
      <c r="H52" s="41"/>
      <c r="I52" s="41"/>
      <c r="J52" s="40"/>
      <c r="K52" s="159"/>
      <c r="L52" s="40"/>
      <c r="M52" s="40"/>
      <c r="N52" s="160"/>
      <c r="O52" s="194" t="str">
        <f t="shared" si="2"/>
        <v/>
      </c>
      <c r="P52" s="195" t="str">
        <f t="shared" si="3"/>
        <v/>
      </c>
      <c r="Q52" s="158"/>
      <c r="R52" s="36" t="str">
        <f t="shared" si="4"/>
        <v/>
      </c>
      <c r="S52" s="36" t="str">
        <f t="shared" si="5"/>
        <v/>
      </c>
      <c r="T52" s="36" t="str">
        <f t="shared" si="6"/>
        <v/>
      </c>
      <c r="U52" s="36" t="str">
        <f t="shared" si="7"/>
        <v/>
      </c>
      <c r="V52" s="36" t="str">
        <f t="shared" si="8"/>
        <v/>
      </c>
      <c r="W52" s="36" t="str">
        <f t="shared" si="9"/>
        <v/>
      </c>
      <c r="X52" s="36" t="str">
        <f t="shared" si="10"/>
        <v/>
      </c>
      <c r="Y52" s="166" t="str">
        <f t="shared" si="11"/>
        <v/>
      </c>
      <c r="Z52" s="178" t="str">
        <f>IF(OR($B52="",$C52="",$D52="",$E52="",$F52=""),"",$G52/VLOOKUP($F52,Euro!$A:$C,3,FALSE))</f>
        <v/>
      </c>
      <c r="AA52" s="435" t="b">
        <f t="shared" si="12"/>
        <v>0</v>
      </c>
      <c r="AB52" s="222">
        <f t="shared" si="13"/>
        <v>1</v>
      </c>
      <c r="AC52" s="431"/>
      <c r="AD52" s="431"/>
      <c r="AE52" s="431"/>
      <c r="AF52" s="431"/>
    </row>
    <row r="53" spans="1:32" s="432" customFormat="1" x14ac:dyDescent="0.25">
      <c r="A53" s="169">
        <v>44</v>
      </c>
      <c r="B53" s="147"/>
      <c r="C53" s="147"/>
      <c r="D53" s="115"/>
      <c r="E53" s="120"/>
      <c r="F53" s="172"/>
      <c r="G53" s="787" t="str">
        <f t="shared" si="1"/>
        <v/>
      </c>
      <c r="H53" s="41"/>
      <c r="I53" s="41"/>
      <c r="J53" s="40"/>
      <c r="K53" s="159"/>
      <c r="L53" s="40"/>
      <c r="M53" s="40"/>
      <c r="N53" s="160"/>
      <c r="O53" s="194" t="str">
        <f t="shared" si="2"/>
        <v/>
      </c>
      <c r="P53" s="195" t="str">
        <f t="shared" si="3"/>
        <v/>
      </c>
      <c r="Q53" s="158"/>
      <c r="R53" s="36" t="str">
        <f t="shared" si="4"/>
        <v/>
      </c>
      <c r="S53" s="36" t="str">
        <f t="shared" si="5"/>
        <v/>
      </c>
      <c r="T53" s="36" t="str">
        <f t="shared" si="6"/>
        <v/>
      </c>
      <c r="U53" s="36" t="str">
        <f t="shared" si="7"/>
        <v/>
      </c>
      <c r="V53" s="36" t="str">
        <f t="shared" si="8"/>
        <v/>
      </c>
      <c r="W53" s="36" t="str">
        <f t="shared" si="9"/>
        <v/>
      </c>
      <c r="X53" s="36" t="str">
        <f t="shared" si="10"/>
        <v/>
      </c>
      <c r="Y53" s="166" t="str">
        <f t="shared" si="11"/>
        <v/>
      </c>
      <c r="Z53" s="178" t="str">
        <f>IF(OR($B53="",$C53="",$D53="",$E53="",$F53=""),"",$G53/VLOOKUP($F53,Euro!$A:$C,3,FALSE))</f>
        <v/>
      </c>
      <c r="AA53" s="435" t="b">
        <f t="shared" si="12"/>
        <v>0</v>
      </c>
      <c r="AB53" s="222">
        <f t="shared" si="13"/>
        <v>1</v>
      </c>
      <c r="AC53" s="431"/>
      <c r="AD53" s="431"/>
      <c r="AE53" s="431"/>
      <c r="AF53" s="431"/>
    </row>
    <row r="54" spans="1:32" s="432" customFormat="1" x14ac:dyDescent="0.25">
      <c r="A54" s="169">
        <v>45</v>
      </c>
      <c r="B54" s="147"/>
      <c r="C54" s="147"/>
      <c r="D54" s="115"/>
      <c r="E54" s="120"/>
      <c r="F54" s="172"/>
      <c r="G54" s="787" t="str">
        <f t="shared" si="1"/>
        <v/>
      </c>
      <c r="H54" s="41"/>
      <c r="I54" s="41"/>
      <c r="J54" s="40"/>
      <c r="K54" s="159"/>
      <c r="L54" s="40"/>
      <c r="M54" s="40"/>
      <c r="N54" s="160"/>
      <c r="O54" s="194" t="str">
        <f t="shared" si="2"/>
        <v/>
      </c>
      <c r="P54" s="195" t="str">
        <f t="shared" si="3"/>
        <v/>
      </c>
      <c r="Q54" s="158"/>
      <c r="R54" s="36" t="str">
        <f t="shared" si="4"/>
        <v/>
      </c>
      <c r="S54" s="36" t="str">
        <f t="shared" si="5"/>
        <v/>
      </c>
      <c r="T54" s="36" t="str">
        <f t="shared" si="6"/>
        <v/>
      </c>
      <c r="U54" s="36" t="str">
        <f t="shared" si="7"/>
        <v/>
      </c>
      <c r="V54" s="36" t="str">
        <f t="shared" si="8"/>
        <v/>
      </c>
      <c r="W54" s="36" t="str">
        <f t="shared" si="9"/>
        <v/>
      </c>
      <c r="X54" s="36" t="str">
        <f t="shared" si="10"/>
        <v/>
      </c>
      <c r="Y54" s="166" t="str">
        <f t="shared" si="11"/>
        <v/>
      </c>
      <c r="Z54" s="178" t="str">
        <f>IF(OR($B54="",$C54="",$D54="",$E54="",$F54=""),"",$G54/VLOOKUP($F54,Euro!$A:$C,3,FALSE))</f>
        <v/>
      </c>
      <c r="AA54" s="435" t="b">
        <f t="shared" si="12"/>
        <v>0</v>
      </c>
      <c r="AB54" s="222">
        <f t="shared" si="13"/>
        <v>1</v>
      </c>
      <c r="AC54" s="431"/>
      <c r="AD54" s="431"/>
      <c r="AE54" s="431"/>
      <c r="AF54" s="431"/>
    </row>
    <row r="55" spans="1:32" x14ac:dyDescent="0.25">
      <c r="A55" s="169">
        <v>46</v>
      </c>
      <c r="B55" s="118"/>
      <c r="C55" s="118"/>
      <c r="D55" s="115"/>
      <c r="E55" s="120"/>
      <c r="F55" s="172"/>
      <c r="G55" s="787" t="str">
        <f t="shared" si="1"/>
        <v/>
      </c>
      <c r="H55" s="41"/>
      <c r="I55" s="41"/>
      <c r="J55" s="40"/>
      <c r="K55" s="159"/>
      <c r="L55" s="40"/>
      <c r="M55" s="40"/>
      <c r="N55" s="160"/>
      <c r="O55" s="194" t="str">
        <f t="shared" si="2"/>
        <v/>
      </c>
      <c r="P55" s="195" t="str">
        <f t="shared" si="3"/>
        <v/>
      </c>
      <c r="Q55" s="158"/>
      <c r="R55" s="36" t="str">
        <f t="shared" si="4"/>
        <v/>
      </c>
      <c r="S55" s="36" t="str">
        <f t="shared" si="5"/>
        <v/>
      </c>
      <c r="T55" s="36" t="str">
        <f t="shared" si="6"/>
        <v/>
      </c>
      <c r="U55" s="36" t="str">
        <f t="shared" si="7"/>
        <v/>
      </c>
      <c r="V55" s="36" t="str">
        <f t="shared" si="8"/>
        <v/>
      </c>
      <c r="W55" s="36" t="str">
        <f t="shared" si="9"/>
        <v/>
      </c>
      <c r="X55" s="36" t="str">
        <f t="shared" si="10"/>
        <v/>
      </c>
      <c r="Y55" s="166" t="str">
        <f t="shared" si="11"/>
        <v/>
      </c>
      <c r="Z55" s="178" t="str">
        <f>IF(OR($B55="",$C55="",$D55="",$E55="",$F55=""),"",$G55/VLOOKUP($F55,Euro!$A:$C,3,FALSE))</f>
        <v/>
      </c>
      <c r="AA55" s="435" t="b">
        <f t="shared" si="12"/>
        <v>0</v>
      </c>
      <c r="AB55" s="222">
        <f t="shared" si="13"/>
        <v>1</v>
      </c>
    </row>
    <row r="56" spans="1:32" x14ac:dyDescent="0.25">
      <c r="A56" s="169">
        <v>47</v>
      </c>
      <c r="B56" s="118"/>
      <c r="C56" s="118"/>
      <c r="D56" s="115"/>
      <c r="E56" s="120"/>
      <c r="F56" s="172"/>
      <c r="G56" s="787" t="str">
        <f t="shared" si="1"/>
        <v/>
      </c>
      <c r="H56" s="41"/>
      <c r="I56" s="41"/>
      <c r="J56" s="40"/>
      <c r="K56" s="159"/>
      <c r="L56" s="40"/>
      <c r="M56" s="40"/>
      <c r="N56" s="160"/>
      <c r="O56" s="194" t="str">
        <f t="shared" si="2"/>
        <v/>
      </c>
      <c r="P56" s="195" t="str">
        <f t="shared" si="3"/>
        <v/>
      </c>
      <c r="Q56" s="158"/>
      <c r="R56" s="36" t="str">
        <f t="shared" si="4"/>
        <v/>
      </c>
      <c r="S56" s="36" t="str">
        <f t="shared" si="5"/>
        <v/>
      </c>
      <c r="T56" s="36" t="str">
        <f t="shared" si="6"/>
        <v/>
      </c>
      <c r="U56" s="36" t="str">
        <f t="shared" si="7"/>
        <v/>
      </c>
      <c r="V56" s="36" t="str">
        <f t="shared" si="8"/>
        <v/>
      </c>
      <c r="W56" s="36" t="str">
        <f t="shared" si="9"/>
        <v/>
      </c>
      <c r="X56" s="36" t="str">
        <f t="shared" si="10"/>
        <v/>
      </c>
      <c r="Y56" s="166" t="str">
        <f t="shared" si="11"/>
        <v/>
      </c>
      <c r="Z56" s="178" t="str">
        <f>IF(OR($B56="",$C56="",$D56="",$E56="",$F56=""),"",$G56/VLOOKUP($F56,Euro!$A:$C,3,FALSE))</f>
        <v/>
      </c>
      <c r="AA56" s="435" t="b">
        <f t="shared" si="12"/>
        <v>0</v>
      </c>
      <c r="AB56" s="222">
        <f t="shared" si="13"/>
        <v>1</v>
      </c>
    </row>
    <row r="57" spans="1:32" x14ac:dyDescent="0.25">
      <c r="A57" s="169">
        <v>48</v>
      </c>
      <c r="B57" s="118"/>
      <c r="C57" s="118"/>
      <c r="D57" s="115"/>
      <c r="E57" s="120"/>
      <c r="F57" s="172"/>
      <c r="G57" s="787" t="str">
        <f t="shared" si="1"/>
        <v/>
      </c>
      <c r="H57" s="41"/>
      <c r="I57" s="41"/>
      <c r="J57" s="40"/>
      <c r="K57" s="159"/>
      <c r="L57" s="40"/>
      <c r="M57" s="40"/>
      <c r="N57" s="160"/>
      <c r="O57" s="194" t="str">
        <f t="shared" si="2"/>
        <v/>
      </c>
      <c r="P57" s="195" t="str">
        <f t="shared" si="3"/>
        <v/>
      </c>
      <c r="Q57" s="158"/>
      <c r="R57" s="36" t="str">
        <f t="shared" si="4"/>
        <v/>
      </c>
      <c r="S57" s="36" t="str">
        <f t="shared" si="5"/>
        <v/>
      </c>
      <c r="T57" s="36" t="str">
        <f t="shared" si="6"/>
        <v/>
      </c>
      <c r="U57" s="36" t="str">
        <f t="shared" si="7"/>
        <v/>
      </c>
      <c r="V57" s="36" t="str">
        <f t="shared" si="8"/>
        <v/>
      </c>
      <c r="W57" s="36" t="str">
        <f t="shared" si="9"/>
        <v/>
      </c>
      <c r="X57" s="36" t="str">
        <f t="shared" si="10"/>
        <v/>
      </c>
      <c r="Y57" s="166" t="str">
        <f t="shared" si="11"/>
        <v/>
      </c>
      <c r="Z57" s="178" t="str">
        <f>IF(OR($B57="",$C57="",$D57="",$E57="",$F57=""),"",$G57/VLOOKUP($F57,Euro!$A:$C,3,FALSE))</f>
        <v/>
      </c>
      <c r="AA57" s="435" t="b">
        <f t="shared" si="12"/>
        <v>0</v>
      </c>
      <c r="AB57" s="222">
        <f t="shared" si="13"/>
        <v>1</v>
      </c>
    </row>
    <row r="58" spans="1:32" x14ac:dyDescent="0.25">
      <c r="A58" s="169">
        <v>49</v>
      </c>
      <c r="B58" s="118"/>
      <c r="C58" s="118"/>
      <c r="D58" s="115"/>
      <c r="E58" s="120"/>
      <c r="F58" s="172"/>
      <c r="G58" s="787" t="str">
        <f t="shared" si="1"/>
        <v/>
      </c>
      <c r="H58" s="41"/>
      <c r="I58" s="41"/>
      <c r="J58" s="40"/>
      <c r="K58" s="159"/>
      <c r="L58" s="40"/>
      <c r="M58" s="40"/>
      <c r="N58" s="160"/>
      <c r="O58" s="194" t="str">
        <f t="shared" si="2"/>
        <v/>
      </c>
      <c r="P58" s="195" t="str">
        <f t="shared" si="3"/>
        <v/>
      </c>
      <c r="Q58" s="158"/>
      <c r="R58" s="36" t="str">
        <f t="shared" si="4"/>
        <v/>
      </c>
      <c r="S58" s="36" t="str">
        <f t="shared" si="5"/>
        <v/>
      </c>
      <c r="T58" s="36" t="str">
        <f t="shared" si="6"/>
        <v/>
      </c>
      <c r="U58" s="36" t="str">
        <f t="shared" si="7"/>
        <v/>
      </c>
      <c r="V58" s="36" t="str">
        <f t="shared" si="8"/>
        <v/>
      </c>
      <c r="W58" s="36" t="str">
        <f t="shared" si="9"/>
        <v/>
      </c>
      <c r="X58" s="36" t="str">
        <f t="shared" si="10"/>
        <v/>
      </c>
      <c r="Y58" s="166" t="str">
        <f t="shared" si="11"/>
        <v/>
      </c>
      <c r="Z58" s="178" t="str">
        <f>IF(OR($B58="",$C58="",$D58="",$E58="",$F58=""),"",$G58/VLOOKUP($F58,Euro!$A:$C,3,FALSE))</f>
        <v/>
      </c>
      <c r="AA58" s="435" t="b">
        <f t="shared" si="12"/>
        <v>0</v>
      </c>
      <c r="AB58" s="222">
        <f t="shared" si="13"/>
        <v>1</v>
      </c>
    </row>
    <row r="59" spans="1:32" x14ac:dyDescent="0.25">
      <c r="A59" s="169">
        <v>50</v>
      </c>
      <c r="B59" s="118"/>
      <c r="C59" s="118"/>
      <c r="D59" s="115"/>
      <c r="E59" s="120"/>
      <c r="F59" s="172"/>
      <c r="G59" s="787" t="str">
        <f t="shared" si="1"/>
        <v/>
      </c>
      <c r="H59" s="41"/>
      <c r="I59" s="41"/>
      <c r="J59" s="40"/>
      <c r="K59" s="159"/>
      <c r="L59" s="40"/>
      <c r="M59" s="40"/>
      <c r="N59" s="160"/>
      <c r="O59" s="194" t="str">
        <f t="shared" si="2"/>
        <v/>
      </c>
      <c r="P59" s="195" t="str">
        <f t="shared" si="3"/>
        <v/>
      </c>
      <c r="Q59" s="158"/>
      <c r="R59" s="36" t="str">
        <f t="shared" si="4"/>
        <v/>
      </c>
      <c r="S59" s="36" t="str">
        <f t="shared" si="5"/>
        <v/>
      </c>
      <c r="T59" s="36" t="str">
        <f t="shared" si="6"/>
        <v/>
      </c>
      <c r="U59" s="36" t="str">
        <f t="shared" si="7"/>
        <v/>
      </c>
      <c r="V59" s="36" t="str">
        <f t="shared" si="8"/>
        <v/>
      </c>
      <c r="W59" s="36" t="str">
        <f t="shared" si="9"/>
        <v/>
      </c>
      <c r="X59" s="36" t="str">
        <f t="shared" si="10"/>
        <v/>
      </c>
      <c r="Y59" s="166" t="str">
        <f t="shared" si="11"/>
        <v/>
      </c>
      <c r="Z59" s="178" t="str">
        <f>IF(OR($B59="",$C59="",$D59="",$E59="",$F59=""),"",$G59/VLOOKUP($F59,Euro!$A:$C,3,FALSE))</f>
        <v/>
      </c>
      <c r="AA59" s="435" t="b">
        <f t="shared" si="12"/>
        <v>0</v>
      </c>
      <c r="AB59" s="222">
        <f t="shared" si="13"/>
        <v>1</v>
      </c>
    </row>
    <row r="60" spans="1:32" x14ac:dyDescent="0.25">
      <c r="A60" s="169">
        <v>51</v>
      </c>
      <c r="B60" s="118"/>
      <c r="C60" s="118"/>
      <c r="D60" s="115"/>
      <c r="E60" s="120"/>
      <c r="F60" s="172"/>
      <c r="G60" s="787" t="str">
        <f t="shared" si="1"/>
        <v/>
      </c>
      <c r="H60" s="41"/>
      <c r="I60" s="41"/>
      <c r="J60" s="40"/>
      <c r="K60" s="159"/>
      <c r="L60" s="40"/>
      <c r="M60" s="40"/>
      <c r="N60" s="160"/>
      <c r="O60" s="194" t="str">
        <f t="shared" si="2"/>
        <v/>
      </c>
      <c r="P60" s="195" t="str">
        <f t="shared" si="3"/>
        <v/>
      </c>
      <c r="Q60" s="158"/>
      <c r="R60" s="36" t="str">
        <f t="shared" si="4"/>
        <v/>
      </c>
      <c r="S60" s="36" t="str">
        <f t="shared" si="5"/>
        <v/>
      </c>
      <c r="T60" s="36" t="str">
        <f t="shared" si="6"/>
        <v/>
      </c>
      <c r="U60" s="36" t="str">
        <f t="shared" si="7"/>
        <v/>
      </c>
      <c r="V60" s="36" t="str">
        <f t="shared" si="8"/>
        <v/>
      </c>
      <c r="W60" s="36" t="str">
        <f t="shared" si="9"/>
        <v/>
      </c>
      <c r="X60" s="36" t="str">
        <f t="shared" si="10"/>
        <v/>
      </c>
      <c r="Y60" s="166" t="str">
        <f t="shared" si="11"/>
        <v/>
      </c>
      <c r="Z60" s="178" t="str">
        <f>IF(OR($B60="",$C60="",$D60="",$E60="",$F60=""),"",$G60/VLOOKUP($F60,Euro!$A:$C,3,FALSE))</f>
        <v/>
      </c>
      <c r="AA60" s="435" t="b">
        <f t="shared" si="12"/>
        <v>0</v>
      </c>
      <c r="AB60" s="222">
        <f t="shared" si="13"/>
        <v>1</v>
      </c>
    </row>
    <row r="61" spans="1:32" x14ac:dyDescent="0.25">
      <c r="A61" s="169">
        <v>52</v>
      </c>
      <c r="B61" s="118"/>
      <c r="C61" s="118"/>
      <c r="D61" s="115"/>
      <c r="E61" s="120"/>
      <c r="F61" s="172"/>
      <c r="G61" s="787" t="str">
        <f t="shared" si="1"/>
        <v/>
      </c>
      <c r="H61" s="41"/>
      <c r="I61" s="41"/>
      <c r="J61" s="40"/>
      <c r="K61" s="159"/>
      <c r="L61" s="40"/>
      <c r="M61" s="40"/>
      <c r="N61" s="160"/>
      <c r="O61" s="194" t="str">
        <f t="shared" si="2"/>
        <v/>
      </c>
      <c r="P61" s="195" t="str">
        <f t="shared" si="3"/>
        <v/>
      </c>
      <c r="Q61" s="158"/>
      <c r="R61" s="36" t="str">
        <f t="shared" si="4"/>
        <v/>
      </c>
      <c r="S61" s="36" t="str">
        <f t="shared" si="5"/>
        <v/>
      </c>
      <c r="T61" s="36" t="str">
        <f t="shared" si="6"/>
        <v/>
      </c>
      <c r="U61" s="36" t="str">
        <f t="shared" si="7"/>
        <v/>
      </c>
      <c r="V61" s="36" t="str">
        <f t="shared" si="8"/>
        <v/>
      </c>
      <c r="W61" s="36" t="str">
        <f t="shared" si="9"/>
        <v/>
      </c>
      <c r="X61" s="36" t="str">
        <f t="shared" si="10"/>
        <v/>
      </c>
      <c r="Y61" s="166" t="str">
        <f t="shared" si="11"/>
        <v/>
      </c>
      <c r="Z61" s="178" t="str">
        <f>IF(OR($B61="",$C61="",$D61="",$E61="",$F61=""),"",$G61/VLOOKUP($F61,Euro!$A:$C,3,FALSE))</f>
        <v/>
      </c>
      <c r="AA61" s="435" t="b">
        <f t="shared" si="12"/>
        <v>0</v>
      </c>
      <c r="AB61" s="222">
        <f t="shared" si="13"/>
        <v>1</v>
      </c>
    </row>
    <row r="62" spans="1:32" x14ac:dyDescent="0.25">
      <c r="A62" s="169">
        <v>53</v>
      </c>
      <c r="B62" s="118"/>
      <c r="C62" s="118"/>
      <c r="D62" s="115"/>
      <c r="E62" s="120"/>
      <c r="F62" s="172"/>
      <c r="G62" s="787" t="str">
        <f t="shared" si="1"/>
        <v/>
      </c>
      <c r="H62" s="41"/>
      <c r="I62" s="41"/>
      <c r="J62" s="40"/>
      <c r="K62" s="159"/>
      <c r="L62" s="40"/>
      <c r="M62" s="40"/>
      <c r="N62" s="160"/>
      <c r="O62" s="194" t="str">
        <f t="shared" si="2"/>
        <v/>
      </c>
      <c r="P62" s="195" t="str">
        <f t="shared" si="3"/>
        <v/>
      </c>
      <c r="Q62" s="158"/>
      <c r="R62" s="36" t="str">
        <f t="shared" si="4"/>
        <v/>
      </c>
      <c r="S62" s="36" t="str">
        <f t="shared" si="5"/>
        <v/>
      </c>
      <c r="T62" s="36" t="str">
        <f t="shared" si="6"/>
        <v/>
      </c>
      <c r="U62" s="36" t="str">
        <f t="shared" si="7"/>
        <v/>
      </c>
      <c r="V62" s="36" t="str">
        <f t="shared" si="8"/>
        <v/>
      </c>
      <c r="W62" s="36" t="str">
        <f t="shared" si="9"/>
        <v/>
      </c>
      <c r="X62" s="36" t="str">
        <f t="shared" si="10"/>
        <v/>
      </c>
      <c r="Y62" s="166" t="str">
        <f t="shared" si="11"/>
        <v/>
      </c>
      <c r="Z62" s="178" t="str">
        <f>IF(OR($B62="",$C62="",$D62="",$E62="",$F62=""),"",$G62/VLOOKUP($F62,Euro!$A:$C,3,FALSE))</f>
        <v/>
      </c>
      <c r="AA62" s="435" t="b">
        <f t="shared" si="12"/>
        <v>0</v>
      </c>
      <c r="AB62" s="222">
        <f t="shared" si="13"/>
        <v>1</v>
      </c>
    </row>
    <row r="63" spans="1:32" x14ac:dyDescent="0.25">
      <c r="A63" s="169">
        <v>54</v>
      </c>
      <c r="B63" s="118"/>
      <c r="C63" s="118"/>
      <c r="D63" s="115"/>
      <c r="E63" s="120"/>
      <c r="F63" s="172"/>
      <c r="G63" s="787" t="str">
        <f t="shared" si="1"/>
        <v/>
      </c>
      <c r="H63" s="41"/>
      <c r="I63" s="41"/>
      <c r="J63" s="40"/>
      <c r="K63" s="159"/>
      <c r="L63" s="40"/>
      <c r="M63" s="40"/>
      <c r="N63" s="160"/>
      <c r="O63" s="194" t="str">
        <f t="shared" si="2"/>
        <v/>
      </c>
      <c r="P63" s="195" t="str">
        <f t="shared" si="3"/>
        <v/>
      </c>
      <c r="Q63" s="158"/>
      <c r="R63" s="36" t="str">
        <f t="shared" si="4"/>
        <v/>
      </c>
      <c r="S63" s="36" t="str">
        <f t="shared" si="5"/>
        <v/>
      </c>
      <c r="T63" s="36" t="str">
        <f t="shared" si="6"/>
        <v/>
      </c>
      <c r="U63" s="36" t="str">
        <f t="shared" si="7"/>
        <v/>
      </c>
      <c r="V63" s="36" t="str">
        <f t="shared" si="8"/>
        <v/>
      </c>
      <c r="W63" s="36" t="str">
        <f t="shared" si="9"/>
        <v/>
      </c>
      <c r="X63" s="36" t="str">
        <f t="shared" si="10"/>
        <v/>
      </c>
      <c r="Y63" s="166" t="str">
        <f t="shared" si="11"/>
        <v/>
      </c>
      <c r="Z63" s="178" t="str">
        <f>IF(OR($B63="",$C63="",$D63="",$E63="",$F63=""),"",$G63/VLOOKUP($F63,Euro!$A:$C,3,FALSE))</f>
        <v/>
      </c>
      <c r="AA63" s="435" t="b">
        <f t="shared" si="12"/>
        <v>0</v>
      </c>
      <c r="AB63" s="222">
        <f t="shared" si="13"/>
        <v>1</v>
      </c>
    </row>
    <row r="64" spans="1:32" x14ac:dyDescent="0.25">
      <c r="A64" s="169">
        <v>55</v>
      </c>
      <c r="B64" s="118"/>
      <c r="C64" s="118"/>
      <c r="D64" s="115"/>
      <c r="E64" s="120"/>
      <c r="F64" s="172"/>
      <c r="G64" s="787" t="str">
        <f t="shared" si="1"/>
        <v/>
      </c>
      <c r="H64" s="41"/>
      <c r="I64" s="41"/>
      <c r="J64" s="40"/>
      <c r="K64" s="159"/>
      <c r="L64" s="40"/>
      <c r="M64" s="40"/>
      <c r="N64" s="160"/>
      <c r="O64" s="194" t="str">
        <f t="shared" si="2"/>
        <v/>
      </c>
      <c r="P64" s="195" t="str">
        <f t="shared" si="3"/>
        <v/>
      </c>
      <c r="Q64" s="158"/>
      <c r="R64" s="36" t="str">
        <f t="shared" si="4"/>
        <v/>
      </c>
      <c r="S64" s="36" t="str">
        <f t="shared" si="5"/>
        <v/>
      </c>
      <c r="T64" s="36" t="str">
        <f t="shared" si="6"/>
        <v/>
      </c>
      <c r="U64" s="36" t="str">
        <f t="shared" si="7"/>
        <v/>
      </c>
      <c r="V64" s="36" t="str">
        <f t="shared" si="8"/>
        <v/>
      </c>
      <c r="W64" s="36" t="str">
        <f t="shared" si="9"/>
        <v/>
      </c>
      <c r="X64" s="36" t="str">
        <f t="shared" si="10"/>
        <v/>
      </c>
      <c r="Y64" s="166" t="str">
        <f t="shared" si="11"/>
        <v/>
      </c>
      <c r="Z64" s="178" t="str">
        <f>IF(OR($B64="",$C64="",$D64="",$E64="",$F64=""),"",$G64/VLOOKUP($F64,Euro!$A:$C,3,FALSE))</f>
        <v/>
      </c>
      <c r="AA64" s="435" t="b">
        <f t="shared" si="12"/>
        <v>0</v>
      </c>
      <c r="AB64" s="222">
        <f t="shared" si="13"/>
        <v>1</v>
      </c>
    </row>
    <row r="65" spans="1:28" x14ac:dyDescent="0.25">
      <c r="A65" s="169">
        <v>56</v>
      </c>
      <c r="B65" s="118"/>
      <c r="C65" s="118"/>
      <c r="D65" s="115"/>
      <c r="E65" s="120"/>
      <c r="F65" s="172"/>
      <c r="G65" s="787" t="str">
        <f t="shared" si="1"/>
        <v/>
      </c>
      <c r="H65" s="41"/>
      <c r="I65" s="41"/>
      <c r="J65" s="40"/>
      <c r="K65" s="159"/>
      <c r="L65" s="40"/>
      <c r="M65" s="40"/>
      <c r="N65" s="160"/>
      <c r="O65" s="194" t="str">
        <f t="shared" si="2"/>
        <v/>
      </c>
      <c r="P65" s="195" t="str">
        <f t="shared" si="3"/>
        <v/>
      </c>
      <c r="Q65" s="158"/>
      <c r="R65" s="36" t="str">
        <f t="shared" si="4"/>
        <v/>
      </c>
      <c r="S65" s="36" t="str">
        <f t="shared" si="5"/>
        <v/>
      </c>
      <c r="T65" s="36" t="str">
        <f t="shared" si="6"/>
        <v/>
      </c>
      <c r="U65" s="36" t="str">
        <f t="shared" si="7"/>
        <v/>
      </c>
      <c r="V65" s="36" t="str">
        <f t="shared" si="8"/>
        <v/>
      </c>
      <c r="W65" s="36" t="str">
        <f t="shared" si="9"/>
        <v/>
      </c>
      <c r="X65" s="36" t="str">
        <f t="shared" si="10"/>
        <v/>
      </c>
      <c r="Y65" s="166" t="str">
        <f t="shared" si="11"/>
        <v/>
      </c>
      <c r="Z65" s="178" t="str">
        <f>IF(OR($B65="",$C65="",$D65="",$E65="",$F65=""),"",$G65/VLOOKUP($F65,Euro!$A:$C,3,FALSE))</f>
        <v/>
      </c>
      <c r="AA65" s="435" t="b">
        <f t="shared" si="12"/>
        <v>0</v>
      </c>
      <c r="AB65" s="222">
        <f t="shared" si="13"/>
        <v>1</v>
      </c>
    </row>
    <row r="66" spans="1:28" x14ac:dyDescent="0.25">
      <c r="A66" s="169">
        <v>57</v>
      </c>
      <c r="B66" s="118"/>
      <c r="C66" s="118"/>
      <c r="D66" s="115"/>
      <c r="E66" s="120"/>
      <c r="F66" s="172"/>
      <c r="G66" s="787" t="str">
        <f t="shared" si="1"/>
        <v/>
      </c>
      <c r="H66" s="41"/>
      <c r="I66" s="41"/>
      <c r="J66" s="40"/>
      <c r="K66" s="159"/>
      <c r="L66" s="40"/>
      <c r="M66" s="40"/>
      <c r="N66" s="160"/>
      <c r="O66" s="194" t="str">
        <f t="shared" si="2"/>
        <v/>
      </c>
      <c r="P66" s="195" t="str">
        <f t="shared" si="3"/>
        <v/>
      </c>
      <c r="Q66" s="158"/>
      <c r="R66" s="36" t="str">
        <f t="shared" si="4"/>
        <v/>
      </c>
      <c r="S66" s="36" t="str">
        <f t="shared" si="5"/>
        <v/>
      </c>
      <c r="T66" s="36" t="str">
        <f t="shared" si="6"/>
        <v/>
      </c>
      <c r="U66" s="36" t="str">
        <f t="shared" si="7"/>
        <v/>
      </c>
      <c r="V66" s="36" t="str">
        <f t="shared" si="8"/>
        <v/>
      </c>
      <c r="W66" s="36" t="str">
        <f t="shared" si="9"/>
        <v/>
      </c>
      <c r="X66" s="36" t="str">
        <f t="shared" si="10"/>
        <v/>
      </c>
      <c r="Y66" s="166" t="str">
        <f t="shared" si="11"/>
        <v/>
      </c>
      <c r="Z66" s="178" t="str">
        <f>IF(OR($B66="",$C66="",$D66="",$E66="",$F66=""),"",$G66/VLOOKUP($F66,Euro!$A:$C,3,FALSE))</f>
        <v/>
      </c>
      <c r="AA66" s="435" t="b">
        <f t="shared" si="12"/>
        <v>0</v>
      </c>
      <c r="AB66" s="222">
        <f t="shared" si="13"/>
        <v>1</v>
      </c>
    </row>
    <row r="67" spans="1:28" x14ac:dyDescent="0.25">
      <c r="A67" s="169">
        <v>58</v>
      </c>
      <c r="B67" s="118"/>
      <c r="C67" s="118"/>
      <c r="D67" s="115"/>
      <c r="E67" s="120"/>
      <c r="F67" s="172"/>
      <c r="G67" s="787" t="str">
        <f t="shared" si="1"/>
        <v/>
      </c>
      <c r="H67" s="41"/>
      <c r="I67" s="41"/>
      <c r="J67" s="40"/>
      <c r="K67" s="159"/>
      <c r="L67" s="40"/>
      <c r="M67" s="40"/>
      <c r="N67" s="160"/>
      <c r="O67" s="194" t="str">
        <f t="shared" si="2"/>
        <v/>
      </c>
      <c r="P67" s="195" t="str">
        <f t="shared" si="3"/>
        <v/>
      </c>
      <c r="Q67" s="158"/>
      <c r="R67" s="36" t="str">
        <f t="shared" si="4"/>
        <v/>
      </c>
      <c r="S67" s="36" t="str">
        <f t="shared" si="5"/>
        <v/>
      </c>
      <c r="T67" s="36" t="str">
        <f t="shared" si="6"/>
        <v/>
      </c>
      <c r="U67" s="36" t="str">
        <f t="shared" si="7"/>
        <v/>
      </c>
      <c r="V67" s="36" t="str">
        <f t="shared" si="8"/>
        <v/>
      </c>
      <c r="W67" s="36" t="str">
        <f t="shared" si="9"/>
        <v/>
      </c>
      <c r="X67" s="36" t="str">
        <f t="shared" si="10"/>
        <v/>
      </c>
      <c r="Y67" s="166" t="str">
        <f t="shared" si="11"/>
        <v/>
      </c>
      <c r="Z67" s="178" t="str">
        <f>IF(OR($B67="",$C67="",$D67="",$E67="",$F67=""),"",$G67/VLOOKUP($F67,Euro!$A:$C,3,FALSE))</f>
        <v/>
      </c>
      <c r="AA67" s="435" t="b">
        <f t="shared" si="12"/>
        <v>0</v>
      </c>
      <c r="AB67" s="222">
        <f t="shared" si="13"/>
        <v>1</v>
      </c>
    </row>
    <row r="68" spans="1:28" x14ac:dyDescent="0.25">
      <c r="A68" s="169">
        <v>59</v>
      </c>
      <c r="B68" s="118"/>
      <c r="C68" s="118"/>
      <c r="D68" s="115"/>
      <c r="E68" s="120"/>
      <c r="F68" s="172"/>
      <c r="G68" s="787" t="str">
        <f t="shared" si="1"/>
        <v/>
      </c>
      <c r="H68" s="41"/>
      <c r="I68" s="41"/>
      <c r="J68" s="40"/>
      <c r="K68" s="159"/>
      <c r="L68" s="40"/>
      <c r="M68" s="40"/>
      <c r="N68" s="160"/>
      <c r="O68" s="194" t="str">
        <f t="shared" si="2"/>
        <v/>
      </c>
      <c r="P68" s="195" t="str">
        <f t="shared" si="3"/>
        <v/>
      </c>
      <c r="Q68" s="158"/>
      <c r="R68" s="36" t="str">
        <f t="shared" si="4"/>
        <v/>
      </c>
      <c r="S68" s="36" t="str">
        <f t="shared" si="5"/>
        <v/>
      </c>
      <c r="T68" s="36" t="str">
        <f t="shared" si="6"/>
        <v/>
      </c>
      <c r="U68" s="36" t="str">
        <f t="shared" si="7"/>
        <v/>
      </c>
      <c r="V68" s="36" t="str">
        <f t="shared" si="8"/>
        <v/>
      </c>
      <c r="W68" s="36" t="str">
        <f t="shared" si="9"/>
        <v/>
      </c>
      <c r="X68" s="36" t="str">
        <f t="shared" si="10"/>
        <v/>
      </c>
      <c r="Y68" s="166" t="str">
        <f t="shared" si="11"/>
        <v/>
      </c>
      <c r="Z68" s="178" t="str">
        <f>IF(OR($B68="",$C68="",$D68="",$E68="",$F68=""),"",$G68/VLOOKUP($F68,Euro!$A:$C,3,FALSE))</f>
        <v/>
      </c>
      <c r="AA68" s="435" t="b">
        <f t="shared" si="12"/>
        <v>0</v>
      </c>
      <c r="AB68" s="222">
        <f t="shared" si="13"/>
        <v>1</v>
      </c>
    </row>
    <row r="69" spans="1:28" x14ac:dyDescent="0.25">
      <c r="A69" s="169">
        <v>60</v>
      </c>
      <c r="B69" s="118"/>
      <c r="C69" s="118"/>
      <c r="D69" s="115"/>
      <c r="E69" s="120"/>
      <c r="F69" s="172"/>
      <c r="G69" s="787" t="str">
        <f t="shared" si="1"/>
        <v/>
      </c>
      <c r="H69" s="41"/>
      <c r="I69" s="41"/>
      <c r="J69" s="40"/>
      <c r="K69" s="159"/>
      <c r="L69" s="40"/>
      <c r="M69" s="40"/>
      <c r="N69" s="160"/>
      <c r="O69" s="194" t="str">
        <f t="shared" si="2"/>
        <v/>
      </c>
      <c r="P69" s="195" t="str">
        <f t="shared" si="3"/>
        <v/>
      </c>
      <c r="Q69" s="158"/>
      <c r="R69" s="36" t="str">
        <f t="shared" si="4"/>
        <v/>
      </c>
      <c r="S69" s="36" t="str">
        <f t="shared" si="5"/>
        <v/>
      </c>
      <c r="T69" s="36" t="str">
        <f t="shared" si="6"/>
        <v/>
      </c>
      <c r="U69" s="36" t="str">
        <f t="shared" si="7"/>
        <v/>
      </c>
      <c r="V69" s="36" t="str">
        <f t="shared" si="8"/>
        <v/>
      </c>
      <c r="W69" s="36" t="str">
        <f t="shared" si="9"/>
        <v/>
      </c>
      <c r="X69" s="36" t="str">
        <f t="shared" si="10"/>
        <v/>
      </c>
      <c r="Y69" s="166" t="str">
        <f t="shared" si="11"/>
        <v/>
      </c>
      <c r="Z69" s="178" t="str">
        <f>IF(OR($B69="",$C69="",$D69="",$E69="",$F69=""),"",$G69/VLOOKUP($F69,Euro!$A:$C,3,FALSE))</f>
        <v/>
      </c>
      <c r="AA69" s="435" t="b">
        <f t="shared" si="12"/>
        <v>0</v>
      </c>
      <c r="AB69" s="222">
        <f t="shared" si="13"/>
        <v>1</v>
      </c>
    </row>
    <row r="70" spans="1:28" x14ac:dyDescent="0.25">
      <c r="A70" s="169">
        <v>61</v>
      </c>
      <c r="B70" s="118"/>
      <c r="C70" s="118"/>
      <c r="D70" s="115"/>
      <c r="E70" s="120"/>
      <c r="F70" s="172"/>
      <c r="G70" s="787" t="str">
        <f t="shared" si="1"/>
        <v/>
      </c>
      <c r="H70" s="41"/>
      <c r="I70" s="41"/>
      <c r="J70" s="40"/>
      <c r="K70" s="159"/>
      <c r="L70" s="40"/>
      <c r="M70" s="40"/>
      <c r="N70" s="160"/>
      <c r="O70" s="194" t="str">
        <f t="shared" si="2"/>
        <v/>
      </c>
      <c r="P70" s="195" t="str">
        <f t="shared" si="3"/>
        <v/>
      </c>
      <c r="Q70" s="158"/>
      <c r="R70" s="36" t="str">
        <f t="shared" si="4"/>
        <v/>
      </c>
      <c r="S70" s="36" t="str">
        <f t="shared" si="5"/>
        <v/>
      </c>
      <c r="T70" s="36" t="str">
        <f t="shared" si="6"/>
        <v/>
      </c>
      <c r="U70" s="36" t="str">
        <f t="shared" si="7"/>
        <v/>
      </c>
      <c r="V70" s="36" t="str">
        <f t="shared" si="8"/>
        <v/>
      </c>
      <c r="W70" s="36" t="str">
        <f t="shared" si="9"/>
        <v/>
      </c>
      <c r="X70" s="36" t="str">
        <f t="shared" si="10"/>
        <v/>
      </c>
      <c r="Y70" s="166" t="str">
        <f t="shared" si="11"/>
        <v/>
      </c>
      <c r="Z70" s="178" t="str">
        <f>IF(OR($B70="",$C70="",$D70="",$E70="",$F70=""),"",$G70/VLOOKUP($F70,Euro!$A:$C,3,FALSE))</f>
        <v/>
      </c>
      <c r="AA70" s="435" t="b">
        <f t="shared" si="12"/>
        <v>0</v>
      </c>
      <c r="AB70" s="222">
        <f t="shared" si="13"/>
        <v>1</v>
      </c>
    </row>
    <row r="71" spans="1:28" x14ac:dyDescent="0.25">
      <c r="A71" s="169">
        <v>62</v>
      </c>
      <c r="B71" s="118"/>
      <c r="C71" s="118"/>
      <c r="D71" s="115"/>
      <c r="E71" s="120"/>
      <c r="F71" s="172"/>
      <c r="G71" s="787" t="str">
        <f t="shared" si="1"/>
        <v/>
      </c>
      <c r="H71" s="41"/>
      <c r="I71" s="41"/>
      <c r="J71" s="40"/>
      <c r="K71" s="159"/>
      <c r="L71" s="40"/>
      <c r="M71" s="40"/>
      <c r="N71" s="160"/>
      <c r="O71" s="194" t="str">
        <f t="shared" si="2"/>
        <v/>
      </c>
      <c r="P71" s="195" t="str">
        <f t="shared" si="3"/>
        <v/>
      </c>
      <c r="Q71" s="158"/>
      <c r="R71" s="36" t="str">
        <f t="shared" si="4"/>
        <v/>
      </c>
      <c r="S71" s="36" t="str">
        <f t="shared" si="5"/>
        <v/>
      </c>
      <c r="T71" s="36" t="str">
        <f t="shared" si="6"/>
        <v/>
      </c>
      <c r="U71" s="36" t="str">
        <f t="shared" si="7"/>
        <v/>
      </c>
      <c r="V71" s="36" t="str">
        <f t="shared" si="8"/>
        <v/>
      </c>
      <c r="W71" s="36" t="str">
        <f t="shared" si="9"/>
        <v/>
      </c>
      <c r="X71" s="36" t="str">
        <f t="shared" si="10"/>
        <v/>
      </c>
      <c r="Y71" s="166" t="str">
        <f t="shared" si="11"/>
        <v/>
      </c>
      <c r="Z71" s="178" t="str">
        <f>IF(OR($B71="",$C71="",$D71="",$E71="",$F71=""),"",$G71/VLOOKUP($F71,Euro!$A:$C,3,FALSE))</f>
        <v/>
      </c>
      <c r="AA71" s="435" t="b">
        <f t="shared" si="12"/>
        <v>0</v>
      </c>
      <c r="AB71" s="222">
        <f t="shared" si="13"/>
        <v>1</v>
      </c>
    </row>
    <row r="72" spans="1:28" x14ac:dyDescent="0.25">
      <c r="A72" s="169">
        <v>63</v>
      </c>
      <c r="B72" s="118"/>
      <c r="C72" s="118"/>
      <c r="D72" s="115"/>
      <c r="E72" s="120"/>
      <c r="F72" s="172"/>
      <c r="G72" s="787" t="str">
        <f t="shared" si="1"/>
        <v/>
      </c>
      <c r="H72" s="41"/>
      <c r="I72" s="41"/>
      <c r="J72" s="40"/>
      <c r="K72" s="159"/>
      <c r="L72" s="40"/>
      <c r="M72" s="40"/>
      <c r="N72" s="160"/>
      <c r="O72" s="194" t="str">
        <f t="shared" si="2"/>
        <v/>
      </c>
      <c r="P72" s="195" t="str">
        <f t="shared" si="3"/>
        <v/>
      </c>
      <c r="Q72" s="158"/>
      <c r="R72" s="36" t="str">
        <f t="shared" si="4"/>
        <v/>
      </c>
      <c r="S72" s="36" t="str">
        <f t="shared" si="5"/>
        <v/>
      </c>
      <c r="T72" s="36" t="str">
        <f t="shared" si="6"/>
        <v/>
      </c>
      <c r="U72" s="36" t="str">
        <f t="shared" si="7"/>
        <v/>
      </c>
      <c r="V72" s="36" t="str">
        <f t="shared" si="8"/>
        <v/>
      </c>
      <c r="W72" s="36" t="str">
        <f t="shared" si="9"/>
        <v/>
      </c>
      <c r="X72" s="36" t="str">
        <f t="shared" si="10"/>
        <v/>
      </c>
      <c r="Y72" s="166" t="str">
        <f t="shared" si="11"/>
        <v/>
      </c>
      <c r="Z72" s="178" t="str">
        <f>IF(OR($B72="",$C72="",$D72="",$E72="",$F72=""),"",$G72/VLOOKUP($F72,Euro!$A:$C,3,FALSE))</f>
        <v/>
      </c>
      <c r="AA72" s="435" t="b">
        <f t="shared" si="12"/>
        <v>0</v>
      </c>
      <c r="AB72" s="222">
        <f t="shared" si="13"/>
        <v>1</v>
      </c>
    </row>
    <row r="73" spans="1:28" x14ac:dyDescent="0.25">
      <c r="A73" s="169">
        <v>64</v>
      </c>
      <c r="B73" s="118"/>
      <c r="C73" s="118"/>
      <c r="D73" s="115"/>
      <c r="E73" s="120"/>
      <c r="F73" s="172"/>
      <c r="G73" s="787" t="str">
        <f t="shared" si="1"/>
        <v/>
      </c>
      <c r="H73" s="41"/>
      <c r="I73" s="41"/>
      <c r="J73" s="40"/>
      <c r="K73" s="159"/>
      <c r="L73" s="40"/>
      <c r="M73" s="40"/>
      <c r="N73" s="160"/>
      <c r="O73" s="194" t="str">
        <f t="shared" si="2"/>
        <v/>
      </c>
      <c r="P73" s="195" t="str">
        <f t="shared" si="3"/>
        <v/>
      </c>
      <c r="Q73" s="158"/>
      <c r="R73" s="36" t="str">
        <f t="shared" si="4"/>
        <v/>
      </c>
      <c r="S73" s="36" t="str">
        <f t="shared" si="5"/>
        <v/>
      </c>
      <c r="T73" s="36" t="str">
        <f t="shared" si="6"/>
        <v/>
      </c>
      <c r="U73" s="36" t="str">
        <f t="shared" si="7"/>
        <v/>
      </c>
      <c r="V73" s="36" t="str">
        <f t="shared" si="8"/>
        <v/>
      </c>
      <c r="W73" s="36" t="str">
        <f t="shared" si="9"/>
        <v/>
      </c>
      <c r="X73" s="36" t="str">
        <f t="shared" si="10"/>
        <v/>
      </c>
      <c r="Y73" s="166" t="str">
        <f t="shared" si="11"/>
        <v/>
      </c>
      <c r="Z73" s="178" t="str">
        <f>IF(OR($B73="",$C73="",$D73="",$E73="",$F73=""),"",$G73/VLOOKUP($F73,Euro!$A:$C,3,FALSE))</f>
        <v/>
      </c>
      <c r="AA73" s="435" t="b">
        <f t="shared" si="12"/>
        <v>0</v>
      </c>
      <c r="AB73" s="222">
        <f t="shared" si="13"/>
        <v>1</v>
      </c>
    </row>
    <row r="74" spans="1:28" x14ac:dyDescent="0.25">
      <c r="A74" s="169">
        <v>65</v>
      </c>
      <c r="B74" s="118"/>
      <c r="C74" s="118"/>
      <c r="D74" s="115"/>
      <c r="E74" s="120"/>
      <c r="F74" s="172"/>
      <c r="G74" s="787" t="str">
        <f t="shared" si="1"/>
        <v/>
      </c>
      <c r="H74" s="41"/>
      <c r="I74" s="41"/>
      <c r="J74" s="40"/>
      <c r="K74" s="159"/>
      <c r="L74" s="40"/>
      <c r="M74" s="40"/>
      <c r="N74" s="160"/>
      <c r="O74" s="194" t="str">
        <f t="shared" ref="O74:O137" si="14">IF(OR($B74="",$C74="",$D74="",$E74="",$F74="",$F74&lt;an_initial,$F74&gt;an_final,$AA74=FALSE),"",IF($G74="","",IF(OR($K74="X",$K74="x"),coef_grant*DIR_NAT*$Z74/10000,IF(OR($L74="X",$L74="x"),coef_grant*UPT_NAT*$Z74/10000,IF(OR($M74="X",$M74="x"),coef_grant*MANAG_NAT*$Z74/10000,IF(OR($N74="X",$N74="x"),coef_grant*MEMBRU_NAT*$Z74/10000/$AB74,""))))))</f>
        <v/>
      </c>
      <c r="P74" s="195" t="str">
        <f t="shared" ref="P74:P137" si="15">IF(OR($B74="",$C74="",$E74="",$F74="",$F74&gt;an_final,$AA74=FALSE),"",IF($Z74="","",IF(OR($K74="X",$K74="x"),coef_grant*DIR_NAT*$Z74/10000,IF(OR($L74="X",$L74="x"),coef_grant*UPT_NAT*$Z74/10000,IF(OR($M74="X",$M74="x"),coef_grant*MANAG_NAT*$Z74/10000,IF(OR($N74="X",$N74="x"),coef_grant*MEMBRU_NAT*$Z74/10000/$AB74,""))))))</f>
        <v/>
      </c>
      <c r="Q74" s="158"/>
      <c r="R74" s="36" t="str">
        <f t="shared" ref="R74:R137" si="16">IF(OR($B74="",$C74="",$E74="",$F74="",$F74&gt;an_final,$K74="",$AA74=FALSE),"",IF(OR($K74="X",$K74="x"),1,0))</f>
        <v/>
      </c>
      <c r="S74" s="36" t="str">
        <f t="shared" ref="S74:S137" si="17">IF(OR($B74="",$C74="",$E74="",$F74="",$F74&gt;an_final,$L74="",$AA74=FALSE),"",IF(OR($L74="X",$L74="x"),1,0))</f>
        <v/>
      </c>
      <c r="T74" s="36" t="str">
        <f t="shared" ref="T74:T137" si="18">IF(OR($B74="",$C74="",$E74="",$F74="",$F74&gt;an_final,$M74="",$AA74=FALSE),"",IF(OR($M74="X",$M74="x"),1,0))</f>
        <v/>
      </c>
      <c r="U74" s="36" t="str">
        <f t="shared" ref="U74:U137" si="19">IF(OR($B74="",$C74="",$E74="",$F74="",$F74&gt;an_final,$N74="",$AA74=FALSE),"",IF(OR($N74="X",$N74="x"),1,0))</f>
        <v/>
      </c>
      <c r="V74" s="36" t="str">
        <f t="shared" ref="V74:V137" si="20">IF(OR($F74&lt;an_initial,$F74&gt;an_final,$K74="",$AA74=FALSE),"",IF(OR($K74="X",$K74="x"),1,0))</f>
        <v/>
      </c>
      <c r="W74" s="36" t="str">
        <f t="shared" ref="W74:W137" si="21">IF(OR($F74&lt;an_initial,$F74&gt;an_final,$L74="",$AA74=FALSE),"",IF(OR($L74="X",$L74="x"),1,0))</f>
        <v/>
      </c>
      <c r="X74" s="36" t="str">
        <f t="shared" ref="X74:X137" si="22">IF(OR($F74&lt;an_initial,$F74&gt;an_final,$M74="",$AA74=FALSE),"",IF(OR($M74="X",$M74="x"),1,0))</f>
        <v/>
      </c>
      <c r="Y74" s="166" t="str">
        <f t="shared" ref="Y74:Y137" si="23">IF(OR($F74&lt;an_initial,$F74&gt;an_final,$N74="",$AA74=FALSE),"",IF(OR($N74="X",$N74="x"),1,0))</f>
        <v/>
      </c>
      <c r="Z74" s="178" t="str">
        <f>IF(OR($B74="",$C74="",$D74="",$E74="",$F74=""),"",$G74/VLOOKUP($F74,Euro!$A:$C,3,FALSE))</f>
        <v/>
      </c>
      <c r="AA74" s="435" t="b">
        <f t="shared" ref="AA74:AA137" si="24">IF(nume_candidat="",FALSE,ISNUMBER(SEARCH(nume_candidat,$B74)))</f>
        <v>0</v>
      </c>
      <c r="AB74" s="222">
        <f t="shared" si="13"/>
        <v>1</v>
      </c>
    </row>
    <row r="75" spans="1:28" x14ac:dyDescent="0.25">
      <c r="A75" s="169">
        <v>66</v>
      </c>
      <c r="B75" s="118"/>
      <c r="C75" s="118"/>
      <c r="D75" s="115"/>
      <c r="E75" s="120"/>
      <c r="F75" s="172"/>
      <c r="G75" s="787" t="str">
        <f t="shared" ref="G75:G138" si="25">IF(B75="","",(H75-I75)/(1-J75/100))</f>
        <v/>
      </c>
      <c r="H75" s="41"/>
      <c r="I75" s="41"/>
      <c r="J75" s="40"/>
      <c r="K75" s="159"/>
      <c r="L75" s="40"/>
      <c r="M75" s="40"/>
      <c r="N75" s="160"/>
      <c r="O75" s="194" t="str">
        <f t="shared" si="14"/>
        <v/>
      </c>
      <c r="P75" s="195" t="str">
        <f t="shared" si="15"/>
        <v/>
      </c>
      <c r="Q75" s="158"/>
      <c r="R75" s="36" t="str">
        <f t="shared" si="16"/>
        <v/>
      </c>
      <c r="S75" s="36" t="str">
        <f t="shared" si="17"/>
        <v/>
      </c>
      <c r="T75" s="36" t="str">
        <f t="shared" si="18"/>
        <v/>
      </c>
      <c r="U75" s="36" t="str">
        <f t="shared" si="19"/>
        <v/>
      </c>
      <c r="V75" s="36" t="str">
        <f t="shared" si="20"/>
        <v/>
      </c>
      <c r="W75" s="36" t="str">
        <f t="shared" si="21"/>
        <v/>
      </c>
      <c r="X75" s="36" t="str">
        <f t="shared" si="22"/>
        <v/>
      </c>
      <c r="Y75" s="166" t="str">
        <f t="shared" si="23"/>
        <v/>
      </c>
      <c r="Z75" s="178" t="str">
        <f>IF(OR($B75="",$C75="",$D75="",$E75="",$F75=""),"",$G75/VLOOKUP($F75,Euro!$A:$C,3,FALSE))</f>
        <v/>
      </c>
      <c r="AA75" s="435" t="b">
        <f t="shared" si="24"/>
        <v>0</v>
      </c>
      <c r="AB75" s="222">
        <f t="shared" ref="AB75:AB138" si="26">LEN(B75)-LEN(SUBSTITUTE(B75,",",""))+1</f>
        <v>1</v>
      </c>
    </row>
    <row r="76" spans="1:28" x14ac:dyDescent="0.25">
      <c r="A76" s="169">
        <v>67</v>
      </c>
      <c r="B76" s="118"/>
      <c r="C76" s="118"/>
      <c r="D76" s="115"/>
      <c r="E76" s="120"/>
      <c r="F76" s="172"/>
      <c r="G76" s="787" t="str">
        <f t="shared" si="25"/>
        <v/>
      </c>
      <c r="H76" s="41"/>
      <c r="I76" s="41"/>
      <c r="J76" s="40"/>
      <c r="K76" s="159"/>
      <c r="L76" s="40"/>
      <c r="M76" s="40"/>
      <c r="N76" s="160"/>
      <c r="O76" s="194" t="str">
        <f t="shared" si="14"/>
        <v/>
      </c>
      <c r="P76" s="195" t="str">
        <f t="shared" si="15"/>
        <v/>
      </c>
      <c r="Q76" s="158"/>
      <c r="R76" s="36" t="str">
        <f t="shared" si="16"/>
        <v/>
      </c>
      <c r="S76" s="36" t="str">
        <f t="shared" si="17"/>
        <v/>
      </c>
      <c r="T76" s="36" t="str">
        <f t="shared" si="18"/>
        <v/>
      </c>
      <c r="U76" s="36" t="str">
        <f t="shared" si="19"/>
        <v/>
      </c>
      <c r="V76" s="36" t="str">
        <f t="shared" si="20"/>
        <v/>
      </c>
      <c r="W76" s="36" t="str">
        <f t="shared" si="21"/>
        <v/>
      </c>
      <c r="X76" s="36" t="str">
        <f t="shared" si="22"/>
        <v/>
      </c>
      <c r="Y76" s="166" t="str">
        <f t="shared" si="23"/>
        <v/>
      </c>
      <c r="Z76" s="178" t="str">
        <f>IF(OR($B76="",$C76="",$D76="",$E76="",$F76=""),"",$G76/VLOOKUP($F76,Euro!$A:$C,3,FALSE))</f>
        <v/>
      </c>
      <c r="AA76" s="435" t="b">
        <f t="shared" si="24"/>
        <v>0</v>
      </c>
      <c r="AB76" s="222">
        <f t="shared" si="26"/>
        <v>1</v>
      </c>
    </row>
    <row r="77" spans="1:28" x14ac:dyDescent="0.25">
      <c r="A77" s="169">
        <v>68</v>
      </c>
      <c r="B77" s="118"/>
      <c r="C77" s="118"/>
      <c r="D77" s="115"/>
      <c r="E77" s="120"/>
      <c r="F77" s="172"/>
      <c r="G77" s="787" t="str">
        <f t="shared" si="25"/>
        <v/>
      </c>
      <c r="H77" s="41"/>
      <c r="I77" s="41"/>
      <c r="J77" s="40"/>
      <c r="K77" s="159"/>
      <c r="L77" s="40"/>
      <c r="M77" s="40"/>
      <c r="N77" s="160"/>
      <c r="O77" s="194" t="str">
        <f t="shared" si="14"/>
        <v/>
      </c>
      <c r="P77" s="195" t="str">
        <f t="shared" si="15"/>
        <v/>
      </c>
      <c r="Q77" s="158"/>
      <c r="R77" s="36" t="str">
        <f t="shared" si="16"/>
        <v/>
      </c>
      <c r="S77" s="36" t="str">
        <f t="shared" si="17"/>
        <v/>
      </c>
      <c r="T77" s="36" t="str">
        <f t="shared" si="18"/>
        <v/>
      </c>
      <c r="U77" s="36" t="str">
        <f t="shared" si="19"/>
        <v/>
      </c>
      <c r="V77" s="36" t="str">
        <f t="shared" si="20"/>
        <v/>
      </c>
      <c r="W77" s="36" t="str">
        <f t="shared" si="21"/>
        <v/>
      </c>
      <c r="X77" s="36" t="str">
        <f t="shared" si="22"/>
        <v/>
      </c>
      <c r="Y77" s="166" t="str">
        <f t="shared" si="23"/>
        <v/>
      </c>
      <c r="Z77" s="178" t="str">
        <f>IF(OR($B77="",$C77="",$D77="",$E77="",$F77=""),"",$G77/VLOOKUP($F77,Euro!$A:$C,3,FALSE))</f>
        <v/>
      </c>
      <c r="AA77" s="435" t="b">
        <f t="shared" si="24"/>
        <v>0</v>
      </c>
      <c r="AB77" s="222">
        <f t="shared" si="26"/>
        <v>1</v>
      </c>
    </row>
    <row r="78" spans="1:28" x14ac:dyDescent="0.25">
      <c r="A78" s="169">
        <v>69</v>
      </c>
      <c r="B78" s="118"/>
      <c r="C78" s="118"/>
      <c r="D78" s="115"/>
      <c r="E78" s="120"/>
      <c r="F78" s="172"/>
      <c r="G78" s="787" t="str">
        <f t="shared" si="25"/>
        <v/>
      </c>
      <c r="H78" s="41"/>
      <c r="I78" s="41"/>
      <c r="J78" s="40"/>
      <c r="K78" s="159"/>
      <c r="L78" s="40"/>
      <c r="M78" s="40"/>
      <c r="N78" s="160"/>
      <c r="O78" s="194" t="str">
        <f t="shared" si="14"/>
        <v/>
      </c>
      <c r="P78" s="195" t="str">
        <f t="shared" si="15"/>
        <v/>
      </c>
      <c r="Q78" s="158"/>
      <c r="R78" s="36" t="str">
        <f t="shared" si="16"/>
        <v/>
      </c>
      <c r="S78" s="36" t="str">
        <f t="shared" si="17"/>
        <v/>
      </c>
      <c r="T78" s="36" t="str">
        <f t="shared" si="18"/>
        <v/>
      </c>
      <c r="U78" s="36" t="str">
        <f t="shared" si="19"/>
        <v/>
      </c>
      <c r="V78" s="36" t="str">
        <f t="shared" si="20"/>
        <v/>
      </c>
      <c r="W78" s="36" t="str">
        <f t="shared" si="21"/>
        <v/>
      </c>
      <c r="X78" s="36" t="str">
        <f t="shared" si="22"/>
        <v/>
      </c>
      <c r="Y78" s="166" t="str">
        <f t="shared" si="23"/>
        <v/>
      </c>
      <c r="Z78" s="178" t="str">
        <f>IF(OR($B78="",$C78="",$D78="",$E78="",$F78=""),"",$G78/VLOOKUP($F78,Euro!$A:$C,3,FALSE))</f>
        <v/>
      </c>
      <c r="AA78" s="435" t="b">
        <f t="shared" si="24"/>
        <v>0</v>
      </c>
      <c r="AB78" s="222">
        <f t="shared" si="26"/>
        <v>1</v>
      </c>
    </row>
    <row r="79" spans="1:28" x14ac:dyDescent="0.25">
      <c r="A79" s="169">
        <v>70</v>
      </c>
      <c r="B79" s="118"/>
      <c r="C79" s="118"/>
      <c r="D79" s="115"/>
      <c r="E79" s="120"/>
      <c r="F79" s="172"/>
      <c r="G79" s="787" t="str">
        <f t="shared" si="25"/>
        <v/>
      </c>
      <c r="H79" s="41"/>
      <c r="I79" s="41"/>
      <c r="J79" s="40"/>
      <c r="K79" s="159"/>
      <c r="L79" s="40"/>
      <c r="M79" s="40"/>
      <c r="N79" s="160"/>
      <c r="O79" s="194" t="str">
        <f t="shared" si="14"/>
        <v/>
      </c>
      <c r="P79" s="195" t="str">
        <f t="shared" si="15"/>
        <v/>
      </c>
      <c r="Q79" s="158"/>
      <c r="R79" s="36" t="str">
        <f t="shared" si="16"/>
        <v/>
      </c>
      <c r="S79" s="36" t="str">
        <f t="shared" si="17"/>
        <v/>
      </c>
      <c r="T79" s="36" t="str">
        <f t="shared" si="18"/>
        <v/>
      </c>
      <c r="U79" s="36" t="str">
        <f t="shared" si="19"/>
        <v/>
      </c>
      <c r="V79" s="36" t="str">
        <f t="shared" si="20"/>
        <v/>
      </c>
      <c r="W79" s="36" t="str">
        <f t="shared" si="21"/>
        <v/>
      </c>
      <c r="X79" s="36" t="str">
        <f t="shared" si="22"/>
        <v/>
      </c>
      <c r="Y79" s="166" t="str">
        <f t="shared" si="23"/>
        <v/>
      </c>
      <c r="Z79" s="178" t="str">
        <f>IF(OR($B79="",$C79="",$D79="",$E79="",$F79=""),"",$G79/VLOOKUP($F79,Euro!$A:$C,3,FALSE))</f>
        <v/>
      </c>
      <c r="AA79" s="435" t="b">
        <f t="shared" si="24"/>
        <v>0</v>
      </c>
      <c r="AB79" s="222">
        <f t="shared" si="26"/>
        <v>1</v>
      </c>
    </row>
    <row r="80" spans="1:28" x14ac:dyDescent="0.25">
      <c r="A80" s="169">
        <v>71</v>
      </c>
      <c r="B80" s="118"/>
      <c r="C80" s="118"/>
      <c r="D80" s="115"/>
      <c r="E80" s="120"/>
      <c r="F80" s="172"/>
      <c r="G80" s="787" t="str">
        <f t="shared" si="25"/>
        <v/>
      </c>
      <c r="H80" s="41"/>
      <c r="I80" s="41"/>
      <c r="J80" s="40"/>
      <c r="K80" s="159"/>
      <c r="L80" s="40"/>
      <c r="M80" s="40"/>
      <c r="N80" s="160"/>
      <c r="O80" s="194" t="str">
        <f t="shared" si="14"/>
        <v/>
      </c>
      <c r="P80" s="195" t="str">
        <f t="shared" si="15"/>
        <v/>
      </c>
      <c r="Q80" s="158"/>
      <c r="R80" s="36" t="str">
        <f t="shared" si="16"/>
        <v/>
      </c>
      <c r="S80" s="36" t="str">
        <f t="shared" si="17"/>
        <v/>
      </c>
      <c r="T80" s="36" t="str">
        <f t="shared" si="18"/>
        <v/>
      </c>
      <c r="U80" s="36" t="str">
        <f t="shared" si="19"/>
        <v/>
      </c>
      <c r="V80" s="36" t="str">
        <f t="shared" si="20"/>
        <v/>
      </c>
      <c r="W80" s="36" t="str">
        <f t="shared" si="21"/>
        <v/>
      </c>
      <c r="X80" s="36" t="str">
        <f t="shared" si="22"/>
        <v/>
      </c>
      <c r="Y80" s="166" t="str">
        <f t="shared" si="23"/>
        <v/>
      </c>
      <c r="Z80" s="178" t="str">
        <f>IF(OR($B80="",$C80="",$D80="",$E80="",$F80=""),"",$G80/VLOOKUP($F80,Euro!$A:$C,3,FALSE))</f>
        <v/>
      </c>
      <c r="AA80" s="435" t="b">
        <f t="shared" si="24"/>
        <v>0</v>
      </c>
      <c r="AB80" s="222">
        <f t="shared" si="26"/>
        <v>1</v>
      </c>
    </row>
    <row r="81" spans="1:28" x14ac:dyDescent="0.25">
      <c r="A81" s="169">
        <v>72</v>
      </c>
      <c r="B81" s="118"/>
      <c r="C81" s="118"/>
      <c r="D81" s="115"/>
      <c r="E81" s="120"/>
      <c r="F81" s="172"/>
      <c r="G81" s="787" t="str">
        <f t="shared" si="25"/>
        <v/>
      </c>
      <c r="H81" s="41"/>
      <c r="I81" s="41"/>
      <c r="J81" s="40"/>
      <c r="K81" s="159"/>
      <c r="L81" s="40"/>
      <c r="M81" s="40"/>
      <c r="N81" s="160"/>
      <c r="O81" s="194" t="str">
        <f t="shared" si="14"/>
        <v/>
      </c>
      <c r="P81" s="195" t="str">
        <f t="shared" si="15"/>
        <v/>
      </c>
      <c r="Q81" s="158"/>
      <c r="R81" s="36" t="str">
        <f t="shared" si="16"/>
        <v/>
      </c>
      <c r="S81" s="36" t="str">
        <f t="shared" si="17"/>
        <v/>
      </c>
      <c r="T81" s="36" t="str">
        <f t="shared" si="18"/>
        <v/>
      </c>
      <c r="U81" s="36" t="str">
        <f t="shared" si="19"/>
        <v/>
      </c>
      <c r="V81" s="36" t="str">
        <f t="shared" si="20"/>
        <v/>
      </c>
      <c r="W81" s="36" t="str">
        <f t="shared" si="21"/>
        <v/>
      </c>
      <c r="X81" s="36" t="str">
        <f t="shared" si="22"/>
        <v/>
      </c>
      <c r="Y81" s="166" t="str">
        <f t="shared" si="23"/>
        <v/>
      </c>
      <c r="Z81" s="178" t="str">
        <f>IF(OR($B81="",$C81="",$D81="",$E81="",$F81=""),"",$G81/VLOOKUP($F81,Euro!$A:$C,3,FALSE))</f>
        <v/>
      </c>
      <c r="AA81" s="435" t="b">
        <f t="shared" si="24"/>
        <v>0</v>
      </c>
      <c r="AB81" s="222">
        <f t="shared" si="26"/>
        <v>1</v>
      </c>
    </row>
    <row r="82" spans="1:28" x14ac:dyDescent="0.25">
      <c r="A82" s="169">
        <v>73</v>
      </c>
      <c r="B82" s="118"/>
      <c r="C82" s="118"/>
      <c r="D82" s="115"/>
      <c r="E82" s="120"/>
      <c r="F82" s="172"/>
      <c r="G82" s="787" t="str">
        <f t="shared" si="25"/>
        <v/>
      </c>
      <c r="H82" s="41"/>
      <c r="I82" s="41"/>
      <c r="J82" s="40"/>
      <c r="K82" s="159"/>
      <c r="L82" s="40"/>
      <c r="M82" s="40"/>
      <c r="N82" s="160"/>
      <c r="O82" s="194" t="str">
        <f t="shared" si="14"/>
        <v/>
      </c>
      <c r="P82" s="195" t="str">
        <f t="shared" si="15"/>
        <v/>
      </c>
      <c r="Q82" s="158"/>
      <c r="R82" s="36" t="str">
        <f t="shared" si="16"/>
        <v/>
      </c>
      <c r="S82" s="36" t="str">
        <f t="shared" si="17"/>
        <v/>
      </c>
      <c r="T82" s="36" t="str">
        <f t="shared" si="18"/>
        <v/>
      </c>
      <c r="U82" s="36" t="str">
        <f t="shared" si="19"/>
        <v/>
      </c>
      <c r="V82" s="36" t="str">
        <f t="shared" si="20"/>
        <v/>
      </c>
      <c r="W82" s="36" t="str">
        <f t="shared" si="21"/>
        <v/>
      </c>
      <c r="X82" s="36" t="str">
        <f t="shared" si="22"/>
        <v/>
      </c>
      <c r="Y82" s="166" t="str">
        <f t="shared" si="23"/>
        <v/>
      </c>
      <c r="Z82" s="178" t="str">
        <f>IF(OR($B82="",$C82="",$D82="",$E82="",$F82=""),"",$G82/VLOOKUP($F82,Euro!$A:$C,3,FALSE))</f>
        <v/>
      </c>
      <c r="AA82" s="435" t="b">
        <f t="shared" si="24"/>
        <v>0</v>
      </c>
      <c r="AB82" s="222">
        <f t="shared" si="26"/>
        <v>1</v>
      </c>
    </row>
    <row r="83" spans="1:28" x14ac:dyDescent="0.25">
      <c r="A83" s="169">
        <v>74</v>
      </c>
      <c r="B83" s="118"/>
      <c r="C83" s="118"/>
      <c r="D83" s="115"/>
      <c r="E83" s="120"/>
      <c r="F83" s="172"/>
      <c r="G83" s="787" t="str">
        <f t="shared" si="25"/>
        <v/>
      </c>
      <c r="H83" s="41"/>
      <c r="I83" s="41"/>
      <c r="J83" s="40"/>
      <c r="K83" s="159"/>
      <c r="L83" s="40"/>
      <c r="M83" s="40"/>
      <c r="N83" s="160"/>
      <c r="O83" s="194" t="str">
        <f t="shared" si="14"/>
        <v/>
      </c>
      <c r="P83" s="195" t="str">
        <f t="shared" si="15"/>
        <v/>
      </c>
      <c r="Q83" s="158"/>
      <c r="R83" s="36" t="str">
        <f t="shared" si="16"/>
        <v/>
      </c>
      <c r="S83" s="36" t="str">
        <f t="shared" si="17"/>
        <v/>
      </c>
      <c r="T83" s="36" t="str">
        <f t="shared" si="18"/>
        <v/>
      </c>
      <c r="U83" s="36" t="str">
        <f t="shared" si="19"/>
        <v/>
      </c>
      <c r="V83" s="36" t="str">
        <f t="shared" si="20"/>
        <v/>
      </c>
      <c r="W83" s="36" t="str">
        <f t="shared" si="21"/>
        <v/>
      </c>
      <c r="X83" s="36" t="str">
        <f t="shared" si="22"/>
        <v/>
      </c>
      <c r="Y83" s="166" t="str">
        <f t="shared" si="23"/>
        <v/>
      </c>
      <c r="Z83" s="178" t="str">
        <f>IF(OR($B83="",$C83="",$D83="",$E83="",$F83=""),"",$G83/VLOOKUP($F83,Euro!$A:$C,3,FALSE))</f>
        <v/>
      </c>
      <c r="AA83" s="435" t="b">
        <f t="shared" si="24"/>
        <v>0</v>
      </c>
      <c r="AB83" s="222">
        <f t="shared" si="26"/>
        <v>1</v>
      </c>
    </row>
    <row r="84" spans="1:28" x14ac:dyDescent="0.25">
      <c r="A84" s="169">
        <v>75</v>
      </c>
      <c r="B84" s="118"/>
      <c r="C84" s="118"/>
      <c r="D84" s="115"/>
      <c r="E84" s="120"/>
      <c r="F84" s="172"/>
      <c r="G84" s="787" t="str">
        <f t="shared" si="25"/>
        <v/>
      </c>
      <c r="H84" s="41"/>
      <c r="I84" s="41"/>
      <c r="J84" s="40"/>
      <c r="K84" s="159"/>
      <c r="L84" s="40"/>
      <c r="M84" s="40"/>
      <c r="N84" s="160"/>
      <c r="O84" s="194" t="str">
        <f t="shared" si="14"/>
        <v/>
      </c>
      <c r="P84" s="195" t="str">
        <f t="shared" si="15"/>
        <v/>
      </c>
      <c r="Q84" s="158"/>
      <c r="R84" s="36" t="str">
        <f t="shared" si="16"/>
        <v/>
      </c>
      <c r="S84" s="36" t="str">
        <f t="shared" si="17"/>
        <v/>
      </c>
      <c r="T84" s="36" t="str">
        <f t="shared" si="18"/>
        <v/>
      </c>
      <c r="U84" s="36" t="str">
        <f t="shared" si="19"/>
        <v/>
      </c>
      <c r="V84" s="36" t="str">
        <f t="shared" si="20"/>
        <v/>
      </c>
      <c r="W84" s="36" t="str">
        <f t="shared" si="21"/>
        <v/>
      </c>
      <c r="X84" s="36" t="str">
        <f t="shared" si="22"/>
        <v/>
      </c>
      <c r="Y84" s="166" t="str">
        <f t="shared" si="23"/>
        <v/>
      </c>
      <c r="Z84" s="178" t="str">
        <f>IF(OR($B84="",$C84="",$D84="",$E84="",$F84=""),"",$G84/VLOOKUP($F84,Euro!$A:$C,3,FALSE))</f>
        <v/>
      </c>
      <c r="AA84" s="435" t="b">
        <f t="shared" si="24"/>
        <v>0</v>
      </c>
      <c r="AB84" s="222">
        <f t="shared" si="26"/>
        <v>1</v>
      </c>
    </row>
    <row r="85" spans="1:28" x14ac:dyDescent="0.25">
      <c r="A85" s="169">
        <v>76</v>
      </c>
      <c r="B85" s="118"/>
      <c r="C85" s="118"/>
      <c r="D85" s="115"/>
      <c r="E85" s="120"/>
      <c r="F85" s="172"/>
      <c r="G85" s="787" t="str">
        <f t="shared" si="25"/>
        <v/>
      </c>
      <c r="H85" s="41"/>
      <c r="I85" s="41"/>
      <c r="J85" s="40"/>
      <c r="K85" s="159"/>
      <c r="L85" s="40"/>
      <c r="M85" s="40"/>
      <c r="N85" s="160"/>
      <c r="O85" s="194" t="str">
        <f t="shared" si="14"/>
        <v/>
      </c>
      <c r="P85" s="195" t="str">
        <f t="shared" si="15"/>
        <v/>
      </c>
      <c r="Q85" s="158"/>
      <c r="R85" s="36" t="str">
        <f t="shared" si="16"/>
        <v/>
      </c>
      <c r="S85" s="36" t="str">
        <f t="shared" si="17"/>
        <v/>
      </c>
      <c r="T85" s="36" t="str">
        <f t="shared" si="18"/>
        <v/>
      </c>
      <c r="U85" s="36" t="str">
        <f t="shared" si="19"/>
        <v/>
      </c>
      <c r="V85" s="36" t="str">
        <f t="shared" si="20"/>
        <v/>
      </c>
      <c r="W85" s="36" t="str">
        <f t="shared" si="21"/>
        <v/>
      </c>
      <c r="X85" s="36" t="str">
        <f t="shared" si="22"/>
        <v/>
      </c>
      <c r="Y85" s="166" t="str">
        <f t="shared" si="23"/>
        <v/>
      </c>
      <c r="Z85" s="178" t="str">
        <f>IF(OR($B85="",$C85="",$D85="",$E85="",$F85=""),"",$G85/VLOOKUP($F85,Euro!$A:$C,3,FALSE))</f>
        <v/>
      </c>
      <c r="AA85" s="435" t="b">
        <f t="shared" si="24"/>
        <v>0</v>
      </c>
      <c r="AB85" s="222">
        <f t="shared" si="26"/>
        <v>1</v>
      </c>
    </row>
    <row r="86" spans="1:28" x14ac:dyDescent="0.25">
      <c r="A86" s="169">
        <v>77</v>
      </c>
      <c r="B86" s="118"/>
      <c r="C86" s="118"/>
      <c r="D86" s="115"/>
      <c r="E86" s="120"/>
      <c r="F86" s="172"/>
      <c r="G86" s="787" t="str">
        <f t="shared" si="25"/>
        <v/>
      </c>
      <c r="H86" s="41"/>
      <c r="I86" s="41"/>
      <c r="J86" s="40"/>
      <c r="K86" s="159"/>
      <c r="L86" s="40"/>
      <c r="M86" s="40"/>
      <c r="N86" s="160"/>
      <c r="O86" s="194" t="str">
        <f t="shared" si="14"/>
        <v/>
      </c>
      <c r="P86" s="195" t="str">
        <f t="shared" si="15"/>
        <v/>
      </c>
      <c r="Q86" s="158"/>
      <c r="R86" s="36" t="str">
        <f t="shared" si="16"/>
        <v/>
      </c>
      <c r="S86" s="36" t="str">
        <f t="shared" si="17"/>
        <v/>
      </c>
      <c r="T86" s="36" t="str">
        <f t="shared" si="18"/>
        <v/>
      </c>
      <c r="U86" s="36" t="str">
        <f t="shared" si="19"/>
        <v/>
      </c>
      <c r="V86" s="36" t="str">
        <f t="shared" si="20"/>
        <v/>
      </c>
      <c r="W86" s="36" t="str">
        <f t="shared" si="21"/>
        <v/>
      </c>
      <c r="X86" s="36" t="str">
        <f t="shared" si="22"/>
        <v/>
      </c>
      <c r="Y86" s="166" t="str">
        <f t="shared" si="23"/>
        <v/>
      </c>
      <c r="Z86" s="178" t="str">
        <f>IF(OR($B86="",$C86="",$D86="",$E86="",$F86=""),"",$G86/VLOOKUP($F86,Euro!$A:$C,3,FALSE))</f>
        <v/>
      </c>
      <c r="AA86" s="435" t="b">
        <f t="shared" si="24"/>
        <v>0</v>
      </c>
      <c r="AB86" s="222">
        <f t="shared" si="26"/>
        <v>1</v>
      </c>
    </row>
    <row r="87" spans="1:28" x14ac:dyDescent="0.25">
      <c r="A87" s="169">
        <v>78</v>
      </c>
      <c r="B87" s="118"/>
      <c r="C87" s="118"/>
      <c r="D87" s="115"/>
      <c r="E87" s="120"/>
      <c r="F87" s="172"/>
      <c r="G87" s="787" t="str">
        <f t="shared" si="25"/>
        <v/>
      </c>
      <c r="H87" s="41"/>
      <c r="I87" s="41"/>
      <c r="J87" s="40"/>
      <c r="K87" s="159"/>
      <c r="L87" s="40"/>
      <c r="M87" s="40"/>
      <c r="N87" s="160"/>
      <c r="O87" s="194" t="str">
        <f t="shared" si="14"/>
        <v/>
      </c>
      <c r="P87" s="195" t="str">
        <f t="shared" si="15"/>
        <v/>
      </c>
      <c r="Q87" s="158"/>
      <c r="R87" s="36" t="str">
        <f t="shared" si="16"/>
        <v/>
      </c>
      <c r="S87" s="36" t="str">
        <f t="shared" si="17"/>
        <v/>
      </c>
      <c r="T87" s="36" t="str">
        <f t="shared" si="18"/>
        <v/>
      </c>
      <c r="U87" s="36" t="str">
        <f t="shared" si="19"/>
        <v/>
      </c>
      <c r="V87" s="36" t="str">
        <f t="shared" si="20"/>
        <v/>
      </c>
      <c r="W87" s="36" t="str">
        <f t="shared" si="21"/>
        <v/>
      </c>
      <c r="X87" s="36" t="str">
        <f t="shared" si="22"/>
        <v/>
      </c>
      <c r="Y87" s="166" t="str">
        <f t="shared" si="23"/>
        <v/>
      </c>
      <c r="Z87" s="178" t="str">
        <f>IF(OR($B87="",$C87="",$D87="",$E87="",$F87=""),"",$G87/VLOOKUP($F87,Euro!$A:$C,3,FALSE))</f>
        <v/>
      </c>
      <c r="AA87" s="435" t="b">
        <f t="shared" si="24"/>
        <v>0</v>
      </c>
      <c r="AB87" s="222">
        <f t="shared" si="26"/>
        <v>1</v>
      </c>
    </row>
    <row r="88" spans="1:28" x14ac:dyDescent="0.25">
      <c r="A88" s="169">
        <v>79</v>
      </c>
      <c r="B88" s="118"/>
      <c r="C88" s="118"/>
      <c r="D88" s="115"/>
      <c r="E88" s="120"/>
      <c r="F88" s="172"/>
      <c r="G88" s="787" t="str">
        <f t="shared" si="25"/>
        <v/>
      </c>
      <c r="H88" s="41"/>
      <c r="I88" s="41"/>
      <c r="J88" s="40"/>
      <c r="K88" s="159"/>
      <c r="L88" s="40"/>
      <c r="M88" s="40"/>
      <c r="N88" s="160"/>
      <c r="O88" s="194" t="str">
        <f t="shared" si="14"/>
        <v/>
      </c>
      <c r="P88" s="195" t="str">
        <f t="shared" si="15"/>
        <v/>
      </c>
      <c r="Q88" s="158"/>
      <c r="R88" s="36" t="str">
        <f t="shared" si="16"/>
        <v/>
      </c>
      <c r="S88" s="36" t="str">
        <f t="shared" si="17"/>
        <v/>
      </c>
      <c r="T88" s="36" t="str">
        <f t="shared" si="18"/>
        <v/>
      </c>
      <c r="U88" s="36" t="str">
        <f t="shared" si="19"/>
        <v/>
      </c>
      <c r="V88" s="36" t="str">
        <f t="shared" si="20"/>
        <v/>
      </c>
      <c r="W88" s="36" t="str">
        <f t="shared" si="21"/>
        <v/>
      </c>
      <c r="X88" s="36" t="str">
        <f t="shared" si="22"/>
        <v/>
      </c>
      <c r="Y88" s="166" t="str">
        <f t="shared" si="23"/>
        <v/>
      </c>
      <c r="Z88" s="178" t="str">
        <f>IF(OR($B88="",$C88="",$D88="",$E88="",$F88=""),"",$G88/VLOOKUP($F88,Euro!$A:$C,3,FALSE))</f>
        <v/>
      </c>
      <c r="AA88" s="435" t="b">
        <f t="shared" si="24"/>
        <v>0</v>
      </c>
      <c r="AB88" s="222">
        <f t="shared" si="26"/>
        <v>1</v>
      </c>
    </row>
    <row r="89" spans="1:28" x14ac:dyDescent="0.25">
      <c r="A89" s="169">
        <v>80</v>
      </c>
      <c r="B89" s="118"/>
      <c r="C89" s="118"/>
      <c r="D89" s="115"/>
      <c r="E89" s="120"/>
      <c r="F89" s="172"/>
      <c r="G89" s="787" t="str">
        <f t="shared" si="25"/>
        <v/>
      </c>
      <c r="H89" s="41"/>
      <c r="I89" s="41"/>
      <c r="J89" s="40"/>
      <c r="K89" s="159"/>
      <c r="L89" s="40"/>
      <c r="M89" s="40"/>
      <c r="N89" s="160"/>
      <c r="O89" s="194" t="str">
        <f t="shared" si="14"/>
        <v/>
      </c>
      <c r="P89" s="195" t="str">
        <f t="shared" si="15"/>
        <v/>
      </c>
      <c r="Q89" s="158"/>
      <c r="R89" s="36" t="str">
        <f t="shared" si="16"/>
        <v/>
      </c>
      <c r="S89" s="36" t="str">
        <f t="shared" si="17"/>
        <v/>
      </c>
      <c r="T89" s="36" t="str">
        <f t="shared" si="18"/>
        <v/>
      </c>
      <c r="U89" s="36" t="str">
        <f t="shared" si="19"/>
        <v/>
      </c>
      <c r="V89" s="36" t="str">
        <f t="shared" si="20"/>
        <v/>
      </c>
      <c r="W89" s="36" t="str">
        <f t="shared" si="21"/>
        <v/>
      </c>
      <c r="X89" s="36" t="str">
        <f t="shared" si="22"/>
        <v/>
      </c>
      <c r="Y89" s="166" t="str">
        <f t="shared" si="23"/>
        <v/>
      </c>
      <c r="Z89" s="178" t="str">
        <f>IF(OR($B89="",$C89="",$D89="",$E89="",$F89=""),"",$G89/VLOOKUP($F89,Euro!$A:$C,3,FALSE))</f>
        <v/>
      </c>
      <c r="AA89" s="435" t="b">
        <f t="shared" si="24"/>
        <v>0</v>
      </c>
      <c r="AB89" s="222">
        <f t="shared" si="26"/>
        <v>1</v>
      </c>
    </row>
    <row r="90" spans="1:28" x14ac:dyDescent="0.25">
      <c r="A90" s="169">
        <v>81</v>
      </c>
      <c r="B90" s="118"/>
      <c r="C90" s="118"/>
      <c r="D90" s="115"/>
      <c r="E90" s="120"/>
      <c r="F90" s="172"/>
      <c r="G90" s="787" t="str">
        <f t="shared" si="25"/>
        <v/>
      </c>
      <c r="H90" s="41"/>
      <c r="I90" s="41"/>
      <c r="J90" s="40"/>
      <c r="K90" s="159"/>
      <c r="L90" s="40"/>
      <c r="M90" s="40"/>
      <c r="N90" s="160"/>
      <c r="O90" s="194" t="str">
        <f t="shared" si="14"/>
        <v/>
      </c>
      <c r="P90" s="195" t="str">
        <f t="shared" si="15"/>
        <v/>
      </c>
      <c r="Q90" s="158"/>
      <c r="R90" s="36" t="str">
        <f t="shared" si="16"/>
        <v/>
      </c>
      <c r="S90" s="36" t="str">
        <f t="shared" si="17"/>
        <v/>
      </c>
      <c r="T90" s="36" t="str">
        <f t="shared" si="18"/>
        <v/>
      </c>
      <c r="U90" s="36" t="str">
        <f t="shared" si="19"/>
        <v/>
      </c>
      <c r="V90" s="36" t="str">
        <f t="shared" si="20"/>
        <v/>
      </c>
      <c r="W90" s="36" t="str">
        <f t="shared" si="21"/>
        <v/>
      </c>
      <c r="X90" s="36" t="str">
        <f t="shared" si="22"/>
        <v/>
      </c>
      <c r="Y90" s="166" t="str">
        <f t="shared" si="23"/>
        <v/>
      </c>
      <c r="Z90" s="178" t="str">
        <f>IF(OR($B90="",$C90="",$D90="",$E90="",$F90=""),"",$G90/VLOOKUP($F90,Euro!$A:$C,3,FALSE))</f>
        <v/>
      </c>
      <c r="AA90" s="435" t="b">
        <f t="shared" si="24"/>
        <v>0</v>
      </c>
      <c r="AB90" s="222">
        <f t="shared" si="26"/>
        <v>1</v>
      </c>
    </row>
    <row r="91" spans="1:28" x14ac:dyDescent="0.25">
      <c r="A91" s="169">
        <v>82</v>
      </c>
      <c r="B91" s="118"/>
      <c r="C91" s="118"/>
      <c r="D91" s="115"/>
      <c r="E91" s="120"/>
      <c r="F91" s="172"/>
      <c r="G91" s="787" t="str">
        <f t="shared" si="25"/>
        <v/>
      </c>
      <c r="H91" s="41"/>
      <c r="I91" s="41"/>
      <c r="J91" s="40"/>
      <c r="K91" s="159"/>
      <c r="L91" s="40"/>
      <c r="M91" s="40"/>
      <c r="N91" s="160"/>
      <c r="O91" s="194" t="str">
        <f t="shared" si="14"/>
        <v/>
      </c>
      <c r="P91" s="195" t="str">
        <f t="shared" si="15"/>
        <v/>
      </c>
      <c r="Q91" s="158"/>
      <c r="R91" s="36" t="str">
        <f t="shared" si="16"/>
        <v/>
      </c>
      <c r="S91" s="36" t="str">
        <f t="shared" si="17"/>
        <v/>
      </c>
      <c r="T91" s="36" t="str">
        <f t="shared" si="18"/>
        <v/>
      </c>
      <c r="U91" s="36" t="str">
        <f t="shared" si="19"/>
        <v/>
      </c>
      <c r="V91" s="36" t="str">
        <f t="shared" si="20"/>
        <v/>
      </c>
      <c r="W91" s="36" t="str">
        <f t="shared" si="21"/>
        <v/>
      </c>
      <c r="X91" s="36" t="str">
        <f t="shared" si="22"/>
        <v/>
      </c>
      <c r="Y91" s="166" t="str">
        <f t="shared" si="23"/>
        <v/>
      </c>
      <c r="Z91" s="178" t="str">
        <f>IF(OR($B91="",$C91="",$D91="",$E91="",$F91=""),"",$G91/VLOOKUP($F91,Euro!$A:$C,3,FALSE))</f>
        <v/>
      </c>
      <c r="AA91" s="435" t="b">
        <f t="shared" si="24"/>
        <v>0</v>
      </c>
      <c r="AB91" s="222">
        <f t="shared" si="26"/>
        <v>1</v>
      </c>
    </row>
    <row r="92" spans="1:28" x14ac:dyDescent="0.25">
      <c r="A92" s="169">
        <v>83</v>
      </c>
      <c r="B92" s="118"/>
      <c r="C92" s="118"/>
      <c r="D92" s="115"/>
      <c r="E92" s="120"/>
      <c r="F92" s="172"/>
      <c r="G92" s="787" t="str">
        <f t="shared" si="25"/>
        <v/>
      </c>
      <c r="H92" s="41"/>
      <c r="I92" s="41"/>
      <c r="J92" s="40"/>
      <c r="K92" s="159"/>
      <c r="L92" s="40"/>
      <c r="M92" s="40"/>
      <c r="N92" s="160"/>
      <c r="O92" s="194" t="str">
        <f t="shared" si="14"/>
        <v/>
      </c>
      <c r="P92" s="195" t="str">
        <f t="shared" si="15"/>
        <v/>
      </c>
      <c r="Q92" s="158"/>
      <c r="R92" s="36" t="str">
        <f t="shared" si="16"/>
        <v/>
      </c>
      <c r="S92" s="36" t="str">
        <f t="shared" si="17"/>
        <v/>
      </c>
      <c r="T92" s="36" t="str">
        <f t="shared" si="18"/>
        <v/>
      </c>
      <c r="U92" s="36" t="str">
        <f t="shared" si="19"/>
        <v/>
      </c>
      <c r="V92" s="36" t="str">
        <f t="shared" si="20"/>
        <v/>
      </c>
      <c r="W92" s="36" t="str">
        <f t="shared" si="21"/>
        <v/>
      </c>
      <c r="X92" s="36" t="str">
        <f t="shared" si="22"/>
        <v/>
      </c>
      <c r="Y92" s="166" t="str">
        <f t="shared" si="23"/>
        <v/>
      </c>
      <c r="Z92" s="178" t="str">
        <f>IF(OR($B92="",$C92="",$D92="",$E92="",$F92=""),"",$G92/VLOOKUP($F92,Euro!$A:$C,3,FALSE))</f>
        <v/>
      </c>
      <c r="AA92" s="435" t="b">
        <f t="shared" si="24"/>
        <v>0</v>
      </c>
      <c r="AB92" s="222">
        <f t="shared" si="26"/>
        <v>1</v>
      </c>
    </row>
    <row r="93" spans="1:28" x14ac:dyDescent="0.25">
      <c r="A93" s="169">
        <v>84</v>
      </c>
      <c r="B93" s="118"/>
      <c r="C93" s="118"/>
      <c r="D93" s="115"/>
      <c r="E93" s="120"/>
      <c r="F93" s="172"/>
      <c r="G93" s="787" t="str">
        <f t="shared" si="25"/>
        <v/>
      </c>
      <c r="H93" s="41"/>
      <c r="I93" s="41"/>
      <c r="J93" s="40"/>
      <c r="K93" s="159"/>
      <c r="L93" s="40"/>
      <c r="M93" s="40"/>
      <c r="N93" s="160"/>
      <c r="O93" s="194" t="str">
        <f t="shared" si="14"/>
        <v/>
      </c>
      <c r="P93" s="195" t="str">
        <f t="shared" si="15"/>
        <v/>
      </c>
      <c r="Q93" s="158"/>
      <c r="R93" s="36" t="str">
        <f t="shared" si="16"/>
        <v/>
      </c>
      <c r="S93" s="36" t="str">
        <f t="shared" si="17"/>
        <v/>
      </c>
      <c r="T93" s="36" t="str">
        <f t="shared" si="18"/>
        <v/>
      </c>
      <c r="U93" s="36" t="str">
        <f t="shared" si="19"/>
        <v/>
      </c>
      <c r="V93" s="36" t="str">
        <f t="shared" si="20"/>
        <v/>
      </c>
      <c r="W93" s="36" t="str">
        <f t="shared" si="21"/>
        <v/>
      </c>
      <c r="X93" s="36" t="str">
        <f t="shared" si="22"/>
        <v/>
      </c>
      <c r="Y93" s="166" t="str">
        <f t="shared" si="23"/>
        <v/>
      </c>
      <c r="Z93" s="178" t="str">
        <f>IF(OR($B93="",$C93="",$D93="",$E93="",$F93=""),"",$G93/VLOOKUP($F93,Euro!$A:$C,3,FALSE))</f>
        <v/>
      </c>
      <c r="AA93" s="435" t="b">
        <f t="shared" si="24"/>
        <v>0</v>
      </c>
      <c r="AB93" s="222">
        <f t="shared" si="26"/>
        <v>1</v>
      </c>
    </row>
    <row r="94" spans="1:28" x14ac:dyDescent="0.25">
      <c r="A94" s="169">
        <v>85</v>
      </c>
      <c r="B94" s="118"/>
      <c r="C94" s="118"/>
      <c r="D94" s="115"/>
      <c r="E94" s="120"/>
      <c r="F94" s="172"/>
      <c r="G94" s="787" t="str">
        <f t="shared" si="25"/>
        <v/>
      </c>
      <c r="H94" s="41"/>
      <c r="I94" s="41"/>
      <c r="J94" s="40"/>
      <c r="K94" s="159"/>
      <c r="L94" s="40"/>
      <c r="M94" s="40"/>
      <c r="N94" s="160"/>
      <c r="O94" s="194" t="str">
        <f t="shared" si="14"/>
        <v/>
      </c>
      <c r="P94" s="195" t="str">
        <f t="shared" si="15"/>
        <v/>
      </c>
      <c r="Q94" s="158"/>
      <c r="R94" s="36" t="str">
        <f t="shared" si="16"/>
        <v/>
      </c>
      <c r="S94" s="36" t="str">
        <f t="shared" si="17"/>
        <v/>
      </c>
      <c r="T94" s="36" t="str">
        <f t="shared" si="18"/>
        <v/>
      </c>
      <c r="U94" s="36" t="str">
        <f t="shared" si="19"/>
        <v/>
      </c>
      <c r="V94" s="36" t="str">
        <f t="shared" si="20"/>
        <v/>
      </c>
      <c r="W94" s="36" t="str">
        <f t="shared" si="21"/>
        <v/>
      </c>
      <c r="X94" s="36" t="str">
        <f t="shared" si="22"/>
        <v/>
      </c>
      <c r="Y94" s="166" t="str">
        <f t="shared" si="23"/>
        <v/>
      </c>
      <c r="Z94" s="178" t="str">
        <f>IF(OR($B94="",$C94="",$D94="",$E94="",$F94=""),"",$G94/VLOOKUP($F94,Euro!$A:$C,3,FALSE))</f>
        <v/>
      </c>
      <c r="AA94" s="435" t="b">
        <f t="shared" si="24"/>
        <v>0</v>
      </c>
      <c r="AB94" s="222">
        <f t="shared" si="26"/>
        <v>1</v>
      </c>
    </row>
    <row r="95" spans="1:28" x14ac:dyDescent="0.25">
      <c r="A95" s="169">
        <v>86</v>
      </c>
      <c r="B95" s="118"/>
      <c r="C95" s="118"/>
      <c r="D95" s="115"/>
      <c r="E95" s="120"/>
      <c r="F95" s="172"/>
      <c r="G95" s="787" t="str">
        <f t="shared" si="25"/>
        <v/>
      </c>
      <c r="H95" s="41"/>
      <c r="I95" s="41"/>
      <c r="J95" s="40"/>
      <c r="K95" s="159"/>
      <c r="L95" s="40"/>
      <c r="M95" s="40"/>
      <c r="N95" s="160"/>
      <c r="O95" s="194" t="str">
        <f t="shared" si="14"/>
        <v/>
      </c>
      <c r="P95" s="195" t="str">
        <f t="shared" si="15"/>
        <v/>
      </c>
      <c r="Q95" s="158"/>
      <c r="R95" s="36" t="str">
        <f t="shared" si="16"/>
        <v/>
      </c>
      <c r="S95" s="36" t="str">
        <f t="shared" si="17"/>
        <v/>
      </c>
      <c r="T95" s="36" t="str">
        <f t="shared" si="18"/>
        <v/>
      </c>
      <c r="U95" s="36" t="str">
        <f t="shared" si="19"/>
        <v/>
      </c>
      <c r="V95" s="36" t="str">
        <f t="shared" si="20"/>
        <v/>
      </c>
      <c r="W95" s="36" t="str">
        <f t="shared" si="21"/>
        <v/>
      </c>
      <c r="X95" s="36" t="str">
        <f t="shared" si="22"/>
        <v/>
      </c>
      <c r="Y95" s="166" t="str">
        <f t="shared" si="23"/>
        <v/>
      </c>
      <c r="Z95" s="178" t="str">
        <f>IF(OR($B95="",$C95="",$D95="",$E95="",$F95=""),"",$G95/VLOOKUP($F95,Euro!$A:$C,3,FALSE))</f>
        <v/>
      </c>
      <c r="AA95" s="435" t="b">
        <f t="shared" si="24"/>
        <v>0</v>
      </c>
      <c r="AB95" s="222">
        <f t="shared" si="26"/>
        <v>1</v>
      </c>
    </row>
    <row r="96" spans="1:28" x14ac:dyDescent="0.25">
      <c r="A96" s="169">
        <v>87</v>
      </c>
      <c r="B96" s="118"/>
      <c r="C96" s="118"/>
      <c r="D96" s="115"/>
      <c r="E96" s="120"/>
      <c r="F96" s="172"/>
      <c r="G96" s="787" t="str">
        <f t="shared" si="25"/>
        <v/>
      </c>
      <c r="H96" s="41"/>
      <c r="I96" s="41"/>
      <c r="J96" s="40"/>
      <c r="K96" s="159"/>
      <c r="L96" s="40"/>
      <c r="M96" s="40"/>
      <c r="N96" s="160"/>
      <c r="O96" s="194" t="str">
        <f t="shared" si="14"/>
        <v/>
      </c>
      <c r="P96" s="195" t="str">
        <f t="shared" si="15"/>
        <v/>
      </c>
      <c r="Q96" s="158"/>
      <c r="R96" s="36" t="str">
        <f t="shared" si="16"/>
        <v/>
      </c>
      <c r="S96" s="36" t="str">
        <f t="shared" si="17"/>
        <v/>
      </c>
      <c r="T96" s="36" t="str">
        <f t="shared" si="18"/>
        <v/>
      </c>
      <c r="U96" s="36" t="str">
        <f t="shared" si="19"/>
        <v/>
      </c>
      <c r="V96" s="36" t="str">
        <f t="shared" si="20"/>
        <v/>
      </c>
      <c r="W96" s="36" t="str">
        <f t="shared" si="21"/>
        <v/>
      </c>
      <c r="X96" s="36" t="str">
        <f t="shared" si="22"/>
        <v/>
      </c>
      <c r="Y96" s="166" t="str">
        <f t="shared" si="23"/>
        <v/>
      </c>
      <c r="Z96" s="178" t="str">
        <f>IF(OR($B96="",$C96="",$D96="",$E96="",$F96=""),"",$G96/VLOOKUP($F96,Euro!$A:$C,3,FALSE))</f>
        <v/>
      </c>
      <c r="AA96" s="435" t="b">
        <f t="shared" si="24"/>
        <v>0</v>
      </c>
      <c r="AB96" s="222">
        <f t="shared" si="26"/>
        <v>1</v>
      </c>
    </row>
    <row r="97" spans="1:28" x14ac:dyDescent="0.25">
      <c r="A97" s="169">
        <v>88</v>
      </c>
      <c r="B97" s="118"/>
      <c r="C97" s="118"/>
      <c r="D97" s="115"/>
      <c r="E97" s="120"/>
      <c r="F97" s="172"/>
      <c r="G97" s="787" t="str">
        <f t="shared" si="25"/>
        <v/>
      </c>
      <c r="H97" s="41"/>
      <c r="I97" s="41"/>
      <c r="J97" s="40"/>
      <c r="K97" s="159"/>
      <c r="L97" s="40"/>
      <c r="M97" s="40"/>
      <c r="N97" s="160"/>
      <c r="O97" s="194" t="str">
        <f t="shared" si="14"/>
        <v/>
      </c>
      <c r="P97" s="195" t="str">
        <f t="shared" si="15"/>
        <v/>
      </c>
      <c r="Q97" s="158"/>
      <c r="R97" s="36" t="str">
        <f t="shared" si="16"/>
        <v/>
      </c>
      <c r="S97" s="36" t="str">
        <f t="shared" si="17"/>
        <v/>
      </c>
      <c r="T97" s="36" t="str">
        <f t="shared" si="18"/>
        <v/>
      </c>
      <c r="U97" s="36" t="str">
        <f t="shared" si="19"/>
        <v/>
      </c>
      <c r="V97" s="36" t="str">
        <f t="shared" si="20"/>
        <v/>
      </c>
      <c r="W97" s="36" t="str">
        <f t="shared" si="21"/>
        <v/>
      </c>
      <c r="X97" s="36" t="str">
        <f t="shared" si="22"/>
        <v/>
      </c>
      <c r="Y97" s="166" t="str">
        <f t="shared" si="23"/>
        <v/>
      </c>
      <c r="Z97" s="178" t="str">
        <f>IF(OR($B97="",$C97="",$D97="",$E97="",$F97=""),"",$G97/VLOOKUP($F97,Euro!$A:$C,3,FALSE))</f>
        <v/>
      </c>
      <c r="AA97" s="435" t="b">
        <f t="shared" si="24"/>
        <v>0</v>
      </c>
      <c r="AB97" s="222">
        <f t="shared" si="26"/>
        <v>1</v>
      </c>
    </row>
    <row r="98" spans="1:28" x14ac:dyDescent="0.25">
      <c r="A98" s="169">
        <v>89</v>
      </c>
      <c r="B98" s="118"/>
      <c r="C98" s="118"/>
      <c r="D98" s="115"/>
      <c r="E98" s="120"/>
      <c r="F98" s="172"/>
      <c r="G98" s="787" t="str">
        <f t="shared" si="25"/>
        <v/>
      </c>
      <c r="H98" s="41"/>
      <c r="I98" s="41"/>
      <c r="J98" s="40"/>
      <c r="K98" s="159"/>
      <c r="L98" s="40"/>
      <c r="M98" s="40"/>
      <c r="N98" s="160"/>
      <c r="O98" s="194" t="str">
        <f t="shared" si="14"/>
        <v/>
      </c>
      <c r="P98" s="195" t="str">
        <f t="shared" si="15"/>
        <v/>
      </c>
      <c r="Q98" s="158"/>
      <c r="R98" s="36" t="str">
        <f t="shared" si="16"/>
        <v/>
      </c>
      <c r="S98" s="36" t="str">
        <f t="shared" si="17"/>
        <v/>
      </c>
      <c r="T98" s="36" t="str">
        <f t="shared" si="18"/>
        <v/>
      </c>
      <c r="U98" s="36" t="str">
        <f t="shared" si="19"/>
        <v/>
      </c>
      <c r="V98" s="36" t="str">
        <f t="shared" si="20"/>
        <v/>
      </c>
      <c r="W98" s="36" t="str">
        <f t="shared" si="21"/>
        <v/>
      </c>
      <c r="X98" s="36" t="str">
        <f t="shared" si="22"/>
        <v/>
      </c>
      <c r="Y98" s="166" t="str">
        <f t="shared" si="23"/>
        <v/>
      </c>
      <c r="Z98" s="178" t="str">
        <f>IF(OR($B98="",$C98="",$D98="",$E98="",$F98=""),"",$G98/VLOOKUP($F98,Euro!$A:$C,3,FALSE))</f>
        <v/>
      </c>
      <c r="AA98" s="435" t="b">
        <f t="shared" si="24"/>
        <v>0</v>
      </c>
      <c r="AB98" s="222">
        <f t="shared" si="26"/>
        <v>1</v>
      </c>
    </row>
    <row r="99" spans="1:28" x14ac:dyDescent="0.25">
      <c r="A99" s="169">
        <v>90</v>
      </c>
      <c r="B99" s="118"/>
      <c r="C99" s="118"/>
      <c r="D99" s="115"/>
      <c r="E99" s="120"/>
      <c r="F99" s="172"/>
      <c r="G99" s="787" t="str">
        <f t="shared" si="25"/>
        <v/>
      </c>
      <c r="H99" s="41"/>
      <c r="I99" s="41"/>
      <c r="J99" s="40"/>
      <c r="K99" s="159"/>
      <c r="L99" s="40"/>
      <c r="M99" s="40"/>
      <c r="N99" s="160"/>
      <c r="O99" s="194" t="str">
        <f t="shared" si="14"/>
        <v/>
      </c>
      <c r="P99" s="195" t="str">
        <f t="shared" si="15"/>
        <v/>
      </c>
      <c r="Q99" s="158"/>
      <c r="R99" s="36" t="str">
        <f t="shared" si="16"/>
        <v/>
      </c>
      <c r="S99" s="36" t="str">
        <f t="shared" si="17"/>
        <v/>
      </c>
      <c r="T99" s="36" t="str">
        <f t="shared" si="18"/>
        <v/>
      </c>
      <c r="U99" s="36" t="str">
        <f t="shared" si="19"/>
        <v/>
      </c>
      <c r="V99" s="36" t="str">
        <f t="shared" si="20"/>
        <v/>
      </c>
      <c r="W99" s="36" t="str">
        <f t="shared" si="21"/>
        <v/>
      </c>
      <c r="X99" s="36" t="str">
        <f t="shared" si="22"/>
        <v/>
      </c>
      <c r="Y99" s="166" t="str">
        <f t="shared" si="23"/>
        <v/>
      </c>
      <c r="Z99" s="178" t="str">
        <f>IF(OR($B99="",$C99="",$D99="",$E99="",$F99=""),"",$G99/VLOOKUP($F99,Euro!$A:$C,3,FALSE))</f>
        <v/>
      </c>
      <c r="AA99" s="435" t="b">
        <f t="shared" si="24"/>
        <v>0</v>
      </c>
      <c r="AB99" s="222">
        <f t="shared" si="26"/>
        <v>1</v>
      </c>
    </row>
    <row r="100" spans="1:28" x14ac:dyDescent="0.25">
      <c r="A100" s="169">
        <v>91</v>
      </c>
      <c r="B100" s="118"/>
      <c r="C100" s="118"/>
      <c r="D100" s="115"/>
      <c r="E100" s="120"/>
      <c r="F100" s="172"/>
      <c r="G100" s="787" t="str">
        <f t="shared" si="25"/>
        <v/>
      </c>
      <c r="H100" s="41"/>
      <c r="I100" s="41"/>
      <c r="J100" s="40"/>
      <c r="K100" s="159"/>
      <c r="L100" s="40"/>
      <c r="M100" s="40"/>
      <c r="N100" s="160"/>
      <c r="O100" s="194" t="str">
        <f t="shared" si="14"/>
        <v/>
      </c>
      <c r="P100" s="195" t="str">
        <f t="shared" si="15"/>
        <v/>
      </c>
      <c r="Q100" s="158"/>
      <c r="R100" s="36" t="str">
        <f t="shared" si="16"/>
        <v/>
      </c>
      <c r="S100" s="36" t="str">
        <f t="shared" si="17"/>
        <v/>
      </c>
      <c r="T100" s="36" t="str">
        <f t="shared" si="18"/>
        <v/>
      </c>
      <c r="U100" s="36" t="str">
        <f t="shared" si="19"/>
        <v/>
      </c>
      <c r="V100" s="36" t="str">
        <f t="shared" si="20"/>
        <v/>
      </c>
      <c r="W100" s="36" t="str">
        <f t="shared" si="21"/>
        <v/>
      </c>
      <c r="X100" s="36" t="str">
        <f t="shared" si="22"/>
        <v/>
      </c>
      <c r="Y100" s="166" t="str">
        <f t="shared" si="23"/>
        <v/>
      </c>
      <c r="Z100" s="178" t="str">
        <f>IF(OR($B100="",$C100="",$D100="",$E100="",$F100=""),"",$G100/VLOOKUP($F100,Euro!$A:$C,3,FALSE))</f>
        <v/>
      </c>
      <c r="AA100" s="435" t="b">
        <f t="shared" si="24"/>
        <v>0</v>
      </c>
      <c r="AB100" s="222">
        <f t="shared" si="26"/>
        <v>1</v>
      </c>
    </row>
    <row r="101" spans="1:28" x14ac:dyDescent="0.25">
      <c r="A101" s="169">
        <v>92</v>
      </c>
      <c r="B101" s="118"/>
      <c r="C101" s="118"/>
      <c r="D101" s="115"/>
      <c r="E101" s="120"/>
      <c r="F101" s="172"/>
      <c r="G101" s="787" t="str">
        <f t="shared" si="25"/>
        <v/>
      </c>
      <c r="H101" s="41"/>
      <c r="I101" s="41"/>
      <c r="J101" s="40"/>
      <c r="K101" s="159"/>
      <c r="L101" s="40"/>
      <c r="M101" s="40"/>
      <c r="N101" s="160"/>
      <c r="O101" s="194" t="str">
        <f t="shared" si="14"/>
        <v/>
      </c>
      <c r="P101" s="195" t="str">
        <f t="shared" si="15"/>
        <v/>
      </c>
      <c r="Q101" s="158"/>
      <c r="R101" s="36" t="str">
        <f t="shared" si="16"/>
        <v/>
      </c>
      <c r="S101" s="36" t="str">
        <f t="shared" si="17"/>
        <v/>
      </c>
      <c r="T101" s="36" t="str">
        <f t="shared" si="18"/>
        <v/>
      </c>
      <c r="U101" s="36" t="str">
        <f t="shared" si="19"/>
        <v/>
      </c>
      <c r="V101" s="36" t="str">
        <f t="shared" si="20"/>
        <v/>
      </c>
      <c r="W101" s="36" t="str">
        <f t="shared" si="21"/>
        <v/>
      </c>
      <c r="X101" s="36" t="str">
        <f t="shared" si="22"/>
        <v/>
      </c>
      <c r="Y101" s="166" t="str">
        <f t="shared" si="23"/>
        <v/>
      </c>
      <c r="Z101" s="178" t="str">
        <f>IF(OR($B101="",$C101="",$D101="",$E101="",$F101=""),"",$G101/VLOOKUP($F101,Euro!$A:$C,3,FALSE))</f>
        <v/>
      </c>
      <c r="AA101" s="435" t="b">
        <f t="shared" si="24"/>
        <v>0</v>
      </c>
      <c r="AB101" s="222">
        <f t="shared" si="26"/>
        <v>1</v>
      </c>
    </row>
    <row r="102" spans="1:28" x14ac:dyDescent="0.25">
      <c r="A102" s="169">
        <v>93</v>
      </c>
      <c r="B102" s="118"/>
      <c r="C102" s="118"/>
      <c r="D102" s="115"/>
      <c r="E102" s="120"/>
      <c r="F102" s="172"/>
      <c r="G102" s="787" t="str">
        <f t="shared" si="25"/>
        <v/>
      </c>
      <c r="H102" s="41"/>
      <c r="I102" s="41"/>
      <c r="J102" s="40"/>
      <c r="K102" s="159"/>
      <c r="L102" s="40"/>
      <c r="M102" s="40"/>
      <c r="N102" s="160"/>
      <c r="O102" s="194" t="str">
        <f t="shared" si="14"/>
        <v/>
      </c>
      <c r="P102" s="195" t="str">
        <f t="shared" si="15"/>
        <v/>
      </c>
      <c r="Q102" s="158"/>
      <c r="R102" s="36" t="str">
        <f t="shared" si="16"/>
        <v/>
      </c>
      <c r="S102" s="36" t="str">
        <f t="shared" si="17"/>
        <v/>
      </c>
      <c r="T102" s="36" t="str">
        <f t="shared" si="18"/>
        <v/>
      </c>
      <c r="U102" s="36" t="str">
        <f t="shared" si="19"/>
        <v/>
      </c>
      <c r="V102" s="36" t="str">
        <f t="shared" si="20"/>
        <v/>
      </c>
      <c r="W102" s="36" t="str">
        <f t="shared" si="21"/>
        <v/>
      </c>
      <c r="X102" s="36" t="str">
        <f t="shared" si="22"/>
        <v/>
      </c>
      <c r="Y102" s="166" t="str">
        <f t="shared" si="23"/>
        <v/>
      </c>
      <c r="Z102" s="178" t="str">
        <f>IF(OR($B102="",$C102="",$D102="",$E102="",$F102=""),"",$G102/VLOOKUP($F102,Euro!$A:$C,3,FALSE))</f>
        <v/>
      </c>
      <c r="AA102" s="435" t="b">
        <f t="shared" si="24"/>
        <v>0</v>
      </c>
      <c r="AB102" s="222">
        <f t="shared" si="26"/>
        <v>1</v>
      </c>
    </row>
    <row r="103" spans="1:28" x14ac:dyDescent="0.25">
      <c r="A103" s="169">
        <v>94</v>
      </c>
      <c r="B103" s="118"/>
      <c r="C103" s="118"/>
      <c r="D103" s="115"/>
      <c r="E103" s="120"/>
      <c r="F103" s="172"/>
      <c r="G103" s="787" t="str">
        <f t="shared" si="25"/>
        <v/>
      </c>
      <c r="H103" s="41"/>
      <c r="I103" s="41"/>
      <c r="J103" s="40"/>
      <c r="K103" s="159"/>
      <c r="L103" s="40"/>
      <c r="M103" s="40"/>
      <c r="N103" s="160"/>
      <c r="O103" s="194" t="str">
        <f t="shared" si="14"/>
        <v/>
      </c>
      <c r="P103" s="195" t="str">
        <f t="shared" si="15"/>
        <v/>
      </c>
      <c r="Q103" s="158"/>
      <c r="R103" s="36" t="str">
        <f t="shared" si="16"/>
        <v/>
      </c>
      <c r="S103" s="36" t="str">
        <f t="shared" si="17"/>
        <v/>
      </c>
      <c r="T103" s="36" t="str">
        <f t="shared" si="18"/>
        <v/>
      </c>
      <c r="U103" s="36" t="str">
        <f t="shared" si="19"/>
        <v/>
      </c>
      <c r="V103" s="36" t="str">
        <f t="shared" si="20"/>
        <v/>
      </c>
      <c r="W103" s="36" t="str">
        <f t="shared" si="21"/>
        <v/>
      </c>
      <c r="X103" s="36" t="str">
        <f t="shared" si="22"/>
        <v/>
      </c>
      <c r="Y103" s="166" t="str">
        <f t="shared" si="23"/>
        <v/>
      </c>
      <c r="Z103" s="178" t="str">
        <f>IF(OR($B103="",$C103="",$D103="",$E103="",$F103=""),"",$G103/VLOOKUP($F103,Euro!$A:$C,3,FALSE))</f>
        <v/>
      </c>
      <c r="AA103" s="435" t="b">
        <f t="shared" si="24"/>
        <v>0</v>
      </c>
      <c r="AB103" s="222">
        <f t="shared" si="26"/>
        <v>1</v>
      </c>
    </row>
    <row r="104" spans="1:28" x14ac:dyDescent="0.25">
      <c r="A104" s="169">
        <v>95</v>
      </c>
      <c r="B104" s="118"/>
      <c r="C104" s="118"/>
      <c r="D104" s="115"/>
      <c r="E104" s="120"/>
      <c r="F104" s="172"/>
      <c r="G104" s="787" t="str">
        <f t="shared" si="25"/>
        <v/>
      </c>
      <c r="H104" s="41"/>
      <c r="I104" s="41"/>
      <c r="J104" s="40"/>
      <c r="K104" s="159"/>
      <c r="L104" s="40"/>
      <c r="M104" s="40"/>
      <c r="N104" s="160"/>
      <c r="O104" s="194" t="str">
        <f t="shared" si="14"/>
        <v/>
      </c>
      <c r="P104" s="195" t="str">
        <f t="shared" si="15"/>
        <v/>
      </c>
      <c r="Q104" s="158"/>
      <c r="R104" s="36" t="str">
        <f t="shared" si="16"/>
        <v/>
      </c>
      <c r="S104" s="36" t="str">
        <f t="shared" si="17"/>
        <v/>
      </c>
      <c r="T104" s="36" t="str">
        <f t="shared" si="18"/>
        <v/>
      </c>
      <c r="U104" s="36" t="str">
        <f t="shared" si="19"/>
        <v/>
      </c>
      <c r="V104" s="36" t="str">
        <f t="shared" si="20"/>
        <v/>
      </c>
      <c r="W104" s="36" t="str">
        <f t="shared" si="21"/>
        <v/>
      </c>
      <c r="X104" s="36" t="str">
        <f t="shared" si="22"/>
        <v/>
      </c>
      <c r="Y104" s="166" t="str">
        <f t="shared" si="23"/>
        <v/>
      </c>
      <c r="Z104" s="178" t="str">
        <f>IF(OR($B104="",$C104="",$D104="",$E104="",$F104=""),"",$G104/VLOOKUP($F104,Euro!$A:$C,3,FALSE))</f>
        <v/>
      </c>
      <c r="AA104" s="435" t="b">
        <f t="shared" si="24"/>
        <v>0</v>
      </c>
      <c r="AB104" s="222">
        <f t="shared" si="26"/>
        <v>1</v>
      </c>
    </row>
    <row r="105" spans="1:28" x14ac:dyDescent="0.25">
      <c r="A105" s="169">
        <v>96</v>
      </c>
      <c r="B105" s="118"/>
      <c r="C105" s="118"/>
      <c r="D105" s="115"/>
      <c r="E105" s="120"/>
      <c r="F105" s="172"/>
      <c r="G105" s="787" t="str">
        <f t="shared" si="25"/>
        <v/>
      </c>
      <c r="H105" s="41"/>
      <c r="I105" s="41"/>
      <c r="J105" s="40"/>
      <c r="K105" s="159"/>
      <c r="L105" s="40"/>
      <c r="M105" s="40"/>
      <c r="N105" s="160"/>
      <c r="O105" s="194" t="str">
        <f t="shared" si="14"/>
        <v/>
      </c>
      <c r="P105" s="195" t="str">
        <f t="shared" si="15"/>
        <v/>
      </c>
      <c r="Q105" s="158"/>
      <c r="R105" s="36" t="str">
        <f t="shared" si="16"/>
        <v/>
      </c>
      <c r="S105" s="36" t="str">
        <f t="shared" si="17"/>
        <v/>
      </c>
      <c r="T105" s="36" t="str">
        <f t="shared" si="18"/>
        <v/>
      </c>
      <c r="U105" s="36" t="str">
        <f t="shared" si="19"/>
        <v/>
      </c>
      <c r="V105" s="36" t="str">
        <f t="shared" si="20"/>
        <v/>
      </c>
      <c r="W105" s="36" t="str">
        <f t="shared" si="21"/>
        <v/>
      </c>
      <c r="X105" s="36" t="str">
        <f t="shared" si="22"/>
        <v/>
      </c>
      <c r="Y105" s="166" t="str">
        <f t="shared" si="23"/>
        <v/>
      </c>
      <c r="Z105" s="178" t="str">
        <f>IF(OR($B105="",$C105="",$D105="",$E105="",$F105=""),"",$G105/VLOOKUP($F105,Euro!$A:$C,3,FALSE))</f>
        <v/>
      </c>
      <c r="AA105" s="435" t="b">
        <f t="shared" si="24"/>
        <v>0</v>
      </c>
      <c r="AB105" s="222">
        <f t="shared" si="26"/>
        <v>1</v>
      </c>
    </row>
    <row r="106" spans="1:28" x14ac:dyDescent="0.25">
      <c r="A106" s="169">
        <v>97</v>
      </c>
      <c r="B106" s="118"/>
      <c r="C106" s="118"/>
      <c r="D106" s="115"/>
      <c r="E106" s="120"/>
      <c r="F106" s="172"/>
      <c r="G106" s="787" t="str">
        <f t="shared" si="25"/>
        <v/>
      </c>
      <c r="H106" s="41"/>
      <c r="I106" s="41"/>
      <c r="J106" s="40"/>
      <c r="K106" s="159"/>
      <c r="L106" s="40"/>
      <c r="M106" s="40"/>
      <c r="N106" s="160"/>
      <c r="O106" s="194" t="str">
        <f t="shared" si="14"/>
        <v/>
      </c>
      <c r="P106" s="195" t="str">
        <f t="shared" si="15"/>
        <v/>
      </c>
      <c r="Q106" s="158"/>
      <c r="R106" s="36" t="str">
        <f t="shared" si="16"/>
        <v/>
      </c>
      <c r="S106" s="36" t="str">
        <f t="shared" si="17"/>
        <v/>
      </c>
      <c r="T106" s="36" t="str">
        <f t="shared" si="18"/>
        <v/>
      </c>
      <c r="U106" s="36" t="str">
        <f t="shared" si="19"/>
        <v/>
      </c>
      <c r="V106" s="36" t="str">
        <f t="shared" si="20"/>
        <v/>
      </c>
      <c r="W106" s="36" t="str">
        <f t="shared" si="21"/>
        <v/>
      </c>
      <c r="X106" s="36" t="str">
        <f t="shared" si="22"/>
        <v/>
      </c>
      <c r="Y106" s="166" t="str">
        <f t="shared" si="23"/>
        <v/>
      </c>
      <c r="Z106" s="178" t="str">
        <f>IF(OR($B106="",$C106="",$D106="",$E106="",$F106=""),"",$G106/VLOOKUP($F106,Euro!$A:$C,3,FALSE))</f>
        <v/>
      </c>
      <c r="AA106" s="435" t="b">
        <f t="shared" si="24"/>
        <v>0</v>
      </c>
      <c r="AB106" s="222">
        <f t="shared" si="26"/>
        <v>1</v>
      </c>
    </row>
    <row r="107" spans="1:28" x14ac:dyDescent="0.25">
      <c r="A107" s="169">
        <v>98</v>
      </c>
      <c r="B107" s="118"/>
      <c r="C107" s="118"/>
      <c r="D107" s="115"/>
      <c r="E107" s="120"/>
      <c r="F107" s="172"/>
      <c r="G107" s="787" t="str">
        <f t="shared" si="25"/>
        <v/>
      </c>
      <c r="H107" s="41"/>
      <c r="I107" s="41"/>
      <c r="J107" s="40"/>
      <c r="K107" s="159"/>
      <c r="L107" s="40"/>
      <c r="M107" s="40"/>
      <c r="N107" s="160"/>
      <c r="O107" s="194" t="str">
        <f t="shared" si="14"/>
        <v/>
      </c>
      <c r="P107" s="195" t="str">
        <f t="shared" si="15"/>
        <v/>
      </c>
      <c r="Q107" s="158"/>
      <c r="R107" s="36" t="str">
        <f t="shared" si="16"/>
        <v/>
      </c>
      <c r="S107" s="36" t="str">
        <f t="shared" si="17"/>
        <v/>
      </c>
      <c r="T107" s="36" t="str">
        <f t="shared" si="18"/>
        <v/>
      </c>
      <c r="U107" s="36" t="str">
        <f t="shared" si="19"/>
        <v/>
      </c>
      <c r="V107" s="36" t="str">
        <f t="shared" si="20"/>
        <v/>
      </c>
      <c r="W107" s="36" t="str">
        <f t="shared" si="21"/>
        <v/>
      </c>
      <c r="X107" s="36" t="str">
        <f t="shared" si="22"/>
        <v/>
      </c>
      <c r="Y107" s="166" t="str">
        <f t="shared" si="23"/>
        <v/>
      </c>
      <c r="Z107" s="178" t="str">
        <f>IF(OR($B107="",$C107="",$D107="",$E107="",$F107=""),"",$G107/VLOOKUP($F107,Euro!$A:$C,3,FALSE))</f>
        <v/>
      </c>
      <c r="AA107" s="435" t="b">
        <f t="shared" si="24"/>
        <v>0</v>
      </c>
      <c r="AB107" s="222">
        <f t="shared" si="26"/>
        <v>1</v>
      </c>
    </row>
    <row r="108" spans="1:28" x14ac:dyDescent="0.25">
      <c r="A108" s="169">
        <v>99</v>
      </c>
      <c r="B108" s="118"/>
      <c r="C108" s="118"/>
      <c r="D108" s="115"/>
      <c r="E108" s="120"/>
      <c r="F108" s="172"/>
      <c r="G108" s="787" t="str">
        <f t="shared" si="25"/>
        <v/>
      </c>
      <c r="H108" s="41"/>
      <c r="I108" s="41"/>
      <c r="J108" s="40"/>
      <c r="K108" s="159"/>
      <c r="L108" s="40"/>
      <c r="M108" s="40"/>
      <c r="N108" s="160"/>
      <c r="O108" s="194" t="str">
        <f t="shared" si="14"/>
        <v/>
      </c>
      <c r="P108" s="195" t="str">
        <f t="shared" si="15"/>
        <v/>
      </c>
      <c r="Q108" s="158"/>
      <c r="R108" s="36" t="str">
        <f t="shared" si="16"/>
        <v/>
      </c>
      <c r="S108" s="36" t="str">
        <f t="shared" si="17"/>
        <v/>
      </c>
      <c r="T108" s="36" t="str">
        <f t="shared" si="18"/>
        <v/>
      </c>
      <c r="U108" s="36" t="str">
        <f t="shared" si="19"/>
        <v/>
      </c>
      <c r="V108" s="36" t="str">
        <f t="shared" si="20"/>
        <v/>
      </c>
      <c r="W108" s="36" t="str">
        <f t="shared" si="21"/>
        <v/>
      </c>
      <c r="X108" s="36" t="str">
        <f t="shared" si="22"/>
        <v/>
      </c>
      <c r="Y108" s="166" t="str">
        <f t="shared" si="23"/>
        <v/>
      </c>
      <c r="Z108" s="178" t="str">
        <f>IF(OR($B108="",$C108="",$D108="",$E108="",$F108=""),"",$G108/VLOOKUP($F108,Euro!$A:$C,3,FALSE))</f>
        <v/>
      </c>
      <c r="AA108" s="435" t="b">
        <f t="shared" si="24"/>
        <v>0</v>
      </c>
      <c r="AB108" s="222">
        <f t="shared" si="26"/>
        <v>1</v>
      </c>
    </row>
    <row r="109" spans="1:28" x14ac:dyDescent="0.25">
      <c r="A109" s="169">
        <v>100</v>
      </c>
      <c r="B109" s="118"/>
      <c r="C109" s="118"/>
      <c r="D109" s="115"/>
      <c r="E109" s="120"/>
      <c r="F109" s="172"/>
      <c r="G109" s="787" t="str">
        <f t="shared" si="25"/>
        <v/>
      </c>
      <c r="H109" s="41"/>
      <c r="I109" s="41"/>
      <c r="J109" s="40"/>
      <c r="K109" s="159"/>
      <c r="L109" s="40"/>
      <c r="M109" s="40"/>
      <c r="N109" s="160"/>
      <c r="O109" s="194" t="str">
        <f t="shared" si="14"/>
        <v/>
      </c>
      <c r="P109" s="195" t="str">
        <f t="shared" si="15"/>
        <v/>
      </c>
      <c r="Q109" s="158"/>
      <c r="R109" s="36" t="str">
        <f t="shared" si="16"/>
        <v/>
      </c>
      <c r="S109" s="36" t="str">
        <f t="shared" si="17"/>
        <v/>
      </c>
      <c r="T109" s="36" t="str">
        <f t="shared" si="18"/>
        <v/>
      </c>
      <c r="U109" s="36" t="str">
        <f t="shared" si="19"/>
        <v/>
      </c>
      <c r="V109" s="36" t="str">
        <f t="shared" si="20"/>
        <v/>
      </c>
      <c r="W109" s="36" t="str">
        <f t="shared" si="21"/>
        <v/>
      </c>
      <c r="X109" s="36" t="str">
        <f t="shared" si="22"/>
        <v/>
      </c>
      <c r="Y109" s="166" t="str">
        <f t="shared" si="23"/>
        <v/>
      </c>
      <c r="Z109" s="178" t="str">
        <f>IF(OR($B109="",$C109="",$D109="",$E109="",$F109=""),"",$G109/VLOOKUP($F109,Euro!$A:$C,3,FALSE))</f>
        <v/>
      </c>
      <c r="AA109" s="435" t="b">
        <f t="shared" si="24"/>
        <v>0</v>
      </c>
      <c r="AB109" s="222">
        <f t="shared" si="26"/>
        <v>1</v>
      </c>
    </row>
    <row r="110" spans="1:28" x14ac:dyDescent="0.25">
      <c r="A110" s="169">
        <v>101</v>
      </c>
      <c r="B110" s="118"/>
      <c r="C110" s="118"/>
      <c r="D110" s="115"/>
      <c r="E110" s="120"/>
      <c r="F110" s="172"/>
      <c r="G110" s="787" t="str">
        <f t="shared" si="25"/>
        <v/>
      </c>
      <c r="H110" s="41"/>
      <c r="I110" s="41"/>
      <c r="J110" s="40"/>
      <c r="K110" s="159"/>
      <c r="L110" s="40"/>
      <c r="M110" s="40"/>
      <c r="N110" s="160"/>
      <c r="O110" s="194" t="str">
        <f t="shared" si="14"/>
        <v/>
      </c>
      <c r="P110" s="195" t="str">
        <f t="shared" si="15"/>
        <v/>
      </c>
      <c r="Q110" s="158"/>
      <c r="R110" s="36" t="str">
        <f t="shared" si="16"/>
        <v/>
      </c>
      <c r="S110" s="36" t="str">
        <f t="shared" si="17"/>
        <v/>
      </c>
      <c r="T110" s="36" t="str">
        <f t="shared" si="18"/>
        <v/>
      </c>
      <c r="U110" s="36" t="str">
        <f t="shared" si="19"/>
        <v/>
      </c>
      <c r="V110" s="36" t="str">
        <f t="shared" si="20"/>
        <v/>
      </c>
      <c r="W110" s="36" t="str">
        <f t="shared" si="21"/>
        <v/>
      </c>
      <c r="X110" s="36" t="str">
        <f t="shared" si="22"/>
        <v/>
      </c>
      <c r="Y110" s="166" t="str">
        <f t="shared" si="23"/>
        <v/>
      </c>
      <c r="Z110" s="178" t="str">
        <f>IF(OR($B110="",$C110="",$D110="",$E110="",$F110=""),"",$G110/VLOOKUP($F110,Euro!$A:$C,3,FALSE))</f>
        <v/>
      </c>
      <c r="AA110" s="435" t="b">
        <f t="shared" si="24"/>
        <v>0</v>
      </c>
      <c r="AB110" s="222">
        <f t="shared" si="26"/>
        <v>1</v>
      </c>
    </row>
    <row r="111" spans="1:28" x14ac:dyDescent="0.25">
      <c r="A111" s="169">
        <v>102</v>
      </c>
      <c r="B111" s="118"/>
      <c r="C111" s="118"/>
      <c r="D111" s="115"/>
      <c r="E111" s="120"/>
      <c r="F111" s="172"/>
      <c r="G111" s="787" t="str">
        <f t="shared" si="25"/>
        <v/>
      </c>
      <c r="H111" s="41"/>
      <c r="I111" s="41"/>
      <c r="J111" s="40"/>
      <c r="K111" s="159"/>
      <c r="L111" s="40"/>
      <c r="M111" s="40"/>
      <c r="N111" s="160"/>
      <c r="O111" s="194" t="str">
        <f t="shared" si="14"/>
        <v/>
      </c>
      <c r="P111" s="195" t="str">
        <f t="shared" si="15"/>
        <v/>
      </c>
      <c r="Q111" s="158"/>
      <c r="R111" s="36" t="str">
        <f t="shared" si="16"/>
        <v/>
      </c>
      <c r="S111" s="36" t="str">
        <f t="shared" si="17"/>
        <v/>
      </c>
      <c r="T111" s="36" t="str">
        <f t="shared" si="18"/>
        <v/>
      </c>
      <c r="U111" s="36" t="str">
        <f t="shared" si="19"/>
        <v/>
      </c>
      <c r="V111" s="36" t="str">
        <f t="shared" si="20"/>
        <v/>
      </c>
      <c r="W111" s="36" t="str">
        <f t="shared" si="21"/>
        <v/>
      </c>
      <c r="X111" s="36" t="str">
        <f t="shared" si="22"/>
        <v/>
      </c>
      <c r="Y111" s="166" t="str">
        <f t="shared" si="23"/>
        <v/>
      </c>
      <c r="Z111" s="178" t="str">
        <f>IF(OR($B111="",$C111="",$D111="",$E111="",$F111=""),"",$G111/VLOOKUP($F111,Euro!$A:$C,3,FALSE))</f>
        <v/>
      </c>
      <c r="AA111" s="435" t="b">
        <f t="shared" si="24"/>
        <v>0</v>
      </c>
      <c r="AB111" s="222">
        <f t="shared" si="26"/>
        <v>1</v>
      </c>
    </row>
    <row r="112" spans="1:28" x14ac:dyDescent="0.25">
      <c r="A112" s="169">
        <v>103</v>
      </c>
      <c r="B112" s="118"/>
      <c r="C112" s="118"/>
      <c r="D112" s="115"/>
      <c r="E112" s="120"/>
      <c r="F112" s="172"/>
      <c r="G112" s="787" t="str">
        <f t="shared" si="25"/>
        <v/>
      </c>
      <c r="H112" s="41"/>
      <c r="I112" s="41"/>
      <c r="J112" s="40"/>
      <c r="K112" s="159"/>
      <c r="L112" s="40"/>
      <c r="M112" s="40"/>
      <c r="N112" s="160"/>
      <c r="O112" s="194" t="str">
        <f t="shared" si="14"/>
        <v/>
      </c>
      <c r="P112" s="195" t="str">
        <f t="shared" si="15"/>
        <v/>
      </c>
      <c r="Q112" s="158"/>
      <c r="R112" s="36" t="str">
        <f t="shared" si="16"/>
        <v/>
      </c>
      <c r="S112" s="36" t="str">
        <f t="shared" si="17"/>
        <v/>
      </c>
      <c r="T112" s="36" t="str">
        <f t="shared" si="18"/>
        <v/>
      </c>
      <c r="U112" s="36" t="str">
        <f t="shared" si="19"/>
        <v/>
      </c>
      <c r="V112" s="36" t="str">
        <f t="shared" si="20"/>
        <v/>
      </c>
      <c r="W112" s="36" t="str">
        <f t="shared" si="21"/>
        <v/>
      </c>
      <c r="X112" s="36" t="str">
        <f t="shared" si="22"/>
        <v/>
      </c>
      <c r="Y112" s="166" t="str">
        <f t="shared" si="23"/>
        <v/>
      </c>
      <c r="Z112" s="178" t="str">
        <f>IF(OR($B112="",$C112="",$D112="",$E112="",$F112=""),"",$G112/VLOOKUP($F112,Euro!$A:$C,3,FALSE))</f>
        <v/>
      </c>
      <c r="AA112" s="435" t="b">
        <f t="shared" si="24"/>
        <v>0</v>
      </c>
      <c r="AB112" s="222">
        <f t="shared" si="26"/>
        <v>1</v>
      </c>
    </row>
    <row r="113" spans="1:28" x14ac:dyDescent="0.25">
      <c r="A113" s="169">
        <v>104</v>
      </c>
      <c r="B113" s="118"/>
      <c r="C113" s="118"/>
      <c r="D113" s="115"/>
      <c r="E113" s="120"/>
      <c r="F113" s="172"/>
      <c r="G113" s="787" t="str">
        <f t="shared" si="25"/>
        <v/>
      </c>
      <c r="H113" s="41"/>
      <c r="I113" s="41"/>
      <c r="J113" s="40"/>
      <c r="K113" s="159"/>
      <c r="L113" s="40"/>
      <c r="M113" s="40"/>
      <c r="N113" s="160"/>
      <c r="O113" s="194" t="str">
        <f t="shared" si="14"/>
        <v/>
      </c>
      <c r="P113" s="195" t="str">
        <f t="shared" si="15"/>
        <v/>
      </c>
      <c r="Q113" s="158"/>
      <c r="R113" s="36" t="str">
        <f t="shared" si="16"/>
        <v/>
      </c>
      <c r="S113" s="36" t="str">
        <f t="shared" si="17"/>
        <v/>
      </c>
      <c r="T113" s="36" t="str">
        <f t="shared" si="18"/>
        <v/>
      </c>
      <c r="U113" s="36" t="str">
        <f t="shared" si="19"/>
        <v/>
      </c>
      <c r="V113" s="36" t="str">
        <f t="shared" si="20"/>
        <v/>
      </c>
      <c r="W113" s="36" t="str">
        <f t="shared" si="21"/>
        <v/>
      </c>
      <c r="X113" s="36" t="str">
        <f t="shared" si="22"/>
        <v/>
      </c>
      <c r="Y113" s="166" t="str">
        <f t="shared" si="23"/>
        <v/>
      </c>
      <c r="Z113" s="178" t="str">
        <f>IF(OR($B113="",$C113="",$D113="",$E113="",$F113=""),"",$G113/VLOOKUP($F113,Euro!$A:$C,3,FALSE))</f>
        <v/>
      </c>
      <c r="AA113" s="435" t="b">
        <f t="shared" si="24"/>
        <v>0</v>
      </c>
      <c r="AB113" s="222">
        <f t="shared" si="26"/>
        <v>1</v>
      </c>
    </row>
    <row r="114" spans="1:28" x14ac:dyDescent="0.25">
      <c r="A114" s="169">
        <v>105</v>
      </c>
      <c r="B114" s="118"/>
      <c r="C114" s="118"/>
      <c r="D114" s="115"/>
      <c r="E114" s="120"/>
      <c r="F114" s="172"/>
      <c r="G114" s="787" t="str">
        <f t="shared" si="25"/>
        <v/>
      </c>
      <c r="H114" s="41"/>
      <c r="I114" s="41"/>
      <c r="J114" s="40"/>
      <c r="K114" s="159"/>
      <c r="L114" s="40"/>
      <c r="M114" s="40"/>
      <c r="N114" s="160"/>
      <c r="O114" s="194" t="str">
        <f t="shared" si="14"/>
        <v/>
      </c>
      <c r="P114" s="195" t="str">
        <f t="shared" si="15"/>
        <v/>
      </c>
      <c r="Q114" s="158"/>
      <c r="R114" s="36" t="str">
        <f t="shared" si="16"/>
        <v/>
      </c>
      <c r="S114" s="36" t="str">
        <f t="shared" si="17"/>
        <v/>
      </c>
      <c r="T114" s="36" t="str">
        <f t="shared" si="18"/>
        <v/>
      </c>
      <c r="U114" s="36" t="str">
        <f t="shared" si="19"/>
        <v/>
      </c>
      <c r="V114" s="36" t="str">
        <f t="shared" si="20"/>
        <v/>
      </c>
      <c r="W114" s="36" t="str">
        <f t="shared" si="21"/>
        <v/>
      </c>
      <c r="X114" s="36" t="str">
        <f t="shared" si="22"/>
        <v/>
      </c>
      <c r="Y114" s="166" t="str">
        <f t="shared" si="23"/>
        <v/>
      </c>
      <c r="Z114" s="178" t="str">
        <f>IF(OR($B114="",$C114="",$D114="",$E114="",$F114=""),"",$G114/VLOOKUP($F114,Euro!$A:$C,3,FALSE))</f>
        <v/>
      </c>
      <c r="AA114" s="435" t="b">
        <f t="shared" si="24"/>
        <v>0</v>
      </c>
      <c r="AB114" s="222">
        <f t="shared" si="26"/>
        <v>1</v>
      </c>
    </row>
    <row r="115" spans="1:28" x14ac:dyDescent="0.25">
      <c r="A115" s="169">
        <v>106</v>
      </c>
      <c r="B115" s="118"/>
      <c r="C115" s="118"/>
      <c r="D115" s="115"/>
      <c r="E115" s="120"/>
      <c r="F115" s="172"/>
      <c r="G115" s="787" t="str">
        <f t="shared" si="25"/>
        <v/>
      </c>
      <c r="H115" s="41"/>
      <c r="I115" s="41"/>
      <c r="J115" s="40"/>
      <c r="K115" s="159"/>
      <c r="L115" s="40"/>
      <c r="M115" s="40"/>
      <c r="N115" s="160"/>
      <c r="O115" s="194" t="str">
        <f t="shared" si="14"/>
        <v/>
      </c>
      <c r="P115" s="195" t="str">
        <f t="shared" si="15"/>
        <v/>
      </c>
      <c r="Q115" s="158"/>
      <c r="R115" s="36" t="str">
        <f t="shared" si="16"/>
        <v/>
      </c>
      <c r="S115" s="36" t="str">
        <f t="shared" si="17"/>
        <v/>
      </c>
      <c r="T115" s="36" t="str">
        <f t="shared" si="18"/>
        <v/>
      </c>
      <c r="U115" s="36" t="str">
        <f t="shared" si="19"/>
        <v/>
      </c>
      <c r="V115" s="36" t="str">
        <f t="shared" si="20"/>
        <v/>
      </c>
      <c r="W115" s="36" t="str">
        <f t="shared" si="21"/>
        <v/>
      </c>
      <c r="X115" s="36" t="str">
        <f t="shared" si="22"/>
        <v/>
      </c>
      <c r="Y115" s="166" t="str">
        <f t="shared" si="23"/>
        <v/>
      </c>
      <c r="Z115" s="178" t="str">
        <f>IF(OR($B115="",$C115="",$D115="",$E115="",$F115=""),"",$G115/VLOOKUP($F115,Euro!$A:$C,3,FALSE))</f>
        <v/>
      </c>
      <c r="AA115" s="435" t="b">
        <f t="shared" si="24"/>
        <v>0</v>
      </c>
      <c r="AB115" s="222">
        <f t="shared" si="26"/>
        <v>1</v>
      </c>
    </row>
    <row r="116" spans="1:28" x14ac:dyDescent="0.25">
      <c r="A116" s="169">
        <v>107</v>
      </c>
      <c r="B116" s="118"/>
      <c r="C116" s="118"/>
      <c r="D116" s="115"/>
      <c r="E116" s="120"/>
      <c r="F116" s="172"/>
      <c r="G116" s="787" t="str">
        <f t="shared" si="25"/>
        <v/>
      </c>
      <c r="H116" s="41"/>
      <c r="I116" s="41"/>
      <c r="J116" s="40"/>
      <c r="K116" s="159"/>
      <c r="L116" s="40"/>
      <c r="M116" s="40"/>
      <c r="N116" s="160"/>
      <c r="O116" s="194" t="str">
        <f t="shared" si="14"/>
        <v/>
      </c>
      <c r="P116" s="195" t="str">
        <f t="shared" si="15"/>
        <v/>
      </c>
      <c r="Q116" s="158"/>
      <c r="R116" s="36" t="str">
        <f t="shared" si="16"/>
        <v/>
      </c>
      <c r="S116" s="36" t="str">
        <f t="shared" si="17"/>
        <v/>
      </c>
      <c r="T116" s="36" t="str">
        <f t="shared" si="18"/>
        <v/>
      </c>
      <c r="U116" s="36" t="str">
        <f t="shared" si="19"/>
        <v/>
      </c>
      <c r="V116" s="36" t="str">
        <f t="shared" si="20"/>
        <v/>
      </c>
      <c r="W116" s="36" t="str">
        <f t="shared" si="21"/>
        <v/>
      </c>
      <c r="X116" s="36" t="str">
        <f t="shared" si="22"/>
        <v/>
      </c>
      <c r="Y116" s="166" t="str">
        <f t="shared" si="23"/>
        <v/>
      </c>
      <c r="Z116" s="178" t="str">
        <f>IF(OR($B116="",$C116="",$D116="",$E116="",$F116=""),"",$G116/VLOOKUP($F116,Euro!$A:$C,3,FALSE))</f>
        <v/>
      </c>
      <c r="AA116" s="435" t="b">
        <f t="shared" si="24"/>
        <v>0</v>
      </c>
      <c r="AB116" s="222">
        <f t="shared" si="26"/>
        <v>1</v>
      </c>
    </row>
    <row r="117" spans="1:28" x14ac:dyDescent="0.25">
      <c r="A117" s="169">
        <v>108</v>
      </c>
      <c r="B117" s="118"/>
      <c r="C117" s="118"/>
      <c r="D117" s="115"/>
      <c r="E117" s="120"/>
      <c r="F117" s="172"/>
      <c r="G117" s="787" t="str">
        <f t="shared" si="25"/>
        <v/>
      </c>
      <c r="H117" s="41"/>
      <c r="I117" s="41"/>
      <c r="J117" s="40"/>
      <c r="K117" s="159"/>
      <c r="L117" s="40"/>
      <c r="M117" s="40"/>
      <c r="N117" s="160"/>
      <c r="O117" s="194" t="str">
        <f t="shared" si="14"/>
        <v/>
      </c>
      <c r="P117" s="195" t="str">
        <f t="shared" si="15"/>
        <v/>
      </c>
      <c r="Q117" s="158"/>
      <c r="R117" s="36" t="str">
        <f t="shared" si="16"/>
        <v/>
      </c>
      <c r="S117" s="36" t="str">
        <f t="shared" si="17"/>
        <v/>
      </c>
      <c r="T117" s="36" t="str">
        <f t="shared" si="18"/>
        <v/>
      </c>
      <c r="U117" s="36" t="str">
        <f t="shared" si="19"/>
        <v/>
      </c>
      <c r="V117" s="36" t="str">
        <f t="shared" si="20"/>
        <v/>
      </c>
      <c r="W117" s="36" t="str">
        <f t="shared" si="21"/>
        <v/>
      </c>
      <c r="X117" s="36" t="str">
        <f t="shared" si="22"/>
        <v/>
      </c>
      <c r="Y117" s="166" t="str">
        <f t="shared" si="23"/>
        <v/>
      </c>
      <c r="Z117" s="178" t="str">
        <f>IF(OR($B117="",$C117="",$D117="",$E117="",$F117=""),"",$G117/VLOOKUP($F117,Euro!$A:$C,3,FALSE))</f>
        <v/>
      </c>
      <c r="AA117" s="435" t="b">
        <f t="shared" si="24"/>
        <v>0</v>
      </c>
      <c r="AB117" s="222">
        <f t="shared" si="26"/>
        <v>1</v>
      </c>
    </row>
    <row r="118" spans="1:28" x14ac:dyDescent="0.25">
      <c r="A118" s="169">
        <v>109</v>
      </c>
      <c r="B118" s="118"/>
      <c r="C118" s="118"/>
      <c r="D118" s="115"/>
      <c r="E118" s="120"/>
      <c r="F118" s="172"/>
      <c r="G118" s="787" t="str">
        <f t="shared" si="25"/>
        <v/>
      </c>
      <c r="H118" s="41"/>
      <c r="I118" s="41"/>
      <c r="J118" s="40"/>
      <c r="K118" s="159"/>
      <c r="L118" s="40"/>
      <c r="M118" s="40"/>
      <c r="N118" s="160"/>
      <c r="O118" s="194" t="str">
        <f t="shared" si="14"/>
        <v/>
      </c>
      <c r="P118" s="195" t="str">
        <f t="shared" si="15"/>
        <v/>
      </c>
      <c r="Q118" s="158"/>
      <c r="R118" s="36" t="str">
        <f t="shared" si="16"/>
        <v/>
      </c>
      <c r="S118" s="36" t="str">
        <f t="shared" si="17"/>
        <v/>
      </c>
      <c r="T118" s="36" t="str">
        <f t="shared" si="18"/>
        <v/>
      </c>
      <c r="U118" s="36" t="str">
        <f t="shared" si="19"/>
        <v/>
      </c>
      <c r="V118" s="36" t="str">
        <f t="shared" si="20"/>
        <v/>
      </c>
      <c r="W118" s="36" t="str">
        <f t="shared" si="21"/>
        <v/>
      </c>
      <c r="X118" s="36" t="str">
        <f t="shared" si="22"/>
        <v/>
      </c>
      <c r="Y118" s="166" t="str">
        <f t="shared" si="23"/>
        <v/>
      </c>
      <c r="Z118" s="178" t="str">
        <f>IF(OR($B118="",$C118="",$D118="",$E118="",$F118=""),"",$G118/VLOOKUP($F118,Euro!$A:$C,3,FALSE))</f>
        <v/>
      </c>
      <c r="AA118" s="435" t="b">
        <f t="shared" si="24"/>
        <v>0</v>
      </c>
      <c r="AB118" s="222">
        <f t="shared" si="26"/>
        <v>1</v>
      </c>
    </row>
    <row r="119" spans="1:28" x14ac:dyDescent="0.25">
      <c r="A119" s="169">
        <v>110</v>
      </c>
      <c r="B119" s="118"/>
      <c r="C119" s="118"/>
      <c r="D119" s="115"/>
      <c r="E119" s="120"/>
      <c r="F119" s="172"/>
      <c r="G119" s="787" t="str">
        <f t="shared" si="25"/>
        <v/>
      </c>
      <c r="H119" s="41"/>
      <c r="I119" s="41"/>
      <c r="J119" s="40"/>
      <c r="K119" s="159"/>
      <c r="L119" s="40"/>
      <c r="M119" s="40"/>
      <c r="N119" s="160"/>
      <c r="O119" s="194" t="str">
        <f t="shared" si="14"/>
        <v/>
      </c>
      <c r="P119" s="195" t="str">
        <f t="shared" si="15"/>
        <v/>
      </c>
      <c r="Q119" s="158"/>
      <c r="R119" s="36" t="str">
        <f t="shared" si="16"/>
        <v/>
      </c>
      <c r="S119" s="36" t="str">
        <f t="shared" si="17"/>
        <v/>
      </c>
      <c r="T119" s="36" t="str">
        <f t="shared" si="18"/>
        <v/>
      </c>
      <c r="U119" s="36" t="str">
        <f t="shared" si="19"/>
        <v/>
      </c>
      <c r="V119" s="36" t="str">
        <f t="shared" si="20"/>
        <v/>
      </c>
      <c r="W119" s="36" t="str">
        <f t="shared" si="21"/>
        <v/>
      </c>
      <c r="X119" s="36" t="str">
        <f t="shared" si="22"/>
        <v/>
      </c>
      <c r="Y119" s="166" t="str">
        <f t="shared" si="23"/>
        <v/>
      </c>
      <c r="Z119" s="178" t="str">
        <f>IF(OR($B119="",$C119="",$D119="",$E119="",$F119=""),"",$G119/VLOOKUP($F119,Euro!$A:$C,3,FALSE))</f>
        <v/>
      </c>
      <c r="AA119" s="435" t="b">
        <f t="shared" si="24"/>
        <v>0</v>
      </c>
      <c r="AB119" s="222">
        <f t="shared" si="26"/>
        <v>1</v>
      </c>
    </row>
    <row r="120" spans="1:28" x14ac:dyDescent="0.25">
      <c r="A120" s="169">
        <v>111</v>
      </c>
      <c r="B120" s="118"/>
      <c r="C120" s="118"/>
      <c r="D120" s="115"/>
      <c r="E120" s="120"/>
      <c r="F120" s="172"/>
      <c r="G120" s="787" t="str">
        <f t="shared" si="25"/>
        <v/>
      </c>
      <c r="H120" s="41"/>
      <c r="I120" s="41"/>
      <c r="J120" s="40"/>
      <c r="K120" s="159"/>
      <c r="L120" s="40"/>
      <c r="M120" s="40"/>
      <c r="N120" s="160"/>
      <c r="O120" s="194" t="str">
        <f t="shared" si="14"/>
        <v/>
      </c>
      <c r="P120" s="195" t="str">
        <f t="shared" si="15"/>
        <v/>
      </c>
      <c r="Q120" s="158"/>
      <c r="R120" s="36" t="str">
        <f t="shared" si="16"/>
        <v/>
      </c>
      <c r="S120" s="36" t="str">
        <f t="shared" si="17"/>
        <v/>
      </c>
      <c r="T120" s="36" t="str">
        <f t="shared" si="18"/>
        <v/>
      </c>
      <c r="U120" s="36" t="str">
        <f t="shared" si="19"/>
        <v/>
      </c>
      <c r="V120" s="36" t="str">
        <f t="shared" si="20"/>
        <v/>
      </c>
      <c r="W120" s="36" t="str">
        <f t="shared" si="21"/>
        <v/>
      </c>
      <c r="X120" s="36" t="str">
        <f t="shared" si="22"/>
        <v/>
      </c>
      <c r="Y120" s="166" t="str">
        <f t="shared" si="23"/>
        <v/>
      </c>
      <c r="Z120" s="178" t="str">
        <f>IF(OR($B120="",$C120="",$D120="",$E120="",$F120=""),"",$G120/VLOOKUP($F120,Euro!$A:$C,3,FALSE))</f>
        <v/>
      </c>
      <c r="AA120" s="435" t="b">
        <f t="shared" si="24"/>
        <v>0</v>
      </c>
      <c r="AB120" s="222">
        <f t="shared" si="26"/>
        <v>1</v>
      </c>
    </row>
    <row r="121" spans="1:28" x14ac:dyDescent="0.25">
      <c r="A121" s="169">
        <v>112</v>
      </c>
      <c r="B121" s="118"/>
      <c r="C121" s="118"/>
      <c r="D121" s="115"/>
      <c r="E121" s="120"/>
      <c r="F121" s="172"/>
      <c r="G121" s="787" t="str">
        <f t="shared" si="25"/>
        <v/>
      </c>
      <c r="H121" s="41"/>
      <c r="I121" s="41"/>
      <c r="J121" s="40"/>
      <c r="K121" s="159"/>
      <c r="L121" s="40"/>
      <c r="M121" s="40"/>
      <c r="N121" s="160"/>
      <c r="O121" s="194" t="str">
        <f t="shared" si="14"/>
        <v/>
      </c>
      <c r="P121" s="195" t="str">
        <f t="shared" si="15"/>
        <v/>
      </c>
      <c r="Q121" s="158"/>
      <c r="R121" s="36" t="str">
        <f t="shared" si="16"/>
        <v/>
      </c>
      <c r="S121" s="36" t="str">
        <f t="shared" si="17"/>
        <v/>
      </c>
      <c r="T121" s="36" t="str">
        <f t="shared" si="18"/>
        <v/>
      </c>
      <c r="U121" s="36" t="str">
        <f t="shared" si="19"/>
        <v/>
      </c>
      <c r="V121" s="36" t="str">
        <f t="shared" si="20"/>
        <v/>
      </c>
      <c r="W121" s="36" t="str">
        <f t="shared" si="21"/>
        <v/>
      </c>
      <c r="X121" s="36" t="str">
        <f t="shared" si="22"/>
        <v/>
      </c>
      <c r="Y121" s="166" t="str">
        <f t="shared" si="23"/>
        <v/>
      </c>
      <c r="Z121" s="178" t="str">
        <f>IF(OR($B121="",$C121="",$D121="",$E121="",$F121=""),"",$G121/VLOOKUP($F121,Euro!$A:$C,3,FALSE))</f>
        <v/>
      </c>
      <c r="AA121" s="435" t="b">
        <f t="shared" si="24"/>
        <v>0</v>
      </c>
      <c r="AB121" s="222">
        <f t="shared" si="26"/>
        <v>1</v>
      </c>
    </row>
    <row r="122" spans="1:28" x14ac:dyDescent="0.25">
      <c r="A122" s="169">
        <v>113</v>
      </c>
      <c r="B122" s="118"/>
      <c r="C122" s="118"/>
      <c r="D122" s="115"/>
      <c r="E122" s="120"/>
      <c r="F122" s="172"/>
      <c r="G122" s="787" t="str">
        <f t="shared" si="25"/>
        <v/>
      </c>
      <c r="H122" s="41"/>
      <c r="I122" s="41"/>
      <c r="J122" s="40"/>
      <c r="K122" s="159"/>
      <c r="L122" s="40"/>
      <c r="M122" s="40"/>
      <c r="N122" s="160"/>
      <c r="O122" s="194" t="str">
        <f t="shared" si="14"/>
        <v/>
      </c>
      <c r="P122" s="195" t="str">
        <f t="shared" si="15"/>
        <v/>
      </c>
      <c r="Q122" s="158"/>
      <c r="R122" s="36" t="str">
        <f t="shared" si="16"/>
        <v/>
      </c>
      <c r="S122" s="36" t="str">
        <f t="shared" si="17"/>
        <v/>
      </c>
      <c r="T122" s="36" t="str">
        <f t="shared" si="18"/>
        <v/>
      </c>
      <c r="U122" s="36" t="str">
        <f t="shared" si="19"/>
        <v/>
      </c>
      <c r="V122" s="36" t="str">
        <f t="shared" si="20"/>
        <v/>
      </c>
      <c r="W122" s="36" t="str">
        <f t="shared" si="21"/>
        <v/>
      </c>
      <c r="X122" s="36" t="str">
        <f t="shared" si="22"/>
        <v/>
      </c>
      <c r="Y122" s="166" t="str">
        <f t="shared" si="23"/>
        <v/>
      </c>
      <c r="Z122" s="178" t="str">
        <f>IF(OR($B122="",$C122="",$D122="",$E122="",$F122=""),"",$G122/VLOOKUP($F122,Euro!$A:$C,3,FALSE))</f>
        <v/>
      </c>
      <c r="AA122" s="435" t="b">
        <f t="shared" si="24"/>
        <v>0</v>
      </c>
      <c r="AB122" s="222">
        <f t="shared" si="26"/>
        <v>1</v>
      </c>
    </row>
    <row r="123" spans="1:28" x14ac:dyDescent="0.25">
      <c r="A123" s="169">
        <v>114</v>
      </c>
      <c r="B123" s="118"/>
      <c r="C123" s="118"/>
      <c r="D123" s="115"/>
      <c r="E123" s="120"/>
      <c r="F123" s="172"/>
      <c r="G123" s="787" t="str">
        <f t="shared" si="25"/>
        <v/>
      </c>
      <c r="H123" s="41"/>
      <c r="I123" s="41"/>
      <c r="J123" s="40"/>
      <c r="K123" s="159"/>
      <c r="L123" s="40"/>
      <c r="M123" s="40"/>
      <c r="N123" s="160"/>
      <c r="O123" s="194" t="str">
        <f t="shared" si="14"/>
        <v/>
      </c>
      <c r="P123" s="195" t="str">
        <f t="shared" si="15"/>
        <v/>
      </c>
      <c r="Q123" s="158"/>
      <c r="R123" s="36" t="str">
        <f t="shared" si="16"/>
        <v/>
      </c>
      <c r="S123" s="36" t="str">
        <f t="shared" si="17"/>
        <v/>
      </c>
      <c r="T123" s="36" t="str">
        <f t="shared" si="18"/>
        <v/>
      </c>
      <c r="U123" s="36" t="str">
        <f t="shared" si="19"/>
        <v/>
      </c>
      <c r="V123" s="36" t="str">
        <f t="shared" si="20"/>
        <v/>
      </c>
      <c r="W123" s="36" t="str">
        <f t="shared" si="21"/>
        <v/>
      </c>
      <c r="X123" s="36" t="str">
        <f t="shared" si="22"/>
        <v/>
      </c>
      <c r="Y123" s="166" t="str">
        <f t="shared" si="23"/>
        <v/>
      </c>
      <c r="Z123" s="178" t="str">
        <f>IF(OR($B123="",$C123="",$D123="",$E123="",$F123=""),"",$G123/VLOOKUP($F123,Euro!$A:$C,3,FALSE))</f>
        <v/>
      </c>
      <c r="AA123" s="435" t="b">
        <f t="shared" si="24"/>
        <v>0</v>
      </c>
      <c r="AB123" s="222">
        <f t="shared" si="26"/>
        <v>1</v>
      </c>
    </row>
    <row r="124" spans="1:28" x14ac:dyDescent="0.25">
      <c r="A124" s="169">
        <v>115</v>
      </c>
      <c r="B124" s="118"/>
      <c r="C124" s="118"/>
      <c r="D124" s="115"/>
      <c r="E124" s="120"/>
      <c r="F124" s="172"/>
      <c r="G124" s="787" t="str">
        <f t="shared" si="25"/>
        <v/>
      </c>
      <c r="H124" s="41"/>
      <c r="I124" s="41"/>
      <c r="J124" s="40"/>
      <c r="K124" s="159"/>
      <c r="L124" s="40"/>
      <c r="M124" s="40"/>
      <c r="N124" s="160"/>
      <c r="O124" s="194" t="str">
        <f t="shared" si="14"/>
        <v/>
      </c>
      <c r="P124" s="195" t="str">
        <f t="shared" si="15"/>
        <v/>
      </c>
      <c r="Q124" s="158"/>
      <c r="R124" s="36" t="str">
        <f t="shared" si="16"/>
        <v/>
      </c>
      <c r="S124" s="36" t="str">
        <f t="shared" si="17"/>
        <v/>
      </c>
      <c r="T124" s="36" t="str">
        <f t="shared" si="18"/>
        <v/>
      </c>
      <c r="U124" s="36" t="str">
        <f t="shared" si="19"/>
        <v/>
      </c>
      <c r="V124" s="36" t="str">
        <f t="shared" si="20"/>
        <v/>
      </c>
      <c r="W124" s="36" t="str">
        <f t="shared" si="21"/>
        <v/>
      </c>
      <c r="X124" s="36" t="str">
        <f t="shared" si="22"/>
        <v/>
      </c>
      <c r="Y124" s="166" t="str">
        <f t="shared" si="23"/>
        <v/>
      </c>
      <c r="Z124" s="178" t="str">
        <f>IF(OR($B124="",$C124="",$D124="",$E124="",$F124=""),"",$G124/VLOOKUP($F124,Euro!$A:$C,3,FALSE))</f>
        <v/>
      </c>
      <c r="AA124" s="435" t="b">
        <f t="shared" si="24"/>
        <v>0</v>
      </c>
      <c r="AB124" s="222">
        <f t="shared" si="26"/>
        <v>1</v>
      </c>
    </row>
    <row r="125" spans="1:28" x14ac:dyDescent="0.25">
      <c r="A125" s="169">
        <v>116</v>
      </c>
      <c r="B125" s="118"/>
      <c r="C125" s="118"/>
      <c r="D125" s="115"/>
      <c r="E125" s="120"/>
      <c r="F125" s="172"/>
      <c r="G125" s="787" t="str">
        <f t="shared" si="25"/>
        <v/>
      </c>
      <c r="H125" s="41"/>
      <c r="I125" s="41"/>
      <c r="J125" s="40"/>
      <c r="K125" s="159"/>
      <c r="L125" s="40"/>
      <c r="M125" s="40"/>
      <c r="N125" s="160"/>
      <c r="O125" s="194" t="str">
        <f t="shared" si="14"/>
        <v/>
      </c>
      <c r="P125" s="195" t="str">
        <f t="shared" si="15"/>
        <v/>
      </c>
      <c r="Q125" s="158"/>
      <c r="R125" s="36" t="str">
        <f t="shared" si="16"/>
        <v/>
      </c>
      <c r="S125" s="36" t="str">
        <f t="shared" si="17"/>
        <v/>
      </c>
      <c r="T125" s="36" t="str">
        <f t="shared" si="18"/>
        <v/>
      </c>
      <c r="U125" s="36" t="str">
        <f t="shared" si="19"/>
        <v/>
      </c>
      <c r="V125" s="36" t="str">
        <f t="shared" si="20"/>
        <v/>
      </c>
      <c r="W125" s="36" t="str">
        <f t="shared" si="21"/>
        <v/>
      </c>
      <c r="X125" s="36" t="str">
        <f t="shared" si="22"/>
        <v/>
      </c>
      <c r="Y125" s="166" t="str">
        <f t="shared" si="23"/>
        <v/>
      </c>
      <c r="Z125" s="178" t="str">
        <f>IF(OR($B125="",$C125="",$D125="",$E125="",$F125=""),"",$G125/VLOOKUP($F125,Euro!$A:$C,3,FALSE))</f>
        <v/>
      </c>
      <c r="AA125" s="435" t="b">
        <f t="shared" si="24"/>
        <v>0</v>
      </c>
      <c r="AB125" s="222">
        <f t="shared" si="26"/>
        <v>1</v>
      </c>
    </row>
    <row r="126" spans="1:28" x14ac:dyDescent="0.25">
      <c r="A126" s="169">
        <v>117</v>
      </c>
      <c r="B126" s="118"/>
      <c r="C126" s="118"/>
      <c r="D126" s="115"/>
      <c r="E126" s="120"/>
      <c r="F126" s="172"/>
      <c r="G126" s="787" t="str">
        <f t="shared" si="25"/>
        <v/>
      </c>
      <c r="H126" s="41"/>
      <c r="I126" s="41"/>
      <c r="J126" s="40"/>
      <c r="K126" s="159"/>
      <c r="L126" s="40"/>
      <c r="M126" s="40"/>
      <c r="N126" s="160"/>
      <c r="O126" s="194" t="str">
        <f t="shared" si="14"/>
        <v/>
      </c>
      <c r="P126" s="195" t="str">
        <f t="shared" si="15"/>
        <v/>
      </c>
      <c r="Q126" s="158"/>
      <c r="R126" s="36" t="str">
        <f t="shared" si="16"/>
        <v/>
      </c>
      <c r="S126" s="36" t="str">
        <f t="shared" si="17"/>
        <v/>
      </c>
      <c r="T126" s="36" t="str">
        <f t="shared" si="18"/>
        <v/>
      </c>
      <c r="U126" s="36" t="str">
        <f t="shared" si="19"/>
        <v/>
      </c>
      <c r="V126" s="36" t="str">
        <f t="shared" si="20"/>
        <v/>
      </c>
      <c r="W126" s="36" t="str">
        <f t="shared" si="21"/>
        <v/>
      </c>
      <c r="X126" s="36" t="str">
        <f t="shared" si="22"/>
        <v/>
      </c>
      <c r="Y126" s="166" t="str">
        <f t="shared" si="23"/>
        <v/>
      </c>
      <c r="Z126" s="178" t="str">
        <f>IF(OR($B126="",$C126="",$D126="",$E126="",$F126=""),"",$G126/VLOOKUP($F126,Euro!$A:$C,3,FALSE))</f>
        <v/>
      </c>
      <c r="AA126" s="435" t="b">
        <f t="shared" si="24"/>
        <v>0</v>
      </c>
      <c r="AB126" s="222">
        <f t="shared" si="26"/>
        <v>1</v>
      </c>
    </row>
    <row r="127" spans="1:28" x14ac:dyDescent="0.25">
      <c r="A127" s="169">
        <v>118</v>
      </c>
      <c r="B127" s="118"/>
      <c r="C127" s="118"/>
      <c r="D127" s="115"/>
      <c r="E127" s="120"/>
      <c r="F127" s="172"/>
      <c r="G127" s="787" t="str">
        <f t="shared" si="25"/>
        <v/>
      </c>
      <c r="H127" s="41"/>
      <c r="I127" s="41"/>
      <c r="J127" s="40"/>
      <c r="K127" s="159"/>
      <c r="L127" s="40"/>
      <c r="M127" s="40"/>
      <c r="N127" s="160"/>
      <c r="O127" s="194" t="str">
        <f t="shared" si="14"/>
        <v/>
      </c>
      <c r="P127" s="195" t="str">
        <f t="shared" si="15"/>
        <v/>
      </c>
      <c r="Q127" s="158"/>
      <c r="R127" s="36" t="str">
        <f t="shared" si="16"/>
        <v/>
      </c>
      <c r="S127" s="36" t="str">
        <f t="shared" si="17"/>
        <v/>
      </c>
      <c r="T127" s="36" t="str">
        <f t="shared" si="18"/>
        <v/>
      </c>
      <c r="U127" s="36" t="str">
        <f t="shared" si="19"/>
        <v/>
      </c>
      <c r="V127" s="36" t="str">
        <f t="shared" si="20"/>
        <v/>
      </c>
      <c r="W127" s="36" t="str">
        <f t="shared" si="21"/>
        <v/>
      </c>
      <c r="X127" s="36" t="str">
        <f t="shared" si="22"/>
        <v/>
      </c>
      <c r="Y127" s="166" t="str">
        <f t="shared" si="23"/>
        <v/>
      </c>
      <c r="Z127" s="178" t="str">
        <f>IF(OR($B127="",$C127="",$D127="",$E127="",$F127=""),"",$G127/VLOOKUP($F127,Euro!$A:$C,3,FALSE))</f>
        <v/>
      </c>
      <c r="AA127" s="435" t="b">
        <f t="shared" si="24"/>
        <v>0</v>
      </c>
      <c r="AB127" s="222">
        <f t="shared" si="26"/>
        <v>1</v>
      </c>
    </row>
    <row r="128" spans="1:28" x14ac:dyDescent="0.25">
      <c r="A128" s="169">
        <v>119</v>
      </c>
      <c r="B128" s="118"/>
      <c r="C128" s="118"/>
      <c r="D128" s="115"/>
      <c r="E128" s="120"/>
      <c r="F128" s="172"/>
      <c r="G128" s="787" t="str">
        <f t="shared" si="25"/>
        <v/>
      </c>
      <c r="H128" s="41"/>
      <c r="I128" s="41"/>
      <c r="J128" s="40"/>
      <c r="K128" s="159"/>
      <c r="L128" s="40"/>
      <c r="M128" s="40"/>
      <c r="N128" s="160"/>
      <c r="O128" s="194" t="str">
        <f t="shared" si="14"/>
        <v/>
      </c>
      <c r="P128" s="195" t="str">
        <f t="shared" si="15"/>
        <v/>
      </c>
      <c r="Q128" s="158"/>
      <c r="R128" s="36" t="str">
        <f t="shared" si="16"/>
        <v/>
      </c>
      <c r="S128" s="36" t="str">
        <f t="shared" si="17"/>
        <v/>
      </c>
      <c r="T128" s="36" t="str">
        <f t="shared" si="18"/>
        <v/>
      </c>
      <c r="U128" s="36" t="str">
        <f t="shared" si="19"/>
        <v/>
      </c>
      <c r="V128" s="36" t="str">
        <f t="shared" si="20"/>
        <v/>
      </c>
      <c r="W128" s="36" t="str">
        <f t="shared" si="21"/>
        <v/>
      </c>
      <c r="X128" s="36" t="str">
        <f t="shared" si="22"/>
        <v/>
      </c>
      <c r="Y128" s="166" t="str">
        <f t="shared" si="23"/>
        <v/>
      </c>
      <c r="Z128" s="178" t="str">
        <f>IF(OR($B128="",$C128="",$D128="",$E128="",$F128=""),"",$G128/VLOOKUP($F128,Euro!$A:$C,3,FALSE))</f>
        <v/>
      </c>
      <c r="AA128" s="435" t="b">
        <f t="shared" si="24"/>
        <v>0</v>
      </c>
      <c r="AB128" s="222">
        <f t="shared" si="26"/>
        <v>1</v>
      </c>
    </row>
    <row r="129" spans="1:28" x14ac:dyDescent="0.25">
      <c r="A129" s="169">
        <v>120</v>
      </c>
      <c r="B129" s="118"/>
      <c r="C129" s="118"/>
      <c r="D129" s="115"/>
      <c r="E129" s="120"/>
      <c r="F129" s="172"/>
      <c r="G129" s="787" t="str">
        <f t="shared" si="25"/>
        <v/>
      </c>
      <c r="H129" s="41"/>
      <c r="I129" s="41"/>
      <c r="J129" s="40"/>
      <c r="K129" s="159"/>
      <c r="L129" s="40"/>
      <c r="M129" s="40"/>
      <c r="N129" s="160"/>
      <c r="O129" s="194" t="str">
        <f t="shared" si="14"/>
        <v/>
      </c>
      <c r="P129" s="195" t="str">
        <f t="shared" si="15"/>
        <v/>
      </c>
      <c r="Q129" s="158"/>
      <c r="R129" s="36" t="str">
        <f t="shared" si="16"/>
        <v/>
      </c>
      <c r="S129" s="36" t="str">
        <f t="shared" si="17"/>
        <v/>
      </c>
      <c r="T129" s="36" t="str">
        <f t="shared" si="18"/>
        <v/>
      </c>
      <c r="U129" s="36" t="str">
        <f t="shared" si="19"/>
        <v/>
      </c>
      <c r="V129" s="36" t="str">
        <f t="shared" si="20"/>
        <v/>
      </c>
      <c r="W129" s="36" t="str">
        <f t="shared" si="21"/>
        <v/>
      </c>
      <c r="X129" s="36" t="str">
        <f t="shared" si="22"/>
        <v/>
      </c>
      <c r="Y129" s="166" t="str">
        <f t="shared" si="23"/>
        <v/>
      </c>
      <c r="Z129" s="178" t="str">
        <f>IF(OR($B129="",$C129="",$D129="",$E129="",$F129=""),"",$G129/VLOOKUP($F129,Euro!$A:$C,3,FALSE))</f>
        <v/>
      </c>
      <c r="AA129" s="435" t="b">
        <f t="shared" si="24"/>
        <v>0</v>
      </c>
      <c r="AB129" s="222">
        <f t="shared" si="26"/>
        <v>1</v>
      </c>
    </row>
    <row r="130" spans="1:28" x14ac:dyDescent="0.25">
      <c r="A130" s="169">
        <v>121</v>
      </c>
      <c r="B130" s="118"/>
      <c r="C130" s="118"/>
      <c r="D130" s="115"/>
      <c r="E130" s="120"/>
      <c r="F130" s="172"/>
      <c r="G130" s="787" t="str">
        <f t="shared" si="25"/>
        <v/>
      </c>
      <c r="H130" s="41"/>
      <c r="I130" s="41"/>
      <c r="J130" s="40"/>
      <c r="K130" s="159"/>
      <c r="L130" s="40"/>
      <c r="M130" s="40"/>
      <c r="N130" s="160"/>
      <c r="O130" s="194" t="str">
        <f t="shared" si="14"/>
        <v/>
      </c>
      <c r="P130" s="195" t="str">
        <f t="shared" si="15"/>
        <v/>
      </c>
      <c r="Q130" s="158"/>
      <c r="R130" s="36" t="str">
        <f t="shared" si="16"/>
        <v/>
      </c>
      <c r="S130" s="36" t="str">
        <f t="shared" si="17"/>
        <v/>
      </c>
      <c r="T130" s="36" t="str">
        <f t="shared" si="18"/>
        <v/>
      </c>
      <c r="U130" s="36" t="str">
        <f t="shared" si="19"/>
        <v/>
      </c>
      <c r="V130" s="36" t="str">
        <f t="shared" si="20"/>
        <v/>
      </c>
      <c r="W130" s="36" t="str">
        <f t="shared" si="21"/>
        <v/>
      </c>
      <c r="X130" s="36" t="str">
        <f t="shared" si="22"/>
        <v/>
      </c>
      <c r="Y130" s="166" t="str">
        <f t="shared" si="23"/>
        <v/>
      </c>
      <c r="Z130" s="178" t="str">
        <f>IF(OR($B130="",$C130="",$D130="",$E130="",$F130=""),"",$G130/VLOOKUP($F130,Euro!$A:$C,3,FALSE))</f>
        <v/>
      </c>
      <c r="AA130" s="435" t="b">
        <f t="shared" si="24"/>
        <v>0</v>
      </c>
      <c r="AB130" s="222">
        <f t="shared" si="26"/>
        <v>1</v>
      </c>
    </row>
    <row r="131" spans="1:28" x14ac:dyDescent="0.25">
      <c r="A131" s="169">
        <v>122</v>
      </c>
      <c r="B131" s="118"/>
      <c r="C131" s="118"/>
      <c r="D131" s="115"/>
      <c r="E131" s="120"/>
      <c r="F131" s="172"/>
      <c r="G131" s="787" t="str">
        <f t="shared" si="25"/>
        <v/>
      </c>
      <c r="H131" s="41"/>
      <c r="I131" s="41"/>
      <c r="J131" s="40"/>
      <c r="K131" s="159"/>
      <c r="L131" s="40"/>
      <c r="M131" s="40"/>
      <c r="N131" s="160"/>
      <c r="O131" s="194" t="str">
        <f t="shared" si="14"/>
        <v/>
      </c>
      <c r="P131" s="195" t="str">
        <f t="shared" si="15"/>
        <v/>
      </c>
      <c r="Q131" s="158"/>
      <c r="R131" s="36" t="str">
        <f t="shared" si="16"/>
        <v/>
      </c>
      <c r="S131" s="36" t="str">
        <f t="shared" si="17"/>
        <v/>
      </c>
      <c r="T131" s="36" t="str">
        <f t="shared" si="18"/>
        <v/>
      </c>
      <c r="U131" s="36" t="str">
        <f t="shared" si="19"/>
        <v/>
      </c>
      <c r="V131" s="36" t="str">
        <f t="shared" si="20"/>
        <v/>
      </c>
      <c r="W131" s="36" t="str">
        <f t="shared" si="21"/>
        <v/>
      </c>
      <c r="X131" s="36" t="str">
        <f t="shared" si="22"/>
        <v/>
      </c>
      <c r="Y131" s="166" t="str">
        <f t="shared" si="23"/>
        <v/>
      </c>
      <c r="Z131" s="178" t="str">
        <f>IF(OR($B131="",$C131="",$D131="",$E131="",$F131=""),"",$G131/VLOOKUP($F131,Euro!$A:$C,3,FALSE))</f>
        <v/>
      </c>
      <c r="AA131" s="435" t="b">
        <f t="shared" si="24"/>
        <v>0</v>
      </c>
      <c r="AB131" s="222">
        <f t="shared" si="26"/>
        <v>1</v>
      </c>
    </row>
    <row r="132" spans="1:28" x14ac:dyDescent="0.25">
      <c r="A132" s="169">
        <v>123</v>
      </c>
      <c r="B132" s="118"/>
      <c r="C132" s="118"/>
      <c r="D132" s="115"/>
      <c r="E132" s="120"/>
      <c r="F132" s="172"/>
      <c r="G132" s="787" t="str">
        <f t="shared" si="25"/>
        <v/>
      </c>
      <c r="H132" s="41"/>
      <c r="I132" s="41"/>
      <c r="J132" s="40"/>
      <c r="K132" s="159"/>
      <c r="L132" s="40"/>
      <c r="M132" s="40"/>
      <c r="N132" s="160"/>
      <c r="O132" s="194" t="str">
        <f t="shared" si="14"/>
        <v/>
      </c>
      <c r="P132" s="195" t="str">
        <f t="shared" si="15"/>
        <v/>
      </c>
      <c r="Q132" s="158"/>
      <c r="R132" s="36" t="str">
        <f t="shared" si="16"/>
        <v/>
      </c>
      <c r="S132" s="36" t="str">
        <f t="shared" si="17"/>
        <v/>
      </c>
      <c r="T132" s="36" t="str">
        <f t="shared" si="18"/>
        <v/>
      </c>
      <c r="U132" s="36" t="str">
        <f t="shared" si="19"/>
        <v/>
      </c>
      <c r="V132" s="36" t="str">
        <f t="shared" si="20"/>
        <v/>
      </c>
      <c r="W132" s="36" t="str">
        <f t="shared" si="21"/>
        <v/>
      </c>
      <c r="X132" s="36" t="str">
        <f t="shared" si="22"/>
        <v/>
      </c>
      <c r="Y132" s="166" t="str">
        <f t="shared" si="23"/>
        <v/>
      </c>
      <c r="Z132" s="178" t="str">
        <f>IF(OR($B132="",$C132="",$D132="",$E132="",$F132=""),"",$G132/VLOOKUP($F132,Euro!$A:$C,3,FALSE))</f>
        <v/>
      </c>
      <c r="AA132" s="435" t="b">
        <f t="shared" si="24"/>
        <v>0</v>
      </c>
      <c r="AB132" s="222">
        <f t="shared" si="26"/>
        <v>1</v>
      </c>
    </row>
    <row r="133" spans="1:28" x14ac:dyDescent="0.25">
      <c r="A133" s="169">
        <v>124</v>
      </c>
      <c r="B133" s="118"/>
      <c r="C133" s="118"/>
      <c r="D133" s="115"/>
      <c r="E133" s="120"/>
      <c r="F133" s="172"/>
      <c r="G133" s="787" t="str">
        <f t="shared" si="25"/>
        <v/>
      </c>
      <c r="H133" s="41"/>
      <c r="I133" s="41"/>
      <c r="J133" s="40"/>
      <c r="K133" s="159"/>
      <c r="L133" s="40"/>
      <c r="M133" s="40"/>
      <c r="N133" s="160"/>
      <c r="O133" s="194" t="str">
        <f t="shared" si="14"/>
        <v/>
      </c>
      <c r="P133" s="195" t="str">
        <f t="shared" si="15"/>
        <v/>
      </c>
      <c r="Q133" s="158"/>
      <c r="R133" s="36" t="str">
        <f t="shared" si="16"/>
        <v/>
      </c>
      <c r="S133" s="36" t="str">
        <f t="shared" si="17"/>
        <v/>
      </c>
      <c r="T133" s="36" t="str">
        <f t="shared" si="18"/>
        <v/>
      </c>
      <c r="U133" s="36" t="str">
        <f t="shared" si="19"/>
        <v/>
      </c>
      <c r="V133" s="36" t="str">
        <f t="shared" si="20"/>
        <v/>
      </c>
      <c r="W133" s="36" t="str">
        <f t="shared" si="21"/>
        <v/>
      </c>
      <c r="X133" s="36" t="str">
        <f t="shared" si="22"/>
        <v/>
      </c>
      <c r="Y133" s="166" t="str">
        <f t="shared" si="23"/>
        <v/>
      </c>
      <c r="Z133" s="178" t="str">
        <f>IF(OR($B133="",$C133="",$D133="",$E133="",$F133=""),"",$G133/VLOOKUP($F133,Euro!$A:$C,3,FALSE))</f>
        <v/>
      </c>
      <c r="AA133" s="435" t="b">
        <f t="shared" si="24"/>
        <v>0</v>
      </c>
      <c r="AB133" s="222">
        <f t="shared" si="26"/>
        <v>1</v>
      </c>
    </row>
    <row r="134" spans="1:28" x14ac:dyDescent="0.25">
      <c r="A134" s="169">
        <v>125</v>
      </c>
      <c r="B134" s="118"/>
      <c r="C134" s="118"/>
      <c r="D134" s="115"/>
      <c r="E134" s="120"/>
      <c r="F134" s="172"/>
      <c r="G134" s="787" t="str">
        <f t="shared" si="25"/>
        <v/>
      </c>
      <c r="H134" s="41"/>
      <c r="I134" s="41"/>
      <c r="J134" s="40"/>
      <c r="K134" s="159"/>
      <c r="L134" s="40"/>
      <c r="M134" s="40"/>
      <c r="N134" s="160"/>
      <c r="O134" s="194" t="str">
        <f t="shared" si="14"/>
        <v/>
      </c>
      <c r="P134" s="195" t="str">
        <f t="shared" si="15"/>
        <v/>
      </c>
      <c r="Q134" s="158"/>
      <c r="R134" s="36" t="str">
        <f t="shared" si="16"/>
        <v/>
      </c>
      <c r="S134" s="36" t="str">
        <f t="shared" si="17"/>
        <v/>
      </c>
      <c r="T134" s="36" t="str">
        <f t="shared" si="18"/>
        <v/>
      </c>
      <c r="U134" s="36" t="str">
        <f t="shared" si="19"/>
        <v/>
      </c>
      <c r="V134" s="36" t="str">
        <f t="shared" si="20"/>
        <v/>
      </c>
      <c r="W134" s="36" t="str">
        <f t="shared" si="21"/>
        <v/>
      </c>
      <c r="X134" s="36" t="str">
        <f t="shared" si="22"/>
        <v/>
      </c>
      <c r="Y134" s="166" t="str">
        <f t="shared" si="23"/>
        <v/>
      </c>
      <c r="Z134" s="178" t="str">
        <f>IF(OR($B134="",$C134="",$D134="",$E134="",$F134=""),"",$G134/VLOOKUP($F134,Euro!$A:$C,3,FALSE))</f>
        <v/>
      </c>
      <c r="AA134" s="435" t="b">
        <f t="shared" si="24"/>
        <v>0</v>
      </c>
      <c r="AB134" s="222">
        <f t="shared" si="26"/>
        <v>1</v>
      </c>
    </row>
    <row r="135" spans="1:28" x14ac:dyDescent="0.25">
      <c r="A135" s="169">
        <v>126</v>
      </c>
      <c r="B135" s="118"/>
      <c r="C135" s="118"/>
      <c r="D135" s="115"/>
      <c r="E135" s="120"/>
      <c r="F135" s="172"/>
      <c r="G135" s="787" t="str">
        <f t="shared" si="25"/>
        <v/>
      </c>
      <c r="H135" s="41"/>
      <c r="I135" s="41"/>
      <c r="J135" s="40"/>
      <c r="K135" s="159"/>
      <c r="L135" s="40"/>
      <c r="M135" s="40"/>
      <c r="N135" s="160"/>
      <c r="O135" s="194" t="str">
        <f t="shared" si="14"/>
        <v/>
      </c>
      <c r="P135" s="195" t="str">
        <f t="shared" si="15"/>
        <v/>
      </c>
      <c r="Q135" s="158"/>
      <c r="R135" s="36" t="str">
        <f t="shared" si="16"/>
        <v/>
      </c>
      <c r="S135" s="36" t="str">
        <f t="shared" si="17"/>
        <v/>
      </c>
      <c r="T135" s="36" t="str">
        <f t="shared" si="18"/>
        <v/>
      </c>
      <c r="U135" s="36" t="str">
        <f t="shared" si="19"/>
        <v/>
      </c>
      <c r="V135" s="36" t="str">
        <f t="shared" si="20"/>
        <v/>
      </c>
      <c r="W135" s="36" t="str">
        <f t="shared" si="21"/>
        <v/>
      </c>
      <c r="X135" s="36" t="str">
        <f t="shared" si="22"/>
        <v/>
      </c>
      <c r="Y135" s="166" t="str">
        <f t="shared" si="23"/>
        <v/>
      </c>
      <c r="Z135" s="178" t="str">
        <f>IF(OR($B135="",$C135="",$D135="",$E135="",$F135=""),"",$G135/VLOOKUP($F135,Euro!$A:$C,3,FALSE))</f>
        <v/>
      </c>
      <c r="AA135" s="435" t="b">
        <f t="shared" si="24"/>
        <v>0</v>
      </c>
      <c r="AB135" s="222">
        <f t="shared" si="26"/>
        <v>1</v>
      </c>
    </row>
    <row r="136" spans="1:28" x14ac:dyDescent="0.25">
      <c r="A136" s="169">
        <v>127</v>
      </c>
      <c r="B136" s="118"/>
      <c r="C136" s="118"/>
      <c r="D136" s="115"/>
      <c r="E136" s="120"/>
      <c r="F136" s="172"/>
      <c r="G136" s="787" t="str">
        <f t="shared" si="25"/>
        <v/>
      </c>
      <c r="H136" s="41"/>
      <c r="I136" s="41"/>
      <c r="J136" s="40"/>
      <c r="K136" s="159"/>
      <c r="L136" s="40"/>
      <c r="M136" s="40"/>
      <c r="N136" s="160"/>
      <c r="O136" s="194" t="str">
        <f t="shared" si="14"/>
        <v/>
      </c>
      <c r="P136" s="195" t="str">
        <f t="shared" si="15"/>
        <v/>
      </c>
      <c r="Q136" s="158"/>
      <c r="R136" s="36" t="str">
        <f t="shared" si="16"/>
        <v/>
      </c>
      <c r="S136" s="36" t="str">
        <f t="shared" si="17"/>
        <v/>
      </c>
      <c r="T136" s="36" t="str">
        <f t="shared" si="18"/>
        <v/>
      </c>
      <c r="U136" s="36" t="str">
        <f t="shared" si="19"/>
        <v/>
      </c>
      <c r="V136" s="36" t="str">
        <f t="shared" si="20"/>
        <v/>
      </c>
      <c r="W136" s="36" t="str">
        <f t="shared" si="21"/>
        <v/>
      </c>
      <c r="X136" s="36" t="str">
        <f t="shared" si="22"/>
        <v/>
      </c>
      <c r="Y136" s="166" t="str">
        <f t="shared" si="23"/>
        <v/>
      </c>
      <c r="Z136" s="178" t="str">
        <f>IF(OR($B136="",$C136="",$D136="",$E136="",$F136=""),"",$G136/VLOOKUP($F136,Euro!$A:$C,3,FALSE))</f>
        <v/>
      </c>
      <c r="AA136" s="435" t="b">
        <f t="shared" si="24"/>
        <v>0</v>
      </c>
      <c r="AB136" s="222">
        <f t="shared" si="26"/>
        <v>1</v>
      </c>
    </row>
    <row r="137" spans="1:28" x14ac:dyDescent="0.25">
      <c r="A137" s="169">
        <v>128</v>
      </c>
      <c r="B137" s="118"/>
      <c r="C137" s="118"/>
      <c r="D137" s="115"/>
      <c r="E137" s="120"/>
      <c r="F137" s="172"/>
      <c r="G137" s="787" t="str">
        <f t="shared" si="25"/>
        <v/>
      </c>
      <c r="H137" s="41"/>
      <c r="I137" s="41"/>
      <c r="J137" s="40"/>
      <c r="K137" s="159"/>
      <c r="L137" s="40"/>
      <c r="M137" s="40"/>
      <c r="N137" s="160"/>
      <c r="O137" s="194" t="str">
        <f t="shared" si="14"/>
        <v/>
      </c>
      <c r="P137" s="195" t="str">
        <f t="shared" si="15"/>
        <v/>
      </c>
      <c r="Q137" s="158"/>
      <c r="R137" s="36" t="str">
        <f t="shared" si="16"/>
        <v/>
      </c>
      <c r="S137" s="36" t="str">
        <f t="shared" si="17"/>
        <v/>
      </c>
      <c r="T137" s="36" t="str">
        <f t="shared" si="18"/>
        <v/>
      </c>
      <c r="U137" s="36" t="str">
        <f t="shared" si="19"/>
        <v/>
      </c>
      <c r="V137" s="36" t="str">
        <f t="shared" si="20"/>
        <v/>
      </c>
      <c r="W137" s="36" t="str">
        <f t="shared" si="21"/>
        <v/>
      </c>
      <c r="X137" s="36" t="str">
        <f t="shared" si="22"/>
        <v/>
      </c>
      <c r="Y137" s="166" t="str">
        <f t="shared" si="23"/>
        <v/>
      </c>
      <c r="Z137" s="178" t="str">
        <f>IF(OR($B137="",$C137="",$D137="",$E137="",$F137=""),"",$G137/VLOOKUP($F137,Euro!$A:$C,3,FALSE))</f>
        <v/>
      </c>
      <c r="AA137" s="435" t="b">
        <f t="shared" si="24"/>
        <v>0</v>
      </c>
      <c r="AB137" s="222">
        <f t="shared" si="26"/>
        <v>1</v>
      </c>
    </row>
    <row r="138" spans="1:28" x14ac:dyDescent="0.25">
      <c r="A138" s="169">
        <v>129</v>
      </c>
      <c r="B138" s="118"/>
      <c r="C138" s="118"/>
      <c r="D138" s="115"/>
      <c r="E138" s="120"/>
      <c r="F138" s="172"/>
      <c r="G138" s="787" t="str">
        <f t="shared" si="25"/>
        <v/>
      </c>
      <c r="H138" s="41"/>
      <c r="I138" s="41"/>
      <c r="J138" s="40"/>
      <c r="K138" s="159"/>
      <c r="L138" s="40"/>
      <c r="M138" s="40"/>
      <c r="N138" s="160"/>
      <c r="O138" s="194" t="str">
        <f t="shared" ref="O138:O201" si="27">IF(OR($B138="",$C138="",$D138="",$E138="",$F138="",$F138&lt;an_initial,$F138&gt;an_final,$AA138=FALSE),"",IF($G138="","",IF(OR($K138="X",$K138="x"),coef_grant*DIR_NAT*$Z138/10000,IF(OR($L138="X",$L138="x"),coef_grant*UPT_NAT*$Z138/10000,IF(OR($M138="X",$M138="x"),coef_grant*MANAG_NAT*$Z138/10000,IF(OR($N138="X",$N138="x"),coef_grant*MEMBRU_NAT*$Z138/10000/$AB138,""))))))</f>
        <v/>
      </c>
      <c r="P138" s="195" t="str">
        <f t="shared" ref="P138:P201" si="28">IF(OR($B138="",$C138="",$E138="",$F138="",$F138&gt;an_final,$AA138=FALSE),"",IF($Z138="","",IF(OR($K138="X",$K138="x"),coef_grant*DIR_NAT*$Z138/10000,IF(OR($L138="X",$L138="x"),coef_grant*UPT_NAT*$Z138/10000,IF(OR($M138="X",$M138="x"),coef_grant*MANAG_NAT*$Z138/10000,IF(OR($N138="X",$N138="x"),coef_grant*MEMBRU_NAT*$Z138/10000/$AB138,""))))))</f>
        <v/>
      </c>
      <c r="Q138" s="158"/>
      <c r="R138" s="36" t="str">
        <f t="shared" ref="R138:R201" si="29">IF(OR($B138="",$C138="",$E138="",$F138="",$F138&gt;an_final,$K138="",$AA138=FALSE),"",IF(OR($K138="X",$K138="x"),1,0))</f>
        <v/>
      </c>
      <c r="S138" s="36" t="str">
        <f t="shared" ref="S138:S201" si="30">IF(OR($B138="",$C138="",$E138="",$F138="",$F138&gt;an_final,$L138="",$AA138=FALSE),"",IF(OR($L138="X",$L138="x"),1,0))</f>
        <v/>
      </c>
      <c r="T138" s="36" t="str">
        <f t="shared" ref="T138:T201" si="31">IF(OR($B138="",$C138="",$E138="",$F138="",$F138&gt;an_final,$M138="",$AA138=FALSE),"",IF(OR($M138="X",$M138="x"),1,0))</f>
        <v/>
      </c>
      <c r="U138" s="36" t="str">
        <f t="shared" ref="U138:U201" si="32">IF(OR($B138="",$C138="",$E138="",$F138="",$F138&gt;an_final,$N138="",$AA138=FALSE),"",IF(OR($N138="X",$N138="x"),1,0))</f>
        <v/>
      </c>
      <c r="V138" s="36" t="str">
        <f t="shared" ref="V138:V201" si="33">IF(OR($F138&lt;an_initial,$F138&gt;an_final,$K138="",$AA138=FALSE),"",IF(OR($K138="X",$K138="x"),1,0))</f>
        <v/>
      </c>
      <c r="W138" s="36" t="str">
        <f t="shared" ref="W138:W201" si="34">IF(OR($F138&lt;an_initial,$F138&gt;an_final,$L138="",$AA138=FALSE),"",IF(OR($L138="X",$L138="x"),1,0))</f>
        <v/>
      </c>
      <c r="X138" s="36" t="str">
        <f t="shared" ref="X138:X201" si="35">IF(OR($F138&lt;an_initial,$F138&gt;an_final,$M138="",$AA138=FALSE),"",IF(OR($M138="X",$M138="x"),1,0))</f>
        <v/>
      </c>
      <c r="Y138" s="166" t="str">
        <f t="shared" ref="Y138:Y201" si="36">IF(OR($F138&lt;an_initial,$F138&gt;an_final,$N138="",$AA138=FALSE),"",IF(OR($N138="X",$N138="x"),1,0))</f>
        <v/>
      </c>
      <c r="Z138" s="178" t="str">
        <f>IF(OR($B138="",$C138="",$D138="",$E138="",$F138=""),"",$G138/VLOOKUP($F138,Euro!$A:$C,3,FALSE))</f>
        <v/>
      </c>
      <c r="AA138" s="435" t="b">
        <f t="shared" ref="AA138:AA201" si="37">IF(nume_candidat="",FALSE,ISNUMBER(SEARCH(nume_candidat,$B138)))</f>
        <v>0</v>
      </c>
      <c r="AB138" s="222">
        <f t="shared" si="26"/>
        <v>1</v>
      </c>
    </row>
    <row r="139" spans="1:28" x14ac:dyDescent="0.25">
      <c r="A139" s="169">
        <v>130</v>
      </c>
      <c r="B139" s="118"/>
      <c r="C139" s="118"/>
      <c r="D139" s="115"/>
      <c r="E139" s="120"/>
      <c r="F139" s="172"/>
      <c r="G139" s="787" t="str">
        <f t="shared" ref="G139:G202" si="38">IF(B139="","",(H139-I139)/(1-J139/100))</f>
        <v/>
      </c>
      <c r="H139" s="41"/>
      <c r="I139" s="41"/>
      <c r="J139" s="40"/>
      <c r="K139" s="159"/>
      <c r="L139" s="40"/>
      <c r="M139" s="40"/>
      <c r="N139" s="160"/>
      <c r="O139" s="194" t="str">
        <f t="shared" si="27"/>
        <v/>
      </c>
      <c r="P139" s="195" t="str">
        <f t="shared" si="28"/>
        <v/>
      </c>
      <c r="Q139" s="158"/>
      <c r="R139" s="36" t="str">
        <f t="shared" si="29"/>
        <v/>
      </c>
      <c r="S139" s="36" t="str">
        <f t="shared" si="30"/>
        <v/>
      </c>
      <c r="T139" s="36" t="str">
        <f t="shared" si="31"/>
        <v/>
      </c>
      <c r="U139" s="36" t="str">
        <f t="shared" si="32"/>
        <v/>
      </c>
      <c r="V139" s="36" t="str">
        <f t="shared" si="33"/>
        <v/>
      </c>
      <c r="W139" s="36" t="str">
        <f t="shared" si="34"/>
        <v/>
      </c>
      <c r="X139" s="36" t="str">
        <f t="shared" si="35"/>
        <v/>
      </c>
      <c r="Y139" s="166" t="str">
        <f t="shared" si="36"/>
        <v/>
      </c>
      <c r="Z139" s="178" t="str">
        <f>IF(OR($B139="",$C139="",$D139="",$E139="",$F139=""),"",$G139/VLOOKUP($F139,Euro!$A:$C,3,FALSE))</f>
        <v/>
      </c>
      <c r="AA139" s="435" t="b">
        <f t="shared" si="37"/>
        <v>0</v>
      </c>
      <c r="AB139" s="222">
        <f t="shared" ref="AB139:AB202" si="39">LEN(B139)-LEN(SUBSTITUTE(B139,",",""))+1</f>
        <v>1</v>
      </c>
    </row>
    <row r="140" spans="1:28" x14ac:dyDescent="0.25">
      <c r="A140" s="169">
        <v>131</v>
      </c>
      <c r="B140" s="118"/>
      <c r="C140" s="118"/>
      <c r="D140" s="115"/>
      <c r="E140" s="120"/>
      <c r="F140" s="172"/>
      <c r="G140" s="787" t="str">
        <f t="shared" si="38"/>
        <v/>
      </c>
      <c r="H140" s="41"/>
      <c r="I140" s="41"/>
      <c r="J140" s="40"/>
      <c r="K140" s="159"/>
      <c r="L140" s="40"/>
      <c r="M140" s="40"/>
      <c r="N140" s="160"/>
      <c r="O140" s="194" t="str">
        <f t="shared" si="27"/>
        <v/>
      </c>
      <c r="P140" s="195" t="str">
        <f t="shared" si="28"/>
        <v/>
      </c>
      <c r="Q140" s="158"/>
      <c r="R140" s="36" t="str">
        <f t="shared" si="29"/>
        <v/>
      </c>
      <c r="S140" s="36" t="str">
        <f t="shared" si="30"/>
        <v/>
      </c>
      <c r="T140" s="36" t="str">
        <f t="shared" si="31"/>
        <v/>
      </c>
      <c r="U140" s="36" t="str">
        <f t="shared" si="32"/>
        <v/>
      </c>
      <c r="V140" s="36" t="str">
        <f t="shared" si="33"/>
        <v/>
      </c>
      <c r="W140" s="36" t="str">
        <f t="shared" si="34"/>
        <v/>
      </c>
      <c r="X140" s="36" t="str">
        <f t="shared" si="35"/>
        <v/>
      </c>
      <c r="Y140" s="166" t="str">
        <f t="shared" si="36"/>
        <v/>
      </c>
      <c r="Z140" s="178" t="str">
        <f>IF(OR($B140="",$C140="",$D140="",$E140="",$F140=""),"",$G140/VLOOKUP($F140,Euro!$A:$C,3,FALSE))</f>
        <v/>
      </c>
      <c r="AA140" s="435" t="b">
        <f t="shared" si="37"/>
        <v>0</v>
      </c>
      <c r="AB140" s="222">
        <f t="shared" si="39"/>
        <v>1</v>
      </c>
    </row>
    <row r="141" spans="1:28" x14ac:dyDescent="0.25">
      <c r="A141" s="169">
        <v>132</v>
      </c>
      <c r="B141" s="118"/>
      <c r="C141" s="118"/>
      <c r="D141" s="115"/>
      <c r="E141" s="120"/>
      <c r="F141" s="172"/>
      <c r="G141" s="787" t="str">
        <f t="shared" si="38"/>
        <v/>
      </c>
      <c r="H141" s="41"/>
      <c r="I141" s="41"/>
      <c r="J141" s="40"/>
      <c r="K141" s="159"/>
      <c r="L141" s="40"/>
      <c r="M141" s="40"/>
      <c r="N141" s="160"/>
      <c r="O141" s="194" t="str">
        <f t="shared" si="27"/>
        <v/>
      </c>
      <c r="P141" s="195" t="str">
        <f t="shared" si="28"/>
        <v/>
      </c>
      <c r="Q141" s="158"/>
      <c r="R141" s="36" t="str">
        <f t="shared" si="29"/>
        <v/>
      </c>
      <c r="S141" s="36" t="str">
        <f t="shared" si="30"/>
        <v/>
      </c>
      <c r="T141" s="36" t="str">
        <f t="shared" si="31"/>
        <v/>
      </c>
      <c r="U141" s="36" t="str">
        <f t="shared" si="32"/>
        <v/>
      </c>
      <c r="V141" s="36" t="str">
        <f t="shared" si="33"/>
        <v/>
      </c>
      <c r="W141" s="36" t="str">
        <f t="shared" si="34"/>
        <v/>
      </c>
      <c r="X141" s="36" t="str">
        <f t="shared" si="35"/>
        <v/>
      </c>
      <c r="Y141" s="166" t="str">
        <f t="shared" si="36"/>
        <v/>
      </c>
      <c r="Z141" s="178" t="str">
        <f>IF(OR($B141="",$C141="",$D141="",$E141="",$F141=""),"",$G141/VLOOKUP($F141,Euro!$A:$C,3,FALSE))</f>
        <v/>
      </c>
      <c r="AA141" s="435" t="b">
        <f t="shared" si="37"/>
        <v>0</v>
      </c>
      <c r="AB141" s="222">
        <f t="shared" si="39"/>
        <v>1</v>
      </c>
    </row>
    <row r="142" spans="1:28" x14ac:dyDescent="0.25">
      <c r="A142" s="169">
        <v>133</v>
      </c>
      <c r="B142" s="118"/>
      <c r="C142" s="118"/>
      <c r="D142" s="115"/>
      <c r="E142" s="120"/>
      <c r="F142" s="172"/>
      <c r="G142" s="787" t="str">
        <f t="shared" si="38"/>
        <v/>
      </c>
      <c r="H142" s="41"/>
      <c r="I142" s="41"/>
      <c r="J142" s="40"/>
      <c r="K142" s="159"/>
      <c r="L142" s="40"/>
      <c r="M142" s="40"/>
      <c r="N142" s="160"/>
      <c r="O142" s="194" t="str">
        <f t="shared" si="27"/>
        <v/>
      </c>
      <c r="P142" s="195" t="str">
        <f t="shared" si="28"/>
        <v/>
      </c>
      <c r="Q142" s="158"/>
      <c r="R142" s="36" t="str">
        <f t="shared" si="29"/>
        <v/>
      </c>
      <c r="S142" s="36" t="str">
        <f t="shared" si="30"/>
        <v/>
      </c>
      <c r="T142" s="36" t="str">
        <f t="shared" si="31"/>
        <v/>
      </c>
      <c r="U142" s="36" t="str">
        <f t="shared" si="32"/>
        <v/>
      </c>
      <c r="V142" s="36" t="str">
        <f t="shared" si="33"/>
        <v/>
      </c>
      <c r="W142" s="36" t="str">
        <f t="shared" si="34"/>
        <v/>
      </c>
      <c r="X142" s="36" t="str">
        <f t="shared" si="35"/>
        <v/>
      </c>
      <c r="Y142" s="166" t="str">
        <f t="shared" si="36"/>
        <v/>
      </c>
      <c r="Z142" s="178" t="str">
        <f>IF(OR($B142="",$C142="",$D142="",$E142="",$F142=""),"",$G142/VLOOKUP($F142,Euro!$A:$C,3,FALSE))</f>
        <v/>
      </c>
      <c r="AA142" s="435" t="b">
        <f t="shared" si="37"/>
        <v>0</v>
      </c>
      <c r="AB142" s="222">
        <f t="shared" si="39"/>
        <v>1</v>
      </c>
    </row>
    <row r="143" spans="1:28" x14ac:dyDescent="0.25">
      <c r="A143" s="169">
        <v>134</v>
      </c>
      <c r="B143" s="118"/>
      <c r="C143" s="118"/>
      <c r="D143" s="115"/>
      <c r="E143" s="120"/>
      <c r="F143" s="172"/>
      <c r="G143" s="787" t="str">
        <f t="shared" si="38"/>
        <v/>
      </c>
      <c r="H143" s="41"/>
      <c r="I143" s="41"/>
      <c r="J143" s="40"/>
      <c r="K143" s="159"/>
      <c r="L143" s="40"/>
      <c r="M143" s="40"/>
      <c r="N143" s="160"/>
      <c r="O143" s="194" t="str">
        <f t="shared" si="27"/>
        <v/>
      </c>
      <c r="P143" s="195" t="str">
        <f t="shared" si="28"/>
        <v/>
      </c>
      <c r="Q143" s="158"/>
      <c r="R143" s="36" t="str">
        <f t="shared" si="29"/>
        <v/>
      </c>
      <c r="S143" s="36" t="str">
        <f t="shared" si="30"/>
        <v/>
      </c>
      <c r="T143" s="36" t="str">
        <f t="shared" si="31"/>
        <v/>
      </c>
      <c r="U143" s="36" t="str">
        <f t="shared" si="32"/>
        <v/>
      </c>
      <c r="V143" s="36" t="str">
        <f t="shared" si="33"/>
        <v/>
      </c>
      <c r="W143" s="36" t="str">
        <f t="shared" si="34"/>
        <v/>
      </c>
      <c r="X143" s="36" t="str">
        <f t="shared" si="35"/>
        <v/>
      </c>
      <c r="Y143" s="166" t="str">
        <f t="shared" si="36"/>
        <v/>
      </c>
      <c r="Z143" s="178" t="str">
        <f>IF(OR($B143="",$C143="",$D143="",$E143="",$F143=""),"",$G143/VLOOKUP($F143,Euro!$A:$C,3,FALSE))</f>
        <v/>
      </c>
      <c r="AA143" s="435" t="b">
        <f t="shared" si="37"/>
        <v>0</v>
      </c>
      <c r="AB143" s="222">
        <f t="shared" si="39"/>
        <v>1</v>
      </c>
    </row>
    <row r="144" spans="1:28" x14ac:dyDescent="0.25">
      <c r="A144" s="169">
        <v>135</v>
      </c>
      <c r="B144" s="118"/>
      <c r="C144" s="118"/>
      <c r="D144" s="115"/>
      <c r="E144" s="120"/>
      <c r="F144" s="172"/>
      <c r="G144" s="787" t="str">
        <f t="shared" si="38"/>
        <v/>
      </c>
      <c r="H144" s="41"/>
      <c r="I144" s="41"/>
      <c r="J144" s="40"/>
      <c r="K144" s="159"/>
      <c r="L144" s="40"/>
      <c r="M144" s="40"/>
      <c r="N144" s="160"/>
      <c r="O144" s="194" t="str">
        <f t="shared" si="27"/>
        <v/>
      </c>
      <c r="P144" s="195" t="str">
        <f t="shared" si="28"/>
        <v/>
      </c>
      <c r="Q144" s="158"/>
      <c r="R144" s="36" t="str">
        <f t="shared" si="29"/>
        <v/>
      </c>
      <c r="S144" s="36" t="str">
        <f t="shared" si="30"/>
        <v/>
      </c>
      <c r="T144" s="36" t="str">
        <f t="shared" si="31"/>
        <v/>
      </c>
      <c r="U144" s="36" t="str">
        <f t="shared" si="32"/>
        <v/>
      </c>
      <c r="V144" s="36" t="str">
        <f t="shared" si="33"/>
        <v/>
      </c>
      <c r="W144" s="36" t="str">
        <f t="shared" si="34"/>
        <v/>
      </c>
      <c r="X144" s="36" t="str">
        <f t="shared" si="35"/>
        <v/>
      </c>
      <c r="Y144" s="166" t="str">
        <f t="shared" si="36"/>
        <v/>
      </c>
      <c r="Z144" s="178" t="str">
        <f>IF(OR($B144="",$C144="",$D144="",$E144="",$F144=""),"",$G144/VLOOKUP($F144,Euro!$A:$C,3,FALSE))</f>
        <v/>
      </c>
      <c r="AA144" s="435" t="b">
        <f t="shared" si="37"/>
        <v>0</v>
      </c>
      <c r="AB144" s="222">
        <f t="shared" si="39"/>
        <v>1</v>
      </c>
    </row>
    <row r="145" spans="1:28" x14ac:dyDescent="0.25">
      <c r="A145" s="169">
        <v>136</v>
      </c>
      <c r="B145" s="118"/>
      <c r="C145" s="118"/>
      <c r="D145" s="115"/>
      <c r="E145" s="120"/>
      <c r="F145" s="172"/>
      <c r="G145" s="787" t="str">
        <f t="shared" si="38"/>
        <v/>
      </c>
      <c r="H145" s="41"/>
      <c r="I145" s="41"/>
      <c r="J145" s="40"/>
      <c r="K145" s="159"/>
      <c r="L145" s="40"/>
      <c r="M145" s="40"/>
      <c r="N145" s="160"/>
      <c r="O145" s="194" t="str">
        <f t="shared" si="27"/>
        <v/>
      </c>
      <c r="P145" s="195" t="str">
        <f t="shared" si="28"/>
        <v/>
      </c>
      <c r="Q145" s="158"/>
      <c r="R145" s="36" t="str">
        <f t="shared" si="29"/>
        <v/>
      </c>
      <c r="S145" s="36" t="str">
        <f t="shared" si="30"/>
        <v/>
      </c>
      <c r="T145" s="36" t="str">
        <f t="shared" si="31"/>
        <v/>
      </c>
      <c r="U145" s="36" t="str">
        <f t="shared" si="32"/>
        <v/>
      </c>
      <c r="V145" s="36" t="str">
        <f t="shared" si="33"/>
        <v/>
      </c>
      <c r="W145" s="36" t="str">
        <f t="shared" si="34"/>
        <v/>
      </c>
      <c r="X145" s="36" t="str">
        <f t="shared" si="35"/>
        <v/>
      </c>
      <c r="Y145" s="166" t="str">
        <f t="shared" si="36"/>
        <v/>
      </c>
      <c r="Z145" s="178" t="str">
        <f>IF(OR($B145="",$C145="",$D145="",$E145="",$F145=""),"",$G145/VLOOKUP($F145,Euro!$A:$C,3,FALSE))</f>
        <v/>
      </c>
      <c r="AA145" s="435" t="b">
        <f t="shared" si="37"/>
        <v>0</v>
      </c>
      <c r="AB145" s="222">
        <f t="shared" si="39"/>
        <v>1</v>
      </c>
    </row>
    <row r="146" spans="1:28" x14ac:dyDescent="0.25">
      <c r="A146" s="169">
        <v>137</v>
      </c>
      <c r="B146" s="118"/>
      <c r="C146" s="118"/>
      <c r="D146" s="115"/>
      <c r="E146" s="120"/>
      <c r="F146" s="172"/>
      <c r="G146" s="787" t="str">
        <f t="shared" si="38"/>
        <v/>
      </c>
      <c r="H146" s="41"/>
      <c r="I146" s="41"/>
      <c r="J146" s="40"/>
      <c r="K146" s="159"/>
      <c r="L146" s="40"/>
      <c r="M146" s="40"/>
      <c r="N146" s="160"/>
      <c r="O146" s="194" t="str">
        <f t="shared" si="27"/>
        <v/>
      </c>
      <c r="P146" s="195" t="str">
        <f t="shared" si="28"/>
        <v/>
      </c>
      <c r="Q146" s="158"/>
      <c r="R146" s="36" t="str">
        <f t="shared" si="29"/>
        <v/>
      </c>
      <c r="S146" s="36" t="str">
        <f t="shared" si="30"/>
        <v/>
      </c>
      <c r="T146" s="36" t="str">
        <f t="shared" si="31"/>
        <v/>
      </c>
      <c r="U146" s="36" t="str">
        <f t="shared" si="32"/>
        <v/>
      </c>
      <c r="V146" s="36" t="str">
        <f t="shared" si="33"/>
        <v/>
      </c>
      <c r="W146" s="36" t="str">
        <f t="shared" si="34"/>
        <v/>
      </c>
      <c r="X146" s="36" t="str">
        <f t="shared" si="35"/>
        <v/>
      </c>
      <c r="Y146" s="166" t="str">
        <f t="shared" si="36"/>
        <v/>
      </c>
      <c r="Z146" s="178" t="str">
        <f>IF(OR($B146="",$C146="",$D146="",$E146="",$F146=""),"",$G146/VLOOKUP($F146,Euro!$A:$C,3,FALSE))</f>
        <v/>
      </c>
      <c r="AA146" s="435" t="b">
        <f t="shared" si="37"/>
        <v>0</v>
      </c>
      <c r="AB146" s="222">
        <f t="shared" si="39"/>
        <v>1</v>
      </c>
    </row>
    <row r="147" spans="1:28" x14ac:dyDescent="0.25">
      <c r="A147" s="169">
        <v>138</v>
      </c>
      <c r="B147" s="118"/>
      <c r="C147" s="118"/>
      <c r="D147" s="115"/>
      <c r="E147" s="120"/>
      <c r="F147" s="172"/>
      <c r="G147" s="787" t="str">
        <f t="shared" si="38"/>
        <v/>
      </c>
      <c r="H147" s="41"/>
      <c r="I147" s="41"/>
      <c r="J147" s="40"/>
      <c r="K147" s="159"/>
      <c r="L147" s="40"/>
      <c r="M147" s="40"/>
      <c r="N147" s="160"/>
      <c r="O147" s="194" t="str">
        <f t="shared" si="27"/>
        <v/>
      </c>
      <c r="P147" s="195" t="str">
        <f t="shared" si="28"/>
        <v/>
      </c>
      <c r="Q147" s="158"/>
      <c r="R147" s="36" t="str">
        <f t="shared" si="29"/>
        <v/>
      </c>
      <c r="S147" s="36" t="str">
        <f t="shared" si="30"/>
        <v/>
      </c>
      <c r="T147" s="36" t="str">
        <f t="shared" si="31"/>
        <v/>
      </c>
      <c r="U147" s="36" t="str">
        <f t="shared" si="32"/>
        <v/>
      </c>
      <c r="V147" s="36" t="str">
        <f t="shared" si="33"/>
        <v/>
      </c>
      <c r="W147" s="36" t="str">
        <f t="shared" si="34"/>
        <v/>
      </c>
      <c r="X147" s="36" t="str">
        <f t="shared" si="35"/>
        <v/>
      </c>
      <c r="Y147" s="166" t="str">
        <f t="shared" si="36"/>
        <v/>
      </c>
      <c r="Z147" s="178" t="str">
        <f>IF(OR($B147="",$C147="",$D147="",$E147="",$F147=""),"",$G147/VLOOKUP($F147,Euro!$A:$C,3,FALSE))</f>
        <v/>
      </c>
      <c r="AA147" s="435" t="b">
        <f t="shared" si="37"/>
        <v>0</v>
      </c>
      <c r="AB147" s="222">
        <f t="shared" si="39"/>
        <v>1</v>
      </c>
    </row>
    <row r="148" spans="1:28" x14ac:dyDescent="0.25">
      <c r="A148" s="169">
        <v>139</v>
      </c>
      <c r="B148" s="118"/>
      <c r="C148" s="118"/>
      <c r="D148" s="115"/>
      <c r="E148" s="120"/>
      <c r="F148" s="172"/>
      <c r="G148" s="787" t="str">
        <f t="shared" si="38"/>
        <v/>
      </c>
      <c r="H148" s="41"/>
      <c r="I148" s="41"/>
      <c r="J148" s="40"/>
      <c r="K148" s="159"/>
      <c r="L148" s="40"/>
      <c r="M148" s="40"/>
      <c r="N148" s="160"/>
      <c r="O148" s="194" t="str">
        <f t="shared" si="27"/>
        <v/>
      </c>
      <c r="P148" s="195" t="str">
        <f t="shared" si="28"/>
        <v/>
      </c>
      <c r="Q148" s="158"/>
      <c r="R148" s="36" t="str">
        <f t="shared" si="29"/>
        <v/>
      </c>
      <c r="S148" s="36" t="str">
        <f t="shared" si="30"/>
        <v/>
      </c>
      <c r="T148" s="36" t="str">
        <f t="shared" si="31"/>
        <v/>
      </c>
      <c r="U148" s="36" t="str">
        <f t="shared" si="32"/>
        <v/>
      </c>
      <c r="V148" s="36" t="str">
        <f t="shared" si="33"/>
        <v/>
      </c>
      <c r="W148" s="36" t="str">
        <f t="shared" si="34"/>
        <v/>
      </c>
      <c r="X148" s="36" t="str">
        <f t="shared" si="35"/>
        <v/>
      </c>
      <c r="Y148" s="166" t="str">
        <f t="shared" si="36"/>
        <v/>
      </c>
      <c r="Z148" s="178" t="str">
        <f>IF(OR($B148="",$C148="",$D148="",$E148="",$F148=""),"",$G148/VLOOKUP($F148,Euro!$A:$C,3,FALSE))</f>
        <v/>
      </c>
      <c r="AA148" s="435" t="b">
        <f t="shared" si="37"/>
        <v>0</v>
      </c>
      <c r="AB148" s="222">
        <f t="shared" si="39"/>
        <v>1</v>
      </c>
    </row>
    <row r="149" spans="1:28" x14ac:dyDescent="0.25">
      <c r="A149" s="169">
        <v>140</v>
      </c>
      <c r="B149" s="118"/>
      <c r="C149" s="118"/>
      <c r="D149" s="115"/>
      <c r="E149" s="120"/>
      <c r="F149" s="172"/>
      <c r="G149" s="787" t="str">
        <f t="shared" si="38"/>
        <v/>
      </c>
      <c r="H149" s="41"/>
      <c r="I149" s="41"/>
      <c r="J149" s="40"/>
      <c r="K149" s="159"/>
      <c r="L149" s="40"/>
      <c r="M149" s="40"/>
      <c r="N149" s="160"/>
      <c r="O149" s="194" t="str">
        <f t="shared" si="27"/>
        <v/>
      </c>
      <c r="P149" s="195" t="str">
        <f t="shared" si="28"/>
        <v/>
      </c>
      <c r="Q149" s="158"/>
      <c r="R149" s="36" t="str">
        <f t="shared" si="29"/>
        <v/>
      </c>
      <c r="S149" s="36" t="str">
        <f t="shared" si="30"/>
        <v/>
      </c>
      <c r="T149" s="36" t="str">
        <f t="shared" si="31"/>
        <v/>
      </c>
      <c r="U149" s="36" t="str">
        <f t="shared" si="32"/>
        <v/>
      </c>
      <c r="V149" s="36" t="str">
        <f t="shared" si="33"/>
        <v/>
      </c>
      <c r="W149" s="36" t="str">
        <f t="shared" si="34"/>
        <v/>
      </c>
      <c r="X149" s="36" t="str">
        <f t="shared" si="35"/>
        <v/>
      </c>
      <c r="Y149" s="166" t="str">
        <f t="shared" si="36"/>
        <v/>
      </c>
      <c r="Z149" s="178" t="str">
        <f>IF(OR($B149="",$C149="",$D149="",$E149="",$F149=""),"",$G149/VLOOKUP($F149,Euro!$A:$C,3,FALSE))</f>
        <v/>
      </c>
      <c r="AA149" s="435" t="b">
        <f t="shared" si="37"/>
        <v>0</v>
      </c>
      <c r="AB149" s="222">
        <f t="shared" si="39"/>
        <v>1</v>
      </c>
    </row>
    <row r="150" spans="1:28" x14ac:dyDescent="0.25">
      <c r="A150" s="169">
        <v>141</v>
      </c>
      <c r="B150" s="118"/>
      <c r="C150" s="118"/>
      <c r="D150" s="115"/>
      <c r="E150" s="120"/>
      <c r="F150" s="172"/>
      <c r="G150" s="787" t="str">
        <f t="shared" si="38"/>
        <v/>
      </c>
      <c r="H150" s="41"/>
      <c r="I150" s="41"/>
      <c r="J150" s="40"/>
      <c r="K150" s="159"/>
      <c r="L150" s="40"/>
      <c r="M150" s="40"/>
      <c r="N150" s="160"/>
      <c r="O150" s="194" t="str">
        <f t="shared" si="27"/>
        <v/>
      </c>
      <c r="P150" s="195" t="str">
        <f t="shared" si="28"/>
        <v/>
      </c>
      <c r="Q150" s="158"/>
      <c r="R150" s="36" t="str">
        <f t="shared" si="29"/>
        <v/>
      </c>
      <c r="S150" s="36" t="str">
        <f t="shared" si="30"/>
        <v/>
      </c>
      <c r="T150" s="36" t="str">
        <f t="shared" si="31"/>
        <v/>
      </c>
      <c r="U150" s="36" t="str">
        <f t="shared" si="32"/>
        <v/>
      </c>
      <c r="V150" s="36" t="str">
        <f t="shared" si="33"/>
        <v/>
      </c>
      <c r="W150" s="36" t="str">
        <f t="shared" si="34"/>
        <v/>
      </c>
      <c r="X150" s="36" t="str">
        <f t="shared" si="35"/>
        <v/>
      </c>
      <c r="Y150" s="166" t="str">
        <f t="shared" si="36"/>
        <v/>
      </c>
      <c r="Z150" s="178" t="str">
        <f>IF(OR($B150="",$C150="",$D150="",$E150="",$F150=""),"",$G150/VLOOKUP($F150,Euro!$A:$C,3,FALSE))</f>
        <v/>
      </c>
      <c r="AA150" s="435" t="b">
        <f t="shared" si="37"/>
        <v>0</v>
      </c>
      <c r="AB150" s="222">
        <f t="shared" si="39"/>
        <v>1</v>
      </c>
    </row>
    <row r="151" spans="1:28" x14ac:dyDescent="0.25">
      <c r="A151" s="169">
        <v>142</v>
      </c>
      <c r="B151" s="118"/>
      <c r="C151" s="118"/>
      <c r="D151" s="115"/>
      <c r="E151" s="120"/>
      <c r="F151" s="172"/>
      <c r="G151" s="787" t="str">
        <f t="shared" si="38"/>
        <v/>
      </c>
      <c r="H151" s="41"/>
      <c r="I151" s="41"/>
      <c r="J151" s="40"/>
      <c r="K151" s="159"/>
      <c r="L151" s="40"/>
      <c r="M151" s="40"/>
      <c r="N151" s="160"/>
      <c r="O151" s="194" t="str">
        <f t="shared" si="27"/>
        <v/>
      </c>
      <c r="P151" s="195" t="str">
        <f t="shared" si="28"/>
        <v/>
      </c>
      <c r="Q151" s="158"/>
      <c r="R151" s="36" t="str">
        <f t="shared" si="29"/>
        <v/>
      </c>
      <c r="S151" s="36" t="str">
        <f t="shared" si="30"/>
        <v/>
      </c>
      <c r="T151" s="36" t="str">
        <f t="shared" si="31"/>
        <v/>
      </c>
      <c r="U151" s="36" t="str">
        <f t="shared" si="32"/>
        <v/>
      </c>
      <c r="V151" s="36" t="str">
        <f t="shared" si="33"/>
        <v/>
      </c>
      <c r="W151" s="36" t="str">
        <f t="shared" si="34"/>
        <v/>
      </c>
      <c r="X151" s="36" t="str">
        <f t="shared" si="35"/>
        <v/>
      </c>
      <c r="Y151" s="166" t="str">
        <f t="shared" si="36"/>
        <v/>
      </c>
      <c r="Z151" s="178" t="str">
        <f>IF(OR($B151="",$C151="",$D151="",$E151="",$F151=""),"",$G151/VLOOKUP($F151,Euro!$A:$C,3,FALSE))</f>
        <v/>
      </c>
      <c r="AA151" s="435" t="b">
        <f t="shared" si="37"/>
        <v>0</v>
      </c>
      <c r="AB151" s="222">
        <f t="shared" si="39"/>
        <v>1</v>
      </c>
    </row>
    <row r="152" spans="1:28" x14ac:dyDescent="0.25">
      <c r="A152" s="169">
        <v>143</v>
      </c>
      <c r="B152" s="118"/>
      <c r="C152" s="118"/>
      <c r="D152" s="115"/>
      <c r="E152" s="120"/>
      <c r="F152" s="172"/>
      <c r="G152" s="787" t="str">
        <f t="shared" si="38"/>
        <v/>
      </c>
      <c r="H152" s="41"/>
      <c r="I152" s="41"/>
      <c r="J152" s="40"/>
      <c r="K152" s="159"/>
      <c r="L152" s="40"/>
      <c r="M152" s="40"/>
      <c r="N152" s="160"/>
      <c r="O152" s="194" t="str">
        <f t="shared" si="27"/>
        <v/>
      </c>
      <c r="P152" s="195" t="str">
        <f t="shared" si="28"/>
        <v/>
      </c>
      <c r="Q152" s="158"/>
      <c r="R152" s="36" t="str">
        <f t="shared" si="29"/>
        <v/>
      </c>
      <c r="S152" s="36" t="str">
        <f t="shared" si="30"/>
        <v/>
      </c>
      <c r="T152" s="36" t="str">
        <f t="shared" si="31"/>
        <v/>
      </c>
      <c r="U152" s="36" t="str">
        <f t="shared" si="32"/>
        <v/>
      </c>
      <c r="V152" s="36" t="str">
        <f t="shared" si="33"/>
        <v/>
      </c>
      <c r="W152" s="36" t="str">
        <f t="shared" si="34"/>
        <v/>
      </c>
      <c r="X152" s="36" t="str">
        <f t="shared" si="35"/>
        <v/>
      </c>
      <c r="Y152" s="166" t="str">
        <f t="shared" si="36"/>
        <v/>
      </c>
      <c r="Z152" s="178" t="str">
        <f>IF(OR($B152="",$C152="",$D152="",$E152="",$F152=""),"",$G152/VLOOKUP($F152,Euro!$A:$C,3,FALSE))</f>
        <v/>
      </c>
      <c r="AA152" s="435" t="b">
        <f t="shared" si="37"/>
        <v>0</v>
      </c>
      <c r="AB152" s="222">
        <f t="shared" si="39"/>
        <v>1</v>
      </c>
    </row>
    <row r="153" spans="1:28" x14ac:dyDescent="0.25">
      <c r="A153" s="169">
        <v>144</v>
      </c>
      <c r="B153" s="118"/>
      <c r="C153" s="118"/>
      <c r="D153" s="115"/>
      <c r="E153" s="120"/>
      <c r="F153" s="172"/>
      <c r="G153" s="787" t="str">
        <f t="shared" si="38"/>
        <v/>
      </c>
      <c r="H153" s="41"/>
      <c r="I153" s="41"/>
      <c r="J153" s="40"/>
      <c r="K153" s="159"/>
      <c r="L153" s="40"/>
      <c r="M153" s="40"/>
      <c r="N153" s="160"/>
      <c r="O153" s="194" t="str">
        <f t="shared" si="27"/>
        <v/>
      </c>
      <c r="P153" s="195" t="str">
        <f t="shared" si="28"/>
        <v/>
      </c>
      <c r="Q153" s="158"/>
      <c r="R153" s="36" t="str">
        <f t="shared" si="29"/>
        <v/>
      </c>
      <c r="S153" s="36" t="str">
        <f t="shared" si="30"/>
        <v/>
      </c>
      <c r="T153" s="36" t="str">
        <f t="shared" si="31"/>
        <v/>
      </c>
      <c r="U153" s="36" t="str">
        <f t="shared" si="32"/>
        <v/>
      </c>
      <c r="V153" s="36" t="str">
        <f t="shared" si="33"/>
        <v/>
      </c>
      <c r="W153" s="36" t="str">
        <f t="shared" si="34"/>
        <v/>
      </c>
      <c r="X153" s="36" t="str">
        <f t="shared" si="35"/>
        <v/>
      </c>
      <c r="Y153" s="166" t="str">
        <f t="shared" si="36"/>
        <v/>
      </c>
      <c r="Z153" s="178" t="str">
        <f>IF(OR($B153="",$C153="",$D153="",$E153="",$F153=""),"",$G153/VLOOKUP($F153,Euro!$A:$C,3,FALSE))</f>
        <v/>
      </c>
      <c r="AA153" s="435" t="b">
        <f t="shared" si="37"/>
        <v>0</v>
      </c>
      <c r="AB153" s="222">
        <f t="shared" si="39"/>
        <v>1</v>
      </c>
    </row>
    <row r="154" spans="1:28" x14ac:dyDescent="0.25">
      <c r="A154" s="169">
        <v>145</v>
      </c>
      <c r="B154" s="118"/>
      <c r="C154" s="118"/>
      <c r="D154" s="115"/>
      <c r="E154" s="120"/>
      <c r="F154" s="172"/>
      <c r="G154" s="787" t="str">
        <f t="shared" si="38"/>
        <v/>
      </c>
      <c r="H154" s="41"/>
      <c r="I154" s="41"/>
      <c r="J154" s="40"/>
      <c r="K154" s="159"/>
      <c r="L154" s="40"/>
      <c r="M154" s="40"/>
      <c r="N154" s="160"/>
      <c r="O154" s="194" t="str">
        <f t="shared" si="27"/>
        <v/>
      </c>
      <c r="P154" s="195" t="str">
        <f t="shared" si="28"/>
        <v/>
      </c>
      <c r="Q154" s="158"/>
      <c r="R154" s="36" t="str">
        <f t="shared" si="29"/>
        <v/>
      </c>
      <c r="S154" s="36" t="str">
        <f t="shared" si="30"/>
        <v/>
      </c>
      <c r="T154" s="36" t="str">
        <f t="shared" si="31"/>
        <v/>
      </c>
      <c r="U154" s="36" t="str">
        <f t="shared" si="32"/>
        <v/>
      </c>
      <c r="V154" s="36" t="str">
        <f t="shared" si="33"/>
        <v/>
      </c>
      <c r="W154" s="36" t="str">
        <f t="shared" si="34"/>
        <v/>
      </c>
      <c r="X154" s="36" t="str">
        <f t="shared" si="35"/>
        <v/>
      </c>
      <c r="Y154" s="166" t="str">
        <f t="shared" si="36"/>
        <v/>
      </c>
      <c r="Z154" s="178" t="str">
        <f>IF(OR($B154="",$C154="",$D154="",$E154="",$F154=""),"",$G154/VLOOKUP($F154,Euro!$A:$C,3,FALSE))</f>
        <v/>
      </c>
      <c r="AA154" s="435" t="b">
        <f t="shared" si="37"/>
        <v>0</v>
      </c>
      <c r="AB154" s="222">
        <f t="shared" si="39"/>
        <v>1</v>
      </c>
    </row>
    <row r="155" spans="1:28" x14ac:dyDescent="0.25">
      <c r="A155" s="169">
        <v>146</v>
      </c>
      <c r="B155" s="118"/>
      <c r="C155" s="118"/>
      <c r="D155" s="115"/>
      <c r="E155" s="120"/>
      <c r="F155" s="172"/>
      <c r="G155" s="787" t="str">
        <f t="shared" si="38"/>
        <v/>
      </c>
      <c r="H155" s="41"/>
      <c r="I155" s="41"/>
      <c r="J155" s="40"/>
      <c r="K155" s="159"/>
      <c r="L155" s="40"/>
      <c r="M155" s="40"/>
      <c r="N155" s="160"/>
      <c r="O155" s="194" t="str">
        <f t="shared" si="27"/>
        <v/>
      </c>
      <c r="P155" s="195" t="str">
        <f t="shared" si="28"/>
        <v/>
      </c>
      <c r="Q155" s="158"/>
      <c r="R155" s="36" t="str">
        <f t="shared" si="29"/>
        <v/>
      </c>
      <c r="S155" s="36" t="str">
        <f t="shared" si="30"/>
        <v/>
      </c>
      <c r="T155" s="36" t="str">
        <f t="shared" si="31"/>
        <v/>
      </c>
      <c r="U155" s="36" t="str">
        <f t="shared" si="32"/>
        <v/>
      </c>
      <c r="V155" s="36" t="str">
        <f t="shared" si="33"/>
        <v/>
      </c>
      <c r="W155" s="36" t="str">
        <f t="shared" si="34"/>
        <v/>
      </c>
      <c r="X155" s="36" t="str">
        <f t="shared" si="35"/>
        <v/>
      </c>
      <c r="Y155" s="166" t="str">
        <f t="shared" si="36"/>
        <v/>
      </c>
      <c r="Z155" s="178" t="str">
        <f>IF(OR($B155="",$C155="",$D155="",$E155="",$F155=""),"",$G155/VLOOKUP($F155,Euro!$A:$C,3,FALSE))</f>
        <v/>
      </c>
      <c r="AA155" s="435" t="b">
        <f t="shared" si="37"/>
        <v>0</v>
      </c>
      <c r="AB155" s="222">
        <f t="shared" si="39"/>
        <v>1</v>
      </c>
    </row>
    <row r="156" spans="1:28" x14ac:dyDescent="0.25">
      <c r="A156" s="169">
        <v>147</v>
      </c>
      <c r="B156" s="118"/>
      <c r="C156" s="118"/>
      <c r="D156" s="115"/>
      <c r="E156" s="120"/>
      <c r="F156" s="172"/>
      <c r="G156" s="787" t="str">
        <f t="shared" si="38"/>
        <v/>
      </c>
      <c r="H156" s="41"/>
      <c r="I156" s="41"/>
      <c r="J156" s="40"/>
      <c r="K156" s="159"/>
      <c r="L156" s="40"/>
      <c r="M156" s="40"/>
      <c r="N156" s="160"/>
      <c r="O156" s="194" t="str">
        <f t="shared" si="27"/>
        <v/>
      </c>
      <c r="P156" s="195" t="str">
        <f t="shared" si="28"/>
        <v/>
      </c>
      <c r="Q156" s="158"/>
      <c r="R156" s="36" t="str">
        <f t="shared" si="29"/>
        <v/>
      </c>
      <c r="S156" s="36" t="str">
        <f t="shared" si="30"/>
        <v/>
      </c>
      <c r="T156" s="36" t="str">
        <f t="shared" si="31"/>
        <v/>
      </c>
      <c r="U156" s="36" t="str">
        <f t="shared" si="32"/>
        <v/>
      </c>
      <c r="V156" s="36" t="str">
        <f t="shared" si="33"/>
        <v/>
      </c>
      <c r="W156" s="36" t="str">
        <f t="shared" si="34"/>
        <v/>
      </c>
      <c r="X156" s="36" t="str">
        <f t="shared" si="35"/>
        <v/>
      </c>
      <c r="Y156" s="166" t="str">
        <f t="shared" si="36"/>
        <v/>
      </c>
      <c r="Z156" s="178" t="str">
        <f>IF(OR($B156="",$C156="",$D156="",$E156="",$F156=""),"",$G156/VLOOKUP($F156,Euro!$A:$C,3,FALSE))</f>
        <v/>
      </c>
      <c r="AA156" s="435" t="b">
        <f t="shared" si="37"/>
        <v>0</v>
      </c>
      <c r="AB156" s="222">
        <f t="shared" si="39"/>
        <v>1</v>
      </c>
    </row>
    <row r="157" spans="1:28" x14ac:dyDescent="0.25">
      <c r="A157" s="169">
        <v>148</v>
      </c>
      <c r="B157" s="118"/>
      <c r="C157" s="118"/>
      <c r="D157" s="115"/>
      <c r="E157" s="120"/>
      <c r="F157" s="172"/>
      <c r="G157" s="787" t="str">
        <f t="shared" si="38"/>
        <v/>
      </c>
      <c r="H157" s="41"/>
      <c r="I157" s="41"/>
      <c r="J157" s="40"/>
      <c r="K157" s="159"/>
      <c r="L157" s="40"/>
      <c r="M157" s="40"/>
      <c r="N157" s="160"/>
      <c r="O157" s="194" t="str">
        <f t="shared" si="27"/>
        <v/>
      </c>
      <c r="P157" s="195" t="str">
        <f t="shared" si="28"/>
        <v/>
      </c>
      <c r="Q157" s="158"/>
      <c r="R157" s="36" t="str">
        <f t="shared" si="29"/>
        <v/>
      </c>
      <c r="S157" s="36" t="str">
        <f t="shared" si="30"/>
        <v/>
      </c>
      <c r="T157" s="36" t="str">
        <f t="shared" si="31"/>
        <v/>
      </c>
      <c r="U157" s="36" t="str">
        <f t="shared" si="32"/>
        <v/>
      </c>
      <c r="V157" s="36" t="str">
        <f t="shared" si="33"/>
        <v/>
      </c>
      <c r="W157" s="36" t="str">
        <f t="shared" si="34"/>
        <v/>
      </c>
      <c r="X157" s="36" t="str">
        <f t="shared" si="35"/>
        <v/>
      </c>
      <c r="Y157" s="166" t="str">
        <f t="shared" si="36"/>
        <v/>
      </c>
      <c r="Z157" s="178" t="str">
        <f>IF(OR($B157="",$C157="",$D157="",$E157="",$F157=""),"",$G157/VLOOKUP($F157,Euro!$A:$C,3,FALSE))</f>
        <v/>
      </c>
      <c r="AA157" s="435" t="b">
        <f t="shared" si="37"/>
        <v>0</v>
      </c>
      <c r="AB157" s="222">
        <f t="shared" si="39"/>
        <v>1</v>
      </c>
    </row>
    <row r="158" spans="1:28" x14ac:dyDescent="0.25">
      <c r="A158" s="169">
        <v>149</v>
      </c>
      <c r="B158" s="118"/>
      <c r="C158" s="118"/>
      <c r="D158" s="115"/>
      <c r="E158" s="120"/>
      <c r="F158" s="172"/>
      <c r="G158" s="787" t="str">
        <f t="shared" si="38"/>
        <v/>
      </c>
      <c r="H158" s="41"/>
      <c r="I158" s="41"/>
      <c r="J158" s="40"/>
      <c r="K158" s="159"/>
      <c r="L158" s="40"/>
      <c r="M158" s="40"/>
      <c r="N158" s="160"/>
      <c r="O158" s="194" t="str">
        <f t="shared" si="27"/>
        <v/>
      </c>
      <c r="P158" s="195" t="str">
        <f t="shared" si="28"/>
        <v/>
      </c>
      <c r="Q158" s="158"/>
      <c r="R158" s="36" t="str">
        <f t="shared" si="29"/>
        <v/>
      </c>
      <c r="S158" s="36" t="str">
        <f t="shared" si="30"/>
        <v/>
      </c>
      <c r="T158" s="36" t="str">
        <f t="shared" si="31"/>
        <v/>
      </c>
      <c r="U158" s="36" t="str">
        <f t="shared" si="32"/>
        <v/>
      </c>
      <c r="V158" s="36" t="str">
        <f t="shared" si="33"/>
        <v/>
      </c>
      <c r="W158" s="36" t="str">
        <f t="shared" si="34"/>
        <v/>
      </c>
      <c r="X158" s="36" t="str">
        <f t="shared" si="35"/>
        <v/>
      </c>
      <c r="Y158" s="166" t="str">
        <f t="shared" si="36"/>
        <v/>
      </c>
      <c r="Z158" s="178" t="str">
        <f>IF(OR($B158="",$C158="",$D158="",$E158="",$F158=""),"",$G158/VLOOKUP($F158,Euro!$A:$C,3,FALSE))</f>
        <v/>
      </c>
      <c r="AA158" s="435" t="b">
        <f t="shared" si="37"/>
        <v>0</v>
      </c>
      <c r="AB158" s="222">
        <f t="shared" si="39"/>
        <v>1</v>
      </c>
    </row>
    <row r="159" spans="1:28" x14ac:dyDescent="0.25">
      <c r="A159" s="169">
        <v>150</v>
      </c>
      <c r="B159" s="118"/>
      <c r="C159" s="118"/>
      <c r="D159" s="115"/>
      <c r="E159" s="120"/>
      <c r="F159" s="172"/>
      <c r="G159" s="787" t="str">
        <f t="shared" si="38"/>
        <v/>
      </c>
      <c r="H159" s="41"/>
      <c r="I159" s="41"/>
      <c r="J159" s="40"/>
      <c r="K159" s="159"/>
      <c r="L159" s="40"/>
      <c r="M159" s="40"/>
      <c r="N159" s="160"/>
      <c r="O159" s="194" t="str">
        <f t="shared" si="27"/>
        <v/>
      </c>
      <c r="P159" s="195" t="str">
        <f t="shared" si="28"/>
        <v/>
      </c>
      <c r="Q159" s="158"/>
      <c r="R159" s="36" t="str">
        <f t="shared" si="29"/>
        <v/>
      </c>
      <c r="S159" s="36" t="str">
        <f t="shared" si="30"/>
        <v/>
      </c>
      <c r="T159" s="36" t="str">
        <f t="shared" si="31"/>
        <v/>
      </c>
      <c r="U159" s="36" t="str">
        <f t="shared" si="32"/>
        <v/>
      </c>
      <c r="V159" s="36" t="str">
        <f t="shared" si="33"/>
        <v/>
      </c>
      <c r="W159" s="36" t="str">
        <f t="shared" si="34"/>
        <v/>
      </c>
      <c r="X159" s="36" t="str">
        <f t="shared" si="35"/>
        <v/>
      </c>
      <c r="Y159" s="166" t="str">
        <f t="shared" si="36"/>
        <v/>
      </c>
      <c r="Z159" s="178" t="str">
        <f>IF(OR($B159="",$C159="",$D159="",$E159="",$F159=""),"",$G159/VLOOKUP($F159,Euro!$A:$C,3,FALSE))</f>
        <v/>
      </c>
      <c r="AA159" s="435" t="b">
        <f t="shared" si="37"/>
        <v>0</v>
      </c>
      <c r="AB159" s="222">
        <f t="shared" si="39"/>
        <v>1</v>
      </c>
    </row>
    <row r="160" spans="1:28" x14ac:dyDescent="0.25">
      <c r="A160" s="169">
        <v>151</v>
      </c>
      <c r="B160" s="118"/>
      <c r="C160" s="118"/>
      <c r="D160" s="115"/>
      <c r="E160" s="120"/>
      <c r="F160" s="172"/>
      <c r="G160" s="787" t="str">
        <f t="shared" si="38"/>
        <v/>
      </c>
      <c r="H160" s="41"/>
      <c r="I160" s="41"/>
      <c r="J160" s="40"/>
      <c r="K160" s="159"/>
      <c r="L160" s="40"/>
      <c r="M160" s="40"/>
      <c r="N160" s="160"/>
      <c r="O160" s="194" t="str">
        <f t="shared" si="27"/>
        <v/>
      </c>
      <c r="P160" s="195" t="str">
        <f t="shared" si="28"/>
        <v/>
      </c>
      <c r="Q160" s="158"/>
      <c r="R160" s="36" t="str">
        <f t="shared" si="29"/>
        <v/>
      </c>
      <c r="S160" s="36" t="str">
        <f t="shared" si="30"/>
        <v/>
      </c>
      <c r="T160" s="36" t="str">
        <f t="shared" si="31"/>
        <v/>
      </c>
      <c r="U160" s="36" t="str">
        <f t="shared" si="32"/>
        <v/>
      </c>
      <c r="V160" s="36" t="str">
        <f t="shared" si="33"/>
        <v/>
      </c>
      <c r="W160" s="36" t="str">
        <f t="shared" si="34"/>
        <v/>
      </c>
      <c r="X160" s="36" t="str">
        <f t="shared" si="35"/>
        <v/>
      </c>
      <c r="Y160" s="166" t="str">
        <f t="shared" si="36"/>
        <v/>
      </c>
      <c r="Z160" s="178" t="str">
        <f>IF(OR($B160="",$C160="",$D160="",$E160="",$F160=""),"",$G160/VLOOKUP($F160,Euro!$A:$C,3,FALSE))</f>
        <v/>
      </c>
      <c r="AA160" s="435" t="b">
        <f t="shared" si="37"/>
        <v>0</v>
      </c>
      <c r="AB160" s="222">
        <f t="shared" si="39"/>
        <v>1</v>
      </c>
    </row>
    <row r="161" spans="1:28" x14ac:dyDescent="0.25">
      <c r="A161" s="169">
        <v>152</v>
      </c>
      <c r="B161" s="118"/>
      <c r="C161" s="118"/>
      <c r="D161" s="115"/>
      <c r="E161" s="120"/>
      <c r="F161" s="172"/>
      <c r="G161" s="787" t="str">
        <f t="shared" si="38"/>
        <v/>
      </c>
      <c r="H161" s="41"/>
      <c r="I161" s="41"/>
      <c r="J161" s="40"/>
      <c r="K161" s="159"/>
      <c r="L161" s="40"/>
      <c r="M161" s="40"/>
      <c r="N161" s="160"/>
      <c r="O161" s="194" t="str">
        <f t="shared" si="27"/>
        <v/>
      </c>
      <c r="P161" s="195" t="str">
        <f t="shared" si="28"/>
        <v/>
      </c>
      <c r="Q161" s="158"/>
      <c r="R161" s="36" t="str">
        <f t="shared" si="29"/>
        <v/>
      </c>
      <c r="S161" s="36" t="str">
        <f t="shared" si="30"/>
        <v/>
      </c>
      <c r="T161" s="36" t="str">
        <f t="shared" si="31"/>
        <v/>
      </c>
      <c r="U161" s="36" t="str">
        <f t="shared" si="32"/>
        <v/>
      </c>
      <c r="V161" s="36" t="str">
        <f t="shared" si="33"/>
        <v/>
      </c>
      <c r="W161" s="36" t="str">
        <f t="shared" si="34"/>
        <v/>
      </c>
      <c r="X161" s="36" t="str">
        <f t="shared" si="35"/>
        <v/>
      </c>
      <c r="Y161" s="166" t="str">
        <f t="shared" si="36"/>
        <v/>
      </c>
      <c r="Z161" s="178" t="str">
        <f>IF(OR($B161="",$C161="",$D161="",$E161="",$F161=""),"",$G161/VLOOKUP($F161,Euro!$A:$C,3,FALSE))</f>
        <v/>
      </c>
      <c r="AA161" s="435" t="b">
        <f t="shared" si="37"/>
        <v>0</v>
      </c>
      <c r="AB161" s="222">
        <f t="shared" si="39"/>
        <v>1</v>
      </c>
    </row>
    <row r="162" spans="1:28" x14ac:dyDescent="0.25">
      <c r="A162" s="169">
        <v>153</v>
      </c>
      <c r="B162" s="118"/>
      <c r="C162" s="118"/>
      <c r="D162" s="115"/>
      <c r="E162" s="120"/>
      <c r="F162" s="172"/>
      <c r="G162" s="787" t="str">
        <f t="shared" si="38"/>
        <v/>
      </c>
      <c r="H162" s="41"/>
      <c r="I162" s="41"/>
      <c r="J162" s="40"/>
      <c r="K162" s="159"/>
      <c r="L162" s="40"/>
      <c r="M162" s="40"/>
      <c r="N162" s="160"/>
      <c r="O162" s="194" t="str">
        <f t="shared" si="27"/>
        <v/>
      </c>
      <c r="P162" s="195" t="str">
        <f t="shared" si="28"/>
        <v/>
      </c>
      <c r="Q162" s="158"/>
      <c r="R162" s="36" t="str">
        <f t="shared" si="29"/>
        <v/>
      </c>
      <c r="S162" s="36" t="str">
        <f t="shared" si="30"/>
        <v/>
      </c>
      <c r="T162" s="36" t="str">
        <f t="shared" si="31"/>
        <v/>
      </c>
      <c r="U162" s="36" t="str">
        <f t="shared" si="32"/>
        <v/>
      </c>
      <c r="V162" s="36" t="str">
        <f t="shared" si="33"/>
        <v/>
      </c>
      <c r="W162" s="36" t="str">
        <f t="shared" si="34"/>
        <v/>
      </c>
      <c r="X162" s="36" t="str">
        <f t="shared" si="35"/>
        <v/>
      </c>
      <c r="Y162" s="166" t="str">
        <f t="shared" si="36"/>
        <v/>
      </c>
      <c r="Z162" s="178" t="str">
        <f>IF(OR($B162="",$C162="",$D162="",$E162="",$F162=""),"",$G162/VLOOKUP($F162,Euro!$A:$C,3,FALSE))</f>
        <v/>
      </c>
      <c r="AA162" s="435" t="b">
        <f t="shared" si="37"/>
        <v>0</v>
      </c>
      <c r="AB162" s="222">
        <f t="shared" si="39"/>
        <v>1</v>
      </c>
    </row>
    <row r="163" spans="1:28" x14ac:dyDescent="0.25">
      <c r="A163" s="169">
        <v>154</v>
      </c>
      <c r="B163" s="118"/>
      <c r="C163" s="118"/>
      <c r="D163" s="115"/>
      <c r="E163" s="120"/>
      <c r="F163" s="172"/>
      <c r="G163" s="787" t="str">
        <f t="shared" si="38"/>
        <v/>
      </c>
      <c r="H163" s="41"/>
      <c r="I163" s="41"/>
      <c r="J163" s="40"/>
      <c r="K163" s="159"/>
      <c r="L163" s="40"/>
      <c r="M163" s="40"/>
      <c r="N163" s="160"/>
      <c r="O163" s="194" t="str">
        <f t="shared" si="27"/>
        <v/>
      </c>
      <c r="P163" s="195" t="str">
        <f t="shared" si="28"/>
        <v/>
      </c>
      <c r="Q163" s="158"/>
      <c r="R163" s="36" t="str">
        <f t="shared" si="29"/>
        <v/>
      </c>
      <c r="S163" s="36" t="str">
        <f t="shared" si="30"/>
        <v/>
      </c>
      <c r="T163" s="36" t="str">
        <f t="shared" si="31"/>
        <v/>
      </c>
      <c r="U163" s="36" t="str">
        <f t="shared" si="32"/>
        <v/>
      </c>
      <c r="V163" s="36" t="str">
        <f t="shared" si="33"/>
        <v/>
      </c>
      <c r="W163" s="36" t="str">
        <f t="shared" si="34"/>
        <v/>
      </c>
      <c r="X163" s="36" t="str">
        <f t="shared" si="35"/>
        <v/>
      </c>
      <c r="Y163" s="166" t="str">
        <f t="shared" si="36"/>
        <v/>
      </c>
      <c r="Z163" s="178" t="str">
        <f>IF(OR($B163="",$C163="",$D163="",$E163="",$F163=""),"",$G163/VLOOKUP($F163,Euro!$A:$C,3,FALSE))</f>
        <v/>
      </c>
      <c r="AA163" s="435" t="b">
        <f t="shared" si="37"/>
        <v>0</v>
      </c>
      <c r="AB163" s="222">
        <f t="shared" si="39"/>
        <v>1</v>
      </c>
    </row>
    <row r="164" spans="1:28" x14ac:dyDescent="0.25">
      <c r="A164" s="169">
        <v>155</v>
      </c>
      <c r="B164" s="118"/>
      <c r="C164" s="118"/>
      <c r="D164" s="115"/>
      <c r="E164" s="120"/>
      <c r="F164" s="172"/>
      <c r="G164" s="787" t="str">
        <f t="shared" si="38"/>
        <v/>
      </c>
      <c r="H164" s="41"/>
      <c r="I164" s="41"/>
      <c r="J164" s="40"/>
      <c r="K164" s="159"/>
      <c r="L164" s="40"/>
      <c r="M164" s="40"/>
      <c r="N164" s="160"/>
      <c r="O164" s="194" t="str">
        <f t="shared" si="27"/>
        <v/>
      </c>
      <c r="P164" s="195" t="str">
        <f t="shared" si="28"/>
        <v/>
      </c>
      <c r="Q164" s="158"/>
      <c r="R164" s="36" t="str">
        <f t="shared" si="29"/>
        <v/>
      </c>
      <c r="S164" s="36" t="str">
        <f t="shared" si="30"/>
        <v/>
      </c>
      <c r="T164" s="36" t="str">
        <f t="shared" si="31"/>
        <v/>
      </c>
      <c r="U164" s="36" t="str">
        <f t="shared" si="32"/>
        <v/>
      </c>
      <c r="V164" s="36" t="str">
        <f t="shared" si="33"/>
        <v/>
      </c>
      <c r="W164" s="36" t="str">
        <f t="shared" si="34"/>
        <v/>
      </c>
      <c r="X164" s="36" t="str">
        <f t="shared" si="35"/>
        <v/>
      </c>
      <c r="Y164" s="166" t="str">
        <f t="shared" si="36"/>
        <v/>
      </c>
      <c r="Z164" s="178" t="str">
        <f>IF(OR($B164="",$C164="",$D164="",$E164="",$F164=""),"",$G164/VLOOKUP($F164,Euro!$A:$C,3,FALSE))</f>
        <v/>
      </c>
      <c r="AA164" s="435" t="b">
        <f t="shared" si="37"/>
        <v>0</v>
      </c>
      <c r="AB164" s="222">
        <f t="shared" si="39"/>
        <v>1</v>
      </c>
    </row>
    <row r="165" spans="1:28" x14ac:dyDescent="0.25">
      <c r="A165" s="169">
        <v>156</v>
      </c>
      <c r="B165" s="118"/>
      <c r="C165" s="118"/>
      <c r="D165" s="115"/>
      <c r="E165" s="120"/>
      <c r="F165" s="172"/>
      <c r="G165" s="787" t="str">
        <f t="shared" si="38"/>
        <v/>
      </c>
      <c r="H165" s="41"/>
      <c r="I165" s="41"/>
      <c r="J165" s="40"/>
      <c r="K165" s="159"/>
      <c r="L165" s="40"/>
      <c r="M165" s="40"/>
      <c r="N165" s="160"/>
      <c r="O165" s="194" t="str">
        <f t="shared" si="27"/>
        <v/>
      </c>
      <c r="P165" s="195" t="str">
        <f t="shared" si="28"/>
        <v/>
      </c>
      <c r="Q165" s="158"/>
      <c r="R165" s="36" t="str">
        <f t="shared" si="29"/>
        <v/>
      </c>
      <c r="S165" s="36" t="str">
        <f t="shared" si="30"/>
        <v/>
      </c>
      <c r="T165" s="36" t="str">
        <f t="shared" si="31"/>
        <v/>
      </c>
      <c r="U165" s="36" t="str">
        <f t="shared" si="32"/>
        <v/>
      </c>
      <c r="V165" s="36" t="str">
        <f t="shared" si="33"/>
        <v/>
      </c>
      <c r="W165" s="36" t="str">
        <f t="shared" si="34"/>
        <v/>
      </c>
      <c r="X165" s="36" t="str">
        <f t="shared" si="35"/>
        <v/>
      </c>
      <c r="Y165" s="166" t="str">
        <f t="shared" si="36"/>
        <v/>
      </c>
      <c r="Z165" s="178" t="str">
        <f>IF(OR($B165="",$C165="",$D165="",$E165="",$F165=""),"",$G165/VLOOKUP($F165,Euro!$A:$C,3,FALSE))</f>
        <v/>
      </c>
      <c r="AA165" s="435" t="b">
        <f t="shared" si="37"/>
        <v>0</v>
      </c>
      <c r="AB165" s="222">
        <f t="shared" si="39"/>
        <v>1</v>
      </c>
    </row>
    <row r="166" spans="1:28" x14ac:dyDescent="0.25">
      <c r="A166" s="169">
        <v>157</v>
      </c>
      <c r="B166" s="118"/>
      <c r="C166" s="118"/>
      <c r="D166" s="115"/>
      <c r="E166" s="120"/>
      <c r="F166" s="172"/>
      <c r="G166" s="787" t="str">
        <f t="shared" si="38"/>
        <v/>
      </c>
      <c r="H166" s="41"/>
      <c r="I166" s="41"/>
      <c r="J166" s="40"/>
      <c r="K166" s="159"/>
      <c r="L166" s="40"/>
      <c r="M166" s="40"/>
      <c r="N166" s="160"/>
      <c r="O166" s="194" t="str">
        <f t="shared" si="27"/>
        <v/>
      </c>
      <c r="P166" s="195" t="str">
        <f t="shared" si="28"/>
        <v/>
      </c>
      <c r="Q166" s="158"/>
      <c r="R166" s="36" t="str">
        <f t="shared" si="29"/>
        <v/>
      </c>
      <c r="S166" s="36" t="str">
        <f t="shared" si="30"/>
        <v/>
      </c>
      <c r="T166" s="36" t="str">
        <f t="shared" si="31"/>
        <v/>
      </c>
      <c r="U166" s="36" t="str">
        <f t="shared" si="32"/>
        <v/>
      </c>
      <c r="V166" s="36" t="str">
        <f t="shared" si="33"/>
        <v/>
      </c>
      <c r="W166" s="36" t="str">
        <f t="shared" si="34"/>
        <v/>
      </c>
      <c r="X166" s="36" t="str">
        <f t="shared" si="35"/>
        <v/>
      </c>
      <c r="Y166" s="166" t="str">
        <f t="shared" si="36"/>
        <v/>
      </c>
      <c r="Z166" s="178" t="str">
        <f>IF(OR($B166="",$C166="",$D166="",$E166="",$F166=""),"",$G166/VLOOKUP($F166,Euro!$A:$C,3,FALSE))</f>
        <v/>
      </c>
      <c r="AA166" s="435" t="b">
        <f t="shared" si="37"/>
        <v>0</v>
      </c>
      <c r="AB166" s="222">
        <f t="shared" si="39"/>
        <v>1</v>
      </c>
    </row>
    <row r="167" spans="1:28" x14ac:dyDescent="0.25">
      <c r="A167" s="169">
        <v>158</v>
      </c>
      <c r="B167" s="118"/>
      <c r="C167" s="118"/>
      <c r="D167" s="115"/>
      <c r="E167" s="120"/>
      <c r="F167" s="172"/>
      <c r="G167" s="787" t="str">
        <f t="shared" si="38"/>
        <v/>
      </c>
      <c r="H167" s="41"/>
      <c r="I167" s="41"/>
      <c r="J167" s="40"/>
      <c r="K167" s="159"/>
      <c r="L167" s="40"/>
      <c r="M167" s="40"/>
      <c r="N167" s="160"/>
      <c r="O167" s="194" t="str">
        <f t="shared" si="27"/>
        <v/>
      </c>
      <c r="P167" s="195" t="str">
        <f t="shared" si="28"/>
        <v/>
      </c>
      <c r="Q167" s="158"/>
      <c r="R167" s="36" t="str">
        <f t="shared" si="29"/>
        <v/>
      </c>
      <c r="S167" s="36" t="str">
        <f t="shared" si="30"/>
        <v/>
      </c>
      <c r="T167" s="36" t="str">
        <f t="shared" si="31"/>
        <v/>
      </c>
      <c r="U167" s="36" t="str">
        <f t="shared" si="32"/>
        <v/>
      </c>
      <c r="V167" s="36" t="str">
        <f t="shared" si="33"/>
        <v/>
      </c>
      <c r="W167" s="36" t="str">
        <f t="shared" si="34"/>
        <v/>
      </c>
      <c r="X167" s="36" t="str">
        <f t="shared" si="35"/>
        <v/>
      </c>
      <c r="Y167" s="166" t="str">
        <f t="shared" si="36"/>
        <v/>
      </c>
      <c r="Z167" s="178" t="str">
        <f>IF(OR($B167="",$C167="",$D167="",$E167="",$F167=""),"",$G167/VLOOKUP($F167,Euro!$A:$C,3,FALSE))</f>
        <v/>
      </c>
      <c r="AA167" s="435" t="b">
        <f t="shared" si="37"/>
        <v>0</v>
      </c>
      <c r="AB167" s="222">
        <f t="shared" si="39"/>
        <v>1</v>
      </c>
    </row>
    <row r="168" spans="1:28" x14ac:dyDescent="0.25">
      <c r="A168" s="169">
        <v>159</v>
      </c>
      <c r="B168" s="118"/>
      <c r="C168" s="118"/>
      <c r="D168" s="115"/>
      <c r="E168" s="120"/>
      <c r="F168" s="172"/>
      <c r="G168" s="787" t="str">
        <f t="shared" si="38"/>
        <v/>
      </c>
      <c r="H168" s="41"/>
      <c r="I168" s="41"/>
      <c r="J168" s="40"/>
      <c r="K168" s="159"/>
      <c r="L168" s="40"/>
      <c r="M168" s="40"/>
      <c r="N168" s="160"/>
      <c r="O168" s="194" t="str">
        <f t="shared" si="27"/>
        <v/>
      </c>
      <c r="P168" s="195" t="str">
        <f t="shared" si="28"/>
        <v/>
      </c>
      <c r="Q168" s="158"/>
      <c r="R168" s="36" t="str">
        <f t="shared" si="29"/>
        <v/>
      </c>
      <c r="S168" s="36" t="str">
        <f t="shared" si="30"/>
        <v/>
      </c>
      <c r="T168" s="36" t="str">
        <f t="shared" si="31"/>
        <v/>
      </c>
      <c r="U168" s="36" t="str">
        <f t="shared" si="32"/>
        <v/>
      </c>
      <c r="V168" s="36" t="str">
        <f t="shared" si="33"/>
        <v/>
      </c>
      <c r="W168" s="36" t="str">
        <f t="shared" si="34"/>
        <v/>
      </c>
      <c r="X168" s="36" t="str">
        <f t="shared" si="35"/>
        <v/>
      </c>
      <c r="Y168" s="166" t="str">
        <f t="shared" si="36"/>
        <v/>
      </c>
      <c r="Z168" s="178" t="str">
        <f>IF(OR($B168="",$C168="",$D168="",$E168="",$F168=""),"",$G168/VLOOKUP($F168,Euro!$A:$C,3,FALSE))</f>
        <v/>
      </c>
      <c r="AA168" s="435" t="b">
        <f t="shared" si="37"/>
        <v>0</v>
      </c>
      <c r="AB168" s="222">
        <f t="shared" si="39"/>
        <v>1</v>
      </c>
    </row>
    <row r="169" spans="1:28" x14ac:dyDescent="0.25">
      <c r="A169" s="169">
        <v>160</v>
      </c>
      <c r="B169" s="118"/>
      <c r="C169" s="118"/>
      <c r="D169" s="115"/>
      <c r="E169" s="120"/>
      <c r="F169" s="172"/>
      <c r="G169" s="787" t="str">
        <f t="shared" si="38"/>
        <v/>
      </c>
      <c r="H169" s="41"/>
      <c r="I169" s="41"/>
      <c r="J169" s="40"/>
      <c r="K169" s="159"/>
      <c r="L169" s="40"/>
      <c r="M169" s="40"/>
      <c r="N169" s="160"/>
      <c r="O169" s="194" t="str">
        <f t="shared" si="27"/>
        <v/>
      </c>
      <c r="P169" s="195" t="str">
        <f t="shared" si="28"/>
        <v/>
      </c>
      <c r="Q169" s="158"/>
      <c r="R169" s="36" t="str">
        <f t="shared" si="29"/>
        <v/>
      </c>
      <c r="S169" s="36" t="str">
        <f t="shared" si="30"/>
        <v/>
      </c>
      <c r="T169" s="36" t="str">
        <f t="shared" si="31"/>
        <v/>
      </c>
      <c r="U169" s="36" t="str">
        <f t="shared" si="32"/>
        <v/>
      </c>
      <c r="V169" s="36" t="str">
        <f t="shared" si="33"/>
        <v/>
      </c>
      <c r="W169" s="36" t="str">
        <f t="shared" si="34"/>
        <v/>
      </c>
      <c r="X169" s="36" t="str">
        <f t="shared" si="35"/>
        <v/>
      </c>
      <c r="Y169" s="166" t="str">
        <f t="shared" si="36"/>
        <v/>
      </c>
      <c r="Z169" s="178" t="str">
        <f>IF(OR($B169="",$C169="",$D169="",$E169="",$F169=""),"",$G169/VLOOKUP($F169,Euro!$A:$C,3,FALSE))</f>
        <v/>
      </c>
      <c r="AA169" s="435" t="b">
        <f t="shared" si="37"/>
        <v>0</v>
      </c>
      <c r="AB169" s="222">
        <f t="shared" si="39"/>
        <v>1</v>
      </c>
    </row>
    <row r="170" spans="1:28" x14ac:dyDescent="0.25">
      <c r="A170" s="169">
        <v>161</v>
      </c>
      <c r="B170" s="118"/>
      <c r="C170" s="118"/>
      <c r="D170" s="115"/>
      <c r="E170" s="120"/>
      <c r="F170" s="172"/>
      <c r="G170" s="787" t="str">
        <f t="shared" si="38"/>
        <v/>
      </c>
      <c r="H170" s="41"/>
      <c r="I170" s="41"/>
      <c r="J170" s="40"/>
      <c r="K170" s="159"/>
      <c r="L170" s="40"/>
      <c r="M170" s="40"/>
      <c r="N170" s="160"/>
      <c r="O170" s="194" t="str">
        <f t="shared" si="27"/>
        <v/>
      </c>
      <c r="P170" s="195" t="str">
        <f t="shared" si="28"/>
        <v/>
      </c>
      <c r="Q170" s="158"/>
      <c r="R170" s="36" t="str">
        <f t="shared" si="29"/>
        <v/>
      </c>
      <c r="S170" s="36" t="str">
        <f t="shared" si="30"/>
        <v/>
      </c>
      <c r="T170" s="36" t="str">
        <f t="shared" si="31"/>
        <v/>
      </c>
      <c r="U170" s="36" t="str">
        <f t="shared" si="32"/>
        <v/>
      </c>
      <c r="V170" s="36" t="str">
        <f t="shared" si="33"/>
        <v/>
      </c>
      <c r="W170" s="36" t="str">
        <f t="shared" si="34"/>
        <v/>
      </c>
      <c r="X170" s="36" t="str">
        <f t="shared" si="35"/>
        <v/>
      </c>
      <c r="Y170" s="166" t="str">
        <f t="shared" si="36"/>
        <v/>
      </c>
      <c r="Z170" s="178" t="str">
        <f>IF(OR($B170="",$C170="",$D170="",$E170="",$F170=""),"",$G170/VLOOKUP($F170,Euro!$A:$C,3,FALSE))</f>
        <v/>
      </c>
      <c r="AA170" s="435" t="b">
        <f t="shared" si="37"/>
        <v>0</v>
      </c>
      <c r="AB170" s="222">
        <f t="shared" si="39"/>
        <v>1</v>
      </c>
    </row>
    <row r="171" spans="1:28" x14ac:dyDescent="0.25">
      <c r="A171" s="169">
        <v>162</v>
      </c>
      <c r="B171" s="118"/>
      <c r="C171" s="118"/>
      <c r="D171" s="115"/>
      <c r="E171" s="120"/>
      <c r="F171" s="172"/>
      <c r="G171" s="787" t="str">
        <f t="shared" si="38"/>
        <v/>
      </c>
      <c r="H171" s="41"/>
      <c r="I171" s="41"/>
      <c r="J171" s="40"/>
      <c r="K171" s="159"/>
      <c r="L171" s="40"/>
      <c r="M171" s="40"/>
      <c r="N171" s="160"/>
      <c r="O171" s="194" t="str">
        <f t="shared" si="27"/>
        <v/>
      </c>
      <c r="P171" s="195" t="str">
        <f t="shared" si="28"/>
        <v/>
      </c>
      <c r="Q171" s="158"/>
      <c r="R171" s="36" t="str">
        <f t="shared" si="29"/>
        <v/>
      </c>
      <c r="S171" s="36" t="str">
        <f t="shared" si="30"/>
        <v/>
      </c>
      <c r="T171" s="36" t="str">
        <f t="shared" si="31"/>
        <v/>
      </c>
      <c r="U171" s="36" t="str">
        <f t="shared" si="32"/>
        <v/>
      </c>
      <c r="V171" s="36" t="str">
        <f t="shared" si="33"/>
        <v/>
      </c>
      <c r="W171" s="36" t="str">
        <f t="shared" si="34"/>
        <v/>
      </c>
      <c r="X171" s="36" t="str">
        <f t="shared" si="35"/>
        <v/>
      </c>
      <c r="Y171" s="166" t="str">
        <f t="shared" si="36"/>
        <v/>
      </c>
      <c r="Z171" s="178" t="str">
        <f>IF(OR($B171="",$C171="",$D171="",$E171="",$F171=""),"",$G171/VLOOKUP($F171,Euro!$A:$C,3,FALSE))</f>
        <v/>
      </c>
      <c r="AA171" s="435" t="b">
        <f t="shared" si="37"/>
        <v>0</v>
      </c>
      <c r="AB171" s="222">
        <f t="shared" si="39"/>
        <v>1</v>
      </c>
    </row>
    <row r="172" spans="1:28" x14ac:dyDescent="0.25">
      <c r="A172" s="169">
        <v>163</v>
      </c>
      <c r="B172" s="118"/>
      <c r="C172" s="118"/>
      <c r="D172" s="115"/>
      <c r="E172" s="120"/>
      <c r="F172" s="172"/>
      <c r="G172" s="787" t="str">
        <f t="shared" si="38"/>
        <v/>
      </c>
      <c r="H172" s="41"/>
      <c r="I172" s="41"/>
      <c r="J172" s="40"/>
      <c r="K172" s="159"/>
      <c r="L172" s="40"/>
      <c r="M172" s="40"/>
      <c r="N172" s="160"/>
      <c r="O172" s="194" t="str">
        <f t="shared" si="27"/>
        <v/>
      </c>
      <c r="P172" s="195" t="str">
        <f t="shared" si="28"/>
        <v/>
      </c>
      <c r="Q172" s="158"/>
      <c r="R172" s="36" t="str">
        <f t="shared" si="29"/>
        <v/>
      </c>
      <c r="S172" s="36" t="str">
        <f t="shared" si="30"/>
        <v/>
      </c>
      <c r="T172" s="36" t="str">
        <f t="shared" si="31"/>
        <v/>
      </c>
      <c r="U172" s="36" t="str">
        <f t="shared" si="32"/>
        <v/>
      </c>
      <c r="V172" s="36" t="str">
        <f t="shared" si="33"/>
        <v/>
      </c>
      <c r="W172" s="36" t="str">
        <f t="shared" si="34"/>
        <v/>
      </c>
      <c r="X172" s="36" t="str">
        <f t="shared" si="35"/>
        <v/>
      </c>
      <c r="Y172" s="166" t="str">
        <f t="shared" si="36"/>
        <v/>
      </c>
      <c r="Z172" s="178" t="str">
        <f>IF(OR($B172="",$C172="",$D172="",$E172="",$F172=""),"",$G172/VLOOKUP($F172,Euro!$A:$C,3,FALSE))</f>
        <v/>
      </c>
      <c r="AA172" s="435" t="b">
        <f t="shared" si="37"/>
        <v>0</v>
      </c>
      <c r="AB172" s="222">
        <f t="shared" si="39"/>
        <v>1</v>
      </c>
    </row>
    <row r="173" spans="1:28" x14ac:dyDescent="0.25">
      <c r="A173" s="169">
        <v>164</v>
      </c>
      <c r="B173" s="118"/>
      <c r="C173" s="118"/>
      <c r="D173" s="115"/>
      <c r="E173" s="120"/>
      <c r="F173" s="172"/>
      <c r="G173" s="787" t="str">
        <f t="shared" si="38"/>
        <v/>
      </c>
      <c r="H173" s="41"/>
      <c r="I173" s="41"/>
      <c r="J173" s="40"/>
      <c r="K173" s="159"/>
      <c r="L173" s="40"/>
      <c r="M173" s="40"/>
      <c r="N173" s="160"/>
      <c r="O173" s="194" t="str">
        <f t="shared" si="27"/>
        <v/>
      </c>
      <c r="P173" s="195" t="str">
        <f t="shared" si="28"/>
        <v/>
      </c>
      <c r="Q173" s="158"/>
      <c r="R173" s="36" t="str">
        <f t="shared" si="29"/>
        <v/>
      </c>
      <c r="S173" s="36" t="str">
        <f t="shared" si="30"/>
        <v/>
      </c>
      <c r="T173" s="36" t="str">
        <f t="shared" si="31"/>
        <v/>
      </c>
      <c r="U173" s="36" t="str">
        <f t="shared" si="32"/>
        <v/>
      </c>
      <c r="V173" s="36" t="str">
        <f t="shared" si="33"/>
        <v/>
      </c>
      <c r="W173" s="36" t="str">
        <f t="shared" si="34"/>
        <v/>
      </c>
      <c r="X173" s="36" t="str">
        <f t="shared" si="35"/>
        <v/>
      </c>
      <c r="Y173" s="166" t="str">
        <f t="shared" si="36"/>
        <v/>
      </c>
      <c r="Z173" s="178" t="str">
        <f>IF(OR($B173="",$C173="",$D173="",$E173="",$F173=""),"",$G173/VLOOKUP($F173,Euro!$A:$C,3,FALSE))</f>
        <v/>
      </c>
      <c r="AA173" s="435" t="b">
        <f t="shared" si="37"/>
        <v>0</v>
      </c>
      <c r="AB173" s="222">
        <f t="shared" si="39"/>
        <v>1</v>
      </c>
    </row>
    <row r="174" spans="1:28" x14ac:dyDescent="0.25">
      <c r="A174" s="169">
        <v>165</v>
      </c>
      <c r="B174" s="118"/>
      <c r="C174" s="118"/>
      <c r="D174" s="115"/>
      <c r="E174" s="120"/>
      <c r="F174" s="172"/>
      <c r="G174" s="787" t="str">
        <f t="shared" si="38"/>
        <v/>
      </c>
      <c r="H174" s="41"/>
      <c r="I174" s="41"/>
      <c r="J174" s="40"/>
      <c r="K174" s="159"/>
      <c r="L174" s="40"/>
      <c r="M174" s="40"/>
      <c r="N174" s="160"/>
      <c r="O174" s="194" t="str">
        <f t="shared" si="27"/>
        <v/>
      </c>
      <c r="P174" s="195" t="str">
        <f t="shared" si="28"/>
        <v/>
      </c>
      <c r="Q174" s="158"/>
      <c r="R174" s="36" t="str">
        <f t="shared" si="29"/>
        <v/>
      </c>
      <c r="S174" s="36" t="str">
        <f t="shared" si="30"/>
        <v/>
      </c>
      <c r="T174" s="36" t="str">
        <f t="shared" si="31"/>
        <v/>
      </c>
      <c r="U174" s="36" t="str">
        <f t="shared" si="32"/>
        <v/>
      </c>
      <c r="V174" s="36" t="str">
        <f t="shared" si="33"/>
        <v/>
      </c>
      <c r="W174" s="36" t="str">
        <f t="shared" si="34"/>
        <v/>
      </c>
      <c r="X174" s="36" t="str">
        <f t="shared" si="35"/>
        <v/>
      </c>
      <c r="Y174" s="166" t="str">
        <f t="shared" si="36"/>
        <v/>
      </c>
      <c r="Z174" s="178" t="str">
        <f>IF(OR($B174="",$C174="",$D174="",$E174="",$F174=""),"",$G174/VLOOKUP($F174,Euro!$A:$C,3,FALSE))</f>
        <v/>
      </c>
      <c r="AA174" s="435" t="b">
        <f t="shared" si="37"/>
        <v>0</v>
      </c>
      <c r="AB174" s="222">
        <f t="shared" si="39"/>
        <v>1</v>
      </c>
    </row>
    <row r="175" spans="1:28" x14ac:dyDescent="0.25">
      <c r="A175" s="169">
        <v>166</v>
      </c>
      <c r="B175" s="118"/>
      <c r="C175" s="118"/>
      <c r="D175" s="115"/>
      <c r="E175" s="120"/>
      <c r="F175" s="172"/>
      <c r="G175" s="787" t="str">
        <f t="shared" si="38"/>
        <v/>
      </c>
      <c r="H175" s="41"/>
      <c r="I175" s="41"/>
      <c r="J175" s="40"/>
      <c r="K175" s="159"/>
      <c r="L175" s="40"/>
      <c r="M175" s="40"/>
      <c r="N175" s="160"/>
      <c r="O175" s="194" t="str">
        <f t="shared" si="27"/>
        <v/>
      </c>
      <c r="P175" s="195" t="str">
        <f t="shared" si="28"/>
        <v/>
      </c>
      <c r="Q175" s="158"/>
      <c r="R175" s="36" t="str">
        <f t="shared" si="29"/>
        <v/>
      </c>
      <c r="S175" s="36" t="str">
        <f t="shared" si="30"/>
        <v/>
      </c>
      <c r="T175" s="36" t="str">
        <f t="shared" si="31"/>
        <v/>
      </c>
      <c r="U175" s="36" t="str">
        <f t="shared" si="32"/>
        <v/>
      </c>
      <c r="V175" s="36" t="str">
        <f t="shared" si="33"/>
        <v/>
      </c>
      <c r="W175" s="36" t="str">
        <f t="shared" si="34"/>
        <v/>
      </c>
      <c r="X175" s="36" t="str">
        <f t="shared" si="35"/>
        <v/>
      </c>
      <c r="Y175" s="166" t="str">
        <f t="shared" si="36"/>
        <v/>
      </c>
      <c r="Z175" s="178" t="str">
        <f>IF(OR($B175="",$C175="",$D175="",$E175="",$F175=""),"",$G175/VLOOKUP($F175,Euro!$A:$C,3,FALSE))</f>
        <v/>
      </c>
      <c r="AA175" s="435" t="b">
        <f t="shared" si="37"/>
        <v>0</v>
      </c>
      <c r="AB175" s="222">
        <f t="shared" si="39"/>
        <v>1</v>
      </c>
    </row>
    <row r="176" spans="1:28" x14ac:dyDescent="0.25">
      <c r="A176" s="169">
        <v>167</v>
      </c>
      <c r="B176" s="118"/>
      <c r="C176" s="118"/>
      <c r="D176" s="115"/>
      <c r="E176" s="120"/>
      <c r="F176" s="172"/>
      <c r="G176" s="787" t="str">
        <f t="shared" si="38"/>
        <v/>
      </c>
      <c r="H176" s="41"/>
      <c r="I176" s="41"/>
      <c r="J176" s="40"/>
      <c r="K176" s="159"/>
      <c r="L176" s="40"/>
      <c r="M176" s="40"/>
      <c r="N176" s="160"/>
      <c r="O176" s="194" t="str">
        <f t="shared" si="27"/>
        <v/>
      </c>
      <c r="P176" s="195" t="str">
        <f t="shared" si="28"/>
        <v/>
      </c>
      <c r="Q176" s="158"/>
      <c r="R176" s="36" t="str">
        <f t="shared" si="29"/>
        <v/>
      </c>
      <c r="S176" s="36" t="str">
        <f t="shared" si="30"/>
        <v/>
      </c>
      <c r="T176" s="36" t="str">
        <f t="shared" si="31"/>
        <v/>
      </c>
      <c r="U176" s="36" t="str">
        <f t="shared" si="32"/>
        <v/>
      </c>
      <c r="V176" s="36" t="str">
        <f t="shared" si="33"/>
        <v/>
      </c>
      <c r="W176" s="36" t="str">
        <f t="shared" si="34"/>
        <v/>
      </c>
      <c r="X176" s="36" t="str">
        <f t="shared" si="35"/>
        <v/>
      </c>
      <c r="Y176" s="166" t="str">
        <f t="shared" si="36"/>
        <v/>
      </c>
      <c r="Z176" s="178" t="str">
        <f>IF(OR($B176="",$C176="",$D176="",$E176="",$F176=""),"",$G176/VLOOKUP($F176,Euro!$A:$C,3,FALSE))</f>
        <v/>
      </c>
      <c r="AA176" s="435" t="b">
        <f t="shared" si="37"/>
        <v>0</v>
      </c>
      <c r="AB176" s="222">
        <f t="shared" si="39"/>
        <v>1</v>
      </c>
    </row>
    <row r="177" spans="1:28" x14ac:dyDescent="0.25">
      <c r="A177" s="169">
        <v>168</v>
      </c>
      <c r="B177" s="118"/>
      <c r="C177" s="118"/>
      <c r="D177" s="115"/>
      <c r="E177" s="120"/>
      <c r="F177" s="172"/>
      <c r="G177" s="787" t="str">
        <f t="shared" si="38"/>
        <v/>
      </c>
      <c r="H177" s="41"/>
      <c r="I177" s="41"/>
      <c r="J177" s="40"/>
      <c r="K177" s="159"/>
      <c r="L177" s="40"/>
      <c r="M177" s="40"/>
      <c r="N177" s="160"/>
      <c r="O177" s="194" t="str">
        <f t="shared" si="27"/>
        <v/>
      </c>
      <c r="P177" s="195" t="str">
        <f t="shared" si="28"/>
        <v/>
      </c>
      <c r="Q177" s="158"/>
      <c r="R177" s="36" t="str">
        <f t="shared" si="29"/>
        <v/>
      </c>
      <c r="S177" s="36" t="str">
        <f t="shared" si="30"/>
        <v/>
      </c>
      <c r="T177" s="36" t="str">
        <f t="shared" si="31"/>
        <v/>
      </c>
      <c r="U177" s="36" t="str">
        <f t="shared" si="32"/>
        <v/>
      </c>
      <c r="V177" s="36" t="str">
        <f t="shared" si="33"/>
        <v/>
      </c>
      <c r="W177" s="36" t="str">
        <f t="shared" si="34"/>
        <v/>
      </c>
      <c r="X177" s="36" t="str">
        <f t="shared" si="35"/>
        <v/>
      </c>
      <c r="Y177" s="166" t="str">
        <f t="shared" si="36"/>
        <v/>
      </c>
      <c r="Z177" s="178" t="str">
        <f>IF(OR($B177="",$C177="",$D177="",$E177="",$F177=""),"",$G177/VLOOKUP($F177,Euro!$A:$C,3,FALSE))</f>
        <v/>
      </c>
      <c r="AA177" s="435" t="b">
        <f t="shared" si="37"/>
        <v>0</v>
      </c>
      <c r="AB177" s="222">
        <f t="shared" si="39"/>
        <v>1</v>
      </c>
    </row>
    <row r="178" spans="1:28" x14ac:dyDescent="0.25">
      <c r="A178" s="169">
        <v>169</v>
      </c>
      <c r="B178" s="118"/>
      <c r="C178" s="118"/>
      <c r="D178" s="115"/>
      <c r="E178" s="120"/>
      <c r="F178" s="172"/>
      <c r="G178" s="787" t="str">
        <f t="shared" si="38"/>
        <v/>
      </c>
      <c r="H178" s="41"/>
      <c r="I178" s="41"/>
      <c r="J178" s="40"/>
      <c r="K178" s="159"/>
      <c r="L178" s="40"/>
      <c r="M178" s="40"/>
      <c r="N178" s="160"/>
      <c r="O178" s="194" t="str">
        <f t="shared" si="27"/>
        <v/>
      </c>
      <c r="P178" s="195" t="str">
        <f t="shared" si="28"/>
        <v/>
      </c>
      <c r="Q178" s="158"/>
      <c r="R178" s="36" t="str">
        <f t="shared" si="29"/>
        <v/>
      </c>
      <c r="S178" s="36" t="str">
        <f t="shared" si="30"/>
        <v/>
      </c>
      <c r="T178" s="36" t="str">
        <f t="shared" si="31"/>
        <v/>
      </c>
      <c r="U178" s="36" t="str">
        <f t="shared" si="32"/>
        <v/>
      </c>
      <c r="V178" s="36" t="str">
        <f t="shared" si="33"/>
        <v/>
      </c>
      <c r="W178" s="36" t="str">
        <f t="shared" si="34"/>
        <v/>
      </c>
      <c r="X178" s="36" t="str">
        <f t="shared" si="35"/>
        <v/>
      </c>
      <c r="Y178" s="166" t="str">
        <f t="shared" si="36"/>
        <v/>
      </c>
      <c r="Z178" s="178" t="str">
        <f>IF(OR($B178="",$C178="",$D178="",$E178="",$F178=""),"",$G178/VLOOKUP($F178,Euro!$A:$C,3,FALSE))</f>
        <v/>
      </c>
      <c r="AA178" s="435" t="b">
        <f t="shared" si="37"/>
        <v>0</v>
      </c>
      <c r="AB178" s="222">
        <f t="shared" si="39"/>
        <v>1</v>
      </c>
    </row>
    <row r="179" spans="1:28" x14ac:dyDescent="0.25">
      <c r="A179" s="169">
        <v>170</v>
      </c>
      <c r="B179" s="118"/>
      <c r="C179" s="118"/>
      <c r="D179" s="115"/>
      <c r="E179" s="120"/>
      <c r="F179" s="172"/>
      <c r="G179" s="787" t="str">
        <f t="shared" si="38"/>
        <v/>
      </c>
      <c r="H179" s="41"/>
      <c r="I179" s="41"/>
      <c r="J179" s="40"/>
      <c r="K179" s="159"/>
      <c r="L179" s="40"/>
      <c r="M179" s="40"/>
      <c r="N179" s="160"/>
      <c r="O179" s="194" t="str">
        <f t="shared" si="27"/>
        <v/>
      </c>
      <c r="P179" s="195" t="str">
        <f t="shared" si="28"/>
        <v/>
      </c>
      <c r="Q179" s="158"/>
      <c r="R179" s="36" t="str">
        <f t="shared" si="29"/>
        <v/>
      </c>
      <c r="S179" s="36" t="str">
        <f t="shared" si="30"/>
        <v/>
      </c>
      <c r="T179" s="36" t="str">
        <f t="shared" si="31"/>
        <v/>
      </c>
      <c r="U179" s="36" t="str">
        <f t="shared" si="32"/>
        <v/>
      </c>
      <c r="V179" s="36" t="str">
        <f t="shared" si="33"/>
        <v/>
      </c>
      <c r="W179" s="36" t="str">
        <f t="shared" si="34"/>
        <v/>
      </c>
      <c r="X179" s="36" t="str">
        <f t="shared" si="35"/>
        <v/>
      </c>
      <c r="Y179" s="166" t="str">
        <f t="shared" si="36"/>
        <v/>
      </c>
      <c r="Z179" s="178" t="str">
        <f>IF(OR($B179="",$C179="",$D179="",$E179="",$F179=""),"",$G179/VLOOKUP($F179,Euro!$A:$C,3,FALSE))</f>
        <v/>
      </c>
      <c r="AA179" s="435" t="b">
        <f t="shared" si="37"/>
        <v>0</v>
      </c>
      <c r="AB179" s="222">
        <f t="shared" si="39"/>
        <v>1</v>
      </c>
    </row>
    <row r="180" spans="1:28" x14ac:dyDescent="0.25">
      <c r="A180" s="169">
        <v>171</v>
      </c>
      <c r="B180" s="118"/>
      <c r="C180" s="118"/>
      <c r="D180" s="115"/>
      <c r="E180" s="120"/>
      <c r="F180" s="172"/>
      <c r="G180" s="787" t="str">
        <f t="shared" si="38"/>
        <v/>
      </c>
      <c r="H180" s="41"/>
      <c r="I180" s="41"/>
      <c r="J180" s="40"/>
      <c r="K180" s="159"/>
      <c r="L180" s="40"/>
      <c r="M180" s="40"/>
      <c r="N180" s="160"/>
      <c r="O180" s="194" t="str">
        <f t="shared" si="27"/>
        <v/>
      </c>
      <c r="P180" s="195" t="str">
        <f t="shared" si="28"/>
        <v/>
      </c>
      <c r="Q180" s="158"/>
      <c r="R180" s="36" t="str">
        <f t="shared" si="29"/>
        <v/>
      </c>
      <c r="S180" s="36" t="str">
        <f t="shared" si="30"/>
        <v/>
      </c>
      <c r="T180" s="36" t="str">
        <f t="shared" si="31"/>
        <v/>
      </c>
      <c r="U180" s="36" t="str">
        <f t="shared" si="32"/>
        <v/>
      </c>
      <c r="V180" s="36" t="str">
        <f t="shared" si="33"/>
        <v/>
      </c>
      <c r="W180" s="36" t="str">
        <f t="shared" si="34"/>
        <v/>
      </c>
      <c r="X180" s="36" t="str">
        <f t="shared" si="35"/>
        <v/>
      </c>
      <c r="Y180" s="166" t="str">
        <f t="shared" si="36"/>
        <v/>
      </c>
      <c r="Z180" s="178" t="str">
        <f>IF(OR($B180="",$C180="",$D180="",$E180="",$F180=""),"",$G180/VLOOKUP($F180,Euro!$A:$C,3,FALSE))</f>
        <v/>
      </c>
      <c r="AA180" s="435" t="b">
        <f t="shared" si="37"/>
        <v>0</v>
      </c>
      <c r="AB180" s="222">
        <f t="shared" si="39"/>
        <v>1</v>
      </c>
    </row>
    <row r="181" spans="1:28" x14ac:dyDescent="0.25">
      <c r="A181" s="169">
        <v>172</v>
      </c>
      <c r="B181" s="118"/>
      <c r="C181" s="118"/>
      <c r="D181" s="115"/>
      <c r="E181" s="120"/>
      <c r="F181" s="172"/>
      <c r="G181" s="787" t="str">
        <f t="shared" si="38"/>
        <v/>
      </c>
      <c r="H181" s="41"/>
      <c r="I181" s="41"/>
      <c r="J181" s="40"/>
      <c r="K181" s="159"/>
      <c r="L181" s="40"/>
      <c r="M181" s="40"/>
      <c r="N181" s="160"/>
      <c r="O181" s="194" t="str">
        <f t="shared" si="27"/>
        <v/>
      </c>
      <c r="P181" s="195" t="str">
        <f t="shared" si="28"/>
        <v/>
      </c>
      <c r="Q181" s="158"/>
      <c r="R181" s="36" t="str">
        <f t="shared" si="29"/>
        <v/>
      </c>
      <c r="S181" s="36" t="str">
        <f t="shared" si="30"/>
        <v/>
      </c>
      <c r="T181" s="36" t="str">
        <f t="shared" si="31"/>
        <v/>
      </c>
      <c r="U181" s="36" t="str">
        <f t="shared" si="32"/>
        <v/>
      </c>
      <c r="V181" s="36" t="str">
        <f t="shared" si="33"/>
        <v/>
      </c>
      <c r="W181" s="36" t="str">
        <f t="shared" si="34"/>
        <v/>
      </c>
      <c r="X181" s="36" t="str">
        <f t="shared" si="35"/>
        <v/>
      </c>
      <c r="Y181" s="166" t="str">
        <f t="shared" si="36"/>
        <v/>
      </c>
      <c r="Z181" s="178" t="str">
        <f>IF(OR($B181="",$C181="",$D181="",$E181="",$F181=""),"",$G181/VLOOKUP($F181,Euro!$A:$C,3,FALSE))</f>
        <v/>
      </c>
      <c r="AA181" s="435" t="b">
        <f t="shared" si="37"/>
        <v>0</v>
      </c>
      <c r="AB181" s="222">
        <f t="shared" si="39"/>
        <v>1</v>
      </c>
    </row>
    <row r="182" spans="1:28" x14ac:dyDescent="0.25">
      <c r="A182" s="169">
        <v>173</v>
      </c>
      <c r="B182" s="118"/>
      <c r="C182" s="118"/>
      <c r="D182" s="115"/>
      <c r="E182" s="120"/>
      <c r="F182" s="172"/>
      <c r="G182" s="787" t="str">
        <f t="shared" si="38"/>
        <v/>
      </c>
      <c r="H182" s="41"/>
      <c r="I182" s="41"/>
      <c r="J182" s="40"/>
      <c r="K182" s="159"/>
      <c r="L182" s="40"/>
      <c r="M182" s="40"/>
      <c r="N182" s="160"/>
      <c r="O182" s="194" t="str">
        <f t="shared" si="27"/>
        <v/>
      </c>
      <c r="P182" s="195" t="str">
        <f t="shared" si="28"/>
        <v/>
      </c>
      <c r="Q182" s="158"/>
      <c r="R182" s="36" t="str">
        <f t="shared" si="29"/>
        <v/>
      </c>
      <c r="S182" s="36" t="str">
        <f t="shared" si="30"/>
        <v/>
      </c>
      <c r="T182" s="36" t="str">
        <f t="shared" si="31"/>
        <v/>
      </c>
      <c r="U182" s="36" t="str">
        <f t="shared" si="32"/>
        <v/>
      </c>
      <c r="V182" s="36" t="str">
        <f t="shared" si="33"/>
        <v/>
      </c>
      <c r="W182" s="36" t="str">
        <f t="shared" si="34"/>
        <v/>
      </c>
      <c r="X182" s="36" t="str">
        <f t="shared" si="35"/>
        <v/>
      </c>
      <c r="Y182" s="166" t="str">
        <f t="shared" si="36"/>
        <v/>
      </c>
      <c r="Z182" s="178" t="str">
        <f>IF(OR($B182="",$C182="",$D182="",$E182="",$F182=""),"",$G182/VLOOKUP($F182,Euro!$A:$C,3,FALSE))</f>
        <v/>
      </c>
      <c r="AA182" s="435" t="b">
        <f t="shared" si="37"/>
        <v>0</v>
      </c>
      <c r="AB182" s="222">
        <f t="shared" si="39"/>
        <v>1</v>
      </c>
    </row>
    <row r="183" spans="1:28" x14ac:dyDescent="0.25">
      <c r="A183" s="169">
        <v>174</v>
      </c>
      <c r="B183" s="118"/>
      <c r="C183" s="118"/>
      <c r="D183" s="115"/>
      <c r="E183" s="120"/>
      <c r="F183" s="172"/>
      <c r="G183" s="787" t="str">
        <f t="shared" si="38"/>
        <v/>
      </c>
      <c r="H183" s="41"/>
      <c r="I183" s="41"/>
      <c r="J183" s="40"/>
      <c r="K183" s="159"/>
      <c r="L183" s="40"/>
      <c r="M183" s="40"/>
      <c r="N183" s="160"/>
      <c r="O183" s="194" t="str">
        <f t="shared" si="27"/>
        <v/>
      </c>
      <c r="P183" s="195" t="str">
        <f t="shared" si="28"/>
        <v/>
      </c>
      <c r="Q183" s="158"/>
      <c r="R183" s="36" t="str">
        <f t="shared" si="29"/>
        <v/>
      </c>
      <c r="S183" s="36" t="str">
        <f t="shared" si="30"/>
        <v/>
      </c>
      <c r="T183" s="36" t="str">
        <f t="shared" si="31"/>
        <v/>
      </c>
      <c r="U183" s="36" t="str">
        <f t="shared" si="32"/>
        <v/>
      </c>
      <c r="V183" s="36" t="str">
        <f t="shared" si="33"/>
        <v/>
      </c>
      <c r="W183" s="36" t="str">
        <f t="shared" si="34"/>
        <v/>
      </c>
      <c r="X183" s="36" t="str">
        <f t="shared" si="35"/>
        <v/>
      </c>
      <c r="Y183" s="166" t="str">
        <f t="shared" si="36"/>
        <v/>
      </c>
      <c r="Z183" s="178" t="str">
        <f>IF(OR($B183="",$C183="",$D183="",$E183="",$F183=""),"",$G183/VLOOKUP($F183,Euro!$A:$C,3,FALSE))</f>
        <v/>
      </c>
      <c r="AA183" s="435" t="b">
        <f t="shared" si="37"/>
        <v>0</v>
      </c>
      <c r="AB183" s="222">
        <f t="shared" si="39"/>
        <v>1</v>
      </c>
    </row>
    <row r="184" spans="1:28" x14ac:dyDescent="0.25">
      <c r="A184" s="169">
        <v>175</v>
      </c>
      <c r="B184" s="118"/>
      <c r="C184" s="118"/>
      <c r="D184" s="115"/>
      <c r="E184" s="120"/>
      <c r="F184" s="172"/>
      <c r="G184" s="787" t="str">
        <f t="shared" si="38"/>
        <v/>
      </c>
      <c r="H184" s="41"/>
      <c r="I184" s="41"/>
      <c r="J184" s="40"/>
      <c r="K184" s="159"/>
      <c r="L184" s="40"/>
      <c r="M184" s="40"/>
      <c r="N184" s="160"/>
      <c r="O184" s="194" t="str">
        <f t="shared" si="27"/>
        <v/>
      </c>
      <c r="P184" s="195" t="str">
        <f t="shared" si="28"/>
        <v/>
      </c>
      <c r="Q184" s="158"/>
      <c r="R184" s="36" t="str">
        <f t="shared" si="29"/>
        <v/>
      </c>
      <c r="S184" s="36" t="str">
        <f t="shared" si="30"/>
        <v/>
      </c>
      <c r="T184" s="36" t="str">
        <f t="shared" si="31"/>
        <v/>
      </c>
      <c r="U184" s="36" t="str">
        <f t="shared" si="32"/>
        <v/>
      </c>
      <c r="V184" s="36" t="str">
        <f t="shared" si="33"/>
        <v/>
      </c>
      <c r="W184" s="36" t="str">
        <f t="shared" si="34"/>
        <v/>
      </c>
      <c r="X184" s="36" t="str">
        <f t="shared" si="35"/>
        <v/>
      </c>
      <c r="Y184" s="166" t="str">
        <f t="shared" si="36"/>
        <v/>
      </c>
      <c r="Z184" s="178" t="str">
        <f>IF(OR($B184="",$C184="",$D184="",$E184="",$F184=""),"",$G184/VLOOKUP($F184,Euro!$A:$C,3,FALSE))</f>
        <v/>
      </c>
      <c r="AA184" s="435" t="b">
        <f t="shared" si="37"/>
        <v>0</v>
      </c>
      <c r="AB184" s="222">
        <f t="shared" si="39"/>
        <v>1</v>
      </c>
    </row>
    <row r="185" spans="1:28" x14ac:dyDescent="0.25">
      <c r="A185" s="169">
        <v>176</v>
      </c>
      <c r="B185" s="118"/>
      <c r="C185" s="118"/>
      <c r="D185" s="115"/>
      <c r="E185" s="120"/>
      <c r="F185" s="172"/>
      <c r="G185" s="787" t="str">
        <f t="shared" si="38"/>
        <v/>
      </c>
      <c r="H185" s="41"/>
      <c r="I185" s="41"/>
      <c r="J185" s="40"/>
      <c r="K185" s="159"/>
      <c r="L185" s="40"/>
      <c r="M185" s="40"/>
      <c r="N185" s="160"/>
      <c r="O185" s="194" t="str">
        <f t="shared" si="27"/>
        <v/>
      </c>
      <c r="P185" s="195" t="str">
        <f t="shared" si="28"/>
        <v/>
      </c>
      <c r="Q185" s="158"/>
      <c r="R185" s="36" t="str">
        <f t="shared" si="29"/>
        <v/>
      </c>
      <c r="S185" s="36" t="str">
        <f t="shared" si="30"/>
        <v/>
      </c>
      <c r="T185" s="36" t="str">
        <f t="shared" si="31"/>
        <v/>
      </c>
      <c r="U185" s="36" t="str">
        <f t="shared" si="32"/>
        <v/>
      </c>
      <c r="V185" s="36" t="str">
        <f t="shared" si="33"/>
        <v/>
      </c>
      <c r="W185" s="36" t="str">
        <f t="shared" si="34"/>
        <v/>
      </c>
      <c r="X185" s="36" t="str">
        <f t="shared" si="35"/>
        <v/>
      </c>
      <c r="Y185" s="166" t="str">
        <f t="shared" si="36"/>
        <v/>
      </c>
      <c r="Z185" s="178" t="str">
        <f>IF(OR($B185="",$C185="",$D185="",$E185="",$F185=""),"",$G185/VLOOKUP($F185,Euro!$A:$C,3,FALSE))</f>
        <v/>
      </c>
      <c r="AA185" s="435" t="b">
        <f t="shared" si="37"/>
        <v>0</v>
      </c>
      <c r="AB185" s="222">
        <f t="shared" si="39"/>
        <v>1</v>
      </c>
    </row>
    <row r="186" spans="1:28" x14ac:dyDescent="0.25">
      <c r="A186" s="169">
        <v>177</v>
      </c>
      <c r="B186" s="118"/>
      <c r="C186" s="118"/>
      <c r="D186" s="115"/>
      <c r="E186" s="120"/>
      <c r="F186" s="172"/>
      <c r="G186" s="787" t="str">
        <f t="shared" si="38"/>
        <v/>
      </c>
      <c r="H186" s="41"/>
      <c r="I186" s="41"/>
      <c r="J186" s="40"/>
      <c r="K186" s="159"/>
      <c r="L186" s="40"/>
      <c r="M186" s="40"/>
      <c r="N186" s="160"/>
      <c r="O186" s="194" t="str">
        <f t="shared" si="27"/>
        <v/>
      </c>
      <c r="P186" s="195" t="str">
        <f t="shared" si="28"/>
        <v/>
      </c>
      <c r="Q186" s="158"/>
      <c r="R186" s="36" t="str">
        <f t="shared" si="29"/>
        <v/>
      </c>
      <c r="S186" s="36" t="str">
        <f t="shared" si="30"/>
        <v/>
      </c>
      <c r="T186" s="36" t="str">
        <f t="shared" si="31"/>
        <v/>
      </c>
      <c r="U186" s="36" t="str">
        <f t="shared" si="32"/>
        <v/>
      </c>
      <c r="V186" s="36" t="str">
        <f t="shared" si="33"/>
        <v/>
      </c>
      <c r="W186" s="36" t="str">
        <f t="shared" si="34"/>
        <v/>
      </c>
      <c r="X186" s="36" t="str">
        <f t="shared" si="35"/>
        <v/>
      </c>
      <c r="Y186" s="166" t="str">
        <f t="shared" si="36"/>
        <v/>
      </c>
      <c r="Z186" s="178" t="str">
        <f>IF(OR($B186="",$C186="",$D186="",$E186="",$F186=""),"",$G186/VLOOKUP($F186,Euro!$A:$C,3,FALSE))</f>
        <v/>
      </c>
      <c r="AA186" s="435" t="b">
        <f t="shared" si="37"/>
        <v>0</v>
      </c>
      <c r="AB186" s="222">
        <f t="shared" si="39"/>
        <v>1</v>
      </c>
    </row>
    <row r="187" spans="1:28" x14ac:dyDescent="0.25">
      <c r="A187" s="169">
        <v>178</v>
      </c>
      <c r="B187" s="118"/>
      <c r="C187" s="118"/>
      <c r="D187" s="115"/>
      <c r="E187" s="120"/>
      <c r="F187" s="172"/>
      <c r="G187" s="787" t="str">
        <f t="shared" si="38"/>
        <v/>
      </c>
      <c r="H187" s="41"/>
      <c r="I187" s="41"/>
      <c r="J187" s="40"/>
      <c r="K187" s="159"/>
      <c r="L187" s="40"/>
      <c r="M187" s="40"/>
      <c r="N187" s="160"/>
      <c r="O187" s="194" t="str">
        <f t="shared" si="27"/>
        <v/>
      </c>
      <c r="P187" s="195" t="str">
        <f t="shared" si="28"/>
        <v/>
      </c>
      <c r="Q187" s="158"/>
      <c r="R187" s="36" t="str">
        <f t="shared" si="29"/>
        <v/>
      </c>
      <c r="S187" s="36" t="str">
        <f t="shared" si="30"/>
        <v/>
      </c>
      <c r="T187" s="36" t="str">
        <f t="shared" si="31"/>
        <v/>
      </c>
      <c r="U187" s="36" t="str">
        <f t="shared" si="32"/>
        <v/>
      </c>
      <c r="V187" s="36" t="str">
        <f t="shared" si="33"/>
        <v/>
      </c>
      <c r="W187" s="36" t="str">
        <f t="shared" si="34"/>
        <v/>
      </c>
      <c r="X187" s="36" t="str">
        <f t="shared" si="35"/>
        <v/>
      </c>
      <c r="Y187" s="166" t="str">
        <f t="shared" si="36"/>
        <v/>
      </c>
      <c r="Z187" s="178" t="str">
        <f>IF(OR($B187="",$C187="",$D187="",$E187="",$F187=""),"",$G187/VLOOKUP($F187,Euro!$A:$C,3,FALSE))</f>
        <v/>
      </c>
      <c r="AA187" s="435" t="b">
        <f t="shared" si="37"/>
        <v>0</v>
      </c>
      <c r="AB187" s="222">
        <f t="shared" si="39"/>
        <v>1</v>
      </c>
    </row>
    <row r="188" spans="1:28" x14ac:dyDescent="0.25">
      <c r="A188" s="169">
        <v>179</v>
      </c>
      <c r="B188" s="118"/>
      <c r="C188" s="118"/>
      <c r="D188" s="115"/>
      <c r="E188" s="120"/>
      <c r="F188" s="172"/>
      <c r="G188" s="787" t="str">
        <f t="shared" si="38"/>
        <v/>
      </c>
      <c r="H188" s="41"/>
      <c r="I188" s="41"/>
      <c r="J188" s="40"/>
      <c r="K188" s="159"/>
      <c r="L188" s="40"/>
      <c r="M188" s="40"/>
      <c r="N188" s="160"/>
      <c r="O188" s="194" t="str">
        <f t="shared" si="27"/>
        <v/>
      </c>
      <c r="P188" s="195" t="str">
        <f t="shared" si="28"/>
        <v/>
      </c>
      <c r="Q188" s="158"/>
      <c r="R188" s="36" t="str">
        <f t="shared" si="29"/>
        <v/>
      </c>
      <c r="S188" s="36" t="str">
        <f t="shared" si="30"/>
        <v/>
      </c>
      <c r="T188" s="36" t="str">
        <f t="shared" si="31"/>
        <v/>
      </c>
      <c r="U188" s="36" t="str">
        <f t="shared" si="32"/>
        <v/>
      </c>
      <c r="V188" s="36" t="str">
        <f t="shared" si="33"/>
        <v/>
      </c>
      <c r="W188" s="36" t="str">
        <f t="shared" si="34"/>
        <v/>
      </c>
      <c r="X188" s="36" t="str">
        <f t="shared" si="35"/>
        <v/>
      </c>
      <c r="Y188" s="166" t="str">
        <f t="shared" si="36"/>
        <v/>
      </c>
      <c r="Z188" s="178" t="str">
        <f>IF(OR($B188="",$C188="",$D188="",$E188="",$F188=""),"",$G188/VLOOKUP($F188,Euro!$A:$C,3,FALSE))</f>
        <v/>
      </c>
      <c r="AA188" s="435" t="b">
        <f t="shared" si="37"/>
        <v>0</v>
      </c>
      <c r="AB188" s="222">
        <f t="shared" si="39"/>
        <v>1</v>
      </c>
    </row>
    <row r="189" spans="1:28" x14ac:dyDescent="0.25">
      <c r="A189" s="169">
        <v>180</v>
      </c>
      <c r="B189" s="118"/>
      <c r="C189" s="118"/>
      <c r="D189" s="115"/>
      <c r="E189" s="120"/>
      <c r="F189" s="172"/>
      <c r="G189" s="787" t="str">
        <f t="shared" si="38"/>
        <v/>
      </c>
      <c r="H189" s="41"/>
      <c r="I189" s="41"/>
      <c r="J189" s="40"/>
      <c r="K189" s="159"/>
      <c r="L189" s="40"/>
      <c r="M189" s="40"/>
      <c r="N189" s="160"/>
      <c r="O189" s="194" t="str">
        <f t="shared" si="27"/>
        <v/>
      </c>
      <c r="P189" s="195" t="str">
        <f t="shared" si="28"/>
        <v/>
      </c>
      <c r="Q189" s="158"/>
      <c r="R189" s="36" t="str">
        <f t="shared" si="29"/>
        <v/>
      </c>
      <c r="S189" s="36" t="str">
        <f t="shared" si="30"/>
        <v/>
      </c>
      <c r="T189" s="36" t="str">
        <f t="shared" si="31"/>
        <v/>
      </c>
      <c r="U189" s="36" t="str">
        <f t="shared" si="32"/>
        <v/>
      </c>
      <c r="V189" s="36" t="str">
        <f t="shared" si="33"/>
        <v/>
      </c>
      <c r="W189" s="36" t="str">
        <f t="shared" si="34"/>
        <v/>
      </c>
      <c r="X189" s="36" t="str">
        <f t="shared" si="35"/>
        <v/>
      </c>
      <c r="Y189" s="166" t="str">
        <f t="shared" si="36"/>
        <v/>
      </c>
      <c r="Z189" s="178" t="str">
        <f>IF(OR($B189="",$C189="",$D189="",$E189="",$F189=""),"",$G189/VLOOKUP($F189,Euro!$A:$C,3,FALSE))</f>
        <v/>
      </c>
      <c r="AA189" s="435" t="b">
        <f t="shared" si="37"/>
        <v>0</v>
      </c>
      <c r="AB189" s="222">
        <f t="shared" si="39"/>
        <v>1</v>
      </c>
    </row>
    <row r="190" spans="1:28" x14ac:dyDescent="0.25">
      <c r="A190" s="169">
        <v>181</v>
      </c>
      <c r="B190" s="118"/>
      <c r="C190" s="118"/>
      <c r="D190" s="115"/>
      <c r="E190" s="120"/>
      <c r="F190" s="172"/>
      <c r="G190" s="787" t="str">
        <f t="shared" si="38"/>
        <v/>
      </c>
      <c r="H190" s="41"/>
      <c r="I190" s="41"/>
      <c r="J190" s="40"/>
      <c r="K190" s="159"/>
      <c r="L190" s="40"/>
      <c r="M190" s="40"/>
      <c r="N190" s="160"/>
      <c r="O190" s="194" t="str">
        <f t="shared" si="27"/>
        <v/>
      </c>
      <c r="P190" s="195" t="str">
        <f t="shared" si="28"/>
        <v/>
      </c>
      <c r="Q190" s="158"/>
      <c r="R190" s="36" t="str">
        <f t="shared" si="29"/>
        <v/>
      </c>
      <c r="S190" s="36" t="str">
        <f t="shared" si="30"/>
        <v/>
      </c>
      <c r="T190" s="36" t="str">
        <f t="shared" si="31"/>
        <v/>
      </c>
      <c r="U190" s="36" t="str">
        <f t="shared" si="32"/>
        <v/>
      </c>
      <c r="V190" s="36" t="str">
        <f t="shared" si="33"/>
        <v/>
      </c>
      <c r="W190" s="36" t="str">
        <f t="shared" si="34"/>
        <v/>
      </c>
      <c r="X190" s="36" t="str">
        <f t="shared" si="35"/>
        <v/>
      </c>
      <c r="Y190" s="166" t="str">
        <f t="shared" si="36"/>
        <v/>
      </c>
      <c r="Z190" s="178" t="str">
        <f>IF(OR($B190="",$C190="",$D190="",$E190="",$F190=""),"",$G190/VLOOKUP($F190,Euro!$A:$C,3,FALSE))</f>
        <v/>
      </c>
      <c r="AA190" s="435" t="b">
        <f t="shared" si="37"/>
        <v>0</v>
      </c>
      <c r="AB190" s="222">
        <f t="shared" si="39"/>
        <v>1</v>
      </c>
    </row>
    <row r="191" spans="1:28" x14ac:dyDescent="0.25">
      <c r="A191" s="169">
        <v>182</v>
      </c>
      <c r="B191" s="118"/>
      <c r="C191" s="118"/>
      <c r="D191" s="115"/>
      <c r="E191" s="120"/>
      <c r="F191" s="172"/>
      <c r="G191" s="787" t="str">
        <f t="shared" si="38"/>
        <v/>
      </c>
      <c r="H191" s="41"/>
      <c r="I191" s="41"/>
      <c r="J191" s="40"/>
      <c r="K191" s="159"/>
      <c r="L191" s="40"/>
      <c r="M191" s="40"/>
      <c r="N191" s="160"/>
      <c r="O191" s="194" t="str">
        <f t="shared" si="27"/>
        <v/>
      </c>
      <c r="P191" s="195" t="str">
        <f t="shared" si="28"/>
        <v/>
      </c>
      <c r="Q191" s="158"/>
      <c r="R191" s="36" t="str">
        <f t="shared" si="29"/>
        <v/>
      </c>
      <c r="S191" s="36" t="str">
        <f t="shared" si="30"/>
        <v/>
      </c>
      <c r="T191" s="36" t="str">
        <f t="shared" si="31"/>
        <v/>
      </c>
      <c r="U191" s="36" t="str">
        <f t="shared" si="32"/>
        <v/>
      </c>
      <c r="V191" s="36" t="str">
        <f t="shared" si="33"/>
        <v/>
      </c>
      <c r="W191" s="36" t="str">
        <f t="shared" si="34"/>
        <v/>
      </c>
      <c r="X191" s="36" t="str">
        <f t="shared" si="35"/>
        <v/>
      </c>
      <c r="Y191" s="166" t="str">
        <f t="shared" si="36"/>
        <v/>
      </c>
      <c r="Z191" s="178" t="str">
        <f>IF(OR($B191="",$C191="",$D191="",$E191="",$F191=""),"",$G191/VLOOKUP($F191,Euro!$A:$C,3,FALSE))</f>
        <v/>
      </c>
      <c r="AA191" s="435" t="b">
        <f t="shared" si="37"/>
        <v>0</v>
      </c>
      <c r="AB191" s="222">
        <f t="shared" si="39"/>
        <v>1</v>
      </c>
    </row>
    <row r="192" spans="1:28" x14ac:dyDescent="0.25">
      <c r="A192" s="169">
        <v>183</v>
      </c>
      <c r="B192" s="118"/>
      <c r="C192" s="118"/>
      <c r="D192" s="115"/>
      <c r="E192" s="120"/>
      <c r="F192" s="172"/>
      <c r="G192" s="787" t="str">
        <f t="shared" si="38"/>
        <v/>
      </c>
      <c r="H192" s="41"/>
      <c r="I192" s="41"/>
      <c r="J192" s="40"/>
      <c r="K192" s="159"/>
      <c r="L192" s="40"/>
      <c r="M192" s="40"/>
      <c r="N192" s="160"/>
      <c r="O192" s="194" t="str">
        <f t="shared" si="27"/>
        <v/>
      </c>
      <c r="P192" s="195" t="str">
        <f t="shared" si="28"/>
        <v/>
      </c>
      <c r="Q192" s="158"/>
      <c r="R192" s="36" t="str">
        <f t="shared" si="29"/>
        <v/>
      </c>
      <c r="S192" s="36" t="str">
        <f t="shared" si="30"/>
        <v/>
      </c>
      <c r="T192" s="36" t="str">
        <f t="shared" si="31"/>
        <v/>
      </c>
      <c r="U192" s="36" t="str">
        <f t="shared" si="32"/>
        <v/>
      </c>
      <c r="V192" s="36" t="str">
        <f t="shared" si="33"/>
        <v/>
      </c>
      <c r="W192" s="36" t="str">
        <f t="shared" si="34"/>
        <v/>
      </c>
      <c r="X192" s="36" t="str">
        <f t="shared" si="35"/>
        <v/>
      </c>
      <c r="Y192" s="166" t="str">
        <f t="shared" si="36"/>
        <v/>
      </c>
      <c r="Z192" s="178" t="str">
        <f>IF(OR($B192="",$C192="",$D192="",$E192="",$F192=""),"",$G192/VLOOKUP($F192,Euro!$A:$C,3,FALSE))</f>
        <v/>
      </c>
      <c r="AA192" s="435" t="b">
        <f t="shared" si="37"/>
        <v>0</v>
      </c>
      <c r="AB192" s="222">
        <f t="shared" si="39"/>
        <v>1</v>
      </c>
    </row>
    <row r="193" spans="1:28" x14ac:dyDescent="0.25">
      <c r="A193" s="169">
        <v>184</v>
      </c>
      <c r="B193" s="118"/>
      <c r="C193" s="118"/>
      <c r="D193" s="115"/>
      <c r="E193" s="120"/>
      <c r="F193" s="172"/>
      <c r="G193" s="787" t="str">
        <f t="shared" si="38"/>
        <v/>
      </c>
      <c r="H193" s="41"/>
      <c r="I193" s="41"/>
      <c r="J193" s="40"/>
      <c r="K193" s="159"/>
      <c r="L193" s="40"/>
      <c r="M193" s="40"/>
      <c r="N193" s="160"/>
      <c r="O193" s="194" t="str">
        <f t="shared" si="27"/>
        <v/>
      </c>
      <c r="P193" s="195" t="str">
        <f t="shared" si="28"/>
        <v/>
      </c>
      <c r="Q193" s="158"/>
      <c r="R193" s="36" t="str">
        <f t="shared" si="29"/>
        <v/>
      </c>
      <c r="S193" s="36" t="str">
        <f t="shared" si="30"/>
        <v/>
      </c>
      <c r="T193" s="36" t="str">
        <f t="shared" si="31"/>
        <v/>
      </c>
      <c r="U193" s="36" t="str">
        <f t="shared" si="32"/>
        <v/>
      </c>
      <c r="V193" s="36" t="str">
        <f t="shared" si="33"/>
        <v/>
      </c>
      <c r="W193" s="36" t="str">
        <f t="shared" si="34"/>
        <v/>
      </c>
      <c r="X193" s="36" t="str">
        <f t="shared" si="35"/>
        <v/>
      </c>
      <c r="Y193" s="166" t="str">
        <f t="shared" si="36"/>
        <v/>
      </c>
      <c r="Z193" s="178" t="str">
        <f>IF(OR($B193="",$C193="",$D193="",$E193="",$F193=""),"",$G193/VLOOKUP($F193,Euro!$A:$C,3,FALSE))</f>
        <v/>
      </c>
      <c r="AA193" s="435" t="b">
        <f t="shared" si="37"/>
        <v>0</v>
      </c>
      <c r="AB193" s="222">
        <f t="shared" si="39"/>
        <v>1</v>
      </c>
    </row>
    <row r="194" spans="1:28" x14ac:dyDescent="0.25">
      <c r="A194" s="169">
        <v>185</v>
      </c>
      <c r="B194" s="118"/>
      <c r="C194" s="118"/>
      <c r="D194" s="115"/>
      <c r="E194" s="120"/>
      <c r="F194" s="172"/>
      <c r="G194" s="787" t="str">
        <f t="shared" si="38"/>
        <v/>
      </c>
      <c r="H194" s="41"/>
      <c r="I194" s="41"/>
      <c r="J194" s="40"/>
      <c r="K194" s="159"/>
      <c r="L194" s="40"/>
      <c r="M194" s="40"/>
      <c r="N194" s="160"/>
      <c r="O194" s="194" t="str">
        <f t="shared" si="27"/>
        <v/>
      </c>
      <c r="P194" s="195" t="str">
        <f t="shared" si="28"/>
        <v/>
      </c>
      <c r="Q194" s="158"/>
      <c r="R194" s="36" t="str">
        <f t="shared" si="29"/>
        <v/>
      </c>
      <c r="S194" s="36" t="str">
        <f t="shared" si="30"/>
        <v/>
      </c>
      <c r="T194" s="36" t="str">
        <f t="shared" si="31"/>
        <v/>
      </c>
      <c r="U194" s="36" t="str">
        <f t="shared" si="32"/>
        <v/>
      </c>
      <c r="V194" s="36" t="str">
        <f t="shared" si="33"/>
        <v/>
      </c>
      <c r="W194" s="36" t="str">
        <f t="shared" si="34"/>
        <v/>
      </c>
      <c r="X194" s="36" t="str">
        <f t="shared" si="35"/>
        <v/>
      </c>
      <c r="Y194" s="166" t="str">
        <f t="shared" si="36"/>
        <v/>
      </c>
      <c r="Z194" s="178" t="str">
        <f>IF(OR($B194="",$C194="",$D194="",$E194="",$F194=""),"",$G194/VLOOKUP($F194,Euro!$A:$C,3,FALSE))</f>
        <v/>
      </c>
      <c r="AA194" s="435" t="b">
        <f t="shared" si="37"/>
        <v>0</v>
      </c>
      <c r="AB194" s="222">
        <f t="shared" si="39"/>
        <v>1</v>
      </c>
    </row>
    <row r="195" spans="1:28" x14ac:dyDescent="0.25">
      <c r="A195" s="169">
        <v>186</v>
      </c>
      <c r="B195" s="118"/>
      <c r="C195" s="118"/>
      <c r="D195" s="115"/>
      <c r="E195" s="120"/>
      <c r="F195" s="172"/>
      <c r="G195" s="787" t="str">
        <f t="shared" si="38"/>
        <v/>
      </c>
      <c r="H195" s="41"/>
      <c r="I195" s="41"/>
      <c r="J195" s="40"/>
      <c r="K195" s="159"/>
      <c r="L195" s="40"/>
      <c r="M195" s="40"/>
      <c r="N195" s="160"/>
      <c r="O195" s="194" t="str">
        <f t="shared" si="27"/>
        <v/>
      </c>
      <c r="P195" s="195" t="str">
        <f t="shared" si="28"/>
        <v/>
      </c>
      <c r="Q195" s="158"/>
      <c r="R195" s="36" t="str">
        <f t="shared" si="29"/>
        <v/>
      </c>
      <c r="S195" s="36" t="str">
        <f t="shared" si="30"/>
        <v/>
      </c>
      <c r="T195" s="36" t="str">
        <f t="shared" si="31"/>
        <v/>
      </c>
      <c r="U195" s="36" t="str">
        <f t="shared" si="32"/>
        <v/>
      </c>
      <c r="V195" s="36" t="str">
        <f t="shared" si="33"/>
        <v/>
      </c>
      <c r="W195" s="36" t="str">
        <f t="shared" si="34"/>
        <v/>
      </c>
      <c r="X195" s="36" t="str">
        <f t="shared" si="35"/>
        <v/>
      </c>
      <c r="Y195" s="166" t="str">
        <f t="shared" si="36"/>
        <v/>
      </c>
      <c r="Z195" s="178" t="str">
        <f>IF(OR($B195="",$C195="",$D195="",$E195="",$F195=""),"",$G195/VLOOKUP($F195,Euro!$A:$C,3,FALSE))</f>
        <v/>
      </c>
      <c r="AA195" s="435" t="b">
        <f t="shared" si="37"/>
        <v>0</v>
      </c>
      <c r="AB195" s="222">
        <f t="shared" si="39"/>
        <v>1</v>
      </c>
    </row>
    <row r="196" spans="1:28" x14ac:dyDescent="0.25">
      <c r="A196" s="169">
        <v>187</v>
      </c>
      <c r="B196" s="118"/>
      <c r="C196" s="118"/>
      <c r="D196" s="115"/>
      <c r="E196" s="120"/>
      <c r="F196" s="172"/>
      <c r="G196" s="787" t="str">
        <f t="shared" si="38"/>
        <v/>
      </c>
      <c r="H196" s="41"/>
      <c r="I196" s="41"/>
      <c r="J196" s="40"/>
      <c r="K196" s="159"/>
      <c r="L196" s="40"/>
      <c r="M196" s="40"/>
      <c r="N196" s="160"/>
      <c r="O196" s="194" t="str">
        <f t="shared" si="27"/>
        <v/>
      </c>
      <c r="P196" s="195" t="str">
        <f t="shared" si="28"/>
        <v/>
      </c>
      <c r="Q196" s="158"/>
      <c r="R196" s="36" t="str">
        <f t="shared" si="29"/>
        <v/>
      </c>
      <c r="S196" s="36" t="str">
        <f t="shared" si="30"/>
        <v/>
      </c>
      <c r="T196" s="36" t="str">
        <f t="shared" si="31"/>
        <v/>
      </c>
      <c r="U196" s="36" t="str">
        <f t="shared" si="32"/>
        <v/>
      </c>
      <c r="V196" s="36" t="str">
        <f t="shared" si="33"/>
        <v/>
      </c>
      <c r="W196" s="36" t="str">
        <f t="shared" si="34"/>
        <v/>
      </c>
      <c r="X196" s="36" t="str">
        <f t="shared" si="35"/>
        <v/>
      </c>
      <c r="Y196" s="166" t="str">
        <f t="shared" si="36"/>
        <v/>
      </c>
      <c r="Z196" s="178" t="str">
        <f>IF(OR($B196="",$C196="",$D196="",$E196="",$F196=""),"",$G196/VLOOKUP($F196,Euro!$A:$C,3,FALSE))</f>
        <v/>
      </c>
      <c r="AA196" s="435" t="b">
        <f t="shared" si="37"/>
        <v>0</v>
      </c>
      <c r="AB196" s="222">
        <f t="shared" si="39"/>
        <v>1</v>
      </c>
    </row>
    <row r="197" spans="1:28" x14ac:dyDescent="0.25">
      <c r="A197" s="169">
        <v>188</v>
      </c>
      <c r="B197" s="118"/>
      <c r="C197" s="118"/>
      <c r="D197" s="115"/>
      <c r="E197" s="120"/>
      <c r="F197" s="172"/>
      <c r="G197" s="787" t="str">
        <f t="shared" si="38"/>
        <v/>
      </c>
      <c r="H197" s="41"/>
      <c r="I197" s="41"/>
      <c r="J197" s="40"/>
      <c r="K197" s="159"/>
      <c r="L197" s="40"/>
      <c r="M197" s="40"/>
      <c r="N197" s="160"/>
      <c r="O197" s="194" t="str">
        <f t="shared" si="27"/>
        <v/>
      </c>
      <c r="P197" s="195" t="str">
        <f t="shared" si="28"/>
        <v/>
      </c>
      <c r="Q197" s="158"/>
      <c r="R197" s="36" t="str">
        <f t="shared" si="29"/>
        <v/>
      </c>
      <c r="S197" s="36" t="str">
        <f t="shared" si="30"/>
        <v/>
      </c>
      <c r="T197" s="36" t="str">
        <f t="shared" si="31"/>
        <v/>
      </c>
      <c r="U197" s="36" t="str">
        <f t="shared" si="32"/>
        <v/>
      </c>
      <c r="V197" s="36" t="str">
        <f t="shared" si="33"/>
        <v/>
      </c>
      <c r="W197" s="36" t="str">
        <f t="shared" si="34"/>
        <v/>
      </c>
      <c r="X197" s="36" t="str">
        <f t="shared" si="35"/>
        <v/>
      </c>
      <c r="Y197" s="166" t="str">
        <f t="shared" si="36"/>
        <v/>
      </c>
      <c r="Z197" s="178" t="str">
        <f>IF(OR($B197="",$C197="",$D197="",$E197="",$F197=""),"",$G197/VLOOKUP($F197,Euro!$A:$C,3,FALSE))</f>
        <v/>
      </c>
      <c r="AA197" s="435" t="b">
        <f t="shared" si="37"/>
        <v>0</v>
      </c>
      <c r="AB197" s="222">
        <f t="shared" si="39"/>
        <v>1</v>
      </c>
    </row>
    <row r="198" spans="1:28" x14ac:dyDescent="0.25">
      <c r="A198" s="169">
        <v>189</v>
      </c>
      <c r="B198" s="118"/>
      <c r="C198" s="118"/>
      <c r="D198" s="115"/>
      <c r="E198" s="120"/>
      <c r="F198" s="172"/>
      <c r="G198" s="787" t="str">
        <f t="shared" si="38"/>
        <v/>
      </c>
      <c r="H198" s="41"/>
      <c r="I198" s="41"/>
      <c r="J198" s="40"/>
      <c r="K198" s="159"/>
      <c r="L198" s="40"/>
      <c r="M198" s="40"/>
      <c r="N198" s="160"/>
      <c r="O198" s="194" t="str">
        <f t="shared" si="27"/>
        <v/>
      </c>
      <c r="P198" s="195" t="str">
        <f t="shared" si="28"/>
        <v/>
      </c>
      <c r="Q198" s="158"/>
      <c r="R198" s="36" t="str">
        <f t="shared" si="29"/>
        <v/>
      </c>
      <c r="S198" s="36" t="str">
        <f t="shared" si="30"/>
        <v/>
      </c>
      <c r="T198" s="36" t="str">
        <f t="shared" si="31"/>
        <v/>
      </c>
      <c r="U198" s="36" t="str">
        <f t="shared" si="32"/>
        <v/>
      </c>
      <c r="V198" s="36" t="str">
        <f t="shared" si="33"/>
        <v/>
      </c>
      <c r="W198" s="36" t="str">
        <f t="shared" si="34"/>
        <v/>
      </c>
      <c r="X198" s="36" t="str">
        <f t="shared" si="35"/>
        <v/>
      </c>
      <c r="Y198" s="166" t="str">
        <f t="shared" si="36"/>
        <v/>
      </c>
      <c r="Z198" s="178" t="str">
        <f>IF(OR($B198="",$C198="",$D198="",$E198="",$F198=""),"",$G198/VLOOKUP($F198,Euro!$A:$C,3,FALSE))</f>
        <v/>
      </c>
      <c r="AA198" s="435" t="b">
        <f t="shared" si="37"/>
        <v>0</v>
      </c>
      <c r="AB198" s="222">
        <f t="shared" si="39"/>
        <v>1</v>
      </c>
    </row>
    <row r="199" spans="1:28" x14ac:dyDescent="0.25">
      <c r="A199" s="169">
        <v>190</v>
      </c>
      <c r="B199" s="118"/>
      <c r="C199" s="118"/>
      <c r="D199" s="115"/>
      <c r="E199" s="120"/>
      <c r="F199" s="172"/>
      <c r="G199" s="787" t="str">
        <f t="shared" si="38"/>
        <v/>
      </c>
      <c r="H199" s="41"/>
      <c r="I199" s="41"/>
      <c r="J199" s="40"/>
      <c r="K199" s="159"/>
      <c r="L199" s="40"/>
      <c r="M199" s="40"/>
      <c r="N199" s="160"/>
      <c r="O199" s="194" t="str">
        <f t="shared" si="27"/>
        <v/>
      </c>
      <c r="P199" s="195" t="str">
        <f t="shared" si="28"/>
        <v/>
      </c>
      <c r="Q199" s="158"/>
      <c r="R199" s="36" t="str">
        <f t="shared" si="29"/>
        <v/>
      </c>
      <c r="S199" s="36" t="str">
        <f t="shared" si="30"/>
        <v/>
      </c>
      <c r="T199" s="36" t="str">
        <f t="shared" si="31"/>
        <v/>
      </c>
      <c r="U199" s="36" t="str">
        <f t="shared" si="32"/>
        <v/>
      </c>
      <c r="V199" s="36" t="str">
        <f t="shared" si="33"/>
        <v/>
      </c>
      <c r="W199" s="36" t="str">
        <f t="shared" si="34"/>
        <v/>
      </c>
      <c r="X199" s="36" t="str">
        <f t="shared" si="35"/>
        <v/>
      </c>
      <c r="Y199" s="166" t="str">
        <f t="shared" si="36"/>
        <v/>
      </c>
      <c r="Z199" s="178" t="str">
        <f>IF(OR($B199="",$C199="",$D199="",$E199="",$F199=""),"",$G199/VLOOKUP($F199,Euro!$A:$C,3,FALSE))</f>
        <v/>
      </c>
      <c r="AA199" s="435" t="b">
        <f t="shared" si="37"/>
        <v>0</v>
      </c>
      <c r="AB199" s="222">
        <f t="shared" si="39"/>
        <v>1</v>
      </c>
    </row>
    <row r="200" spans="1:28" x14ac:dyDescent="0.25">
      <c r="A200" s="169">
        <v>191</v>
      </c>
      <c r="B200" s="118"/>
      <c r="C200" s="118"/>
      <c r="D200" s="115"/>
      <c r="E200" s="120"/>
      <c r="F200" s="172"/>
      <c r="G200" s="787" t="str">
        <f t="shared" si="38"/>
        <v/>
      </c>
      <c r="H200" s="41"/>
      <c r="I200" s="41"/>
      <c r="J200" s="40"/>
      <c r="K200" s="159"/>
      <c r="L200" s="40"/>
      <c r="M200" s="40"/>
      <c r="N200" s="160"/>
      <c r="O200" s="194" t="str">
        <f t="shared" si="27"/>
        <v/>
      </c>
      <c r="P200" s="195" t="str">
        <f t="shared" si="28"/>
        <v/>
      </c>
      <c r="Q200" s="158"/>
      <c r="R200" s="36" t="str">
        <f t="shared" si="29"/>
        <v/>
      </c>
      <c r="S200" s="36" t="str">
        <f t="shared" si="30"/>
        <v/>
      </c>
      <c r="T200" s="36" t="str">
        <f t="shared" si="31"/>
        <v/>
      </c>
      <c r="U200" s="36" t="str">
        <f t="shared" si="32"/>
        <v/>
      </c>
      <c r="V200" s="36" t="str">
        <f t="shared" si="33"/>
        <v/>
      </c>
      <c r="W200" s="36" t="str">
        <f t="shared" si="34"/>
        <v/>
      </c>
      <c r="X200" s="36" t="str">
        <f t="shared" si="35"/>
        <v/>
      </c>
      <c r="Y200" s="166" t="str">
        <f t="shared" si="36"/>
        <v/>
      </c>
      <c r="Z200" s="178" t="str">
        <f>IF(OR($B200="",$C200="",$D200="",$E200="",$F200=""),"",$G200/VLOOKUP($F200,Euro!$A:$C,3,FALSE))</f>
        <v/>
      </c>
      <c r="AA200" s="435" t="b">
        <f t="shared" si="37"/>
        <v>0</v>
      </c>
      <c r="AB200" s="222">
        <f t="shared" si="39"/>
        <v>1</v>
      </c>
    </row>
    <row r="201" spans="1:28" x14ac:dyDescent="0.25">
      <c r="A201" s="169">
        <v>192</v>
      </c>
      <c r="B201" s="118"/>
      <c r="C201" s="118"/>
      <c r="D201" s="115"/>
      <c r="E201" s="120"/>
      <c r="F201" s="172"/>
      <c r="G201" s="787" t="str">
        <f t="shared" si="38"/>
        <v/>
      </c>
      <c r="H201" s="41"/>
      <c r="I201" s="41"/>
      <c r="J201" s="40"/>
      <c r="K201" s="159"/>
      <c r="L201" s="40"/>
      <c r="M201" s="40"/>
      <c r="N201" s="160"/>
      <c r="O201" s="194" t="str">
        <f t="shared" si="27"/>
        <v/>
      </c>
      <c r="P201" s="195" t="str">
        <f t="shared" si="28"/>
        <v/>
      </c>
      <c r="Q201" s="158"/>
      <c r="R201" s="36" t="str">
        <f t="shared" si="29"/>
        <v/>
      </c>
      <c r="S201" s="36" t="str">
        <f t="shared" si="30"/>
        <v/>
      </c>
      <c r="T201" s="36" t="str">
        <f t="shared" si="31"/>
        <v/>
      </c>
      <c r="U201" s="36" t="str">
        <f t="shared" si="32"/>
        <v/>
      </c>
      <c r="V201" s="36" t="str">
        <f t="shared" si="33"/>
        <v/>
      </c>
      <c r="W201" s="36" t="str">
        <f t="shared" si="34"/>
        <v/>
      </c>
      <c r="X201" s="36" t="str">
        <f t="shared" si="35"/>
        <v/>
      </c>
      <c r="Y201" s="166" t="str">
        <f t="shared" si="36"/>
        <v/>
      </c>
      <c r="Z201" s="178" t="str">
        <f>IF(OR($B201="",$C201="",$D201="",$E201="",$F201=""),"",$G201/VLOOKUP($F201,Euro!$A:$C,3,FALSE))</f>
        <v/>
      </c>
      <c r="AA201" s="435" t="b">
        <f t="shared" si="37"/>
        <v>0</v>
      </c>
      <c r="AB201" s="222">
        <f t="shared" si="39"/>
        <v>1</v>
      </c>
    </row>
    <row r="202" spans="1:28" x14ac:dyDescent="0.25">
      <c r="A202" s="169">
        <v>193</v>
      </c>
      <c r="B202" s="118"/>
      <c r="C202" s="118"/>
      <c r="D202" s="115"/>
      <c r="E202" s="120"/>
      <c r="F202" s="172"/>
      <c r="G202" s="787" t="str">
        <f t="shared" si="38"/>
        <v/>
      </c>
      <c r="H202" s="41"/>
      <c r="I202" s="41"/>
      <c r="J202" s="40"/>
      <c r="K202" s="159"/>
      <c r="L202" s="40"/>
      <c r="M202" s="40"/>
      <c r="N202" s="160"/>
      <c r="O202" s="194" t="str">
        <f t="shared" ref="O202:O259" si="40">IF(OR($B202="",$C202="",$D202="",$E202="",$F202="",$F202&lt;an_initial,$F202&gt;an_final,$AA202=FALSE),"",IF($G202="","",IF(OR($K202="X",$K202="x"),coef_grant*DIR_NAT*$Z202/10000,IF(OR($L202="X",$L202="x"),coef_grant*UPT_NAT*$Z202/10000,IF(OR($M202="X",$M202="x"),coef_grant*MANAG_NAT*$Z202/10000,IF(OR($N202="X",$N202="x"),coef_grant*MEMBRU_NAT*$Z202/10000/$AB202,""))))))</f>
        <v/>
      </c>
      <c r="P202" s="195" t="str">
        <f t="shared" ref="P202:P259" si="41">IF(OR($B202="",$C202="",$E202="",$F202="",$F202&gt;an_final,$AA202=FALSE),"",IF($Z202="","",IF(OR($K202="X",$K202="x"),coef_grant*DIR_NAT*$Z202/10000,IF(OR($L202="X",$L202="x"),coef_grant*UPT_NAT*$Z202/10000,IF(OR($M202="X",$M202="x"),coef_grant*MANAG_NAT*$Z202/10000,IF(OR($N202="X",$N202="x"),coef_grant*MEMBRU_NAT*$Z202/10000/$AB202,""))))))</f>
        <v/>
      </c>
      <c r="Q202" s="158"/>
      <c r="R202" s="36" t="str">
        <f t="shared" ref="R202:R259" si="42">IF(OR($B202="",$C202="",$E202="",$F202="",$F202&gt;an_final,$K202="",$AA202=FALSE),"",IF(OR($K202="X",$K202="x"),1,0))</f>
        <v/>
      </c>
      <c r="S202" s="36" t="str">
        <f t="shared" ref="S202:S259" si="43">IF(OR($B202="",$C202="",$E202="",$F202="",$F202&gt;an_final,$L202="",$AA202=FALSE),"",IF(OR($L202="X",$L202="x"),1,0))</f>
        <v/>
      </c>
      <c r="T202" s="36" t="str">
        <f t="shared" ref="T202:T259" si="44">IF(OR($B202="",$C202="",$E202="",$F202="",$F202&gt;an_final,$M202="",$AA202=FALSE),"",IF(OR($M202="X",$M202="x"),1,0))</f>
        <v/>
      </c>
      <c r="U202" s="36" t="str">
        <f t="shared" ref="U202:U259" si="45">IF(OR($B202="",$C202="",$E202="",$F202="",$F202&gt;an_final,$N202="",$AA202=FALSE),"",IF(OR($N202="X",$N202="x"),1,0))</f>
        <v/>
      </c>
      <c r="V202" s="36" t="str">
        <f t="shared" ref="V202:V259" si="46">IF(OR($F202&lt;an_initial,$F202&gt;an_final,$K202="",$AA202=FALSE),"",IF(OR($K202="X",$K202="x"),1,0))</f>
        <v/>
      </c>
      <c r="W202" s="36" t="str">
        <f t="shared" ref="W202:W259" si="47">IF(OR($F202&lt;an_initial,$F202&gt;an_final,$L202="",$AA202=FALSE),"",IF(OR($L202="X",$L202="x"),1,0))</f>
        <v/>
      </c>
      <c r="X202" s="36" t="str">
        <f t="shared" ref="X202:X259" si="48">IF(OR($F202&lt;an_initial,$F202&gt;an_final,$M202="",$AA202=FALSE),"",IF(OR($M202="X",$M202="x"),1,0))</f>
        <v/>
      </c>
      <c r="Y202" s="166" t="str">
        <f t="shared" ref="Y202:Y259" si="49">IF(OR($F202&lt;an_initial,$F202&gt;an_final,$N202="",$AA202=FALSE),"",IF(OR($N202="X",$N202="x"),1,0))</f>
        <v/>
      </c>
      <c r="Z202" s="178" t="str">
        <f>IF(OR($B202="",$C202="",$D202="",$E202="",$F202=""),"",$G202/VLOOKUP($F202,Euro!$A:$C,3,FALSE))</f>
        <v/>
      </c>
      <c r="AA202" s="435" t="b">
        <f t="shared" ref="AA202:AA259" si="50">IF(nume_candidat="",FALSE,ISNUMBER(SEARCH(nume_candidat,$B202)))</f>
        <v>0</v>
      </c>
      <c r="AB202" s="222">
        <f t="shared" si="39"/>
        <v>1</v>
      </c>
    </row>
    <row r="203" spans="1:28" x14ac:dyDescent="0.25">
      <c r="A203" s="169">
        <v>194</v>
      </c>
      <c r="B203" s="118"/>
      <c r="C203" s="118"/>
      <c r="D203" s="115"/>
      <c r="E203" s="120"/>
      <c r="F203" s="172"/>
      <c r="G203" s="787" t="str">
        <f t="shared" ref="G203:G259" si="51">IF(B203="","",(H203-I203)/(1-J203/100))</f>
        <v/>
      </c>
      <c r="H203" s="41"/>
      <c r="I203" s="41"/>
      <c r="J203" s="40"/>
      <c r="K203" s="159"/>
      <c r="L203" s="40"/>
      <c r="M203" s="40"/>
      <c r="N203" s="160"/>
      <c r="O203" s="194" t="str">
        <f t="shared" si="40"/>
        <v/>
      </c>
      <c r="P203" s="195" t="str">
        <f t="shared" si="41"/>
        <v/>
      </c>
      <c r="Q203" s="158"/>
      <c r="R203" s="36" t="str">
        <f t="shared" si="42"/>
        <v/>
      </c>
      <c r="S203" s="36" t="str">
        <f t="shared" si="43"/>
        <v/>
      </c>
      <c r="T203" s="36" t="str">
        <f t="shared" si="44"/>
        <v/>
      </c>
      <c r="U203" s="36" t="str">
        <f t="shared" si="45"/>
        <v/>
      </c>
      <c r="V203" s="36" t="str">
        <f t="shared" si="46"/>
        <v/>
      </c>
      <c r="W203" s="36" t="str">
        <f t="shared" si="47"/>
        <v/>
      </c>
      <c r="X203" s="36" t="str">
        <f t="shared" si="48"/>
        <v/>
      </c>
      <c r="Y203" s="166" t="str">
        <f t="shared" si="49"/>
        <v/>
      </c>
      <c r="Z203" s="178" t="str">
        <f>IF(OR($B203="",$C203="",$D203="",$E203="",$F203=""),"",$G203/VLOOKUP($F203,Euro!$A:$C,3,FALSE))</f>
        <v/>
      </c>
      <c r="AA203" s="435" t="b">
        <f t="shared" si="50"/>
        <v>0</v>
      </c>
      <c r="AB203" s="222">
        <f t="shared" ref="AB203:AB259" si="52">LEN(B203)-LEN(SUBSTITUTE(B203,",",""))+1</f>
        <v>1</v>
      </c>
    </row>
    <row r="204" spans="1:28" x14ac:dyDescent="0.25">
      <c r="A204" s="169">
        <v>195</v>
      </c>
      <c r="B204" s="118"/>
      <c r="C204" s="118"/>
      <c r="D204" s="115"/>
      <c r="E204" s="120"/>
      <c r="F204" s="172"/>
      <c r="G204" s="787" t="str">
        <f t="shared" si="51"/>
        <v/>
      </c>
      <c r="H204" s="41"/>
      <c r="I204" s="41"/>
      <c r="J204" s="40"/>
      <c r="K204" s="159"/>
      <c r="L204" s="40"/>
      <c r="M204" s="40"/>
      <c r="N204" s="160"/>
      <c r="O204" s="194" t="str">
        <f t="shared" si="40"/>
        <v/>
      </c>
      <c r="P204" s="195" t="str">
        <f t="shared" si="41"/>
        <v/>
      </c>
      <c r="Q204" s="158"/>
      <c r="R204" s="36" t="str">
        <f t="shared" si="42"/>
        <v/>
      </c>
      <c r="S204" s="36" t="str">
        <f t="shared" si="43"/>
        <v/>
      </c>
      <c r="T204" s="36" t="str">
        <f t="shared" si="44"/>
        <v/>
      </c>
      <c r="U204" s="36" t="str">
        <f t="shared" si="45"/>
        <v/>
      </c>
      <c r="V204" s="36" t="str">
        <f t="shared" si="46"/>
        <v/>
      </c>
      <c r="W204" s="36" t="str">
        <f t="shared" si="47"/>
        <v/>
      </c>
      <c r="X204" s="36" t="str">
        <f t="shared" si="48"/>
        <v/>
      </c>
      <c r="Y204" s="166" t="str">
        <f t="shared" si="49"/>
        <v/>
      </c>
      <c r="Z204" s="178" t="str">
        <f>IF(OR($B204="",$C204="",$D204="",$E204="",$F204=""),"",$G204/VLOOKUP($F204,Euro!$A:$C,3,FALSE))</f>
        <v/>
      </c>
      <c r="AA204" s="435" t="b">
        <f t="shared" si="50"/>
        <v>0</v>
      </c>
      <c r="AB204" s="222">
        <f t="shared" si="52"/>
        <v>1</v>
      </c>
    </row>
    <row r="205" spans="1:28" x14ac:dyDescent="0.25">
      <c r="A205" s="169">
        <v>196</v>
      </c>
      <c r="B205" s="118"/>
      <c r="C205" s="118"/>
      <c r="D205" s="115"/>
      <c r="E205" s="120"/>
      <c r="F205" s="172"/>
      <c r="G205" s="787" t="str">
        <f t="shared" si="51"/>
        <v/>
      </c>
      <c r="H205" s="41"/>
      <c r="I205" s="41"/>
      <c r="J205" s="40"/>
      <c r="K205" s="159"/>
      <c r="L205" s="40"/>
      <c r="M205" s="40"/>
      <c r="N205" s="160"/>
      <c r="O205" s="194" t="str">
        <f t="shared" si="40"/>
        <v/>
      </c>
      <c r="P205" s="195" t="str">
        <f t="shared" si="41"/>
        <v/>
      </c>
      <c r="Q205" s="158"/>
      <c r="R205" s="36" t="str">
        <f t="shared" si="42"/>
        <v/>
      </c>
      <c r="S205" s="36" t="str">
        <f t="shared" si="43"/>
        <v/>
      </c>
      <c r="T205" s="36" t="str">
        <f t="shared" si="44"/>
        <v/>
      </c>
      <c r="U205" s="36" t="str">
        <f t="shared" si="45"/>
        <v/>
      </c>
      <c r="V205" s="36" t="str">
        <f t="shared" si="46"/>
        <v/>
      </c>
      <c r="W205" s="36" t="str">
        <f t="shared" si="47"/>
        <v/>
      </c>
      <c r="X205" s="36" t="str">
        <f t="shared" si="48"/>
        <v/>
      </c>
      <c r="Y205" s="166" t="str">
        <f t="shared" si="49"/>
        <v/>
      </c>
      <c r="Z205" s="178" t="str">
        <f>IF(OR($B205="",$C205="",$D205="",$E205="",$F205=""),"",$G205/VLOOKUP($F205,Euro!$A:$C,3,FALSE))</f>
        <v/>
      </c>
      <c r="AA205" s="435" t="b">
        <f t="shared" si="50"/>
        <v>0</v>
      </c>
      <c r="AB205" s="222">
        <f t="shared" si="52"/>
        <v>1</v>
      </c>
    </row>
    <row r="206" spans="1:28" x14ac:dyDescent="0.25">
      <c r="A206" s="169">
        <v>197</v>
      </c>
      <c r="B206" s="118"/>
      <c r="C206" s="118"/>
      <c r="D206" s="115"/>
      <c r="E206" s="120"/>
      <c r="F206" s="172"/>
      <c r="G206" s="787" t="str">
        <f t="shared" si="51"/>
        <v/>
      </c>
      <c r="H206" s="41"/>
      <c r="I206" s="41"/>
      <c r="J206" s="40"/>
      <c r="K206" s="159"/>
      <c r="L206" s="40"/>
      <c r="M206" s="40"/>
      <c r="N206" s="160"/>
      <c r="O206" s="194" t="str">
        <f t="shared" si="40"/>
        <v/>
      </c>
      <c r="P206" s="195" t="str">
        <f t="shared" si="41"/>
        <v/>
      </c>
      <c r="Q206" s="158"/>
      <c r="R206" s="36" t="str">
        <f t="shared" si="42"/>
        <v/>
      </c>
      <c r="S206" s="36" t="str">
        <f t="shared" si="43"/>
        <v/>
      </c>
      <c r="T206" s="36" t="str">
        <f t="shared" si="44"/>
        <v/>
      </c>
      <c r="U206" s="36" t="str">
        <f t="shared" si="45"/>
        <v/>
      </c>
      <c r="V206" s="36" t="str">
        <f t="shared" si="46"/>
        <v/>
      </c>
      <c r="W206" s="36" t="str">
        <f t="shared" si="47"/>
        <v/>
      </c>
      <c r="X206" s="36" t="str">
        <f t="shared" si="48"/>
        <v/>
      </c>
      <c r="Y206" s="166" t="str">
        <f t="shared" si="49"/>
        <v/>
      </c>
      <c r="Z206" s="178" t="str">
        <f>IF(OR($B206="",$C206="",$D206="",$E206="",$F206=""),"",$G206/VLOOKUP($F206,Euro!$A:$C,3,FALSE))</f>
        <v/>
      </c>
      <c r="AA206" s="435" t="b">
        <f t="shared" si="50"/>
        <v>0</v>
      </c>
      <c r="AB206" s="222">
        <f t="shared" si="52"/>
        <v>1</v>
      </c>
    </row>
    <row r="207" spans="1:28" x14ac:dyDescent="0.25">
      <c r="A207" s="169">
        <v>198</v>
      </c>
      <c r="B207" s="118"/>
      <c r="C207" s="118"/>
      <c r="D207" s="115"/>
      <c r="E207" s="120"/>
      <c r="F207" s="172"/>
      <c r="G207" s="787" t="str">
        <f t="shared" si="51"/>
        <v/>
      </c>
      <c r="H207" s="41"/>
      <c r="I207" s="41"/>
      <c r="J207" s="40"/>
      <c r="K207" s="159"/>
      <c r="L207" s="40"/>
      <c r="M207" s="40"/>
      <c r="N207" s="160"/>
      <c r="O207" s="194" t="str">
        <f t="shared" si="40"/>
        <v/>
      </c>
      <c r="P207" s="195" t="str">
        <f t="shared" si="41"/>
        <v/>
      </c>
      <c r="Q207" s="158"/>
      <c r="R207" s="36" t="str">
        <f t="shared" si="42"/>
        <v/>
      </c>
      <c r="S207" s="36" t="str">
        <f t="shared" si="43"/>
        <v/>
      </c>
      <c r="T207" s="36" t="str">
        <f t="shared" si="44"/>
        <v/>
      </c>
      <c r="U207" s="36" t="str">
        <f t="shared" si="45"/>
        <v/>
      </c>
      <c r="V207" s="36" t="str">
        <f t="shared" si="46"/>
        <v/>
      </c>
      <c r="W207" s="36" t="str">
        <f t="shared" si="47"/>
        <v/>
      </c>
      <c r="X207" s="36" t="str">
        <f t="shared" si="48"/>
        <v/>
      </c>
      <c r="Y207" s="166" t="str">
        <f t="shared" si="49"/>
        <v/>
      </c>
      <c r="Z207" s="178" t="str">
        <f>IF(OR($B207="",$C207="",$D207="",$E207="",$F207=""),"",$G207/VLOOKUP($F207,Euro!$A:$C,3,FALSE))</f>
        <v/>
      </c>
      <c r="AA207" s="435" t="b">
        <f t="shared" si="50"/>
        <v>0</v>
      </c>
      <c r="AB207" s="222">
        <f t="shared" si="52"/>
        <v>1</v>
      </c>
    </row>
    <row r="208" spans="1:28" x14ac:dyDescent="0.25">
      <c r="A208" s="169">
        <v>199</v>
      </c>
      <c r="B208" s="118"/>
      <c r="C208" s="118"/>
      <c r="D208" s="115"/>
      <c r="E208" s="120"/>
      <c r="F208" s="172"/>
      <c r="G208" s="787" t="str">
        <f t="shared" si="51"/>
        <v/>
      </c>
      <c r="H208" s="41"/>
      <c r="I208" s="41"/>
      <c r="J208" s="40"/>
      <c r="K208" s="159"/>
      <c r="L208" s="40"/>
      <c r="M208" s="40"/>
      <c r="N208" s="160"/>
      <c r="O208" s="194" t="str">
        <f t="shared" si="40"/>
        <v/>
      </c>
      <c r="P208" s="195" t="str">
        <f t="shared" si="41"/>
        <v/>
      </c>
      <c r="Q208" s="158"/>
      <c r="R208" s="36" t="str">
        <f t="shared" si="42"/>
        <v/>
      </c>
      <c r="S208" s="36" t="str">
        <f t="shared" si="43"/>
        <v/>
      </c>
      <c r="T208" s="36" t="str">
        <f t="shared" si="44"/>
        <v/>
      </c>
      <c r="U208" s="36" t="str">
        <f t="shared" si="45"/>
        <v/>
      </c>
      <c r="V208" s="36" t="str">
        <f t="shared" si="46"/>
        <v/>
      </c>
      <c r="W208" s="36" t="str">
        <f t="shared" si="47"/>
        <v/>
      </c>
      <c r="X208" s="36" t="str">
        <f t="shared" si="48"/>
        <v/>
      </c>
      <c r="Y208" s="166" t="str">
        <f t="shared" si="49"/>
        <v/>
      </c>
      <c r="Z208" s="178" t="str">
        <f>IF(OR($B208="",$C208="",$D208="",$E208="",$F208=""),"",$G208/VLOOKUP($F208,Euro!$A:$C,3,FALSE))</f>
        <v/>
      </c>
      <c r="AA208" s="435" t="b">
        <f t="shared" si="50"/>
        <v>0</v>
      </c>
      <c r="AB208" s="222">
        <f t="shared" si="52"/>
        <v>1</v>
      </c>
    </row>
    <row r="209" spans="1:28" x14ac:dyDescent="0.25">
      <c r="A209" s="169">
        <v>200</v>
      </c>
      <c r="B209" s="118"/>
      <c r="C209" s="118"/>
      <c r="D209" s="115"/>
      <c r="E209" s="120"/>
      <c r="F209" s="172"/>
      <c r="G209" s="787" t="str">
        <f t="shared" si="51"/>
        <v/>
      </c>
      <c r="H209" s="41"/>
      <c r="I209" s="41"/>
      <c r="J209" s="40"/>
      <c r="K209" s="159"/>
      <c r="L209" s="40"/>
      <c r="M209" s="40"/>
      <c r="N209" s="160"/>
      <c r="O209" s="194" t="str">
        <f t="shared" si="40"/>
        <v/>
      </c>
      <c r="P209" s="195" t="str">
        <f t="shared" si="41"/>
        <v/>
      </c>
      <c r="Q209" s="158"/>
      <c r="R209" s="36" t="str">
        <f t="shared" si="42"/>
        <v/>
      </c>
      <c r="S209" s="36" t="str">
        <f t="shared" si="43"/>
        <v/>
      </c>
      <c r="T209" s="36" t="str">
        <f t="shared" si="44"/>
        <v/>
      </c>
      <c r="U209" s="36" t="str">
        <f t="shared" si="45"/>
        <v/>
      </c>
      <c r="V209" s="36" t="str">
        <f t="shared" si="46"/>
        <v/>
      </c>
      <c r="W209" s="36" t="str">
        <f t="shared" si="47"/>
        <v/>
      </c>
      <c r="X209" s="36" t="str">
        <f t="shared" si="48"/>
        <v/>
      </c>
      <c r="Y209" s="166" t="str">
        <f t="shared" si="49"/>
        <v/>
      </c>
      <c r="Z209" s="178" t="str">
        <f>IF(OR($B209="",$C209="",$D209="",$E209="",$F209=""),"",$G209/VLOOKUP($F209,Euro!$A:$C,3,FALSE))</f>
        <v/>
      </c>
      <c r="AA209" s="435" t="b">
        <f t="shared" si="50"/>
        <v>0</v>
      </c>
      <c r="AB209" s="222">
        <f t="shared" si="52"/>
        <v>1</v>
      </c>
    </row>
    <row r="210" spans="1:28" x14ac:dyDescent="0.25">
      <c r="A210" s="169">
        <v>201</v>
      </c>
      <c r="B210" s="118"/>
      <c r="C210" s="118"/>
      <c r="D210" s="115"/>
      <c r="E210" s="120"/>
      <c r="F210" s="172"/>
      <c r="G210" s="787" t="str">
        <f t="shared" si="51"/>
        <v/>
      </c>
      <c r="H210" s="41"/>
      <c r="I210" s="41"/>
      <c r="J210" s="40"/>
      <c r="K210" s="159"/>
      <c r="L210" s="40"/>
      <c r="M210" s="40"/>
      <c r="N210" s="160"/>
      <c r="O210" s="194" t="str">
        <f t="shared" si="40"/>
        <v/>
      </c>
      <c r="P210" s="195" t="str">
        <f t="shared" si="41"/>
        <v/>
      </c>
      <c r="Q210" s="158"/>
      <c r="R210" s="36" t="str">
        <f t="shared" si="42"/>
        <v/>
      </c>
      <c r="S210" s="36" t="str">
        <f t="shared" si="43"/>
        <v/>
      </c>
      <c r="T210" s="36" t="str">
        <f t="shared" si="44"/>
        <v/>
      </c>
      <c r="U210" s="36" t="str">
        <f t="shared" si="45"/>
        <v/>
      </c>
      <c r="V210" s="36" t="str">
        <f t="shared" si="46"/>
        <v/>
      </c>
      <c r="W210" s="36" t="str">
        <f t="shared" si="47"/>
        <v/>
      </c>
      <c r="X210" s="36" t="str">
        <f t="shared" si="48"/>
        <v/>
      </c>
      <c r="Y210" s="166" t="str">
        <f t="shared" si="49"/>
        <v/>
      </c>
      <c r="Z210" s="178" t="str">
        <f>IF(OR($B210="",$C210="",$D210="",$E210="",$F210=""),"",$G210/VLOOKUP($F210,Euro!$A:$C,3,FALSE))</f>
        <v/>
      </c>
      <c r="AA210" s="435" t="b">
        <f t="shared" si="50"/>
        <v>0</v>
      </c>
      <c r="AB210" s="222">
        <f t="shared" si="52"/>
        <v>1</v>
      </c>
    </row>
    <row r="211" spans="1:28" x14ac:dyDescent="0.25">
      <c r="A211" s="169">
        <v>202</v>
      </c>
      <c r="B211" s="118"/>
      <c r="C211" s="118"/>
      <c r="D211" s="115"/>
      <c r="E211" s="120"/>
      <c r="F211" s="172"/>
      <c r="G211" s="787" t="str">
        <f t="shared" si="51"/>
        <v/>
      </c>
      <c r="H211" s="41"/>
      <c r="I211" s="41"/>
      <c r="J211" s="40"/>
      <c r="K211" s="159"/>
      <c r="L211" s="40"/>
      <c r="M211" s="40"/>
      <c r="N211" s="160"/>
      <c r="O211" s="194" t="str">
        <f t="shared" si="40"/>
        <v/>
      </c>
      <c r="P211" s="195" t="str">
        <f t="shared" si="41"/>
        <v/>
      </c>
      <c r="Q211" s="158"/>
      <c r="R211" s="36" t="str">
        <f t="shared" si="42"/>
        <v/>
      </c>
      <c r="S211" s="36" t="str">
        <f t="shared" si="43"/>
        <v/>
      </c>
      <c r="T211" s="36" t="str">
        <f t="shared" si="44"/>
        <v/>
      </c>
      <c r="U211" s="36" t="str">
        <f t="shared" si="45"/>
        <v/>
      </c>
      <c r="V211" s="36" t="str">
        <f t="shared" si="46"/>
        <v/>
      </c>
      <c r="W211" s="36" t="str">
        <f t="shared" si="47"/>
        <v/>
      </c>
      <c r="X211" s="36" t="str">
        <f t="shared" si="48"/>
        <v/>
      </c>
      <c r="Y211" s="166" t="str">
        <f t="shared" si="49"/>
        <v/>
      </c>
      <c r="Z211" s="178" t="str">
        <f>IF(OR($B211="",$C211="",$D211="",$E211="",$F211=""),"",$G211/VLOOKUP($F211,Euro!$A:$C,3,FALSE))</f>
        <v/>
      </c>
      <c r="AA211" s="435" t="b">
        <f t="shared" si="50"/>
        <v>0</v>
      </c>
      <c r="AB211" s="222">
        <f t="shared" si="52"/>
        <v>1</v>
      </c>
    </row>
    <row r="212" spans="1:28" x14ac:dyDescent="0.25">
      <c r="A212" s="169">
        <v>203</v>
      </c>
      <c r="B212" s="118"/>
      <c r="C212" s="118"/>
      <c r="D212" s="115"/>
      <c r="E212" s="120"/>
      <c r="F212" s="172"/>
      <c r="G212" s="787" t="str">
        <f t="shared" si="51"/>
        <v/>
      </c>
      <c r="H212" s="41"/>
      <c r="I212" s="41"/>
      <c r="J212" s="40"/>
      <c r="K212" s="159"/>
      <c r="L212" s="40"/>
      <c r="M212" s="40"/>
      <c r="N212" s="160"/>
      <c r="O212" s="194" t="str">
        <f t="shared" si="40"/>
        <v/>
      </c>
      <c r="P212" s="195" t="str">
        <f t="shared" si="41"/>
        <v/>
      </c>
      <c r="Q212" s="158"/>
      <c r="R212" s="36" t="str">
        <f t="shared" si="42"/>
        <v/>
      </c>
      <c r="S212" s="36" t="str">
        <f t="shared" si="43"/>
        <v/>
      </c>
      <c r="T212" s="36" t="str">
        <f t="shared" si="44"/>
        <v/>
      </c>
      <c r="U212" s="36" t="str">
        <f t="shared" si="45"/>
        <v/>
      </c>
      <c r="V212" s="36" t="str">
        <f t="shared" si="46"/>
        <v/>
      </c>
      <c r="W212" s="36" t="str">
        <f t="shared" si="47"/>
        <v/>
      </c>
      <c r="X212" s="36" t="str">
        <f t="shared" si="48"/>
        <v/>
      </c>
      <c r="Y212" s="166" t="str">
        <f t="shared" si="49"/>
        <v/>
      </c>
      <c r="Z212" s="178" t="str">
        <f>IF(OR($B212="",$C212="",$D212="",$E212="",$F212=""),"",$G212/VLOOKUP($F212,Euro!$A:$C,3,FALSE))</f>
        <v/>
      </c>
      <c r="AA212" s="435" t="b">
        <f t="shared" si="50"/>
        <v>0</v>
      </c>
      <c r="AB212" s="222">
        <f t="shared" si="52"/>
        <v>1</v>
      </c>
    </row>
    <row r="213" spans="1:28" x14ac:dyDescent="0.25">
      <c r="A213" s="169">
        <v>204</v>
      </c>
      <c r="B213" s="118"/>
      <c r="C213" s="118"/>
      <c r="D213" s="115"/>
      <c r="E213" s="120"/>
      <c r="F213" s="172"/>
      <c r="G213" s="787" t="str">
        <f t="shared" si="51"/>
        <v/>
      </c>
      <c r="H213" s="41"/>
      <c r="I213" s="41"/>
      <c r="J213" s="40"/>
      <c r="K213" s="159"/>
      <c r="L213" s="40"/>
      <c r="M213" s="40"/>
      <c r="N213" s="160"/>
      <c r="O213" s="194" t="str">
        <f t="shared" si="40"/>
        <v/>
      </c>
      <c r="P213" s="195" t="str">
        <f t="shared" si="41"/>
        <v/>
      </c>
      <c r="Q213" s="158"/>
      <c r="R213" s="36" t="str">
        <f t="shared" si="42"/>
        <v/>
      </c>
      <c r="S213" s="36" t="str">
        <f t="shared" si="43"/>
        <v/>
      </c>
      <c r="T213" s="36" t="str">
        <f t="shared" si="44"/>
        <v/>
      </c>
      <c r="U213" s="36" t="str">
        <f t="shared" si="45"/>
        <v/>
      </c>
      <c r="V213" s="36" t="str">
        <f t="shared" si="46"/>
        <v/>
      </c>
      <c r="W213" s="36" t="str">
        <f t="shared" si="47"/>
        <v/>
      </c>
      <c r="X213" s="36" t="str">
        <f t="shared" si="48"/>
        <v/>
      </c>
      <c r="Y213" s="166" t="str">
        <f t="shared" si="49"/>
        <v/>
      </c>
      <c r="Z213" s="178" t="str">
        <f>IF(OR($B213="",$C213="",$D213="",$E213="",$F213=""),"",$G213/VLOOKUP($F213,Euro!$A:$C,3,FALSE))</f>
        <v/>
      </c>
      <c r="AA213" s="435" t="b">
        <f t="shared" si="50"/>
        <v>0</v>
      </c>
      <c r="AB213" s="222">
        <f t="shared" si="52"/>
        <v>1</v>
      </c>
    </row>
    <row r="214" spans="1:28" x14ac:dyDescent="0.25">
      <c r="A214" s="169">
        <v>205</v>
      </c>
      <c r="B214" s="118"/>
      <c r="C214" s="118"/>
      <c r="D214" s="115"/>
      <c r="E214" s="120"/>
      <c r="F214" s="172"/>
      <c r="G214" s="787" t="str">
        <f t="shared" si="51"/>
        <v/>
      </c>
      <c r="H214" s="41"/>
      <c r="I214" s="41"/>
      <c r="J214" s="40"/>
      <c r="K214" s="159"/>
      <c r="L214" s="40"/>
      <c r="M214" s="40"/>
      <c r="N214" s="160"/>
      <c r="O214" s="194" t="str">
        <f t="shared" si="40"/>
        <v/>
      </c>
      <c r="P214" s="195" t="str">
        <f t="shared" si="41"/>
        <v/>
      </c>
      <c r="Q214" s="158"/>
      <c r="R214" s="36" t="str">
        <f t="shared" si="42"/>
        <v/>
      </c>
      <c r="S214" s="36" t="str">
        <f t="shared" si="43"/>
        <v/>
      </c>
      <c r="T214" s="36" t="str">
        <f t="shared" si="44"/>
        <v/>
      </c>
      <c r="U214" s="36" t="str">
        <f t="shared" si="45"/>
        <v/>
      </c>
      <c r="V214" s="36" t="str">
        <f t="shared" si="46"/>
        <v/>
      </c>
      <c r="W214" s="36" t="str">
        <f t="shared" si="47"/>
        <v/>
      </c>
      <c r="X214" s="36" t="str">
        <f t="shared" si="48"/>
        <v/>
      </c>
      <c r="Y214" s="166" t="str">
        <f t="shared" si="49"/>
        <v/>
      </c>
      <c r="Z214" s="178" t="str">
        <f>IF(OR($B214="",$C214="",$D214="",$E214="",$F214=""),"",$G214/VLOOKUP($F214,Euro!$A:$C,3,FALSE))</f>
        <v/>
      </c>
      <c r="AA214" s="435" t="b">
        <f t="shared" si="50"/>
        <v>0</v>
      </c>
      <c r="AB214" s="222">
        <f t="shared" si="52"/>
        <v>1</v>
      </c>
    </row>
    <row r="215" spans="1:28" x14ac:dyDescent="0.25">
      <c r="A215" s="169">
        <v>206</v>
      </c>
      <c r="B215" s="118"/>
      <c r="C215" s="118"/>
      <c r="D215" s="115"/>
      <c r="E215" s="120"/>
      <c r="F215" s="172"/>
      <c r="G215" s="787" t="str">
        <f t="shared" si="51"/>
        <v/>
      </c>
      <c r="H215" s="41"/>
      <c r="I215" s="41"/>
      <c r="J215" s="40"/>
      <c r="K215" s="159"/>
      <c r="L215" s="40"/>
      <c r="M215" s="40"/>
      <c r="N215" s="160"/>
      <c r="O215" s="194" t="str">
        <f t="shared" si="40"/>
        <v/>
      </c>
      <c r="P215" s="195" t="str">
        <f t="shared" si="41"/>
        <v/>
      </c>
      <c r="Q215" s="158"/>
      <c r="R215" s="36" t="str">
        <f t="shared" si="42"/>
        <v/>
      </c>
      <c r="S215" s="36" t="str">
        <f t="shared" si="43"/>
        <v/>
      </c>
      <c r="T215" s="36" t="str">
        <f t="shared" si="44"/>
        <v/>
      </c>
      <c r="U215" s="36" t="str">
        <f t="shared" si="45"/>
        <v/>
      </c>
      <c r="V215" s="36" t="str">
        <f t="shared" si="46"/>
        <v/>
      </c>
      <c r="W215" s="36" t="str">
        <f t="shared" si="47"/>
        <v/>
      </c>
      <c r="X215" s="36" t="str">
        <f t="shared" si="48"/>
        <v/>
      </c>
      <c r="Y215" s="166" t="str">
        <f t="shared" si="49"/>
        <v/>
      </c>
      <c r="Z215" s="178" t="str">
        <f>IF(OR($B215="",$C215="",$D215="",$E215="",$F215=""),"",$G215/VLOOKUP($F215,Euro!$A:$C,3,FALSE))</f>
        <v/>
      </c>
      <c r="AA215" s="435" t="b">
        <f t="shared" si="50"/>
        <v>0</v>
      </c>
      <c r="AB215" s="222">
        <f t="shared" si="52"/>
        <v>1</v>
      </c>
    </row>
    <row r="216" spans="1:28" x14ac:dyDescent="0.25">
      <c r="A216" s="169">
        <v>207</v>
      </c>
      <c r="B216" s="118"/>
      <c r="C216" s="118"/>
      <c r="D216" s="115"/>
      <c r="E216" s="120"/>
      <c r="F216" s="172"/>
      <c r="G216" s="787" t="str">
        <f t="shared" si="51"/>
        <v/>
      </c>
      <c r="H216" s="41"/>
      <c r="I216" s="41"/>
      <c r="J216" s="40"/>
      <c r="K216" s="159"/>
      <c r="L216" s="40"/>
      <c r="M216" s="40"/>
      <c r="N216" s="160"/>
      <c r="O216" s="194" t="str">
        <f t="shared" si="40"/>
        <v/>
      </c>
      <c r="P216" s="195" t="str">
        <f t="shared" si="41"/>
        <v/>
      </c>
      <c r="Q216" s="158"/>
      <c r="R216" s="36" t="str">
        <f t="shared" si="42"/>
        <v/>
      </c>
      <c r="S216" s="36" t="str">
        <f t="shared" si="43"/>
        <v/>
      </c>
      <c r="T216" s="36" t="str">
        <f t="shared" si="44"/>
        <v/>
      </c>
      <c r="U216" s="36" t="str">
        <f t="shared" si="45"/>
        <v/>
      </c>
      <c r="V216" s="36" t="str">
        <f t="shared" si="46"/>
        <v/>
      </c>
      <c r="W216" s="36" t="str">
        <f t="shared" si="47"/>
        <v/>
      </c>
      <c r="X216" s="36" t="str">
        <f t="shared" si="48"/>
        <v/>
      </c>
      <c r="Y216" s="166" t="str">
        <f t="shared" si="49"/>
        <v/>
      </c>
      <c r="Z216" s="178" t="str">
        <f>IF(OR($B216="",$C216="",$D216="",$E216="",$F216=""),"",$G216/VLOOKUP($F216,Euro!$A:$C,3,FALSE))</f>
        <v/>
      </c>
      <c r="AA216" s="435" t="b">
        <f t="shared" si="50"/>
        <v>0</v>
      </c>
      <c r="AB216" s="222">
        <f t="shared" si="52"/>
        <v>1</v>
      </c>
    </row>
    <row r="217" spans="1:28" x14ac:dyDescent="0.25">
      <c r="A217" s="169">
        <v>208</v>
      </c>
      <c r="B217" s="118"/>
      <c r="C217" s="118"/>
      <c r="D217" s="115"/>
      <c r="E217" s="120"/>
      <c r="F217" s="172"/>
      <c r="G217" s="787" t="str">
        <f t="shared" si="51"/>
        <v/>
      </c>
      <c r="H217" s="41"/>
      <c r="I217" s="41"/>
      <c r="J217" s="40"/>
      <c r="K217" s="159"/>
      <c r="L217" s="40"/>
      <c r="M217" s="40"/>
      <c r="N217" s="160"/>
      <c r="O217" s="194" t="str">
        <f t="shared" si="40"/>
        <v/>
      </c>
      <c r="P217" s="195" t="str">
        <f t="shared" si="41"/>
        <v/>
      </c>
      <c r="Q217" s="158"/>
      <c r="R217" s="36" t="str">
        <f t="shared" si="42"/>
        <v/>
      </c>
      <c r="S217" s="36" t="str">
        <f t="shared" si="43"/>
        <v/>
      </c>
      <c r="T217" s="36" t="str">
        <f t="shared" si="44"/>
        <v/>
      </c>
      <c r="U217" s="36" t="str">
        <f t="shared" si="45"/>
        <v/>
      </c>
      <c r="V217" s="36" t="str">
        <f t="shared" si="46"/>
        <v/>
      </c>
      <c r="W217" s="36" t="str">
        <f t="shared" si="47"/>
        <v/>
      </c>
      <c r="X217" s="36" t="str">
        <f t="shared" si="48"/>
        <v/>
      </c>
      <c r="Y217" s="166" t="str">
        <f t="shared" si="49"/>
        <v/>
      </c>
      <c r="Z217" s="178" t="str">
        <f>IF(OR($B217="",$C217="",$D217="",$E217="",$F217=""),"",$G217/VLOOKUP($F217,Euro!$A:$C,3,FALSE))</f>
        <v/>
      </c>
      <c r="AA217" s="435" t="b">
        <f t="shared" si="50"/>
        <v>0</v>
      </c>
      <c r="AB217" s="222">
        <f t="shared" si="52"/>
        <v>1</v>
      </c>
    </row>
    <row r="218" spans="1:28" x14ac:dyDescent="0.25">
      <c r="A218" s="169">
        <v>209</v>
      </c>
      <c r="B218" s="118"/>
      <c r="C218" s="118"/>
      <c r="D218" s="115"/>
      <c r="E218" s="120"/>
      <c r="F218" s="172"/>
      <c r="G218" s="787" t="str">
        <f t="shared" si="51"/>
        <v/>
      </c>
      <c r="H218" s="41"/>
      <c r="I218" s="41"/>
      <c r="J218" s="40"/>
      <c r="K218" s="159"/>
      <c r="L218" s="40"/>
      <c r="M218" s="40"/>
      <c r="N218" s="160"/>
      <c r="O218" s="194" t="str">
        <f t="shared" si="40"/>
        <v/>
      </c>
      <c r="P218" s="195" t="str">
        <f t="shared" si="41"/>
        <v/>
      </c>
      <c r="Q218" s="158"/>
      <c r="R218" s="36" t="str">
        <f t="shared" si="42"/>
        <v/>
      </c>
      <c r="S218" s="36" t="str">
        <f t="shared" si="43"/>
        <v/>
      </c>
      <c r="T218" s="36" t="str">
        <f t="shared" si="44"/>
        <v/>
      </c>
      <c r="U218" s="36" t="str">
        <f t="shared" si="45"/>
        <v/>
      </c>
      <c r="V218" s="36" t="str">
        <f t="shared" si="46"/>
        <v/>
      </c>
      <c r="W218" s="36" t="str">
        <f t="shared" si="47"/>
        <v/>
      </c>
      <c r="X218" s="36" t="str">
        <f t="shared" si="48"/>
        <v/>
      </c>
      <c r="Y218" s="166" t="str">
        <f t="shared" si="49"/>
        <v/>
      </c>
      <c r="Z218" s="178" t="str">
        <f>IF(OR($B218="",$C218="",$D218="",$E218="",$F218=""),"",$G218/VLOOKUP($F218,Euro!$A:$C,3,FALSE))</f>
        <v/>
      </c>
      <c r="AA218" s="435" t="b">
        <f t="shared" si="50"/>
        <v>0</v>
      </c>
      <c r="AB218" s="222">
        <f t="shared" si="52"/>
        <v>1</v>
      </c>
    </row>
    <row r="219" spans="1:28" x14ac:dyDescent="0.25">
      <c r="A219" s="169">
        <v>210</v>
      </c>
      <c r="B219" s="118"/>
      <c r="C219" s="118"/>
      <c r="D219" s="115"/>
      <c r="E219" s="120"/>
      <c r="F219" s="172"/>
      <c r="G219" s="787" t="str">
        <f t="shared" si="51"/>
        <v/>
      </c>
      <c r="H219" s="41"/>
      <c r="I219" s="41"/>
      <c r="J219" s="40"/>
      <c r="K219" s="159"/>
      <c r="L219" s="40"/>
      <c r="M219" s="40"/>
      <c r="N219" s="160"/>
      <c r="O219" s="194" t="str">
        <f t="shared" si="40"/>
        <v/>
      </c>
      <c r="P219" s="195" t="str">
        <f t="shared" si="41"/>
        <v/>
      </c>
      <c r="Q219" s="158"/>
      <c r="R219" s="36" t="str">
        <f t="shared" si="42"/>
        <v/>
      </c>
      <c r="S219" s="36" t="str">
        <f t="shared" si="43"/>
        <v/>
      </c>
      <c r="T219" s="36" t="str">
        <f t="shared" si="44"/>
        <v/>
      </c>
      <c r="U219" s="36" t="str">
        <f t="shared" si="45"/>
        <v/>
      </c>
      <c r="V219" s="36" t="str">
        <f t="shared" si="46"/>
        <v/>
      </c>
      <c r="W219" s="36" t="str">
        <f t="shared" si="47"/>
        <v/>
      </c>
      <c r="X219" s="36" t="str">
        <f t="shared" si="48"/>
        <v/>
      </c>
      <c r="Y219" s="166" t="str">
        <f t="shared" si="49"/>
        <v/>
      </c>
      <c r="Z219" s="178" t="str">
        <f>IF(OR($B219="",$C219="",$D219="",$E219="",$F219=""),"",$G219/VLOOKUP($F219,Euro!$A:$C,3,FALSE))</f>
        <v/>
      </c>
      <c r="AA219" s="435" t="b">
        <f t="shared" si="50"/>
        <v>0</v>
      </c>
      <c r="AB219" s="222">
        <f t="shared" si="52"/>
        <v>1</v>
      </c>
    </row>
    <row r="220" spans="1:28" x14ac:dyDescent="0.25">
      <c r="A220" s="169">
        <v>211</v>
      </c>
      <c r="B220" s="118"/>
      <c r="C220" s="118"/>
      <c r="D220" s="115"/>
      <c r="E220" s="120"/>
      <c r="F220" s="172"/>
      <c r="G220" s="787" t="str">
        <f t="shared" si="51"/>
        <v/>
      </c>
      <c r="H220" s="41"/>
      <c r="I220" s="41"/>
      <c r="J220" s="40"/>
      <c r="K220" s="159"/>
      <c r="L220" s="40"/>
      <c r="M220" s="40"/>
      <c r="N220" s="160"/>
      <c r="O220" s="194" t="str">
        <f t="shared" si="40"/>
        <v/>
      </c>
      <c r="P220" s="195" t="str">
        <f t="shared" si="41"/>
        <v/>
      </c>
      <c r="Q220" s="158"/>
      <c r="R220" s="36" t="str">
        <f t="shared" si="42"/>
        <v/>
      </c>
      <c r="S220" s="36" t="str">
        <f t="shared" si="43"/>
        <v/>
      </c>
      <c r="T220" s="36" t="str">
        <f t="shared" si="44"/>
        <v/>
      </c>
      <c r="U220" s="36" t="str">
        <f t="shared" si="45"/>
        <v/>
      </c>
      <c r="V220" s="36" t="str">
        <f t="shared" si="46"/>
        <v/>
      </c>
      <c r="W220" s="36" t="str">
        <f t="shared" si="47"/>
        <v/>
      </c>
      <c r="X220" s="36" t="str">
        <f t="shared" si="48"/>
        <v/>
      </c>
      <c r="Y220" s="166" t="str">
        <f t="shared" si="49"/>
        <v/>
      </c>
      <c r="Z220" s="178" t="str">
        <f>IF(OR($B220="",$C220="",$D220="",$E220="",$F220=""),"",$G220/VLOOKUP($F220,Euro!$A:$C,3,FALSE))</f>
        <v/>
      </c>
      <c r="AA220" s="435" t="b">
        <f t="shared" si="50"/>
        <v>0</v>
      </c>
      <c r="AB220" s="222">
        <f t="shared" si="52"/>
        <v>1</v>
      </c>
    </row>
    <row r="221" spans="1:28" x14ac:dyDescent="0.25">
      <c r="A221" s="169">
        <v>212</v>
      </c>
      <c r="B221" s="118"/>
      <c r="C221" s="118"/>
      <c r="D221" s="115"/>
      <c r="E221" s="120"/>
      <c r="F221" s="172"/>
      <c r="G221" s="787" t="str">
        <f t="shared" si="51"/>
        <v/>
      </c>
      <c r="H221" s="41"/>
      <c r="I221" s="41"/>
      <c r="J221" s="40"/>
      <c r="K221" s="159"/>
      <c r="L221" s="40"/>
      <c r="M221" s="40"/>
      <c r="N221" s="160"/>
      <c r="O221" s="194" t="str">
        <f t="shared" si="40"/>
        <v/>
      </c>
      <c r="P221" s="195" t="str">
        <f t="shared" si="41"/>
        <v/>
      </c>
      <c r="Q221" s="158"/>
      <c r="R221" s="36" t="str">
        <f t="shared" si="42"/>
        <v/>
      </c>
      <c r="S221" s="36" t="str">
        <f t="shared" si="43"/>
        <v/>
      </c>
      <c r="T221" s="36" t="str">
        <f t="shared" si="44"/>
        <v/>
      </c>
      <c r="U221" s="36" t="str">
        <f t="shared" si="45"/>
        <v/>
      </c>
      <c r="V221" s="36" t="str">
        <f t="shared" si="46"/>
        <v/>
      </c>
      <c r="W221" s="36" t="str">
        <f t="shared" si="47"/>
        <v/>
      </c>
      <c r="X221" s="36" t="str">
        <f t="shared" si="48"/>
        <v/>
      </c>
      <c r="Y221" s="166" t="str">
        <f t="shared" si="49"/>
        <v/>
      </c>
      <c r="Z221" s="178" t="str">
        <f>IF(OR($B221="",$C221="",$D221="",$E221="",$F221=""),"",$G221/VLOOKUP($F221,Euro!$A:$C,3,FALSE))</f>
        <v/>
      </c>
      <c r="AA221" s="435" t="b">
        <f t="shared" si="50"/>
        <v>0</v>
      </c>
      <c r="AB221" s="222">
        <f t="shared" si="52"/>
        <v>1</v>
      </c>
    </row>
    <row r="222" spans="1:28" x14ac:dyDescent="0.25">
      <c r="A222" s="169">
        <v>213</v>
      </c>
      <c r="B222" s="118"/>
      <c r="C222" s="118"/>
      <c r="D222" s="115"/>
      <c r="E222" s="120"/>
      <c r="F222" s="172"/>
      <c r="G222" s="787" t="str">
        <f t="shared" si="51"/>
        <v/>
      </c>
      <c r="H222" s="41"/>
      <c r="I222" s="41"/>
      <c r="J222" s="40"/>
      <c r="K222" s="159"/>
      <c r="L222" s="40"/>
      <c r="M222" s="40"/>
      <c r="N222" s="160"/>
      <c r="O222" s="194" t="str">
        <f t="shared" si="40"/>
        <v/>
      </c>
      <c r="P222" s="195" t="str">
        <f t="shared" si="41"/>
        <v/>
      </c>
      <c r="Q222" s="158"/>
      <c r="R222" s="36" t="str">
        <f t="shared" si="42"/>
        <v/>
      </c>
      <c r="S222" s="36" t="str">
        <f t="shared" si="43"/>
        <v/>
      </c>
      <c r="T222" s="36" t="str">
        <f t="shared" si="44"/>
        <v/>
      </c>
      <c r="U222" s="36" t="str">
        <f t="shared" si="45"/>
        <v/>
      </c>
      <c r="V222" s="36" t="str">
        <f t="shared" si="46"/>
        <v/>
      </c>
      <c r="W222" s="36" t="str">
        <f t="shared" si="47"/>
        <v/>
      </c>
      <c r="X222" s="36" t="str">
        <f t="shared" si="48"/>
        <v/>
      </c>
      <c r="Y222" s="166" t="str">
        <f t="shared" si="49"/>
        <v/>
      </c>
      <c r="Z222" s="178" t="str">
        <f>IF(OR($B222="",$C222="",$D222="",$E222="",$F222=""),"",$G222/VLOOKUP($F222,Euro!$A:$C,3,FALSE))</f>
        <v/>
      </c>
      <c r="AA222" s="435" t="b">
        <f t="shared" si="50"/>
        <v>0</v>
      </c>
      <c r="AB222" s="222">
        <f t="shared" si="52"/>
        <v>1</v>
      </c>
    </row>
    <row r="223" spans="1:28" x14ac:dyDescent="0.25">
      <c r="A223" s="169">
        <v>214</v>
      </c>
      <c r="B223" s="118"/>
      <c r="C223" s="118"/>
      <c r="D223" s="115"/>
      <c r="E223" s="120"/>
      <c r="F223" s="172"/>
      <c r="G223" s="787" t="str">
        <f t="shared" si="51"/>
        <v/>
      </c>
      <c r="H223" s="41"/>
      <c r="I223" s="41"/>
      <c r="J223" s="40"/>
      <c r="K223" s="159"/>
      <c r="L223" s="40"/>
      <c r="M223" s="40"/>
      <c r="N223" s="160"/>
      <c r="O223" s="194" t="str">
        <f t="shared" si="40"/>
        <v/>
      </c>
      <c r="P223" s="195" t="str">
        <f t="shared" si="41"/>
        <v/>
      </c>
      <c r="Q223" s="158"/>
      <c r="R223" s="36" t="str">
        <f t="shared" si="42"/>
        <v/>
      </c>
      <c r="S223" s="36" t="str">
        <f t="shared" si="43"/>
        <v/>
      </c>
      <c r="T223" s="36" t="str">
        <f t="shared" si="44"/>
        <v/>
      </c>
      <c r="U223" s="36" t="str">
        <f t="shared" si="45"/>
        <v/>
      </c>
      <c r="V223" s="36" t="str">
        <f t="shared" si="46"/>
        <v/>
      </c>
      <c r="W223" s="36" t="str">
        <f t="shared" si="47"/>
        <v/>
      </c>
      <c r="X223" s="36" t="str">
        <f t="shared" si="48"/>
        <v/>
      </c>
      <c r="Y223" s="166" t="str">
        <f t="shared" si="49"/>
        <v/>
      </c>
      <c r="Z223" s="178" t="str">
        <f>IF(OR($B223="",$C223="",$D223="",$E223="",$F223=""),"",$G223/VLOOKUP($F223,Euro!$A:$C,3,FALSE))</f>
        <v/>
      </c>
      <c r="AA223" s="435" t="b">
        <f t="shared" si="50"/>
        <v>0</v>
      </c>
      <c r="AB223" s="222">
        <f t="shared" si="52"/>
        <v>1</v>
      </c>
    </row>
    <row r="224" spans="1:28" x14ac:dyDescent="0.25">
      <c r="A224" s="169">
        <v>215</v>
      </c>
      <c r="B224" s="118"/>
      <c r="C224" s="118"/>
      <c r="D224" s="115"/>
      <c r="E224" s="120"/>
      <c r="F224" s="172"/>
      <c r="G224" s="787" t="str">
        <f t="shared" si="51"/>
        <v/>
      </c>
      <c r="H224" s="41"/>
      <c r="I224" s="41"/>
      <c r="J224" s="40"/>
      <c r="K224" s="159"/>
      <c r="L224" s="40"/>
      <c r="M224" s="40"/>
      <c r="N224" s="160"/>
      <c r="O224" s="194" t="str">
        <f t="shared" si="40"/>
        <v/>
      </c>
      <c r="P224" s="195" t="str">
        <f t="shared" si="41"/>
        <v/>
      </c>
      <c r="Q224" s="158"/>
      <c r="R224" s="36" t="str">
        <f t="shared" si="42"/>
        <v/>
      </c>
      <c r="S224" s="36" t="str">
        <f t="shared" si="43"/>
        <v/>
      </c>
      <c r="T224" s="36" t="str">
        <f t="shared" si="44"/>
        <v/>
      </c>
      <c r="U224" s="36" t="str">
        <f t="shared" si="45"/>
        <v/>
      </c>
      <c r="V224" s="36" t="str">
        <f t="shared" si="46"/>
        <v/>
      </c>
      <c r="W224" s="36" t="str">
        <f t="shared" si="47"/>
        <v/>
      </c>
      <c r="X224" s="36" t="str">
        <f t="shared" si="48"/>
        <v/>
      </c>
      <c r="Y224" s="166" t="str">
        <f t="shared" si="49"/>
        <v/>
      </c>
      <c r="Z224" s="178" t="str">
        <f>IF(OR($B224="",$C224="",$D224="",$E224="",$F224=""),"",$G224/VLOOKUP($F224,Euro!$A:$C,3,FALSE))</f>
        <v/>
      </c>
      <c r="AA224" s="435" t="b">
        <f t="shared" si="50"/>
        <v>0</v>
      </c>
      <c r="AB224" s="222">
        <f t="shared" si="52"/>
        <v>1</v>
      </c>
    </row>
    <row r="225" spans="1:28" x14ac:dyDescent="0.25">
      <c r="A225" s="169">
        <v>216</v>
      </c>
      <c r="B225" s="118"/>
      <c r="C225" s="118"/>
      <c r="D225" s="115"/>
      <c r="E225" s="120"/>
      <c r="F225" s="172"/>
      <c r="G225" s="787" t="str">
        <f t="shared" si="51"/>
        <v/>
      </c>
      <c r="H225" s="41"/>
      <c r="I225" s="41"/>
      <c r="J225" s="40"/>
      <c r="K225" s="159"/>
      <c r="L225" s="40"/>
      <c r="M225" s="40"/>
      <c r="N225" s="160"/>
      <c r="O225" s="194" t="str">
        <f t="shared" si="40"/>
        <v/>
      </c>
      <c r="P225" s="195" t="str">
        <f t="shared" si="41"/>
        <v/>
      </c>
      <c r="Q225" s="158"/>
      <c r="R225" s="36" t="str">
        <f t="shared" si="42"/>
        <v/>
      </c>
      <c r="S225" s="36" t="str">
        <f t="shared" si="43"/>
        <v/>
      </c>
      <c r="T225" s="36" t="str">
        <f t="shared" si="44"/>
        <v/>
      </c>
      <c r="U225" s="36" t="str">
        <f t="shared" si="45"/>
        <v/>
      </c>
      <c r="V225" s="36" t="str">
        <f t="shared" si="46"/>
        <v/>
      </c>
      <c r="W225" s="36" t="str">
        <f t="shared" si="47"/>
        <v/>
      </c>
      <c r="X225" s="36" t="str">
        <f t="shared" si="48"/>
        <v/>
      </c>
      <c r="Y225" s="166" t="str">
        <f t="shared" si="49"/>
        <v/>
      </c>
      <c r="Z225" s="178" t="str">
        <f>IF(OR($B225="",$C225="",$D225="",$E225="",$F225=""),"",$G225/VLOOKUP($F225,Euro!$A:$C,3,FALSE))</f>
        <v/>
      </c>
      <c r="AA225" s="435" t="b">
        <f t="shared" si="50"/>
        <v>0</v>
      </c>
      <c r="AB225" s="222">
        <f t="shared" si="52"/>
        <v>1</v>
      </c>
    </row>
    <row r="226" spans="1:28" x14ac:dyDescent="0.25">
      <c r="A226" s="169">
        <v>217</v>
      </c>
      <c r="B226" s="118"/>
      <c r="C226" s="118"/>
      <c r="D226" s="115"/>
      <c r="E226" s="120"/>
      <c r="F226" s="172"/>
      <c r="G226" s="787" t="str">
        <f t="shared" si="51"/>
        <v/>
      </c>
      <c r="H226" s="41"/>
      <c r="I226" s="41"/>
      <c r="J226" s="40"/>
      <c r="K226" s="159"/>
      <c r="L226" s="40"/>
      <c r="M226" s="40"/>
      <c r="N226" s="160"/>
      <c r="O226" s="194" t="str">
        <f t="shared" si="40"/>
        <v/>
      </c>
      <c r="P226" s="195" t="str">
        <f t="shared" si="41"/>
        <v/>
      </c>
      <c r="Q226" s="158"/>
      <c r="R226" s="36" t="str">
        <f t="shared" si="42"/>
        <v/>
      </c>
      <c r="S226" s="36" t="str">
        <f t="shared" si="43"/>
        <v/>
      </c>
      <c r="T226" s="36" t="str">
        <f t="shared" si="44"/>
        <v/>
      </c>
      <c r="U226" s="36" t="str">
        <f t="shared" si="45"/>
        <v/>
      </c>
      <c r="V226" s="36" t="str">
        <f t="shared" si="46"/>
        <v/>
      </c>
      <c r="W226" s="36" t="str">
        <f t="shared" si="47"/>
        <v/>
      </c>
      <c r="X226" s="36" t="str">
        <f t="shared" si="48"/>
        <v/>
      </c>
      <c r="Y226" s="166" t="str">
        <f t="shared" si="49"/>
        <v/>
      </c>
      <c r="Z226" s="178" t="str">
        <f>IF(OR($B226="",$C226="",$D226="",$E226="",$F226=""),"",$G226/VLOOKUP($F226,Euro!$A:$C,3,FALSE))</f>
        <v/>
      </c>
      <c r="AA226" s="435" t="b">
        <f t="shared" si="50"/>
        <v>0</v>
      </c>
      <c r="AB226" s="222">
        <f t="shared" si="52"/>
        <v>1</v>
      </c>
    </row>
    <row r="227" spans="1:28" x14ac:dyDescent="0.25">
      <c r="A227" s="169">
        <v>218</v>
      </c>
      <c r="B227" s="118"/>
      <c r="C227" s="118"/>
      <c r="D227" s="115"/>
      <c r="E227" s="120"/>
      <c r="F227" s="172"/>
      <c r="G227" s="787" t="str">
        <f t="shared" si="51"/>
        <v/>
      </c>
      <c r="H227" s="41"/>
      <c r="I227" s="41"/>
      <c r="J227" s="40"/>
      <c r="K227" s="159"/>
      <c r="L227" s="40"/>
      <c r="M227" s="40"/>
      <c r="N227" s="160"/>
      <c r="O227" s="194" t="str">
        <f t="shared" si="40"/>
        <v/>
      </c>
      <c r="P227" s="195" t="str">
        <f t="shared" si="41"/>
        <v/>
      </c>
      <c r="Q227" s="158"/>
      <c r="R227" s="36" t="str">
        <f t="shared" si="42"/>
        <v/>
      </c>
      <c r="S227" s="36" t="str">
        <f t="shared" si="43"/>
        <v/>
      </c>
      <c r="T227" s="36" t="str">
        <f t="shared" si="44"/>
        <v/>
      </c>
      <c r="U227" s="36" t="str">
        <f t="shared" si="45"/>
        <v/>
      </c>
      <c r="V227" s="36" t="str">
        <f t="shared" si="46"/>
        <v/>
      </c>
      <c r="W227" s="36" t="str">
        <f t="shared" si="47"/>
        <v/>
      </c>
      <c r="X227" s="36" t="str">
        <f t="shared" si="48"/>
        <v/>
      </c>
      <c r="Y227" s="166" t="str">
        <f t="shared" si="49"/>
        <v/>
      </c>
      <c r="Z227" s="178" t="str">
        <f>IF(OR($B227="",$C227="",$D227="",$E227="",$F227=""),"",$G227/VLOOKUP($F227,Euro!$A:$C,3,FALSE))</f>
        <v/>
      </c>
      <c r="AA227" s="435" t="b">
        <f t="shared" si="50"/>
        <v>0</v>
      </c>
      <c r="AB227" s="222">
        <f t="shared" si="52"/>
        <v>1</v>
      </c>
    </row>
    <row r="228" spans="1:28" x14ac:dyDescent="0.25">
      <c r="A228" s="169">
        <v>219</v>
      </c>
      <c r="B228" s="118"/>
      <c r="C228" s="118"/>
      <c r="D228" s="115"/>
      <c r="E228" s="120"/>
      <c r="F228" s="172"/>
      <c r="G228" s="787" t="str">
        <f t="shared" si="51"/>
        <v/>
      </c>
      <c r="H228" s="41"/>
      <c r="I228" s="41"/>
      <c r="J228" s="40"/>
      <c r="K228" s="159"/>
      <c r="L228" s="40"/>
      <c r="M228" s="40"/>
      <c r="N228" s="160"/>
      <c r="O228" s="194" t="str">
        <f t="shared" si="40"/>
        <v/>
      </c>
      <c r="P228" s="195" t="str">
        <f t="shared" si="41"/>
        <v/>
      </c>
      <c r="Q228" s="158"/>
      <c r="R228" s="36" t="str">
        <f t="shared" si="42"/>
        <v/>
      </c>
      <c r="S228" s="36" t="str">
        <f t="shared" si="43"/>
        <v/>
      </c>
      <c r="T228" s="36" t="str">
        <f t="shared" si="44"/>
        <v/>
      </c>
      <c r="U228" s="36" t="str">
        <f t="shared" si="45"/>
        <v/>
      </c>
      <c r="V228" s="36" t="str">
        <f t="shared" si="46"/>
        <v/>
      </c>
      <c r="W228" s="36" t="str">
        <f t="shared" si="47"/>
        <v/>
      </c>
      <c r="X228" s="36" t="str">
        <f t="shared" si="48"/>
        <v/>
      </c>
      <c r="Y228" s="166" t="str">
        <f t="shared" si="49"/>
        <v/>
      </c>
      <c r="Z228" s="178" t="str">
        <f>IF(OR($B228="",$C228="",$D228="",$E228="",$F228=""),"",$G228/VLOOKUP($F228,Euro!$A:$C,3,FALSE))</f>
        <v/>
      </c>
      <c r="AA228" s="435" t="b">
        <f t="shared" si="50"/>
        <v>0</v>
      </c>
      <c r="AB228" s="222">
        <f t="shared" si="52"/>
        <v>1</v>
      </c>
    </row>
    <row r="229" spans="1:28" x14ac:dyDescent="0.25">
      <c r="A229" s="169">
        <v>220</v>
      </c>
      <c r="B229" s="118"/>
      <c r="C229" s="118"/>
      <c r="D229" s="115"/>
      <c r="E229" s="120"/>
      <c r="F229" s="172"/>
      <c r="G229" s="787" t="str">
        <f t="shared" si="51"/>
        <v/>
      </c>
      <c r="H229" s="41"/>
      <c r="I229" s="41"/>
      <c r="J229" s="40"/>
      <c r="K229" s="159"/>
      <c r="L229" s="40"/>
      <c r="M229" s="40"/>
      <c r="N229" s="160"/>
      <c r="O229" s="194" t="str">
        <f t="shared" si="40"/>
        <v/>
      </c>
      <c r="P229" s="195" t="str">
        <f t="shared" si="41"/>
        <v/>
      </c>
      <c r="Q229" s="158"/>
      <c r="R229" s="36" t="str">
        <f t="shared" si="42"/>
        <v/>
      </c>
      <c r="S229" s="36" t="str">
        <f t="shared" si="43"/>
        <v/>
      </c>
      <c r="T229" s="36" t="str">
        <f t="shared" si="44"/>
        <v/>
      </c>
      <c r="U229" s="36" t="str">
        <f t="shared" si="45"/>
        <v/>
      </c>
      <c r="V229" s="36" t="str">
        <f t="shared" si="46"/>
        <v/>
      </c>
      <c r="W229" s="36" t="str">
        <f t="shared" si="47"/>
        <v/>
      </c>
      <c r="X229" s="36" t="str">
        <f t="shared" si="48"/>
        <v/>
      </c>
      <c r="Y229" s="166" t="str">
        <f t="shared" si="49"/>
        <v/>
      </c>
      <c r="Z229" s="178" t="str">
        <f>IF(OR($B229="",$C229="",$D229="",$E229="",$F229=""),"",$G229/VLOOKUP($F229,Euro!$A:$C,3,FALSE))</f>
        <v/>
      </c>
      <c r="AA229" s="435" t="b">
        <f t="shared" si="50"/>
        <v>0</v>
      </c>
      <c r="AB229" s="222">
        <f t="shared" si="52"/>
        <v>1</v>
      </c>
    </row>
    <row r="230" spans="1:28" x14ac:dyDescent="0.25">
      <c r="A230" s="169">
        <v>221</v>
      </c>
      <c r="B230" s="118"/>
      <c r="C230" s="118"/>
      <c r="D230" s="115"/>
      <c r="E230" s="120"/>
      <c r="F230" s="172"/>
      <c r="G230" s="787" t="str">
        <f t="shared" si="51"/>
        <v/>
      </c>
      <c r="H230" s="41"/>
      <c r="I230" s="41"/>
      <c r="J230" s="40"/>
      <c r="K230" s="159"/>
      <c r="L230" s="40"/>
      <c r="M230" s="40"/>
      <c r="N230" s="160"/>
      <c r="O230" s="194" t="str">
        <f t="shared" si="40"/>
        <v/>
      </c>
      <c r="P230" s="195" t="str">
        <f t="shared" si="41"/>
        <v/>
      </c>
      <c r="Q230" s="158"/>
      <c r="R230" s="36" t="str">
        <f t="shared" si="42"/>
        <v/>
      </c>
      <c r="S230" s="36" t="str">
        <f t="shared" si="43"/>
        <v/>
      </c>
      <c r="T230" s="36" t="str">
        <f t="shared" si="44"/>
        <v/>
      </c>
      <c r="U230" s="36" t="str">
        <f t="shared" si="45"/>
        <v/>
      </c>
      <c r="V230" s="36" t="str">
        <f t="shared" si="46"/>
        <v/>
      </c>
      <c r="W230" s="36" t="str">
        <f t="shared" si="47"/>
        <v/>
      </c>
      <c r="X230" s="36" t="str">
        <f t="shared" si="48"/>
        <v/>
      </c>
      <c r="Y230" s="166" t="str">
        <f t="shared" si="49"/>
        <v/>
      </c>
      <c r="Z230" s="178" t="str">
        <f>IF(OR($B230="",$C230="",$D230="",$E230="",$F230=""),"",$G230/VLOOKUP($F230,Euro!$A:$C,3,FALSE))</f>
        <v/>
      </c>
      <c r="AA230" s="435" t="b">
        <f t="shared" si="50"/>
        <v>0</v>
      </c>
      <c r="AB230" s="222">
        <f t="shared" si="52"/>
        <v>1</v>
      </c>
    </row>
    <row r="231" spans="1:28" x14ac:dyDescent="0.25">
      <c r="A231" s="169">
        <v>222</v>
      </c>
      <c r="B231" s="118"/>
      <c r="C231" s="118"/>
      <c r="D231" s="115"/>
      <c r="E231" s="120"/>
      <c r="F231" s="172"/>
      <c r="G231" s="787" t="str">
        <f t="shared" si="51"/>
        <v/>
      </c>
      <c r="H231" s="41"/>
      <c r="I231" s="41"/>
      <c r="J231" s="40"/>
      <c r="K231" s="159"/>
      <c r="L231" s="40"/>
      <c r="M231" s="40"/>
      <c r="N231" s="160"/>
      <c r="O231" s="194" t="str">
        <f t="shared" si="40"/>
        <v/>
      </c>
      <c r="P231" s="195" t="str">
        <f t="shared" si="41"/>
        <v/>
      </c>
      <c r="Q231" s="158"/>
      <c r="R231" s="36" t="str">
        <f t="shared" si="42"/>
        <v/>
      </c>
      <c r="S231" s="36" t="str">
        <f t="shared" si="43"/>
        <v/>
      </c>
      <c r="T231" s="36" t="str">
        <f t="shared" si="44"/>
        <v/>
      </c>
      <c r="U231" s="36" t="str">
        <f t="shared" si="45"/>
        <v/>
      </c>
      <c r="V231" s="36" t="str">
        <f t="shared" si="46"/>
        <v/>
      </c>
      <c r="W231" s="36" t="str">
        <f t="shared" si="47"/>
        <v/>
      </c>
      <c r="X231" s="36" t="str">
        <f t="shared" si="48"/>
        <v/>
      </c>
      <c r="Y231" s="166" t="str">
        <f t="shared" si="49"/>
        <v/>
      </c>
      <c r="Z231" s="178" t="str">
        <f>IF(OR($B231="",$C231="",$D231="",$E231="",$F231=""),"",$G231/VLOOKUP($F231,Euro!$A:$C,3,FALSE))</f>
        <v/>
      </c>
      <c r="AA231" s="435" t="b">
        <f t="shared" si="50"/>
        <v>0</v>
      </c>
      <c r="AB231" s="222">
        <f t="shared" si="52"/>
        <v>1</v>
      </c>
    </row>
    <row r="232" spans="1:28" x14ac:dyDescent="0.25">
      <c r="A232" s="169">
        <v>223</v>
      </c>
      <c r="B232" s="118"/>
      <c r="C232" s="118"/>
      <c r="D232" s="115"/>
      <c r="E232" s="120"/>
      <c r="F232" s="172"/>
      <c r="G232" s="787" t="str">
        <f t="shared" si="51"/>
        <v/>
      </c>
      <c r="H232" s="41"/>
      <c r="I232" s="41"/>
      <c r="J232" s="40"/>
      <c r="K232" s="159"/>
      <c r="L232" s="40"/>
      <c r="M232" s="40"/>
      <c r="N232" s="160"/>
      <c r="O232" s="194" t="str">
        <f t="shared" si="40"/>
        <v/>
      </c>
      <c r="P232" s="195" t="str">
        <f t="shared" si="41"/>
        <v/>
      </c>
      <c r="Q232" s="158"/>
      <c r="R232" s="36" t="str">
        <f t="shared" si="42"/>
        <v/>
      </c>
      <c r="S232" s="36" t="str">
        <f t="shared" si="43"/>
        <v/>
      </c>
      <c r="T232" s="36" t="str">
        <f t="shared" si="44"/>
        <v/>
      </c>
      <c r="U232" s="36" t="str">
        <f t="shared" si="45"/>
        <v/>
      </c>
      <c r="V232" s="36" t="str">
        <f t="shared" si="46"/>
        <v/>
      </c>
      <c r="W232" s="36" t="str">
        <f t="shared" si="47"/>
        <v/>
      </c>
      <c r="X232" s="36" t="str">
        <f t="shared" si="48"/>
        <v/>
      </c>
      <c r="Y232" s="166" t="str">
        <f t="shared" si="49"/>
        <v/>
      </c>
      <c r="Z232" s="178" t="str">
        <f>IF(OR($B232="",$C232="",$D232="",$E232="",$F232=""),"",$G232/VLOOKUP($F232,Euro!$A:$C,3,FALSE))</f>
        <v/>
      </c>
      <c r="AA232" s="435" t="b">
        <f t="shared" si="50"/>
        <v>0</v>
      </c>
      <c r="AB232" s="222">
        <f t="shared" si="52"/>
        <v>1</v>
      </c>
    </row>
    <row r="233" spans="1:28" x14ac:dyDescent="0.25">
      <c r="A233" s="169">
        <v>224</v>
      </c>
      <c r="B233" s="118"/>
      <c r="C233" s="118"/>
      <c r="D233" s="115"/>
      <c r="E233" s="120"/>
      <c r="F233" s="172"/>
      <c r="G233" s="787" t="str">
        <f t="shared" si="51"/>
        <v/>
      </c>
      <c r="H233" s="41"/>
      <c r="I233" s="41"/>
      <c r="J233" s="40"/>
      <c r="K233" s="159"/>
      <c r="L233" s="40"/>
      <c r="M233" s="40"/>
      <c r="N233" s="160"/>
      <c r="O233" s="194" t="str">
        <f t="shared" si="40"/>
        <v/>
      </c>
      <c r="P233" s="195" t="str">
        <f t="shared" si="41"/>
        <v/>
      </c>
      <c r="Q233" s="158"/>
      <c r="R233" s="36" t="str">
        <f t="shared" si="42"/>
        <v/>
      </c>
      <c r="S233" s="36" t="str">
        <f t="shared" si="43"/>
        <v/>
      </c>
      <c r="T233" s="36" t="str">
        <f t="shared" si="44"/>
        <v/>
      </c>
      <c r="U233" s="36" t="str">
        <f t="shared" si="45"/>
        <v/>
      </c>
      <c r="V233" s="36" t="str">
        <f t="shared" si="46"/>
        <v/>
      </c>
      <c r="W233" s="36" t="str">
        <f t="shared" si="47"/>
        <v/>
      </c>
      <c r="X233" s="36" t="str">
        <f t="shared" si="48"/>
        <v/>
      </c>
      <c r="Y233" s="166" t="str">
        <f t="shared" si="49"/>
        <v/>
      </c>
      <c r="Z233" s="178" t="str">
        <f>IF(OR($B233="",$C233="",$D233="",$E233="",$F233=""),"",$G233/VLOOKUP($F233,Euro!$A:$C,3,FALSE))</f>
        <v/>
      </c>
      <c r="AA233" s="435" t="b">
        <f t="shared" si="50"/>
        <v>0</v>
      </c>
      <c r="AB233" s="222">
        <f t="shared" si="52"/>
        <v>1</v>
      </c>
    </row>
    <row r="234" spans="1:28" x14ac:dyDescent="0.25">
      <c r="A234" s="169">
        <v>225</v>
      </c>
      <c r="B234" s="118"/>
      <c r="C234" s="118"/>
      <c r="D234" s="115"/>
      <c r="E234" s="120"/>
      <c r="F234" s="172"/>
      <c r="G234" s="787" t="str">
        <f t="shared" si="51"/>
        <v/>
      </c>
      <c r="H234" s="41"/>
      <c r="I234" s="41"/>
      <c r="J234" s="40"/>
      <c r="K234" s="159"/>
      <c r="L234" s="40"/>
      <c r="M234" s="40"/>
      <c r="N234" s="160"/>
      <c r="O234" s="194" t="str">
        <f t="shared" si="40"/>
        <v/>
      </c>
      <c r="P234" s="195" t="str">
        <f t="shared" si="41"/>
        <v/>
      </c>
      <c r="Q234" s="158"/>
      <c r="R234" s="36" t="str">
        <f t="shared" si="42"/>
        <v/>
      </c>
      <c r="S234" s="36" t="str">
        <f t="shared" si="43"/>
        <v/>
      </c>
      <c r="T234" s="36" t="str">
        <f t="shared" si="44"/>
        <v/>
      </c>
      <c r="U234" s="36" t="str">
        <f t="shared" si="45"/>
        <v/>
      </c>
      <c r="V234" s="36" t="str">
        <f t="shared" si="46"/>
        <v/>
      </c>
      <c r="W234" s="36" t="str">
        <f t="shared" si="47"/>
        <v/>
      </c>
      <c r="X234" s="36" t="str">
        <f t="shared" si="48"/>
        <v/>
      </c>
      <c r="Y234" s="166" t="str">
        <f t="shared" si="49"/>
        <v/>
      </c>
      <c r="Z234" s="178" t="str">
        <f>IF(OR($B234="",$C234="",$D234="",$E234="",$F234=""),"",$G234/VLOOKUP($F234,Euro!$A:$C,3,FALSE))</f>
        <v/>
      </c>
      <c r="AA234" s="435" t="b">
        <f t="shared" si="50"/>
        <v>0</v>
      </c>
      <c r="AB234" s="222">
        <f t="shared" si="52"/>
        <v>1</v>
      </c>
    </row>
    <row r="235" spans="1:28" x14ac:dyDescent="0.25">
      <c r="A235" s="169">
        <v>226</v>
      </c>
      <c r="B235" s="118"/>
      <c r="C235" s="118"/>
      <c r="D235" s="115"/>
      <c r="E235" s="120"/>
      <c r="F235" s="172"/>
      <c r="G235" s="787" t="str">
        <f t="shared" si="51"/>
        <v/>
      </c>
      <c r="H235" s="41"/>
      <c r="I235" s="41"/>
      <c r="J235" s="40"/>
      <c r="K235" s="159"/>
      <c r="L235" s="40"/>
      <c r="M235" s="40"/>
      <c r="N235" s="160"/>
      <c r="O235" s="194" t="str">
        <f t="shared" si="40"/>
        <v/>
      </c>
      <c r="P235" s="195" t="str">
        <f t="shared" si="41"/>
        <v/>
      </c>
      <c r="Q235" s="158"/>
      <c r="R235" s="36" t="str">
        <f t="shared" si="42"/>
        <v/>
      </c>
      <c r="S235" s="36" t="str">
        <f t="shared" si="43"/>
        <v/>
      </c>
      <c r="T235" s="36" t="str">
        <f t="shared" si="44"/>
        <v/>
      </c>
      <c r="U235" s="36" t="str">
        <f t="shared" si="45"/>
        <v/>
      </c>
      <c r="V235" s="36" t="str">
        <f t="shared" si="46"/>
        <v/>
      </c>
      <c r="W235" s="36" t="str">
        <f t="shared" si="47"/>
        <v/>
      </c>
      <c r="X235" s="36" t="str">
        <f t="shared" si="48"/>
        <v/>
      </c>
      <c r="Y235" s="166" t="str">
        <f t="shared" si="49"/>
        <v/>
      </c>
      <c r="Z235" s="178" t="str">
        <f>IF(OR($B235="",$C235="",$D235="",$E235="",$F235=""),"",$G235/VLOOKUP($F235,Euro!$A:$C,3,FALSE))</f>
        <v/>
      </c>
      <c r="AA235" s="435" t="b">
        <f t="shared" si="50"/>
        <v>0</v>
      </c>
      <c r="AB235" s="222">
        <f t="shared" si="52"/>
        <v>1</v>
      </c>
    </row>
    <row r="236" spans="1:28" x14ac:dyDescent="0.25">
      <c r="A236" s="169">
        <v>227</v>
      </c>
      <c r="B236" s="118"/>
      <c r="C236" s="118"/>
      <c r="D236" s="115"/>
      <c r="E236" s="120"/>
      <c r="F236" s="172"/>
      <c r="G236" s="787" t="str">
        <f t="shared" si="51"/>
        <v/>
      </c>
      <c r="H236" s="41"/>
      <c r="I236" s="41"/>
      <c r="J236" s="40"/>
      <c r="K236" s="159"/>
      <c r="L236" s="40"/>
      <c r="M236" s="40"/>
      <c r="N236" s="160"/>
      <c r="O236" s="194" t="str">
        <f t="shared" si="40"/>
        <v/>
      </c>
      <c r="P236" s="195" t="str">
        <f t="shared" si="41"/>
        <v/>
      </c>
      <c r="Q236" s="158"/>
      <c r="R236" s="36" t="str">
        <f t="shared" si="42"/>
        <v/>
      </c>
      <c r="S236" s="36" t="str">
        <f t="shared" si="43"/>
        <v/>
      </c>
      <c r="T236" s="36" t="str">
        <f t="shared" si="44"/>
        <v/>
      </c>
      <c r="U236" s="36" t="str">
        <f t="shared" si="45"/>
        <v/>
      </c>
      <c r="V236" s="36" t="str">
        <f t="shared" si="46"/>
        <v/>
      </c>
      <c r="W236" s="36" t="str">
        <f t="shared" si="47"/>
        <v/>
      </c>
      <c r="X236" s="36" t="str">
        <f t="shared" si="48"/>
        <v/>
      </c>
      <c r="Y236" s="166" t="str">
        <f t="shared" si="49"/>
        <v/>
      </c>
      <c r="Z236" s="178" t="str">
        <f>IF(OR($B236="",$C236="",$D236="",$E236="",$F236=""),"",$G236/VLOOKUP($F236,Euro!$A:$C,3,FALSE))</f>
        <v/>
      </c>
      <c r="AA236" s="435" t="b">
        <f t="shared" si="50"/>
        <v>0</v>
      </c>
      <c r="AB236" s="222">
        <f t="shared" si="52"/>
        <v>1</v>
      </c>
    </row>
    <row r="237" spans="1:28" x14ac:dyDescent="0.25">
      <c r="A237" s="169">
        <v>228</v>
      </c>
      <c r="B237" s="118"/>
      <c r="C237" s="118"/>
      <c r="D237" s="115"/>
      <c r="E237" s="120"/>
      <c r="F237" s="172"/>
      <c r="G237" s="787" t="str">
        <f t="shared" si="51"/>
        <v/>
      </c>
      <c r="H237" s="41"/>
      <c r="I237" s="41"/>
      <c r="J237" s="40"/>
      <c r="K237" s="159"/>
      <c r="L237" s="40"/>
      <c r="M237" s="40"/>
      <c r="N237" s="160"/>
      <c r="O237" s="194" t="str">
        <f t="shared" si="40"/>
        <v/>
      </c>
      <c r="P237" s="195" t="str">
        <f t="shared" si="41"/>
        <v/>
      </c>
      <c r="Q237" s="158"/>
      <c r="R237" s="36" t="str">
        <f t="shared" si="42"/>
        <v/>
      </c>
      <c r="S237" s="36" t="str">
        <f t="shared" si="43"/>
        <v/>
      </c>
      <c r="T237" s="36" t="str">
        <f t="shared" si="44"/>
        <v/>
      </c>
      <c r="U237" s="36" t="str">
        <f t="shared" si="45"/>
        <v/>
      </c>
      <c r="V237" s="36" t="str">
        <f t="shared" si="46"/>
        <v/>
      </c>
      <c r="W237" s="36" t="str">
        <f t="shared" si="47"/>
        <v/>
      </c>
      <c r="X237" s="36" t="str">
        <f t="shared" si="48"/>
        <v/>
      </c>
      <c r="Y237" s="166" t="str">
        <f t="shared" si="49"/>
        <v/>
      </c>
      <c r="Z237" s="178" t="str">
        <f>IF(OR($B237="",$C237="",$D237="",$E237="",$F237=""),"",$G237/VLOOKUP($F237,Euro!$A:$C,3,FALSE))</f>
        <v/>
      </c>
      <c r="AA237" s="435" t="b">
        <f t="shared" si="50"/>
        <v>0</v>
      </c>
      <c r="AB237" s="222">
        <f t="shared" si="52"/>
        <v>1</v>
      </c>
    </row>
    <row r="238" spans="1:28" x14ac:dyDescent="0.25">
      <c r="A238" s="169">
        <v>229</v>
      </c>
      <c r="B238" s="118"/>
      <c r="C238" s="118"/>
      <c r="D238" s="115"/>
      <c r="E238" s="120"/>
      <c r="F238" s="172"/>
      <c r="G238" s="787" t="str">
        <f t="shared" si="51"/>
        <v/>
      </c>
      <c r="H238" s="41"/>
      <c r="I238" s="41"/>
      <c r="J238" s="40"/>
      <c r="K238" s="159"/>
      <c r="L238" s="40"/>
      <c r="M238" s="40"/>
      <c r="N238" s="160"/>
      <c r="O238" s="194" t="str">
        <f t="shared" si="40"/>
        <v/>
      </c>
      <c r="P238" s="195" t="str">
        <f t="shared" si="41"/>
        <v/>
      </c>
      <c r="Q238" s="158"/>
      <c r="R238" s="36" t="str">
        <f t="shared" si="42"/>
        <v/>
      </c>
      <c r="S238" s="36" t="str">
        <f t="shared" si="43"/>
        <v/>
      </c>
      <c r="T238" s="36" t="str">
        <f t="shared" si="44"/>
        <v/>
      </c>
      <c r="U238" s="36" t="str">
        <f t="shared" si="45"/>
        <v/>
      </c>
      <c r="V238" s="36" t="str">
        <f t="shared" si="46"/>
        <v/>
      </c>
      <c r="W238" s="36" t="str">
        <f t="shared" si="47"/>
        <v/>
      </c>
      <c r="X238" s="36" t="str">
        <f t="shared" si="48"/>
        <v/>
      </c>
      <c r="Y238" s="166" t="str">
        <f t="shared" si="49"/>
        <v/>
      </c>
      <c r="Z238" s="178" t="str">
        <f>IF(OR($B238="",$C238="",$D238="",$E238="",$F238=""),"",$G238/VLOOKUP($F238,Euro!$A:$C,3,FALSE))</f>
        <v/>
      </c>
      <c r="AA238" s="435" t="b">
        <f t="shared" si="50"/>
        <v>0</v>
      </c>
      <c r="AB238" s="222">
        <f t="shared" si="52"/>
        <v>1</v>
      </c>
    </row>
    <row r="239" spans="1:28" x14ac:dyDescent="0.25">
      <c r="A239" s="169">
        <v>230</v>
      </c>
      <c r="B239" s="118"/>
      <c r="C239" s="118"/>
      <c r="D239" s="115"/>
      <c r="E239" s="120"/>
      <c r="F239" s="172"/>
      <c r="G239" s="787" t="str">
        <f t="shared" si="51"/>
        <v/>
      </c>
      <c r="H239" s="41"/>
      <c r="I239" s="41"/>
      <c r="J239" s="40"/>
      <c r="K239" s="159"/>
      <c r="L239" s="40"/>
      <c r="M239" s="40"/>
      <c r="N239" s="160"/>
      <c r="O239" s="194" t="str">
        <f t="shared" si="40"/>
        <v/>
      </c>
      <c r="P239" s="195" t="str">
        <f t="shared" si="41"/>
        <v/>
      </c>
      <c r="Q239" s="158"/>
      <c r="R239" s="36" t="str">
        <f t="shared" si="42"/>
        <v/>
      </c>
      <c r="S239" s="36" t="str">
        <f t="shared" si="43"/>
        <v/>
      </c>
      <c r="T239" s="36" t="str">
        <f t="shared" si="44"/>
        <v/>
      </c>
      <c r="U239" s="36" t="str">
        <f t="shared" si="45"/>
        <v/>
      </c>
      <c r="V239" s="36" t="str">
        <f t="shared" si="46"/>
        <v/>
      </c>
      <c r="W239" s="36" t="str">
        <f t="shared" si="47"/>
        <v/>
      </c>
      <c r="X239" s="36" t="str">
        <f t="shared" si="48"/>
        <v/>
      </c>
      <c r="Y239" s="166" t="str">
        <f t="shared" si="49"/>
        <v/>
      </c>
      <c r="Z239" s="178" t="str">
        <f>IF(OR($B239="",$C239="",$D239="",$E239="",$F239=""),"",$G239/VLOOKUP($F239,Euro!$A:$C,3,FALSE))</f>
        <v/>
      </c>
      <c r="AA239" s="435" t="b">
        <f t="shared" si="50"/>
        <v>0</v>
      </c>
      <c r="AB239" s="222">
        <f t="shared" si="52"/>
        <v>1</v>
      </c>
    </row>
    <row r="240" spans="1:28" x14ac:dyDescent="0.25">
      <c r="A240" s="169">
        <v>231</v>
      </c>
      <c r="B240" s="118"/>
      <c r="C240" s="118"/>
      <c r="D240" s="115"/>
      <c r="E240" s="120"/>
      <c r="F240" s="172"/>
      <c r="G240" s="787" t="str">
        <f t="shared" si="51"/>
        <v/>
      </c>
      <c r="H240" s="41"/>
      <c r="I240" s="41"/>
      <c r="J240" s="40"/>
      <c r="K240" s="159"/>
      <c r="L240" s="40"/>
      <c r="M240" s="40"/>
      <c r="N240" s="160"/>
      <c r="O240" s="194" t="str">
        <f t="shared" si="40"/>
        <v/>
      </c>
      <c r="P240" s="195" t="str">
        <f t="shared" si="41"/>
        <v/>
      </c>
      <c r="Q240" s="158"/>
      <c r="R240" s="36" t="str">
        <f t="shared" si="42"/>
        <v/>
      </c>
      <c r="S240" s="36" t="str">
        <f t="shared" si="43"/>
        <v/>
      </c>
      <c r="T240" s="36" t="str">
        <f t="shared" si="44"/>
        <v/>
      </c>
      <c r="U240" s="36" t="str">
        <f t="shared" si="45"/>
        <v/>
      </c>
      <c r="V240" s="36" t="str">
        <f t="shared" si="46"/>
        <v/>
      </c>
      <c r="W240" s="36" t="str">
        <f t="shared" si="47"/>
        <v/>
      </c>
      <c r="X240" s="36" t="str">
        <f t="shared" si="48"/>
        <v/>
      </c>
      <c r="Y240" s="166" t="str">
        <f t="shared" si="49"/>
        <v/>
      </c>
      <c r="Z240" s="178" t="str">
        <f>IF(OR($B240="",$C240="",$D240="",$E240="",$F240=""),"",$G240/VLOOKUP($F240,Euro!$A:$C,3,FALSE))</f>
        <v/>
      </c>
      <c r="AA240" s="435" t="b">
        <f t="shared" si="50"/>
        <v>0</v>
      </c>
      <c r="AB240" s="222">
        <f t="shared" si="52"/>
        <v>1</v>
      </c>
    </row>
    <row r="241" spans="1:28" x14ac:dyDescent="0.25">
      <c r="A241" s="169">
        <v>232</v>
      </c>
      <c r="B241" s="118"/>
      <c r="C241" s="118"/>
      <c r="D241" s="115"/>
      <c r="E241" s="120"/>
      <c r="F241" s="172"/>
      <c r="G241" s="787" t="str">
        <f t="shared" si="51"/>
        <v/>
      </c>
      <c r="H241" s="41"/>
      <c r="I241" s="41"/>
      <c r="J241" s="40"/>
      <c r="K241" s="159"/>
      <c r="L241" s="40"/>
      <c r="M241" s="40"/>
      <c r="N241" s="160"/>
      <c r="O241" s="194" t="str">
        <f t="shared" si="40"/>
        <v/>
      </c>
      <c r="P241" s="195" t="str">
        <f t="shared" si="41"/>
        <v/>
      </c>
      <c r="Q241" s="158"/>
      <c r="R241" s="36" t="str">
        <f t="shared" si="42"/>
        <v/>
      </c>
      <c r="S241" s="36" t="str">
        <f t="shared" si="43"/>
        <v/>
      </c>
      <c r="T241" s="36" t="str">
        <f t="shared" si="44"/>
        <v/>
      </c>
      <c r="U241" s="36" t="str">
        <f t="shared" si="45"/>
        <v/>
      </c>
      <c r="V241" s="36" t="str">
        <f t="shared" si="46"/>
        <v/>
      </c>
      <c r="W241" s="36" t="str">
        <f t="shared" si="47"/>
        <v/>
      </c>
      <c r="X241" s="36" t="str">
        <f t="shared" si="48"/>
        <v/>
      </c>
      <c r="Y241" s="166" t="str">
        <f t="shared" si="49"/>
        <v/>
      </c>
      <c r="Z241" s="178" t="str">
        <f>IF(OR($B241="",$C241="",$D241="",$E241="",$F241=""),"",$G241/VLOOKUP($F241,Euro!$A:$C,3,FALSE))</f>
        <v/>
      </c>
      <c r="AA241" s="435" t="b">
        <f t="shared" si="50"/>
        <v>0</v>
      </c>
      <c r="AB241" s="222">
        <f t="shared" si="52"/>
        <v>1</v>
      </c>
    </row>
    <row r="242" spans="1:28" x14ac:dyDescent="0.25">
      <c r="A242" s="169">
        <v>233</v>
      </c>
      <c r="B242" s="118"/>
      <c r="C242" s="118"/>
      <c r="D242" s="115"/>
      <c r="E242" s="120"/>
      <c r="F242" s="172"/>
      <c r="G242" s="787" t="str">
        <f t="shared" si="51"/>
        <v/>
      </c>
      <c r="H242" s="41"/>
      <c r="I242" s="41"/>
      <c r="J242" s="40"/>
      <c r="K242" s="159"/>
      <c r="L242" s="40"/>
      <c r="M242" s="40"/>
      <c r="N242" s="160"/>
      <c r="O242" s="194" t="str">
        <f t="shared" si="40"/>
        <v/>
      </c>
      <c r="P242" s="195" t="str">
        <f t="shared" si="41"/>
        <v/>
      </c>
      <c r="Q242" s="158"/>
      <c r="R242" s="36" t="str">
        <f t="shared" si="42"/>
        <v/>
      </c>
      <c r="S242" s="36" t="str">
        <f t="shared" si="43"/>
        <v/>
      </c>
      <c r="T242" s="36" t="str">
        <f t="shared" si="44"/>
        <v/>
      </c>
      <c r="U242" s="36" t="str">
        <f t="shared" si="45"/>
        <v/>
      </c>
      <c r="V242" s="36" t="str">
        <f t="shared" si="46"/>
        <v/>
      </c>
      <c r="W242" s="36" t="str">
        <f t="shared" si="47"/>
        <v/>
      </c>
      <c r="X242" s="36" t="str">
        <f t="shared" si="48"/>
        <v/>
      </c>
      <c r="Y242" s="166" t="str">
        <f t="shared" si="49"/>
        <v/>
      </c>
      <c r="Z242" s="178" t="str">
        <f>IF(OR($B242="",$C242="",$D242="",$E242="",$F242=""),"",$G242/VLOOKUP($F242,Euro!$A:$C,3,FALSE))</f>
        <v/>
      </c>
      <c r="AA242" s="435" t="b">
        <f t="shared" si="50"/>
        <v>0</v>
      </c>
      <c r="AB242" s="222">
        <f t="shared" si="52"/>
        <v>1</v>
      </c>
    </row>
    <row r="243" spans="1:28" x14ac:dyDescent="0.25">
      <c r="A243" s="169">
        <v>234</v>
      </c>
      <c r="B243" s="118"/>
      <c r="C243" s="118"/>
      <c r="D243" s="115"/>
      <c r="E243" s="120"/>
      <c r="F243" s="172"/>
      <c r="G243" s="787" t="str">
        <f t="shared" si="51"/>
        <v/>
      </c>
      <c r="H243" s="41"/>
      <c r="I243" s="41"/>
      <c r="J243" s="40"/>
      <c r="K243" s="159"/>
      <c r="L243" s="40"/>
      <c r="M243" s="40"/>
      <c r="N243" s="160"/>
      <c r="O243" s="194" t="str">
        <f t="shared" si="40"/>
        <v/>
      </c>
      <c r="P243" s="195" t="str">
        <f t="shared" si="41"/>
        <v/>
      </c>
      <c r="Q243" s="158"/>
      <c r="R243" s="36" t="str">
        <f t="shared" si="42"/>
        <v/>
      </c>
      <c r="S243" s="36" t="str">
        <f t="shared" si="43"/>
        <v/>
      </c>
      <c r="T243" s="36" t="str">
        <f t="shared" si="44"/>
        <v/>
      </c>
      <c r="U243" s="36" t="str">
        <f t="shared" si="45"/>
        <v/>
      </c>
      <c r="V243" s="36" t="str">
        <f t="shared" si="46"/>
        <v/>
      </c>
      <c r="W243" s="36" t="str">
        <f t="shared" si="47"/>
        <v/>
      </c>
      <c r="X243" s="36" t="str">
        <f t="shared" si="48"/>
        <v/>
      </c>
      <c r="Y243" s="166" t="str">
        <f t="shared" si="49"/>
        <v/>
      </c>
      <c r="Z243" s="178" t="str">
        <f>IF(OR($B243="",$C243="",$D243="",$E243="",$F243=""),"",$G243/VLOOKUP($F243,Euro!$A:$C,3,FALSE))</f>
        <v/>
      </c>
      <c r="AA243" s="435" t="b">
        <f t="shared" si="50"/>
        <v>0</v>
      </c>
      <c r="AB243" s="222">
        <f t="shared" si="52"/>
        <v>1</v>
      </c>
    </row>
    <row r="244" spans="1:28" x14ac:dyDescent="0.25">
      <c r="A244" s="169">
        <v>235</v>
      </c>
      <c r="B244" s="118"/>
      <c r="C244" s="118"/>
      <c r="D244" s="115"/>
      <c r="E244" s="120"/>
      <c r="F244" s="172"/>
      <c r="G244" s="787" t="str">
        <f t="shared" si="51"/>
        <v/>
      </c>
      <c r="H244" s="41"/>
      <c r="I244" s="41"/>
      <c r="J244" s="40"/>
      <c r="K244" s="159"/>
      <c r="L244" s="40"/>
      <c r="M244" s="40"/>
      <c r="N244" s="160"/>
      <c r="O244" s="194" t="str">
        <f t="shared" si="40"/>
        <v/>
      </c>
      <c r="P244" s="195" t="str">
        <f t="shared" si="41"/>
        <v/>
      </c>
      <c r="Q244" s="158"/>
      <c r="R244" s="36" t="str">
        <f t="shared" si="42"/>
        <v/>
      </c>
      <c r="S244" s="36" t="str">
        <f t="shared" si="43"/>
        <v/>
      </c>
      <c r="T244" s="36" t="str">
        <f t="shared" si="44"/>
        <v/>
      </c>
      <c r="U244" s="36" t="str">
        <f t="shared" si="45"/>
        <v/>
      </c>
      <c r="V244" s="36" t="str">
        <f t="shared" si="46"/>
        <v/>
      </c>
      <c r="W244" s="36" t="str">
        <f t="shared" si="47"/>
        <v/>
      </c>
      <c r="X244" s="36" t="str">
        <f t="shared" si="48"/>
        <v/>
      </c>
      <c r="Y244" s="166" t="str">
        <f t="shared" si="49"/>
        <v/>
      </c>
      <c r="Z244" s="178" t="str">
        <f>IF(OR($B244="",$C244="",$D244="",$E244="",$F244=""),"",$G244/VLOOKUP($F244,Euro!$A:$C,3,FALSE))</f>
        <v/>
      </c>
      <c r="AA244" s="435" t="b">
        <f t="shared" si="50"/>
        <v>0</v>
      </c>
      <c r="AB244" s="222">
        <f t="shared" si="52"/>
        <v>1</v>
      </c>
    </row>
    <row r="245" spans="1:28" x14ac:dyDescent="0.25">
      <c r="A245" s="169">
        <v>236</v>
      </c>
      <c r="B245" s="118"/>
      <c r="C245" s="118"/>
      <c r="D245" s="115"/>
      <c r="E245" s="120"/>
      <c r="F245" s="172"/>
      <c r="G245" s="787" t="str">
        <f t="shared" si="51"/>
        <v/>
      </c>
      <c r="H245" s="41"/>
      <c r="I245" s="41"/>
      <c r="J245" s="40"/>
      <c r="K245" s="159"/>
      <c r="L245" s="40"/>
      <c r="M245" s="40"/>
      <c r="N245" s="160"/>
      <c r="O245" s="194" t="str">
        <f t="shared" si="40"/>
        <v/>
      </c>
      <c r="P245" s="195" t="str">
        <f t="shared" si="41"/>
        <v/>
      </c>
      <c r="Q245" s="158"/>
      <c r="R245" s="36" t="str">
        <f t="shared" si="42"/>
        <v/>
      </c>
      <c r="S245" s="36" t="str">
        <f t="shared" si="43"/>
        <v/>
      </c>
      <c r="T245" s="36" t="str">
        <f t="shared" si="44"/>
        <v/>
      </c>
      <c r="U245" s="36" t="str">
        <f t="shared" si="45"/>
        <v/>
      </c>
      <c r="V245" s="36" t="str">
        <f t="shared" si="46"/>
        <v/>
      </c>
      <c r="W245" s="36" t="str">
        <f t="shared" si="47"/>
        <v/>
      </c>
      <c r="X245" s="36" t="str">
        <f t="shared" si="48"/>
        <v/>
      </c>
      <c r="Y245" s="166" t="str">
        <f t="shared" si="49"/>
        <v/>
      </c>
      <c r="Z245" s="178" t="str">
        <f>IF(OR($B245="",$C245="",$D245="",$E245="",$F245=""),"",$G245/VLOOKUP($F245,Euro!$A:$C,3,FALSE))</f>
        <v/>
      </c>
      <c r="AA245" s="435" t="b">
        <f t="shared" si="50"/>
        <v>0</v>
      </c>
      <c r="AB245" s="222">
        <f t="shared" si="52"/>
        <v>1</v>
      </c>
    </row>
    <row r="246" spans="1:28" x14ac:dyDescent="0.25">
      <c r="A246" s="169">
        <v>237</v>
      </c>
      <c r="B246" s="118"/>
      <c r="C246" s="118"/>
      <c r="D246" s="115"/>
      <c r="E246" s="120"/>
      <c r="F246" s="172"/>
      <c r="G246" s="787" t="str">
        <f t="shared" si="51"/>
        <v/>
      </c>
      <c r="H246" s="41"/>
      <c r="I246" s="41"/>
      <c r="J246" s="40"/>
      <c r="K246" s="159"/>
      <c r="L246" s="40"/>
      <c r="M246" s="40"/>
      <c r="N246" s="160"/>
      <c r="O246" s="194" t="str">
        <f t="shared" si="40"/>
        <v/>
      </c>
      <c r="P246" s="195" t="str">
        <f t="shared" si="41"/>
        <v/>
      </c>
      <c r="Q246" s="158"/>
      <c r="R246" s="36" t="str">
        <f t="shared" si="42"/>
        <v/>
      </c>
      <c r="S246" s="36" t="str">
        <f t="shared" si="43"/>
        <v/>
      </c>
      <c r="T246" s="36" t="str">
        <f t="shared" si="44"/>
        <v/>
      </c>
      <c r="U246" s="36" t="str">
        <f t="shared" si="45"/>
        <v/>
      </c>
      <c r="V246" s="36" t="str">
        <f t="shared" si="46"/>
        <v/>
      </c>
      <c r="W246" s="36" t="str">
        <f t="shared" si="47"/>
        <v/>
      </c>
      <c r="X246" s="36" t="str">
        <f t="shared" si="48"/>
        <v/>
      </c>
      <c r="Y246" s="166" t="str">
        <f t="shared" si="49"/>
        <v/>
      </c>
      <c r="Z246" s="178" t="str">
        <f>IF(OR($B246="",$C246="",$D246="",$E246="",$F246=""),"",$G246/VLOOKUP($F246,Euro!$A:$C,3,FALSE))</f>
        <v/>
      </c>
      <c r="AA246" s="435" t="b">
        <f t="shared" si="50"/>
        <v>0</v>
      </c>
      <c r="AB246" s="222">
        <f t="shared" si="52"/>
        <v>1</v>
      </c>
    </row>
    <row r="247" spans="1:28" x14ac:dyDescent="0.25">
      <c r="A247" s="169">
        <v>238</v>
      </c>
      <c r="B247" s="118"/>
      <c r="C247" s="118"/>
      <c r="D247" s="115"/>
      <c r="E247" s="120"/>
      <c r="F247" s="172"/>
      <c r="G247" s="787" t="str">
        <f t="shared" si="51"/>
        <v/>
      </c>
      <c r="H247" s="41"/>
      <c r="I247" s="41"/>
      <c r="J247" s="40"/>
      <c r="K247" s="159"/>
      <c r="L247" s="40"/>
      <c r="M247" s="40"/>
      <c r="N247" s="160"/>
      <c r="O247" s="194" t="str">
        <f t="shared" si="40"/>
        <v/>
      </c>
      <c r="P247" s="195" t="str">
        <f t="shared" si="41"/>
        <v/>
      </c>
      <c r="Q247" s="158"/>
      <c r="R247" s="36" t="str">
        <f t="shared" si="42"/>
        <v/>
      </c>
      <c r="S247" s="36" t="str">
        <f t="shared" si="43"/>
        <v/>
      </c>
      <c r="T247" s="36" t="str">
        <f t="shared" si="44"/>
        <v/>
      </c>
      <c r="U247" s="36" t="str">
        <f t="shared" si="45"/>
        <v/>
      </c>
      <c r="V247" s="36" t="str">
        <f t="shared" si="46"/>
        <v/>
      </c>
      <c r="W247" s="36" t="str">
        <f t="shared" si="47"/>
        <v/>
      </c>
      <c r="X247" s="36" t="str">
        <f t="shared" si="48"/>
        <v/>
      </c>
      <c r="Y247" s="166" t="str">
        <f t="shared" si="49"/>
        <v/>
      </c>
      <c r="Z247" s="178" t="str">
        <f>IF(OR($B247="",$C247="",$D247="",$E247="",$F247=""),"",$G247/VLOOKUP($F247,Euro!$A:$C,3,FALSE))</f>
        <v/>
      </c>
      <c r="AA247" s="435" t="b">
        <f t="shared" si="50"/>
        <v>0</v>
      </c>
      <c r="AB247" s="222">
        <f t="shared" si="52"/>
        <v>1</v>
      </c>
    </row>
    <row r="248" spans="1:28" x14ac:dyDescent="0.25">
      <c r="A248" s="169">
        <v>239</v>
      </c>
      <c r="B248" s="118"/>
      <c r="C248" s="118"/>
      <c r="D248" s="115"/>
      <c r="E248" s="120"/>
      <c r="F248" s="172"/>
      <c r="G248" s="787" t="str">
        <f t="shared" si="51"/>
        <v/>
      </c>
      <c r="H248" s="41"/>
      <c r="I248" s="41"/>
      <c r="J248" s="40"/>
      <c r="K248" s="159"/>
      <c r="L248" s="40"/>
      <c r="M248" s="40"/>
      <c r="N248" s="160"/>
      <c r="O248" s="194" t="str">
        <f t="shared" si="40"/>
        <v/>
      </c>
      <c r="P248" s="195" t="str">
        <f t="shared" si="41"/>
        <v/>
      </c>
      <c r="Q248" s="158"/>
      <c r="R248" s="36" t="str">
        <f t="shared" si="42"/>
        <v/>
      </c>
      <c r="S248" s="36" t="str">
        <f t="shared" si="43"/>
        <v/>
      </c>
      <c r="T248" s="36" t="str">
        <f t="shared" si="44"/>
        <v/>
      </c>
      <c r="U248" s="36" t="str">
        <f t="shared" si="45"/>
        <v/>
      </c>
      <c r="V248" s="36" t="str">
        <f t="shared" si="46"/>
        <v/>
      </c>
      <c r="W248" s="36" t="str">
        <f t="shared" si="47"/>
        <v/>
      </c>
      <c r="X248" s="36" t="str">
        <f t="shared" si="48"/>
        <v/>
      </c>
      <c r="Y248" s="166" t="str">
        <f t="shared" si="49"/>
        <v/>
      </c>
      <c r="Z248" s="178" t="str">
        <f>IF(OR($B248="",$C248="",$D248="",$E248="",$F248=""),"",$G248/VLOOKUP($F248,Euro!$A:$C,3,FALSE))</f>
        <v/>
      </c>
      <c r="AA248" s="435" t="b">
        <f t="shared" si="50"/>
        <v>0</v>
      </c>
      <c r="AB248" s="222">
        <f t="shared" si="52"/>
        <v>1</v>
      </c>
    </row>
    <row r="249" spans="1:28" x14ac:dyDescent="0.25">
      <c r="A249" s="169">
        <v>240</v>
      </c>
      <c r="B249" s="118"/>
      <c r="C249" s="118"/>
      <c r="D249" s="115"/>
      <c r="E249" s="120"/>
      <c r="F249" s="172"/>
      <c r="G249" s="787" t="str">
        <f t="shared" si="51"/>
        <v/>
      </c>
      <c r="H249" s="41"/>
      <c r="I249" s="41"/>
      <c r="J249" s="40"/>
      <c r="K249" s="159"/>
      <c r="L249" s="40"/>
      <c r="M249" s="40"/>
      <c r="N249" s="160"/>
      <c r="O249" s="194" t="str">
        <f t="shared" si="40"/>
        <v/>
      </c>
      <c r="P249" s="195" t="str">
        <f t="shared" si="41"/>
        <v/>
      </c>
      <c r="Q249" s="158"/>
      <c r="R249" s="36" t="str">
        <f t="shared" si="42"/>
        <v/>
      </c>
      <c r="S249" s="36" t="str">
        <f t="shared" si="43"/>
        <v/>
      </c>
      <c r="T249" s="36" t="str">
        <f t="shared" si="44"/>
        <v/>
      </c>
      <c r="U249" s="36" t="str">
        <f t="shared" si="45"/>
        <v/>
      </c>
      <c r="V249" s="36" t="str">
        <f t="shared" si="46"/>
        <v/>
      </c>
      <c r="W249" s="36" t="str">
        <f t="shared" si="47"/>
        <v/>
      </c>
      <c r="X249" s="36" t="str">
        <f t="shared" si="48"/>
        <v/>
      </c>
      <c r="Y249" s="166" t="str">
        <f t="shared" si="49"/>
        <v/>
      </c>
      <c r="Z249" s="178" t="str">
        <f>IF(OR($B249="",$C249="",$D249="",$E249="",$F249=""),"",$G249/VLOOKUP($F249,Euro!$A:$C,3,FALSE))</f>
        <v/>
      </c>
      <c r="AA249" s="435" t="b">
        <f t="shared" si="50"/>
        <v>0</v>
      </c>
      <c r="AB249" s="222">
        <f t="shared" si="52"/>
        <v>1</v>
      </c>
    </row>
    <row r="250" spans="1:28" x14ac:dyDescent="0.25">
      <c r="A250" s="169">
        <v>241</v>
      </c>
      <c r="B250" s="118"/>
      <c r="C250" s="118"/>
      <c r="D250" s="115"/>
      <c r="E250" s="120"/>
      <c r="F250" s="172"/>
      <c r="G250" s="787" t="str">
        <f t="shared" si="51"/>
        <v/>
      </c>
      <c r="H250" s="41"/>
      <c r="I250" s="41"/>
      <c r="J250" s="40"/>
      <c r="K250" s="159"/>
      <c r="L250" s="40"/>
      <c r="M250" s="40"/>
      <c r="N250" s="160"/>
      <c r="O250" s="194" t="str">
        <f t="shared" si="40"/>
        <v/>
      </c>
      <c r="P250" s="195" t="str">
        <f t="shared" si="41"/>
        <v/>
      </c>
      <c r="Q250" s="158"/>
      <c r="R250" s="36" t="str">
        <f t="shared" si="42"/>
        <v/>
      </c>
      <c r="S250" s="36" t="str">
        <f t="shared" si="43"/>
        <v/>
      </c>
      <c r="T250" s="36" t="str">
        <f t="shared" si="44"/>
        <v/>
      </c>
      <c r="U250" s="36" t="str">
        <f t="shared" si="45"/>
        <v/>
      </c>
      <c r="V250" s="36" t="str">
        <f t="shared" si="46"/>
        <v/>
      </c>
      <c r="W250" s="36" t="str">
        <f t="shared" si="47"/>
        <v/>
      </c>
      <c r="X250" s="36" t="str">
        <f t="shared" si="48"/>
        <v/>
      </c>
      <c r="Y250" s="166" t="str">
        <f t="shared" si="49"/>
        <v/>
      </c>
      <c r="Z250" s="178" t="str">
        <f>IF(OR($B250="",$C250="",$D250="",$E250="",$F250=""),"",$G250/VLOOKUP($F250,Euro!$A:$C,3,FALSE))</f>
        <v/>
      </c>
      <c r="AA250" s="435" t="b">
        <f t="shared" si="50"/>
        <v>0</v>
      </c>
      <c r="AB250" s="222">
        <f t="shared" si="52"/>
        <v>1</v>
      </c>
    </row>
    <row r="251" spans="1:28" x14ac:dyDescent="0.25">
      <c r="A251" s="169">
        <v>242</v>
      </c>
      <c r="B251" s="118"/>
      <c r="C251" s="118"/>
      <c r="D251" s="115"/>
      <c r="E251" s="120"/>
      <c r="F251" s="172"/>
      <c r="G251" s="787" t="str">
        <f t="shared" si="51"/>
        <v/>
      </c>
      <c r="H251" s="41"/>
      <c r="I251" s="41"/>
      <c r="J251" s="40"/>
      <c r="K251" s="159"/>
      <c r="L251" s="40"/>
      <c r="M251" s="40"/>
      <c r="N251" s="160"/>
      <c r="O251" s="194" t="str">
        <f t="shared" si="40"/>
        <v/>
      </c>
      <c r="P251" s="195" t="str">
        <f t="shared" si="41"/>
        <v/>
      </c>
      <c r="Q251" s="158"/>
      <c r="R251" s="36" t="str">
        <f t="shared" si="42"/>
        <v/>
      </c>
      <c r="S251" s="36" t="str">
        <f t="shared" si="43"/>
        <v/>
      </c>
      <c r="T251" s="36" t="str">
        <f t="shared" si="44"/>
        <v/>
      </c>
      <c r="U251" s="36" t="str">
        <f t="shared" si="45"/>
        <v/>
      </c>
      <c r="V251" s="36" t="str">
        <f t="shared" si="46"/>
        <v/>
      </c>
      <c r="W251" s="36" t="str">
        <f t="shared" si="47"/>
        <v/>
      </c>
      <c r="X251" s="36" t="str">
        <f t="shared" si="48"/>
        <v/>
      </c>
      <c r="Y251" s="166" t="str">
        <f t="shared" si="49"/>
        <v/>
      </c>
      <c r="Z251" s="178" t="str">
        <f>IF(OR($B251="",$C251="",$D251="",$E251="",$F251=""),"",$G251/VLOOKUP($F251,Euro!$A:$C,3,FALSE))</f>
        <v/>
      </c>
      <c r="AA251" s="435" t="b">
        <f t="shared" si="50"/>
        <v>0</v>
      </c>
      <c r="AB251" s="222">
        <f t="shared" si="52"/>
        <v>1</v>
      </c>
    </row>
    <row r="252" spans="1:28" x14ac:dyDescent="0.25">
      <c r="A252" s="169">
        <v>243</v>
      </c>
      <c r="B252" s="118"/>
      <c r="C252" s="118"/>
      <c r="D252" s="115"/>
      <c r="E252" s="120"/>
      <c r="F252" s="172"/>
      <c r="G252" s="787" t="str">
        <f t="shared" si="51"/>
        <v/>
      </c>
      <c r="H252" s="41"/>
      <c r="I252" s="41"/>
      <c r="J252" s="40"/>
      <c r="K252" s="159"/>
      <c r="L252" s="40"/>
      <c r="M252" s="40"/>
      <c r="N252" s="160"/>
      <c r="O252" s="194" t="str">
        <f t="shared" si="40"/>
        <v/>
      </c>
      <c r="P252" s="195" t="str">
        <f t="shared" si="41"/>
        <v/>
      </c>
      <c r="Q252" s="158"/>
      <c r="R252" s="36" t="str">
        <f t="shared" si="42"/>
        <v/>
      </c>
      <c r="S252" s="36" t="str">
        <f t="shared" si="43"/>
        <v/>
      </c>
      <c r="T252" s="36" t="str">
        <f t="shared" si="44"/>
        <v/>
      </c>
      <c r="U252" s="36" t="str">
        <f t="shared" si="45"/>
        <v/>
      </c>
      <c r="V252" s="36" t="str">
        <f t="shared" si="46"/>
        <v/>
      </c>
      <c r="W252" s="36" t="str">
        <f t="shared" si="47"/>
        <v/>
      </c>
      <c r="X252" s="36" t="str">
        <f t="shared" si="48"/>
        <v/>
      </c>
      <c r="Y252" s="166" t="str">
        <f t="shared" si="49"/>
        <v/>
      </c>
      <c r="Z252" s="178" t="str">
        <f>IF(OR($B252="",$C252="",$D252="",$E252="",$F252=""),"",$G252/VLOOKUP($F252,Euro!$A:$C,3,FALSE))</f>
        <v/>
      </c>
      <c r="AA252" s="435" t="b">
        <f t="shared" si="50"/>
        <v>0</v>
      </c>
      <c r="AB252" s="222">
        <f t="shared" si="52"/>
        <v>1</v>
      </c>
    </row>
    <row r="253" spans="1:28" x14ac:dyDescent="0.25">
      <c r="A253" s="169">
        <v>244</v>
      </c>
      <c r="B253" s="118"/>
      <c r="C253" s="118"/>
      <c r="D253" s="115"/>
      <c r="E253" s="120"/>
      <c r="F253" s="172"/>
      <c r="G253" s="787" t="str">
        <f t="shared" si="51"/>
        <v/>
      </c>
      <c r="H253" s="41"/>
      <c r="I253" s="41"/>
      <c r="J253" s="40"/>
      <c r="K253" s="159"/>
      <c r="L253" s="40"/>
      <c r="M253" s="40"/>
      <c r="N253" s="160"/>
      <c r="O253" s="194" t="str">
        <f t="shared" si="40"/>
        <v/>
      </c>
      <c r="P253" s="195" t="str">
        <f t="shared" si="41"/>
        <v/>
      </c>
      <c r="Q253" s="158"/>
      <c r="R253" s="36" t="str">
        <f t="shared" si="42"/>
        <v/>
      </c>
      <c r="S253" s="36" t="str">
        <f t="shared" si="43"/>
        <v/>
      </c>
      <c r="T253" s="36" t="str">
        <f t="shared" si="44"/>
        <v/>
      </c>
      <c r="U253" s="36" t="str">
        <f t="shared" si="45"/>
        <v/>
      </c>
      <c r="V253" s="36" t="str">
        <f t="shared" si="46"/>
        <v/>
      </c>
      <c r="W253" s="36" t="str">
        <f t="shared" si="47"/>
        <v/>
      </c>
      <c r="X253" s="36" t="str">
        <f t="shared" si="48"/>
        <v/>
      </c>
      <c r="Y253" s="166" t="str">
        <f t="shared" si="49"/>
        <v/>
      </c>
      <c r="Z253" s="178" t="str">
        <f>IF(OR($B253="",$C253="",$D253="",$E253="",$F253=""),"",$G253/VLOOKUP($F253,Euro!$A:$C,3,FALSE))</f>
        <v/>
      </c>
      <c r="AA253" s="435" t="b">
        <f t="shared" si="50"/>
        <v>0</v>
      </c>
      <c r="AB253" s="222">
        <f t="shared" si="52"/>
        <v>1</v>
      </c>
    </row>
    <row r="254" spans="1:28" x14ac:dyDescent="0.25">
      <c r="A254" s="169">
        <v>245</v>
      </c>
      <c r="B254" s="118"/>
      <c r="C254" s="118"/>
      <c r="D254" s="115"/>
      <c r="E254" s="120"/>
      <c r="F254" s="172"/>
      <c r="G254" s="787" t="str">
        <f t="shared" si="51"/>
        <v/>
      </c>
      <c r="H254" s="41"/>
      <c r="I254" s="41"/>
      <c r="J254" s="40"/>
      <c r="K254" s="159"/>
      <c r="L254" s="40"/>
      <c r="M254" s="40"/>
      <c r="N254" s="160"/>
      <c r="O254" s="194" t="str">
        <f t="shared" si="40"/>
        <v/>
      </c>
      <c r="P254" s="195" t="str">
        <f t="shared" si="41"/>
        <v/>
      </c>
      <c r="Q254" s="158"/>
      <c r="R254" s="36" t="str">
        <f t="shared" si="42"/>
        <v/>
      </c>
      <c r="S254" s="36" t="str">
        <f t="shared" si="43"/>
        <v/>
      </c>
      <c r="T254" s="36" t="str">
        <f t="shared" si="44"/>
        <v/>
      </c>
      <c r="U254" s="36" t="str">
        <f t="shared" si="45"/>
        <v/>
      </c>
      <c r="V254" s="36" t="str">
        <f t="shared" si="46"/>
        <v/>
      </c>
      <c r="W254" s="36" t="str">
        <f t="shared" si="47"/>
        <v/>
      </c>
      <c r="X254" s="36" t="str">
        <f t="shared" si="48"/>
        <v/>
      </c>
      <c r="Y254" s="166" t="str">
        <f t="shared" si="49"/>
        <v/>
      </c>
      <c r="Z254" s="178" t="str">
        <f>IF(OR($B254="",$C254="",$D254="",$E254="",$F254=""),"",$G254/VLOOKUP($F254,Euro!$A:$C,3,FALSE))</f>
        <v/>
      </c>
      <c r="AA254" s="435" t="b">
        <f t="shared" si="50"/>
        <v>0</v>
      </c>
      <c r="AB254" s="222">
        <f t="shared" si="52"/>
        <v>1</v>
      </c>
    </row>
    <row r="255" spans="1:28" x14ac:dyDescent="0.25">
      <c r="A255" s="169">
        <v>246</v>
      </c>
      <c r="B255" s="118"/>
      <c r="C255" s="118"/>
      <c r="D255" s="115"/>
      <c r="E255" s="120"/>
      <c r="F255" s="172"/>
      <c r="G255" s="787" t="str">
        <f t="shared" si="51"/>
        <v/>
      </c>
      <c r="H255" s="41"/>
      <c r="I255" s="41"/>
      <c r="J255" s="40"/>
      <c r="K255" s="159"/>
      <c r="L255" s="40"/>
      <c r="M255" s="40"/>
      <c r="N255" s="160"/>
      <c r="O255" s="194" t="str">
        <f t="shared" si="40"/>
        <v/>
      </c>
      <c r="P255" s="195" t="str">
        <f t="shared" si="41"/>
        <v/>
      </c>
      <c r="Q255" s="158"/>
      <c r="R255" s="36" t="str">
        <f t="shared" si="42"/>
        <v/>
      </c>
      <c r="S255" s="36" t="str">
        <f t="shared" si="43"/>
        <v/>
      </c>
      <c r="T255" s="36" t="str">
        <f t="shared" si="44"/>
        <v/>
      </c>
      <c r="U255" s="36" t="str">
        <f t="shared" si="45"/>
        <v/>
      </c>
      <c r="V255" s="36" t="str">
        <f t="shared" si="46"/>
        <v/>
      </c>
      <c r="W255" s="36" t="str">
        <f t="shared" si="47"/>
        <v/>
      </c>
      <c r="X255" s="36" t="str">
        <f t="shared" si="48"/>
        <v/>
      </c>
      <c r="Y255" s="166" t="str">
        <f t="shared" si="49"/>
        <v/>
      </c>
      <c r="Z255" s="178" t="str">
        <f>IF(OR($B255="",$C255="",$D255="",$E255="",$F255=""),"",$G255/VLOOKUP($F255,Euro!$A:$C,3,FALSE))</f>
        <v/>
      </c>
      <c r="AA255" s="435" t="b">
        <f t="shared" si="50"/>
        <v>0</v>
      </c>
      <c r="AB255" s="222">
        <f t="shared" si="52"/>
        <v>1</v>
      </c>
    </row>
    <row r="256" spans="1:28" x14ac:dyDescent="0.25">
      <c r="A256" s="169">
        <v>247</v>
      </c>
      <c r="B256" s="118"/>
      <c r="C256" s="118"/>
      <c r="D256" s="115"/>
      <c r="E256" s="120"/>
      <c r="F256" s="172"/>
      <c r="G256" s="787" t="str">
        <f t="shared" si="51"/>
        <v/>
      </c>
      <c r="H256" s="41"/>
      <c r="I256" s="41"/>
      <c r="J256" s="40"/>
      <c r="K256" s="159"/>
      <c r="L256" s="40"/>
      <c r="M256" s="40"/>
      <c r="N256" s="160"/>
      <c r="O256" s="194" t="str">
        <f t="shared" si="40"/>
        <v/>
      </c>
      <c r="P256" s="195" t="str">
        <f t="shared" si="41"/>
        <v/>
      </c>
      <c r="Q256" s="158"/>
      <c r="R256" s="36" t="str">
        <f t="shared" si="42"/>
        <v/>
      </c>
      <c r="S256" s="36" t="str">
        <f t="shared" si="43"/>
        <v/>
      </c>
      <c r="T256" s="36" t="str">
        <f t="shared" si="44"/>
        <v/>
      </c>
      <c r="U256" s="36" t="str">
        <f t="shared" si="45"/>
        <v/>
      </c>
      <c r="V256" s="36" t="str">
        <f t="shared" si="46"/>
        <v/>
      </c>
      <c r="W256" s="36" t="str">
        <f t="shared" si="47"/>
        <v/>
      </c>
      <c r="X256" s="36" t="str">
        <f t="shared" si="48"/>
        <v/>
      </c>
      <c r="Y256" s="166" t="str">
        <f t="shared" si="49"/>
        <v/>
      </c>
      <c r="Z256" s="178" t="str">
        <f>IF(OR($B256="",$C256="",$D256="",$E256="",$F256=""),"",$G256/VLOOKUP($F256,Euro!$A:$C,3,FALSE))</f>
        <v/>
      </c>
      <c r="AA256" s="435" t="b">
        <f t="shared" si="50"/>
        <v>0</v>
      </c>
      <c r="AB256" s="222">
        <f t="shared" si="52"/>
        <v>1</v>
      </c>
    </row>
    <row r="257" spans="1:28" x14ac:dyDescent="0.25">
      <c r="A257" s="169">
        <v>248</v>
      </c>
      <c r="B257" s="118"/>
      <c r="C257" s="118"/>
      <c r="D257" s="115"/>
      <c r="E257" s="120"/>
      <c r="F257" s="172"/>
      <c r="G257" s="787" t="str">
        <f t="shared" si="51"/>
        <v/>
      </c>
      <c r="H257" s="41"/>
      <c r="I257" s="41"/>
      <c r="J257" s="40"/>
      <c r="K257" s="159"/>
      <c r="L257" s="40"/>
      <c r="M257" s="40"/>
      <c r="N257" s="160"/>
      <c r="O257" s="194" t="str">
        <f t="shared" si="40"/>
        <v/>
      </c>
      <c r="P257" s="195" t="str">
        <f t="shared" si="41"/>
        <v/>
      </c>
      <c r="Q257" s="158"/>
      <c r="R257" s="36" t="str">
        <f t="shared" si="42"/>
        <v/>
      </c>
      <c r="S257" s="36" t="str">
        <f t="shared" si="43"/>
        <v/>
      </c>
      <c r="T257" s="36" t="str">
        <f t="shared" si="44"/>
        <v/>
      </c>
      <c r="U257" s="36" t="str">
        <f t="shared" si="45"/>
        <v/>
      </c>
      <c r="V257" s="36" t="str">
        <f t="shared" si="46"/>
        <v/>
      </c>
      <c r="W257" s="36" t="str">
        <f t="shared" si="47"/>
        <v/>
      </c>
      <c r="X257" s="36" t="str">
        <f t="shared" si="48"/>
        <v/>
      </c>
      <c r="Y257" s="166" t="str">
        <f t="shared" si="49"/>
        <v/>
      </c>
      <c r="Z257" s="178" t="str">
        <f>IF(OR($B257="",$C257="",$D257="",$E257="",$F257=""),"",$G257/VLOOKUP($F257,Euro!$A:$C,3,FALSE))</f>
        <v/>
      </c>
      <c r="AA257" s="435" t="b">
        <f t="shared" si="50"/>
        <v>0</v>
      </c>
      <c r="AB257" s="222">
        <f t="shared" si="52"/>
        <v>1</v>
      </c>
    </row>
    <row r="258" spans="1:28" x14ac:dyDescent="0.25">
      <c r="A258" s="169">
        <v>249</v>
      </c>
      <c r="B258" s="118"/>
      <c r="C258" s="118"/>
      <c r="D258" s="115"/>
      <c r="E258" s="120"/>
      <c r="F258" s="172"/>
      <c r="G258" s="787" t="str">
        <f t="shared" si="51"/>
        <v/>
      </c>
      <c r="H258" s="41"/>
      <c r="I258" s="41"/>
      <c r="J258" s="40"/>
      <c r="K258" s="159"/>
      <c r="L258" s="40"/>
      <c r="M258" s="40"/>
      <c r="N258" s="160"/>
      <c r="O258" s="194" t="str">
        <f t="shared" si="40"/>
        <v/>
      </c>
      <c r="P258" s="195" t="str">
        <f t="shared" si="41"/>
        <v/>
      </c>
      <c r="Q258" s="158"/>
      <c r="R258" s="36" t="str">
        <f t="shared" si="42"/>
        <v/>
      </c>
      <c r="S258" s="36" t="str">
        <f t="shared" si="43"/>
        <v/>
      </c>
      <c r="T258" s="36" t="str">
        <f t="shared" si="44"/>
        <v/>
      </c>
      <c r="U258" s="36" t="str">
        <f t="shared" si="45"/>
        <v/>
      </c>
      <c r="V258" s="36" t="str">
        <f t="shared" si="46"/>
        <v/>
      </c>
      <c r="W258" s="36" t="str">
        <f t="shared" si="47"/>
        <v/>
      </c>
      <c r="X258" s="36" t="str">
        <f t="shared" si="48"/>
        <v/>
      </c>
      <c r="Y258" s="166" t="str">
        <f t="shared" si="49"/>
        <v/>
      </c>
      <c r="Z258" s="178" t="str">
        <f>IF(OR($B258="",$C258="",$D258="",$E258="",$F258=""),"",$G258/VLOOKUP($F258,Euro!$A:$C,3,FALSE))</f>
        <v/>
      </c>
      <c r="AA258" s="435" t="b">
        <f t="shared" si="50"/>
        <v>0</v>
      </c>
      <c r="AB258" s="222">
        <f t="shared" si="52"/>
        <v>1</v>
      </c>
    </row>
    <row r="259" spans="1:28" ht="16.5" thickBot="1" x14ac:dyDescent="0.3">
      <c r="A259" s="170">
        <v>250</v>
      </c>
      <c r="B259" s="119"/>
      <c r="C259" s="119"/>
      <c r="D259" s="116"/>
      <c r="E259" s="121"/>
      <c r="F259" s="175"/>
      <c r="G259" s="787" t="str">
        <f t="shared" si="51"/>
        <v/>
      </c>
      <c r="H259" s="156"/>
      <c r="I259" s="156"/>
      <c r="J259" s="157"/>
      <c r="K259" s="164"/>
      <c r="L259" s="157"/>
      <c r="M259" s="157"/>
      <c r="N259" s="165"/>
      <c r="O259" s="194" t="str">
        <f t="shared" si="40"/>
        <v/>
      </c>
      <c r="P259" s="195" t="str">
        <f t="shared" si="41"/>
        <v/>
      </c>
      <c r="Q259" s="176"/>
      <c r="R259" s="36" t="str">
        <f t="shared" si="42"/>
        <v/>
      </c>
      <c r="S259" s="36" t="str">
        <f t="shared" si="43"/>
        <v/>
      </c>
      <c r="T259" s="36" t="str">
        <f t="shared" si="44"/>
        <v/>
      </c>
      <c r="U259" s="36" t="str">
        <f t="shared" si="45"/>
        <v/>
      </c>
      <c r="V259" s="36" t="str">
        <f t="shared" si="46"/>
        <v/>
      </c>
      <c r="W259" s="36" t="str">
        <f t="shared" si="47"/>
        <v/>
      </c>
      <c r="X259" s="36" t="str">
        <f t="shared" si="48"/>
        <v/>
      </c>
      <c r="Y259" s="166" t="str">
        <f t="shared" si="49"/>
        <v/>
      </c>
      <c r="Z259" s="178" t="str">
        <f>IF(OR($B259="",$C259="",$D259="",$E259="",$F259=""),"",$G259/VLOOKUP($F259,Euro!$A:$C,3,FALSE))</f>
        <v/>
      </c>
      <c r="AA259" s="435" t="b">
        <f t="shared" si="50"/>
        <v>0</v>
      </c>
      <c r="AB259" s="222">
        <f t="shared" si="52"/>
        <v>1</v>
      </c>
    </row>
  </sheetData>
  <sheetProtection algorithmName="SHA-512" hashValue="F4qMWsd+Eh9bWuSrfC9pqBDqu7e0FjaBMhvr0vvvwzYNYsegF6k6zFBGa7iQOY7YEWDFsabJcLYNRVfbwIJvZA==" saltValue="UdC3lymGiHbiCPO2C1NS3A==" spinCount="100000" sheet="1" objects="1" scenarios="1" formatCells="0" formatColumns="0" formatRows="0"/>
  <mergeCells count="15">
    <mergeCell ref="C7:C8"/>
    <mergeCell ref="E7:E8"/>
    <mergeCell ref="F7:F8"/>
    <mergeCell ref="A4:Q4"/>
    <mergeCell ref="A7:A8"/>
    <mergeCell ref="B7:B8"/>
    <mergeCell ref="D7:D8"/>
    <mergeCell ref="A5:Q5"/>
    <mergeCell ref="AB7:AB8"/>
    <mergeCell ref="AA7:AA8"/>
    <mergeCell ref="Z7:Z8"/>
    <mergeCell ref="K7:N7"/>
    <mergeCell ref="Q7:Q8"/>
    <mergeCell ref="R7:U7"/>
    <mergeCell ref="V7:Y7"/>
  </mergeCells>
  <phoneticPr fontId="29" type="noConversion"/>
  <pageMargins left="0.59055118110236227" right="0.59055118110236227" top="0.78740157480314965" bottom="1.1811023622047245" header="0" footer="0.39370078740157483"/>
  <pageSetup paperSize="9" scale="52" fitToHeight="100" orientation="landscape" r:id="rId1"/>
  <headerFooter>
    <oddFooter xml:space="preserve">&amp;LConfirm datele
Director de departament
&amp;RCandidat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F259"/>
  <sheetViews>
    <sheetView zoomScaleNormal="100" workbookViewId="0">
      <selection activeCell="AA1" sqref="AA1:AC1048576"/>
    </sheetView>
  </sheetViews>
  <sheetFormatPr defaultRowHeight="15.75" x14ac:dyDescent="0.25"/>
  <cols>
    <col min="1" max="1" width="5.7109375" style="433" customWidth="1"/>
    <col min="2" max="2" width="38" style="322" customWidth="1"/>
    <col min="3" max="3" width="35.7109375" style="322" customWidth="1"/>
    <col min="4" max="4" width="15.28515625" style="329" customWidth="1"/>
    <col min="5" max="5" width="14.85546875" style="329" customWidth="1"/>
    <col min="6" max="6" width="9.7109375" style="434" customWidth="1"/>
    <col min="7" max="9" width="12.7109375" style="351" customWidth="1"/>
    <col min="10" max="10" width="12.7109375" style="434" customWidth="1"/>
    <col min="11" max="14" width="8.7109375" style="434" customWidth="1"/>
    <col min="15" max="15" width="13.7109375" style="436" customWidth="1"/>
    <col min="16" max="16" width="13.7109375" style="436" hidden="1" customWidth="1"/>
    <col min="17" max="17" width="26" style="312" customWidth="1"/>
    <col min="18" max="25" width="6.7109375" style="312" hidden="1" customWidth="1"/>
    <col min="26" max="26" width="13.140625" style="400" customWidth="1"/>
    <col min="27" max="27" width="10.7109375" style="380" hidden="1" customWidth="1"/>
    <col min="28" max="29" width="9.140625" style="294" hidden="1" customWidth="1"/>
    <col min="30" max="32" width="9.140625" style="294" customWidth="1"/>
    <col min="33" max="36" width="9.140625" style="322" customWidth="1"/>
    <col min="37" max="16384" width="9.140625" style="322"/>
  </cols>
  <sheetData>
    <row r="1" spans="1:32" s="318" customFormat="1" x14ac:dyDescent="0.2">
      <c r="A1" s="611" t="s">
        <v>650</v>
      </c>
      <c r="E1" s="319"/>
      <c r="F1" s="319"/>
      <c r="H1" s="320"/>
      <c r="I1" s="321"/>
      <c r="K1" s="320"/>
      <c r="L1" s="287"/>
      <c r="M1" s="287"/>
      <c r="N1" s="291"/>
      <c r="O1" s="291"/>
      <c r="P1" s="291"/>
      <c r="Q1" s="291"/>
      <c r="R1" s="287"/>
      <c r="S1" s="287"/>
    </row>
    <row r="2" spans="1:32" s="318" customFormat="1" x14ac:dyDescent="0.2">
      <c r="A2" s="611" t="str">
        <f>IF(ISBLANK(facultate), IF(ISBLANK(departament),"","Departament " &amp; departament), "Facultatea " &amp; facultate)</f>
        <v/>
      </c>
      <c r="E2" s="319"/>
      <c r="F2" s="319"/>
      <c r="H2" s="320"/>
      <c r="I2" s="321"/>
      <c r="K2" s="320"/>
      <c r="L2" s="287"/>
      <c r="M2" s="287"/>
      <c r="N2" s="291"/>
      <c r="O2" s="291"/>
      <c r="P2" s="291"/>
      <c r="Q2" s="291"/>
      <c r="R2" s="287"/>
      <c r="S2" s="287"/>
    </row>
    <row r="3" spans="1:32" s="318" customFormat="1" x14ac:dyDescent="0.2">
      <c r="A3" s="611" t="str">
        <f>IF(ISBLANK(departament),"","Departamentul " &amp; departament)</f>
        <v/>
      </c>
      <c r="E3" s="319"/>
      <c r="F3" s="319"/>
      <c r="H3" s="320"/>
      <c r="I3" s="321"/>
      <c r="K3" s="320"/>
      <c r="L3" s="287"/>
      <c r="M3" s="287"/>
      <c r="N3" s="291"/>
      <c r="O3" s="291"/>
      <c r="P3" s="291"/>
      <c r="Q3" s="291"/>
      <c r="R3" s="287"/>
      <c r="S3" s="287"/>
    </row>
    <row r="4" spans="1:32" s="294" customFormat="1" x14ac:dyDescent="0.25">
      <c r="A4" s="882" t="s">
        <v>84</v>
      </c>
      <c r="B4" s="882"/>
      <c r="C4" s="882"/>
      <c r="D4" s="882"/>
      <c r="E4" s="882"/>
      <c r="F4" s="882"/>
      <c r="G4" s="882"/>
      <c r="H4" s="882"/>
      <c r="I4" s="882"/>
      <c r="J4" s="882"/>
      <c r="K4" s="882"/>
      <c r="L4" s="882"/>
      <c r="M4" s="882"/>
      <c r="N4" s="882"/>
      <c r="O4" s="882"/>
      <c r="P4" s="882"/>
      <c r="Q4" s="882"/>
      <c r="R4" s="312"/>
      <c r="S4" s="312"/>
      <c r="T4" s="312"/>
      <c r="U4" s="312"/>
      <c r="V4" s="312"/>
      <c r="W4" s="312"/>
      <c r="X4" s="312"/>
      <c r="Y4" s="312"/>
      <c r="Z4" s="400"/>
      <c r="AA4" s="376"/>
    </row>
    <row r="5" spans="1:32" s="294" customFormat="1" x14ac:dyDescent="0.25">
      <c r="A5" s="882" t="s">
        <v>820</v>
      </c>
      <c r="B5" s="882"/>
      <c r="C5" s="882"/>
      <c r="D5" s="882"/>
      <c r="E5" s="882"/>
      <c r="F5" s="882"/>
      <c r="G5" s="882"/>
      <c r="H5" s="882"/>
      <c r="I5" s="882"/>
      <c r="J5" s="882"/>
      <c r="K5" s="882"/>
      <c r="L5" s="882"/>
      <c r="M5" s="882"/>
      <c r="N5" s="882"/>
      <c r="O5" s="882"/>
      <c r="P5" s="882"/>
      <c r="Q5" s="882"/>
      <c r="R5" s="312"/>
      <c r="S5" s="312"/>
      <c r="T5" s="312"/>
      <c r="U5" s="312"/>
      <c r="V5" s="312"/>
      <c r="W5" s="312"/>
      <c r="X5" s="312"/>
      <c r="Y5" s="312"/>
      <c r="Z5" s="400"/>
      <c r="AA5" s="377"/>
    </row>
    <row r="6" spans="1:32" s="294" customFormat="1" ht="16.5" thickBot="1" x14ac:dyDescent="0.3">
      <c r="A6" s="401"/>
      <c r="D6" s="312"/>
      <c r="E6" s="312"/>
      <c r="F6" s="402"/>
      <c r="G6" s="347"/>
      <c r="H6" s="347"/>
      <c r="I6" s="347"/>
      <c r="J6" s="402"/>
      <c r="K6" s="402"/>
      <c r="L6" s="402"/>
      <c r="M6" s="402"/>
      <c r="N6" s="402"/>
      <c r="O6" s="436"/>
      <c r="P6" s="436"/>
      <c r="Q6" s="296" t="str">
        <f>CONCATENATE(functie," ",nume_candidat)</f>
        <v xml:space="preserve"> </v>
      </c>
      <c r="R6" s="312"/>
      <c r="S6" s="312"/>
      <c r="T6" s="312"/>
      <c r="U6" s="312"/>
      <c r="V6" s="312"/>
      <c r="W6" s="312"/>
      <c r="X6" s="312"/>
      <c r="Y6" s="312"/>
      <c r="Z6" s="400"/>
      <c r="AA6" s="377"/>
    </row>
    <row r="7" spans="1:32" s="294" customFormat="1" ht="38.25" customHeight="1" x14ac:dyDescent="0.25">
      <c r="A7" s="924" t="s">
        <v>470</v>
      </c>
      <c r="B7" s="921" t="s">
        <v>721</v>
      </c>
      <c r="C7" s="921" t="s">
        <v>85</v>
      </c>
      <c r="D7" s="921" t="s">
        <v>51</v>
      </c>
      <c r="E7" s="932" t="s">
        <v>50</v>
      </c>
      <c r="F7" s="930" t="s">
        <v>3</v>
      </c>
      <c r="G7" s="404" t="s">
        <v>840</v>
      </c>
      <c r="H7" s="405" t="s">
        <v>358</v>
      </c>
      <c r="I7" s="406" t="s">
        <v>441</v>
      </c>
      <c r="J7" s="406" t="s">
        <v>443</v>
      </c>
      <c r="K7" s="914" t="s">
        <v>818</v>
      </c>
      <c r="L7" s="915"/>
      <c r="M7" s="915"/>
      <c r="N7" s="916"/>
      <c r="O7" s="823" t="s">
        <v>886</v>
      </c>
      <c r="P7" s="834"/>
      <c r="Q7" s="921" t="s">
        <v>83</v>
      </c>
      <c r="R7" s="917" t="s">
        <v>57</v>
      </c>
      <c r="S7" s="918"/>
      <c r="T7" s="918"/>
      <c r="U7" s="918"/>
      <c r="V7" s="919" t="str">
        <f>CONCATENATE("Nr. ultimii ",durata_evaluare," ani")</f>
        <v>Nr. ultimii 5 ani</v>
      </c>
      <c r="W7" s="920"/>
      <c r="X7" s="920"/>
      <c r="Y7" s="920"/>
      <c r="Z7" s="912" t="s">
        <v>58</v>
      </c>
      <c r="AA7" s="890" t="s">
        <v>708</v>
      </c>
      <c r="AB7" s="880" t="s">
        <v>9</v>
      </c>
    </row>
    <row r="8" spans="1:32" s="415" customFormat="1" ht="237" customHeight="1" thickBot="1" x14ac:dyDescent="0.3">
      <c r="A8" s="925"/>
      <c r="B8" s="929"/>
      <c r="C8" s="929"/>
      <c r="D8" s="929"/>
      <c r="E8" s="933"/>
      <c r="F8" s="931"/>
      <c r="G8" s="437" t="s">
        <v>457</v>
      </c>
      <c r="H8" s="438" t="s">
        <v>458</v>
      </c>
      <c r="I8" s="439" t="s">
        <v>459</v>
      </c>
      <c r="J8" s="439" t="s">
        <v>460</v>
      </c>
      <c r="K8" s="437" t="s">
        <v>437</v>
      </c>
      <c r="L8" s="439" t="s">
        <v>438</v>
      </c>
      <c r="M8" s="438" t="s">
        <v>446</v>
      </c>
      <c r="N8" s="440" t="s">
        <v>439</v>
      </c>
      <c r="O8" s="441" t="str">
        <f>CONCATENATE("ultimii                                  ",durata_evaluare," ani")</f>
        <v>ultimii                                  5 ani</v>
      </c>
      <c r="P8" s="442" t="s">
        <v>6</v>
      </c>
      <c r="Q8" s="929"/>
      <c r="R8" s="443" t="s">
        <v>25</v>
      </c>
      <c r="S8" s="444" t="s">
        <v>52</v>
      </c>
      <c r="T8" s="444" t="s">
        <v>53</v>
      </c>
      <c r="U8" s="444" t="s">
        <v>54</v>
      </c>
      <c r="V8" s="444" t="s">
        <v>25</v>
      </c>
      <c r="W8" s="444" t="s">
        <v>52</v>
      </c>
      <c r="X8" s="445"/>
      <c r="Y8" s="445" t="s">
        <v>54</v>
      </c>
      <c r="Z8" s="928"/>
      <c r="AA8" s="890"/>
      <c r="AB8" s="881"/>
    </row>
    <row r="9" spans="1:32" s="294" customFormat="1" ht="16.5" thickBot="1" x14ac:dyDescent="0.3">
      <c r="A9" s="416"/>
      <c r="B9" s="418"/>
      <c r="C9" s="418"/>
      <c r="D9" s="416"/>
      <c r="E9" s="416"/>
      <c r="F9" s="446"/>
      <c r="G9" s="421"/>
      <c r="H9" s="422"/>
      <c r="I9" s="422"/>
      <c r="J9" s="420"/>
      <c r="K9" s="423"/>
      <c r="L9" s="420"/>
      <c r="M9" s="420"/>
      <c r="N9" s="420"/>
      <c r="O9" s="447">
        <f>SUMIF(O10:O259,"&gt;0")</f>
        <v>0</v>
      </c>
      <c r="P9" s="778">
        <f>SUMIF(P10:P259,"&gt;0")</f>
        <v>0</v>
      </c>
      <c r="Q9" s="78"/>
      <c r="R9" s="86">
        <f t="shared" ref="R9:Z9" si="0">SUMIF(R10:R63,"&gt;0")</f>
        <v>0</v>
      </c>
      <c r="S9" s="180">
        <f t="shared" si="0"/>
        <v>0</v>
      </c>
      <c r="T9" s="180">
        <f t="shared" si="0"/>
        <v>0</v>
      </c>
      <c r="U9" s="180">
        <f t="shared" si="0"/>
        <v>0</v>
      </c>
      <c r="V9" s="180">
        <f t="shared" si="0"/>
        <v>0</v>
      </c>
      <c r="W9" s="180">
        <f t="shared" si="0"/>
        <v>0</v>
      </c>
      <c r="X9" s="180">
        <f t="shared" si="0"/>
        <v>0</v>
      </c>
      <c r="Y9" s="181">
        <f t="shared" si="0"/>
        <v>0</v>
      </c>
      <c r="Z9" s="182">
        <f t="shared" si="0"/>
        <v>0</v>
      </c>
      <c r="AA9" s="167"/>
      <c r="AB9" s="31">
        <f>SUM(AB10:AB27)</f>
        <v>18</v>
      </c>
    </row>
    <row r="10" spans="1:32" s="432" customFormat="1" x14ac:dyDescent="0.25">
      <c r="A10" s="169">
        <v>1</v>
      </c>
      <c r="B10" s="612"/>
      <c r="C10" s="781"/>
      <c r="D10" s="614"/>
      <c r="E10" s="115"/>
      <c r="F10" s="769"/>
      <c r="G10" s="786" t="str">
        <f>IF(B10="","",(H10-I10)/(1-J10/100))</f>
        <v/>
      </c>
      <c r="H10" s="770"/>
      <c r="I10" s="770"/>
      <c r="J10" s="771"/>
      <c r="K10" s="772"/>
      <c r="L10" s="773"/>
      <c r="M10" s="773"/>
      <c r="N10" s="771"/>
      <c r="O10" s="774" t="str">
        <f t="shared" ref="O10:O73" si="1">IF(OR($B10="",$C10="",$D10,$E10="",$F10="",$F10&lt;an_initial,$F10&gt;an_final,$AA10=FALSE),"",IF($G10="","",IF(OR($K10="X",$K10="x"),coef_grant*COORD_DID_NAT*$Z10/10000,IF(OR($L10="X",$L10="x"),coef_grant*UPT_DID_NAT*$Z10/10000,IF(OR($M10="X",$M10="x"),coef_grant*MANAG_DID_NAT*$Z10/10000,IF(OR($N10="X",$N10="x"),coef_grant*MEMBRU_DID_NAT*$Z10/10000/$AB10,""))))))</f>
        <v/>
      </c>
      <c r="P10" s="775" t="str">
        <f>IF(OR($B10="",$C10="",$D10,$E10="",$F10="",$F10&gt;an_final,$AA10=FALSE),"",IF($G10="","",IF(OR($K10="X",$K10="x"),coef_grant*COORD_DID_NAT*$Z10/10000,IF(OR($L10="X",$L10="x"),coef_grant*UPT_DID_NAT*$Z10/10000,IF(OR($M10="X",$M10="x"),coef_grant*MANAG_DID_NAT*$Z10/10000,IF(OR($N10="X",$N10="x"),coef_grant*MEMBRU_DID_NAT*$Z10/10000/$AB10,""))))))</f>
        <v/>
      </c>
      <c r="Q10" s="779"/>
      <c r="R10" s="151" t="str">
        <f t="shared" ref="R10:R73" si="2">IF(OR($B10="",$C10="",$E10="",$F10="",$F10&gt;an_final,$K10="",$AA10=FALSE),"",IF(OR($K10="X",$K10="x"),1,0))</f>
        <v/>
      </c>
      <c r="S10" s="36" t="str">
        <f t="shared" ref="S10:S73" si="3">IF(OR($B10="",$C10="",$E10="",$F10="",$F10&gt;an_final,$L10="",$AA10=FALSE),"",IF(OR($L10="X",$L10="x"),1,0))</f>
        <v/>
      </c>
      <c r="T10" s="36" t="str">
        <f t="shared" ref="T10:T73" si="4">IF(OR($B10="",$C10="",$E10="",$F10="",$F10&gt;an_final,$M10="",$AA10=FALSE),"",IF(OR($M10="X",$M10="x"),1,0))</f>
        <v/>
      </c>
      <c r="U10" s="36" t="str">
        <f t="shared" ref="U10:U73" si="5">IF(OR($B10="",$C10="",$E10="",$F10="",$F10&gt;an_final,$N10="",$AA10=FALSE),"",IF(OR($N10="X",$N10="x"),1,0))</f>
        <v/>
      </c>
      <c r="V10" s="36" t="str">
        <f t="shared" ref="V10:V73" si="6">IF(OR($F10&lt;an_initial,$F10&gt;an_final,$K10="",$AA10=FALSE),"",IF(OR($K10="X",$K10="x"),1,0))</f>
        <v/>
      </c>
      <c r="W10" s="36" t="str">
        <f t="shared" ref="W10:W73" si="7">IF(OR($F10&lt;an_initial,$F10&gt;an_final,$L10="",$AA10=FALSE),"",IF(OR($L10="X",$L10="x"),1,0))</f>
        <v/>
      </c>
      <c r="X10" s="36" t="str">
        <f t="shared" ref="X10:X73" si="8">IF(OR($F10&lt;an_initial,$F10&gt;an_final,$M10="",$AA10=FALSE),"",IF(OR($M10="X",$M10="x"),1,0))</f>
        <v/>
      </c>
      <c r="Y10" s="166" t="str">
        <f t="shared" ref="Y10:Y73" si="9">IF(OR($F10&lt;an_initial,$F10&gt;an_final,$N10="",$AA10=FALSE),"",IF(OR($N10="X",$N10="x"),1,0))</f>
        <v/>
      </c>
      <c r="Z10" s="168" t="str">
        <f>IF(OR($B10="",$C10="",$E10="",$F10&gt;an_final,$F10=""),"",$G10/VLOOKUP($F10,Euro!$A:$C,3,FALSE))</f>
        <v/>
      </c>
      <c r="AA10" s="435" t="b">
        <f t="shared" ref="AA10:AA73" si="10">IF(nume_candidat="",FALSE,ISNUMBER(SEARCH(nume_candidat,$B10)))</f>
        <v>0</v>
      </c>
      <c r="AB10" s="222">
        <f>LEN(B10)-LEN(SUBSTITUTE(B10,",",""))+1</f>
        <v>1</v>
      </c>
      <c r="AC10" s="431"/>
      <c r="AD10" s="431"/>
      <c r="AE10" s="431"/>
      <c r="AF10" s="431"/>
    </row>
    <row r="11" spans="1:32" s="432" customFormat="1" x14ac:dyDescent="0.25">
      <c r="A11" s="169">
        <v>2</v>
      </c>
      <c r="B11" s="785"/>
      <c r="C11" s="781"/>
      <c r="D11" s="120"/>
      <c r="E11" s="115"/>
      <c r="F11" s="152"/>
      <c r="G11" s="787" t="str">
        <f t="shared" ref="G11:G74" si="11">IF(B11="","",(H11-I11)/(1-J11/100))</f>
        <v/>
      </c>
      <c r="H11" s="41"/>
      <c r="I11" s="41"/>
      <c r="J11" s="160"/>
      <c r="K11" s="159"/>
      <c r="L11" s="40"/>
      <c r="M11" s="40"/>
      <c r="N11" s="160"/>
      <c r="O11" s="448" t="str">
        <f t="shared" si="1"/>
        <v/>
      </c>
      <c r="P11" s="196" t="str">
        <f>IF(OR($B11="",$C11="",$D11,$E11="",$F11="",$F11&gt;an_final,$AA11=FALSE),"",IF($G11="","",IF(OR($K11="X",$K11="x"),coef_grant*COORD_DID_NAT*$Z11/10000,IF(OR($L11="X",$L11="x"),coef_grant*UPT_DID_NAT*$Z11/10000,IF(OR($M11="X",$M11="x"),coef_grant*MANAG_DID_NAT*$Z11/10000,IF(OR($N11="X",$N11="x"),coef_grant2*MEMBRU_DID_NAT*$Z11/10000/$AB11,""))))))</f>
        <v/>
      </c>
      <c r="Q11" s="779"/>
      <c r="R11" s="151" t="str">
        <f t="shared" si="2"/>
        <v/>
      </c>
      <c r="S11" s="36" t="str">
        <f t="shared" si="3"/>
        <v/>
      </c>
      <c r="T11" s="36" t="str">
        <f t="shared" si="4"/>
        <v/>
      </c>
      <c r="U11" s="36" t="str">
        <f t="shared" si="5"/>
        <v/>
      </c>
      <c r="V11" s="36" t="str">
        <f t="shared" si="6"/>
        <v/>
      </c>
      <c r="W11" s="36" t="str">
        <f t="shared" si="7"/>
        <v/>
      </c>
      <c r="X11" s="36" t="str">
        <f t="shared" si="8"/>
        <v/>
      </c>
      <c r="Y11" s="166" t="str">
        <f t="shared" si="9"/>
        <v/>
      </c>
      <c r="Z11" s="168" t="str">
        <f>IF(OR($B11="",$C11="",$E11="",$F11&gt;an_final,$F11=""),"",$G11/VLOOKUP($F11,Euro!$A:$C,3,FALSE))</f>
        <v/>
      </c>
      <c r="AA11" s="435" t="b">
        <f t="shared" si="10"/>
        <v>0</v>
      </c>
      <c r="AB11" s="222">
        <f t="shared" ref="AB11:AB74" si="12">LEN(B11)-LEN(SUBSTITUTE(B11,",",""))+1</f>
        <v>1</v>
      </c>
      <c r="AC11" s="431"/>
      <c r="AD11" s="431"/>
      <c r="AE11" s="431"/>
      <c r="AF11" s="431"/>
    </row>
    <row r="12" spans="1:32" s="432" customFormat="1" x14ac:dyDescent="0.25">
      <c r="A12" s="169">
        <v>3</v>
      </c>
      <c r="B12" s="147"/>
      <c r="C12" s="782"/>
      <c r="D12" s="120"/>
      <c r="E12" s="115"/>
      <c r="F12" s="152"/>
      <c r="G12" s="787" t="str">
        <f t="shared" si="11"/>
        <v/>
      </c>
      <c r="H12" s="41"/>
      <c r="I12" s="41"/>
      <c r="J12" s="160"/>
      <c r="K12" s="159"/>
      <c r="L12" s="40"/>
      <c r="M12" s="40"/>
      <c r="N12" s="160"/>
      <c r="O12" s="448" t="str">
        <f t="shared" si="1"/>
        <v/>
      </c>
      <c r="P12" s="196" t="str">
        <f>IF(OR($B12="",$C12="",$D12,$E12="",$F12="",$F12&gt;an_final,$AA12=FALSE),"",IF($G12="","",IF(OR($K12="X",$K12="x"),coef_grant*COORD_DID_NAT*$Z12/10000,IF(OR($L12="X",$L12="x"),coef_grant*UPT_DID_NAT*$Z12/10000,IF(OR($M12="X",$M12="x"),coef_grant*MANAG_DID_NAT*$Z12/10000,IF(OR($N12="X",$N12="x"),coef_grant2*MEMBRU_DID_NAT*$Z12/10000/$AB12,""))))))</f>
        <v/>
      </c>
      <c r="Q12" s="779"/>
      <c r="R12" s="151" t="str">
        <f t="shared" si="2"/>
        <v/>
      </c>
      <c r="S12" s="36" t="str">
        <f t="shared" si="3"/>
        <v/>
      </c>
      <c r="T12" s="36" t="str">
        <f t="shared" si="4"/>
        <v/>
      </c>
      <c r="U12" s="36" t="str">
        <f t="shared" si="5"/>
        <v/>
      </c>
      <c r="V12" s="36" t="str">
        <f t="shared" si="6"/>
        <v/>
      </c>
      <c r="W12" s="36" t="str">
        <f t="shared" si="7"/>
        <v/>
      </c>
      <c r="X12" s="36" t="str">
        <f t="shared" si="8"/>
        <v/>
      </c>
      <c r="Y12" s="166" t="str">
        <f t="shared" si="9"/>
        <v/>
      </c>
      <c r="Z12" s="168" t="str">
        <f>IF(OR($B12="",$C12="",$E12="",$F12&gt;an_final,$F12=""),"",$G12/VLOOKUP($F12,Euro!$A:$C,3,FALSE))</f>
        <v/>
      </c>
      <c r="AA12" s="435" t="b">
        <f t="shared" si="10"/>
        <v>0</v>
      </c>
      <c r="AB12" s="222">
        <f t="shared" si="12"/>
        <v>1</v>
      </c>
      <c r="AC12" s="431"/>
      <c r="AD12" s="431"/>
      <c r="AE12" s="431"/>
      <c r="AF12" s="431"/>
    </row>
    <row r="13" spans="1:32" s="432" customFormat="1" x14ac:dyDescent="0.25">
      <c r="A13" s="169">
        <v>4</v>
      </c>
      <c r="B13" s="147"/>
      <c r="C13" s="782"/>
      <c r="D13" s="120"/>
      <c r="E13" s="115"/>
      <c r="F13" s="152"/>
      <c r="G13" s="787" t="str">
        <f t="shared" si="11"/>
        <v/>
      </c>
      <c r="H13" s="41"/>
      <c r="I13" s="41"/>
      <c r="J13" s="160"/>
      <c r="K13" s="159"/>
      <c r="L13" s="40"/>
      <c r="M13" s="40"/>
      <c r="N13" s="160"/>
      <c r="O13" s="448" t="str">
        <f t="shared" si="1"/>
        <v/>
      </c>
      <c r="P13" s="196" t="str">
        <f>IF(OR($B13="",$C13="",$D13,$E13="",$F13="",$F13&gt;an_final,$AA13=FALSE),"",IF($G13="","",IF(OR($K13="X",$K13="x"),coef_grant*COORD_DID_NAT*$Z13/10000,IF(OR($L13="X",$L13="x"),coef_grant*UPT_DID_NAT*$Z13/10000,IF(OR($M13="X",$M13="x"),coef_grant*MANAG_DID_NAT*$Z13/10000,IF(OR($N13="X",$N13="x"),coef_grant2*MEMBRU_DID_NAT*$Z13/10000/$AB13,""))))))</f>
        <v/>
      </c>
      <c r="Q13" s="779"/>
      <c r="R13" s="151" t="str">
        <f t="shared" si="2"/>
        <v/>
      </c>
      <c r="S13" s="36" t="str">
        <f t="shared" si="3"/>
        <v/>
      </c>
      <c r="T13" s="36" t="str">
        <f t="shared" si="4"/>
        <v/>
      </c>
      <c r="U13" s="36" t="str">
        <f t="shared" si="5"/>
        <v/>
      </c>
      <c r="V13" s="36" t="str">
        <f t="shared" si="6"/>
        <v/>
      </c>
      <c r="W13" s="36" t="str">
        <f t="shared" si="7"/>
        <v/>
      </c>
      <c r="X13" s="36" t="str">
        <f t="shared" si="8"/>
        <v/>
      </c>
      <c r="Y13" s="166" t="str">
        <f t="shared" si="9"/>
        <v/>
      </c>
      <c r="Z13" s="168" t="str">
        <f>IF(OR($B13="",$C13="",$E13="",$F13&gt;an_final,$F13=""),"",$G13/VLOOKUP($F13,Euro!$A:$C,3,FALSE))</f>
        <v/>
      </c>
      <c r="AA13" s="435" t="b">
        <f t="shared" si="10"/>
        <v>0</v>
      </c>
      <c r="AB13" s="222">
        <f t="shared" si="12"/>
        <v>1</v>
      </c>
      <c r="AC13" s="431"/>
      <c r="AD13" s="431"/>
      <c r="AE13" s="431"/>
      <c r="AF13" s="431"/>
    </row>
    <row r="14" spans="1:32" s="432" customFormat="1" x14ac:dyDescent="0.25">
      <c r="A14" s="169">
        <v>5</v>
      </c>
      <c r="B14" s="147"/>
      <c r="C14" s="782"/>
      <c r="D14" s="120"/>
      <c r="E14" s="115"/>
      <c r="F14" s="153"/>
      <c r="G14" s="787" t="str">
        <f t="shared" si="11"/>
        <v/>
      </c>
      <c r="H14" s="41"/>
      <c r="I14" s="41"/>
      <c r="J14" s="160"/>
      <c r="K14" s="159"/>
      <c r="L14" s="40"/>
      <c r="M14" s="40"/>
      <c r="N14" s="160"/>
      <c r="O14" s="448" t="str">
        <f t="shared" si="1"/>
        <v/>
      </c>
      <c r="P14" s="196" t="str">
        <f>IF(OR($B14="",$C14="",$D14,$E14="",$F14="",$F14&gt;an_final,$AA14=FALSE),"",IF($G14="","",IF(OR($K14="X",$K14="x"),coef_grant*COORD_DID_NAT*$Z14/10000,IF(OR($L14="X",$L14="x"),coef_grant*UPT_DID_NAT*$Z14/10000,IF(OR($M14="X",$M14="x"),coef_grant*MANAG_DID_NAT*$Z14/10000,IF(OR($N14="X",$N14="x"),coef_grant2*MEMBRU_DID_NAT*$Z14/10000/$AB14,""))))))</f>
        <v/>
      </c>
      <c r="Q14" s="779"/>
      <c r="R14" s="151" t="str">
        <f t="shared" si="2"/>
        <v/>
      </c>
      <c r="S14" s="36" t="str">
        <f t="shared" si="3"/>
        <v/>
      </c>
      <c r="T14" s="36" t="str">
        <f t="shared" si="4"/>
        <v/>
      </c>
      <c r="U14" s="36" t="str">
        <f t="shared" si="5"/>
        <v/>
      </c>
      <c r="V14" s="36" t="str">
        <f t="shared" si="6"/>
        <v/>
      </c>
      <c r="W14" s="36" t="str">
        <f t="shared" si="7"/>
        <v/>
      </c>
      <c r="X14" s="36" t="str">
        <f t="shared" si="8"/>
        <v/>
      </c>
      <c r="Y14" s="166" t="str">
        <f t="shared" si="9"/>
        <v/>
      </c>
      <c r="Z14" s="168" t="str">
        <f>IF(OR($B14="",$C14="",$E14="",$F14&gt;an_final,$F14=""),"",$G14/VLOOKUP($F14,Euro!$A:$C,3,FALSE))</f>
        <v/>
      </c>
      <c r="AA14" s="435" t="b">
        <f t="shared" si="10"/>
        <v>0</v>
      </c>
      <c r="AB14" s="222">
        <f t="shared" si="12"/>
        <v>1</v>
      </c>
      <c r="AC14" s="431"/>
      <c r="AD14" s="431"/>
      <c r="AE14" s="431"/>
      <c r="AF14" s="431"/>
    </row>
    <row r="15" spans="1:32" s="432" customFormat="1" x14ac:dyDescent="0.25">
      <c r="A15" s="169">
        <v>6</v>
      </c>
      <c r="B15" s="147"/>
      <c r="C15" s="782"/>
      <c r="D15" s="120"/>
      <c r="E15" s="115"/>
      <c r="F15" s="153"/>
      <c r="G15" s="787" t="str">
        <f t="shared" si="11"/>
        <v/>
      </c>
      <c r="H15" s="41"/>
      <c r="I15" s="41"/>
      <c r="J15" s="160"/>
      <c r="K15" s="159"/>
      <c r="L15" s="40"/>
      <c r="M15" s="40"/>
      <c r="N15" s="160"/>
      <c r="O15" s="448" t="str">
        <f t="shared" si="1"/>
        <v/>
      </c>
      <c r="P15" s="196" t="str">
        <f>IF(OR($B15="",$C15="",$D15,$E15="",$F15="",$F15&gt;an_final,$AA15=FALSE),"",IF($G15="","",IF(OR($K15="X",$K15="x"),coef_grant*COORD_DID_NAT*$Z15/10000,IF(OR($L15="X",$L15="x"),coef_grant*UPT_DID_NAT*$Z15/10000,IF(OR($M15="X",$M15="x"),coef_grant*MANAG_DID_NAT*$Z15/10000,IF(OR($N15="X",$N15="x"),coef_grant2*MEMBRU_DID_NAT*$Z15/10000/$AB15,""))))))</f>
        <v/>
      </c>
      <c r="Q15" s="779"/>
      <c r="R15" s="151" t="str">
        <f t="shared" si="2"/>
        <v/>
      </c>
      <c r="S15" s="36" t="str">
        <f t="shared" si="3"/>
        <v/>
      </c>
      <c r="T15" s="36" t="str">
        <f t="shared" si="4"/>
        <v/>
      </c>
      <c r="U15" s="36" t="str">
        <f t="shared" si="5"/>
        <v/>
      </c>
      <c r="V15" s="36" t="str">
        <f t="shared" si="6"/>
        <v/>
      </c>
      <c r="W15" s="36" t="str">
        <f t="shared" si="7"/>
        <v/>
      </c>
      <c r="X15" s="36" t="str">
        <f t="shared" si="8"/>
        <v/>
      </c>
      <c r="Y15" s="166" t="str">
        <f t="shared" si="9"/>
        <v/>
      </c>
      <c r="Z15" s="168" t="str">
        <f>IF(OR($B15="",$C15="",$E15="",$F15&gt;an_final,$F15=""),"",$G15/VLOOKUP($F15,Euro!$A:$C,3,FALSE))</f>
        <v/>
      </c>
      <c r="AA15" s="435" t="b">
        <f t="shared" si="10"/>
        <v>0</v>
      </c>
      <c r="AB15" s="222">
        <f t="shared" si="12"/>
        <v>1</v>
      </c>
      <c r="AC15" s="431"/>
      <c r="AD15" s="431"/>
      <c r="AE15" s="431"/>
      <c r="AF15" s="431"/>
    </row>
    <row r="16" spans="1:32" s="432" customFormat="1" x14ac:dyDescent="0.25">
      <c r="A16" s="169">
        <v>7</v>
      </c>
      <c r="B16" s="147"/>
      <c r="C16" s="782"/>
      <c r="D16" s="120"/>
      <c r="E16" s="115"/>
      <c r="F16" s="152"/>
      <c r="G16" s="787" t="str">
        <f t="shared" si="11"/>
        <v/>
      </c>
      <c r="H16" s="41"/>
      <c r="I16" s="41"/>
      <c r="J16" s="160"/>
      <c r="K16" s="159"/>
      <c r="L16" s="40"/>
      <c r="M16" s="40"/>
      <c r="N16" s="160"/>
      <c r="O16" s="448" t="str">
        <f t="shared" si="1"/>
        <v/>
      </c>
      <c r="P16" s="196" t="str">
        <f>IF(OR($B16="",$C16="",$D16,$E16="",$F16="",$F16&gt;an_final,$AA16=FALSE),"",IF($G16="","",IF(OR($K16="X",$K16="x"),coef_grant*COORD_DID_NAT*$Z16/10000,IF(OR($L16="X",$L16="x"),coef_grant*UPT_DID_NAT*$Z16/10000,IF(OR($M16="X",$M16="x"),coef_grant*MANAG_DID_NAT*$Z16/10000,IF(OR($N16="X",$N16="x"),coef_grant2*MEMBRU_DID_NAT*$Z16/10000/$AB16,""))))))</f>
        <v/>
      </c>
      <c r="Q16" s="779"/>
      <c r="R16" s="151" t="str">
        <f t="shared" si="2"/>
        <v/>
      </c>
      <c r="S16" s="36" t="str">
        <f t="shared" si="3"/>
        <v/>
      </c>
      <c r="T16" s="36" t="str">
        <f t="shared" si="4"/>
        <v/>
      </c>
      <c r="U16" s="36" t="str">
        <f t="shared" si="5"/>
        <v/>
      </c>
      <c r="V16" s="36" t="str">
        <f t="shared" si="6"/>
        <v/>
      </c>
      <c r="W16" s="36" t="str">
        <f t="shared" si="7"/>
        <v/>
      </c>
      <c r="X16" s="36" t="str">
        <f t="shared" si="8"/>
        <v/>
      </c>
      <c r="Y16" s="166" t="str">
        <f t="shared" si="9"/>
        <v/>
      </c>
      <c r="Z16" s="168" t="str">
        <f>IF(OR($B16="",$C16="",$E16="",$F16&gt;an_final,$F16=""),"",$G16/VLOOKUP($F16,Euro!$A:$C,3,FALSE))</f>
        <v/>
      </c>
      <c r="AA16" s="435" t="b">
        <f t="shared" si="10"/>
        <v>0</v>
      </c>
      <c r="AB16" s="222">
        <f t="shared" si="12"/>
        <v>1</v>
      </c>
      <c r="AC16" s="431"/>
      <c r="AD16" s="431"/>
      <c r="AE16" s="431"/>
      <c r="AF16" s="431"/>
    </row>
    <row r="17" spans="1:32" s="432" customFormat="1" x14ac:dyDescent="0.25">
      <c r="A17" s="169">
        <v>8</v>
      </c>
      <c r="B17" s="147"/>
      <c r="C17" s="782"/>
      <c r="D17" s="120"/>
      <c r="E17" s="115"/>
      <c r="F17" s="152"/>
      <c r="G17" s="787" t="str">
        <f t="shared" si="11"/>
        <v/>
      </c>
      <c r="H17" s="41"/>
      <c r="I17" s="41"/>
      <c r="J17" s="160"/>
      <c r="K17" s="159"/>
      <c r="L17" s="40"/>
      <c r="M17" s="40"/>
      <c r="N17" s="160"/>
      <c r="O17" s="448" t="str">
        <f t="shared" si="1"/>
        <v/>
      </c>
      <c r="P17" s="196" t="str">
        <f>IF(OR($B17="",$C17="",$D17,$E17="",$F17="",$F17&gt;an_final,$AA17=FALSE),"",IF($G17="","",IF(OR($K17="X",$K17="x"),coef_grant*COORD_DID_NAT*$Z17/10000,IF(OR($L17="X",$L17="x"),coef_grant*UPT_DID_NAT*$Z17/10000,IF(OR($M17="X",$M17="x"),coef_grant*MANAG_DID_NAT*$Z17/10000,IF(OR($N17="X",$N17="x"),coef_grant2*MEMBRU_DID_NAT*$Z17/10000/$AB17,""))))))</f>
        <v/>
      </c>
      <c r="Q17" s="779"/>
      <c r="R17" s="151" t="str">
        <f t="shared" si="2"/>
        <v/>
      </c>
      <c r="S17" s="36" t="str">
        <f t="shared" si="3"/>
        <v/>
      </c>
      <c r="T17" s="36" t="str">
        <f t="shared" si="4"/>
        <v/>
      </c>
      <c r="U17" s="36" t="str">
        <f t="shared" si="5"/>
        <v/>
      </c>
      <c r="V17" s="36" t="str">
        <f t="shared" si="6"/>
        <v/>
      </c>
      <c r="W17" s="36" t="str">
        <f t="shared" si="7"/>
        <v/>
      </c>
      <c r="X17" s="36" t="str">
        <f t="shared" si="8"/>
        <v/>
      </c>
      <c r="Y17" s="166" t="str">
        <f t="shared" si="9"/>
        <v/>
      </c>
      <c r="Z17" s="168" t="str">
        <f>IF(OR($B17="",$C17="",$E17="",$F17&gt;an_final,$F17=""),"",$G17/VLOOKUP($F17,Euro!$A:$C,3,FALSE))</f>
        <v/>
      </c>
      <c r="AA17" s="435" t="b">
        <f t="shared" si="10"/>
        <v>0</v>
      </c>
      <c r="AB17" s="222">
        <f t="shared" si="12"/>
        <v>1</v>
      </c>
      <c r="AC17" s="431"/>
      <c r="AD17" s="431"/>
      <c r="AE17" s="431"/>
      <c r="AF17" s="431"/>
    </row>
    <row r="18" spans="1:32" s="432" customFormat="1" x14ac:dyDescent="0.25">
      <c r="A18" s="169">
        <v>9</v>
      </c>
      <c r="B18" s="147"/>
      <c r="C18" s="782"/>
      <c r="D18" s="120"/>
      <c r="E18" s="115"/>
      <c r="F18" s="152"/>
      <c r="G18" s="787" t="str">
        <f t="shared" si="11"/>
        <v/>
      </c>
      <c r="H18" s="41"/>
      <c r="I18" s="41"/>
      <c r="J18" s="160"/>
      <c r="K18" s="159"/>
      <c r="L18" s="40"/>
      <c r="M18" s="40"/>
      <c r="N18" s="160"/>
      <c r="O18" s="448" t="str">
        <f t="shared" si="1"/>
        <v/>
      </c>
      <c r="P18" s="196" t="str">
        <f>IF(OR($B18="",$C18="",$D18,$E18="",$F18="",$F18&gt;an_final,$AA18=FALSE),"",IF($G18="","",IF(OR($K18="X",$K18="x"),coef_grant*COORD_DID_NAT*$Z18/10000,IF(OR($L18="X",$L18="x"),coef_grant*UPT_DID_NAT*$Z18/10000,IF(OR($M18="X",$M18="x"),coef_grant*MANAG_DID_NAT*$Z18/10000,IF(OR($N18="X",$N18="x"),coef_grant2*MEMBRU_DID_NAT*$Z18/10000/$AB18,""))))))</f>
        <v/>
      </c>
      <c r="Q18" s="779"/>
      <c r="R18" s="151" t="str">
        <f t="shared" si="2"/>
        <v/>
      </c>
      <c r="S18" s="36" t="str">
        <f t="shared" si="3"/>
        <v/>
      </c>
      <c r="T18" s="36" t="str">
        <f t="shared" si="4"/>
        <v/>
      </c>
      <c r="U18" s="36" t="str">
        <f t="shared" si="5"/>
        <v/>
      </c>
      <c r="V18" s="36" t="str">
        <f t="shared" si="6"/>
        <v/>
      </c>
      <c r="W18" s="36" t="str">
        <f t="shared" si="7"/>
        <v/>
      </c>
      <c r="X18" s="36" t="str">
        <f t="shared" si="8"/>
        <v/>
      </c>
      <c r="Y18" s="166" t="str">
        <f t="shared" si="9"/>
        <v/>
      </c>
      <c r="Z18" s="168" t="str">
        <f>IF(OR($B18="",$C18="",$E18="",$F18&gt;an_final,$F18=""),"",$G18/VLOOKUP($F18,Euro!$A:$C,3,FALSE))</f>
        <v/>
      </c>
      <c r="AA18" s="435" t="b">
        <f t="shared" si="10"/>
        <v>0</v>
      </c>
      <c r="AB18" s="222">
        <f t="shared" si="12"/>
        <v>1</v>
      </c>
      <c r="AC18" s="431"/>
      <c r="AD18" s="431"/>
      <c r="AE18" s="431"/>
      <c r="AF18" s="431"/>
    </row>
    <row r="19" spans="1:32" s="432" customFormat="1" x14ac:dyDescent="0.25">
      <c r="A19" s="169">
        <v>10</v>
      </c>
      <c r="B19" s="147"/>
      <c r="C19" s="782"/>
      <c r="D19" s="120"/>
      <c r="E19" s="115"/>
      <c r="F19" s="152"/>
      <c r="G19" s="787" t="str">
        <f t="shared" si="11"/>
        <v/>
      </c>
      <c r="H19" s="41"/>
      <c r="I19" s="41"/>
      <c r="J19" s="160"/>
      <c r="K19" s="159"/>
      <c r="L19" s="40"/>
      <c r="M19" s="40"/>
      <c r="N19" s="160"/>
      <c r="O19" s="448" t="str">
        <f t="shared" si="1"/>
        <v/>
      </c>
      <c r="P19" s="196" t="str">
        <f>IF(OR($B19="",$C19="",$D19,$E19="",$F19="",$F19&gt;an_final,$AA19=FALSE),"",IF($G19="","",IF(OR($K19="X",$K19="x"),coef_grant*COORD_DID_NAT*$Z19/10000,IF(OR($L19="X",$L19="x"),coef_grant*UPT_DID_NAT*$Z19/10000,IF(OR($M19="X",$M19="x"),coef_grant*MANAG_DID_NAT*$Z19/10000,IF(OR($N19="X",$N19="x"),coef_grant2*MEMBRU_DID_NAT*$Z19/10000/$AB19,""))))))</f>
        <v/>
      </c>
      <c r="Q19" s="779"/>
      <c r="R19" s="151" t="str">
        <f t="shared" si="2"/>
        <v/>
      </c>
      <c r="S19" s="36" t="str">
        <f t="shared" si="3"/>
        <v/>
      </c>
      <c r="T19" s="36" t="str">
        <f t="shared" si="4"/>
        <v/>
      </c>
      <c r="U19" s="36" t="str">
        <f t="shared" si="5"/>
        <v/>
      </c>
      <c r="V19" s="36" t="str">
        <f t="shared" si="6"/>
        <v/>
      </c>
      <c r="W19" s="36" t="str">
        <f t="shared" si="7"/>
        <v/>
      </c>
      <c r="X19" s="36" t="str">
        <f t="shared" si="8"/>
        <v/>
      </c>
      <c r="Y19" s="166" t="str">
        <f t="shared" si="9"/>
        <v/>
      </c>
      <c r="Z19" s="168" t="str">
        <f>IF(OR($B19="",$C19="",$E19="",$F19&gt;an_final,$F19=""),"",$G19/VLOOKUP($F19,Euro!$A:$C,3,FALSE))</f>
        <v/>
      </c>
      <c r="AA19" s="435" t="b">
        <f t="shared" si="10"/>
        <v>0</v>
      </c>
      <c r="AB19" s="222">
        <f t="shared" si="12"/>
        <v>1</v>
      </c>
      <c r="AC19" s="431"/>
      <c r="AD19" s="431"/>
      <c r="AE19" s="431"/>
      <c r="AF19" s="431"/>
    </row>
    <row r="20" spans="1:32" s="432" customFormat="1" x14ac:dyDescent="0.25">
      <c r="A20" s="169">
        <v>11</v>
      </c>
      <c r="B20" s="147"/>
      <c r="C20" s="782"/>
      <c r="D20" s="120"/>
      <c r="E20" s="115"/>
      <c r="F20" s="152"/>
      <c r="G20" s="787" t="str">
        <f t="shared" si="11"/>
        <v/>
      </c>
      <c r="H20" s="41"/>
      <c r="I20" s="41"/>
      <c r="J20" s="160"/>
      <c r="K20" s="159"/>
      <c r="L20" s="40"/>
      <c r="M20" s="40"/>
      <c r="N20" s="160"/>
      <c r="O20" s="448" t="str">
        <f t="shared" si="1"/>
        <v/>
      </c>
      <c r="P20" s="196" t="str">
        <f>IF(OR($B20="",$C20="",$D20,$E20="",$F20="",$F20&gt;an_final,$AA20=FALSE),"",IF($G20="","",IF(OR($K20="X",$K20="x"),coef_grant*COORD_DID_NAT*$Z20/10000,IF(OR($L20="X",$L20="x"),coef_grant*UPT_DID_NAT*$Z20/10000,IF(OR($M20="X",$M20="x"),coef_grant*MANAG_DID_NAT*$Z20/10000,IF(OR($N20="X",$N20="x"),coef_grant2*MEMBRU_DID_NAT*$Z20/10000/$AB20,""))))))</f>
        <v/>
      </c>
      <c r="Q20" s="779"/>
      <c r="R20" s="151" t="str">
        <f t="shared" si="2"/>
        <v/>
      </c>
      <c r="S20" s="36" t="str">
        <f t="shared" si="3"/>
        <v/>
      </c>
      <c r="T20" s="36" t="str">
        <f t="shared" si="4"/>
        <v/>
      </c>
      <c r="U20" s="36" t="str">
        <f t="shared" si="5"/>
        <v/>
      </c>
      <c r="V20" s="36" t="str">
        <f t="shared" si="6"/>
        <v/>
      </c>
      <c r="W20" s="36" t="str">
        <f t="shared" si="7"/>
        <v/>
      </c>
      <c r="X20" s="36" t="str">
        <f t="shared" si="8"/>
        <v/>
      </c>
      <c r="Y20" s="166" t="str">
        <f t="shared" si="9"/>
        <v/>
      </c>
      <c r="Z20" s="168" t="str">
        <f>IF(OR($B20="",$C20="",$E20="",$F20&gt;an_final,$F20=""),"",$G20/VLOOKUP($F20,Euro!$A:$C,3,FALSE))</f>
        <v/>
      </c>
      <c r="AA20" s="435" t="b">
        <f t="shared" si="10"/>
        <v>0</v>
      </c>
      <c r="AB20" s="222">
        <f t="shared" si="12"/>
        <v>1</v>
      </c>
      <c r="AC20" s="431"/>
      <c r="AD20" s="431"/>
      <c r="AE20" s="431"/>
      <c r="AF20" s="431"/>
    </row>
    <row r="21" spans="1:32" s="432" customFormat="1" x14ac:dyDescent="0.25">
      <c r="A21" s="169">
        <v>12</v>
      </c>
      <c r="B21" s="147"/>
      <c r="C21" s="782"/>
      <c r="D21" s="120"/>
      <c r="E21" s="115"/>
      <c r="F21" s="152"/>
      <c r="G21" s="787" t="str">
        <f t="shared" si="11"/>
        <v/>
      </c>
      <c r="H21" s="41"/>
      <c r="I21" s="41"/>
      <c r="J21" s="160"/>
      <c r="K21" s="159"/>
      <c r="L21" s="40"/>
      <c r="M21" s="40"/>
      <c r="N21" s="160"/>
      <c r="O21" s="448" t="str">
        <f t="shared" si="1"/>
        <v/>
      </c>
      <c r="P21" s="196" t="str">
        <f>IF(OR($B21="",$C21="",$D21,$E21="",$F21="",$F21&gt;an_final,$AA21=FALSE),"",IF($G21="","",IF(OR($K21="X",$K21="x"),coef_grant*COORD_DID_NAT*$Z21/10000,IF(OR($L21="X",$L21="x"),coef_grant*UPT_DID_NAT*$Z21/10000,IF(OR($M21="X",$M21="x"),coef_grant*MANAG_DID_NAT*$Z21/10000,IF(OR($N21="X",$N21="x"),coef_grant2*MEMBRU_DID_NAT*$Z21/10000/$AB21,""))))))</f>
        <v/>
      </c>
      <c r="Q21" s="779"/>
      <c r="R21" s="151" t="str">
        <f t="shared" si="2"/>
        <v/>
      </c>
      <c r="S21" s="36" t="str">
        <f t="shared" si="3"/>
        <v/>
      </c>
      <c r="T21" s="36" t="str">
        <f t="shared" si="4"/>
        <v/>
      </c>
      <c r="U21" s="36" t="str">
        <f t="shared" si="5"/>
        <v/>
      </c>
      <c r="V21" s="36" t="str">
        <f t="shared" si="6"/>
        <v/>
      </c>
      <c r="W21" s="36" t="str">
        <f t="shared" si="7"/>
        <v/>
      </c>
      <c r="X21" s="36" t="str">
        <f t="shared" si="8"/>
        <v/>
      </c>
      <c r="Y21" s="166" t="str">
        <f t="shared" si="9"/>
        <v/>
      </c>
      <c r="Z21" s="168" t="str">
        <f>IF(OR($B21="",$C21="",$E21="",$F21&gt;an_final,$F21=""),"",$G21/VLOOKUP($F21,Euro!$A:$C,3,FALSE))</f>
        <v/>
      </c>
      <c r="AA21" s="435" t="b">
        <f t="shared" si="10"/>
        <v>0</v>
      </c>
      <c r="AB21" s="222">
        <f t="shared" si="12"/>
        <v>1</v>
      </c>
      <c r="AC21" s="431"/>
      <c r="AD21" s="431"/>
      <c r="AE21" s="431"/>
      <c r="AF21" s="431"/>
    </row>
    <row r="22" spans="1:32" s="432" customFormat="1" x14ac:dyDescent="0.25">
      <c r="A22" s="169">
        <v>13</v>
      </c>
      <c r="B22" s="147"/>
      <c r="C22" s="783"/>
      <c r="D22" s="120"/>
      <c r="E22" s="171"/>
      <c r="F22" s="154"/>
      <c r="G22" s="787" t="str">
        <f t="shared" si="11"/>
        <v/>
      </c>
      <c r="H22" s="41"/>
      <c r="I22" s="41"/>
      <c r="J22" s="160"/>
      <c r="K22" s="159"/>
      <c r="L22" s="40"/>
      <c r="M22" s="40"/>
      <c r="N22" s="160"/>
      <c r="O22" s="448" t="str">
        <f t="shared" si="1"/>
        <v/>
      </c>
      <c r="P22" s="196" t="str">
        <f>IF(OR($B22="",$C22="",$D22,$E22="",$F22="",$F22&gt;an_final,$AA22=FALSE),"",IF($G22="","",IF(OR($K22="X",$K22="x"),coef_grant*COORD_DID_NAT*$Z22/10000,IF(OR($L22="X",$L22="x"),coef_grant*UPT_DID_NAT*$Z22/10000,IF(OR($M22="X",$M22="x"),coef_grant*MANAG_DID_NAT*$Z22/10000,IF(OR($N22="X",$N22="x"),coef_grant2*MEMBRU_DID_NAT*$Z22/10000/$AB22,""))))))</f>
        <v/>
      </c>
      <c r="Q22" s="779"/>
      <c r="R22" s="151" t="str">
        <f t="shared" si="2"/>
        <v/>
      </c>
      <c r="S22" s="36" t="str">
        <f t="shared" si="3"/>
        <v/>
      </c>
      <c r="T22" s="36" t="str">
        <f t="shared" si="4"/>
        <v/>
      </c>
      <c r="U22" s="36" t="str">
        <f t="shared" si="5"/>
        <v/>
      </c>
      <c r="V22" s="36" t="str">
        <f t="shared" si="6"/>
        <v/>
      </c>
      <c r="W22" s="36" t="str">
        <f t="shared" si="7"/>
        <v/>
      </c>
      <c r="X22" s="36" t="str">
        <f t="shared" si="8"/>
        <v/>
      </c>
      <c r="Y22" s="166" t="str">
        <f t="shared" si="9"/>
        <v/>
      </c>
      <c r="Z22" s="168" t="str">
        <f>IF(OR($B22="",$C22="",$E22="",$F22&gt;an_final,$F22=""),"",$G22/VLOOKUP($F22,Euro!$A:$C,3,FALSE))</f>
        <v/>
      </c>
      <c r="AA22" s="435" t="b">
        <f t="shared" si="10"/>
        <v>0</v>
      </c>
      <c r="AB22" s="222">
        <f t="shared" si="12"/>
        <v>1</v>
      </c>
      <c r="AC22" s="431"/>
      <c r="AD22" s="431"/>
      <c r="AE22" s="431"/>
      <c r="AF22" s="431"/>
    </row>
    <row r="23" spans="1:32" s="432" customFormat="1" x14ac:dyDescent="0.25">
      <c r="A23" s="169">
        <v>14</v>
      </c>
      <c r="B23" s="147"/>
      <c r="C23" s="782"/>
      <c r="D23" s="120"/>
      <c r="E23" s="115"/>
      <c r="F23" s="152"/>
      <c r="G23" s="787" t="str">
        <f t="shared" si="11"/>
        <v/>
      </c>
      <c r="H23" s="41"/>
      <c r="I23" s="41"/>
      <c r="J23" s="160"/>
      <c r="K23" s="159"/>
      <c r="L23" s="40"/>
      <c r="M23" s="40"/>
      <c r="N23" s="160"/>
      <c r="O23" s="448" t="str">
        <f t="shared" si="1"/>
        <v/>
      </c>
      <c r="P23" s="196" t="str">
        <f>IF(OR($B23="",$C23="",$D23,$E23="",$F23="",$F23&gt;an_final,$AA23=FALSE),"",IF($G23="","",IF(OR($K23="X",$K23="x"),coef_grant*COORD_DID_NAT*$Z23/10000,IF(OR($L23="X",$L23="x"),coef_grant*UPT_DID_NAT*$Z23/10000,IF(OR($M23="X",$M23="x"),coef_grant*MANAG_DID_NAT*$Z23/10000,IF(OR($N23="X",$N23="x"),coef_grant2*MEMBRU_DID_NAT*$Z23/10000/$AB23,""))))))</f>
        <v/>
      </c>
      <c r="Q23" s="779"/>
      <c r="R23" s="151" t="str">
        <f t="shared" si="2"/>
        <v/>
      </c>
      <c r="S23" s="36" t="str">
        <f t="shared" si="3"/>
        <v/>
      </c>
      <c r="T23" s="36" t="str">
        <f t="shared" si="4"/>
        <v/>
      </c>
      <c r="U23" s="36" t="str">
        <f t="shared" si="5"/>
        <v/>
      </c>
      <c r="V23" s="36" t="str">
        <f t="shared" si="6"/>
        <v/>
      </c>
      <c r="W23" s="36" t="str">
        <f t="shared" si="7"/>
        <v/>
      </c>
      <c r="X23" s="36" t="str">
        <f t="shared" si="8"/>
        <v/>
      </c>
      <c r="Y23" s="166" t="str">
        <f t="shared" si="9"/>
        <v/>
      </c>
      <c r="Z23" s="168" t="str">
        <f>IF(OR($B23="",$C23="",$E23="",$F23&gt;an_final,$F23=""),"",$G23/VLOOKUP($F23,Euro!$A:$C,3,FALSE))</f>
        <v/>
      </c>
      <c r="AA23" s="435" t="b">
        <f t="shared" si="10"/>
        <v>0</v>
      </c>
      <c r="AB23" s="222">
        <f t="shared" si="12"/>
        <v>1</v>
      </c>
      <c r="AC23" s="431"/>
      <c r="AD23" s="431"/>
      <c r="AE23" s="431"/>
      <c r="AF23" s="431"/>
    </row>
    <row r="24" spans="1:32" s="432" customFormat="1" x14ac:dyDescent="0.25">
      <c r="A24" s="169">
        <v>15</v>
      </c>
      <c r="B24" s="147"/>
      <c r="C24" s="782"/>
      <c r="D24" s="120"/>
      <c r="E24" s="768"/>
      <c r="F24" s="152"/>
      <c r="G24" s="787" t="str">
        <f t="shared" si="11"/>
        <v/>
      </c>
      <c r="H24" s="41"/>
      <c r="I24" s="41"/>
      <c r="J24" s="160"/>
      <c r="K24" s="159"/>
      <c r="L24" s="40"/>
      <c r="M24" s="40"/>
      <c r="N24" s="160"/>
      <c r="O24" s="448" t="str">
        <f t="shared" si="1"/>
        <v/>
      </c>
      <c r="P24" s="196" t="str">
        <f>IF(OR($B24="",$C24="",$D24,$E24="",$F24="",$F24&gt;an_final,$AA24=FALSE),"",IF($G24="","",IF(OR($K24="X",$K24="x"),coef_grant*COORD_DID_NAT*$Z24/10000,IF(OR($L24="X",$L24="x"),coef_grant*UPT_DID_NAT*$Z24/10000,IF(OR($M24="X",$M24="x"),coef_grant*MANAG_DID_NAT*$Z24/10000,IF(OR($N24="X",$N24="x"),coef_grant2*MEMBRU_DID_NAT*$Z24/10000/$AB24,""))))))</f>
        <v/>
      </c>
      <c r="Q24" s="779"/>
      <c r="R24" s="151" t="str">
        <f t="shared" si="2"/>
        <v/>
      </c>
      <c r="S24" s="36" t="str">
        <f t="shared" si="3"/>
        <v/>
      </c>
      <c r="T24" s="36" t="str">
        <f t="shared" si="4"/>
        <v/>
      </c>
      <c r="U24" s="36" t="str">
        <f t="shared" si="5"/>
        <v/>
      </c>
      <c r="V24" s="36" t="str">
        <f t="shared" si="6"/>
        <v/>
      </c>
      <c r="W24" s="36" t="str">
        <f t="shared" si="7"/>
        <v/>
      </c>
      <c r="X24" s="36" t="str">
        <f t="shared" si="8"/>
        <v/>
      </c>
      <c r="Y24" s="166" t="str">
        <f t="shared" si="9"/>
        <v/>
      </c>
      <c r="Z24" s="168" t="str">
        <f>IF(OR($B24="",$C24="",$E24="",$F24&gt;an_final,$F24=""),"",$G24/VLOOKUP($F24,Euro!$A:$C,3,FALSE))</f>
        <v/>
      </c>
      <c r="AA24" s="435" t="b">
        <f t="shared" si="10"/>
        <v>0</v>
      </c>
      <c r="AB24" s="222">
        <f t="shared" si="12"/>
        <v>1</v>
      </c>
      <c r="AC24" s="431"/>
      <c r="AD24" s="431"/>
      <c r="AE24" s="431"/>
      <c r="AF24" s="431"/>
    </row>
    <row r="25" spans="1:32" s="432" customFormat="1" x14ac:dyDescent="0.25">
      <c r="A25" s="169">
        <v>16</v>
      </c>
      <c r="B25" s="147"/>
      <c r="C25" s="782"/>
      <c r="D25" s="120"/>
      <c r="E25" s="115"/>
      <c r="F25" s="152"/>
      <c r="G25" s="787" t="str">
        <f t="shared" si="11"/>
        <v/>
      </c>
      <c r="H25" s="41"/>
      <c r="I25" s="41"/>
      <c r="J25" s="160"/>
      <c r="K25" s="159"/>
      <c r="L25" s="40"/>
      <c r="M25" s="40"/>
      <c r="N25" s="160"/>
      <c r="O25" s="448" t="str">
        <f t="shared" si="1"/>
        <v/>
      </c>
      <c r="P25" s="196" t="str">
        <f>IF(OR($B25="",$C25="",$D25,$E25="",$F25="",$F25&gt;an_final,$AA25=FALSE),"",IF($G25="","",IF(OR($K25="X",$K25="x"),coef_grant*COORD_DID_NAT*$Z25/10000,IF(OR($L25="X",$L25="x"),coef_grant*UPT_DID_NAT*$Z25/10000,IF(OR($M25="X",$M25="x"),coef_grant*MANAG_DID_NAT*$Z25/10000,IF(OR($N25="X",$N25="x"),coef_grant2*MEMBRU_DID_NAT*$Z25/10000/$AB25,""))))))</f>
        <v/>
      </c>
      <c r="Q25" s="779"/>
      <c r="R25" s="151" t="str">
        <f t="shared" si="2"/>
        <v/>
      </c>
      <c r="S25" s="36" t="str">
        <f t="shared" si="3"/>
        <v/>
      </c>
      <c r="T25" s="36" t="str">
        <f t="shared" si="4"/>
        <v/>
      </c>
      <c r="U25" s="36" t="str">
        <f t="shared" si="5"/>
        <v/>
      </c>
      <c r="V25" s="36" t="str">
        <f t="shared" si="6"/>
        <v/>
      </c>
      <c r="W25" s="36" t="str">
        <f t="shared" si="7"/>
        <v/>
      </c>
      <c r="X25" s="36" t="str">
        <f t="shared" si="8"/>
        <v/>
      </c>
      <c r="Y25" s="166" t="str">
        <f t="shared" si="9"/>
        <v/>
      </c>
      <c r="Z25" s="168" t="str">
        <f>IF(OR($B25="",$C25="",$E25="",$F25&gt;an_final,$F25=""),"",$G25/VLOOKUP($F25,Euro!$A:$C,3,FALSE))</f>
        <v/>
      </c>
      <c r="AA25" s="435" t="b">
        <f t="shared" si="10"/>
        <v>0</v>
      </c>
      <c r="AB25" s="222">
        <f t="shared" si="12"/>
        <v>1</v>
      </c>
      <c r="AC25" s="431"/>
      <c r="AD25" s="431"/>
      <c r="AE25" s="431"/>
      <c r="AF25" s="431"/>
    </row>
    <row r="26" spans="1:32" s="432" customFormat="1" x14ac:dyDescent="0.25">
      <c r="A26" s="169">
        <v>17</v>
      </c>
      <c r="B26" s="147"/>
      <c r="C26" s="782"/>
      <c r="D26" s="120"/>
      <c r="E26" s="115"/>
      <c r="F26" s="152"/>
      <c r="G26" s="787" t="str">
        <f t="shared" si="11"/>
        <v/>
      </c>
      <c r="H26" s="41"/>
      <c r="I26" s="41"/>
      <c r="J26" s="160"/>
      <c r="K26" s="159"/>
      <c r="L26" s="40"/>
      <c r="M26" s="40"/>
      <c r="N26" s="160"/>
      <c r="O26" s="448" t="str">
        <f t="shared" si="1"/>
        <v/>
      </c>
      <c r="P26" s="196" t="str">
        <f>IF(OR($B26="",$C26="",$D26,$E26="",$F26="",$F26&gt;an_final,$AA26=FALSE),"",IF($G26="","",IF(OR($K26="X",$K26="x"),coef_grant*COORD_DID_NAT*$Z26/10000,IF(OR($L26="X",$L26="x"),coef_grant*UPT_DID_NAT*$Z26/10000,IF(OR($M26="X",$M26="x"),coef_grant*MANAG_DID_NAT*$Z26/10000,IF(OR($N26="X",$N26="x"),coef_grant2*MEMBRU_DID_NAT*$Z26/10000/$AB26,""))))))</f>
        <v/>
      </c>
      <c r="Q26" s="779"/>
      <c r="R26" s="151" t="str">
        <f t="shared" si="2"/>
        <v/>
      </c>
      <c r="S26" s="36" t="str">
        <f t="shared" si="3"/>
        <v/>
      </c>
      <c r="T26" s="36" t="str">
        <f t="shared" si="4"/>
        <v/>
      </c>
      <c r="U26" s="36" t="str">
        <f t="shared" si="5"/>
        <v/>
      </c>
      <c r="V26" s="36" t="str">
        <f t="shared" si="6"/>
        <v/>
      </c>
      <c r="W26" s="36" t="str">
        <f t="shared" si="7"/>
        <v/>
      </c>
      <c r="X26" s="36" t="str">
        <f t="shared" si="8"/>
        <v/>
      </c>
      <c r="Y26" s="166" t="str">
        <f t="shared" si="9"/>
        <v/>
      </c>
      <c r="Z26" s="168" t="str">
        <f>IF(OR($B26="",$C26="",$E26="",$F26&gt;an_final,$F26=""),"",$G26/VLOOKUP($F26,Euro!$A:$C,3,FALSE))</f>
        <v/>
      </c>
      <c r="AA26" s="435" t="b">
        <f t="shared" si="10"/>
        <v>0</v>
      </c>
      <c r="AB26" s="222">
        <f t="shared" si="12"/>
        <v>1</v>
      </c>
      <c r="AC26" s="431"/>
      <c r="AD26" s="431"/>
      <c r="AE26" s="431"/>
      <c r="AF26" s="431"/>
    </row>
    <row r="27" spans="1:32" s="432" customFormat="1" x14ac:dyDescent="0.25">
      <c r="A27" s="169">
        <v>18</v>
      </c>
      <c r="B27" s="147"/>
      <c r="C27" s="782"/>
      <c r="D27" s="120"/>
      <c r="E27" s="115"/>
      <c r="F27" s="152"/>
      <c r="G27" s="787" t="str">
        <f t="shared" si="11"/>
        <v/>
      </c>
      <c r="H27" s="41"/>
      <c r="I27" s="41"/>
      <c r="J27" s="160"/>
      <c r="K27" s="159"/>
      <c r="L27" s="40"/>
      <c r="M27" s="40"/>
      <c r="N27" s="160"/>
      <c r="O27" s="448" t="str">
        <f t="shared" si="1"/>
        <v/>
      </c>
      <c r="P27" s="196" t="str">
        <f>IF(OR($B27="",$C27="",$D27,$E27="",$F27="",$F27&gt;an_final,$AA27=FALSE),"",IF($G27="","",IF(OR($K27="X",$K27="x"),coef_grant*COORD_DID_NAT*$Z27/10000,IF(OR($L27="X",$L27="x"),coef_grant*UPT_DID_NAT*$Z27/10000,IF(OR($M27="X",$M27="x"),coef_grant*MANAG_DID_NAT*$Z27/10000,IF(OR($N27="X",$N27="x"),coef_grant2*MEMBRU_DID_NAT*$Z27/10000/$AB27,""))))))</f>
        <v/>
      </c>
      <c r="Q27" s="779"/>
      <c r="R27" s="151" t="str">
        <f t="shared" si="2"/>
        <v/>
      </c>
      <c r="S27" s="36" t="str">
        <f t="shared" si="3"/>
        <v/>
      </c>
      <c r="T27" s="36" t="str">
        <f t="shared" si="4"/>
        <v/>
      </c>
      <c r="U27" s="36" t="str">
        <f t="shared" si="5"/>
        <v/>
      </c>
      <c r="V27" s="36" t="str">
        <f t="shared" si="6"/>
        <v/>
      </c>
      <c r="W27" s="36" t="str">
        <f t="shared" si="7"/>
        <v/>
      </c>
      <c r="X27" s="36" t="str">
        <f t="shared" si="8"/>
        <v/>
      </c>
      <c r="Y27" s="166" t="str">
        <f t="shared" si="9"/>
        <v/>
      </c>
      <c r="Z27" s="168" t="str">
        <f>IF(OR($B27="",$C27="",$E27="",$F27&gt;an_final,$F27=""),"",$G27/VLOOKUP($F27,Euro!$A:$C,3,FALSE))</f>
        <v/>
      </c>
      <c r="AA27" s="435" t="b">
        <f t="shared" si="10"/>
        <v>0</v>
      </c>
      <c r="AB27" s="222">
        <f t="shared" si="12"/>
        <v>1</v>
      </c>
      <c r="AC27" s="431"/>
      <c r="AD27" s="431"/>
      <c r="AE27" s="431"/>
      <c r="AF27" s="431"/>
    </row>
    <row r="28" spans="1:32" s="432" customFormat="1" x14ac:dyDescent="0.25">
      <c r="A28" s="169">
        <v>19</v>
      </c>
      <c r="B28" s="147"/>
      <c r="C28" s="782"/>
      <c r="D28" s="120"/>
      <c r="E28" s="115"/>
      <c r="F28" s="152"/>
      <c r="G28" s="787" t="str">
        <f t="shared" si="11"/>
        <v/>
      </c>
      <c r="H28" s="41"/>
      <c r="I28" s="41"/>
      <c r="J28" s="160"/>
      <c r="K28" s="159"/>
      <c r="L28" s="40"/>
      <c r="M28" s="40"/>
      <c r="N28" s="160"/>
      <c r="O28" s="448" t="str">
        <f t="shared" si="1"/>
        <v/>
      </c>
      <c r="P28" s="196" t="str">
        <f>IF(OR($B28="",$C28="",$D28,$E28="",$F28="",$F28&gt;an_final,$AA28=FALSE),"",IF($G28="","",IF(OR($K28="X",$K28="x"),coef_grant*COORD_DID_NAT*$Z28/10000,IF(OR($L28="X",$L28="x"),coef_grant*UPT_DID_NAT*$Z28/10000,IF(OR($M28="X",$M28="x"),coef_grant*MANAG_DID_NAT*$Z28/10000,IF(OR($N28="X",$N28="x"),coef_grant2*MEMBRU_DID_NAT*$Z28/10000/$AB28,""))))))</f>
        <v/>
      </c>
      <c r="Q28" s="779"/>
      <c r="R28" s="151" t="str">
        <f t="shared" si="2"/>
        <v/>
      </c>
      <c r="S28" s="36" t="str">
        <f t="shared" si="3"/>
        <v/>
      </c>
      <c r="T28" s="36" t="str">
        <f t="shared" si="4"/>
        <v/>
      </c>
      <c r="U28" s="36" t="str">
        <f t="shared" si="5"/>
        <v/>
      </c>
      <c r="V28" s="36" t="str">
        <f t="shared" si="6"/>
        <v/>
      </c>
      <c r="W28" s="36" t="str">
        <f t="shared" si="7"/>
        <v/>
      </c>
      <c r="X28" s="36" t="str">
        <f t="shared" si="8"/>
        <v/>
      </c>
      <c r="Y28" s="166" t="str">
        <f t="shared" si="9"/>
        <v/>
      </c>
      <c r="Z28" s="168" t="str">
        <f>IF(OR($B28="",$C28="",$E28="",$F28&gt;an_final,$F28=""),"",$G28/VLOOKUP($F28,Euro!$A:$C,3,FALSE))</f>
        <v/>
      </c>
      <c r="AA28" s="435" t="b">
        <f t="shared" si="10"/>
        <v>0</v>
      </c>
      <c r="AB28" s="222">
        <f t="shared" si="12"/>
        <v>1</v>
      </c>
      <c r="AC28" s="431"/>
      <c r="AD28" s="431"/>
      <c r="AE28" s="431"/>
      <c r="AF28" s="431"/>
    </row>
    <row r="29" spans="1:32" s="432" customFormat="1" x14ac:dyDescent="0.25">
      <c r="A29" s="169">
        <v>20</v>
      </c>
      <c r="B29" s="148"/>
      <c r="C29" s="783"/>
      <c r="D29" s="149"/>
      <c r="E29" s="171"/>
      <c r="F29" s="154"/>
      <c r="G29" s="787" t="str">
        <f t="shared" si="11"/>
        <v/>
      </c>
      <c r="H29" s="41"/>
      <c r="I29" s="41"/>
      <c r="J29" s="160"/>
      <c r="K29" s="159"/>
      <c r="L29" s="40"/>
      <c r="M29" s="40"/>
      <c r="N29" s="160"/>
      <c r="O29" s="448" t="str">
        <f t="shared" si="1"/>
        <v/>
      </c>
      <c r="P29" s="196" t="str">
        <f>IF(OR($B29="",$C29="",$D29,$E29="",$F29="",$F29&gt;an_final,$AA29=FALSE),"",IF($G29="","",IF(OR($K29="X",$K29="x"),coef_grant*COORD_DID_NAT*$Z29/10000,IF(OR($L29="X",$L29="x"),coef_grant*UPT_DID_NAT*$Z29/10000,IF(OR($M29="X",$M29="x"),coef_grant*MANAG_DID_NAT*$Z29/10000,IF(OR($N29="X",$N29="x"),coef_grant2*MEMBRU_DID_NAT*$Z29/10000/$AB29,""))))))</f>
        <v/>
      </c>
      <c r="Q29" s="779"/>
      <c r="R29" s="151" t="str">
        <f t="shared" si="2"/>
        <v/>
      </c>
      <c r="S29" s="36" t="str">
        <f t="shared" si="3"/>
        <v/>
      </c>
      <c r="T29" s="36" t="str">
        <f t="shared" si="4"/>
        <v/>
      </c>
      <c r="U29" s="36" t="str">
        <f t="shared" si="5"/>
        <v/>
      </c>
      <c r="V29" s="36" t="str">
        <f t="shared" si="6"/>
        <v/>
      </c>
      <c r="W29" s="36" t="str">
        <f t="shared" si="7"/>
        <v/>
      </c>
      <c r="X29" s="36" t="str">
        <f t="shared" si="8"/>
        <v/>
      </c>
      <c r="Y29" s="166" t="str">
        <f t="shared" si="9"/>
        <v/>
      </c>
      <c r="Z29" s="168" t="str">
        <f>IF(OR($B29="",$C29="",$E29="",$F29&gt;an_final,$F29=""),"",$G29/VLOOKUP($F29,Euro!$A:$C,3,FALSE))</f>
        <v/>
      </c>
      <c r="AA29" s="435" t="b">
        <f t="shared" si="10"/>
        <v>0</v>
      </c>
      <c r="AB29" s="222">
        <f t="shared" si="12"/>
        <v>1</v>
      </c>
      <c r="AC29" s="431"/>
      <c r="AD29" s="431"/>
      <c r="AE29" s="431"/>
      <c r="AF29" s="431"/>
    </row>
    <row r="30" spans="1:32" s="432" customFormat="1" x14ac:dyDescent="0.25">
      <c r="A30" s="169">
        <v>21</v>
      </c>
      <c r="B30" s="147"/>
      <c r="C30" s="782"/>
      <c r="D30" s="120"/>
      <c r="E30" s="115"/>
      <c r="F30" s="152"/>
      <c r="G30" s="787" t="str">
        <f t="shared" si="11"/>
        <v/>
      </c>
      <c r="H30" s="41"/>
      <c r="I30" s="41"/>
      <c r="J30" s="160"/>
      <c r="K30" s="159"/>
      <c r="L30" s="40"/>
      <c r="M30" s="40"/>
      <c r="N30" s="160"/>
      <c r="O30" s="448" t="str">
        <f t="shared" si="1"/>
        <v/>
      </c>
      <c r="P30" s="196" t="str">
        <f>IF(OR($B30="",$C30="",$D30,$E30="",$F30="",$F30&gt;an_final,$AA30=FALSE),"",IF($G30="","",IF(OR($K30="X",$K30="x"),coef_grant*COORD_DID_NAT*$Z30/10000,IF(OR($L30="X",$L30="x"),coef_grant*UPT_DID_NAT*$Z30/10000,IF(OR($M30="X",$M30="x"),coef_grant*MANAG_DID_NAT*$Z30/10000,IF(OR($N30="X",$N30="x"),coef_grant2*MEMBRU_DID_NAT*$Z30/10000/$AB30,""))))))</f>
        <v/>
      </c>
      <c r="Q30" s="779"/>
      <c r="R30" s="151" t="str">
        <f t="shared" si="2"/>
        <v/>
      </c>
      <c r="S30" s="36" t="str">
        <f t="shared" si="3"/>
        <v/>
      </c>
      <c r="T30" s="36" t="str">
        <f t="shared" si="4"/>
        <v/>
      </c>
      <c r="U30" s="36" t="str">
        <f t="shared" si="5"/>
        <v/>
      </c>
      <c r="V30" s="36" t="str">
        <f t="shared" si="6"/>
        <v/>
      </c>
      <c r="W30" s="36" t="str">
        <f t="shared" si="7"/>
        <v/>
      </c>
      <c r="X30" s="36" t="str">
        <f t="shared" si="8"/>
        <v/>
      </c>
      <c r="Y30" s="166" t="str">
        <f t="shared" si="9"/>
        <v/>
      </c>
      <c r="Z30" s="168" t="str">
        <f>IF(OR($B30="",$C30="",$E30="",$F30&gt;an_final,$F30=""),"",$G30/VLOOKUP($F30,Euro!$A:$C,3,FALSE))</f>
        <v/>
      </c>
      <c r="AA30" s="435" t="b">
        <f t="shared" si="10"/>
        <v>0</v>
      </c>
      <c r="AB30" s="222">
        <f t="shared" si="12"/>
        <v>1</v>
      </c>
      <c r="AC30" s="431"/>
      <c r="AD30" s="431"/>
      <c r="AE30" s="431"/>
      <c r="AF30" s="431"/>
    </row>
    <row r="31" spans="1:32" s="432" customFormat="1" x14ac:dyDescent="0.25">
      <c r="A31" s="169">
        <v>22</v>
      </c>
      <c r="B31" s="147"/>
      <c r="C31" s="782"/>
      <c r="D31" s="120"/>
      <c r="E31" s="115"/>
      <c r="F31" s="152"/>
      <c r="G31" s="787" t="str">
        <f t="shared" si="11"/>
        <v/>
      </c>
      <c r="H31" s="41"/>
      <c r="I31" s="41"/>
      <c r="J31" s="160"/>
      <c r="K31" s="159"/>
      <c r="L31" s="40"/>
      <c r="M31" s="40"/>
      <c r="N31" s="160"/>
      <c r="O31" s="448" t="str">
        <f t="shared" si="1"/>
        <v/>
      </c>
      <c r="P31" s="196" t="str">
        <f>IF(OR($B31="",$C31="",$D31,$E31="",$F31="",$F31&gt;an_final,$AA31=FALSE),"",IF($G31="","",IF(OR($K31="X",$K31="x"),coef_grant*COORD_DID_NAT*$Z31/10000,IF(OR($L31="X",$L31="x"),coef_grant*UPT_DID_NAT*$Z31/10000,IF(OR($M31="X",$M31="x"),coef_grant*MANAG_DID_NAT*$Z31/10000,IF(OR($N31="X",$N31="x"),coef_grant2*MEMBRU_DID_NAT*$Z31/10000/$AB31,""))))))</f>
        <v/>
      </c>
      <c r="Q31" s="779"/>
      <c r="R31" s="151" t="str">
        <f t="shared" si="2"/>
        <v/>
      </c>
      <c r="S31" s="36" t="str">
        <f t="shared" si="3"/>
        <v/>
      </c>
      <c r="T31" s="36" t="str">
        <f t="shared" si="4"/>
        <v/>
      </c>
      <c r="U31" s="36" t="str">
        <f t="shared" si="5"/>
        <v/>
      </c>
      <c r="V31" s="36" t="str">
        <f t="shared" si="6"/>
        <v/>
      </c>
      <c r="W31" s="36" t="str">
        <f t="shared" si="7"/>
        <v/>
      </c>
      <c r="X31" s="36" t="str">
        <f t="shared" si="8"/>
        <v/>
      </c>
      <c r="Y31" s="166" t="str">
        <f t="shared" si="9"/>
        <v/>
      </c>
      <c r="Z31" s="168" t="str">
        <f>IF(OR($B31="",$C31="",$E31="",$F31&gt;an_final,$F31=""),"",$G31/VLOOKUP($F31,Euro!$A:$C,3,FALSE))</f>
        <v/>
      </c>
      <c r="AA31" s="435" t="b">
        <f t="shared" si="10"/>
        <v>0</v>
      </c>
      <c r="AB31" s="222">
        <f t="shared" si="12"/>
        <v>1</v>
      </c>
      <c r="AC31" s="431"/>
      <c r="AD31" s="431"/>
      <c r="AE31" s="431"/>
      <c r="AF31" s="431"/>
    </row>
    <row r="32" spans="1:32" s="432" customFormat="1" x14ac:dyDescent="0.25">
      <c r="A32" s="169">
        <v>23</v>
      </c>
      <c r="B32" s="147"/>
      <c r="C32" s="782"/>
      <c r="D32" s="120"/>
      <c r="E32" s="115"/>
      <c r="F32" s="152"/>
      <c r="G32" s="787" t="str">
        <f t="shared" si="11"/>
        <v/>
      </c>
      <c r="H32" s="41"/>
      <c r="I32" s="41"/>
      <c r="J32" s="160"/>
      <c r="K32" s="159"/>
      <c r="L32" s="40"/>
      <c r="M32" s="40"/>
      <c r="N32" s="160"/>
      <c r="O32" s="448" t="str">
        <f t="shared" si="1"/>
        <v/>
      </c>
      <c r="P32" s="196" t="str">
        <f>IF(OR($B32="",$C32="",$D32,$E32="",$F32="",$F32&gt;an_final,$AA32=FALSE),"",IF($G32="","",IF(OR($K32="X",$K32="x"),coef_grant*COORD_DID_NAT*$Z32/10000,IF(OR($L32="X",$L32="x"),coef_grant*UPT_DID_NAT*$Z32/10000,IF(OR($M32="X",$M32="x"),coef_grant*MANAG_DID_NAT*$Z32/10000,IF(OR($N32="X",$N32="x"),coef_grant2*MEMBRU_DID_NAT*$Z32/10000/$AB32,""))))))</f>
        <v/>
      </c>
      <c r="Q32" s="779"/>
      <c r="R32" s="151" t="str">
        <f t="shared" si="2"/>
        <v/>
      </c>
      <c r="S32" s="36" t="str">
        <f t="shared" si="3"/>
        <v/>
      </c>
      <c r="T32" s="36" t="str">
        <f t="shared" si="4"/>
        <v/>
      </c>
      <c r="U32" s="36" t="str">
        <f t="shared" si="5"/>
        <v/>
      </c>
      <c r="V32" s="36" t="str">
        <f t="shared" si="6"/>
        <v/>
      </c>
      <c r="W32" s="36" t="str">
        <f t="shared" si="7"/>
        <v/>
      </c>
      <c r="X32" s="36" t="str">
        <f t="shared" si="8"/>
        <v/>
      </c>
      <c r="Y32" s="166" t="str">
        <f t="shared" si="9"/>
        <v/>
      </c>
      <c r="Z32" s="168" t="str">
        <f>IF(OR($B32="",$C32="",$E32="",$F32&gt;an_final,$F32=""),"",$G32/VLOOKUP($F32,Euro!$A:$C,3,FALSE))</f>
        <v/>
      </c>
      <c r="AA32" s="435" t="b">
        <f t="shared" si="10"/>
        <v>0</v>
      </c>
      <c r="AB32" s="222">
        <f t="shared" si="12"/>
        <v>1</v>
      </c>
      <c r="AC32" s="431"/>
      <c r="AD32" s="431"/>
      <c r="AE32" s="431"/>
      <c r="AF32" s="431"/>
    </row>
    <row r="33" spans="1:32" s="432" customFormat="1" x14ac:dyDescent="0.25">
      <c r="A33" s="169">
        <v>24</v>
      </c>
      <c r="B33" s="147"/>
      <c r="C33" s="782"/>
      <c r="D33" s="120"/>
      <c r="E33" s="115"/>
      <c r="F33" s="152"/>
      <c r="G33" s="787" t="str">
        <f t="shared" si="11"/>
        <v/>
      </c>
      <c r="H33" s="41"/>
      <c r="I33" s="41"/>
      <c r="J33" s="160"/>
      <c r="K33" s="159"/>
      <c r="L33" s="40"/>
      <c r="M33" s="40"/>
      <c r="N33" s="160"/>
      <c r="O33" s="448" t="str">
        <f t="shared" si="1"/>
        <v/>
      </c>
      <c r="P33" s="196" t="str">
        <f>IF(OR($B33="",$C33="",$D33,$E33="",$F33="",$F33&gt;an_final,$AA33=FALSE),"",IF($G33="","",IF(OR($K33="X",$K33="x"),coef_grant*COORD_DID_NAT*$Z33/10000,IF(OR($L33="X",$L33="x"),coef_grant*UPT_DID_NAT*$Z33/10000,IF(OR($M33="X",$M33="x"),coef_grant*MANAG_DID_NAT*$Z33/10000,IF(OR($N33="X",$N33="x"),coef_grant2*MEMBRU_DID_NAT*$Z33/10000/$AB33,""))))))</f>
        <v/>
      </c>
      <c r="Q33" s="779"/>
      <c r="R33" s="151" t="str">
        <f t="shared" si="2"/>
        <v/>
      </c>
      <c r="S33" s="36" t="str">
        <f t="shared" si="3"/>
        <v/>
      </c>
      <c r="T33" s="36" t="str">
        <f t="shared" si="4"/>
        <v/>
      </c>
      <c r="U33" s="36" t="str">
        <f t="shared" si="5"/>
        <v/>
      </c>
      <c r="V33" s="36" t="str">
        <f t="shared" si="6"/>
        <v/>
      </c>
      <c r="W33" s="36" t="str">
        <f t="shared" si="7"/>
        <v/>
      </c>
      <c r="X33" s="36" t="str">
        <f t="shared" si="8"/>
        <v/>
      </c>
      <c r="Y33" s="166" t="str">
        <f t="shared" si="9"/>
        <v/>
      </c>
      <c r="Z33" s="168" t="str">
        <f>IF(OR($B33="",$C33="",$E33="",$F33&gt;an_final,$F33=""),"",$G33/VLOOKUP($F33,Euro!$A:$C,3,FALSE))</f>
        <v/>
      </c>
      <c r="AA33" s="435" t="b">
        <f t="shared" si="10"/>
        <v>0</v>
      </c>
      <c r="AB33" s="222">
        <f t="shared" si="12"/>
        <v>1</v>
      </c>
      <c r="AC33" s="431"/>
      <c r="AD33" s="431"/>
      <c r="AE33" s="431"/>
      <c r="AF33" s="431"/>
    </row>
    <row r="34" spans="1:32" s="432" customFormat="1" x14ac:dyDescent="0.25">
      <c r="A34" s="169">
        <v>25</v>
      </c>
      <c r="B34" s="147"/>
      <c r="C34" s="782"/>
      <c r="D34" s="120"/>
      <c r="E34" s="115"/>
      <c r="F34" s="152"/>
      <c r="G34" s="787" t="str">
        <f t="shared" si="11"/>
        <v/>
      </c>
      <c r="H34" s="41"/>
      <c r="I34" s="41"/>
      <c r="J34" s="160"/>
      <c r="K34" s="159"/>
      <c r="L34" s="40"/>
      <c r="M34" s="40"/>
      <c r="N34" s="160"/>
      <c r="O34" s="448" t="str">
        <f t="shared" si="1"/>
        <v/>
      </c>
      <c r="P34" s="196" t="str">
        <f>IF(OR($B34="",$C34="",$D34,$E34="",$F34="",$F34&gt;an_final,$AA34=FALSE),"",IF($G34="","",IF(OR($K34="X",$K34="x"),coef_grant*COORD_DID_NAT*$Z34/10000,IF(OR($L34="X",$L34="x"),coef_grant*UPT_DID_NAT*$Z34/10000,IF(OR($M34="X",$M34="x"),coef_grant*MANAG_DID_NAT*$Z34/10000,IF(OR($N34="X",$N34="x"),coef_grant2*MEMBRU_DID_NAT*$Z34/10000/$AB34,""))))))</f>
        <v/>
      </c>
      <c r="Q34" s="779"/>
      <c r="R34" s="151" t="str">
        <f t="shared" si="2"/>
        <v/>
      </c>
      <c r="S34" s="36" t="str">
        <f t="shared" si="3"/>
        <v/>
      </c>
      <c r="T34" s="36" t="str">
        <f t="shared" si="4"/>
        <v/>
      </c>
      <c r="U34" s="36" t="str">
        <f t="shared" si="5"/>
        <v/>
      </c>
      <c r="V34" s="36" t="str">
        <f t="shared" si="6"/>
        <v/>
      </c>
      <c r="W34" s="36" t="str">
        <f t="shared" si="7"/>
        <v/>
      </c>
      <c r="X34" s="36" t="str">
        <f t="shared" si="8"/>
        <v/>
      </c>
      <c r="Y34" s="166" t="str">
        <f t="shared" si="9"/>
        <v/>
      </c>
      <c r="Z34" s="168" t="str">
        <f>IF(OR($B34="",$C34="",$E34="",$F34&gt;an_final,$F34=""),"",$G34/VLOOKUP($F34,Euro!$A:$C,3,FALSE))</f>
        <v/>
      </c>
      <c r="AA34" s="435" t="b">
        <f t="shared" si="10"/>
        <v>0</v>
      </c>
      <c r="AB34" s="222">
        <f t="shared" si="12"/>
        <v>1</v>
      </c>
      <c r="AC34" s="431"/>
      <c r="AD34" s="431"/>
      <c r="AE34" s="431"/>
      <c r="AF34" s="431"/>
    </row>
    <row r="35" spans="1:32" s="432" customFormat="1" x14ac:dyDescent="0.25">
      <c r="A35" s="169">
        <v>26</v>
      </c>
      <c r="B35" s="147"/>
      <c r="C35" s="782"/>
      <c r="D35" s="120"/>
      <c r="E35" s="115"/>
      <c r="F35" s="152"/>
      <c r="G35" s="787" t="str">
        <f t="shared" si="11"/>
        <v/>
      </c>
      <c r="H35" s="41"/>
      <c r="I35" s="41"/>
      <c r="J35" s="160"/>
      <c r="K35" s="159"/>
      <c r="L35" s="40"/>
      <c r="M35" s="40"/>
      <c r="N35" s="160"/>
      <c r="O35" s="448" t="str">
        <f t="shared" si="1"/>
        <v/>
      </c>
      <c r="P35" s="196" t="str">
        <f>IF(OR($B35="",$C35="",$D35,$E35="",$F35="",$F35&gt;an_final,$AA35=FALSE),"",IF($G35="","",IF(OR($K35="X",$K35="x"),coef_grant*COORD_DID_NAT*$Z35/10000,IF(OR($L35="X",$L35="x"),coef_grant*UPT_DID_NAT*$Z35/10000,IF(OR($M35="X",$M35="x"),coef_grant*MANAG_DID_NAT*$Z35/10000,IF(OR($N35="X",$N35="x"),coef_grant2*MEMBRU_DID_NAT*$Z35/10000/$AB35,""))))))</f>
        <v/>
      </c>
      <c r="Q35" s="779"/>
      <c r="R35" s="151" t="str">
        <f t="shared" si="2"/>
        <v/>
      </c>
      <c r="S35" s="36" t="str">
        <f t="shared" si="3"/>
        <v/>
      </c>
      <c r="T35" s="36" t="str">
        <f t="shared" si="4"/>
        <v/>
      </c>
      <c r="U35" s="36" t="str">
        <f t="shared" si="5"/>
        <v/>
      </c>
      <c r="V35" s="36" t="str">
        <f t="shared" si="6"/>
        <v/>
      </c>
      <c r="W35" s="36" t="str">
        <f t="shared" si="7"/>
        <v/>
      </c>
      <c r="X35" s="36" t="str">
        <f t="shared" si="8"/>
        <v/>
      </c>
      <c r="Y35" s="166" t="str">
        <f t="shared" si="9"/>
        <v/>
      </c>
      <c r="Z35" s="168" t="str">
        <f>IF(OR($B35="",$C35="",$E35="",$F35&gt;an_final,$F35=""),"",$G35/VLOOKUP($F35,Euro!$A:$C,3,FALSE))</f>
        <v/>
      </c>
      <c r="AA35" s="435" t="b">
        <f t="shared" si="10"/>
        <v>0</v>
      </c>
      <c r="AB35" s="222">
        <f t="shared" si="12"/>
        <v>1</v>
      </c>
      <c r="AC35" s="431"/>
      <c r="AD35" s="431"/>
      <c r="AE35" s="431"/>
      <c r="AF35" s="431"/>
    </row>
    <row r="36" spans="1:32" s="432" customFormat="1" x14ac:dyDescent="0.25">
      <c r="A36" s="169">
        <v>27</v>
      </c>
      <c r="B36" s="147"/>
      <c r="C36" s="782"/>
      <c r="D36" s="120"/>
      <c r="E36" s="115"/>
      <c r="F36" s="152"/>
      <c r="G36" s="787" t="str">
        <f t="shared" si="11"/>
        <v/>
      </c>
      <c r="H36" s="41"/>
      <c r="I36" s="41"/>
      <c r="J36" s="160"/>
      <c r="K36" s="159"/>
      <c r="L36" s="40"/>
      <c r="M36" s="40"/>
      <c r="N36" s="160"/>
      <c r="O36" s="448" t="str">
        <f t="shared" si="1"/>
        <v/>
      </c>
      <c r="P36" s="196" t="str">
        <f>IF(OR($B36="",$C36="",$D36,$E36="",$F36="",$F36&gt;an_final,$AA36=FALSE),"",IF($G36="","",IF(OR($K36="X",$K36="x"),coef_grant*COORD_DID_NAT*$Z36/10000,IF(OR($L36="X",$L36="x"),coef_grant*UPT_DID_NAT*$Z36/10000,IF(OR($M36="X",$M36="x"),coef_grant*MANAG_DID_NAT*$Z36/10000,IF(OR($N36="X",$N36="x"),coef_grant2*MEMBRU_DID_NAT*$Z36/10000/$AB36,""))))))</f>
        <v/>
      </c>
      <c r="Q36" s="779"/>
      <c r="R36" s="151" t="str">
        <f t="shared" si="2"/>
        <v/>
      </c>
      <c r="S36" s="36" t="str">
        <f t="shared" si="3"/>
        <v/>
      </c>
      <c r="T36" s="36" t="str">
        <f t="shared" si="4"/>
        <v/>
      </c>
      <c r="U36" s="36" t="str">
        <f t="shared" si="5"/>
        <v/>
      </c>
      <c r="V36" s="36" t="str">
        <f t="shared" si="6"/>
        <v/>
      </c>
      <c r="W36" s="36" t="str">
        <f t="shared" si="7"/>
        <v/>
      </c>
      <c r="X36" s="36" t="str">
        <f t="shared" si="8"/>
        <v/>
      </c>
      <c r="Y36" s="166" t="str">
        <f t="shared" si="9"/>
        <v/>
      </c>
      <c r="Z36" s="168" t="str">
        <f>IF(OR($B36="",$C36="",$E36="",$F36&gt;an_final,$F36=""),"",$G36/VLOOKUP($F36,Euro!$A:$C,3,FALSE))</f>
        <v/>
      </c>
      <c r="AA36" s="435" t="b">
        <f t="shared" si="10"/>
        <v>0</v>
      </c>
      <c r="AB36" s="222">
        <f t="shared" si="12"/>
        <v>1</v>
      </c>
      <c r="AC36" s="431"/>
      <c r="AD36" s="431"/>
      <c r="AE36" s="431"/>
      <c r="AF36" s="431"/>
    </row>
    <row r="37" spans="1:32" s="432" customFormat="1" x14ac:dyDescent="0.25">
      <c r="A37" s="169">
        <v>28</v>
      </c>
      <c r="B37" s="147"/>
      <c r="C37" s="782"/>
      <c r="D37" s="120"/>
      <c r="E37" s="115"/>
      <c r="F37" s="152"/>
      <c r="G37" s="787" t="str">
        <f t="shared" si="11"/>
        <v/>
      </c>
      <c r="H37" s="41"/>
      <c r="I37" s="41"/>
      <c r="J37" s="160"/>
      <c r="K37" s="159"/>
      <c r="L37" s="40"/>
      <c r="M37" s="40"/>
      <c r="N37" s="160"/>
      <c r="O37" s="448" t="str">
        <f t="shared" si="1"/>
        <v/>
      </c>
      <c r="P37" s="196" t="str">
        <f>IF(OR($B37="",$C37="",$D37,$E37="",$F37="",$F37&gt;an_final,$AA37=FALSE),"",IF($G37="","",IF(OR($K37="X",$K37="x"),coef_grant*COORD_DID_NAT*$Z37/10000,IF(OR($L37="X",$L37="x"),coef_grant*UPT_DID_NAT*$Z37/10000,IF(OR($M37="X",$M37="x"),coef_grant*MANAG_DID_NAT*$Z37/10000,IF(OR($N37="X",$N37="x"),coef_grant2*MEMBRU_DID_NAT*$Z37/10000/$AB37,""))))))</f>
        <v/>
      </c>
      <c r="Q37" s="779"/>
      <c r="R37" s="151" t="str">
        <f t="shared" si="2"/>
        <v/>
      </c>
      <c r="S37" s="36" t="str">
        <f t="shared" si="3"/>
        <v/>
      </c>
      <c r="T37" s="36" t="str">
        <f t="shared" si="4"/>
        <v/>
      </c>
      <c r="U37" s="36" t="str">
        <f t="shared" si="5"/>
        <v/>
      </c>
      <c r="V37" s="36" t="str">
        <f t="shared" si="6"/>
        <v/>
      </c>
      <c r="W37" s="36" t="str">
        <f t="shared" si="7"/>
        <v/>
      </c>
      <c r="X37" s="36" t="str">
        <f t="shared" si="8"/>
        <v/>
      </c>
      <c r="Y37" s="166" t="str">
        <f t="shared" si="9"/>
        <v/>
      </c>
      <c r="Z37" s="168" t="str">
        <f>IF(OR($B37="",$C37="",$E37="",$F37&gt;an_final,$F37=""),"",$G37/VLOOKUP($F37,Euro!$A:$C,3,FALSE))</f>
        <v/>
      </c>
      <c r="AA37" s="435" t="b">
        <f t="shared" si="10"/>
        <v>0</v>
      </c>
      <c r="AB37" s="222">
        <f t="shared" si="12"/>
        <v>1</v>
      </c>
      <c r="AC37" s="431"/>
      <c r="AD37" s="431"/>
      <c r="AE37" s="431"/>
      <c r="AF37" s="431"/>
    </row>
    <row r="38" spans="1:32" s="432" customFormat="1" x14ac:dyDescent="0.25">
      <c r="A38" s="169">
        <v>29</v>
      </c>
      <c r="B38" s="147"/>
      <c r="C38" s="782"/>
      <c r="D38" s="120"/>
      <c r="E38" s="115"/>
      <c r="F38" s="152"/>
      <c r="G38" s="787" t="str">
        <f t="shared" si="11"/>
        <v/>
      </c>
      <c r="H38" s="41"/>
      <c r="I38" s="41"/>
      <c r="J38" s="160"/>
      <c r="K38" s="159"/>
      <c r="L38" s="40"/>
      <c r="M38" s="40"/>
      <c r="N38" s="160"/>
      <c r="O38" s="448" t="str">
        <f t="shared" si="1"/>
        <v/>
      </c>
      <c r="P38" s="196" t="str">
        <f>IF(OR($B38="",$C38="",$D38,$E38="",$F38="",$F38&gt;an_final,$AA38=FALSE),"",IF($G38="","",IF(OR($K38="X",$K38="x"),coef_grant*COORD_DID_NAT*$Z38/10000,IF(OR($L38="X",$L38="x"),coef_grant*UPT_DID_NAT*$Z38/10000,IF(OR($M38="X",$M38="x"),coef_grant*MANAG_DID_NAT*$Z38/10000,IF(OR($N38="X",$N38="x"),coef_grant2*MEMBRU_DID_NAT*$Z38/10000/$AB38,""))))))</f>
        <v/>
      </c>
      <c r="Q38" s="779"/>
      <c r="R38" s="151" t="str">
        <f t="shared" si="2"/>
        <v/>
      </c>
      <c r="S38" s="36" t="str">
        <f t="shared" si="3"/>
        <v/>
      </c>
      <c r="T38" s="36" t="str">
        <f t="shared" si="4"/>
        <v/>
      </c>
      <c r="U38" s="36" t="str">
        <f t="shared" si="5"/>
        <v/>
      </c>
      <c r="V38" s="36" t="str">
        <f t="shared" si="6"/>
        <v/>
      </c>
      <c r="W38" s="36" t="str">
        <f t="shared" si="7"/>
        <v/>
      </c>
      <c r="X38" s="36" t="str">
        <f t="shared" si="8"/>
        <v/>
      </c>
      <c r="Y38" s="166" t="str">
        <f t="shared" si="9"/>
        <v/>
      </c>
      <c r="Z38" s="168" t="str">
        <f>IF(OR($B38="",$C38="",$E38="",$F38&gt;an_final,$F38=""),"",$G38/VLOOKUP($F38,Euro!$A:$C,3,FALSE))</f>
        <v/>
      </c>
      <c r="AA38" s="435" t="b">
        <f t="shared" si="10"/>
        <v>0</v>
      </c>
      <c r="AB38" s="222">
        <f t="shared" si="12"/>
        <v>1</v>
      </c>
      <c r="AC38" s="431"/>
      <c r="AD38" s="431"/>
      <c r="AE38" s="431"/>
      <c r="AF38" s="431"/>
    </row>
    <row r="39" spans="1:32" s="432" customFormat="1" x14ac:dyDescent="0.25">
      <c r="A39" s="169">
        <v>30</v>
      </c>
      <c r="B39" s="147"/>
      <c r="C39" s="782"/>
      <c r="D39" s="120"/>
      <c r="E39" s="115"/>
      <c r="F39" s="152"/>
      <c r="G39" s="787" t="str">
        <f t="shared" si="11"/>
        <v/>
      </c>
      <c r="H39" s="41"/>
      <c r="I39" s="41"/>
      <c r="J39" s="160"/>
      <c r="K39" s="159"/>
      <c r="L39" s="40"/>
      <c r="M39" s="40"/>
      <c r="N39" s="160"/>
      <c r="O39" s="448" t="str">
        <f t="shared" si="1"/>
        <v/>
      </c>
      <c r="P39" s="196" t="str">
        <f>IF(OR($B39="",$C39="",$D39,$E39="",$F39="",$F39&gt;an_final,$AA39=FALSE),"",IF($G39="","",IF(OR($K39="X",$K39="x"),coef_grant*COORD_DID_NAT*$Z39/10000,IF(OR($L39="X",$L39="x"),coef_grant*UPT_DID_NAT*$Z39/10000,IF(OR($M39="X",$M39="x"),coef_grant*MANAG_DID_NAT*$Z39/10000,IF(OR($N39="X",$N39="x"),coef_grant2*MEMBRU_DID_NAT*$Z39/10000/$AB39,""))))))</f>
        <v/>
      </c>
      <c r="Q39" s="779"/>
      <c r="R39" s="151" t="str">
        <f t="shared" si="2"/>
        <v/>
      </c>
      <c r="S39" s="36" t="str">
        <f t="shared" si="3"/>
        <v/>
      </c>
      <c r="T39" s="36" t="str">
        <f t="shared" si="4"/>
        <v/>
      </c>
      <c r="U39" s="36" t="str">
        <f t="shared" si="5"/>
        <v/>
      </c>
      <c r="V39" s="36" t="str">
        <f t="shared" si="6"/>
        <v/>
      </c>
      <c r="W39" s="36" t="str">
        <f t="shared" si="7"/>
        <v/>
      </c>
      <c r="X39" s="36" t="str">
        <f t="shared" si="8"/>
        <v/>
      </c>
      <c r="Y39" s="166" t="str">
        <f t="shared" si="9"/>
        <v/>
      </c>
      <c r="Z39" s="168" t="str">
        <f>IF(OR($B39="",$C39="",$E39="",$F39&gt;an_final,$F39=""),"",$G39/VLOOKUP($F39,Euro!$A:$C,3,FALSE))</f>
        <v/>
      </c>
      <c r="AA39" s="435" t="b">
        <f t="shared" si="10"/>
        <v>0</v>
      </c>
      <c r="AB39" s="222">
        <f t="shared" si="12"/>
        <v>1</v>
      </c>
      <c r="AC39" s="431"/>
      <c r="AD39" s="431"/>
      <c r="AE39" s="431"/>
      <c r="AF39" s="431"/>
    </row>
    <row r="40" spans="1:32" s="432" customFormat="1" x14ac:dyDescent="0.25">
      <c r="A40" s="169">
        <v>31</v>
      </c>
      <c r="B40" s="147"/>
      <c r="C40" s="782"/>
      <c r="D40" s="120"/>
      <c r="E40" s="115"/>
      <c r="F40" s="152"/>
      <c r="G40" s="787" t="str">
        <f t="shared" si="11"/>
        <v/>
      </c>
      <c r="H40" s="41"/>
      <c r="I40" s="41"/>
      <c r="J40" s="160"/>
      <c r="K40" s="159"/>
      <c r="L40" s="40"/>
      <c r="M40" s="40"/>
      <c r="N40" s="160"/>
      <c r="O40" s="448" t="str">
        <f t="shared" si="1"/>
        <v/>
      </c>
      <c r="P40" s="196" t="str">
        <f>IF(OR($B40="",$C40="",$D40,$E40="",$F40="",$F40&gt;an_final,$AA40=FALSE),"",IF($G40="","",IF(OR($K40="X",$K40="x"),coef_grant*COORD_DID_NAT*$Z40/10000,IF(OR($L40="X",$L40="x"),coef_grant*UPT_DID_NAT*$Z40/10000,IF(OR($M40="X",$M40="x"),coef_grant*MANAG_DID_NAT*$Z40/10000,IF(OR($N40="X",$N40="x"),coef_grant2*MEMBRU_DID_NAT*$Z40/10000/$AB40,""))))))</f>
        <v/>
      </c>
      <c r="Q40" s="779"/>
      <c r="R40" s="151" t="str">
        <f t="shared" si="2"/>
        <v/>
      </c>
      <c r="S40" s="36" t="str">
        <f t="shared" si="3"/>
        <v/>
      </c>
      <c r="T40" s="36" t="str">
        <f t="shared" si="4"/>
        <v/>
      </c>
      <c r="U40" s="36" t="str">
        <f t="shared" si="5"/>
        <v/>
      </c>
      <c r="V40" s="36" t="str">
        <f t="shared" si="6"/>
        <v/>
      </c>
      <c r="W40" s="36" t="str">
        <f t="shared" si="7"/>
        <v/>
      </c>
      <c r="X40" s="36" t="str">
        <f t="shared" si="8"/>
        <v/>
      </c>
      <c r="Y40" s="166" t="str">
        <f t="shared" si="9"/>
        <v/>
      </c>
      <c r="Z40" s="168" t="str">
        <f>IF(OR($B40="",$C40="",$E40="",$F40&gt;an_final,$F40=""),"",$G40/VLOOKUP($F40,Euro!$A:$C,3,FALSE))</f>
        <v/>
      </c>
      <c r="AA40" s="435" t="b">
        <f t="shared" si="10"/>
        <v>0</v>
      </c>
      <c r="AB40" s="222">
        <f t="shared" si="12"/>
        <v>1</v>
      </c>
      <c r="AC40" s="431"/>
      <c r="AD40" s="431"/>
      <c r="AE40" s="431"/>
      <c r="AF40" s="431"/>
    </row>
    <row r="41" spans="1:32" s="432" customFormat="1" x14ac:dyDescent="0.25">
      <c r="A41" s="169">
        <v>32</v>
      </c>
      <c r="B41" s="147"/>
      <c r="C41" s="782"/>
      <c r="D41" s="120"/>
      <c r="E41" s="115"/>
      <c r="F41" s="152"/>
      <c r="G41" s="787" t="str">
        <f t="shared" si="11"/>
        <v/>
      </c>
      <c r="H41" s="41"/>
      <c r="I41" s="41"/>
      <c r="J41" s="160"/>
      <c r="K41" s="159"/>
      <c r="L41" s="40"/>
      <c r="M41" s="40"/>
      <c r="N41" s="160"/>
      <c r="O41" s="448" t="str">
        <f t="shared" si="1"/>
        <v/>
      </c>
      <c r="P41" s="196" t="str">
        <f>IF(OR($B41="",$C41="",$D41,$E41="",$F41="",$F41&gt;an_final,$AA41=FALSE),"",IF($G41="","",IF(OR($K41="X",$K41="x"),coef_grant*COORD_DID_NAT*$Z41/10000,IF(OR($L41="X",$L41="x"),coef_grant*UPT_DID_NAT*$Z41/10000,IF(OR($M41="X",$M41="x"),coef_grant*MANAG_DID_NAT*$Z41/10000,IF(OR($N41="X",$N41="x"),coef_grant2*MEMBRU_DID_NAT*$Z41/10000/$AB41,""))))))</f>
        <v/>
      </c>
      <c r="Q41" s="779"/>
      <c r="R41" s="151" t="str">
        <f t="shared" si="2"/>
        <v/>
      </c>
      <c r="S41" s="36" t="str">
        <f t="shared" si="3"/>
        <v/>
      </c>
      <c r="T41" s="36" t="str">
        <f t="shared" si="4"/>
        <v/>
      </c>
      <c r="U41" s="36" t="str">
        <f t="shared" si="5"/>
        <v/>
      </c>
      <c r="V41" s="36" t="str">
        <f t="shared" si="6"/>
        <v/>
      </c>
      <c r="W41" s="36" t="str">
        <f t="shared" si="7"/>
        <v/>
      </c>
      <c r="X41" s="36" t="str">
        <f t="shared" si="8"/>
        <v/>
      </c>
      <c r="Y41" s="166" t="str">
        <f t="shared" si="9"/>
        <v/>
      </c>
      <c r="Z41" s="168" t="str">
        <f>IF(OR($B41="",$C41="",$E41="",$F41&gt;an_final,$F41=""),"",$G41/VLOOKUP($F41,Euro!$A:$C,3,FALSE))</f>
        <v/>
      </c>
      <c r="AA41" s="435" t="b">
        <f t="shared" si="10"/>
        <v>0</v>
      </c>
      <c r="AB41" s="222">
        <f t="shared" si="12"/>
        <v>1</v>
      </c>
      <c r="AC41" s="431"/>
      <c r="AD41" s="431"/>
      <c r="AE41" s="431"/>
      <c r="AF41" s="431"/>
    </row>
    <row r="42" spans="1:32" s="432" customFormat="1" x14ac:dyDescent="0.25">
      <c r="A42" s="169">
        <v>33</v>
      </c>
      <c r="B42" s="147"/>
      <c r="C42" s="782"/>
      <c r="D42" s="120"/>
      <c r="E42" s="115"/>
      <c r="F42" s="152"/>
      <c r="G42" s="787" t="str">
        <f t="shared" si="11"/>
        <v/>
      </c>
      <c r="H42" s="41"/>
      <c r="I42" s="41"/>
      <c r="J42" s="160"/>
      <c r="K42" s="159"/>
      <c r="L42" s="40"/>
      <c r="M42" s="40"/>
      <c r="N42" s="160"/>
      <c r="O42" s="448" t="str">
        <f t="shared" si="1"/>
        <v/>
      </c>
      <c r="P42" s="196" t="str">
        <f>IF(OR($B42="",$C42="",$D42,$E42="",$F42="",$F42&gt;an_final,$AA42=FALSE),"",IF($G42="","",IF(OR($K42="X",$K42="x"),coef_grant*COORD_DID_NAT*$Z42/10000,IF(OR($L42="X",$L42="x"),coef_grant*UPT_DID_NAT*$Z42/10000,IF(OR($M42="X",$M42="x"),coef_grant*MANAG_DID_NAT*$Z42/10000,IF(OR($N42="X",$N42="x"),coef_grant2*MEMBRU_DID_NAT*$Z42/10000/$AB42,""))))))</f>
        <v/>
      </c>
      <c r="Q42" s="779"/>
      <c r="R42" s="151" t="str">
        <f t="shared" si="2"/>
        <v/>
      </c>
      <c r="S42" s="36" t="str">
        <f t="shared" si="3"/>
        <v/>
      </c>
      <c r="T42" s="36" t="str">
        <f t="shared" si="4"/>
        <v/>
      </c>
      <c r="U42" s="36" t="str">
        <f t="shared" si="5"/>
        <v/>
      </c>
      <c r="V42" s="36" t="str">
        <f t="shared" si="6"/>
        <v/>
      </c>
      <c r="W42" s="36" t="str">
        <f t="shared" si="7"/>
        <v/>
      </c>
      <c r="X42" s="36" t="str">
        <f t="shared" si="8"/>
        <v/>
      </c>
      <c r="Y42" s="166" t="str">
        <f t="shared" si="9"/>
        <v/>
      </c>
      <c r="Z42" s="168" t="str">
        <f>IF(OR($B42="",$C42="",$E42="",$F42&gt;an_final,$F42=""),"",$G42/VLOOKUP($F42,Euro!$A:$C,3,FALSE))</f>
        <v/>
      </c>
      <c r="AA42" s="435" t="b">
        <f t="shared" si="10"/>
        <v>0</v>
      </c>
      <c r="AB42" s="222">
        <f t="shared" si="12"/>
        <v>1</v>
      </c>
      <c r="AC42" s="431"/>
      <c r="AD42" s="431"/>
      <c r="AE42" s="431"/>
      <c r="AF42" s="431"/>
    </row>
    <row r="43" spans="1:32" s="432" customFormat="1" x14ac:dyDescent="0.25">
      <c r="A43" s="169">
        <v>34</v>
      </c>
      <c r="B43" s="147"/>
      <c r="C43" s="782"/>
      <c r="D43" s="120"/>
      <c r="E43" s="115"/>
      <c r="F43" s="152"/>
      <c r="G43" s="787" t="str">
        <f t="shared" si="11"/>
        <v/>
      </c>
      <c r="H43" s="41"/>
      <c r="I43" s="41"/>
      <c r="J43" s="160"/>
      <c r="K43" s="159"/>
      <c r="L43" s="40"/>
      <c r="M43" s="40"/>
      <c r="N43" s="160"/>
      <c r="O43" s="448" t="str">
        <f t="shared" si="1"/>
        <v/>
      </c>
      <c r="P43" s="196" t="str">
        <f>IF(OR($B43="",$C43="",$D43,$E43="",$F43="",$F43&gt;an_final,$AA43=FALSE),"",IF($G43="","",IF(OR($K43="X",$K43="x"),coef_grant*COORD_DID_NAT*$Z43/10000,IF(OR($L43="X",$L43="x"),coef_grant*UPT_DID_NAT*$Z43/10000,IF(OR($M43="X",$M43="x"),coef_grant*MANAG_DID_NAT*$Z43/10000,IF(OR($N43="X",$N43="x"),coef_grant2*MEMBRU_DID_NAT*$Z43/10000/$AB43,""))))))</f>
        <v/>
      </c>
      <c r="Q43" s="779"/>
      <c r="R43" s="151" t="str">
        <f t="shared" si="2"/>
        <v/>
      </c>
      <c r="S43" s="36" t="str">
        <f t="shared" si="3"/>
        <v/>
      </c>
      <c r="T43" s="36" t="str">
        <f t="shared" si="4"/>
        <v/>
      </c>
      <c r="U43" s="36" t="str">
        <f t="shared" si="5"/>
        <v/>
      </c>
      <c r="V43" s="36" t="str">
        <f t="shared" si="6"/>
        <v/>
      </c>
      <c r="W43" s="36" t="str">
        <f t="shared" si="7"/>
        <v/>
      </c>
      <c r="X43" s="36" t="str">
        <f t="shared" si="8"/>
        <v/>
      </c>
      <c r="Y43" s="166" t="str">
        <f t="shared" si="9"/>
        <v/>
      </c>
      <c r="Z43" s="168" t="str">
        <f>IF(OR($B43="",$C43="",$E43="",$F43&gt;an_final,$F43=""),"",$G43/VLOOKUP($F43,Euro!$A:$C,3,FALSE))</f>
        <v/>
      </c>
      <c r="AA43" s="435" t="b">
        <f t="shared" si="10"/>
        <v>0</v>
      </c>
      <c r="AB43" s="222">
        <f t="shared" si="12"/>
        <v>1</v>
      </c>
      <c r="AC43" s="431"/>
      <c r="AD43" s="431"/>
      <c r="AE43" s="431"/>
      <c r="AF43" s="431"/>
    </row>
    <row r="44" spans="1:32" s="432" customFormat="1" x14ac:dyDescent="0.25">
      <c r="A44" s="169">
        <v>35</v>
      </c>
      <c r="B44" s="147"/>
      <c r="C44" s="782"/>
      <c r="D44" s="120"/>
      <c r="E44" s="115"/>
      <c r="F44" s="152"/>
      <c r="G44" s="787" t="str">
        <f t="shared" si="11"/>
        <v/>
      </c>
      <c r="H44" s="41"/>
      <c r="I44" s="41"/>
      <c r="J44" s="160"/>
      <c r="K44" s="159"/>
      <c r="L44" s="40"/>
      <c r="M44" s="40"/>
      <c r="N44" s="160"/>
      <c r="O44" s="448" t="str">
        <f t="shared" si="1"/>
        <v/>
      </c>
      <c r="P44" s="196" t="str">
        <f>IF(OR($B44="",$C44="",$D44,$E44="",$F44="",$F44&gt;an_final,$AA44=FALSE),"",IF($G44="","",IF(OR($K44="X",$K44="x"),coef_grant*COORD_DID_NAT*$Z44/10000,IF(OR($L44="X",$L44="x"),coef_grant*UPT_DID_NAT*$Z44/10000,IF(OR($M44="X",$M44="x"),coef_grant*MANAG_DID_NAT*$Z44/10000,IF(OR($N44="X",$N44="x"),coef_grant2*MEMBRU_DID_NAT*$Z44/10000/$AB44,""))))))</f>
        <v/>
      </c>
      <c r="Q44" s="779"/>
      <c r="R44" s="151" t="str">
        <f t="shared" si="2"/>
        <v/>
      </c>
      <c r="S44" s="36" t="str">
        <f t="shared" si="3"/>
        <v/>
      </c>
      <c r="T44" s="36" t="str">
        <f t="shared" si="4"/>
        <v/>
      </c>
      <c r="U44" s="36" t="str">
        <f t="shared" si="5"/>
        <v/>
      </c>
      <c r="V44" s="36" t="str">
        <f t="shared" si="6"/>
        <v/>
      </c>
      <c r="W44" s="36" t="str">
        <f t="shared" si="7"/>
        <v/>
      </c>
      <c r="X44" s="36" t="str">
        <f t="shared" si="8"/>
        <v/>
      </c>
      <c r="Y44" s="166" t="str">
        <f t="shared" si="9"/>
        <v/>
      </c>
      <c r="Z44" s="168" t="str">
        <f>IF(OR($B44="",$C44="",$E44="",$F44&gt;an_final,$F44=""),"",$G44/VLOOKUP($F44,Euro!$A:$C,3,FALSE))</f>
        <v/>
      </c>
      <c r="AA44" s="435" t="b">
        <f t="shared" si="10"/>
        <v>0</v>
      </c>
      <c r="AB44" s="222">
        <f t="shared" si="12"/>
        <v>1</v>
      </c>
      <c r="AC44" s="431"/>
      <c r="AD44" s="431"/>
      <c r="AE44" s="431"/>
      <c r="AF44" s="431"/>
    </row>
    <row r="45" spans="1:32" s="432" customFormat="1" x14ac:dyDescent="0.25">
      <c r="A45" s="169">
        <v>36</v>
      </c>
      <c r="B45" s="147"/>
      <c r="C45" s="782"/>
      <c r="D45" s="120"/>
      <c r="E45" s="115"/>
      <c r="F45" s="152"/>
      <c r="G45" s="787" t="str">
        <f t="shared" si="11"/>
        <v/>
      </c>
      <c r="H45" s="41"/>
      <c r="I45" s="41"/>
      <c r="J45" s="160"/>
      <c r="K45" s="159"/>
      <c r="L45" s="40"/>
      <c r="M45" s="40"/>
      <c r="N45" s="160"/>
      <c r="O45" s="448" t="str">
        <f t="shared" si="1"/>
        <v/>
      </c>
      <c r="P45" s="196" t="str">
        <f>IF(OR($B45="",$C45="",$D45,$E45="",$F45="",$F45&gt;an_final,$AA45=FALSE),"",IF($G45="","",IF(OR($K45="X",$K45="x"),coef_grant*COORD_DID_NAT*$Z45/10000,IF(OR($L45="X",$L45="x"),coef_grant*UPT_DID_NAT*$Z45/10000,IF(OR($M45="X",$M45="x"),coef_grant*MANAG_DID_NAT*$Z45/10000,IF(OR($N45="X",$N45="x"),coef_grant2*MEMBRU_DID_NAT*$Z45/10000/$AB45,""))))))</f>
        <v/>
      </c>
      <c r="Q45" s="779"/>
      <c r="R45" s="151" t="str">
        <f t="shared" si="2"/>
        <v/>
      </c>
      <c r="S45" s="36" t="str">
        <f t="shared" si="3"/>
        <v/>
      </c>
      <c r="T45" s="36" t="str">
        <f t="shared" si="4"/>
        <v/>
      </c>
      <c r="U45" s="36" t="str">
        <f t="shared" si="5"/>
        <v/>
      </c>
      <c r="V45" s="36" t="str">
        <f t="shared" si="6"/>
        <v/>
      </c>
      <c r="W45" s="36" t="str">
        <f t="shared" si="7"/>
        <v/>
      </c>
      <c r="X45" s="36" t="str">
        <f t="shared" si="8"/>
        <v/>
      </c>
      <c r="Y45" s="166" t="str">
        <f t="shared" si="9"/>
        <v/>
      </c>
      <c r="Z45" s="168" t="str">
        <f>IF(OR($B45="",$C45="",$E45="",$F45&gt;an_final,$F45=""),"",$G45/VLOOKUP($F45,Euro!$A:$C,3,FALSE))</f>
        <v/>
      </c>
      <c r="AA45" s="435" t="b">
        <f t="shared" si="10"/>
        <v>0</v>
      </c>
      <c r="AB45" s="222">
        <f t="shared" si="12"/>
        <v>1</v>
      </c>
      <c r="AC45" s="431"/>
      <c r="AD45" s="431"/>
      <c r="AE45" s="431"/>
      <c r="AF45" s="431"/>
    </row>
    <row r="46" spans="1:32" s="432" customFormat="1" x14ac:dyDescent="0.25">
      <c r="A46" s="169">
        <v>37</v>
      </c>
      <c r="B46" s="147"/>
      <c r="C46" s="782"/>
      <c r="D46" s="120"/>
      <c r="E46" s="115"/>
      <c r="F46" s="152"/>
      <c r="G46" s="787" t="str">
        <f t="shared" si="11"/>
        <v/>
      </c>
      <c r="H46" s="41"/>
      <c r="I46" s="41"/>
      <c r="J46" s="160"/>
      <c r="K46" s="159"/>
      <c r="L46" s="40"/>
      <c r="M46" s="40"/>
      <c r="N46" s="160"/>
      <c r="O46" s="448" t="str">
        <f t="shared" si="1"/>
        <v/>
      </c>
      <c r="P46" s="196" t="str">
        <f>IF(OR($B46="",$C46="",$D46,$E46="",$F46="",$F46&gt;an_final,$AA46=FALSE),"",IF($G46="","",IF(OR($K46="X",$K46="x"),coef_grant*COORD_DID_NAT*$Z46/10000,IF(OR($L46="X",$L46="x"),coef_grant*UPT_DID_NAT*$Z46/10000,IF(OR($M46="X",$M46="x"),coef_grant*MANAG_DID_NAT*$Z46/10000,IF(OR($N46="X",$N46="x"),coef_grant2*MEMBRU_DID_NAT*$Z46/10000/$AB46,""))))))</f>
        <v/>
      </c>
      <c r="Q46" s="779"/>
      <c r="R46" s="151" t="str">
        <f t="shared" si="2"/>
        <v/>
      </c>
      <c r="S46" s="36" t="str">
        <f t="shared" si="3"/>
        <v/>
      </c>
      <c r="T46" s="36" t="str">
        <f t="shared" si="4"/>
        <v/>
      </c>
      <c r="U46" s="36" t="str">
        <f t="shared" si="5"/>
        <v/>
      </c>
      <c r="V46" s="36" t="str">
        <f t="shared" si="6"/>
        <v/>
      </c>
      <c r="W46" s="36" t="str">
        <f t="shared" si="7"/>
        <v/>
      </c>
      <c r="X46" s="36" t="str">
        <f t="shared" si="8"/>
        <v/>
      </c>
      <c r="Y46" s="166" t="str">
        <f t="shared" si="9"/>
        <v/>
      </c>
      <c r="Z46" s="168" t="str">
        <f>IF(OR($B46="",$C46="",$E46="",$F46&gt;an_final,$F46=""),"",$G46/VLOOKUP($F46,Euro!$A:$C,3,FALSE))</f>
        <v/>
      </c>
      <c r="AA46" s="435" t="b">
        <f t="shared" si="10"/>
        <v>0</v>
      </c>
      <c r="AB46" s="222">
        <f t="shared" si="12"/>
        <v>1</v>
      </c>
      <c r="AC46" s="431"/>
      <c r="AD46" s="431"/>
      <c r="AE46" s="431"/>
      <c r="AF46" s="431"/>
    </row>
    <row r="47" spans="1:32" s="432" customFormat="1" x14ac:dyDescent="0.25">
      <c r="A47" s="169">
        <v>38</v>
      </c>
      <c r="B47" s="147"/>
      <c r="C47" s="782"/>
      <c r="D47" s="120"/>
      <c r="E47" s="115"/>
      <c r="F47" s="152"/>
      <c r="G47" s="787" t="str">
        <f t="shared" si="11"/>
        <v/>
      </c>
      <c r="H47" s="41"/>
      <c r="I47" s="41"/>
      <c r="J47" s="160"/>
      <c r="K47" s="159"/>
      <c r="L47" s="40"/>
      <c r="M47" s="40"/>
      <c r="N47" s="160"/>
      <c r="O47" s="448" t="str">
        <f t="shared" si="1"/>
        <v/>
      </c>
      <c r="P47" s="196" t="str">
        <f>IF(OR($B47="",$C47="",$D47,$E47="",$F47="",$F47&gt;an_final,$AA47=FALSE),"",IF($G47="","",IF(OR($K47="X",$K47="x"),coef_grant*COORD_DID_NAT*$Z47/10000,IF(OR($L47="X",$L47="x"),coef_grant*UPT_DID_NAT*$Z47/10000,IF(OR($M47="X",$M47="x"),coef_grant*MANAG_DID_NAT*$Z47/10000,IF(OR($N47="X",$N47="x"),coef_grant2*MEMBRU_DID_NAT*$Z47/10000/$AB47,""))))))</f>
        <v/>
      </c>
      <c r="Q47" s="779"/>
      <c r="R47" s="151" t="str">
        <f t="shared" si="2"/>
        <v/>
      </c>
      <c r="S47" s="36" t="str">
        <f t="shared" si="3"/>
        <v/>
      </c>
      <c r="T47" s="36" t="str">
        <f t="shared" si="4"/>
        <v/>
      </c>
      <c r="U47" s="36" t="str">
        <f t="shared" si="5"/>
        <v/>
      </c>
      <c r="V47" s="36" t="str">
        <f t="shared" si="6"/>
        <v/>
      </c>
      <c r="W47" s="36" t="str">
        <f t="shared" si="7"/>
        <v/>
      </c>
      <c r="X47" s="36" t="str">
        <f t="shared" si="8"/>
        <v/>
      </c>
      <c r="Y47" s="166" t="str">
        <f t="shared" si="9"/>
        <v/>
      </c>
      <c r="Z47" s="168" t="str">
        <f>IF(OR($B47="",$C47="",$E47="",$F47&gt;an_final,$F47=""),"",$G47/VLOOKUP($F47,Euro!$A:$C,3,FALSE))</f>
        <v/>
      </c>
      <c r="AA47" s="435" t="b">
        <f t="shared" si="10"/>
        <v>0</v>
      </c>
      <c r="AB47" s="222">
        <f t="shared" si="12"/>
        <v>1</v>
      </c>
      <c r="AC47" s="431"/>
      <c r="AD47" s="431"/>
      <c r="AE47" s="431"/>
      <c r="AF47" s="431"/>
    </row>
    <row r="48" spans="1:32" s="432" customFormat="1" x14ac:dyDescent="0.25">
      <c r="A48" s="169">
        <v>39</v>
      </c>
      <c r="B48" s="147"/>
      <c r="C48" s="782"/>
      <c r="D48" s="120"/>
      <c r="E48" s="115"/>
      <c r="F48" s="152"/>
      <c r="G48" s="787" t="str">
        <f t="shared" si="11"/>
        <v/>
      </c>
      <c r="H48" s="41"/>
      <c r="I48" s="41"/>
      <c r="J48" s="160"/>
      <c r="K48" s="159"/>
      <c r="L48" s="40"/>
      <c r="M48" s="40"/>
      <c r="N48" s="160"/>
      <c r="O48" s="448" t="str">
        <f t="shared" si="1"/>
        <v/>
      </c>
      <c r="P48" s="196" t="str">
        <f>IF(OR($B48="",$C48="",$D48,$E48="",$F48="",$F48&gt;an_final,$AA48=FALSE),"",IF($G48="","",IF(OR($K48="X",$K48="x"),coef_grant*COORD_DID_NAT*$Z48/10000,IF(OR($L48="X",$L48="x"),coef_grant*UPT_DID_NAT*$Z48/10000,IF(OR($M48="X",$M48="x"),coef_grant*MANAG_DID_NAT*$Z48/10000,IF(OR($N48="X",$N48="x"),coef_grant2*MEMBRU_DID_NAT*$Z48/10000/$AB48,""))))))</f>
        <v/>
      </c>
      <c r="Q48" s="779"/>
      <c r="R48" s="151" t="str">
        <f t="shared" si="2"/>
        <v/>
      </c>
      <c r="S48" s="36" t="str">
        <f t="shared" si="3"/>
        <v/>
      </c>
      <c r="T48" s="36" t="str">
        <f t="shared" si="4"/>
        <v/>
      </c>
      <c r="U48" s="36" t="str">
        <f t="shared" si="5"/>
        <v/>
      </c>
      <c r="V48" s="36" t="str">
        <f t="shared" si="6"/>
        <v/>
      </c>
      <c r="W48" s="36" t="str">
        <f t="shared" si="7"/>
        <v/>
      </c>
      <c r="X48" s="36" t="str">
        <f t="shared" si="8"/>
        <v/>
      </c>
      <c r="Y48" s="166" t="str">
        <f t="shared" si="9"/>
        <v/>
      </c>
      <c r="Z48" s="168" t="str">
        <f>IF(OR($B48="",$C48="",$E48="",$F48&gt;an_final,$F48=""),"",$G48/VLOOKUP($F48,Euro!$A:$C,3,FALSE))</f>
        <v/>
      </c>
      <c r="AA48" s="435" t="b">
        <f t="shared" si="10"/>
        <v>0</v>
      </c>
      <c r="AB48" s="222">
        <f t="shared" si="12"/>
        <v>1</v>
      </c>
      <c r="AC48" s="431"/>
      <c r="AD48" s="431"/>
      <c r="AE48" s="431"/>
      <c r="AF48" s="431"/>
    </row>
    <row r="49" spans="1:32" s="432" customFormat="1" x14ac:dyDescent="0.25">
      <c r="A49" s="169">
        <v>40</v>
      </c>
      <c r="B49" s="147"/>
      <c r="C49" s="782"/>
      <c r="D49" s="120"/>
      <c r="E49" s="115"/>
      <c r="F49" s="152"/>
      <c r="G49" s="787" t="str">
        <f t="shared" si="11"/>
        <v/>
      </c>
      <c r="H49" s="41"/>
      <c r="I49" s="41"/>
      <c r="J49" s="160"/>
      <c r="K49" s="159"/>
      <c r="L49" s="40"/>
      <c r="M49" s="40"/>
      <c r="N49" s="160"/>
      <c r="O49" s="448" t="str">
        <f t="shared" si="1"/>
        <v/>
      </c>
      <c r="P49" s="196" t="str">
        <f>IF(OR($B49="",$C49="",$D49,$E49="",$F49="",$F49&gt;an_final,$AA49=FALSE),"",IF($G49="","",IF(OR($K49="X",$K49="x"),coef_grant*COORD_DID_NAT*$Z49/10000,IF(OR($L49="X",$L49="x"),coef_grant*UPT_DID_NAT*$Z49/10000,IF(OR($M49="X",$M49="x"),coef_grant*MANAG_DID_NAT*$Z49/10000,IF(OR($N49="X",$N49="x"),coef_grant2*MEMBRU_DID_NAT*$Z49/10000/$AB49,""))))))</f>
        <v/>
      </c>
      <c r="Q49" s="779"/>
      <c r="R49" s="151" t="str">
        <f t="shared" si="2"/>
        <v/>
      </c>
      <c r="S49" s="36" t="str">
        <f t="shared" si="3"/>
        <v/>
      </c>
      <c r="T49" s="36" t="str">
        <f t="shared" si="4"/>
        <v/>
      </c>
      <c r="U49" s="36" t="str">
        <f t="shared" si="5"/>
        <v/>
      </c>
      <c r="V49" s="36" t="str">
        <f t="shared" si="6"/>
        <v/>
      </c>
      <c r="W49" s="36" t="str">
        <f t="shared" si="7"/>
        <v/>
      </c>
      <c r="X49" s="36" t="str">
        <f t="shared" si="8"/>
        <v/>
      </c>
      <c r="Y49" s="166" t="str">
        <f t="shared" si="9"/>
        <v/>
      </c>
      <c r="Z49" s="168" t="str">
        <f>IF(OR($B49="",$C49="",$E49="",$F49&gt;an_final,$F49=""),"",$G49/VLOOKUP($F49,Euro!$A:$C,3,FALSE))</f>
        <v/>
      </c>
      <c r="AA49" s="435" t="b">
        <f t="shared" si="10"/>
        <v>0</v>
      </c>
      <c r="AB49" s="222">
        <f t="shared" si="12"/>
        <v>1</v>
      </c>
      <c r="AC49" s="431"/>
      <c r="AD49" s="431"/>
      <c r="AE49" s="431"/>
      <c r="AF49" s="431"/>
    </row>
    <row r="50" spans="1:32" s="432" customFormat="1" x14ac:dyDescent="0.25">
      <c r="A50" s="169">
        <v>41</v>
      </c>
      <c r="B50" s="147"/>
      <c r="C50" s="782"/>
      <c r="D50" s="120"/>
      <c r="E50" s="115"/>
      <c r="F50" s="152"/>
      <c r="G50" s="787" t="str">
        <f t="shared" si="11"/>
        <v/>
      </c>
      <c r="H50" s="41"/>
      <c r="I50" s="41"/>
      <c r="J50" s="160"/>
      <c r="K50" s="159"/>
      <c r="L50" s="40"/>
      <c r="M50" s="40"/>
      <c r="N50" s="160"/>
      <c r="O50" s="448" t="str">
        <f t="shared" si="1"/>
        <v/>
      </c>
      <c r="P50" s="196" t="str">
        <f>IF(OR($B50="",$C50="",$D50,$E50="",$F50="",$F50&gt;an_final,$AA50=FALSE),"",IF($G50="","",IF(OR($K50="X",$K50="x"),coef_grant*COORD_DID_NAT*$Z50/10000,IF(OR($L50="X",$L50="x"),coef_grant*UPT_DID_NAT*$Z50/10000,IF(OR($M50="X",$M50="x"),coef_grant*MANAG_DID_NAT*$Z50/10000,IF(OR($N50="X",$N50="x"),coef_grant2*MEMBRU_DID_NAT*$Z50/10000/$AB50,""))))))</f>
        <v/>
      </c>
      <c r="Q50" s="779"/>
      <c r="R50" s="151" t="str">
        <f t="shared" si="2"/>
        <v/>
      </c>
      <c r="S50" s="36" t="str">
        <f t="shared" si="3"/>
        <v/>
      </c>
      <c r="T50" s="36" t="str">
        <f t="shared" si="4"/>
        <v/>
      </c>
      <c r="U50" s="36" t="str">
        <f t="shared" si="5"/>
        <v/>
      </c>
      <c r="V50" s="36" t="str">
        <f t="shared" si="6"/>
        <v/>
      </c>
      <c r="W50" s="36" t="str">
        <f t="shared" si="7"/>
        <v/>
      </c>
      <c r="X50" s="36" t="str">
        <f t="shared" si="8"/>
        <v/>
      </c>
      <c r="Y50" s="166" t="str">
        <f t="shared" si="9"/>
        <v/>
      </c>
      <c r="Z50" s="168" t="str">
        <f>IF(OR($B50="",$C50="",$E50="",$F50&gt;an_final,$F50=""),"",$G50/VLOOKUP($F50,Euro!$A:$C,3,FALSE))</f>
        <v/>
      </c>
      <c r="AA50" s="435" t="b">
        <f t="shared" si="10"/>
        <v>0</v>
      </c>
      <c r="AB50" s="222">
        <f t="shared" si="12"/>
        <v>1</v>
      </c>
      <c r="AC50" s="431"/>
      <c r="AD50" s="431"/>
      <c r="AE50" s="431"/>
      <c r="AF50" s="431"/>
    </row>
    <row r="51" spans="1:32" s="432" customFormat="1" x14ac:dyDescent="0.25">
      <c r="A51" s="169">
        <v>42</v>
      </c>
      <c r="B51" s="147"/>
      <c r="C51" s="782"/>
      <c r="D51" s="120"/>
      <c r="E51" s="115"/>
      <c r="F51" s="152"/>
      <c r="G51" s="787" t="str">
        <f t="shared" si="11"/>
        <v/>
      </c>
      <c r="H51" s="41"/>
      <c r="I51" s="41"/>
      <c r="J51" s="160"/>
      <c r="K51" s="159"/>
      <c r="L51" s="40"/>
      <c r="M51" s="40"/>
      <c r="N51" s="160"/>
      <c r="O51" s="448" t="str">
        <f t="shared" si="1"/>
        <v/>
      </c>
      <c r="P51" s="196" t="str">
        <f>IF(OR($B51="",$C51="",$D51,$E51="",$F51="",$F51&gt;an_final,$AA51=FALSE),"",IF($G51="","",IF(OR($K51="X",$K51="x"),coef_grant*COORD_DID_NAT*$Z51/10000,IF(OR($L51="X",$L51="x"),coef_grant*UPT_DID_NAT*$Z51/10000,IF(OR($M51="X",$M51="x"),coef_grant*MANAG_DID_NAT*$Z51/10000,IF(OR($N51="X",$N51="x"),coef_grant2*MEMBRU_DID_NAT*$Z51/10000/$AB51,""))))))</f>
        <v/>
      </c>
      <c r="Q51" s="779"/>
      <c r="R51" s="151" t="str">
        <f t="shared" si="2"/>
        <v/>
      </c>
      <c r="S51" s="36" t="str">
        <f t="shared" si="3"/>
        <v/>
      </c>
      <c r="T51" s="36" t="str">
        <f t="shared" si="4"/>
        <v/>
      </c>
      <c r="U51" s="36" t="str">
        <f t="shared" si="5"/>
        <v/>
      </c>
      <c r="V51" s="36" t="str">
        <f t="shared" si="6"/>
        <v/>
      </c>
      <c r="W51" s="36" t="str">
        <f t="shared" si="7"/>
        <v/>
      </c>
      <c r="X51" s="36" t="str">
        <f t="shared" si="8"/>
        <v/>
      </c>
      <c r="Y51" s="166" t="str">
        <f t="shared" si="9"/>
        <v/>
      </c>
      <c r="Z51" s="168" t="str">
        <f>IF(OR($B51="",$C51="",$E51="",$F51&gt;an_final,$F51=""),"",$G51/VLOOKUP($F51,Euro!$A:$C,3,FALSE))</f>
        <v/>
      </c>
      <c r="AA51" s="435" t="b">
        <f t="shared" si="10"/>
        <v>0</v>
      </c>
      <c r="AB51" s="222">
        <f t="shared" si="12"/>
        <v>1</v>
      </c>
      <c r="AC51" s="431"/>
      <c r="AD51" s="431"/>
      <c r="AE51" s="431"/>
      <c r="AF51" s="431"/>
    </row>
    <row r="52" spans="1:32" s="432" customFormat="1" x14ac:dyDescent="0.25">
      <c r="A52" s="169">
        <v>43</v>
      </c>
      <c r="B52" s="147"/>
      <c r="C52" s="782"/>
      <c r="D52" s="120"/>
      <c r="E52" s="115"/>
      <c r="F52" s="152"/>
      <c r="G52" s="787" t="str">
        <f t="shared" si="11"/>
        <v/>
      </c>
      <c r="H52" s="41"/>
      <c r="I52" s="41"/>
      <c r="J52" s="160"/>
      <c r="K52" s="159"/>
      <c r="L52" s="40"/>
      <c r="M52" s="40"/>
      <c r="N52" s="160"/>
      <c r="O52" s="448" t="str">
        <f t="shared" si="1"/>
        <v/>
      </c>
      <c r="P52" s="196" t="str">
        <f>IF(OR($B52="",$C52="",$D52,$E52="",$F52="",$F52&gt;an_final,$AA52=FALSE),"",IF($G52="","",IF(OR($K52="X",$K52="x"),coef_grant*COORD_DID_NAT*$Z52/10000,IF(OR($L52="X",$L52="x"),coef_grant*UPT_DID_NAT*$Z52/10000,IF(OR($M52="X",$M52="x"),coef_grant*MANAG_DID_NAT*$Z52/10000,IF(OR($N52="X",$N52="x"),coef_grant2*MEMBRU_DID_NAT*$Z52/10000/$AB52,""))))))</f>
        <v/>
      </c>
      <c r="Q52" s="779"/>
      <c r="R52" s="151" t="str">
        <f t="shared" si="2"/>
        <v/>
      </c>
      <c r="S52" s="36" t="str">
        <f t="shared" si="3"/>
        <v/>
      </c>
      <c r="T52" s="36" t="str">
        <f t="shared" si="4"/>
        <v/>
      </c>
      <c r="U52" s="36" t="str">
        <f t="shared" si="5"/>
        <v/>
      </c>
      <c r="V52" s="36" t="str">
        <f t="shared" si="6"/>
        <v/>
      </c>
      <c r="W52" s="36" t="str">
        <f t="shared" si="7"/>
        <v/>
      </c>
      <c r="X52" s="36" t="str">
        <f t="shared" si="8"/>
        <v/>
      </c>
      <c r="Y52" s="166" t="str">
        <f t="shared" si="9"/>
        <v/>
      </c>
      <c r="Z52" s="168" t="str">
        <f>IF(OR($B52="",$C52="",$E52="",$F52&gt;an_final,$F52=""),"",$G52/VLOOKUP($F52,Euro!$A:$C,3,FALSE))</f>
        <v/>
      </c>
      <c r="AA52" s="435" t="b">
        <f t="shared" si="10"/>
        <v>0</v>
      </c>
      <c r="AB52" s="222">
        <f t="shared" si="12"/>
        <v>1</v>
      </c>
      <c r="AC52" s="431"/>
      <c r="AD52" s="431"/>
      <c r="AE52" s="431"/>
      <c r="AF52" s="431"/>
    </row>
    <row r="53" spans="1:32" s="432" customFormat="1" x14ac:dyDescent="0.25">
      <c r="A53" s="169">
        <v>44</v>
      </c>
      <c r="B53" s="147"/>
      <c r="C53" s="782"/>
      <c r="D53" s="120"/>
      <c r="E53" s="115"/>
      <c r="F53" s="152"/>
      <c r="G53" s="787" t="str">
        <f t="shared" si="11"/>
        <v/>
      </c>
      <c r="H53" s="41"/>
      <c r="I53" s="41"/>
      <c r="J53" s="160"/>
      <c r="K53" s="159"/>
      <c r="L53" s="40"/>
      <c r="M53" s="40"/>
      <c r="N53" s="160"/>
      <c r="O53" s="448" t="str">
        <f t="shared" si="1"/>
        <v/>
      </c>
      <c r="P53" s="196" t="str">
        <f>IF(OR($B53="",$C53="",$D53,$E53="",$F53="",$F53&gt;an_final,$AA53=FALSE),"",IF($G53="","",IF(OR($K53="X",$K53="x"),coef_grant*COORD_DID_NAT*$Z53/10000,IF(OR($L53="X",$L53="x"),coef_grant*UPT_DID_NAT*$Z53/10000,IF(OR($M53="X",$M53="x"),coef_grant*MANAG_DID_NAT*$Z53/10000,IF(OR($N53="X",$N53="x"),coef_grant2*MEMBRU_DID_NAT*$Z53/10000/$AB53,""))))))</f>
        <v/>
      </c>
      <c r="Q53" s="779"/>
      <c r="R53" s="151" t="str">
        <f t="shared" si="2"/>
        <v/>
      </c>
      <c r="S53" s="36" t="str">
        <f t="shared" si="3"/>
        <v/>
      </c>
      <c r="T53" s="36" t="str">
        <f t="shared" si="4"/>
        <v/>
      </c>
      <c r="U53" s="36" t="str">
        <f t="shared" si="5"/>
        <v/>
      </c>
      <c r="V53" s="36" t="str">
        <f t="shared" si="6"/>
        <v/>
      </c>
      <c r="W53" s="36" t="str">
        <f t="shared" si="7"/>
        <v/>
      </c>
      <c r="X53" s="36" t="str">
        <f t="shared" si="8"/>
        <v/>
      </c>
      <c r="Y53" s="166" t="str">
        <f t="shared" si="9"/>
        <v/>
      </c>
      <c r="Z53" s="168" t="str">
        <f>IF(OR($B53="",$C53="",$E53="",$F53&gt;an_final,$F53=""),"",$G53/VLOOKUP($F53,Euro!$A:$C,3,FALSE))</f>
        <v/>
      </c>
      <c r="AA53" s="435" t="b">
        <f t="shared" si="10"/>
        <v>0</v>
      </c>
      <c r="AB53" s="222">
        <f t="shared" si="12"/>
        <v>1</v>
      </c>
      <c r="AC53" s="431"/>
      <c r="AD53" s="431"/>
      <c r="AE53" s="431"/>
      <c r="AF53" s="431"/>
    </row>
    <row r="54" spans="1:32" s="432" customFormat="1" x14ac:dyDescent="0.25">
      <c r="A54" s="169">
        <v>45</v>
      </c>
      <c r="B54" s="147"/>
      <c r="C54" s="782"/>
      <c r="D54" s="120"/>
      <c r="E54" s="115"/>
      <c r="F54" s="152"/>
      <c r="G54" s="787" t="str">
        <f t="shared" si="11"/>
        <v/>
      </c>
      <c r="H54" s="41"/>
      <c r="I54" s="41"/>
      <c r="J54" s="160"/>
      <c r="K54" s="159"/>
      <c r="L54" s="40"/>
      <c r="M54" s="40"/>
      <c r="N54" s="160"/>
      <c r="O54" s="448" t="str">
        <f t="shared" si="1"/>
        <v/>
      </c>
      <c r="P54" s="196" t="str">
        <f>IF(OR($B54="",$C54="",$D54,$E54="",$F54="",$F54&gt;an_final,$AA54=FALSE),"",IF($G54="","",IF(OR($K54="X",$K54="x"),coef_grant*COORD_DID_NAT*$Z54/10000,IF(OR($L54="X",$L54="x"),coef_grant*UPT_DID_NAT*$Z54/10000,IF(OR($M54="X",$M54="x"),coef_grant*MANAG_DID_NAT*$Z54/10000,IF(OR($N54="X",$N54="x"),coef_grant2*MEMBRU_DID_NAT*$Z54/10000/$AB54,""))))))</f>
        <v/>
      </c>
      <c r="Q54" s="779"/>
      <c r="R54" s="151" t="str">
        <f t="shared" si="2"/>
        <v/>
      </c>
      <c r="S54" s="36" t="str">
        <f t="shared" si="3"/>
        <v/>
      </c>
      <c r="T54" s="36" t="str">
        <f t="shared" si="4"/>
        <v/>
      </c>
      <c r="U54" s="36" t="str">
        <f t="shared" si="5"/>
        <v/>
      </c>
      <c r="V54" s="36" t="str">
        <f t="shared" si="6"/>
        <v/>
      </c>
      <c r="W54" s="36" t="str">
        <f t="shared" si="7"/>
        <v/>
      </c>
      <c r="X54" s="36" t="str">
        <f t="shared" si="8"/>
        <v/>
      </c>
      <c r="Y54" s="166" t="str">
        <f t="shared" si="9"/>
        <v/>
      </c>
      <c r="Z54" s="168" t="str">
        <f>IF(OR($B54="",$C54="",$E54="",$F54&gt;an_final,$F54=""),"",$G54/VLOOKUP($F54,Euro!$A:$C,3,FALSE))</f>
        <v/>
      </c>
      <c r="AA54" s="435" t="b">
        <f t="shared" si="10"/>
        <v>0</v>
      </c>
      <c r="AB54" s="222">
        <f t="shared" si="12"/>
        <v>1</v>
      </c>
      <c r="AC54" s="431"/>
      <c r="AD54" s="431"/>
      <c r="AE54" s="431"/>
      <c r="AF54" s="431"/>
    </row>
    <row r="55" spans="1:32" x14ac:dyDescent="0.25">
      <c r="A55" s="169">
        <v>46</v>
      </c>
      <c r="B55" s="118"/>
      <c r="C55" s="781"/>
      <c r="D55" s="120"/>
      <c r="E55" s="115"/>
      <c r="F55" s="152"/>
      <c r="G55" s="787" t="str">
        <f t="shared" si="11"/>
        <v/>
      </c>
      <c r="H55" s="41"/>
      <c r="I55" s="41"/>
      <c r="J55" s="160"/>
      <c r="K55" s="159"/>
      <c r="L55" s="40"/>
      <c r="M55" s="40"/>
      <c r="N55" s="160"/>
      <c r="O55" s="448" t="str">
        <f t="shared" si="1"/>
        <v/>
      </c>
      <c r="P55" s="196" t="str">
        <f>IF(OR($B55="",$C55="",$D55,$E55="",$F55="",$F55&gt;an_final,$AA55=FALSE),"",IF($G55="","",IF(OR($K55="X",$K55="x"),coef_grant*COORD_DID_NAT*$Z55/10000,IF(OR($L55="X",$L55="x"),coef_grant*UPT_DID_NAT*$Z55/10000,IF(OR($M55="X",$M55="x"),coef_grant*MANAG_DID_NAT*$Z55/10000,IF(OR($N55="X",$N55="x"),coef_grant2*MEMBRU_DID_NAT*$Z55/10000/$AB55,""))))))</f>
        <v/>
      </c>
      <c r="Q55" s="779"/>
      <c r="R55" s="151" t="str">
        <f t="shared" si="2"/>
        <v/>
      </c>
      <c r="S55" s="36" t="str">
        <f t="shared" si="3"/>
        <v/>
      </c>
      <c r="T55" s="36" t="str">
        <f t="shared" si="4"/>
        <v/>
      </c>
      <c r="U55" s="36" t="str">
        <f t="shared" si="5"/>
        <v/>
      </c>
      <c r="V55" s="36" t="str">
        <f t="shared" si="6"/>
        <v/>
      </c>
      <c r="W55" s="36" t="str">
        <f t="shared" si="7"/>
        <v/>
      </c>
      <c r="X55" s="36" t="str">
        <f t="shared" si="8"/>
        <v/>
      </c>
      <c r="Y55" s="166" t="str">
        <f t="shared" si="9"/>
        <v/>
      </c>
      <c r="Z55" s="168" t="str">
        <f>IF(OR($B55="",$C55="",$E55="",$F55&gt;an_final,$F55=""),"",$G55/VLOOKUP($F55,Euro!$A:$C,3,FALSE))</f>
        <v/>
      </c>
      <c r="AA55" s="435" t="b">
        <f t="shared" si="10"/>
        <v>0</v>
      </c>
      <c r="AB55" s="222">
        <f t="shared" si="12"/>
        <v>1</v>
      </c>
    </row>
    <row r="56" spans="1:32" x14ac:dyDescent="0.25">
      <c r="A56" s="169">
        <v>47</v>
      </c>
      <c r="B56" s="118"/>
      <c r="C56" s="781"/>
      <c r="D56" s="120"/>
      <c r="E56" s="115"/>
      <c r="F56" s="152"/>
      <c r="G56" s="787" t="str">
        <f t="shared" si="11"/>
        <v/>
      </c>
      <c r="H56" s="41"/>
      <c r="I56" s="41"/>
      <c r="J56" s="160"/>
      <c r="K56" s="159"/>
      <c r="L56" s="40"/>
      <c r="M56" s="40"/>
      <c r="N56" s="160"/>
      <c r="O56" s="448" t="str">
        <f t="shared" si="1"/>
        <v/>
      </c>
      <c r="P56" s="196" t="str">
        <f>IF(OR($B56="",$C56="",$D56,$E56="",$F56="",$F56&gt;an_final,$AA56=FALSE),"",IF($G56="","",IF(OR($K56="X",$K56="x"),coef_grant*COORD_DID_NAT*$Z56/10000,IF(OR($L56="X",$L56="x"),coef_grant*UPT_DID_NAT*$Z56/10000,IF(OR($M56="X",$M56="x"),coef_grant*MANAG_DID_NAT*$Z56/10000,IF(OR($N56="X",$N56="x"),coef_grant2*MEMBRU_DID_NAT*$Z56/10000/$AB56,""))))))</f>
        <v/>
      </c>
      <c r="Q56" s="779"/>
      <c r="R56" s="151" t="str">
        <f t="shared" si="2"/>
        <v/>
      </c>
      <c r="S56" s="36" t="str">
        <f t="shared" si="3"/>
        <v/>
      </c>
      <c r="T56" s="36" t="str">
        <f t="shared" si="4"/>
        <v/>
      </c>
      <c r="U56" s="36" t="str">
        <f t="shared" si="5"/>
        <v/>
      </c>
      <c r="V56" s="36" t="str">
        <f t="shared" si="6"/>
        <v/>
      </c>
      <c r="W56" s="36" t="str">
        <f t="shared" si="7"/>
        <v/>
      </c>
      <c r="X56" s="36" t="str">
        <f t="shared" si="8"/>
        <v/>
      </c>
      <c r="Y56" s="166" t="str">
        <f t="shared" si="9"/>
        <v/>
      </c>
      <c r="Z56" s="168" t="str">
        <f>IF(OR($B56="",$C56="",$E56="",$F56&gt;an_final,$F56=""),"",$G56/VLOOKUP($F56,Euro!$A:$C,3,FALSE))</f>
        <v/>
      </c>
      <c r="AA56" s="435" t="b">
        <f t="shared" si="10"/>
        <v>0</v>
      </c>
      <c r="AB56" s="222">
        <f t="shared" si="12"/>
        <v>1</v>
      </c>
    </row>
    <row r="57" spans="1:32" x14ac:dyDescent="0.25">
      <c r="A57" s="169">
        <v>48</v>
      </c>
      <c r="B57" s="118"/>
      <c r="C57" s="781"/>
      <c r="D57" s="120"/>
      <c r="E57" s="115"/>
      <c r="F57" s="152"/>
      <c r="G57" s="787" t="str">
        <f t="shared" si="11"/>
        <v/>
      </c>
      <c r="H57" s="41"/>
      <c r="I57" s="41"/>
      <c r="J57" s="160"/>
      <c r="K57" s="159"/>
      <c r="L57" s="40"/>
      <c r="M57" s="40"/>
      <c r="N57" s="160"/>
      <c r="O57" s="448" t="str">
        <f t="shared" si="1"/>
        <v/>
      </c>
      <c r="P57" s="196" t="str">
        <f>IF(OR($B57="",$C57="",$D57,$E57="",$F57="",$F57&gt;an_final,$AA57=FALSE),"",IF($G57="","",IF(OR($K57="X",$K57="x"),coef_grant*COORD_DID_NAT*$Z57/10000,IF(OR($L57="X",$L57="x"),coef_grant*UPT_DID_NAT*$Z57/10000,IF(OR($M57="X",$M57="x"),coef_grant*MANAG_DID_NAT*$Z57/10000,IF(OR($N57="X",$N57="x"),coef_grant2*MEMBRU_DID_NAT*$Z57/10000/$AB57,""))))))</f>
        <v/>
      </c>
      <c r="Q57" s="779"/>
      <c r="R57" s="151" t="str">
        <f t="shared" si="2"/>
        <v/>
      </c>
      <c r="S57" s="36" t="str">
        <f t="shared" si="3"/>
        <v/>
      </c>
      <c r="T57" s="36" t="str">
        <f t="shared" si="4"/>
        <v/>
      </c>
      <c r="U57" s="36" t="str">
        <f t="shared" si="5"/>
        <v/>
      </c>
      <c r="V57" s="36" t="str">
        <f t="shared" si="6"/>
        <v/>
      </c>
      <c r="W57" s="36" t="str">
        <f t="shared" si="7"/>
        <v/>
      </c>
      <c r="X57" s="36" t="str">
        <f t="shared" si="8"/>
        <v/>
      </c>
      <c r="Y57" s="166" t="str">
        <f t="shared" si="9"/>
        <v/>
      </c>
      <c r="Z57" s="168" t="str">
        <f>IF(OR($B57="",$C57="",$E57="",$F57&gt;an_final,$F57=""),"",$G57/VLOOKUP($F57,Euro!$A:$C,3,FALSE))</f>
        <v/>
      </c>
      <c r="AA57" s="435" t="b">
        <f t="shared" si="10"/>
        <v>0</v>
      </c>
      <c r="AB57" s="222">
        <f t="shared" si="12"/>
        <v>1</v>
      </c>
    </row>
    <row r="58" spans="1:32" x14ac:dyDescent="0.25">
      <c r="A58" s="169">
        <v>49</v>
      </c>
      <c r="B58" s="118"/>
      <c r="C58" s="781"/>
      <c r="D58" s="120"/>
      <c r="E58" s="115"/>
      <c r="F58" s="152"/>
      <c r="G58" s="787" t="str">
        <f t="shared" si="11"/>
        <v/>
      </c>
      <c r="H58" s="41"/>
      <c r="I58" s="41"/>
      <c r="J58" s="160"/>
      <c r="K58" s="159"/>
      <c r="L58" s="40"/>
      <c r="M58" s="40"/>
      <c r="N58" s="160"/>
      <c r="O58" s="448" t="str">
        <f t="shared" si="1"/>
        <v/>
      </c>
      <c r="P58" s="196" t="str">
        <f>IF(OR($B58="",$C58="",$D58,$E58="",$F58="",$F58&gt;an_final,$AA58=FALSE),"",IF($G58="","",IF(OR($K58="X",$K58="x"),coef_grant*COORD_DID_NAT*$Z58/10000,IF(OR($L58="X",$L58="x"),coef_grant*UPT_DID_NAT*$Z58/10000,IF(OR($M58="X",$M58="x"),coef_grant*MANAG_DID_NAT*$Z58/10000,IF(OR($N58="X",$N58="x"),coef_grant2*MEMBRU_DID_NAT*$Z58/10000/$AB58,""))))))</f>
        <v/>
      </c>
      <c r="Q58" s="779"/>
      <c r="R58" s="151" t="str">
        <f t="shared" si="2"/>
        <v/>
      </c>
      <c r="S58" s="36" t="str">
        <f t="shared" si="3"/>
        <v/>
      </c>
      <c r="T58" s="36" t="str">
        <f t="shared" si="4"/>
        <v/>
      </c>
      <c r="U58" s="36" t="str">
        <f t="shared" si="5"/>
        <v/>
      </c>
      <c r="V58" s="36" t="str">
        <f t="shared" si="6"/>
        <v/>
      </c>
      <c r="W58" s="36" t="str">
        <f t="shared" si="7"/>
        <v/>
      </c>
      <c r="X58" s="36" t="str">
        <f t="shared" si="8"/>
        <v/>
      </c>
      <c r="Y58" s="166" t="str">
        <f t="shared" si="9"/>
        <v/>
      </c>
      <c r="Z58" s="168" t="str">
        <f>IF(OR($B58="",$C58="",$E58="",$F58&gt;an_final,$F58=""),"",$G58/VLOOKUP($F58,Euro!$A:$C,3,FALSE))</f>
        <v/>
      </c>
      <c r="AA58" s="435" t="b">
        <f t="shared" si="10"/>
        <v>0</v>
      </c>
      <c r="AB58" s="222">
        <f t="shared" si="12"/>
        <v>1</v>
      </c>
    </row>
    <row r="59" spans="1:32" x14ac:dyDescent="0.25">
      <c r="A59" s="169">
        <v>50</v>
      </c>
      <c r="B59" s="118"/>
      <c r="C59" s="781"/>
      <c r="D59" s="120"/>
      <c r="E59" s="115"/>
      <c r="F59" s="152"/>
      <c r="G59" s="787" t="str">
        <f t="shared" si="11"/>
        <v/>
      </c>
      <c r="H59" s="41"/>
      <c r="I59" s="41"/>
      <c r="J59" s="160"/>
      <c r="K59" s="159"/>
      <c r="L59" s="40"/>
      <c r="M59" s="40"/>
      <c r="N59" s="160"/>
      <c r="O59" s="448" t="str">
        <f t="shared" si="1"/>
        <v/>
      </c>
      <c r="P59" s="196" t="str">
        <f>IF(OR($B59="",$C59="",$D59,$E59="",$F59="",$F59&gt;an_final,$AA59=FALSE),"",IF($G59="","",IF(OR($K59="X",$K59="x"),coef_grant*COORD_DID_NAT*$Z59/10000,IF(OR($L59="X",$L59="x"),coef_grant*UPT_DID_NAT*$Z59/10000,IF(OR($M59="X",$M59="x"),coef_grant*MANAG_DID_NAT*$Z59/10000,IF(OR($N59="X",$N59="x"),coef_grant2*MEMBRU_DID_NAT*$Z59/10000/$AB59,""))))))</f>
        <v/>
      </c>
      <c r="Q59" s="779"/>
      <c r="R59" s="151" t="str">
        <f t="shared" si="2"/>
        <v/>
      </c>
      <c r="S59" s="36" t="str">
        <f t="shared" si="3"/>
        <v/>
      </c>
      <c r="T59" s="36" t="str">
        <f t="shared" si="4"/>
        <v/>
      </c>
      <c r="U59" s="36" t="str">
        <f t="shared" si="5"/>
        <v/>
      </c>
      <c r="V59" s="36" t="str">
        <f t="shared" si="6"/>
        <v/>
      </c>
      <c r="W59" s="36" t="str">
        <f t="shared" si="7"/>
        <v/>
      </c>
      <c r="X59" s="36" t="str">
        <f t="shared" si="8"/>
        <v/>
      </c>
      <c r="Y59" s="166" t="str">
        <f t="shared" si="9"/>
        <v/>
      </c>
      <c r="Z59" s="168" t="str">
        <f>IF(OR($B59="",$C59="",$E59="",$F59&gt;an_final,$F59=""),"",$G59/VLOOKUP($F59,Euro!$A:$C,3,FALSE))</f>
        <v/>
      </c>
      <c r="AA59" s="435" t="b">
        <f t="shared" si="10"/>
        <v>0</v>
      </c>
      <c r="AB59" s="222">
        <f t="shared" si="12"/>
        <v>1</v>
      </c>
    </row>
    <row r="60" spans="1:32" x14ac:dyDescent="0.25">
      <c r="A60" s="169">
        <v>51</v>
      </c>
      <c r="B60" s="118"/>
      <c r="C60" s="781"/>
      <c r="D60" s="120"/>
      <c r="E60" s="115"/>
      <c r="F60" s="152"/>
      <c r="G60" s="787" t="str">
        <f t="shared" si="11"/>
        <v/>
      </c>
      <c r="H60" s="41"/>
      <c r="I60" s="41"/>
      <c r="J60" s="160"/>
      <c r="K60" s="159"/>
      <c r="L60" s="40"/>
      <c r="M60" s="40"/>
      <c r="N60" s="160"/>
      <c r="O60" s="448" t="str">
        <f t="shared" si="1"/>
        <v/>
      </c>
      <c r="P60" s="196" t="str">
        <f>IF(OR($B60="",$C60="",$D60,$E60="",$F60="",$F60&gt;an_final,$AA60=FALSE),"",IF($G60="","",IF(OR($K60="X",$K60="x"),coef_grant*COORD_DID_NAT*$Z60/10000,IF(OR($L60="X",$L60="x"),coef_grant*UPT_DID_NAT*$Z60/10000,IF(OR($M60="X",$M60="x"),coef_grant*MANAG_DID_NAT*$Z60/10000,IF(OR($N60="X",$N60="x"),coef_grant2*MEMBRU_DID_NAT*$Z60/10000/$AB60,""))))))</f>
        <v/>
      </c>
      <c r="Q60" s="779"/>
      <c r="R60" s="151" t="str">
        <f t="shared" si="2"/>
        <v/>
      </c>
      <c r="S60" s="36" t="str">
        <f t="shared" si="3"/>
        <v/>
      </c>
      <c r="T60" s="36" t="str">
        <f t="shared" si="4"/>
        <v/>
      </c>
      <c r="U60" s="36" t="str">
        <f t="shared" si="5"/>
        <v/>
      </c>
      <c r="V60" s="36" t="str">
        <f t="shared" si="6"/>
        <v/>
      </c>
      <c r="W60" s="36" t="str">
        <f t="shared" si="7"/>
        <v/>
      </c>
      <c r="X60" s="36" t="str">
        <f t="shared" si="8"/>
        <v/>
      </c>
      <c r="Y60" s="166" t="str">
        <f t="shared" si="9"/>
        <v/>
      </c>
      <c r="Z60" s="168" t="str">
        <f>IF(OR($B60="",$C60="",$E60="",$F60&gt;an_final,$F60=""),"",$G60/VLOOKUP($F60,Euro!$A:$C,3,FALSE))</f>
        <v/>
      </c>
      <c r="AA60" s="435" t="b">
        <f t="shared" si="10"/>
        <v>0</v>
      </c>
      <c r="AB60" s="222">
        <f t="shared" si="12"/>
        <v>1</v>
      </c>
    </row>
    <row r="61" spans="1:32" x14ac:dyDescent="0.25">
      <c r="A61" s="169">
        <v>52</v>
      </c>
      <c r="B61" s="118"/>
      <c r="C61" s="781"/>
      <c r="D61" s="120"/>
      <c r="E61" s="115"/>
      <c r="F61" s="152"/>
      <c r="G61" s="787" t="str">
        <f t="shared" si="11"/>
        <v/>
      </c>
      <c r="H61" s="41"/>
      <c r="I61" s="41"/>
      <c r="J61" s="160"/>
      <c r="K61" s="159"/>
      <c r="L61" s="40"/>
      <c r="M61" s="40"/>
      <c r="N61" s="160"/>
      <c r="O61" s="448" t="str">
        <f t="shared" si="1"/>
        <v/>
      </c>
      <c r="P61" s="196" t="str">
        <f>IF(OR($B61="",$C61="",$D61,$E61="",$F61="",$F61&gt;an_final,$AA61=FALSE),"",IF($G61="","",IF(OR($K61="X",$K61="x"),coef_grant*COORD_DID_NAT*$Z61/10000,IF(OR($L61="X",$L61="x"),coef_grant*UPT_DID_NAT*$Z61/10000,IF(OR($M61="X",$M61="x"),coef_grant*MANAG_DID_NAT*$Z61/10000,IF(OR($N61="X",$N61="x"),coef_grant2*MEMBRU_DID_NAT*$Z61/10000/$AB61,""))))))</f>
        <v/>
      </c>
      <c r="Q61" s="779"/>
      <c r="R61" s="151" t="str">
        <f t="shared" si="2"/>
        <v/>
      </c>
      <c r="S61" s="36" t="str">
        <f t="shared" si="3"/>
        <v/>
      </c>
      <c r="T61" s="36" t="str">
        <f t="shared" si="4"/>
        <v/>
      </c>
      <c r="U61" s="36" t="str">
        <f t="shared" si="5"/>
        <v/>
      </c>
      <c r="V61" s="36" t="str">
        <f t="shared" si="6"/>
        <v/>
      </c>
      <c r="W61" s="36" t="str">
        <f t="shared" si="7"/>
        <v/>
      </c>
      <c r="X61" s="36" t="str">
        <f t="shared" si="8"/>
        <v/>
      </c>
      <c r="Y61" s="166" t="str">
        <f t="shared" si="9"/>
        <v/>
      </c>
      <c r="Z61" s="168" t="str">
        <f>IF(OR($B61="",$C61="",$E61="",$F61&gt;an_final,$F61=""),"",$G61/VLOOKUP($F61,Euro!$A:$C,3,FALSE))</f>
        <v/>
      </c>
      <c r="AA61" s="435" t="b">
        <f t="shared" si="10"/>
        <v>0</v>
      </c>
      <c r="AB61" s="222">
        <f t="shared" si="12"/>
        <v>1</v>
      </c>
    </row>
    <row r="62" spans="1:32" x14ac:dyDescent="0.25">
      <c r="A62" s="169">
        <v>53</v>
      </c>
      <c r="B62" s="118"/>
      <c r="C62" s="781"/>
      <c r="D62" s="120"/>
      <c r="E62" s="115"/>
      <c r="F62" s="152"/>
      <c r="G62" s="787" t="str">
        <f t="shared" si="11"/>
        <v/>
      </c>
      <c r="H62" s="41"/>
      <c r="I62" s="41"/>
      <c r="J62" s="160"/>
      <c r="K62" s="159"/>
      <c r="L62" s="40"/>
      <c r="M62" s="40"/>
      <c r="N62" s="160"/>
      <c r="O62" s="448" t="str">
        <f t="shared" si="1"/>
        <v/>
      </c>
      <c r="P62" s="196" t="str">
        <f>IF(OR($B62="",$C62="",$D62,$E62="",$F62="",$F62&gt;an_final,$AA62=FALSE),"",IF($G62="","",IF(OR($K62="X",$K62="x"),coef_grant*COORD_DID_NAT*$Z62/10000,IF(OR($L62="X",$L62="x"),coef_grant*UPT_DID_NAT*$Z62/10000,IF(OR($M62="X",$M62="x"),coef_grant*MANAG_DID_NAT*$Z62/10000,IF(OR($N62="X",$N62="x"),coef_grant2*MEMBRU_DID_NAT*$Z62/10000/$AB62,""))))))</f>
        <v/>
      </c>
      <c r="Q62" s="779"/>
      <c r="R62" s="151" t="str">
        <f t="shared" si="2"/>
        <v/>
      </c>
      <c r="S62" s="36" t="str">
        <f t="shared" si="3"/>
        <v/>
      </c>
      <c r="T62" s="36" t="str">
        <f t="shared" si="4"/>
        <v/>
      </c>
      <c r="U62" s="36" t="str">
        <f t="shared" si="5"/>
        <v/>
      </c>
      <c r="V62" s="36" t="str">
        <f t="shared" si="6"/>
        <v/>
      </c>
      <c r="W62" s="36" t="str">
        <f t="shared" si="7"/>
        <v/>
      </c>
      <c r="X62" s="36" t="str">
        <f t="shared" si="8"/>
        <v/>
      </c>
      <c r="Y62" s="166" t="str">
        <f t="shared" si="9"/>
        <v/>
      </c>
      <c r="Z62" s="168" t="str">
        <f>IF(OR($B62="",$C62="",$E62="",$F62&gt;an_final,$F62=""),"",$G62/VLOOKUP($F62,Euro!$A:$C,3,FALSE))</f>
        <v/>
      </c>
      <c r="AA62" s="435" t="b">
        <f t="shared" si="10"/>
        <v>0</v>
      </c>
      <c r="AB62" s="222">
        <f t="shared" si="12"/>
        <v>1</v>
      </c>
    </row>
    <row r="63" spans="1:32" x14ac:dyDescent="0.25">
      <c r="A63" s="169">
        <v>54</v>
      </c>
      <c r="B63" s="118"/>
      <c r="C63" s="781"/>
      <c r="D63" s="120"/>
      <c r="E63" s="115"/>
      <c r="F63" s="152"/>
      <c r="G63" s="787" t="str">
        <f t="shared" si="11"/>
        <v/>
      </c>
      <c r="H63" s="41"/>
      <c r="I63" s="41"/>
      <c r="J63" s="160"/>
      <c r="K63" s="159"/>
      <c r="L63" s="40"/>
      <c r="M63" s="40"/>
      <c r="N63" s="160"/>
      <c r="O63" s="448" t="str">
        <f t="shared" si="1"/>
        <v/>
      </c>
      <c r="P63" s="196" t="str">
        <f>IF(OR($B63="",$C63="",$D63,$E63="",$F63="",$F63&gt;an_final,$AA63=FALSE),"",IF($G63="","",IF(OR($K63="X",$K63="x"),coef_grant*COORD_DID_NAT*$Z63/10000,IF(OR($L63="X",$L63="x"),coef_grant*UPT_DID_NAT*$Z63/10000,IF(OR($M63="X",$M63="x"),coef_grant*MANAG_DID_NAT*$Z63/10000,IF(OR($N63="X",$N63="x"),coef_grant2*MEMBRU_DID_NAT*$Z63/10000/$AB63,""))))))</f>
        <v/>
      </c>
      <c r="Q63" s="779"/>
      <c r="R63" s="151" t="str">
        <f t="shared" si="2"/>
        <v/>
      </c>
      <c r="S63" s="36" t="str">
        <f t="shared" si="3"/>
        <v/>
      </c>
      <c r="T63" s="36" t="str">
        <f t="shared" si="4"/>
        <v/>
      </c>
      <c r="U63" s="36" t="str">
        <f t="shared" si="5"/>
        <v/>
      </c>
      <c r="V63" s="36" t="str">
        <f t="shared" si="6"/>
        <v/>
      </c>
      <c r="W63" s="36" t="str">
        <f t="shared" si="7"/>
        <v/>
      </c>
      <c r="X63" s="36" t="str">
        <f t="shared" si="8"/>
        <v/>
      </c>
      <c r="Y63" s="166" t="str">
        <f t="shared" si="9"/>
        <v/>
      </c>
      <c r="Z63" s="168" t="str">
        <f>IF(OR($B63="",$C63="",$E63="",$F63&gt;an_final,$F63=""),"",$G63/VLOOKUP($F63,Euro!$A:$C,3,FALSE))</f>
        <v/>
      </c>
      <c r="AA63" s="435" t="b">
        <f t="shared" si="10"/>
        <v>0</v>
      </c>
      <c r="AB63" s="222">
        <f t="shared" si="12"/>
        <v>1</v>
      </c>
    </row>
    <row r="64" spans="1:32" x14ac:dyDescent="0.25">
      <c r="A64" s="169">
        <v>55</v>
      </c>
      <c r="B64" s="118"/>
      <c r="C64" s="781"/>
      <c r="D64" s="120"/>
      <c r="E64" s="115"/>
      <c r="F64" s="152"/>
      <c r="G64" s="787" t="str">
        <f t="shared" si="11"/>
        <v/>
      </c>
      <c r="H64" s="41"/>
      <c r="I64" s="41"/>
      <c r="J64" s="160"/>
      <c r="K64" s="159"/>
      <c r="L64" s="40"/>
      <c r="M64" s="40"/>
      <c r="N64" s="160"/>
      <c r="O64" s="448" t="str">
        <f t="shared" si="1"/>
        <v/>
      </c>
      <c r="P64" s="196" t="str">
        <f>IF(OR($B64="",$C64="",$D64,$E64="",$F64="",$F64&gt;an_final,$AA64=FALSE),"",IF($G64="","",IF(OR($K64="X",$K64="x"),coef_grant*COORD_DID_NAT*$Z64/10000,IF(OR($L64="X",$L64="x"),coef_grant*UPT_DID_NAT*$Z64/10000,IF(OR($M64="X",$M64="x"),coef_grant*MANAG_DID_NAT*$Z64/10000,IF(OR($N64="X",$N64="x"),coef_grant2*MEMBRU_DID_NAT*$Z64/10000/$AB64,""))))))</f>
        <v/>
      </c>
      <c r="Q64" s="779"/>
      <c r="R64" s="151" t="str">
        <f t="shared" si="2"/>
        <v/>
      </c>
      <c r="S64" s="36" t="str">
        <f t="shared" si="3"/>
        <v/>
      </c>
      <c r="T64" s="36" t="str">
        <f t="shared" si="4"/>
        <v/>
      </c>
      <c r="U64" s="36" t="str">
        <f t="shared" si="5"/>
        <v/>
      </c>
      <c r="V64" s="36" t="str">
        <f t="shared" si="6"/>
        <v/>
      </c>
      <c r="W64" s="36" t="str">
        <f t="shared" si="7"/>
        <v/>
      </c>
      <c r="X64" s="36" t="str">
        <f t="shared" si="8"/>
        <v/>
      </c>
      <c r="Y64" s="166" t="str">
        <f t="shared" si="9"/>
        <v/>
      </c>
      <c r="Z64" s="168" t="str">
        <f>IF(OR($B64="",$C64="",$E64="",$F64&gt;an_final,$F64=""),"",$G64/VLOOKUP($F64,Euro!$A:$C,3,FALSE))</f>
        <v/>
      </c>
      <c r="AA64" s="435" t="b">
        <f t="shared" si="10"/>
        <v>0</v>
      </c>
      <c r="AB64" s="222">
        <f t="shared" si="12"/>
        <v>1</v>
      </c>
    </row>
    <row r="65" spans="1:28" x14ac:dyDescent="0.25">
      <c r="A65" s="169">
        <v>56</v>
      </c>
      <c r="B65" s="118"/>
      <c r="C65" s="781"/>
      <c r="D65" s="120"/>
      <c r="E65" s="115"/>
      <c r="F65" s="152"/>
      <c r="G65" s="787" t="str">
        <f t="shared" si="11"/>
        <v/>
      </c>
      <c r="H65" s="41"/>
      <c r="I65" s="41"/>
      <c r="J65" s="160"/>
      <c r="K65" s="159"/>
      <c r="L65" s="40"/>
      <c r="M65" s="40"/>
      <c r="N65" s="160"/>
      <c r="O65" s="448" t="str">
        <f t="shared" si="1"/>
        <v/>
      </c>
      <c r="P65" s="196" t="str">
        <f>IF(OR($B65="",$C65="",$D65,$E65="",$F65="",$F65&gt;an_final,$AA65=FALSE),"",IF($G65="","",IF(OR($K65="X",$K65="x"),coef_grant*COORD_DID_NAT*$Z65/10000,IF(OR($L65="X",$L65="x"),coef_grant*UPT_DID_NAT*$Z65/10000,IF(OR($M65="X",$M65="x"),coef_grant*MANAG_DID_NAT*$Z65/10000,IF(OR($N65="X",$N65="x"),coef_grant2*MEMBRU_DID_NAT*$Z65/10000/$AB65,""))))))</f>
        <v/>
      </c>
      <c r="Q65" s="779"/>
      <c r="R65" s="151" t="str">
        <f t="shared" si="2"/>
        <v/>
      </c>
      <c r="S65" s="36" t="str">
        <f t="shared" si="3"/>
        <v/>
      </c>
      <c r="T65" s="36" t="str">
        <f t="shared" si="4"/>
        <v/>
      </c>
      <c r="U65" s="36" t="str">
        <f t="shared" si="5"/>
        <v/>
      </c>
      <c r="V65" s="36" t="str">
        <f t="shared" si="6"/>
        <v/>
      </c>
      <c r="W65" s="36" t="str">
        <f t="shared" si="7"/>
        <v/>
      </c>
      <c r="X65" s="36" t="str">
        <f t="shared" si="8"/>
        <v/>
      </c>
      <c r="Y65" s="166" t="str">
        <f t="shared" si="9"/>
        <v/>
      </c>
      <c r="Z65" s="168" t="str">
        <f>IF(OR($B65="",$C65="",$E65="",$F65&gt;an_final,$F65=""),"",$G65/VLOOKUP($F65,Euro!$A:$C,3,FALSE))</f>
        <v/>
      </c>
      <c r="AA65" s="435" t="b">
        <f t="shared" si="10"/>
        <v>0</v>
      </c>
      <c r="AB65" s="222">
        <f t="shared" si="12"/>
        <v>1</v>
      </c>
    </row>
    <row r="66" spans="1:28" x14ac:dyDescent="0.25">
      <c r="A66" s="169">
        <v>57</v>
      </c>
      <c r="B66" s="118"/>
      <c r="C66" s="781"/>
      <c r="D66" s="120"/>
      <c r="E66" s="115"/>
      <c r="F66" s="152"/>
      <c r="G66" s="787" t="str">
        <f t="shared" si="11"/>
        <v/>
      </c>
      <c r="H66" s="41"/>
      <c r="I66" s="41"/>
      <c r="J66" s="160"/>
      <c r="K66" s="159"/>
      <c r="L66" s="40"/>
      <c r="M66" s="40"/>
      <c r="N66" s="160"/>
      <c r="O66" s="448" t="str">
        <f t="shared" si="1"/>
        <v/>
      </c>
      <c r="P66" s="196" t="str">
        <f>IF(OR($B66="",$C66="",$D66,$E66="",$F66="",$F66&gt;an_final,$AA66=FALSE),"",IF($G66="","",IF(OR($K66="X",$K66="x"),coef_grant*COORD_DID_NAT*$Z66/10000,IF(OR($L66="X",$L66="x"),coef_grant*UPT_DID_NAT*$Z66/10000,IF(OR($M66="X",$M66="x"),coef_grant*MANAG_DID_NAT*$Z66/10000,IF(OR($N66="X",$N66="x"),coef_grant2*MEMBRU_DID_NAT*$Z66/10000/$AB66,""))))))</f>
        <v/>
      </c>
      <c r="Q66" s="779"/>
      <c r="R66" s="151" t="str">
        <f t="shared" si="2"/>
        <v/>
      </c>
      <c r="S66" s="36" t="str">
        <f t="shared" si="3"/>
        <v/>
      </c>
      <c r="T66" s="36" t="str">
        <f t="shared" si="4"/>
        <v/>
      </c>
      <c r="U66" s="36" t="str">
        <f t="shared" si="5"/>
        <v/>
      </c>
      <c r="V66" s="36" t="str">
        <f t="shared" si="6"/>
        <v/>
      </c>
      <c r="W66" s="36" t="str">
        <f t="shared" si="7"/>
        <v/>
      </c>
      <c r="X66" s="36" t="str">
        <f t="shared" si="8"/>
        <v/>
      </c>
      <c r="Y66" s="166" t="str">
        <f t="shared" si="9"/>
        <v/>
      </c>
      <c r="Z66" s="168" t="str">
        <f>IF(OR($B66="",$C66="",$E66="",$F66&gt;an_final,$F66=""),"",$G66/VLOOKUP($F66,Euro!$A:$C,3,FALSE))</f>
        <v/>
      </c>
      <c r="AA66" s="435" t="b">
        <f t="shared" si="10"/>
        <v>0</v>
      </c>
      <c r="AB66" s="222">
        <f t="shared" si="12"/>
        <v>1</v>
      </c>
    </row>
    <row r="67" spans="1:28" x14ac:dyDescent="0.25">
      <c r="A67" s="169">
        <v>58</v>
      </c>
      <c r="B67" s="118"/>
      <c r="C67" s="781"/>
      <c r="D67" s="120"/>
      <c r="E67" s="115"/>
      <c r="F67" s="152"/>
      <c r="G67" s="787" t="str">
        <f t="shared" si="11"/>
        <v/>
      </c>
      <c r="H67" s="41"/>
      <c r="I67" s="41"/>
      <c r="J67" s="160"/>
      <c r="K67" s="159"/>
      <c r="L67" s="40"/>
      <c r="M67" s="40"/>
      <c r="N67" s="160"/>
      <c r="O67" s="448" t="str">
        <f t="shared" si="1"/>
        <v/>
      </c>
      <c r="P67" s="196" t="str">
        <f>IF(OR($B67="",$C67="",$D67,$E67="",$F67="",$F67&gt;an_final,$AA67=FALSE),"",IF($G67="","",IF(OR($K67="X",$K67="x"),coef_grant*COORD_DID_NAT*$Z67/10000,IF(OR($L67="X",$L67="x"),coef_grant*UPT_DID_NAT*$Z67/10000,IF(OR($M67="X",$M67="x"),coef_grant*MANAG_DID_NAT*$Z67/10000,IF(OR($N67="X",$N67="x"),coef_grant2*MEMBRU_DID_NAT*$Z67/10000/$AB67,""))))))</f>
        <v/>
      </c>
      <c r="Q67" s="779"/>
      <c r="R67" s="151" t="str">
        <f t="shared" si="2"/>
        <v/>
      </c>
      <c r="S67" s="36" t="str">
        <f t="shared" si="3"/>
        <v/>
      </c>
      <c r="T67" s="36" t="str">
        <f t="shared" si="4"/>
        <v/>
      </c>
      <c r="U67" s="36" t="str">
        <f t="shared" si="5"/>
        <v/>
      </c>
      <c r="V67" s="36" t="str">
        <f t="shared" si="6"/>
        <v/>
      </c>
      <c r="W67" s="36" t="str">
        <f t="shared" si="7"/>
        <v/>
      </c>
      <c r="X67" s="36" t="str">
        <f t="shared" si="8"/>
        <v/>
      </c>
      <c r="Y67" s="166" t="str">
        <f t="shared" si="9"/>
        <v/>
      </c>
      <c r="Z67" s="168" t="str">
        <f>IF(OR($B67="",$C67="",$E67="",$F67&gt;an_final,$F67=""),"",$G67/VLOOKUP($F67,Euro!$A:$C,3,FALSE))</f>
        <v/>
      </c>
      <c r="AA67" s="435" t="b">
        <f t="shared" si="10"/>
        <v>0</v>
      </c>
      <c r="AB67" s="222">
        <f t="shared" si="12"/>
        <v>1</v>
      </c>
    </row>
    <row r="68" spans="1:28" x14ac:dyDescent="0.25">
      <c r="A68" s="169">
        <v>59</v>
      </c>
      <c r="B68" s="118"/>
      <c r="C68" s="781"/>
      <c r="D68" s="120"/>
      <c r="E68" s="115"/>
      <c r="F68" s="152"/>
      <c r="G68" s="787" t="str">
        <f t="shared" si="11"/>
        <v/>
      </c>
      <c r="H68" s="41"/>
      <c r="I68" s="41"/>
      <c r="J68" s="160"/>
      <c r="K68" s="159"/>
      <c r="L68" s="40"/>
      <c r="M68" s="40"/>
      <c r="N68" s="160"/>
      <c r="O68" s="448" t="str">
        <f t="shared" si="1"/>
        <v/>
      </c>
      <c r="P68" s="196" t="str">
        <f>IF(OR($B68="",$C68="",$D68,$E68="",$F68="",$F68&gt;an_final,$AA68=FALSE),"",IF($G68="","",IF(OR($K68="X",$K68="x"),coef_grant*COORD_DID_NAT*$Z68/10000,IF(OR($L68="X",$L68="x"),coef_grant*UPT_DID_NAT*$Z68/10000,IF(OR($M68="X",$M68="x"),coef_grant*MANAG_DID_NAT*$Z68/10000,IF(OR($N68="X",$N68="x"),coef_grant2*MEMBRU_DID_NAT*$Z68/10000/$AB68,""))))))</f>
        <v/>
      </c>
      <c r="Q68" s="779"/>
      <c r="R68" s="151" t="str">
        <f t="shared" si="2"/>
        <v/>
      </c>
      <c r="S68" s="36" t="str">
        <f t="shared" si="3"/>
        <v/>
      </c>
      <c r="T68" s="36" t="str">
        <f t="shared" si="4"/>
        <v/>
      </c>
      <c r="U68" s="36" t="str">
        <f t="shared" si="5"/>
        <v/>
      </c>
      <c r="V68" s="36" t="str">
        <f t="shared" si="6"/>
        <v/>
      </c>
      <c r="W68" s="36" t="str">
        <f t="shared" si="7"/>
        <v/>
      </c>
      <c r="X68" s="36" t="str">
        <f t="shared" si="8"/>
        <v/>
      </c>
      <c r="Y68" s="166" t="str">
        <f t="shared" si="9"/>
        <v/>
      </c>
      <c r="Z68" s="168" t="str">
        <f>IF(OR($B68="",$C68="",$E68="",$F68&gt;an_final,$F68=""),"",$G68/VLOOKUP($F68,Euro!$A:$C,3,FALSE))</f>
        <v/>
      </c>
      <c r="AA68" s="435" t="b">
        <f t="shared" si="10"/>
        <v>0</v>
      </c>
      <c r="AB68" s="222">
        <f t="shared" si="12"/>
        <v>1</v>
      </c>
    </row>
    <row r="69" spans="1:28" x14ac:dyDescent="0.25">
      <c r="A69" s="169">
        <v>60</v>
      </c>
      <c r="B69" s="118"/>
      <c r="C69" s="781"/>
      <c r="D69" s="120"/>
      <c r="E69" s="115"/>
      <c r="F69" s="152"/>
      <c r="G69" s="787" t="str">
        <f t="shared" si="11"/>
        <v/>
      </c>
      <c r="H69" s="41"/>
      <c r="I69" s="41"/>
      <c r="J69" s="160"/>
      <c r="K69" s="159"/>
      <c r="L69" s="40"/>
      <c r="M69" s="40"/>
      <c r="N69" s="160"/>
      <c r="O69" s="448" t="str">
        <f t="shared" si="1"/>
        <v/>
      </c>
      <c r="P69" s="196" t="str">
        <f>IF(OR($B69="",$C69="",$D69,$E69="",$F69="",$F69&gt;an_final,$AA69=FALSE),"",IF($G69="","",IF(OR($K69="X",$K69="x"),coef_grant*COORD_DID_NAT*$Z69/10000,IF(OR($L69="X",$L69="x"),coef_grant*UPT_DID_NAT*$Z69/10000,IF(OR($M69="X",$M69="x"),coef_grant*MANAG_DID_NAT*$Z69/10000,IF(OR($N69="X",$N69="x"),coef_grant2*MEMBRU_DID_NAT*$Z69/10000/$AB69,""))))))</f>
        <v/>
      </c>
      <c r="Q69" s="779"/>
      <c r="R69" s="151" t="str">
        <f t="shared" si="2"/>
        <v/>
      </c>
      <c r="S69" s="36" t="str">
        <f t="shared" si="3"/>
        <v/>
      </c>
      <c r="T69" s="36" t="str">
        <f t="shared" si="4"/>
        <v/>
      </c>
      <c r="U69" s="36" t="str">
        <f t="shared" si="5"/>
        <v/>
      </c>
      <c r="V69" s="36" t="str">
        <f t="shared" si="6"/>
        <v/>
      </c>
      <c r="W69" s="36" t="str">
        <f t="shared" si="7"/>
        <v/>
      </c>
      <c r="X69" s="36" t="str">
        <f t="shared" si="8"/>
        <v/>
      </c>
      <c r="Y69" s="166" t="str">
        <f t="shared" si="9"/>
        <v/>
      </c>
      <c r="Z69" s="168" t="str">
        <f>IF(OR($B69="",$C69="",$E69="",$F69&gt;an_final,$F69=""),"",$G69/VLOOKUP($F69,Euro!$A:$C,3,FALSE))</f>
        <v/>
      </c>
      <c r="AA69" s="435" t="b">
        <f t="shared" si="10"/>
        <v>0</v>
      </c>
      <c r="AB69" s="222">
        <f t="shared" si="12"/>
        <v>1</v>
      </c>
    </row>
    <row r="70" spans="1:28" x14ac:dyDescent="0.25">
      <c r="A70" s="169">
        <v>61</v>
      </c>
      <c r="B70" s="118"/>
      <c r="C70" s="781"/>
      <c r="D70" s="120"/>
      <c r="E70" s="115"/>
      <c r="F70" s="152"/>
      <c r="G70" s="787" t="str">
        <f t="shared" si="11"/>
        <v/>
      </c>
      <c r="H70" s="41"/>
      <c r="I70" s="41"/>
      <c r="J70" s="160"/>
      <c r="K70" s="159"/>
      <c r="L70" s="40"/>
      <c r="M70" s="40"/>
      <c r="N70" s="160"/>
      <c r="O70" s="448" t="str">
        <f t="shared" si="1"/>
        <v/>
      </c>
      <c r="P70" s="196" t="str">
        <f>IF(OR($B70="",$C70="",$D70,$E70="",$F70="",$F70&gt;an_final,$AA70=FALSE),"",IF($G70="","",IF(OR($K70="X",$K70="x"),coef_grant*COORD_DID_NAT*$Z70/10000,IF(OR($L70="X",$L70="x"),coef_grant*UPT_DID_NAT*$Z70/10000,IF(OR($M70="X",$M70="x"),coef_grant*MANAG_DID_NAT*$Z70/10000,IF(OR($N70="X",$N70="x"),coef_grant2*MEMBRU_DID_NAT*$Z70/10000/$AB70,""))))))</f>
        <v/>
      </c>
      <c r="Q70" s="779"/>
      <c r="R70" s="151" t="str">
        <f t="shared" si="2"/>
        <v/>
      </c>
      <c r="S70" s="36" t="str">
        <f t="shared" si="3"/>
        <v/>
      </c>
      <c r="T70" s="36" t="str">
        <f t="shared" si="4"/>
        <v/>
      </c>
      <c r="U70" s="36" t="str">
        <f t="shared" si="5"/>
        <v/>
      </c>
      <c r="V70" s="36" t="str">
        <f t="shared" si="6"/>
        <v/>
      </c>
      <c r="W70" s="36" t="str">
        <f t="shared" si="7"/>
        <v/>
      </c>
      <c r="X70" s="36" t="str">
        <f t="shared" si="8"/>
        <v/>
      </c>
      <c r="Y70" s="166" t="str">
        <f t="shared" si="9"/>
        <v/>
      </c>
      <c r="Z70" s="168" t="str">
        <f>IF(OR($B70="",$C70="",$E70="",$F70&gt;an_final,$F70=""),"",$G70/VLOOKUP($F70,Euro!$A:$C,3,FALSE))</f>
        <v/>
      </c>
      <c r="AA70" s="435" t="b">
        <f t="shared" si="10"/>
        <v>0</v>
      </c>
      <c r="AB70" s="222">
        <f t="shared" si="12"/>
        <v>1</v>
      </c>
    </row>
    <row r="71" spans="1:28" x14ac:dyDescent="0.25">
      <c r="A71" s="169">
        <v>62</v>
      </c>
      <c r="B71" s="118"/>
      <c r="C71" s="781"/>
      <c r="D71" s="120"/>
      <c r="E71" s="115"/>
      <c r="F71" s="152"/>
      <c r="G71" s="787" t="str">
        <f t="shared" si="11"/>
        <v/>
      </c>
      <c r="H71" s="41"/>
      <c r="I71" s="41"/>
      <c r="J71" s="160"/>
      <c r="K71" s="159"/>
      <c r="L71" s="40"/>
      <c r="M71" s="40"/>
      <c r="N71" s="160"/>
      <c r="O71" s="448" t="str">
        <f t="shared" si="1"/>
        <v/>
      </c>
      <c r="P71" s="196" t="str">
        <f>IF(OR($B71="",$C71="",$D71,$E71="",$F71="",$F71&gt;an_final,$AA71=FALSE),"",IF($G71="","",IF(OR($K71="X",$K71="x"),coef_grant*COORD_DID_NAT*$Z71/10000,IF(OR($L71="X",$L71="x"),coef_grant*UPT_DID_NAT*$Z71/10000,IF(OR($M71="X",$M71="x"),coef_grant*MANAG_DID_NAT*$Z71/10000,IF(OR($N71="X",$N71="x"),coef_grant2*MEMBRU_DID_NAT*$Z71/10000/$AB71,""))))))</f>
        <v/>
      </c>
      <c r="Q71" s="779"/>
      <c r="R71" s="151" t="str">
        <f t="shared" si="2"/>
        <v/>
      </c>
      <c r="S71" s="36" t="str">
        <f t="shared" si="3"/>
        <v/>
      </c>
      <c r="T71" s="36" t="str">
        <f t="shared" si="4"/>
        <v/>
      </c>
      <c r="U71" s="36" t="str">
        <f t="shared" si="5"/>
        <v/>
      </c>
      <c r="V71" s="36" t="str">
        <f t="shared" si="6"/>
        <v/>
      </c>
      <c r="W71" s="36" t="str">
        <f t="shared" si="7"/>
        <v/>
      </c>
      <c r="X71" s="36" t="str">
        <f t="shared" si="8"/>
        <v/>
      </c>
      <c r="Y71" s="166" t="str">
        <f t="shared" si="9"/>
        <v/>
      </c>
      <c r="Z71" s="168" t="str">
        <f>IF(OR($B71="",$C71="",$E71="",$F71&gt;an_final,$F71=""),"",$G71/VLOOKUP($F71,Euro!$A:$C,3,FALSE))</f>
        <v/>
      </c>
      <c r="AA71" s="435" t="b">
        <f t="shared" si="10"/>
        <v>0</v>
      </c>
      <c r="AB71" s="222">
        <f t="shared" si="12"/>
        <v>1</v>
      </c>
    </row>
    <row r="72" spans="1:28" x14ac:dyDescent="0.25">
      <c r="A72" s="169">
        <v>63</v>
      </c>
      <c r="B72" s="118"/>
      <c r="C72" s="781"/>
      <c r="D72" s="120"/>
      <c r="E72" s="115"/>
      <c r="F72" s="152"/>
      <c r="G72" s="787" t="str">
        <f t="shared" si="11"/>
        <v/>
      </c>
      <c r="H72" s="41"/>
      <c r="I72" s="41"/>
      <c r="J72" s="160"/>
      <c r="K72" s="159"/>
      <c r="L72" s="40"/>
      <c r="M72" s="40"/>
      <c r="N72" s="160"/>
      <c r="O72" s="448" t="str">
        <f t="shared" si="1"/>
        <v/>
      </c>
      <c r="P72" s="196" t="str">
        <f>IF(OR($B72="",$C72="",$D72,$E72="",$F72="",$F72&gt;an_final,$AA72=FALSE),"",IF($G72="","",IF(OR($K72="X",$K72="x"),coef_grant*COORD_DID_NAT*$Z72/10000,IF(OR($L72="X",$L72="x"),coef_grant*UPT_DID_NAT*$Z72/10000,IF(OR($M72="X",$M72="x"),coef_grant*MANAG_DID_NAT*$Z72/10000,IF(OR($N72="X",$N72="x"),coef_grant2*MEMBRU_DID_NAT*$Z72/10000/$AB72,""))))))</f>
        <v/>
      </c>
      <c r="Q72" s="779"/>
      <c r="R72" s="151" t="str">
        <f t="shared" si="2"/>
        <v/>
      </c>
      <c r="S72" s="36" t="str">
        <f t="shared" si="3"/>
        <v/>
      </c>
      <c r="T72" s="36" t="str">
        <f t="shared" si="4"/>
        <v/>
      </c>
      <c r="U72" s="36" t="str">
        <f t="shared" si="5"/>
        <v/>
      </c>
      <c r="V72" s="36" t="str">
        <f t="shared" si="6"/>
        <v/>
      </c>
      <c r="W72" s="36" t="str">
        <f t="shared" si="7"/>
        <v/>
      </c>
      <c r="X72" s="36" t="str">
        <f t="shared" si="8"/>
        <v/>
      </c>
      <c r="Y72" s="166" t="str">
        <f t="shared" si="9"/>
        <v/>
      </c>
      <c r="Z72" s="168" t="str">
        <f>IF(OR($B72="",$C72="",$E72="",$F72&gt;an_final,$F72=""),"",$G72/VLOOKUP($F72,Euro!$A:$C,3,FALSE))</f>
        <v/>
      </c>
      <c r="AA72" s="435" t="b">
        <f t="shared" si="10"/>
        <v>0</v>
      </c>
      <c r="AB72" s="222">
        <f t="shared" si="12"/>
        <v>1</v>
      </c>
    </row>
    <row r="73" spans="1:28" x14ac:dyDescent="0.25">
      <c r="A73" s="169">
        <v>64</v>
      </c>
      <c r="B73" s="118"/>
      <c r="C73" s="781"/>
      <c r="D73" s="120"/>
      <c r="E73" s="115"/>
      <c r="F73" s="152"/>
      <c r="G73" s="787" t="str">
        <f t="shared" si="11"/>
        <v/>
      </c>
      <c r="H73" s="41"/>
      <c r="I73" s="41"/>
      <c r="J73" s="160"/>
      <c r="K73" s="159"/>
      <c r="L73" s="40"/>
      <c r="M73" s="40"/>
      <c r="N73" s="160"/>
      <c r="O73" s="448" t="str">
        <f t="shared" si="1"/>
        <v/>
      </c>
      <c r="P73" s="196" t="str">
        <f>IF(OR($B73="",$C73="",$D73,$E73="",$F73="",$F73&gt;an_final,$AA73=FALSE),"",IF($G73="","",IF(OR($K73="X",$K73="x"),coef_grant*COORD_DID_NAT*$Z73/10000,IF(OR($L73="X",$L73="x"),coef_grant*UPT_DID_NAT*$Z73/10000,IF(OR($M73="X",$M73="x"),coef_grant*MANAG_DID_NAT*$Z73/10000,IF(OR($N73="X",$N73="x"),coef_grant2*MEMBRU_DID_NAT*$Z73/10000/$AB73,""))))))</f>
        <v/>
      </c>
      <c r="Q73" s="779"/>
      <c r="R73" s="151" t="str">
        <f t="shared" si="2"/>
        <v/>
      </c>
      <c r="S73" s="36" t="str">
        <f t="shared" si="3"/>
        <v/>
      </c>
      <c r="T73" s="36" t="str">
        <f t="shared" si="4"/>
        <v/>
      </c>
      <c r="U73" s="36" t="str">
        <f t="shared" si="5"/>
        <v/>
      </c>
      <c r="V73" s="36" t="str">
        <f t="shared" si="6"/>
        <v/>
      </c>
      <c r="W73" s="36" t="str">
        <f t="shared" si="7"/>
        <v/>
      </c>
      <c r="X73" s="36" t="str">
        <f t="shared" si="8"/>
        <v/>
      </c>
      <c r="Y73" s="166" t="str">
        <f t="shared" si="9"/>
        <v/>
      </c>
      <c r="Z73" s="168" t="str">
        <f>IF(OR($B73="",$C73="",$E73="",$F73&gt;an_final,$F73=""),"",$G73/VLOOKUP($F73,Euro!$A:$C,3,FALSE))</f>
        <v/>
      </c>
      <c r="AA73" s="435" t="b">
        <f t="shared" si="10"/>
        <v>0</v>
      </c>
      <c r="AB73" s="222">
        <f t="shared" si="12"/>
        <v>1</v>
      </c>
    </row>
    <row r="74" spans="1:28" x14ac:dyDescent="0.25">
      <c r="A74" s="169">
        <v>65</v>
      </c>
      <c r="B74" s="118"/>
      <c r="C74" s="781"/>
      <c r="D74" s="120"/>
      <c r="E74" s="115"/>
      <c r="F74" s="152"/>
      <c r="G74" s="787" t="str">
        <f t="shared" si="11"/>
        <v/>
      </c>
      <c r="H74" s="41"/>
      <c r="I74" s="41"/>
      <c r="J74" s="160"/>
      <c r="K74" s="159"/>
      <c r="L74" s="40"/>
      <c r="M74" s="40"/>
      <c r="N74" s="160"/>
      <c r="O74" s="448" t="str">
        <f t="shared" ref="O74:O137" si="13">IF(OR($B74="",$C74="",$D74,$E74="",$F74="",$F74&lt;an_initial,$F74&gt;an_final,$AA74=FALSE),"",IF($G74="","",IF(OR($K74="X",$K74="x"),coef_grant*COORD_DID_NAT*$Z74/10000,IF(OR($L74="X",$L74="x"),coef_grant*UPT_DID_NAT*$Z74/10000,IF(OR($M74="X",$M74="x"),coef_grant*MANAG_DID_NAT*$Z74/10000,IF(OR($N74="X",$N74="x"),coef_grant*MEMBRU_DID_NAT*$Z74/10000/$AB74,""))))))</f>
        <v/>
      </c>
      <c r="P74" s="196" t="str">
        <f>IF(OR($B74="",$C74="",$D74,$E74="",$F74="",$F74&gt;an_final,$AA74=FALSE),"",IF($G74="","",IF(OR($K74="X",$K74="x"),coef_grant*COORD_DID_NAT*$Z74/10000,IF(OR($L74="X",$L74="x"),coef_grant*UPT_DID_NAT*$Z74/10000,IF(OR($M74="X",$M74="x"),coef_grant*MANAG_DID_NAT*$Z74/10000,IF(OR($N74="X",$N74="x"),coef_grant2*MEMBRU_DID_NAT*$Z74/10000/$AB74,""))))))</f>
        <v/>
      </c>
      <c r="Q74" s="779"/>
      <c r="R74" s="151" t="str">
        <f t="shared" ref="R74:R137" si="14">IF(OR($B74="",$C74="",$E74="",$F74="",$F74&gt;an_final,$K74="",$AA74=FALSE),"",IF(OR($K74="X",$K74="x"),1,0))</f>
        <v/>
      </c>
      <c r="S74" s="36" t="str">
        <f t="shared" ref="S74:S137" si="15">IF(OR($B74="",$C74="",$E74="",$F74="",$F74&gt;an_final,$L74="",$AA74=FALSE),"",IF(OR($L74="X",$L74="x"),1,0))</f>
        <v/>
      </c>
      <c r="T74" s="36" t="str">
        <f t="shared" ref="T74:T137" si="16">IF(OR($B74="",$C74="",$E74="",$F74="",$F74&gt;an_final,$M74="",$AA74=FALSE),"",IF(OR($M74="X",$M74="x"),1,0))</f>
        <v/>
      </c>
      <c r="U74" s="36" t="str">
        <f t="shared" ref="U74:U137" si="17">IF(OR($B74="",$C74="",$E74="",$F74="",$F74&gt;an_final,$N74="",$AA74=FALSE),"",IF(OR($N74="X",$N74="x"),1,0))</f>
        <v/>
      </c>
      <c r="V74" s="36" t="str">
        <f t="shared" ref="V74:V137" si="18">IF(OR($F74&lt;an_initial,$F74&gt;an_final,$K74="",$AA74=FALSE),"",IF(OR($K74="X",$K74="x"),1,0))</f>
        <v/>
      </c>
      <c r="W74" s="36" t="str">
        <f t="shared" ref="W74:W137" si="19">IF(OR($F74&lt;an_initial,$F74&gt;an_final,$L74="",$AA74=FALSE),"",IF(OR($L74="X",$L74="x"),1,0))</f>
        <v/>
      </c>
      <c r="X74" s="36" t="str">
        <f t="shared" ref="X74:X137" si="20">IF(OR($F74&lt;an_initial,$F74&gt;an_final,$M74="",$AA74=FALSE),"",IF(OR($M74="X",$M74="x"),1,0))</f>
        <v/>
      </c>
      <c r="Y74" s="166" t="str">
        <f t="shared" ref="Y74:Y137" si="21">IF(OR($F74&lt;an_initial,$F74&gt;an_final,$N74="",$AA74=FALSE),"",IF(OR($N74="X",$N74="x"),1,0))</f>
        <v/>
      </c>
      <c r="Z74" s="168" t="str">
        <f>IF(OR($B74="",$C74="",$E74="",$F74&gt;an_final,$F74=""),"",$G74/VLOOKUP($F74,Euro!$A:$C,3,FALSE))</f>
        <v/>
      </c>
      <c r="AA74" s="435" t="b">
        <f t="shared" ref="AA74:AA137" si="22">IF(nume_candidat="",FALSE,ISNUMBER(SEARCH(nume_candidat,$B74)))</f>
        <v>0</v>
      </c>
      <c r="AB74" s="222">
        <f t="shared" si="12"/>
        <v>1</v>
      </c>
    </row>
    <row r="75" spans="1:28" x14ac:dyDescent="0.25">
      <c r="A75" s="169">
        <v>66</v>
      </c>
      <c r="B75" s="118"/>
      <c r="C75" s="781"/>
      <c r="D75" s="120"/>
      <c r="E75" s="115"/>
      <c r="F75" s="152"/>
      <c r="G75" s="787" t="str">
        <f t="shared" ref="G75:G138" si="23">IF(B75="","",(H75-I75)/(1-J75/100))</f>
        <v/>
      </c>
      <c r="H75" s="41"/>
      <c r="I75" s="41"/>
      <c r="J75" s="160"/>
      <c r="K75" s="159"/>
      <c r="L75" s="40"/>
      <c r="M75" s="40"/>
      <c r="N75" s="160"/>
      <c r="O75" s="448" t="str">
        <f t="shared" si="13"/>
        <v/>
      </c>
      <c r="P75" s="196" t="str">
        <f>IF(OR($B75="",$C75="",$D75,$E75="",$F75="",$F75&gt;an_final,$AA75=FALSE),"",IF($G75="","",IF(OR($K75="X",$K75="x"),coef_grant*COORD_DID_NAT*$Z75/10000,IF(OR($L75="X",$L75="x"),coef_grant*UPT_DID_NAT*$Z75/10000,IF(OR($M75="X",$M75="x"),coef_grant*MANAG_DID_NAT*$Z75/10000,IF(OR($N75="X",$N75="x"),coef_grant2*MEMBRU_DID_NAT*$Z75/10000/$AB75,""))))))</f>
        <v/>
      </c>
      <c r="Q75" s="779"/>
      <c r="R75" s="151" t="str">
        <f t="shared" si="14"/>
        <v/>
      </c>
      <c r="S75" s="36" t="str">
        <f t="shared" si="15"/>
        <v/>
      </c>
      <c r="T75" s="36" t="str">
        <f t="shared" si="16"/>
        <v/>
      </c>
      <c r="U75" s="36" t="str">
        <f t="shared" si="17"/>
        <v/>
      </c>
      <c r="V75" s="36" t="str">
        <f t="shared" si="18"/>
        <v/>
      </c>
      <c r="W75" s="36" t="str">
        <f t="shared" si="19"/>
        <v/>
      </c>
      <c r="X75" s="36" t="str">
        <f t="shared" si="20"/>
        <v/>
      </c>
      <c r="Y75" s="166" t="str">
        <f t="shared" si="21"/>
        <v/>
      </c>
      <c r="Z75" s="168" t="str">
        <f>IF(OR($B75="",$C75="",$E75="",$F75&gt;an_final,$F75=""),"",$G75/VLOOKUP($F75,Euro!$A:$C,3,FALSE))</f>
        <v/>
      </c>
      <c r="AA75" s="435" t="b">
        <f t="shared" si="22"/>
        <v>0</v>
      </c>
      <c r="AB75" s="222">
        <f t="shared" ref="AB75:AB138" si="24">LEN(B75)-LEN(SUBSTITUTE(B75,",",""))+1</f>
        <v>1</v>
      </c>
    </row>
    <row r="76" spans="1:28" x14ac:dyDescent="0.25">
      <c r="A76" s="169">
        <v>67</v>
      </c>
      <c r="B76" s="118"/>
      <c r="C76" s="781"/>
      <c r="D76" s="120"/>
      <c r="E76" s="115"/>
      <c r="F76" s="152"/>
      <c r="G76" s="787" t="str">
        <f t="shared" si="23"/>
        <v/>
      </c>
      <c r="H76" s="41"/>
      <c r="I76" s="41"/>
      <c r="J76" s="160"/>
      <c r="K76" s="159"/>
      <c r="L76" s="40"/>
      <c r="M76" s="40"/>
      <c r="N76" s="160"/>
      <c r="O76" s="448" t="str">
        <f t="shared" si="13"/>
        <v/>
      </c>
      <c r="P76" s="196" t="str">
        <f>IF(OR($B76="",$C76="",$D76,$E76="",$F76="",$F76&gt;an_final,$AA76=FALSE),"",IF($G76="","",IF(OR($K76="X",$K76="x"),coef_grant*COORD_DID_NAT*$Z76/10000,IF(OR($L76="X",$L76="x"),coef_grant*UPT_DID_NAT*$Z76/10000,IF(OR($M76="X",$M76="x"),coef_grant*MANAG_DID_NAT*$Z76/10000,IF(OR($N76="X",$N76="x"),coef_grant2*MEMBRU_DID_NAT*$Z76/10000/$AB76,""))))))</f>
        <v/>
      </c>
      <c r="Q76" s="779"/>
      <c r="R76" s="151" t="str">
        <f t="shared" si="14"/>
        <v/>
      </c>
      <c r="S76" s="36" t="str">
        <f t="shared" si="15"/>
        <v/>
      </c>
      <c r="T76" s="36" t="str">
        <f t="shared" si="16"/>
        <v/>
      </c>
      <c r="U76" s="36" t="str">
        <f t="shared" si="17"/>
        <v/>
      </c>
      <c r="V76" s="36" t="str">
        <f t="shared" si="18"/>
        <v/>
      </c>
      <c r="W76" s="36" t="str">
        <f t="shared" si="19"/>
        <v/>
      </c>
      <c r="X76" s="36" t="str">
        <f t="shared" si="20"/>
        <v/>
      </c>
      <c r="Y76" s="166" t="str">
        <f t="shared" si="21"/>
        <v/>
      </c>
      <c r="Z76" s="168" t="str">
        <f>IF(OR($B76="",$C76="",$E76="",$F76&gt;an_final,$F76=""),"",$G76/VLOOKUP($F76,Euro!$A:$C,3,FALSE))</f>
        <v/>
      </c>
      <c r="AA76" s="435" t="b">
        <f t="shared" si="22"/>
        <v>0</v>
      </c>
      <c r="AB76" s="222">
        <f t="shared" si="24"/>
        <v>1</v>
      </c>
    </row>
    <row r="77" spans="1:28" x14ac:dyDescent="0.25">
      <c r="A77" s="169">
        <v>68</v>
      </c>
      <c r="B77" s="118"/>
      <c r="C77" s="781"/>
      <c r="D77" s="120"/>
      <c r="E77" s="115"/>
      <c r="F77" s="152"/>
      <c r="G77" s="787" t="str">
        <f t="shared" si="23"/>
        <v/>
      </c>
      <c r="H77" s="41"/>
      <c r="I77" s="41"/>
      <c r="J77" s="160"/>
      <c r="K77" s="159"/>
      <c r="L77" s="40"/>
      <c r="M77" s="40"/>
      <c r="N77" s="160"/>
      <c r="O77" s="448" t="str">
        <f t="shared" si="13"/>
        <v/>
      </c>
      <c r="P77" s="196" t="str">
        <f>IF(OR($B77="",$C77="",$D77,$E77="",$F77="",$F77&gt;an_final,$AA77=FALSE),"",IF($G77="","",IF(OR($K77="X",$K77="x"),coef_grant*COORD_DID_NAT*$Z77/10000,IF(OR($L77="X",$L77="x"),coef_grant*UPT_DID_NAT*$Z77/10000,IF(OR($M77="X",$M77="x"),coef_grant*MANAG_DID_NAT*$Z77/10000,IF(OR($N77="X",$N77="x"),coef_grant2*MEMBRU_DID_NAT*$Z77/10000/$AB77,""))))))</f>
        <v/>
      </c>
      <c r="Q77" s="779"/>
      <c r="R77" s="151" t="str">
        <f t="shared" si="14"/>
        <v/>
      </c>
      <c r="S77" s="36" t="str">
        <f t="shared" si="15"/>
        <v/>
      </c>
      <c r="T77" s="36" t="str">
        <f t="shared" si="16"/>
        <v/>
      </c>
      <c r="U77" s="36" t="str">
        <f t="shared" si="17"/>
        <v/>
      </c>
      <c r="V77" s="36" t="str">
        <f t="shared" si="18"/>
        <v/>
      </c>
      <c r="W77" s="36" t="str">
        <f t="shared" si="19"/>
        <v/>
      </c>
      <c r="X77" s="36" t="str">
        <f t="shared" si="20"/>
        <v/>
      </c>
      <c r="Y77" s="166" t="str">
        <f t="shared" si="21"/>
        <v/>
      </c>
      <c r="Z77" s="168" t="str">
        <f>IF(OR($B77="",$C77="",$E77="",$F77&gt;an_final,$F77=""),"",$G77/VLOOKUP($F77,Euro!$A:$C,3,FALSE))</f>
        <v/>
      </c>
      <c r="AA77" s="435" t="b">
        <f t="shared" si="22"/>
        <v>0</v>
      </c>
      <c r="AB77" s="222">
        <f t="shared" si="24"/>
        <v>1</v>
      </c>
    </row>
    <row r="78" spans="1:28" x14ac:dyDescent="0.25">
      <c r="A78" s="169">
        <v>69</v>
      </c>
      <c r="B78" s="118"/>
      <c r="C78" s="781"/>
      <c r="D78" s="120"/>
      <c r="E78" s="115"/>
      <c r="F78" s="152"/>
      <c r="G78" s="787" t="str">
        <f t="shared" si="23"/>
        <v/>
      </c>
      <c r="H78" s="41"/>
      <c r="I78" s="41"/>
      <c r="J78" s="160"/>
      <c r="K78" s="159"/>
      <c r="L78" s="40"/>
      <c r="M78" s="40"/>
      <c r="N78" s="160"/>
      <c r="O78" s="448" t="str">
        <f t="shared" si="13"/>
        <v/>
      </c>
      <c r="P78" s="196" t="str">
        <f>IF(OR($B78="",$C78="",$D78,$E78="",$F78="",$F78&gt;an_final,$AA78=FALSE),"",IF($G78="","",IF(OR($K78="X",$K78="x"),coef_grant*COORD_DID_NAT*$Z78/10000,IF(OR($L78="X",$L78="x"),coef_grant*UPT_DID_NAT*$Z78/10000,IF(OR($M78="X",$M78="x"),coef_grant*MANAG_DID_NAT*$Z78/10000,IF(OR($N78="X",$N78="x"),coef_grant2*MEMBRU_DID_NAT*$Z78/10000/$AB78,""))))))</f>
        <v/>
      </c>
      <c r="Q78" s="779"/>
      <c r="R78" s="151" t="str">
        <f t="shared" si="14"/>
        <v/>
      </c>
      <c r="S78" s="36" t="str">
        <f t="shared" si="15"/>
        <v/>
      </c>
      <c r="T78" s="36" t="str">
        <f t="shared" si="16"/>
        <v/>
      </c>
      <c r="U78" s="36" t="str">
        <f t="shared" si="17"/>
        <v/>
      </c>
      <c r="V78" s="36" t="str">
        <f t="shared" si="18"/>
        <v/>
      </c>
      <c r="W78" s="36" t="str">
        <f t="shared" si="19"/>
        <v/>
      </c>
      <c r="X78" s="36" t="str">
        <f t="shared" si="20"/>
        <v/>
      </c>
      <c r="Y78" s="166" t="str">
        <f t="shared" si="21"/>
        <v/>
      </c>
      <c r="Z78" s="168" t="str">
        <f>IF(OR($B78="",$C78="",$E78="",$F78&gt;an_final,$F78=""),"",$G78/VLOOKUP($F78,Euro!$A:$C,3,FALSE))</f>
        <v/>
      </c>
      <c r="AA78" s="435" t="b">
        <f t="shared" si="22"/>
        <v>0</v>
      </c>
      <c r="AB78" s="222">
        <f t="shared" si="24"/>
        <v>1</v>
      </c>
    </row>
    <row r="79" spans="1:28" x14ac:dyDescent="0.25">
      <c r="A79" s="169">
        <v>70</v>
      </c>
      <c r="B79" s="118"/>
      <c r="C79" s="781"/>
      <c r="D79" s="120"/>
      <c r="E79" s="115"/>
      <c r="F79" s="152"/>
      <c r="G79" s="787" t="str">
        <f t="shared" si="23"/>
        <v/>
      </c>
      <c r="H79" s="41"/>
      <c r="I79" s="41"/>
      <c r="J79" s="160"/>
      <c r="K79" s="159"/>
      <c r="L79" s="40"/>
      <c r="M79" s="40"/>
      <c r="N79" s="160"/>
      <c r="O79" s="448" t="str">
        <f t="shared" si="13"/>
        <v/>
      </c>
      <c r="P79" s="196" t="str">
        <f>IF(OR($B79="",$C79="",$D79,$E79="",$F79="",$F79&gt;an_final,$AA79=FALSE),"",IF($G79="","",IF(OR($K79="X",$K79="x"),coef_grant*COORD_DID_NAT*$Z79/10000,IF(OR($L79="X",$L79="x"),coef_grant*UPT_DID_NAT*$Z79/10000,IF(OR($M79="X",$M79="x"),coef_grant*MANAG_DID_NAT*$Z79/10000,IF(OR($N79="X",$N79="x"),coef_grant2*MEMBRU_DID_NAT*$Z79/10000/$AB79,""))))))</f>
        <v/>
      </c>
      <c r="Q79" s="779"/>
      <c r="R79" s="151" t="str">
        <f t="shared" si="14"/>
        <v/>
      </c>
      <c r="S79" s="36" t="str">
        <f t="shared" si="15"/>
        <v/>
      </c>
      <c r="T79" s="36" t="str">
        <f t="shared" si="16"/>
        <v/>
      </c>
      <c r="U79" s="36" t="str">
        <f t="shared" si="17"/>
        <v/>
      </c>
      <c r="V79" s="36" t="str">
        <f t="shared" si="18"/>
        <v/>
      </c>
      <c r="W79" s="36" t="str">
        <f t="shared" si="19"/>
        <v/>
      </c>
      <c r="X79" s="36" t="str">
        <f t="shared" si="20"/>
        <v/>
      </c>
      <c r="Y79" s="166" t="str">
        <f t="shared" si="21"/>
        <v/>
      </c>
      <c r="Z79" s="168" t="str">
        <f>IF(OR($B79="",$C79="",$E79="",$F79&gt;an_final,$F79=""),"",$G79/VLOOKUP($F79,Euro!$A:$C,3,FALSE))</f>
        <v/>
      </c>
      <c r="AA79" s="435" t="b">
        <f t="shared" si="22"/>
        <v>0</v>
      </c>
      <c r="AB79" s="222">
        <f t="shared" si="24"/>
        <v>1</v>
      </c>
    </row>
    <row r="80" spans="1:28" x14ac:dyDescent="0.25">
      <c r="A80" s="169">
        <v>71</v>
      </c>
      <c r="B80" s="118"/>
      <c r="C80" s="781"/>
      <c r="D80" s="120"/>
      <c r="E80" s="115"/>
      <c r="F80" s="152"/>
      <c r="G80" s="787" t="str">
        <f t="shared" si="23"/>
        <v/>
      </c>
      <c r="H80" s="41"/>
      <c r="I80" s="41"/>
      <c r="J80" s="160"/>
      <c r="K80" s="159"/>
      <c r="L80" s="40"/>
      <c r="M80" s="40"/>
      <c r="N80" s="160"/>
      <c r="O80" s="448" t="str">
        <f t="shared" si="13"/>
        <v/>
      </c>
      <c r="P80" s="196" t="str">
        <f>IF(OR($B80="",$C80="",$D80,$E80="",$F80="",$F80&gt;an_final,$AA80=FALSE),"",IF($G80="","",IF(OR($K80="X",$K80="x"),coef_grant*COORD_DID_NAT*$Z80/10000,IF(OR($L80="X",$L80="x"),coef_grant*UPT_DID_NAT*$Z80/10000,IF(OR($M80="X",$M80="x"),coef_grant*MANAG_DID_NAT*$Z80/10000,IF(OR($N80="X",$N80="x"),coef_grant2*MEMBRU_DID_NAT*$Z80/10000/$AB80,""))))))</f>
        <v/>
      </c>
      <c r="Q80" s="779"/>
      <c r="R80" s="151" t="str">
        <f t="shared" si="14"/>
        <v/>
      </c>
      <c r="S80" s="36" t="str">
        <f t="shared" si="15"/>
        <v/>
      </c>
      <c r="T80" s="36" t="str">
        <f t="shared" si="16"/>
        <v/>
      </c>
      <c r="U80" s="36" t="str">
        <f t="shared" si="17"/>
        <v/>
      </c>
      <c r="V80" s="36" t="str">
        <f t="shared" si="18"/>
        <v/>
      </c>
      <c r="W80" s="36" t="str">
        <f t="shared" si="19"/>
        <v/>
      </c>
      <c r="X80" s="36" t="str">
        <f t="shared" si="20"/>
        <v/>
      </c>
      <c r="Y80" s="166" t="str">
        <f t="shared" si="21"/>
        <v/>
      </c>
      <c r="Z80" s="168" t="str">
        <f>IF(OR($B80="",$C80="",$E80="",$F80&gt;an_final,$F80=""),"",$G80/VLOOKUP($F80,Euro!$A:$C,3,FALSE))</f>
        <v/>
      </c>
      <c r="AA80" s="435" t="b">
        <f t="shared" si="22"/>
        <v>0</v>
      </c>
      <c r="AB80" s="222">
        <f t="shared" si="24"/>
        <v>1</v>
      </c>
    </row>
    <row r="81" spans="1:28" x14ac:dyDescent="0.25">
      <c r="A81" s="169">
        <v>72</v>
      </c>
      <c r="B81" s="118"/>
      <c r="C81" s="781"/>
      <c r="D81" s="120"/>
      <c r="E81" s="115"/>
      <c r="F81" s="152"/>
      <c r="G81" s="787" t="str">
        <f t="shared" si="23"/>
        <v/>
      </c>
      <c r="H81" s="41"/>
      <c r="I81" s="41"/>
      <c r="J81" s="160"/>
      <c r="K81" s="159"/>
      <c r="L81" s="40"/>
      <c r="M81" s="40"/>
      <c r="N81" s="160"/>
      <c r="O81" s="448" t="str">
        <f t="shared" si="13"/>
        <v/>
      </c>
      <c r="P81" s="196" t="str">
        <f>IF(OR($B81="",$C81="",$D81,$E81="",$F81="",$F81&gt;an_final,$AA81=FALSE),"",IF($G81="","",IF(OR($K81="X",$K81="x"),coef_grant*COORD_DID_NAT*$Z81/10000,IF(OR($L81="X",$L81="x"),coef_grant*UPT_DID_NAT*$Z81/10000,IF(OR($M81="X",$M81="x"),coef_grant*MANAG_DID_NAT*$Z81/10000,IF(OR($N81="X",$N81="x"),coef_grant2*MEMBRU_DID_NAT*$Z81/10000/$AB81,""))))))</f>
        <v/>
      </c>
      <c r="Q81" s="779"/>
      <c r="R81" s="151" t="str">
        <f t="shared" si="14"/>
        <v/>
      </c>
      <c r="S81" s="36" t="str">
        <f t="shared" si="15"/>
        <v/>
      </c>
      <c r="T81" s="36" t="str">
        <f t="shared" si="16"/>
        <v/>
      </c>
      <c r="U81" s="36" t="str">
        <f t="shared" si="17"/>
        <v/>
      </c>
      <c r="V81" s="36" t="str">
        <f t="shared" si="18"/>
        <v/>
      </c>
      <c r="W81" s="36" t="str">
        <f t="shared" si="19"/>
        <v/>
      </c>
      <c r="X81" s="36" t="str">
        <f t="shared" si="20"/>
        <v/>
      </c>
      <c r="Y81" s="166" t="str">
        <f t="shared" si="21"/>
        <v/>
      </c>
      <c r="Z81" s="168" t="str">
        <f>IF(OR($B81="",$C81="",$E81="",$F81&gt;an_final,$F81=""),"",$G81/VLOOKUP($F81,Euro!$A:$C,3,FALSE))</f>
        <v/>
      </c>
      <c r="AA81" s="435" t="b">
        <f t="shared" si="22"/>
        <v>0</v>
      </c>
      <c r="AB81" s="222">
        <f t="shared" si="24"/>
        <v>1</v>
      </c>
    </row>
    <row r="82" spans="1:28" x14ac:dyDescent="0.25">
      <c r="A82" s="169">
        <v>73</v>
      </c>
      <c r="B82" s="118"/>
      <c r="C82" s="781"/>
      <c r="D82" s="120"/>
      <c r="E82" s="115"/>
      <c r="F82" s="152"/>
      <c r="G82" s="787" t="str">
        <f t="shared" si="23"/>
        <v/>
      </c>
      <c r="H82" s="41"/>
      <c r="I82" s="41"/>
      <c r="J82" s="160"/>
      <c r="K82" s="159"/>
      <c r="L82" s="40"/>
      <c r="M82" s="40"/>
      <c r="N82" s="160"/>
      <c r="O82" s="448" t="str">
        <f t="shared" si="13"/>
        <v/>
      </c>
      <c r="P82" s="196" t="str">
        <f>IF(OR($B82="",$C82="",$D82,$E82="",$F82="",$F82&gt;an_final,$AA82=FALSE),"",IF($G82="","",IF(OR($K82="X",$K82="x"),coef_grant*COORD_DID_NAT*$Z82/10000,IF(OR($L82="X",$L82="x"),coef_grant*UPT_DID_NAT*$Z82/10000,IF(OR($M82="X",$M82="x"),coef_grant*MANAG_DID_NAT*$Z82/10000,IF(OR($N82="X",$N82="x"),coef_grant2*MEMBRU_DID_NAT*$Z82/10000/$AB82,""))))))</f>
        <v/>
      </c>
      <c r="Q82" s="779"/>
      <c r="R82" s="151" t="str">
        <f t="shared" si="14"/>
        <v/>
      </c>
      <c r="S82" s="36" t="str">
        <f t="shared" si="15"/>
        <v/>
      </c>
      <c r="T82" s="36" t="str">
        <f t="shared" si="16"/>
        <v/>
      </c>
      <c r="U82" s="36" t="str">
        <f t="shared" si="17"/>
        <v/>
      </c>
      <c r="V82" s="36" t="str">
        <f t="shared" si="18"/>
        <v/>
      </c>
      <c r="W82" s="36" t="str">
        <f t="shared" si="19"/>
        <v/>
      </c>
      <c r="X82" s="36" t="str">
        <f t="shared" si="20"/>
        <v/>
      </c>
      <c r="Y82" s="166" t="str">
        <f t="shared" si="21"/>
        <v/>
      </c>
      <c r="Z82" s="168" t="str">
        <f>IF(OR($B82="",$C82="",$E82="",$F82&gt;an_final,$F82=""),"",$G82/VLOOKUP($F82,Euro!$A:$C,3,FALSE))</f>
        <v/>
      </c>
      <c r="AA82" s="435" t="b">
        <f t="shared" si="22"/>
        <v>0</v>
      </c>
      <c r="AB82" s="222">
        <f t="shared" si="24"/>
        <v>1</v>
      </c>
    </row>
    <row r="83" spans="1:28" x14ac:dyDescent="0.25">
      <c r="A83" s="169">
        <v>74</v>
      </c>
      <c r="B83" s="118"/>
      <c r="C83" s="781"/>
      <c r="D83" s="120"/>
      <c r="E83" s="115"/>
      <c r="F83" s="152"/>
      <c r="G83" s="787" t="str">
        <f t="shared" si="23"/>
        <v/>
      </c>
      <c r="H83" s="41"/>
      <c r="I83" s="41"/>
      <c r="J83" s="160"/>
      <c r="K83" s="159"/>
      <c r="L83" s="40"/>
      <c r="M83" s="40"/>
      <c r="N83" s="160"/>
      <c r="O83" s="448" t="str">
        <f t="shared" si="13"/>
        <v/>
      </c>
      <c r="P83" s="196" t="str">
        <f>IF(OR($B83="",$C83="",$D83,$E83="",$F83="",$F83&gt;an_final,$AA83=FALSE),"",IF($G83="","",IF(OR($K83="X",$K83="x"),coef_grant*COORD_DID_NAT*$Z83/10000,IF(OR($L83="X",$L83="x"),coef_grant*UPT_DID_NAT*$Z83/10000,IF(OR($M83="X",$M83="x"),coef_grant*MANAG_DID_NAT*$Z83/10000,IF(OR($N83="X",$N83="x"),coef_grant2*MEMBRU_DID_NAT*$Z83/10000/$AB83,""))))))</f>
        <v/>
      </c>
      <c r="Q83" s="779"/>
      <c r="R83" s="151" t="str">
        <f t="shared" si="14"/>
        <v/>
      </c>
      <c r="S83" s="36" t="str">
        <f t="shared" si="15"/>
        <v/>
      </c>
      <c r="T83" s="36" t="str">
        <f t="shared" si="16"/>
        <v/>
      </c>
      <c r="U83" s="36" t="str">
        <f t="shared" si="17"/>
        <v/>
      </c>
      <c r="V83" s="36" t="str">
        <f t="shared" si="18"/>
        <v/>
      </c>
      <c r="W83" s="36" t="str">
        <f t="shared" si="19"/>
        <v/>
      </c>
      <c r="X83" s="36" t="str">
        <f t="shared" si="20"/>
        <v/>
      </c>
      <c r="Y83" s="166" t="str">
        <f t="shared" si="21"/>
        <v/>
      </c>
      <c r="Z83" s="168" t="str">
        <f>IF(OR($B83="",$C83="",$E83="",$F83&gt;an_final,$F83=""),"",$G83/VLOOKUP($F83,Euro!$A:$C,3,FALSE))</f>
        <v/>
      </c>
      <c r="AA83" s="435" t="b">
        <f t="shared" si="22"/>
        <v>0</v>
      </c>
      <c r="AB83" s="222">
        <f t="shared" si="24"/>
        <v>1</v>
      </c>
    </row>
    <row r="84" spans="1:28" x14ac:dyDescent="0.25">
      <c r="A84" s="169">
        <v>75</v>
      </c>
      <c r="B84" s="118"/>
      <c r="C84" s="781"/>
      <c r="D84" s="120"/>
      <c r="E84" s="115"/>
      <c r="F84" s="152"/>
      <c r="G84" s="787" t="str">
        <f t="shared" si="23"/>
        <v/>
      </c>
      <c r="H84" s="41"/>
      <c r="I84" s="41"/>
      <c r="J84" s="160"/>
      <c r="K84" s="159"/>
      <c r="L84" s="40"/>
      <c r="M84" s="40"/>
      <c r="N84" s="160"/>
      <c r="O84" s="448" t="str">
        <f t="shared" si="13"/>
        <v/>
      </c>
      <c r="P84" s="196" t="str">
        <f>IF(OR($B84="",$C84="",$D84,$E84="",$F84="",$F84&gt;an_final,$AA84=FALSE),"",IF($G84="","",IF(OR($K84="X",$K84="x"),coef_grant*COORD_DID_NAT*$Z84/10000,IF(OR($L84="X",$L84="x"),coef_grant*UPT_DID_NAT*$Z84/10000,IF(OR($M84="X",$M84="x"),coef_grant*MANAG_DID_NAT*$Z84/10000,IF(OR($N84="X",$N84="x"),coef_grant2*MEMBRU_DID_NAT*$Z84/10000/$AB84,""))))))</f>
        <v/>
      </c>
      <c r="Q84" s="779"/>
      <c r="R84" s="151" t="str">
        <f t="shared" si="14"/>
        <v/>
      </c>
      <c r="S84" s="36" t="str">
        <f t="shared" si="15"/>
        <v/>
      </c>
      <c r="T84" s="36" t="str">
        <f t="shared" si="16"/>
        <v/>
      </c>
      <c r="U84" s="36" t="str">
        <f t="shared" si="17"/>
        <v/>
      </c>
      <c r="V84" s="36" t="str">
        <f t="shared" si="18"/>
        <v/>
      </c>
      <c r="W84" s="36" t="str">
        <f t="shared" si="19"/>
        <v/>
      </c>
      <c r="X84" s="36" t="str">
        <f t="shared" si="20"/>
        <v/>
      </c>
      <c r="Y84" s="166" t="str">
        <f t="shared" si="21"/>
        <v/>
      </c>
      <c r="Z84" s="168" t="str">
        <f>IF(OR($B84="",$C84="",$E84="",$F84&gt;an_final,$F84=""),"",$G84/VLOOKUP($F84,Euro!$A:$C,3,FALSE))</f>
        <v/>
      </c>
      <c r="AA84" s="435" t="b">
        <f t="shared" si="22"/>
        <v>0</v>
      </c>
      <c r="AB84" s="222">
        <f t="shared" si="24"/>
        <v>1</v>
      </c>
    </row>
    <row r="85" spans="1:28" x14ac:dyDescent="0.25">
      <c r="A85" s="169">
        <v>76</v>
      </c>
      <c r="B85" s="118"/>
      <c r="C85" s="781"/>
      <c r="D85" s="120"/>
      <c r="E85" s="115"/>
      <c r="F85" s="152"/>
      <c r="G85" s="787" t="str">
        <f t="shared" si="23"/>
        <v/>
      </c>
      <c r="H85" s="41"/>
      <c r="I85" s="41"/>
      <c r="J85" s="160"/>
      <c r="K85" s="159"/>
      <c r="L85" s="40"/>
      <c r="M85" s="40"/>
      <c r="N85" s="160"/>
      <c r="O85" s="448" t="str">
        <f t="shared" si="13"/>
        <v/>
      </c>
      <c r="P85" s="196" t="str">
        <f>IF(OR($B85="",$C85="",$D85,$E85="",$F85="",$F85&gt;an_final,$AA85=FALSE),"",IF($G85="","",IF(OR($K85="X",$K85="x"),coef_grant*COORD_DID_NAT*$Z85/10000,IF(OR($L85="X",$L85="x"),coef_grant*UPT_DID_NAT*$Z85/10000,IF(OR($M85="X",$M85="x"),coef_grant*MANAG_DID_NAT*$Z85/10000,IF(OR($N85="X",$N85="x"),coef_grant2*MEMBRU_DID_NAT*$Z85/10000/$AB85,""))))))</f>
        <v/>
      </c>
      <c r="Q85" s="779"/>
      <c r="R85" s="151" t="str">
        <f t="shared" si="14"/>
        <v/>
      </c>
      <c r="S85" s="36" t="str">
        <f t="shared" si="15"/>
        <v/>
      </c>
      <c r="T85" s="36" t="str">
        <f t="shared" si="16"/>
        <v/>
      </c>
      <c r="U85" s="36" t="str">
        <f t="shared" si="17"/>
        <v/>
      </c>
      <c r="V85" s="36" t="str">
        <f t="shared" si="18"/>
        <v/>
      </c>
      <c r="W85" s="36" t="str">
        <f t="shared" si="19"/>
        <v/>
      </c>
      <c r="X85" s="36" t="str">
        <f t="shared" si="20"/>
        <v/>
      </c>
      <c r="Y85" s="166" t="str">
        <f t="shared" si="21"/>
        <v/>
      </c>
      <c r="Z85" s="168" t="str">
        <f>IF(OR($B85="",$C85="",$E85="",$F85&gt;an_final,$F85=""),"",$G85/VLOOKUP($F85,Euro!$A:$C,3,FALSE))</f>
        <v/>
      </c>
      <c r="AA85" s="435" t="b">
        <f t="shared" si="22"/>
        <v>0</v>
      </c>
      <c r="AB85" s="222">
        <f t="shared" si="24"/>
        <v>1</v>
      </c>
    </row>
    <row r="86" spans="1:28" x14ac:dyDescent="0.25">
      <c r="A86" s="169">
        <v>77</v>
      </c>
      <c r="B86" s="118"/>
      <c r="C86" s="781"/>
      <c r="D86" s="120"/>
      <c r="E86" s="115"/>
      <c r="F86" s="152"/>
      <c r="G86" s="787" t="str">
        <f t="shared" si="23"/>
        <v/>
      </c>
      <c r="H86" s="41"/>
      <c r="I86" s="41"/>
      <c r="J86" s="160"/>
      <c r="K86" s="159"/>
      <c r="L86" s="40"/>
      <c r="M86" s="40"/>
      <c r="N86" s="160"/>
      <c r="O86" s="448" t="str">
        <f t="shared" si="13"/>
        <v/>
      </c>
      <c r="P86" s="196" t="str">
        <f>IF(OR($B86="",$C86="",$D86,$E86="",$F86="",$F86&gt;an_final,$AA86=FALSE),"",IF($G86="","",IF(OR($K86="X",$K86="x"),coef_grant*COORD_DID_NAT*$Z86/10000,IF(OR($L86="X",$L86="x"),coef_grant*UPT_DID_NAT*$Z86/10000,IF(OR($M86="X",$M86="x"),coef_grant*MANAG_DID_NAT*$Z86/10000,IF(OR($N86="X",$N86="x"),coef_grant2*MEMBRU_DID_NAT*$Z86/10000/$AB86,""))))))</f>
        <v/>
      </c>
      <c r="Q86" s="779"/>
      <c r="R86" s="151" t="str">
        <f t="shared" si="14"/>
        <v/>
      </c>
      <c r="S86" s="36" t="str">
        <f t="shared" si="15"/>
        <v/>
      </c>
      <c r="T86" s="36" t="str">
        <f t="shared" si="16"/>
        <v/>
      </c>
      <c r="U86" s="36" t="str">
        <f t="shared" si="17"/>
        <v/>
      </c>
      <c r="V86" s="36" t="str">
        <f t="shared" si="18"/>
        <v/>
      </c>
      <c r="W86" s="36" t="str">
        <f t="shared" si="19"/>
        <v/>
      </c>
      <c r="X86" s="36" t="str">
        <f t="shared" si="20"/>
        <v/>
      </c>
      <c r="Y86" s="166" t="str">
        <f t="shared" si="21"/>
        <v/>
      </c>
      <c r="Z86" s="168" t="str">
        <f>IF(OR($B86="",$C86="",$E86="",$F86&gt;an_final,$F86=""),"",$G86/VLOOKUP($F86,Euro!$A:$C,3,FALSE))</f>
        <v/>
      </c>
      <c r="AA86" s="435" t="b">
        <f t="shared" si="22"/>
        <v>0</v>
      </c>
      <c r="AB86" s="222">
        <f t="shared" si="24"/>
        <v>1</v>
      </c>
    </row>
    <row r="87" spans="1:28" x14ac:dyDescent="0.25">
      <c r="A87" s="169">
        <v>78</v>
      </c>
      <c r="B87" s="118"/>
      <c r="C87" s="781"/>
      <c r="D87" s="120"/>
      <c r="E87" s="115"/>
      <c r="F87" s="152"/>
      <c r="G87" s="787" t="str">
        <f t="shared" si="23"/>
        <v/>
      </c>
      <c r="H87" s="41"/>
      <c r="I87" s="41"/>
      <c r="J87" s="160"/>
      <c r="K87" s="159"/>
      <c r="L87" s="40"/>
      <c r="M87" s="40"/>
      <c r="N87" s="160"/>
      <c r="O87" s="448" t="str">
        <f t="shared" si="13"/>
        <v/>
      </c>
      <c r="P87" s="196" t="str">
        <f>IF(OR($B87="",$C87="",$D87,$E87="",$F87="",$F87&gt;an_final,$AA87=FALSE),"",IF($G87="","",IF(OR($K87="X",$K87="x"),coef_grant*COORD_DID_NAT*$Z87/10000,IF(OR($L87="X",$L87="x"),coef_grant*UPT_DID_NAT*$Z87/10000,IF(OR($M87="X",$M87="x"),coef_grant*MANAG_DID_NAT*$Z87/10000,IF(OR($N87="X",$N87="x"),coef_grant2*MEMBRU_DID_NAT*$Z87/10000/$AB87,""))))))</f>
        <v/>
      </c>
      <c r="Q87" s="779"/>
      <c r="R87" s="151" t="str">
        <f t="shared" si="14"/>
        <v/>
      </c>
      <c r="S87" s="36" t="str">
        <f t="shared" si="15"/>
        <v/>
      </c>
      <c r="T87" s="36" t="str">
        <f t="shared" si="16"/>
        <v/>
      </c>
      <c r="U87" s="36" t="str">
        <f t="shared" si="17"/>
        <v/>
      </c>
      <c r="V87" s="36" t="str">
        <f t="shared" si="18"/>
        <v/>
      </c>
      <c r="W87" s="36" t="str">
        <f t="shared" si="19"/>
        <v/>
      </c>
      <c r="X87" s="36" t="str">
        <f t="shared" si="20"/>
        <v/>
      </c>
      <c r="Y87" s="166" t="str">
        <f t="shared" si="21"/>
        <v/>
      </c>
      <c r="Z87" s="168" t="str">
        <f>IF(OR($B87="",$C87="",$E87="",$F87&gt;an_final,$F87=""),"",$G87/VLOOKUP($F87,Euro!$A:$C,3,FALSE))</f>
        <v/>
      </c>
      <c r="AA87" s="435" t="b">
        <f t="shared" si="22"/>
        <v>0</v>
      </c>
      <c r="AB87" s="222">
        <f t="shared" si="24"/>
        <v>1</v>
      </c>
    </row>
    <row r="88" spans="1:28" x14ac:dyDescent="0.25">
      <c r="A88" s="169">
        <v>79</v>
      </c>
      <c r="B88" s="118"/>
      <c r="C88" s="781"/>
      <c r="D88" s="120"/>
      <c r="E88" s="115"/>
      <c r="F88" s="152"/>
      <c r="G88" s="787" t="str">
        <f t="shared" si="23"/>
        <v/>
      </c>
      <c r="H88" s="41"/>
      <c r="I88" s="41"/>
      <c r="J88" s="160"/>
      <c r="K88" s="159"/>
      <c r="L88" s="40"/>
      <c r="M88" s="40"/>
      <c r="N88" s="160"/>
      <c r="O88" s="448" t="str">
        <f t="shared" si="13"/>
        <v/>
      </c>
      <c r="P88" s="196" t="str">
        <f>IF(OR($B88="",$C88="",$D88,$E88="",$F88="",$F88&gt;an_final,$AA88=FALSE),"",IF($G88="","",IF(OR($K88="X",$K88="x"),coef_grant*COORD_DID_NAT*$Z88/10000,IF(OR($L88="X",$L88="x"),coef_grant*UPT_DID_NAT*$Z88/10000,IF(OR($M88="X",$M88="x"),coef_grant*MANAG_DID_NAT*$Z88/10000,IF(OR($N88="X",$N88="x"),coef_grant2*MEMBRU_DID_NAT*$Z88/10000/$AB88,""))))))</f>
        <v/>
      </c>
      <c r="Q88" s="779"/>
      <c r="R88" s="151" t="str">
        <f t="shared" si="14"/>
        <v/>
      </c>
      <c r="S88" s="36" t="str">
        <f t="shared" si="15"/>
        <v/>
      </c>
      <c r="T88" s="36" t="str">
        <f t="shared" si="16"/>
        <v/>
      </c>
      <c r="U88" s="36" t="str">
        <f t="shared" si="17"/>
        <v/>
      </c>
      <c r="V88" s="36" t="str">
        <f t="shared" si="18"/>
        <v/>
      </c>
      <c r="W88" s="36" t="str">
        <f t="shared" si="19"/>
        <v/>
      </c>
      <c r="X88" s="36" t="str">
        <f t="shared" si="20"/>
        <v/>
      </c>
      <c r="Y88" s="166" t="str">
        <f t="shared" si="21"/>
        <v/>
      </c>
      <c r="Z88" s="168" t="str">
        <f>IF(OR($B88="",$C88="",$E88="",$F88&gt;an_final,$F88=""),"",$G88/VLOOKUP($F88,Euro!$A:$C,3,FALSE))</f>
        <v/>
      </c>
      <c r="AA88" s="435" t="b">
        <f t="shared" si="22"/>
        <v>0</v>
      </c>
      <c r="AB88" s="222">
        <f t="shared" si="24"/>
        <v>1</v>
      </c>
    </row>
    <row r="89" spans="1:28" x14ac:dyDescent="0.25">
      <c r="A89" s="169">
        <v>80</v>
      </c>
      <c r="B89" s="118"/>
      <c r="C89" s="781"/>
      <c r="D89" s="120"/>
      <c r="E89" s="115"/>
      <c r="F89" s="152"/>
      <c r="G89" s="787" t="str">
        <f t="shared" si="23"/>
        <v/>
      </c>
      <c r="H89" s="41"/>
      <c r="I89" s="41"/>
      <c r="J89" s="160"/>
      <c r="K89" s="159"/>
      <c r="L89" s="40"/>
      <c r="M89" s="40"/>
      <c r="N89" s="160"/>
      <c r="O89" s="448" t="str">
        <f t="shared" si="13"/>
        <v/>
      </c>
      <c r="P89" s="196" t="str">
        <f>IF(OR($B89="",$C89="",$D89,$E89="",$F89="",$F89&gt;an_final,$AA89=FALSE),"",IF($G89="","",IF(OR($K89="X",$K89="x"),coef_grant*COORD_DID_NAT*$Z89/10000,IF(OR($L89="X",$L89="x"),coef_grant*UPT_DID_NAT*$Z89/10000,IF(OR($M89="X",$M89="x"),coef_grant*MANAG_DID_NAT*$Z89/10000,IF(OR($N89="X",$N89="x"),coef_grant2*MEMBRU_DID_NAT*$Z89/10000/$AB89,""))))))</f>
        <v/>
      </c>
      <c r="Q89" s="779"/>
      <c r="R89" s="151" t="str">
        <f t="shared" si="14"/>
        <v/>
      </c>
      <c r="S89" s="36" t="str">
        <f t="shared" si="15"/>
        <v/>
      </c>
      <c r="T89" s="36" t="str">
        <f t="shared" si="16"/>
        <v/>
      </c>
      <c r="U89" s="36" t="str">
        <f t="shared" si="17"/>
        <v/>
      </c>
      <c r="V89" s="36" t="str">
        <f t="shared" si="18"/>
        <v/>
      </c>
      <c r="W89" s="36" t="str">
        <f t="shared" si="19"/>
        <v/>
      </c>
      <c r="X89" s="36" t="str">
        <f t="shared" si="20"/>
        <v/>
      </c>
      <c r="Y89" s="166" t="str">
        <f t="shared" si="21"/>
        <v/>
      </c>
      <c r="Z89" s="168" t="str">
        <f>IF(OR($B89="",$C89="",$E89="",$F89&gt;an_final,$F89=""),"",$G89/VLOOKUP($F89,Euro!$A:$C,3,FALSE))</f>
        <v/>
      </c>
      <c r="AA89" s="435" t="b">
        <f t="shared" si="22"/>
        <v>0</v>
      </c>
      <c r="AB89" s="222">
        <f t="shared" si="24"/>
        <v>1</v>
      </c>
    </row>
    <row r="90" spans="1:28" x14ac:dyDescent="0.25">
      <c r="A90" s="169">
        <v>81</v>
      </c>
      <c r="B90" s="118"/>
      <c r="C90" s="781"/>
      <c r="D90" s="120"/>
      <c r="E90" s="115"/>
      <c r="F90" s="152"/>
      <c r="G90" s="787" t="str">
        <f t="shared" si="23"/>
        <v/>
      </c>
      <c r="H90" s="41"/>
      <c r="I90" s="41"/>
      <c r="J90" s="160"/>
      <c r="K90" s="159"/>
      <c r="L90" s="40"/>
      <c r="M90" s="40"/>
      <c r="N90" s="160"/>
      <c r="O90" s="448" t="str">
        <f t="shared" si="13"/>
        <v/>
      </c>
      <c r="P90" s="196" t="str">
        <f>IF(OR($B90="",$C90="",$D90,$E90="",$F90="",$F90&gt;an_final,$AA90=FALSE),"",IF($G90="","",IF(OR($K90="X",$K90="x"),coef_grant*COORD_DID_NAT*$Z90/10000,IF(OR($L90="X",$L90="x"),coef_grant*UPT_DID_NAT*$Z90/10000,IF(OR($M90="X",$M90="x"),coef_grant*MANAG_DID_NAT*$Z90/10000,IF(OR($N90="X",$N90="x"),coef_grant2*MEMBRU_DID_NAT*$Z90/10000/$AB90,""))))))</f>
        <v/>
      </c>
      <c r="Q90" s="779"/>
      <c r="R90" s="151" t="str">
        <f t="shared" si="14"/>
        <v/>
      </c>
      <c r="S90" s="36" t="str">
        <f t="shared" si="15"/>
        <v/>
      </c>
      <c r="T90" s="36" t="str">
        <f t="shared" si="16"/>
        <v/>
      </c>
      <c r="U90" s="36" t="str">
        <f t="shared" si="17"/>
        <v/>
      </c>
      <c r="V90" s="36" t="str">
        <f t="shared" si="18"/>
        <v/>
      </c>
      <c r="W90" s="36" t="str">
        <f t="shared" si="19"/>
        <v/>
      </c>
      <c r="X90" s="36" t="str">
        <f t="shared" si="20"/>
        <v/>
      </c>
      <c r="Y90" s="166" t="str">
        <f t="shared" si="21"/>
        <v/>
      </c>
      <c r="Z90" s="168" t="str">
        <f>IF(OR($B90="",$C90="",$E90="",$F90&gt;an_final,$F90=""),"",$G90/VLOOKUP($F90,Euro!$A:$C,3,FALSE))</f>
        <v/>
      </c>
      <c r="AA90" s="435" t="b">
        <f t="shared" si="22"/>
        <v>0</v>
      </c>
      <c r="AB90" s="222">
        <f t="shared" si="24"/>
        <v>1</v>
      </c>
    </row>
    <row r="91" spans="1:28" x14ac:dyDescent="0.25">
      <c r="A91" s="169">
        <v>82</v>
      </c>
      <c r="B91" s="118"/>
      <c r="C91" s="781"/>
      <c r="D91" s="120"/>
      <c r="E91" s="115"/>
      <c r="F91" s="152"/>
      <c r="G91" s="787" t="str">
        <f t="shared" si="23"/>
        <v/>
      </c>
      <c r="H91" s="41"/>
      <c r="I91" s="41"/>
      <c r="J91" s="160"/>
      <c r="K91" s="159"/>
      <c r="L91" s="40"/>
      <c r="M91" s="40"/>
      <c r="N91" s="160"/>
      <c r="O91" s="448" t="str">
        <f t="shared" si="13"/>
        <v/>
      </c>
      <c r="P91" s="196" t="str">
        <f>IF(OR($B91="",$C91="",$D91,$E91="",$F91="",$F91&gt;an_final,$AA91=FALSE),"",IF($G91="","",IF(OR($K91="X",$K91="x"),coef_grant*COORD_DID_NAT*$Z91/10000,IF(OR($L91="X",$L91="x"),coef_grant*UPT_DID_NAT*$Z91/10000,IF(OR($M91="X",$M91="x"),coef_grant*MANAG_DID_NAT*$Z91/10000,IF(OR($N91="X",$N91="x"),coef_grant2*MEMBRU_DID_NAT*$Z91/10000/$AB91,""))))))</f>
        <v/>
      </c>
      <c r="Q91" s="779"/>
      <c r="R91" s="151" t="str">
        <f t="shared" si="14"/>
        <v/>
      </c>
      <c r="S91" s="36" t="str">
        <f t="shared" si="15"/>
        <v/>
      </c>
      <c r="T91" s="36" t="str">
        <f t="shared" si="16"/>
        <v/>
      </c>
      <c r="U91" s="36" t="str">
        <f t="shared" si="17"/>
        <v/>
      </c>
      <c r="V91" s="36" t="str">
        <f t="shared" si="18"/>
        <v/>
      </c>
      <c r="W91" s="36" t="str">
        <f t="shared" si="19"/>
        <v/>
      </c>
      <c r="X91" s="36" t="str">
        <f t="shared" si="20"/>
        <v/>
      </c>
      <c r="Y91" s="166" t="str">
        <f t="shared" si="21"/>
        <v/>
      </c>
      <c r="Z91" s="168" t="str">
        <f>IF(OR($B91="",$C91="",$E91="",$F91&gt;an_final,$F91=""),"",$G91/VLOOKUP($F91,Euro!$A:$C,3,FALSE))</f>
        <v/>
      </c>
      <c r="AA91" s="435" t="b">
        <f t="shared" si="22"/>
        <v>0</v>
      </c>
      <c r="AB91" s="222">
        <f t="shared" si="24"/>
        <v>1</v>
      </c>
    </row>
    <row r="92" spans="1:28" x14ac:dyDescent="0.25">
      <c r="A92" s="169">
        <v>83</v>
      </c>
      <c r="B92" s="118"/>
      <c r="C92" s="781"/>
      <c r="D92" s="120"/>
      <c r="E92" s="115"/>
      <c r="F92" s="152"/>
      <c r="G92" s="787" t="str">
        <f t="shared" si="23"/>
        <v/>
      </c>
      <c r="H92" s="41"/>
      <c r="I92" s="41"/>
      <c r="J92" s="160"/>
      <c r="K92" s="159"/>
      <c r="L92" s="40"/>
      <c r="M92" s="40"/>
      <c r="N92" s="160"/>
      <c r="O92" s="448" t="str">
        <f t="shared" si="13"/>
        <v/>
      </c>
      <c r="P92" s="196" t="str">
        <f>IF(OR($B92="",$C92="",$D92,$E92="",$F92="",$F92&gt;an_final,$AA92=FALSE),"",IF($G92="","",IF(OR($K92="X",$K92="x"),coef_grant*COORD_DID_NAT*$Z92/10000,IF(OR($L92="X",$L92="x"),coef_grant*UPT_DID_NAT*$Z92/10000,IF(OR($M92="X",$M92="x"),coef_grant*MANAG_DID_NAT*$Z92/10000,IF(OR($N92="X",$N92="x"),coef_grant2*MEMBRU_DID_NAT*$Z92/10000/$AB92,""))))))</f>
        <v/>
      </c>
      <c r="Q92" s="779"/>
      <c r="R92" s="151" t="str">
        <f t="shared" si="14"/>
        <v/>
      </c>
      <c r="S92" s="36" t="str">
        <f t="shared" si="15"/>
        <v/>
      </c>
      <c r="T92" s="36" t="str">
        <f t="shared" si="16"/>
        <v/>
      </c>
      <c r="U92" s="36" t="str">
        <f t="shared" si="17"/>
        <v/>
      </c>
      <c r="V92" s="36" t="str">
        <f t="shared" si="18"/>
        <v/>
      </c>
      <c r="W92" s="36" t="str">
        <f t="shared" si="19"/>
        <v/>
      </c>
      <c r="X92" s="36" t="str">
        <f t="shared" si="20"/>
        <v/>
      </c>
      <c r="Y92" s="166" t="str">
        <f t="shared" si="21"/>
        <v/>
      </c>
      <c r="Z92" s="168" t="str">
        <f>IF(OR($B92="",$C92="",$E92="",$F92&gt;an_final,$F92=""),"",$G92/VLOOKUP($F92,Euro!$A:$C,3,FALSE))</f>
        <v/>
      </c>
      <c r="AA92" s="435" t="b">
        <f t="shared" si="22"/>
        <v>0</v>
      </c>
      <c r="AB92" s="222">
        <f t="shared" si="24"/>
        <v>1</v>
      </c>
    </row>
    <row r="93" spans="1:28" x14ac:dyDescent="0.25">
      <c r="A93" s="169">
        <v>84</v>
      </c>
      <c r="B93" s="118"/>
      <c r="C93" s="781"/>
      <c r="D93" s="120"/>
      <c r="E93" s="115"/>
      <c r="F93" s="152"/>
      <c r="G93" s="787" t="str">
        <f t="shared" si="23"/>
        <v/>
      </c>
      <c r="H93" s="41"/>
      <c r="I93" s="41"/>
      <c r="J93" s="160"/>
      <c r="K93" s="159"/>
      <c r="L93" s="40"/>
      <c r="M93" s="40"/>
      <c r="N93" s="160"/>
      <c r="O93" s="448" t="str">
        <f t="shared" si="13"/>
        <v/>
      </c>
      <c r="P93" s="196" t="str">
        <f>IF(OR($B93="",$C93="",$D93,$E93="",$F93="",$F93&gt;an_final,$AA93=FALSE),"",IF($G93="","",IF(OR($K93="X",$K93="x"),coef_grant*COORD_DID_NAT*$Z93/10000,IF(OR($L93="X",$L93="x"),coef_grant*UPT_DID_NAT*$Z93/10000,IF(OR($M93="X",$M93="x"),coef_grant*MANAG_DID_NAT*$Z93/10000,IF(OR($N93="X",$N93="x"),coef_grant2*MEMBRU_DID_NAT*$Z93/10000/$AB93,""))))))</f>
        <v/>
      </c>
      <c r="Q93" s="779"/>
      <c r="R93" s="151" t="str">
        <f t="shared" si="14"/>
        <v/>
      </c>
      <c r="S93" s="36" t="str">
        <f t="shared" si="15"/>
        <v/>
      </c>
      <c r="T93" s="36" t="str">
        <f t="shared" si="16"/>
        <v/>
      </c>
      <c r="U93" s="36" t="str">
        <f t="shared" si="17"/>
        <v/>
      </c>
      <c r="V93" s="36" t="str">
        <f t="shared" si="18"/>
        <v/>
      </c>
      <c r="W93" s="36" t="str">
        <f t="shared" si="19"/>
        <v/>
      </c>
      <c r="X93" s="36" t="str">
        <f t="shared" si="20"/>
        <v/>
      </c>
      <c r="Y93" s="166" t="str">
        <f t="shared" si="21"/>
        <v/>
      </c>
      <c r="Z93" s="168" t="str">
        <f>IF(OR($B93="",$C93="",$E93="",$F93&gt;an_final,$F93=""),"",$G93/VLOOKUP($F93,Euro!$A:$C,3,FALSE))</f>
        <v/>
      </c>
      <c r="AA93" s="435" t="b">
        <f t="shared" si="22"/>
        <v>0</v>
      </c>
      <c r="AB93" s="222">
        <f t="shared" si="24"/>
        <v>1</v>
      </c>
    </row>
    <row r="94" spans="1:28" x14ac:dyDescent="0.25">
      <c r="A94" s="169">
        <v>85</v>
      </c>
      <c r="B94" s="118"/>
      <c r="C94" s="781"/>
      <c r="D94" s="120"/>
      <c r="E94" s="115"/>
      <c r="F94" s="152"/>
      <c r="G94" s="787" t="str">
        <f t="shared" si="23"/>
        <v/>
      </c>
      <c r="H94" s="41"/>
      <c r="I94" s="41"/>
      <c r="J94" s="160"/>
      <c r="K94" s="159"/>
      <c r="L94" s="40"/>
      <c r="M94" s="40"/>
      <c r="N94" s="160"/>
      <c r="O94" s="448" t="str">
        <f t="shared" si="13"/>
        <v/>
      </c>
      <c r="P94" s="196" t="str">
        <f>IF(OR($B94="",$C94="",$D94,$E94="",$F94="",$F94&gt;an_final,$AA94=FALSE),"",IF($G94="","",IF(OR($K94="X",$K94="x"),coef_grant*COORD_DID_NAT*$Z94/10000,IF(OR($L94="X",$L94="x"),coef_grant*UPT_DID_NAT*$Z94/10000,IF(OR($M94="X",$M94="x"),coef_grant*MANAG_DID_NAT*$Z94/10000,IF(OR($N94="X",$N94="x"),coef_grant2*MEMBRU_DID_NAT*$Z94/10000/$AB94,""))))))</f>
        <v/>
      </c>
      <c r="Q94" s="779"/>
      <c r="R94" s="151" t="str">
        <f t="shared" si="14"/>
        <v/>
      </c>
      <c r="S94" s="36" t="str">
        <f t="shared" si="15"/>
        <v/>
      </c>
      <c r="T94" s="36" t="str">
        <f t="shared" si="16"/>
        <v/>
      </c>
      <c r="U94" s="36" t="str">
        <f t="shared" si="17"/>
        <v/>
      </c>
      <c r="V94" s="36" t="str">
        <f t="shared" si="18"/>
        <v/>
      </c>
      <c r="W94" s="36" t="str">
        <f t="shared" si="19"/>
        <v/>
      </c>
      <c r="X94" s="36" t="str">
        <f t="shared" si="20"/>
        <v/>
      </c>
      <c r="Y94" s="166" t="str">
        <f t="shared" si="21"/>
        <v/>
      </c>
      <c r="Z94" s="168" t="str">
        <f>IF(OR($B94="",$C94="",$E94="",$F94&gt;an_final,$F94=""),"",$G94/VLOOKUP($F94,Euro!$A:$C,3,FALSE))</f>
        <v/>
      </c>
      <c r="AA94" s="435" t="b">
        <f t="shared" si="22"/>
        <v>0</v>
      </c>
      <c r="AB94" s="222">
        <f t="shared" si="24"/>
        <v>1</v>
      </c>
    </row>
    <row r="95" spans="1:28" x14ac:dyDescent="0.25">
      <c r="A95" s="169">
        <v>86</v>
      </c>
      <c r="B95" s="118"/>
      <c r="C95" s="781"/>
      <c r="D95" s="120"/>
      <c r="E95" s="115"/>
      <c r="F95" s="152"/>
      <c r="G95" s="787" t="str">
        <f t="shared" si="23"/>
        <v/>
      </c>
      <c r="H95" s="41"/>
      <c r="I95" s="41"/>
      <c r="J95" s="160"/>
      <c r="K95" s="159"/>
      <c r="L95" s="40"/>
      <c r="M95" s="40"/>
      <c r="N95" s="160"/>
      <c r="O95" s="448" t="str">
        <f t="shared" si="13"/>
        <v/>
      </c>
      <c r="P95" s="196" t="str">
        <f>IF(OR($B95="",$C95="",$D95,$E95="",$F95="",$F95&gt;an_final,$AA95=FALSE),"",IF($G95="","",IF(OR($K95="X",$K95="x"),coef_grant*COORD_DID_NAT*$Z95/10000,IF(OR($L95="X",$L95="x"),coef_grant*UPT_DID_NAT*$Z95/10000,IF(OR($M95="X",$M95="x"),coef_grant*MANAG_DID_NAT*$Z95/10000,IF(OR($N95="X",$N95="x"),coef_grant2*MEMBRU_DID_NAT*$Z95/10000/$AB95,""))))))</f>
        <v/>
      </c>
      <c r="Q95" s="779"/>
      <c r="R95" s="151" t="str">
        <f t="shared" si="14"/>
        <v/>
      </c>
      <c r="S95" s="36" t="str">
        <f t="shared" si="15"/>
        <v/>
      </c>
      <c r="T95" s="36" t="str">
        <f t="shared" si="16"/>
        <v/>
      </c>
      <c r="U95" s="36" t="str">
        <f t="shared" si="17"/>
        <v/>
      </c>
      <c r="V95" s="36" t="str">
        <f t="shared" si="18"/>
        <v/>
      </c>
      <c r="W95" s="36" t="str">
        <f t="shared" si="19"/>
        <v/>
      </c>
      <c r="X95" s="36" t="str">
        <f t="shared" si="20"/>
        <v/>
      </c>
      <c r="Y95" s="166" t="str">
        <f t="shared" si="21"/>
        <v/>
      </c>
      <c r="Z95" s="168" t="str">
        <f>IF(OR($B95="",$C95="",$E95="",$F95&gt;an_final,$F95=""),"",$G95/VLOOKUP($F95,Euro!$A:$C,3,FALSE))</f>
        <v/>
      </c>
      <c r="AA95" s="435" t="b">
        <f t="shared" si="22"/>
        <v>0</v>
      </c>
      <c r="AB95" s="222">
        <f t="shared" si="24"/>
        <v>1</v>
      </c>
    </row>
    <row r="96" spans="1:28" x14ac:dyDescent="0.25">
      <c r="A96" s="169">
        <v>87</v>
      </c>
      <c r="B96" s="118"/>
      <c r="C96" s="781"/>
      <c r="D96" s="120"/>
      <c r="E96" s="115"/>
      <c r="F96" s="152"/>
      <c r="G96" s="787" t="str">
        <f t="shared" si="23"/>
        <v/>
      </c>
      <c r="H96" s="41"/>
      <c r="I96" s="41"/>
      <c r="J96" s="160"/>
      <c r="K96" s="159"/>
      <c r="L96" s="40"/>
      <c r="M96" s="40"/>
      <c r="N96" s="160"/>
      <c r="O96" s="448" t="str">
        <f t="shared" si="13"/>
        <v/>
      </c>
      <c r="P96" s="196" t="str">
        <f>IF(OR($B96="",$C96="",$D96,$E96="",$F96="",$F96&gt;an_final,$AA96=FALSE),"",IF($G96="","",IF(OR($K96="X",$K96="x"),coef_grant*COORD_DID_NAT*$Z96/10000,IF(OR($L96="X",$L96="x"),coef_grant*UPT_DID_NAT*$Z96/10000,IF(OR($M96="X",$M96="x"),coef_grant*MANAG_DID_NAT*$Z96/10000,IF(OR($N96="X",$N96="x"),coef_grant2*MEMBRU_DID_NAT*$Z96/10000/$AB96,""))))))</f>
        <v/>
      </c>
      <c r="Q96" s="779"/>
      <c r="R96" s="151" t="str">
        <f t="shared" si="14"/>
        <v/>
      </c>
      <c r="S96" s="36" t="str">
        <f t="shared" si="15"/>
        <v/>
      </c>
      <c r="T96" s="36" t="str">
        <f t="shared" si="16"/>
        <v/>
      </c>
      <c r="U96" s="36" t="str">
        <f t="shared" si="17"/>
        <v/>
      </c>
      <c r="V96" s="36" t="str">
        <f t="shared" si="18"/>
        <v/>
      </c>
      <c r="W96" s="36" t="str">
        <f t="shared" si="19"/>
        <v/>
      </c>
      <c r="X96" s="36" t="str">
        <f t="shared" si="20"/>
        <v/>
      </c>
      <c r="Y96" s="166" t="str">
        <f t="shared" si="21"/>
        <v/>
      </c>
      <c r="Z96" s="168" t="str">
        <f>IF(OR($B96="",$C96="",$E96="",$F96&gt;an_final,$F96=""),"",$G96/VLOOKUP($F96,Euro!$A:$C,3,FALSE))</f>
        <v/>
      </c>
      <c r="AA96" s="435" t="b">
        <f t="shared" si="22"/>
        <v>0</v>
      </c>
      <c r="AB96" s="222">
        <f t="shared" si="24"/>
        <v>1</v>
      </c>
    </row>
    <row r="97" spans="1:28" x14ac:dyDescent="0.25">
      <c r="A97" s="169">
        <v>88</v>
      </c>
      <c r="B97" s="118"/>
      <c r="C97" s="781"/>
      <c r="D97" s="120"/>
      <c r="E97" s="115"/>
      <c r="F97" s="152"/>
      <c r="G97" s="787" t="str">
        <f t="shared" si="23"/>
        <v/>
      </c>
      <c r="H97" s="41"/>
      <c r="I97" s="41"/>
      <c r="J97" s="160"/>
      <c r="K97" s="159"/>
      <c r="L97" s="40"/>
      <c r="M97" s="40"/>
      <c r="N97" s="160"/>
      <c r="O97" s="448" t="str">
        <f t="shared" si="13"/>
        <v/>
      </c>
      <c r="P97" s="196" t="str">
        <f>IF(OR($B97="",$C97="",$D97,$E97="",$F97="",$F97&gt;an_final,$AA97=FALSE),"",IF($G97="","",IF(OR($K97="X",$K97="x"),coef_grant*COORD_DID_NAT*$Z97/10000,IF(OR($L97="X",$L97="x"),coef_grant*UPT_DID_NAT*$Z97/10000,IF(OR($M97="X",$M97="x"),coef_grant*MANAG_DID_NAT*$Z97/10000,IF(OR($N97="X",$N97="x"),coef_grant2*MEMBRU_DID_NAT*$Z97/10000/$AB97,""))))))</f>
        <v/>
      </c>
      <c r="Q97" s="779"/>
      <c r="R97" s="151" t="str">
        <f t="shared" si="14"/>
        <v/>
      </c>
      <c r="S97" s="36" t="str">
        <f t="shared" si="15"/>
        <v/>
      </c>
      <c r="T97" s="36" t="str">
        <f t="shared" si="16"/>
        <v/>
      </c>
      <c r="U97" s="36" t="str">
        <f t="shared" si="17"/>
        <v/>
      </c>
      <c r="V97" s="36" t="str">
        <f t="shared" si="18"/>
        <v/>
      </c>
      <c r="W97" s="36" t="str">
        <f t="shared" si="19"/>
        <v/>
      </c>
      <c r="X97" s="36" t="str">
        <f t="shared" si="20"/>
        <v/>
      </c>
      <c r="Y97" s="166" t="str">
        <f t="shared" si="21"/>
        <v/>
      </c>
      <c r="Z97" s="168" t="str">
        <f>IF(OR($B97="",$C97="",$E97="",$F97&gt;an_final,$F97=""),"",$G97/VLOOKUP($F97,Euro!$A:$C,3,FALSE))</f>
        <v/>
      </c>
      <c r="AA97" s="435" t="b">
        <f t="shared" si="22"/>
        <v>0</v>
      </c>
      <c r="AB97" s="222">
        <f t="shared" si="24"/>
        <v>1</v>
      </c>
    </row>
    <row r="98" spans="1:28" x14ac:dyDescent="0.25">
      <c r="A98" s="169">
        <v>89</v>
      </c>
      <c r="B98" s="118"/>
      <c r="C98" s="781"/>
      <c r="D98" s="120"/>
      <c r="E98" s="115"/>
      <c r="F98" s="152"/>
      <c r="G98" s="787" t="str">
        <f t="shared" si="23"/>
        <v/>
      </c>
      <c r="H98" s="41"/>
      <c r="I98" s="41"/>
      <c r="J98" s="160"/>
      <c r="K98" s="159"/>
      <c r="L98" s="40"/>
      <c r="M98" s="40"/>
      <c r="N98" s="160"/>
      <c r="O98" s="448" t="str">
        <f t="shared" si="13"/>
        <v/>
      </c>
      <c r="P98" s="196" t="str">
        <f>IF(OR($B98="",$C98="",$D98,$E98="",$F98="",$F98&gt;an_final,$AA98=FALSE),"",IF($G98="","",IF(OR($K98="X",$K98="x"),coef_grant*COORD_DID_NAT*$Z98/10000,IF(OR($L98="X",$L98="x"),coef_grant*UPT_DID_NAT*$Z98/10000,IF(OR($M98="X",$M98="x"),coef_grant*MANAG_DID_NAT*$Z98/10000,IF(OR($N98="X",$N98="x"),coef_grant2*MEMBRU_DID_NAT*$Z98/10000/$AB98,""))))))</f>
        <v/>
      </c>
      <c r="Q98" s="779"/>
      <c r="R98" s="151" t="str">
        <f t="shared" si="14"/>
        <v/>
      </c>
      <c r="S98" s="36" t="str">
        <f t="shared" si="15"/>
        <v/>
      </c>
      <c r="T98" s="36" t="str">
        <f t="shared" si="16"/>
        <v/>
      </c>
      <c r="U98" s="36" t="str">
        <f t="shared" si="17"/>
        <v/>
      </c>
      <c r="V98" s="36" t="str">
        <f t="shared" si="18"/>
        <v/>
      </c>
      <c r="W98" s="36" t="str">
        <f t="shared" si="19"/>
        <v/>
      </c>
      <c r="X98" s="36" t="str">
        <f t="shared" si="20"/>
        <v/>
      </c>
      <c r="Y98" s="166" t="str">
        <f t="shared" si="21"/>
        <v/>
      </c>
      <c r="Z98" s="168" t="str">
        <f>IF(OR($B98="",$C98="",$E98="",$F98&gt;an_final,$F98=""),"",$G98/VLOOKUP($F98,Euro!$A:$C,3,FALSE))</f>
        <v/>
      </c>
      <c r="AA98" s="435" t="b">
        <f t="shared" si="22"/>
        <v>0</v>
      </c>
      <c r="AB98" s="222">
        <f t="shared" si="24"/>
        <v>1</v>
      </c>
    </row>
    <row r="99" spans="1:28" x14ac:dyDescent="0.25">
      <c r="A99" s="169">
        <v>90</v>
      </c>
      <c r="B99" s="118"/>
      <c r="C99" s="781"/>
      <c r="D99" s="120"/>
      <c r="E99" s="115"/>
      <c r="F99" s="152"/>
      <c r="G99" s="787" t="str">
        <f t="shared" si="23"/>
        <v/>
      </c>
      <c r="H99" s="41"/>
      <c r="I99" s="41"/>
      <c r="J99" s="160"/>
      <c r="K99" s="159"/>
      <c r="L99" s="40"/>
      <c r="M99" s="40"/>
      <c r="N99" s="160"/>
      <c r="O99" s="448" t="str">
        <f t="shared" si="13"/>
        <v/>
      </c>
      <c r="P99" s="196" t="str">
        <f>IF(OR($B99="",$C99="",$D99,$E99="",$F99="",$F99&gt;an_final,$AA99=FALSE),"",IF($G99="","",IF(OR($K99="X",$K99="x"),coef_grant*COORD_DID_NAT*$Z99/10000,IF(OR($L99="X",$L99="x"),coef_grant*UPT_DID_NAT*$Z99/10000,IF(OR($M99="X",$M99="x"),coef_grant*MANAG_DID_NAT*$Z99/10000,IF(OR($N99="X",$N99="x"),coef_grant2*MEMBRU_DID_NAT*$Z99/10000/$AB99,""))))))</f>
        <v/>
      </c>
      <c r="Q99" s="779"/>
      <c r="R99" s="151" t="str">
        <f t="shared" si="14"/>
        <v/>
      </c>
      <c r="S99" s="36" t="str">
        <f t="shared" si="15"/>
        <v/>
      </c>
      <c r="T99" s="36" t="str">
        <f t="shared" si="16"/>
        <v/>
      </c>
      <c r="U99" s="36" t="str">
        <f t="shared" si="17"/>
        <v/>
      </c>
      <c r="V99" s="36" t="str">
        <f t="shared" si="18"/>
        <v/>
      </c>
      <c r="W99" s="36" t="str">
        <f t="shared" si="19"/>
        <v/>
      </c>
      <c r="X99" s="36" t="str">
        <f t="shared" si="20"/>
        <v/>
      </c>
      <c r="Y99" s="166" t="str">
        <f t="shared" si="21"/>
        <v/>
      </c>
      <c r="Z99" s="168" t="str">
        <f>IF(OR($B99="",$C99="",$E99="",$F99&gt;an_final,$F99=""),"",$G99/VLOOKUP($F99,Euro!$A:$C,3,FALSE))</f>
        <v/>
      </c>
      <c r="AA99" s="435" t="b">
        <f t="shared" si="22"/>
        <v>0</v>
      </c>
      <c r="AB99" s="222">
        <f t="shared" si="24"/>
        <v>1</v>
      </c>
    </row>
    <row r="100" spans="1:28" x14ac:dyDescent="0.25">
      <c r="A100" s="169">
        <v>91</v>
      </c>
      <c r="B100" s="118"/>
      <c r="C100" s="781"/>
      <c r="D100" s="120"/>
      <c r="E100" s="115"/>
      <c r="F100" s="152"/>
      <c r="G100" s="787" t="str">
        <f t="shared" si="23"/>
        <v/>
      </c>
      <c r="H100" s="41"/>
      <c r="I100" s="41"/>
      <c r="J100" s="160"/>
      <c r="K100" s="159"/>
      <c r="L100" s="40"/>
      <c r="M100" s="40"/>
      <c r="N100" s="160"/>
      <c r="O100" s="448" t="str">
        <f t="shared" si="13"/>
        <v/>
      </c>
      <c r="P100" s="196" t="str">
        <f>IF(OR($B100="",$C100="",$D100,$E100="",$F100="",$F100&gt;an_final,$AA100=FALSE),"",IF($G100="","",IF(OR($K100="X",$K100="x"),coef_grant*COORD_DID_NAT*$Z100/10000,IF(OR($L100="X",$L100="x"),coef_grant*UPT_DID_NAT*$Z100/10000,IF(OR($M100="X",$M100="x"),coef_grant*MANAG_DID_NAT*$Z100/10000,IF(OR($N100="X",$N100="x"),coef_grant2*MEMBRU_DID_NAT*$Z100/10000/$AB100,""))))))</f>
        <v/>
      </c>
      <c r="Q100" s="779"/>
      <c r="R100" s="151" t="str">
        <f t="shared" si="14"/>
        <v/>
      </c>
      <c r="S100" s="36" t="str">
        <f t="shared" si="15"/>
        <v/>
      </c>
      <c r="T100" s="36" t="str">
        <f t="shared" si="16"/>
        <v/>
      </c>
      <c r="U100" s="36" t="str">
        <f t="shared" si="17"/>
        <v/>
      </c>
      <c r="V100" s="36" t="str">
        <f t="shared" si="18"/>
        <v/>
      </c>
      <c r="W100" s="36" t="str">
        <f t="shared" si="19"/>
        <v/>
      </c>
      <c r="X100" s="36" t="str">
        <f t="shared" si="20"/>
        <v/>
      </c>
      <c r="Y100" s="166" t="str">
        <f t="shared" si="21"/>
        <v/>
      </c>
      <c r="Z100" s="168" t="str">
        <f>IF(OR($B100="",$C100="",$E100="",$F100&gt;an_final,$F100=""),"",$G100/VLOOKUP($F100,Euro!$A:$C,3,FALSE))</f>
        <v/>
      </c>
      <c r="AA100" s="435" t="b">
        <f t="shared" si="22"/>
        <v>0</v>
      </c>
      <c r="AB100" s="222">
        <f t="shared" si="24"/>
        <v>1</v>
      </c>
    </row>
    <row r="101" spans="1:28" x14ac:dyDescent="0.25">
      <c r="A101" s="169">
        <v>92</v>
      </c>
      <c r="B101" s="118"/>
      <c r="C101" s="781"/>
      <c r="D101" s="120"/>
      <c r="E101" s="115"/>
      <c r="F101" s="152"/>
      <c r="G101" s="787" t="str">
        <f t="shared" si="23"/>
        <v/>
      </c>
      <c r="H101" s="41"/>
      <c r="I101" s="41"/>
      <c r="J101" s="160"/>
      <c r="K101" s="159"/>
      <c r="L101" s="40"/>
      <c r="M101" s="40"/>
      <c r="N101" s="160"/>
      <c r="O101" s="448" t="str">
        <f t="shared" si="13"/>
        <v/>
      </c>
      <c r="P101" s="196" t="str">
        <f>IF(OR($B101="",$C101="",$D101,$E101="",$F101="",$F101&gt;an_final,$AA101=FALSE),"",IF($G101="","",IF(OR($K101="X",$K101="x"),coef_grant*COORD_DID_NAT*$Z101/10000,IF(OR($L101="X",$L101="x"),coef_grant*UPT_DID_NAT*$Z101/10000,IF(OR($M101="X",$M101="x"),coef_grant*MANAG_DID_NAT*$Z101/10000,IF(OR($N101="X",$N101="x"),coef_grant2*MEMBRU_DID_NAT*$Z101/10000/$AB101,""))))))</f>
        <v/>
      </c>
      <c r="Q101" s="779"/>
      <c r="R101" s="151" t="str">
        <f t="shared" si="14"/>
        <v/>
      </c>
      <c r="S101" s="36" t="str">
        <f t="shared" si="15"/>
        <v/>
      </c>
      <c r="T101" s="36" t="str">
        <f t="shared" si="16"/>
        <v/>
      </c>
      <c r="U101" s="36" t="str">
        <f t="shared" si="17"/>
        <v/>
      </c>
      <c r="V101" s="36" t="str">
        <f t="shared" si="18"/>
        <v/>
      </c>
      <c r="W101" s="36" t="str">
        <f t="shared" si="19"/>
        <v/>
      </c>
      <c r="X101" s="36" t="str">
        <f t="shared" si="20"/>
        <v/>
      </c>
      <c r="Y101" s="166" t="str">
        <f t="shared" si="21"/>
        <v/>
      </c>
      <c r="Z101" s="168" t="str">
        <f>IF(OR($B101="",$C101="",$E101="",$F101&gt;an_final,$F101=""),"",$G101/VLOOKUP($F101,Euro!$A:$C,3,FALSE))</f>
        <v/>
      </c>
      <c r="AA101" s="435" t="b">
        <f t="shared" si="22"/>
        <v>0</v>
      </c>
      <c r="AB101" s="222">
        <f t="shared" si="24"/>
        <v>1</v>
      </c>
    </row>
    <row r="102" spans="1:28" x14ac:dyDescent="0.25">
      <c r="A102" s="169">
        <v>93</v>
      </c>
      <c r="B102" s="118"/>
      <c r="C102" s="781"/>
      <c r="D102" s="120"/>
      <c r="E102" s="115"/>
      <c r="F102" s="152"/>
      <c r="G102" s="787" t="str">
        <f t="shared" si="23"/>
        <v/>
      </c>
      <c r="H102" s="41"/>
      <c r="I102" s="41"/>
      <c r="J102" s="160"/>
      <c r="K102" s="159"/>
      <c r="L102" s="40"/>
      <c r="M102" s="40"/>
      <c r="N102" s="160"/>
      <c r="O102" s="448" t="str">
        <f t="shared" si="13"/>
        <v/>
      </c>
      <c r="P102" s="196" t="str">
        <f>IF(OR($B102="",$C102="",$D102,$E102="",$F102="",$F102&gt;an_final,$AA102=FALSE),"",IF($G102="","",IF(OR($K102="X",$K102="x"),coef_grant*COORD_DID_NAT*$Z102/10000,IF(OR($L102="X",$L102="x"),coef_grant*UPT_DID_NAT*$Z102/10000,IF(OR($M102="X",$M102="x"),coef_grant*MANAG_DID_NAT*$Z102/10000,IF(OR($N102="X",$N102="x"),coef_grant2*MEMBRU_DID_NAT*$Z102/10000/$AB102,""))))))</f>
        <v/>
      </c>
      <c r="Q102" s="779"/>
      <c r="R102" s="151" t="str">
        <f t="shared" si="14"/>
        <v/>
      </c>
      <c r="S102" s="36" t="str">
        <f t="shared" si="15"/>
        <v/>
      </c>
      <c r="T102" s="36" t="str">
        <f t="shared" si="16"/>
        <v/>
      </c>
      <c r="U102" s="36" t="str">
        <f t="shared" si="17"/>
        <v/>
      </c>
      <c r="V102" s="36" t="str">
        <f t="shared" si="18"/>
        <v/>
      </c>
      <c r="W102" s="36" t="str">
        <f t="shared" si="19"/>
        <v/>
      </c>
      <c r="X102" s="36" t="str">
        <f t="shared" si="20"/>
        <v/>
      </c>
      <c r="Y102" s="166" t="str">
        <f t="shared" si="21"/>
        <v/>
      </c>
      <c r="Z102" s="168" t="str">
        <f>IF(OR($B102="",$C102="",$E102="",$F102&gt;an_final,$F102=""),"",$G102/VLOOKUP($F102,Euro!$A:$C,3,FALSE))</f>
        <v/>
      </c>
      <c r="AA102" s="435" t="b">
        <f t="shared" si="22"/>
        <v>0</v>
      </c>
      <c r="AB102" s="222">
        <f t="shared" si="24"/>
        <v>1</v>
      </c>
    </row>
    <row r="103" spans="1:28" x14ac:dyDescent="0.25">
      <c r="A103" s="169">
        <v>94</v>
      </c>
      <c r="B103" s="118"/>
      <c r="C103" s="781"/>
      <c r="D103" s="120"/>
      <c r="E103" s="115"/>
      <c r="F103" s="152"/>
      <c r="G103" s="787" t="str">
        <f t="shared" si="23"/>
        <v/>
      </c>
      <c r="H103" s="41"/>
      <c r="I103" s="41"/>
      <c r="J103" s="160"/>
      <c r="K103" s="159"/>
      <c r="L103" s="40"/>
      <c r="M103" s="40"/>
      <c r="N103" s="160"/>
      <c r="O103" s="448" t="str">
        <f t="shared" si="13"/>
        <v/>
      </c>
      <c r="P103" s="196" t="str">
        <f>IF(OR($B103="",$C103="",$D103,$E103="",$F103="",$F103&gt;an_final,$AA103=FALSE),"",IF($G103="","",IF(OR($K103="X",$K103="x"),coef_grant*COORD_DID_NAT*$Z103/10000,IF(OR($L103="X",$L103="x"),coef_grant*UPT_DID_NAT*$Z103/10000,IF(OR($M103="X",$M103="x"),coef_grant*MANAG_DID_NAT*$Z103/10000,IF(OR($N103="X",$N103="x"),coef_grant2*MEMBRU_DID_NAT*$Z103/10000/$AB103,""))))))</f>
        <v/>
      </c>
      <c r="Q103" s="779"/>
      <c r="R103" s="151" t="str">
        <f t="shared" si="14"/>
        <v/>
      </c>
      <c r="S103" s="36" t="str">
        <f t="shared" si="15"/>
        <v/>
      </c>
      <c r="T103" s="36" t="str">
        <f t="shared" si="16"/>
        <v/>
      </c>
      <c r="U103" s="36" t="str">
        <f t="shared" si="17"/>
        <v/>
      </c>
      <c r="V103" s="36" t="str">
        <f t="shared" si="18"/>
        <v/>
      </c>
      <c r="W103" s="36" t="str">
        <f t="shared" si="19"/>
        <v/>
      </c>
      <c r="X103" s="36" t="str">
        <f t="shared" si="20"/>
        <v/>
      </c>
      <c r="Y103" s="166" t="str">
        <f t="shared" si="21"/>
        <v/>
      </c>
      <c r="Z103" s="168" t="str">
        <f>IF(OR($B103="",$C103="",$E103="",$F103&gt;an_final,$F103=""),"",$G103/VLOOKUP($F103,Euro!$A:$C,3,FALSE))</f>
        <v/>
      </c>
      <c r="AA103" s="435" t="b">
        <f t="shared" si="22"/>
        <v>0</v>
      </c>
      <c r="AB103" s="222">
        <f t="shared" si="24"/>
        <v>1</v>
      </c>
    </row>
    <row r="104" spans="1:28" x14ac:dyDescent="0.25">
      <c r="A104" s="169">
        <v>95</v>
      </c>
      <c r="B104" s="118"/>
      <c r="C104" s="781"/>
      <c r="D104" s="120"/>
      <c r="E104" s="115"/>
      <c r="F104" s="152"/>
      <c r="G104" s="787" t="str">
        <f t="shared" si="23"/>
        <v/>
      </c>
      <c r="H104" s="41"/>
      <c r="I104" s="41"/>
      <c r="J104" s="160"/>
      <c r="K104" s="159"/>
      <c r="L104" s="40"/>
      <c r="M104" s="40"/>
      <c r="N104" s="160"/>
      <c r="O104" s="448" t="str">
        <f t="shared" si="13"/>
        <v/>
      </c>
      <c r="P104" s="196" t="str">
        <f>IF(OR($B104="",$C104="",$D104,$E104="",$F104="",$F104&gt;an_final,$AA104=FALSE),"",IF($G104="","",IF(OR($K104="X",$K104="x"),coef_grant*COORD_DID_NAT*$Z104/10000,IF(OR($L104="X",$L104="x"),coef_grant*UPT_DID_NAT*$Z104/10000,IF(OR($M104="X",$M104="x"),coef_grant*MANAG_DID_NAT*$Z104/10000,IF(OR($N104="X",$N104="x"),coef_grant2*MEMBRU_DID_NAT*$Z104/10000/$AB104,""))))))</f>
        <v/>
      </c>
      <c r="Q104" s="779"/>
      <c r="R104" s="151" t="str">
        <f t="shared" si="14"/>
        <v/>
      </c>
      <c r="S104" s="36" t="str">
        <f t="shared" si="15"/>
        <v/>
      </c>
      <c r="T104" s="36" t="str">
        <f t="shared" si="16"/>
        <v/>
      </c>
      <c r="U104" s="36" t="str">
        <f t="shared" si="17"/>
        <v/>
      </c>
      <c r="V104" s="36" t="str">
        <f t="shared" si="18"/>
        <v/>
      </c>
      <c r="W104" s="36" t="str">
        <f t="shared" si="19"/>
        <v/>
      </c>
      <c r="X104" s="36" t="str">
        <f t="shared" si="20"/>
        <v/>
      </c>
      <c r="Y104" s="166" t="str">
        <f t="shared" si="21"/>
        <v/>
      </c>
      <c r="Z104" s="168" t="str">
        <f>IF(OR($B104="",$C104="",$E104="",$F104&gt;an_final,$F104=""),"",$G104/VLOOKUP($F104,Euro!$A:$C,3,FALSE))</f>
        <v/>
      </c>
      <c r="AA104" s="435" t="b">
        <f t="shared" si="22"/>
        <v>0</v>
      </c>
      <c r="AB104" s="222">
        <f t="shared" si="24"/>
        <v>1</v>
      </c>
    </row>
    <row r="105" spans="1:28" x14ac:dyDescent="0.25">
      <c r="A105" s="169">
        <v>96</v>
      </c>
      <c r="B105" s="118"/>
      <c r="C105" s="781"/>
      <c r="D105" s="120"/>
      <c r="E105" s="115"/>
      <c r="F105" s="152"/>
      <c r="G105" s="787" t="str">
        <f t="shared" si="23"/>
        <v/>
      </c>
      <c r="H105" s="41"/>
      <c r="I105" s="41"/>
      <c r="J105" s="160"/>
      <c r="K105" s="159"/>
      <c r="L105" s="40"/>
      <c r="M105" s="40"/>
      <c r="N105" s="160"/>
      <c r="O105" s="448" t="str">
        <f t="shared" si="13"/>
        <v/>
      </c>
      <c r="P105" s="196" t="str">
        <f>IF(OR($B105="",$C105="",$D105,$E105="",$F105="",$F105&gt;an_final,$AA105=FALSE),"",IF($G105="","",IF(OR($K105="X",$K105="x"),coef_grant*COORD_DID_NAT*$Z105/10000,IF(OR($L105="X",$L105="x"),coef_grant*UPT_DID_NAT*$Z105/10000,IF(OR($M105="X",$M105="x"),coef_grant*MANAG_DID_NAT*$Z105/10000,IF(OR($N105="X",$N105="x"),coef_grant2*MEMBRU_DID_NAT*$Z105/10000/$AB105,""))))))</f>
        <v/>
      </c>
      <c r="Q105" s="779"/>
      <c r="R105" s="151" t="str">
        <f t="shared" si="14"/>
        <v/>
      </c>
      <c r="S105" s="36" t="str">
        <f t="shared" si="15"/>
        <v/>
      </c>
      <c r="T105" s="36" t="str">
        <f t="shared" si="16"/>
        <v/>
      </c>
      <c r="U105" s="36" t="str">
        <f t="shared" si="17"/>
        <v/>
      </c>
      <c r="V105" s="36" t="str">
        <f t="shared" si="18"/>
        <v/>
      </c>
      <c r="W105" s="36" t="str">
        <f t="shared" si="19"/>
        <v/>
      </c>
      <c r="X105" s="36" t="str">
        <f t="shared" si="20"/>
        <v/>
      </c>
      <c r="Y105" s="166" t="str">
        <f t="shared" si="21"/>
        <v/>
      </c>
      <c r="Z105" s="168" t="str">
        <f>IF(OR($B105="",$C105="",$E105="",$F105&gt;an_final,$F105=""),"",$G105/VLOOKUP($F105,Euro!$A:$C,3,FALSE))</f>
        <v/>
      </c>
      <c r="AA105" s="435" t="b">
        <f t="shared" si="22"/>
        <v>0</v>
      </c>
      <c r="AB105" s="222">
        <f t="shared" si="24"/>
        <v>1</v>
      </c>
    </row>
    <row r="106" spans="1:28" x14ac:dyDescent="0.25">
      <c r="A106" s="169">
        <v>97</v>
      </c>
      <c r="B106" s="118"/>
      <c r="C106" s="781"/>
      <c r="D106" s="120"/>
      <c r="E106" s="115"/>
      <c r="F106" s="152"/>
      <c r="G106" s="787" t="str">
        <f t="shared" si="23"/>
        <v/>
      </c>
      <c r="H106" s="41"/>
      <c r="I106" s="41"/>
      <c r="J106" s="160"/>
      <c r="K106" s="159"/>
      <c r="L106" s="40"/>
      <c r="M106" s="40"/>
      <c r="N106" s="160"/>
      <c r="O106" s="448" t="str">
        <f t="shared" si="13"/>
        <v/>
      </c>
      <c r="P106" s="196" t="str">
        <f>IF(OR($B106="",$C106="",$D106,$E106="",$F106="",$F106&gt;an_final,$AA106=FALSE),"",IF($G106="","",IF(OR($K106="X",$K106="x"),coef_grant*COORD_DID_NAT*$Z106/10000,IF(OR($L106="X",$L106="x"),coef_grant*UPT_DID_NAT*$Z106/10000,IF(OR($M106="X",$M106="x"),coef_grant*MANAG_DID_NAT*$Z106/10000,IF(OR($N106="X",$N106="x"),coef_grant2*MEMBRU_DID_NAT*$Z106/10000/$AB106,""))))))</f>
        <v/>
      </c>
      <c r="Q106" s="779"/>
      <c r="R106" s="151" t="str">
        <f t="shared" si="14"/>
        <v/>
      </c>
      <c r="S106" s="36" t="str">
        <f t="shared" si="15"/>
        <v/>
      </c>
      <c r="T106" s="36" t="str">
        <f t="shared" si="16"/>
        <v/>
      </c>
      <c r="U106" s="36" t="str">
        <f t="shared" si="17"/>
        <v/>
      </c>
      <c r="V106" s="36" t="str">
        <f t="shared" si="18"/>
        <v/>
      </c>
      <c r="W106" s="36" t="str">
        <f t="shared" si="19"/>
        <v/>
      </c>
      <c r="X106" s="36" t="str">
        <f t="shared" si="20"/>
        <v/>
      </c>
      <c r="Y106" s="166" t="str">
        <f t="shared" si="21"/>
        <v/>
      </c>
      <c r="Z106" s="168" t="str">
        <f>IF(OR($B106="",$C106="",$E106="",$F106&gt;an_final,$F106=""),"",$G106/VLOOKUP($F106,Euro!$A:$C,3,FALSE))</f>
        <v/>
      </c>
      <c r="AA106" s="435" t="b">
        <f t="shared" si="22"/>
        <v>0</v>
      </c>
      <c r="AB106" s="222">
        <f t="shared" si="24"/>
        <v>1</v>
      </c>
    </row>
    <row r="107" spans="1:28" x14ac:dyDescent="0.25">
      <c r="A107" s="169">
        <v>98</v>
      </c>
      <c r="B107" s="118"/>
      <c r="C107" s="781"/>
      <c r="D107" s="120"/>
      <c r="E107" s="115"/>
      <c r="F107" s="152"/>
      <c r="G107" s="787" t="str">
        <f t="shared" si="23"/>
        <v/>
      </c>
      <c r="H107" s="41"/>
      <c r="I107" s="41"/>
      <c r="J107" s="160"/>
      <c r="K107" s="159"/>
      <c r="L107" s="40"/>
      <c r="M107" s="40"/>
      <c r="N107" s="160"/>
      <c r="O107" s="448" t="str">
        <f t="shared" si="13"/>
        <v/>
      </c>
      <c r="P107" s="196" t="str">
        <f>IF(OR($B107="",$C107="",$D107,$E107="",$F107="",$F107&gt;an_final,$AA107=FALSE),"",IF($G107="","",IF(OR($K107="X",$K107="x"),coef_grant*COORD_DID_NAT*$Z107/10000,IF(OR($L107="X",$L107="x"),coef_grant*UPT_DID_NAT*$Z107/10000,IF(OR($M107="X",$M107="x"),coef_grant*MANAG_DID_NAT*$Z107/10000,IF(OR($N107="X",$N107="x"),coef_grant2*MEMBRU_DID_NAT*$Z107/10000/$AB107,""))))))</f>
        <v/>
      </c>
      <c r="Q107" s="779"/>
      <c r="R107" s="151" t="str">
        <f t="shared" si="14"/>
        <v/>
      </c>
      <c r="S107" s="36" t="str">
        <f t="shared" si="15"/>
        <v/>
      </c>
      <c r="T107" s="36" t="str">
        <f t="shared" si="16"/>
        <v/>
      </c>
      <c r="U107" s="36" t="str">
        <f t="shared" si="17"/>
        <v/>
      </c>
      <c r="V107" s="36" t="str">
        <f t="shared" si="18"/>
        <v/>
      </c>
      <c r="W107" s="36" t="str">
        <f t="shared" si="19"/>
        <v/>
      </c>
      <c r="X107" s="36" t="str">
        <f t="shared" si="20"/>
        <v/>
      </c>
      <c r="Y107" s="166" t="str">
        <f t="shared" si="21"/>
        <v/>
      </c>
      <c r="Z107" s="168" t="str">
        <f>IF(OR($B107="",$C107="",$E107="",$F107&gt;an_final,$F107=""),"",$G107/VLOOKUP($F107,Euro!$A:$C,3,FALSE))</f>
        <v/>
      </c>
      <c r="AA107" s="435" t="b">
        <f t="shared" si="22"/>
        <v>0</v>
      </c>
      <c r="AB107" s="222">
        <f t="shared" si="24"/>
        <v>1</v>
      </c>
    </row>
    <row r="108" spans="1:28" x14ac:dyDescent="0.25">
      <c r="A108" s="169">
        <v>99</v>
      </c>
      <c r="B108" s="118"/>
      <c r="C108" s="781"/>
      <c r="D108" s="120"/>
      <c r="E108" s="115"/>
      <c r="F108" s="152"/>
      <c r="G108" s="787" t="str">
        <f t="shared" si="23"/>
        <v/>
      </c>
      <c r="H108" s="41"/>
      <c r="I108" s="41"/>
      <c r="J108" s="160"/>
      <c r="K108" s="159"/>
      <c r="L108" s="40"/>
      <c r="M108" s="40"/>
      <c r="N108" s="160"/>
      <c r="O108" s="448" t="str">
        <f t="shared" si="13"/>
        <v/>
      </c>
      <c r="P108" s="196" t="str">
        <f>IF(OR($B108="",$C108="",$D108,$E108="",$F108="",$F108&gt;an_final,$AA108=FALSE),"",IF($G108="","",IF(OR($K108="X",$K108="x"),coef_grant*COORD_DID_NAT*$Z108/10000,IF(OR($L108="X",$L108="x"),coef_grant*UPT_DID_NAT*$Z108/10000,IF(OR($M108="X",$M108="x"),coef_grant*MANAG_DID_NAT*$Z108/10000,IF(OR($N108="X",$N108="x"),coef_grant2*MEMBRU_DID_NAT*$Z108/10000/$AB108,""))))))</f>
        <v/>
      </c>
      <c r="Q108" s="779"/>
      <c r="R108" s="151" t="str">
        <f t="shared" si="14"/>
        <v/>
      </c>
      <c r="S108" s="36" t="str">
        <f t="shared" si="15"/>
        <v/>
      </c>
      <c r="T108" s="36" t="str">
        <f t="shared" si="16"/>
        <v/>
      </c>
      <c r="U108" s="36" t="str">
        <f t="shared" si="17"/>
        <v/>
      </c>
      <c r="V108" s="36" t="str">
        <f t="shared" si="18"/>
        <v/>
      </c>
      <c r="W108" s="36" t="str">
        <f t="shared" si="19"/>
        <v/>
      </c>
      <c r="X108" s="36" t="str">
        <f t="shared" si="20"/>
        <v/>
      </c>
      <c r="Y108" s="166" t="str">
        <f t="shared" si="21"/>
        <v/>
      </c>
      <c r="Z108" s="168" t="str">
        <f>IF(OR($B108="",$C108="",$E108="",$F108&gt;an_final,$F108=""),"",$G108/VLOOKUP($F108,Euro!$A:$C,3,FALSE))</f>
        <v/>
      </c>
      <c r="AA108" s="435" t="b">
        <f t="shared" si="22"/>
        <v>0</v>
      </c>
      <c r="AB108" s="222">
        <f t="shared" si="24"/>
        <v>1</v>
      </c>
    </row>
    <row r="109" spans="1:28" x14ac:dyDescent="0.25">
      <c r="A109" s="169">
        <v>100</v>
      </c>
      <c r="B109" s="118"/>
      <c r="C109" s="781"/>
      <c r="D109" s="120"/>
      <c r="E109" s="115"/>
      <c r="F109" s="152"/>
      <c r="G109" s="787" t="str">
        <f t="shared" si="23"/>
        <v/>
      </c>
      <c r="H109" s="41"/>
      <c r="I109" s="41"/>
      <c r="J109" s="160"/>
      <c r="K109" s="159"/>
      <c r="L109" s="40"/>
      <c r="M109" s="40"/>
      <c r="N109" s="160"/>
      <c r="O109" s="448" t="str">
        <f t="shared" si="13"/>
        <v/>
      </c>
      <c r="P109" s="196" t="str">
        <f>IF(OR($B109="",$C109="",$D109,$E109="",$F109="",$F109&gt;an_final,$AA109=FALSE),"",IF($G109="","",IF(OR($K109="X",$K109="x"),coef_grant*COORD_DID_NAT*$Z109/10000,IF(OR($L109="X",$L109="x"),coef_grant*UPT_DID_NAT*$Z109/10000,IF(OR($M109="X",$M109="x"),coef_grant*MANAG_DID_NAT*$Z109/10000,IF(OR($N109="X",$N109="x"),coef_grant2*MEMBRU_DID_NAT*$Z109/10000/$AB109,""))))))</f>
        <v/>
      </c>
      <c r="Q109" s="779"/>
      <c r="R109" s="151" t="str">
        <f t="shared" si="14"/>
        <v/>
      </c>
      <c r="S109" s="36" t="str">
        <f t="shared" si="15"/>
        <v/>
      </c>
      <c r="T109" s="36" t="str">
        <f t="shared" si="16"/>
        <v/>
      </c>
      <c r="U109" s="36" t="str">
        <f t="shared" si="17"/>
        <v/>
      </c>
      <c r="V109" s="36" t="str">
        <f t="shared" si="18"/>
        <v/>
      </c>
      <c r="W109" s="36" t="str">
        <f t="shared" si="19"/>
        <v/>
      </c>
      <c r="X109" s="36" t="str">
        <f t="shared" si="20"/>
        <v/>
      </c>
      <c r="Y109" s="166" t="str">
        <f t="shared" si="21"/>
        <v/>
      </c>
      <c r="Z109" s="168" t="str">
        <f>IF(OR($B109="",$C109="",$E109="",$F109&gt;an_final,$F109=""),"",$G109/VLOOKUP($F109,Euro!$A:$C,3,FALSE))</f>
        <v/>
      </c>
      <c r="AA109" s="435" t="b">
        <f t="shared" si="22"/>
        <v>0</v>
      </c>
      <c r="AB109" s="222">
        <f t="shared" si="24"/>
        <v>1</v>
      </c>
    </row>
    <row r="110" spans="1:28" x14ac:dyDescent="0.25">
      <c r="A110" s="169">
        <v>101</v>
      </c>
      <c r="B110" s="118"/>
      <c r="C110" s="781"/>
      <c r="D110" s="120"/>
      <c r="E110" s="115"/>
      <c r="F110" s="152"/>
      <c r="G110" s="787" t="str">
        <f t="shared" si="23"/>
        <v/>
      </c>
      <c r="H110" s="41"/>
      <c r="I110" s="41"/>
      <c r="J110" s="160"/>
      <c r="K110" s="159"/>
      <c r="L110" s="40"/>
      <c r="M110" s="40"/>
      <c r="N110" s="160"/>
      <c r="O110" s="448" t="str">
        <f t="shared" si="13"/>
        <v/>
      </c>
      <c r="P110" s="196" t="str">
        <f>IF(OR($B110="",$C110="",$D110,$E110="",$F110="",$F110&gt;an_final,$AA110=FALSE),"",IF($G110="","",IF(OR($K110="X",$K110="x"),coef_grant*COORD_DID_NAT*$Z110/10000,IF(OR($L110="X",$L110="x"),coef_grant*UPT_DID_NAT*$Z110/10000,IF(OR($M110="X",$M110="x"),coef_grant*MANAG_DID_NAT*$Z110/10000,IF(OR($N110="X",$N110="x"),coef_grant2*MEMBRU_DID_NAT*$Z110/10000/$AB110,""))))))</f>
        <v/>
      </c>
      <c r="Q110" s="779"/>
      <c r="R110" s="151" t="str">
        <f t="shared" si="14"/>
        <v/>
      </c>
      <c r="S110" s="36" t="str">
        <f t="shared" si="15"/>
        <v/>
      </c>
      <c r="T110" s="36" t="str">
        <f t="shared" si="16"/>
        <v/>
      </c>
      <c r="U110" s="36" t="str">
        <f t="shared" si="17"/>
        <v/>
      </c>
      <c r="V110" s="36" t="str">
        <f t="shared" si="18"/>
        <v/>
      </c>
      <c r="W110" s="36" t="str">
        <f t="shared" si="19"/>
        <v/>
      </c>
      <c r="X110" s="36" t="str">
        <f t="shared" si="20"/>
        <v/>
      </c>
      <c r="Y110" s="166" t="str">
        <f t="shared" si="21"/>
        <v/>
      </c>
      <c r="Z110" s="168" t="str">
        <f>IF(OR($B110="",$C110="",$E110="",$F110&gt;an_final,$F110=""),"",$G110/VLOOKUP($F110,Euro!$A:$C,3,FALSE))</f>
        <v/>
      </c>
      <c r="AA110" s="435" t="b">
        <f t="shared" si="22"/>
        <v>0</v>
      </c>
      <c r="AB110" s="222">
        <f t="shared" si="24"/>
        <v>1</v>
      </c>
    </row>
    <row r="111" spans="1:28" x14ac:dyDescent="0.25">
      <c r="A111" s="169">
        <v>102</v>
      </c>
      <c r="B111" s="118"/>
      <c r="C111" s="781"/>
      <c r="D111" s="120"/>
      <c r="E111" s="115"/>
      <c r="F111" s="152"/>
      <c r="G111" s="787" t="str">
        <f t="shared" si="23"/>
        <v/>
      </c>
      <c r="H111" s="41"/>
      <c r="I111" s="41"/>
      <c r="J111" s="160"/>
      <c r="K111" s="159"/>
      <c r="L111" s="40"/>
      <c r="M111" s="40"/>
      <c r="N111" s="160"/>
      <c r="O111" s="448" t="str">
        <f t="shared" si="13"/>
        <v/>
      </c>
      <c r="P111" s="196" t="str">
        <f>IF(OR($B111="",$C111="",$D111,$E111="",$F111="",$F111&gt;an_final,$AA111=FALSE),"",IF($G111="","",IF(OR($K111="X",$K111="x"),coef_grant*COORD_DID_NAT*$Z111/10000,IF(OR($L111="X",$L111="x"),coef_grant*UPT_DID_NAT*$Z111/10000,IF(OR($M111="X",$M111="x"),coef_grant*MANAG_DID_NAT*$Z111/10000,IF(OR($N111="X",$N111="x"),coef_grant2*MEMBRU_DID_NAT*$Z111/10000/$AB111,""))))))</f>
        <v/>
      </c>
      <c r="Q111" s="779"/>
      <c r="R111" s="151" t="str">
        <f t="shared" si="14"/>
        <v/>
      </c>
      <c r="S111" s="36" t="str">
        <f t="shared" si="15"/>
        <v/>
      </c>
      <c r="T111" s="36" t="str">
        <f t="shared" si="16"/>
        <v/>
      </c>
      <c r="U111" s="36" t="str">
        <f t="shared" si="17"/>
        <v/>
      </c>
      <c r="V111" s="36" t="str">
        <f t="shared" si="18"/>
        <v/>
      </c>
      <c r="W111" s="36" t="str">
        <f t="shared" si="19"/>
        <v/>
      </c>
      <c r="X111" s="36" t="str">
        <f t="shared" si="20"/>
        <v/>
      </c>
      <c r="Y111" s="166" t="str">
        <f t="shared" si="21"/>
        <v/>
      </c>
      <c r="Z111" s="168" t="str">
        <f>IF(OR($B111="",$C111="",$E111="",$F111&gt;an_final,$F111=""),"",$G111/VLOOKUP($F111,Euro!$A:$C,3,FALSE))</f>
        <v/>
      </c>
      <c r="AA111" s="435" t="b">
        <f t="shared" si="22"/>
        <v>0</v>
      </c>
      <c r="AB111" s="222">
        <f t="shared" si="24"/>
        <v>1</v>
      </c>
    </row>
    <row r="112" spans="1:28" x14ac:dyDescent="0.25">
      <c r="A112" s="169">
        <v>103</v>
      </c>
      <c r="B112" s="118"/>
      <c r="C112" s="781"/>
      <c r="D112" s="120"/>
      <c r="E112" s="115"/>
      <c r="F112" s="152"/>
      <c r="G112" s="787" t="str">
        <f t="shared" si="23"/>
        <v/>
      </c>
      <c r="H112" s="41"/>
      <c r="I112" s="41"/>
      <c r="J112" s="160"/>
      <c r="K112" s="159"/>
      <c r="L112" s="40"/>
      <c r="M112" s="40"/>
      <c r="N112" s="160"/>
      <c r="O112" s="448" t="str">
        <f t="shared" si="13"/>
        <v/>
      </c>
      <c r="P112" s="196" t="str">
        <f>IF(OR($B112="",$C112="",$D112,$E112="",$F112="",$F112&gt;an_final,$AA112=FALSE),"",IF($G112="","",IF(OR($K112="X",$K112="x"),coef_grant*COORD_DID_NAT*$Z112/10000,IF(OR($L112="X",$L112="x"),coef_grant*UPT_DID_NAT*$Z112/10000,IF(OR($M112="X",$M112="x"),coef_grant*MANAG_DID_NAT*$Z112/10000,IF(OR($N112="X",$N112="x"),coef_grant2*MEMBRU_DID_NAT*$Z112/10000/$AB112,""))))))</f>
        <v/>
      </c>
      <c r="Q112" s="779"/>
      <c r="R112" s="151" t="str">
        <f t="shared" si="14"/>
        <v/>
      </c>
      <c r="S112" s="36" t="str">
        <f t="shared" si="15"/>
        <v/>
      </c>
      <c r="T112" s="36" t="str">
        <f t="shared" si="16"/>
        <v/>
      </c>
      <c r="U112" s="36" t="str">
        <f t="shared" si="17"/>
        <v/>
      </c>
      <c r="V112" s="36" t="str">
        <f t="shared" si="18"/>
        <v/>
      </c>
      <c r="W112" s="36" t="str">
        <f t="shared" si="19"/>
        <v/>
      </c>
      <c r="X112" s="36" t="str">
        <f t="shared" si="20"/>
        <v/>
      </c>
      <c r="Y112" s="166" t="str">
        <f t="shared" si="21"/>
        <v/>
      </c>
      <c r="Z112" s="168" t="str">
        <f>IF(OR($B112="",$C112="",$E112="",$F112&gt;an_final,$F112=""),"",$G112/VLOOKUP($F112,Euro!$A:$C,3,FALSE))</f>
        <v/>
      </c>
      <c r="AA112" s="435" t="b">
        <f t="shared" si="22"/>
        <v>0</v>
      </c>
      <c r="AB112" s="222">
        <f t="shared" si="24"/>
        <v>1</v>
      </c>
    </row>
    <row r="113" spans="1:28" x14ac:dyDescent="0.25">
      <c r="A113" s="169">
        <v>104</v>
      </c>
      <c r="B113" s="118"/>
      <c r="C113" s="781"/>
      <c r="D113" s="120"/>
      <c r="E113" s="115"/>
      <c r="F113" s="152"/>
      <c r="G113" s="787" t="str">
        <f t="shared" si="23"/>
        <v/>
      </c>
      <c r="H113" s="41"/>
      <c r="I113" s="41"/>
      <c r="J113" s="160"/>
      <c r="K113" s="159"/>
      <c r="L113" s="40"/>
      <c r="M113" s="40"/>
      <c r="N113" s="160"/>
      <c r="O113" s="448" t="str">
        <f t="shared" si="13"/>
        <v/>
      </c>
      <c r="P113" s="196" t="str">
        <f>IF(OR($B113="",$C113="",$D113,$E113="",$F113="",$F113&gt;an_final,$AA113=FALSE),"",IF($G113="","",IF(OR($K113="X",$K113="x"),coef_grant*COORD_DID_NAT*$Z113/10000,IF(OR($L113="X",$L113="x"),coef_grant*UPT_DID_NAT*$Z113/10000,IF(OR($M113="X",$M113="x"),coef_grant*MANAG_DID_NAT*$Z113/10000,IF(OR($N113="X",$N113="x"),coef_grant2*MEMBRU_DID_NAT*$Z113/10000/$AB113,""))))))</f>
        <v/>
      </c>
      <c r="Q113" s="779"/>
      <c r="R113" s="151" t="str">
        <f t="shared" si="14"/>
        <v/>
      </c>
      <c r="S113" s="36" t="str">
        <f t="shared" si="15"/>
        <v/>
      </c>
      <c r="T113" s="36" t="str">
        <f t="shared" si="16"/>
        <v/>
      </c>
      <c r="U113" s="36" t="str">
        <f t="shared" si="17"/>
        <v/>
      </c>
      <c r="V113" s="36" t="str">
        <f t="shared" si="18"/>
        <v/>
      </c>
      <c r="W113" s="36" t="str">
        <f t="shared" si="19"/>
        <v/>
      </c>
      <c r="X113" s="36" t="str">
        <f t="shared" si="20"/>
        <v/>
      </c>
      <c r="Y113" s="166" t="str">
        <f t="shared" si="21"/>
        <v/>
      </c>
      <c r="Z113" s="168" t="str">
        <f>IF(OR($B113="",$C113="",$E113="",$F113&gt;an_final,$F113=""),"",$G113/VLOOKUP($F113,Euro!$A:$C,3,FALSE))</f>
        <v/>
      </c>
      <c r="AA113" s="435" t="b">
        <f t="shared" si="22"/>
        <v>0</v>
      </c>
      <c r="AB113" s="222">
        <f t="shared" si="24"/>
        <v>1</v>
      </c>
    </row>
    <row r="114" spans="1:28" x14ac:dyDescent="0.25">
      <c r="A114" s="169">
        <v>105</v>
      </c>
      <c r="B114" s="118"/>
      <c r="C114" s="781"/>
      <c r="D114" s="120"/>
      <c r="E114" s="115"/>
      <c r="F114" s="152"/>
      <c r="G114" s="787" t="str">
        <f t="shared" si="23"/>
        <v/>
      </c>
      <c r="H114" s="41"/>
      <c r="I114" s="41"/>
      <c r="J114" s="160"/>
      <c r="K114" s="159"/>
      <c r="L114" s="40"/>
      <c r="M114" s="40"/>
      <c r="N114" s="160"/>
      <c r="O114" s="448" t="str">
        <f t="shared" si="13"/>
        <v/>
      </c>
      <c r="P114" s="196" t="str">
        <f>IF(OR($B114="",$C114="",$D114,$E114="",$F114="",$F114&gt;an_final,$AA114=FALSE),"",IF($G114="","",IF(OR($K114="X",$K114="x"),coef_grant*COORD_DID_NAT*$Z114/10000,IF(OR($L114="X",$L114="x"),coef_grant*UPT_DID_NAT*$Z114/10000,IF(OR($M114="X",$M114="x"),coef_grant*MANAG_DID_NAT*$Z114/10000,IF(OR($N114="X",$N114="x"),coef_grant2*MEMBRU_DID_NAT*$Z114/10000/$AB114,""))))))</f>
        <v/>
      </c>
      <c r="Q114" s="779"/>
      <c r="R114" s="151" t="str">
        <f t="shared" si="14"/>
        <v/>
      </c>
      <c r="S114" s="36" t="str">
        <f t="shared" si="15"/>
        <v/>
      </c>
      <c r="T114" s="36" t="str">
        <f t="shared" si="16"/>
        <v/>
      </c>
      <c r="U114" s="36" t="str">
        <f t="shared" si="17"/>
        <v/>
      </c>
      <c r="V114" s="36" t="str">
        <f t="shared" si="18"/>
        <v/>
      </c>
      <c r="W114" s="36" t="str">
        <f t="shared" si="19"/>
        <v/>
      </c>
      <c r="X114" s="36" t="str">
        <f t="shared" si="20"/>
        <v/>
      </c>
      <c r="Y114" s="166" t="str">
        <f t="shared" si="21"/>
        <v/>
      </c>
      <c r="Z114" s="168" t="str">
        <f>IF(OR($B114="",$C114="",$E114="",$F114&gt;an_final,$F114=""),"",$G114/VLOOKUP($F114,Euro!$A:$C,3,FALSE))</f>
        <v/>
      </c>
      <c r="AA114" s="435" t="b">
        <f t="shared" si="22"/>
        <v>0</v>
      </c>
      <c r="AB114" s="222">
        <f t="shared" si="24"/>
        <v>1</v>
      </c>
    </row>
    <row r="115" spans="1:28" x14ac:dyDescent="0.25">
      <c r="A115" s="169">
        <v>106</v>
      </c>
      <c r="B115" s="118"/>
      <c r="C115" s="781"/>
      <c r="D115" s="120"/>
      <c r="E115" s="115"/>
      <c r="F115" s="152"/>
      <c r="G115" s="787" t="str">
        <f t="shared" si="23"/>
        <v/>
      </c>
      <c r="H115" s="41"/>
      <c r="I115" s="41"/>
      <c r="J115" s="160"/>
      <c r="K115" s="159"/>
      <c r="L115" s="40"/>
      <c r="M115" s="40"/>
      <c r="N115" s="160"/>
      <c r="O115" s="448" t="str">
        <f t="shared" si="13"/>
        <v/>
      </c>
      <c r="P115" s="196" t="str">
        <f>IF(OR($B115="",$C115="",$D115,$E115="",$F115="",$F115&gt;an_final,$AA115=FALSE),"",IF($G115="","",IF(OR($K115="X",$K115="x"),coef_grant*COORD_DID_NAT*$Z115/10000,IF(OR($L115="X",$L115="x"),coef_grant*UPT_DID_NAT*$Z115/10000,IF(OR($M115="X",$M115="x"),coef_grant*MANAG_DID_NAT*$Z115/10000,IF(OR($N115="X",$N115="x"),coef_grant2*MEMBRU_DID_NAT*$Z115/10000/$AB115,""))))))</f>
        <v/>
      </c>
      <c r="Q115" s="779"/>
      <c r="R115" s="151" t="str">
        <f t="shared" si="14"/>
        <v/>
      </c>
      <c r="S115" s="36" t="str">
        <f t="shared" si="15"/>
        <v/>
      </c>
      <c r="T115" s="36" t="str">
        <f t="shared" si="16"/>
        <v/>
      </c>
      <c r="U115" s="36" t="str">
        <f t="shared" si="17"/>
        <v/>
      </c>
      <c r="V115" s="36" t="str">
        <f t="shared" si="18"/>
        <v/>
      </c>
      <c r="W115" s="36" t="str">
        <f t="shared" si="19"/>
        <v/>
      </c>
      <c r="X115" s="36" t="str">
        <f t="shared" si="20"/>
        <v/>
      </c>
      <c r="Y115" s="166" t="str">
        <f t="shared" si="21"/>
        <v/>
      </c>
      <c r="Z115" s="168" t="str">
        <f>IF(OR($B115="",$C115="",$E115="",$F115&gt;an_final,$F115=""),"",$G115/VLOOKUP($F115,Euro!$A:$C,3,FALSE))</f>
        <v/>
      </c>
      <c r="AA115" s="435" t="b">
        <f t="shared" si="22"/>
        <v>0</v>
      </c>
      <c r="AB115" s="222">
        <f t="shared" si="24"/>
        <v>1</v>
      </c>
    </row>
    <row r="116" spans="1:28" x14ac:dyDescent="0.25">
      <c r="A116" s="169">
        <v>107</v>
      </c>
      <c r="B116" s="118"/>
      <c r="C116" s="781"/>
      <c r="D116" s="120"/>
      <c r="E116" s="115"/>
      <c r="F116" s="152"/>
      <c r="G116" s="787" t="str">
        <f t="shared" si="23"/>
        <v/>
      </c>
      <c r="H116" s="41"/>
      <c r="I116" s="41"/>
      <c r="J116" s="160"/>
      <c r="K116" s="159"/>
      <c r="L116" s="40"/>
      <c r="M116" s="40"/>
      <c r="N116" s="160"/>
      <c r="O116" s="448" t="str">
        <f t="shared" si="13"/>
        <v/>
      </c>
      <c r="P116" s="196" t="str">
        <f>IF(OR($B116="",$C116="",$D116,$E116="",$F116="",$F116&gt;an_final,$AA116=FALSE),"",IF($G116="","",IF(OR($K116="X",$K116="x"),coef_grant*COORD_DID_NAT*$Z116/10000,IF(OR($L116="X",$L116="x"),coef_grant*UPT_DID_NAT*$Z116/10000,IF(OR($M116="X",$M116="x"),coef_grant*MANAG_DID_NAT*$Z116/10000,IF(OR($N116="X",$N116="x"),coef_grant2*MEMBRU_DID_NAT*$Z116/10000/$AB116,""))))))</f>
        <v/>
      </c>
      <c r="Q116" s="779"/>
      <c r="R116" s="151" t="str">
        <f t="shared" si="14"/>
        <v/>
      </c>
      <c r="S116" s="36" t="str">
        <f t="shared" si="15"/>
        <v/>
      </c>
      <c r="T116" s="36" t="str">
        <f t="shared" si="16"/>
        <v/>
      </c>
      <c r="U116" s="36" t="str">
        <f t="shared" si="17"/>
        <v/>
      </c>
      <c r="V116" s="36" t="str">
        <f t="shared" si="18"/>
        <v/>
      </c>
      <c r="W116" s="36" t="str">
        <f t="shared" si="19"/>
        <v/>
      </c>
      <c r="X116" s="36" t="str">
        <f t="shared" si="20"/>
        <v/>
      </c>
      <c r="Y116" s="166" t="str">
        <f t="shared" si="21"/>
        <v/>
      </c>
      <c r="Z116" s="168" t="str">
        <f>IF(OR($B116="",$C116="",$E116="",$F116&gt;an_final,$F116=""),"",$G116/VLOOKUP($F116,Euro!$A:$C,3,FALSE))</f>
        <v/>
      </c>
      <c r="AA116" s="435" t="b">
        <f t="shared" si="22"/>
        <v>0</v>
      </c>
      <c r="AB116" s="222">
        <f t="shared" si="24"/>
        <v>1</v>
      </c>
    </row>
    <row r="117" spans="1:28" x14ac:dyDescent="0.25">
      <c r="A117" s="169">
        <v>108</v>
      </c>
      <c r="B117" s="118"/>
      <c r="C117" s="781"/>
      <c r="D117" s="120"/>
      <c r="E117" s="115"/>
      <c r="F117" s="152"/>
      <c r="G117" s="787" t="str">
        <f t="shared" si="23"/>
        <v/>
      </c>
      <c r="H117" s="41"/>
      <c r="I117" s="41"/>
      <c r="J117" s="160"/>
      <c r="K117" s="159"/>
      <c r="L117" s="40"/>
      <c r="M117" s="40"/>
      <c r="N117" s="160"/>
      <c r="O117" s="448" t="str">
        <f t="shared" si="13"/>
        <v/>
      </c>
      <c r="P117" s="196" t="str">
        <f>IF(OR($B117="",$C117="",$D117,$E117="",$F117="",$F117&gt;an_final,$AA117=FALSE),"",IF($G117="","",IF(OR($K117="X",$K117="x"),coef_grant*COORD_DID_NAT*$Z117/10000,IF(OR($L117="X",$L117="x"),coef_grant*UPT_DID_NAT*$Z117/10000,IF(OR($M117="X",$M117="x"),coef_grant*MANAG_DID_NAT*$Z117/10000,IF(OR($N117="X",$N117="x"),coef_grant2*MEMBRU_DID_NAT*$Z117/10000/$AB117,""))))))</f>
        <v/>
      </c>
      <c r="Q117" s="779"/>
      <c r="R117" s="151" t="str">
        <f t="shared" si="14"/>
        <v/>
      </c>
      <c r="S117" s="36" t="str">
        <f t="shared" si="15"/>
        <v/>
      </c>
      <c r="T117" s="36" t="str">
        <f t="shared" si="16"/>
        <v/>
      </c>
      <c r="U117" s="36" t="str">
        <f t="shared" si="17"/>
        <v/>
      </c>
      <c r="V117" s="36" t="str">
        <f t="shared" si="18"/>
        <v/>
      </c>
      <c r="W117" s="36" t="str">
        <f t="shared" si="19"/>
        <v/>
      </c>
      <c r="X117" s="36" t="str">
        <f t="shared" si="20"/>
        <v/>
      </c>
      <c r="Y117" s="166" t="str">
        <f t="shared" si="21"/>
        <v/>
      </c>
      <c r="Z117" s="168" t="str">
        <f>IF(OR($B117="",$C117="",$E117="",$F117&gt;an_final,$F117=""),"",$G117/VLOOKUP($F117,Euro!$A:$C,3,FALSE))</f>
        <v/>
      </c>
      <c r="AA117" s="435" t="b">
        <f t="shared" si="22"/>
        <v>0</v>
      </c>
      <c r="AB117" s="222">
        <f t="shared" si="24"/>
        <v>1</v>
      </c>
    </row>
    <row r="118" spans="1:28" x14ac:dyDescent="0.25">
      <c r="A118" s="169">
        <v>109</v>
      </c>
      <c r="B118" s="118"/>
      <c r="C118" s="781"/>
      <c r="D118" s="120"/>
      <c r="E118" s="115"/>
      <c r="F118" s="152"/>
      <c r="G118" s="787" t="str">
        <f t="shared" si="23"/>
        <v/>
      </c>
      <c r="H118" s="41"/>
      <c r="I118" s="41"/>
      <c r="J118" s="160"/>
      <c r="K118" s="159"/>
      <c r="L118" s="40"/>
      <c r="M118" s="40"/>
      <c r="N118" s="160"/>
      <c r="O118" s="448" t="str">
        <f t="shared" si="13"/>
        <v/>
      </c>
      <c r="P118" s="196" t="str">
        <f>IF(OR($B118="",$C118="",$D118,$E118="",$F118="",$F118&gt;an_final,$AA118=FALSE),"",IF($G118="","",IF(OR($K118="X",$K118="x"),coef_grant*COORD_DID_NAT*$Z118/10000,IF(OR($L118="X",$L118="x"),coef_grant*UPT_DID_NAT*$Z118/10000,IF(OR($M118="X",$M118="x"),coef_grant*MANAG_DID_NAT*$Z118/10000,IF(OR($N118="X",$N118="x"),coef_grant2*MEMBRU_DID_NAT*$Z118/10000/$AB118,""))))))</f>
        <v/>
      </c>
      <c r="Q118" s="779"/>
      <c r="R118" s="151" t="str">
        <f t="shared" si="14"/>
        <v/>
      </c>
      <c r="S118" s="36" t="str">
        <f t="shared" si="15"/>
        <v/>
      </c>
      <c r="T118" s="36" t="str">
        <f t="shared" si="16"/>
        <v/>
      </c>
      <c r="U118" s="36" t="str">
        <f t="shared" si="17"/>
        <v/>
      </c>
      <c r="V118" s="36" t="str">
        <f t="shared" si="18"/>
        <v/>
      </c>
      <c r="W118" s="36" t="str">
        <f t="shared" si="19"/>
        <v/>
      </c>
      <c r="X118" s="36" t="str">
        <f t="shared" si="20"/>
        <v/>
      </c>
      <c r="Y118" s="166" t="str">
        <f t="shared" si="21"/>
        <v/>
      </c>
      <c r="Z118" s="168" t="str">
        <f>IF(OR($B118="",$C118="",$E118="",$F118&gt;an_final,$F118=""),"",$G118/VLOOKUP($F118,Euro!$A:$C,3,FALSE))</f>
        <v/>
      </c>
      <c r="AA118" s="435" t="b">
        <f t="shared" si="22"/>
        <v>0</v>
      </c>
      <c r="AB118" s="222">
        <f t="shared" si="24"/>
        <v>1</v>
      </c>
    </row>
    <row r="119" spans="1:28" x14ac:dyDescent="0.25">
      <c r="A119" s="169">
        <v>110</v>
      </c>
      <c r="B119" s="118"/>
      <c r="C119" s="781"/>
      <c r="D119" s="120"/>
      <c r="E119" s="115"/>
      <c r="F119" s="152"/>
      <c r="G119" s="787" t="str">
        <f t="shared" si="23"/>
        <v/>
      </c>
      <c r="H119" s="41"/>
      <c r="I119" s="41"/>
      <c r="J119" s="160"/>
      <c r="K119" s="159"/>
      <c r="L119" s="40"/>
      <c r="M119" s="40"/>
      <c r="N119" s="160"/>
      <c r="O119" s="448" t="str">
        <f t="shared" si="13"/>
        <v/>
      </c>
      <c r="P119" s="196" t="str">
        <f>IF(OR($B119="",$C119="",$D119,$E119="",$F119="",$F119&gt;an_final,$AA119=FALSE),"",IF($G119="","",IF(OR($K119="X",$K119="x"),coef_grant*COORD_DID_NAT*$Z119/10000,IF(OR($L119="X",$L119="x"),coef_grant*UPT_DID_NAT*$Z119/10000,IF(OR($M119="X",$M119="x"),coef_grant*MANAG_DID_NAT*$Z119/10000,IF(OR($N119="X",$N119="x"),coef_grant2*MEMBRU_DID_NAT*$Z119/10000/$AB119,""))))))</f>
        <v/>
      </c>
      <c r="Q119" s="779"/>
      <c r="R119" s="151" t="str">
        <f t="shared" si="14"/>
        <v/>
      </c>
      <c r="S119" s="36" t="str">
        <f t="shared" si="15"/>
        <v/>
      </c>
      <c r="T119" s="36" t="str">
        <f t="shared" si="16"/>
        <v/>
      </c>
      <c r="U119" s="36" t="str">
        <f t="shared" si="17"/>
        <v/>
      </c>
      <c r="V119" s="36" t="str">
        <f t="shared" si="18"/>
        <v/>
      </c>
      <c r="W119" s="36" t="str">
        <f t="shared" si="19"/>
        <v/>
      </c>
      <c r="X119" s="36" t="str">
        <f t="shared" si="20"/>
        <v/>
      </c>
      <c r="Y119" s="166" t="str">
        <f t="shared" si="21"/>
        <v/>
      </c>
      <c r="Z119" s="168" t="str">
        <f>IF(OR($B119="",$C119="",$E119="",$F119&gt;an_final,$F119=""),"",$G119/VLOOKUP($F119,Euro!$A:$C,3,FALSE))</f>
        <v/>
      </c>
      <c r="AA119" s="435" t="b">
        <f t="shared" si="22"/>
        <v>0</v>
      </c>
      <c r="AB119" s="222">
        <f t="shared" si="24"/>
        <v>1</v>
      </c>
    </row>
    <row r="120" spans="1:28" x14ac:dyDescent="0.25">
      <c r="A120" s="169">
        <v>111</v>
      </c>
      <c r="B120" s="118"/>
      <c r="C120" s="781"/>
      <c r="D120" s="120"/>
      <c r="E120" s="115"/>
      <c r="F120" s="152"/>
      <c r="G120" s="787" t="str">
        <f t="shared" si="23"/>
        <v/>
      </c>
      <c r="H120" s="41"/>
      <c r="I120" s="41"/>
      <c r="J120" s="160"/>
      <c r="K120" s="159"/>
      <c r="L120" s="40"/>
      <c r="M120" s="40"/>
      <c r="N120" s="160"/>
      <c r="O120" s="448" t="str">
        <f t="shared" si="13"/>
        <v/>
      </c>
      <c r="P120" s="196" t="str">
        <f>IF(OR($B120="",$C120="",$D120,$E120="",$F120="",$F120&gt;an_final,$AA120=FALSE),"",IF($G120="","",IF(OR($K120="X",$K120="x"),coef_grant*COORD_DID_NAT*$Z120/10000,IF(OR($L120="X",$L120="x"),coef_grant*UPT_DID_NAT*$Z120/10000,IF(OR($M120="X",$M120="x"),coef_grant*MANAG_DID_NAT*$Z120/10000,IF(OR($N120="X",$N120="x"),coef_grant2*MEMBRU_DID_NAT*$Z120/10000/$AB120,""))))))</f>
        <v/>
      </c>
      <c r="Q120" s="779"/>
      <c r="R120" s="151" t="str">
        <f t="shared" si="14"/>
        <v/>
      </c>
      <c r="S120" s="36" t="str">
        <f t="shared" si="15"/>
        <v/>
      </c>
      <c r="T120" s="36" t="str">
        <f t="shared" si="16"/>
        <v/>
      </c>
      <c r="U120" s="36" t="str">
        <f t="shared" si="17"/>
        <v/>
      </c>
      <c r="V120" s="36" t="str">
        <f t="shared" si="18"/>
        <v/>
      </c>
      <c r="W120" s="36" t="str">
        <f t="shared" si="19"/>
        <v/>
      </c>
      <c r="X120" s="36" t="str">
        <f t="shared" si="20"/>
        <v/>
      </c>
      <c r="Y120" s="166" t="str">
        <f t="shared" si="21"/>
        <v/>
      </c>
      <c r="Z120" s="168" t="str">
        <f>IF(OR($B120="",$C120="",$E120="",$F120&gt;an_final,$F120=""),"",$G120/VLOOKUP($F120,Euro!$A:$C,3,FALSE))</f>
        <v/>
      </c>
      <c r="AA120" s="435" t="b">
        <f t="shared" si="22"/>
        <v>0</v>
      </c>
      <c r="AB120" s="222">
        <f t="shared" si="24"/>
        <v>1</v>
      </c>
    </row>
    <row r="121" spans="1:28" x14ac:dyDescent="0.25">
      <c r="A121" s="169">
        <v>112</v>
      </c>
      <c r="B121" s="118"/>
      <c r="C121" s="781"/>
      <c r="D121" s="120"/>
      <c r="E121" s="115"/>
      <c r="F121" s="152"/>
      <c r="G121" s="787" t="str">
        <f t="shared" si="23"/>
        <v/>
      </c>
      <c r="H121" s="41"/>
      <c r="I121" s="41"/>
      <c r="J121" s="160"/>
      <c r="K121" s="159"/>
      <c r="L121" s="40"/>
      <c r="M121" s="40"/>
      <c r="N121" s="160"/>
      <c r="O121" s="448" t="str">
        <f t="shared" si="13"/>
        <v/>
      </c>
      <c r="P121" s="196" t="str">
        <f>IF(OR($B121="",$C121="",$D121,$E121="",$F121="",$F121&gt;an_final,$AA121=FALSE),"",IF($G121="","",IF(OR($K121="X",$K121="x"),coef_grant*COORD_DID_NAT*$Z121/10000,IF(OR($L121="X",$L121="x"),coef_grant*UPT_DID_NAT*$Z121/10000,IF(OR($M121="X",$M121="x"),coef_grant*MANAG_DID_NAT*$Z121/10000,IF(OR($N121="X",$N121="x"),coef_grant2*MEMBRU_DID_NAT*$Z121/10000/$AB121,""))))))</f>
        <v/>
      </c>
      <c r="Q121" s="779"/>
      <c r="R121" s="151" t="str">
        <f t="shared" si="14"/>
        <v/>
      </c>
      <c r="S121" s="36" t="str">
        <f t="shared" si="15"/>
        <v/>
      </c>
      <c r="T121" s="36" t="str">
        <f t="shared" si="16"/>
        <v/>
      </c>
      <c r="U121" s="36" t="str">
        <f t="shared" si="17"/>
        <v/>
      </c>
      <c r="V121" s="36" t="str">
        <f t="shared" si="18"/>
        <v/>
      </c>
      <c r="W121" s="36" t="str">
        <f t="shared" si="19"/>
        <v/>
      </c>
      <c r="X121" s="36" t="str">
        <f t="shared" si="20"/>
        <v/>
      </c>
      <c r="Y121" s="166" t="str">
        <f t="shared" si="21"/>
        <v/>
      </c>
      <c r="Z121" s="168" t="str">
        <f>IF(OR($B121="",$C121="",$E121="",$F121&gt;an_final,$F121=""),"",$G121/VLOOKUP($F121,Euro!$A:$C,3,FALSE))</f>
        <v/>
      </c>
      <c r="AA121" s="435" t="b">
        <f t="shared" si="22"/>
        <v>0</v>
      </c>
      <c r="AB121" s="222">
        <f t="shared" si="24"/>
        <v>1</v>
      </c>
    </row>
    <row r="122" spans="1:28" x14ac:dyDescent="0.25">
      <c r="A122" s="169">
        <v>113</v>
      </c>
      <c r="B122" s="118"/>
      <c r="C122" s="781"/>
      <c r="D122" s="120"/>
      <c r="E122" s="115"/>
      <c r="F122" s="152"/>
      <c r="G122" s="787" t="str">
        <f t="shared" si="23"/>
        <v/>
      </c>
      <c r="H122" s="41"/>
      <c r="I122" s="41"/>
      <c r="J122" s="160"/>
      <c r="K122" s="159"/>
      <c r="L122" s="40"/>
      <c r="M122" s="40"/>
      <c r="N122" s="160"/>
      <c r="O122" s="448" t="str">
        <f t="shared" si="13"/>
        <v/>
      </c>
      <c r="P122" s="196" t="str">
        <f>IF(OR($B122="",$C122="",$D122,$E122="",$F122="",$F122&gt;an_final,$AA122=FALSE),"",IF($G122="","",IF(OR($K122="X",$K122="x"),coef_grant*COORD_DID_NAT*$Z122/10000,IF(OR($L122="X",$L122="x"),coef_grant*UPT_DID_NAT*$Z122/10000,IF(OR($M122="X",$M122="x"),coef_grant*MANAG_DID_NAT*$Z122/10000,IF(OR($N122="X",$N122="x"),coef_grant2*MEMBRU_DID_NAT*$Z122/10000/$AB122,""))))))</f>
        <v/>
      </c>
      <c r="Q122" s="779"/>
      <c r="R122" s="151" t="str">
        <f t="shared" si="14"/>
        <v/>
      </c>
      <c r="S122" s="36" t="str">
        <f t="shared" si="15"/>
        <v/>
      </c>
      <c r="T122" s="36" t="str">
        <f t="shared" si="16"/>
        <v/>
      </c>
      <c r="U122" s="36" t="str">
        <f t="shared" si="17"/>
        <v/>
      </c>
      <c r="V122" s="36" t="str">
        <f t="shared" si="18"/>
        <v/>
      </c>
      <c r="W122" s="36" t="str">
        <f t="shared" si="19"/>
        <v/>
      </c>
      <c r="X122" s="36" t="str">
        <f t="shared" si="20"/>
        <v/>
      </c>
      <c r="Y122" s="166" t="str">
        <f t="shared" si="21"/>
        <v/>
      </c>
      <c r="Z122" s="168" t="str">
        <f>IF(OR($B122="",$C122="",$E122="",$F122&gt;an_final,$F122=""),"",$G122/VLOOKUP($F122,Euro!$A:$C,3,FALSE))</f>
        <v/>
      </c>
      <c r="AA122" s="435" t="b">
        <f t="shared" si="22"/>
        <v>0</v>
      </c>
      <c r="AB122" s="222">
        <f t="shared" si="24"/>
        <v>1</v>
      </c>
    </row>
    <row r="123" spans="1:28" x14ac:dyDescent="0.25">
      <c r="A123" s="169">
        <v>114</v>
      </c>
      <c r="B123" s="118"/>
      <c r="C123" s="781"/>
      <c r="D123" s="120"/>
      <c r="E123" s="115"/>
      <c r="F123" s="152"/>
      <c r="G123" s="787" t="str">
        <f t="shared" si="23"/>
        <v/>
      </c>
      <c r="H123" s="41"/>
      <c r="I123" s="41"/>
      <c r="J123" s="160"/>
      <c r="K123" s="159"/>
      <c r="L123" s="40"/>
      <c r="M123" s="40"/>
      <c r="N123" s="160"/>
      <c r="O123" s="448" t="str">
        <f t="shared" si="13"/>
        <v/>
      </c>
      <c r="P123" s="196" t="str">
        <f>IF(OR($B123="",$C123="",$D123,$E123="",$F123="",$F123&gt;an_final,$AA123=FALSE),"",IF($G123="","",IF(OR($K123="X",$K123="x"),coef_grant*COORD_DID_NAT*$Z123/10000,IF(OR($L123="X",$L123="x"),coef_grant*UPT_DID_NAT*$Z123/10000,IF(OR($M123="X",$M123="x"),coef_grant*MANAG_DID_NAT*$Z123/10000,IF(OR($N123="X",$N123="x"),coef_grant2*MEMBRU_DID_NAT*$Z123/10000/$AB123,""))))))</f>
        <v/>
      </c>
      <c r="Q123" s="779"/>
      <c r="R123" s="151" t="str">
        <f t="shared" si="14"/>
        <v/>
      </c>
      <c r="S123" s="36" t="str">
        <f t="shared" si="15"/>
        <v/>
      </c>
      <c r="T123" s="36" t="str">
        <f t="shared" si="16"/>
        <v/>
      </c>
      <c r="U123" s="36" t="str">
        <f t="shared" si="17"/>
        <v/>
      </c>
      <c r="V123" s="36" t="str">
        <f t="shared" si="18"/>
        <v/>
      </c>
      <c r="W123" s="36" t="str">
        <f t="shared" si="19"/>
        <v/>
      </c>
      <c r="X123" s="36" t="str">
        <f t="shared" si="20"/>
        <v/>
      </c>
      <c r="Y123" s="166" t="str">
        <f t="shared" si="21"/>
        <v/>
      </c>
      <c r="Z123" s="168" t="str">
        <f>IF(OR($B123="",$C123="",$E123="",$F123&gt;an_final,$F123=""),"",$G123/VLOOKUP($F123,Euro!$A:$C,3,FALSE))</f>
        <v/>
      </c>
      <c r="AA123" s="435" t="b">
        <f t="shared" si="22"/>
        <v>0</v>
      </c>
      <c r="AB123" s="222">
        <f t="shared" si="24"/>
        <v>1</v>
      </c>
    </row>
    <row r="124" spans="1:28" x14ac:dyDescent="0.25">
      <c r="A124" s="169">
        <v>115</v>
      </c>
      <c r="B124" s="118"/>
      <c r="C124" s="781"/>
      <c r="D124" s="120"/>
      <c r="E124" s="115"/>
      <c r="F124" s="152"/>
      <c r="G124" s="787" t="str">
        <f t="shared" si="23"/>
        <v/>
      </c>
      <c r="H124" s="41"/>
      <c r="I124" s="41"/>
      <c r="J124" s="160"/>
      <c r="K124" s="159"/>
      <c r="L124" s="40"/>
      <c r="M124" s="40"/>
      <c r="N124" s="160"/>
      <c r="O124" s="448" t="str">
        <f t="shared" si="13"/>
        <v/>
      </c>
      <c r="P124" s="196" t="str">
        <f>IF(OR($B124="",$C124="",$D124,$E124="",$F124="",$F124&gt;an_final,$AA124=FALSE),"",IF($G124="","",IF(OR($K124="X",$K124="x"),coef_grant*COORD_DID_NAT*$Z124/10000,IF(OR($L124="X",$L124="x"),coef_grant*UPT_DID_NAT*$Z124/10000,IF(OR($M124="X",$M124="x"),coef_grant*MANAG_DID_NAT*$Z124/10000,IF(OR($N124="X",$N124="x"),coef_grant2*MEMBRU_DID_NAT*$Z124/10000/$AB124,""))))))</f>
        <v/>
      </c>
      <c r="Q124" s="779"/>
      <c r="R124" s="151" t="str">
        <f t="shared" si="14"/>
        <v/>
      </c>
      <c r="S124" s="36" t="str">
        <f t="shared" si="15"/>
        <v/>
      </c>
      <c r="T124" s="36" t="str">
        <f t="shared" si="16"/>
        <v/>
      </c>
      <c r="U124" s="36" t="str">
        <f t="shared" si="17"/>
        <v/>
      </c>
      <c r="V124" s="36" t="str">
        <f t="shared" si="18"/>
        <v/>
      </c>
      <c r="W124" s="36" t="str">
        <f t="shared" si="19"/>
        <v/>
      </c>
      <c r="X124" s="36" t="str">
        <f t="shared" si="20"/>
        <v/>
      </c>
      <c r="Y124" s="166" t="str">
        <f t="shared" si="21"/>
        <v/>
      </c>
      <c r="Z124" s="168" t="str">
        <f>IF(OR($B124="",$C124="",$E124="",$F124&gt;an_final,$F124=""),"",$G124/VLOOKUP($F124,Euro!$A:$C,3,FALSE))</f>
        <v/>
      </c>
      <c r="AA124" s="435" t="b">
        <f t="shared" si="22"/>
        <v>0</v>
      </c>
      <c r="AB124" s="222">
        <f t="shared" si="24"/>
        <v>1</v>
      </c>
    </row>
    <row r="125" spans="1:28" x14ac:dyDescent="0.25">
      <c r="A125" s="169">
        <v>116</v>
      </c>
      <c r="B125" s="118"/>
      <c r="C125" s="781"/>
      <c r="D125" s="120"/>
      <c r="E125" s="115"/>
      <c r="F125" s="152"/>
      <c r="G125" s="787" t="str">
        <f t="shared" si="23"/>
        <v/>
      </c>
      <c r="H125" s="41"/>
      <c r="I125" s="41"/>
      <c r="J125" s="160"/>
      <c r="K125" s="159"/>
      <c r="L125" s="40"/>
      <c r="M125" s="40"/>
      <c r="N125" s="160"/>
      <c r="O125" s="448" t="str">
        <f t="shared" si="13"/>
        <v/>
      </c>
      <c r="P125" s="196" t="str">
        <f>IF(OR($B125="",$C125="",$D125,$E125="",$F125="",$F125&gt;an_final,$AA125=FALSE),"",IF($G125="","",IF(OR($K125="X",$K125="x"),coef_grant*COORD_DID_NAT*$Z125/10000,IF(OR($L125="X",$L125="x"),coef_grant*UPT_DID_NAT*$Z125/10000,IF(OR($M125="X",$M125="x"),coef_grant*MANAG_DID_NAT*$Z125/10000,IF(OR($N125="X",$N125="x"),coef_grant2*MEMBRU_DID_NAT*$Z125/10000/$AB125,""))))))</f>
        <v/>
      </c>
      <c r="Q125" s="779"/>
      <c r="R125" s="151" t="str">
        <f t="shared" si="14"/>
        <v/>
      </c>
      <c r="S125" s="36" t="str">
        <f t="shared" si="15"/>
        <v/>
      </c>
      <c r="T125" s="36" t="str">
        <f t="shared" si="16"/>
        <v/>
      </c>
      <c r="U125" s="36" t="str">
        <f t="shared" si="17"/>
        <v/>
      </c>
      <c r="V125" s="36" t="str">
        <f t="shared" si="18"/>
        <v/>
      </c>
      <c r="W125" s="36" t="str">
        <f t="shared" si="19"/>
        <v/>
      </c>
      <c r="X125" s="36" t="str">
        <f t="shared" si="20"/>
        <v/>
      </c>
      <c r="Y125" s="166" t="str">
        <f t="shared" si="21"/>
        <v/>
      </c>
      <c r="Z125" s="168" t="str">
        <f>IF(OR($B125="",$C125="",$E125="",$F125&gt;an_final,$F125=""),"",$G125/VLOOKUP($F125,Euro!$A:$C,3,FALSE))</f>
        <v/>
      </c>
      <c r="AA125" s="435" t="b">
        <f t="shared" si="22"/>
        <v>0</v>
      </c>
      <c r="AB125" s="222">
        <f t="shared" si="24"/>
        <v>1</v>
      </c>
    </row>
    <row r="126" spans="1:28" x14ac:dyDescent="0.25">
      <c r="A126" s="169">
        <v>117</v>
      </c>
      <c r="B126" s="118"/>
      <c r="C126" s="781"/>
      <c r="D126" s="120"/>
      <c r="E126" s="115"/>
      <c r="F126" s="152"/>
      <c r="G126" s="787" t="str">
        <f t="shared" si="23"/>
        <v/>
      </c>
      <c r="H126" s="41"/>
      <c r="I126" s="41"/>
      <c r="J126" s="160"/>
      <c r="K126" s="159"/>
      <c r="L126" s="40"/>
      <c r="M126" s="40"/>
      <c r="N126" s="160"/>
      <c r="O126" s="448" t="str">
        <f t="shared" si="13"/>
        <v/>
      </c>
      <c r="P126" s="196" t="str">
        <f>IF(OR($B126="",$C126="",$D126,$E126="",$F126="",$F126&gt;an_final,$AA126=FALSE),"",IF($G126="","",IF(OR($K126="X",$K126="x"),coef_grant*COORD_DID_NAT*$Z126/10000,IF(OR($L126="X",$L126="x"),coef_grant*UPT_DID_NAT*$Z126/10000,IF(OR($M126="X",$M126="x"),coef_grant*MANAG_DID_NAT*$Z126/10000,IF(OR($N126="X",$N126="x"),coef_grant2*MEMBRU_DID_NAT*$Z126/10000/$AB126,""))))))</f>
        <v/>
      </c>
      <c r="Q126" s="779"/>
      <c r="R126" s="151" t="str">
        <f t="shared" si="14"/>
        <v/>
      </c>
      <c r="S126" s="36" t="str">
        <f t="shared" si="15"/>
        <v/>
      </c>
      <c r="T126" s="36" t="str">
        <f t="shared" si="16"/>
        <v/>
      </c>
      <c r="U126" s="36" t="str">
        <f t="shared" si="17"/>
        <v/>
      </c>
      <c r="V126" s="36" t="str">
        <f t="shared" si="18"/>
        <v/>
      </c>
      <c r="W126" s="36" t="str">
        <f t="shared" si="19"/>
        <v/>
      </c>
      <c r="X126" s="36" t="str">
        <f t="shared" si="20"/>
        <v/>
      </c>
      <c r="Y126" s="166" t="str">
        <f t="shared" si="21"/>
        <v/>
      </c>
      <c r="Z126" s="168" t="str">
        <f>IF(OR($B126="",$C126="",$E126="",$F126&gt;an_final,$F126=""),"",$G126/VLOOKUP($F126,Euro!$A:$C,3,FALSE))</f>
        <v/>
      </c>
      <c r="AA126" s="435" t="b">
        <f t="shared" si="22"/>
        <v>0</v>
      </c>
      <c r="AB126" s="222">
        <f t="shared" si="24"/>
        <v>1</v>
      </c>
    </row>
    <row r="127" spans="1:28" x14ac:dyDescent="0.25">
      <c r="A127" s="169">
        <v>118</v>
      </c>
      <c r="B127" s="118"/>
      <c r="C127" s="781"/>
      <c r="D127" s="120"/>
      <c r="E127" s="115"/>
      <c r="F127" s="152"/>
      <c r="G127" s="787" t="str">
        <f t="shared" si="23"/>
        <v/>
      </c>
      <c r="H127" s="41"/>
      <c r="I127" s="41"/>
      <c r="J127" s="160"/>
      <c r="K127" s="159"/>
      <c r="L127" s="40"/>
      <c r="M127" s="40"/>
      <c r="N127" s="160"/>
      <c r="O127" s="448" t="str">
        <f t="shared" si="13"/>
        <v/>
      </c>
      <c r="P127" s="196" t="str">
        <f>IF(OR($B127="",$C127="",$D127,$E127="",$F127="",$F127&gt;an_final,$AA127=FALSE),"",IF($G127="","",IF(OR($K127="X",$K127="x"),coef_grant*COORD_DID_NAT*$Z127/10000,IF(OR($L127="X",$L127="x"),coef_grant*UPT_DID_NAT*$Z127/10000,IF(OR($M127="X",$M127="x"),coef_grant*MANAG_DID_NAT*$Z127/10000,IF(OR($N127="X",$N127="x"),coef_grant2*MEMBRU_DID_NAT*$Z127/10000/$AB127,""))))))</f>
        <v/>
      </c>
      <c r="Q127" s="779"/>
      <c r="R127" s="151" t="str">
        <f t="shared" si="14"/>
        <v/>
      </c>
      <c r="S127" s="36" t="str">
        <f t="shared" si="15"/>
        <v/>
      </c>
      <c r="T127" s="36" t="str">
        <f t="shared" si="16"/>
        <v/>
      </c>
      <c r="U127" s="36" t="str">
        <f t="shared" si="17"/>
        <v/>
      </c>
      <c r="V127" s="36" t="str">
        <f t="shared" si="18"/>
        <v/>
      </c>
      <c r="W127" s="36" t="str">
        <f t="shared" si="19"/>
        <v/>
      </c>
      <c r="X127" s="36" t="str">
        <f t="shared" si="20"/>
        <v/>
      </c>
      <c r="Y127" s="166" t="str">
        <f t="shared" si="21"/>
        <v/>
      </c>
      <c r="Z127" s="168" t="str">
        <f>IF(OR($B127="",$C127="",$E127="",$F127&gt;an_final,$F127=""),"",$G127/VLOOKUP($F127,Euro!$A:$C,3,FALSE))</f>
        <v/>
      </c>
      <c r="AA127" s="435" t="b">
        <f t="shared" si="22"/>
        <v>0</v>
      </c>
      <c r="AB127" s="222">
        <f t="shared" si="24"/>
        <v>1</v>
      </c>
    </row>
    <row r="128" spans="1:28" x14ac:dyDescent="0.25">
      <c r="A128" s="169">
        <v>119</v>
      </c>
      <c r="B128" s="118"/>
      <c r="C128" s="781"/>
      <c r="D128" s="120"/>
      <c r="E128" s="115"/>
      <c r="F128" s="152"/>
      <c r="G128" s="787" t="str">
        <f t="shared" si="23"/>
        <v/>
      </c>
      <c r="H128" s="41"/>
      <c r="I128" s="41"/>
      <c r="J128" s="160"/>
      <c r="K128" s="159"/>
      <c r="L128" s="40"/>
      <c r="M128" s="40"/>
      <c r="N128" s="160"/>
      <c r="O128" s="448" t="str">
        <f t="shared" si="13"/>
        <v/>
      </c>
      <c r="P128" s="196" t="str">
        <f>IF(OR($B128="",$C128="",$D128,$E128="",$F128="",$F128&gt;an_final,$AA128=FALSE),"",IF($G128="","",IF(OR($K128="X",$K128="x"),coef_grant*COORD_DID_NAT*$Z128/10000,IF(OR($L128="X",$L128="x"),coef_grant*UPT_DID_NAT*$Z128/10000,IF(OR($M128="X",$M128="x"),coef_grant*MANAG_DID_NAT*$Z128/10000,IF(OR($N128="X",$N128="x"),coef_grant2*MEMBRU_DID_NAT*$Z128/10000/$AB128,""))))))</f>
        <v/>
      </c>
      <c r="Q128" s="779"/>
      <c r="R128" s="151" t="str">
        <f t="shared" si="14"/>
        <v/>
      </c>
      <c r="S128" s="36" t="str">
        <f t="shared" si="15"/>
        <v/>
      </c>
      <c r="T128" s="36" t="str">
        <f t="shared" si="16"/>
        <v/>
      </c>
      <c r="U128" s="36" t="str">
        <f t="shared" si="17"/>
        <v/>
      </c>
      <c r="V128" s="36" t="str">
        <f t="shared" si="18"/>
        <v/>
      </c>
      <c r="W128" s="36" t="str">
        <f t="shared" si="19"/>
        <v/>
      </c>
      <c r="X128" s="36" t="str">
        <f t="shared" si="20"/>
        <v/>
      </c>
      <c r="Y128" s="166" t="str">
        <f t="shared" si="21"/>
        <v/>
      </c>
      <c r="Z128" s="168" t="str">
        <f>IF(OR($B128="",$C128="",$E128="",$F128&gt;an_final,$F128=""),"",$G128/VLOOKUP($F128,Euro!$A:$C,3,FALSE))</f>
        <v/>
      </c>
      <c r="AA128" s="435" t="b">
        <f t="shared" si="22"/>
        <v>0</v>
      </c>
      <c r="AB128" s="222">
        <f t="shared" si="24"/>
        <v>1</v>
      </c>
    </row>
    <row r="129" spans="1:28" x14ac:dyDescent="0.25">
      <c r="A129" s="169">
        <v>120</v>
      </c>
      <c r="B129" s="118"/>
      <c r="C129" s="781"/>
      <c r="D129" s="120"/>
      <c r="E129" s="115"/>
      <c r="F129" s="152"/>
      <c r="G129" s="787" t="str">
        <f t="shared" si="23"/>
        <v/>
      </c>
      <c r="H129" s="41"/>
      <c r="I129" s="41"/>
      <c r="J129" s="160"/>
      <c r="K129" s="159"/>
      <c r="L129" s="40"/>
      <c r="M129" s="40"/>
      <c r="N129" s="160"/>
      <c r="O129" s="448" t="str">
        <f t="shared" si="13"/>
        <v/>
      </c>
      <c r="P129" s="196" t="str">
        <f>IF(OR($B129="",$C129="",$D129,$E129="",$F129="",$F129&gt;an_final,$AA129=FALSE),"",IF($G129="","",IF(OR($K129="X",$K129="x"),coef_grant*COORD_DID_NAT*$Z129/10000,IF(OR($L129="X",$L129="x"),coef_grant*UPT_DID_NAT*$Z129/10000,IF(OR($M129="X",$M129="x"),coef_grant*MANAG_DID_NAT*$Z129/10000,IF(OR($N129="X",$N129="x"),coef_grant2*MEMBRU_DID_NAT*$Z129/10000/$AB129,""))))))</f>
        <v/>
      </c>
      <c r="Q129" s="779"/>
      <c r="R129" s="151" t="str">
        <f t="shared" si="14"/>
        <v/>
      </c>
      <c r="S129" s="36" t="str">
        <f t="shared" si="15"/>
        <v/>
      </c>
      <c r="T129" s="36" t="str">
        <f t="shared" si="16"/>
        <v/>
      </c>
      <c r="U129" s="36" t="str">
        <f t="shared" si="17"/>
        <v/>
      </c>
      <c r="V129" s="36" t="str">
        <f t="shared" si="18"/>
        <v/>
      </c>
      <c r="W129" s="36" t="str">
        <f t="shared" si="19"/>
        <v/>
      </c>
      <c r="X129" s="36" t="str">
        <f t="shared" si="20"/>
        <v/>
      </c>
      <c r="Y129" s="166" t="str">
        <f t="shared" si="21"/>
        <v/>
      </c>
      <c r="Z129" s="168" t="str">
        <f>IF(OR($B129="",$C129="",$E129="",$F129&gt;an_final,$F129=""),"",$G129/VLOOKUP($F129,Euro!$A:$C,3,FALSE))</f>
        <v/>
      </c>
      <c r="AA129" s="435" t="b">
        <f t="shared" si="22"/>
        <v>0</v>
      </c>
      <c r="AB129" s="222">
        <f t="shared" si="24"/>
        <v>1</v>
      </c>
    </row>
    <row r="130" spans="1:28" x14ac:dyDescent="0.25">
      <c r="A130" s="169">
        <v>121</v>
      </c>
      <c r="B130" s="118"/>
      <c r="C130" s="781"/>
      <c r="D130" s="120"/>
      <c r="E130" s="115"/>
      <c r="F130" s="152"/>
      <c r="G130" s="787" t="str">
        <f t="shared" si="23"/>
        <v/>
      </c>
      <c r="H130" s="41"/>
      <c r="I130" s="41"/>
      <c r="J130" s="160"/>
      <c r="K130" s="159"/>
      <c r="L130" s="40"/>
      <c r="M130" s="40"/>
      <c r="N130" s="160"/>
      <c r="O130" s="448" t="str">
        <f t="shared" si="13"/>
        <v/>
      </c>
      <c r="P130" s="196" t="str">
        <f>IF(OR($B130="",$C130="",$D130,$E130="",$F130="",$F130&gt;an_final,$AA130=FALSE),"",IF($G130="","",IF(OR($K130="X",$K130="x"),coef_grant*COORD_DID_NAT*$Z130/10000,IF(OR($L130="X",$L130="x"),coef_grant*UPT_DID_NAT*$Z130/10000,IF(OR($M130="X",$M130="x"),coef_grant*MANAG_DID_NAT*$Z130/10000,IF(OR($N130="X",$N130="x"),coef_grant2*MEMBRU_DID_NAT*$Z130/10000/$AB130,""))))))</f>
        <v/>
      </c>
      <c r="Q130" s="779"/>
      <c r="R130" s="151" t="str">
        <f t="shared" si="14"/>
        <v/>
      </c>
      <c r="S130" s="36" t="str">
        <f t="shared" si="15"/>
        <v/>
      </c>
      <c r="T130" s="36" t="str">
        <f t="shared" si="16"/>
        <v/>
      </c>
      <c r="U130" s="36" t="str">
        <f t="shared" si="17"/>
        <v/>
      </c>
      <c r="V130" s="36" t="str">
        <f t="shared" si="18"/>
        <v/>
      </c>
      <c r="W130" s="36" t="str">
        <f t="shared" si="19"/>
        <v/>
      </c>
      <c r="X130" s="36" t="str">
        <f t="shared" si="20"/>
        <v/>
      </c>
      <c r="Y130" s="166" t="str">
        <f t="shared" si="21"/>
        <v/>
      </c>
      <c r="Z130" s="168" t="str">
        <f>IF(OR($B130="",$C130="",$E130="",$F130&gt;an_final,$F130=""),"",$G130/VLOOKUP($F130,Euro!$A:$C,3,FALSE))</f>
        <v/>
      </c>
      <c r="AA130" s="435" t="b">
        <f t="shared" si="22"/>
        <v>0</v>
      </c>
      <c r="AB130" s="222">
        <f t="shared" si="24"/>
        <v>1</v>
      </c>
    </row>
    <row r="131" spans="1:28" x14ac:dyDescent="0.25">
      <c r="A131" s="169">
        <v>122</v>
      </c>
      <c r="B131" s="118"/>
      <c r="C131" s="781"/>
      <c r="D131" s="120"/>
      <c r="E131" s="115"/>
      <c r="F131" s="152"/>
      <c r="G131" s="787" t="str">
        <f t="shared" si="23"/>
        <v/>
      </c>
      <c r="H131" s="41"/>
      <c r="I131" s="41"/>
      <c r="J131" s="160"/>
      <c r="K131" s="159"/>
      <c r="L131" s="40"/>
      <c r="M131" s="40"/>
      <c r="N131" s="160"/>
      <c r="O131" s="448" t="str">
        <f t="shared" si="13"/>
        <v/>
      </c>
      <c r="P131" s="196" t="str">
        <f>IF(OR($B131="",$C131="",$D131,$E131="",$F131="",$F131&gt;an_final,$AA131=FALSE),"",IF($G131="","",IF(OR($K131="X",$K131="x"),coef_grant*COORD_DID_NAT*$Z131/10000,IF(OR($L131="X",$L131="x"),coef_grant*UPT_DID_NAT*$Z131/10000,IF(OR($M131="X",$M131="x"),coef_grant*MANAG_DID_NAT*$Z131/10000,IF(OR($N131="X",$N131="x"),coef_grant2*MEMBRU_DID_NAT*$Z131/10000/$AB131,""))))))</f>
        <v/>
      </c>
      <c r="Q131" s="779"/>
      <c r="R131" s="151" t="str">
        <f t="shared" si="14"/>
        <v/>
      </c>
      <c r="S131" s="36" t="str">
        <f t="shared" si="15"/>
        <v/>
      </c>
      <c r="T131" s="36" t="str">
        <f t="shared" si="16"/>
        <v/>
      </c>
      <c r="U131" s="36" t="str">
        <f t="shared" si="17"/>
        <v/>
      </c>
      <c r="V131" s="36" t="str">
        <f t="shared" si="18"/>
        <v/>
      </c>
      <c r="W131" s="36" t="str">
        <f t="shared" si="19"/>
        <v/>
      </c>
      <c r="X131" s="36" t="str">
        <f t="shared" si="20"/>
        <v/>
      </c>
      <c r="Y131" s="166" t="str">
        <f t="shared" si="21"/>
        <v/>
      </c>
      <c r="Z131" s="168" t="str">
        <f>IF(OR($B131="",$C131="",$E131="",$F131&gt;an_final,$F131=""),"",$G131/VLOOKUP($F131,Euro!$A:$C,3,FALSE))</f>
        <v/>
      </c>
      <c r="AA131" s="435" t="b">
        <f t="shared" si="22"/>
        <v>0</v>
      </c>
      <c r="AB131" s="222">
        <f t="shared" si="24"/>
        <v>1</v>
      </c>
    </row>
    <row r="132" spans="1:28" x14ac:dyDescent="0.25">
      <c r="A132" s="169">
        <v>123</v>
      </c>
      <c r="B132" s="118"/>
      <c r="C132" s="781"/>
      <c r="D132" s="120"/>
      <c r="E132" s="115"/>
      <c r="F132" s="152"/>
      <c r="G132" s="787" t="str">
        <f t="shared" si="23"/>
        <v/>
      </c>
      <c r="H132" s="41"/>
      <c r="I132" s="41"/>
      <c r="J132" s="160"/>
      <c r="K132" s="159"/>
      <c r="L132" s="40"/>
      <c r="M132" s="40"/>
      <c r="N132" s="160"/>
      <c r="O132" s="448" t="str">
        <f t="shared" si="13"/>
        <v/>
      </c>
      <c r="P132" s="196" t="str">
        <f>IF(OR($B132="",$C132="",$D132,$E132="",$F132="",$F132&gt;an_final,$AA132=FALSE),"",IF($G132="","",IF(OR($K132="X",$K132="x"),coef_grant*COORD_DID_NAT*$Z132/10000,IF(OR($L132="X",$L132="x"),coef_grant*UPT_DID_NAT*$Z132/10000,IF(OR($M132="X",$M132="x"),coef_grant*MANAG_DID_NAT*$Z132/10000,IF(OR($N132="X",$N132="x"),coef_grant2*MEMBRU_DID_NAT*$Z132/10000/$AB132,""))))))</f>
        <v/>
      </c>
      <c r="Q132" s="779"/>
      <c r="R132" s="151" t="str">
        <f t="shared" si="14"/>
        <v/>
      </c>
      <c r="S132" s="36" t="str">
        <f t="shared" si="15"/>
        <v/>
      </c>
      <c r="T132" s="36" t="str">
        <f t="shared" si="16"/>
        <v/>
      </c>
      <c r="U132" s="36" t="str">
        <f t="shared" si="17"/>
        <v/>
      </c>
      <c r="V132" s="36" t="str">
        <f t="shared" si="18"/>
        <v/>
      </c>
      <c r="W132" s="36" t="str">
        <f t="shared" si="19"/>
        <v/>
      </c>
      <c r="X132" s="36" t="str">
        <f t="shared" si="20"/>
        <v/>
      </c>
      <c r="Y132" s="166" t="str">
        <f t="shared" si="21"/>
        <v/>
      </c>
      <c r="Z132" s="168" t="str">
        <f>IF(OR($B132="",$C132="",$E132="",$F132&gt;an_final,$F132=""),"",$G132/VLOOKUP($F132,Euro!$A:$C,3,FALSE))</f>
        <v/>
      </c>
      <c r="AA132" s="435" t="b">
        <f t="shared" si="22"/>
        <v>0</v>
      </c>
      <c r="AB132" s="222">
        <f t="shared" si="24"/>
        <v>1</v>
      </c>
    </row>
    <row r="133" spans="1:28" x14ac:dyDescent="0.25">
      <c r="A133" s="169">
        <v>124</v>
      </c>
      <c r="B133" s="118"/>
      <c r="C133" s="781"/>
      <c r="D133" s="120"/>
      <c r="E133" s="115"/>
      <c r="F133" s="152"/>
      <c r="G133" s="787" t="str">
        <f t="shared" si="23"/>
        <v/>
      </c>
      <c r="H133" s="41"/>
      <c r="I133" s="41"/>
      <c r="J133" s="160"/>
      <c r="K133" s="159"/>
      <c r="L133" s="40"/>
      <c r="M133" s="40"/>
      <c r="N133" s="160"/>
      <c r="O133" s="448" t="str">
        <f t="shared" si="13"/>
        <v/>
      </c>
      <c r="P133" s="196" t="str">
        <f>IF(OR($B133="",$C133="",$D133,$E133="",$F133="",$F133&gt;an_final,$AA133=FALSE),"",IF($G133="","",IF(OR($K133="X",$K133="x"),coef_grant*COORD_DID_NAT*$Z133/10000,IF(OR($L133="X",$L133="x"),coef_grant*UPT_DID_NAT*$Z133/10000,IF(OR($M133="X",$M133="x"),coef_grant*MANAG_DID_NAT*$Z133/10000,IF(OR($N133="X",$N133="x"),coef_grant2*MEMBRU_DID_NAT*$Z133/10000/$AB133,""))))))</f>
        <v/>
      </c>
      <c r="Q133" s="779"/>
      <c r="R133" s="151" t="str">
        <f t="shared" si="14"/>
        <v/>
      </c>
      <c r="S133" s="36" t="str">
        <f t="shared" si="15"/>
        <v/>
      </c>
      <c r="T133" s="36" t="str">
        <f t="shared" si="16"/>
        <v/>
      </c>
      <c r="U133" s="36" t="str">
        <f t="shared" si="17"/>
        <v/>
      </c>
      <c r="V133" s="36" t="str">
        <f t="shared" si="18"/>
        <v/>
      </c>
      <c r="W133" s="36" t="str">
        <f t="shared" si="19"/>
        <v/>
      </c>
      <c r="X133" s="36" t="str">
        <f t="shared" si="20"/>
        <v/>
      </c>
      <c r="Y133" s="166" t="str">
        <f t="shared" si="21"/>
        <v/>
      </c>
      <c r="Z133" s="168" t="str">
        <f>IF(OR($B133="",$C133="",$E133="",$F133&gt;an_final,$F133=""),"",$G133/VLOOKUP($F133,Euro!$A:$C,3,FALSE))</f>
        <v/>
      </c>
      <c r="AA133" s="435" t="b">
        <f t="shared" si="22"/>
        <v>0</v>
      </c>
      <c r="AB133" s="222">
        <f t="shared" si="24"/>
        <v>1</v>
      </c>
    </row>
    <row r="134" spans="1:28" x14ac:dyDescent="0.25">
      <c r="A134" s="169">
        <v>125</v>
      </c>
      <c r="B134" s="118"/>
      <c r="C134" s="781"/>
      <c r="D134" s="120"/>
      <c r="E134" s="115"/>
      <c r="F134" s="152"/>
      <c r="G134" s="787" t="str">
        <f t="shared" si="23"/>
        <v/>
      </c>
      <c r="H134" s="41"/>
      <c r="I134" s="41"/>
      <c r="J134" s="160"/>
      <c r="K134" s="159"/>
      <c r="L134" s="40"/>
      <c r="M134" s="40"/>
      <c r="N134" s="160"/>
      <c r="O134" s="448" t="str">
        <f t="shared" si="13"/>
        <v/>
      </c>
      <c r="P134" s="196" t="str">
        <f>IF(OR($B134="",$C134="",$D134,$E134="",$F134="",$F134&gt;an_final,$AA134=FALSE),"",IF($G134="","",IF(OR($K134="X",$K134="x"),coef_grant*COORD_DID_NAT*$Z134/10000,IF(OR($L134="X",$L134="x"),coef_grant*UPT_DID_NAT*$Z134/10000,IF(OR($M134="X",$M134="x"),coef_grant*MANAG_DID_NAT*$Z134/10000,IF(OR($N134="X",$N134="x"),coef_grant2*MEMBRU_DID_NAT*$Z134/10000/$AB134,""))))))</f>
        <v/>
      </c>
      <c r="Q134" s="779"/>
      <c r="R134" s="151" t="str">
        <f t="shared" si="14"/>
        <v/>
      </c>
      <c r="S134" s="36" t="str">
        <f t="shared" si="15"/>
        <v/>
      </c>
      <c r="T134" s="36" t="str">
        <f t="shared" si="16"/>
        <v/>
      </c>
      <c r="U134" s="36" t="str">
        <f t="shared" si="17"/>
        <v/>
      </c>
      <c r="V134" s="36" t="str">
        <f t="shared" si="18"/>
        <v/>
      </c>
      <c r="W134" s="36" t="str">
        <f t="shared" si="19"/>
        <v/>
      </c>
      <c r="X134" s="36" t="str">
        <f t="shared" si="20"/>
        <v/>
      </c>
      <c r="Y134" s="166" t="str">
        <f t="shared" si="21"/>
        <v/>
      </c>
      <c r="Z134" s="168" t="str">
        <f>IF(OR($B134="",$C134="",$E134="",$F134&gt;an_final,$F134=""),"",$G134/VLOOKUP($F134,Euro!$A:$C,3,FALSE))</f>
        <v/>
      </c>
      <c r="AA134" s="435" t="b">
        <f t="shared" si="22"/>
        <v>0</v>
      </c>
      <c r="AB134" s="222">
        <f t="shared" si="24"/>
        <v>1</v>
      </c>
    </row>
    <row r="135" spans="1:28" x14ac:dyDescent="0.25">
      <c r="A135" s="169">
        <v>126</v>
      </c>
      <c r="B135" s="118"/>
      <c r="C135" s="781"/>
      <c r="D135" s="120"/>
      <c r="E135" s="115"/>
      <c r="F135" s="152"/>
      <c r="G135" s="787" t="str">
        <f t="shared" si="23"/>
        <v/>
      </c>
      <c r="H135" s="41"/>
      <c r="I135" s="41"/>
      <c r="J135" s="160"/>
      <c r="K135" s="159"/>
      <c r="L135" s="40"/>
      <c r="M135" s="40"/>
      <c r="N135" s="160"/>
      <c r="O135" s="448" t="str">
        <f t="shared" si="13"/>
        <v/>
      </c>
      <c r="P135" s="196" t="str">
        <f>IF(OR($B135="",$C135="",$D135,$E135="",$F135="",$F135&gt;an_final,$AA135=FALSE),"",IF($G135="","",IF(OR($K135="X",$K135="x"),coef_grant*COORD_DID_NAT*$Z135/10000,IF(OR($L135="X",$L135="x"),coef_grant*UPT_DID_NAT*$Z135/10000,IF(OR($M135="X",$M135="x"),coef_grant*MANAG_DID_NAT*$Z135/10000,IF(OR($N135="X",$N135="x"),coef_grant2*MEMBRU_DID_NAT*$Z135/10000/$AB135,""))))))</f>
        <v/>
      </c>
      <c r="Q135" s="779"/>
      <c r="R135" s="151" t="str">
        <f t="shared" si="14"/>
        <v/>
      </c>
      <c r="S135" s="36" t="str">
        <f t="shared" si="15"/>
        <v/>
      </c>
      <c r="T135" s="36" t="str">
        <f t="shared" si="16"/>
        <v/>
      </c>
      <c r="U135" s="36" t="str">
        <f t="shared" si="17"/>
        <v/>
      </c>
      <c r="V135" s="36" t="str">
        <f t="shared" si="18"/>
        <v/>
      </c>
      <c r="W135" s="36" t="str">
        <f t="shared" si="19"/>
        <v/>
      </c>
      <c r="X135" s="36" t="str">
        <f t="shared" si="20"/>
        <v/>
      </c>
      <c r="Y135" s="166" t="str">
        <f t="shared" si="21"/>
        <v/>
      </c>
      <c r="Z135" s="168" t="str">
        <f>IF(OR($B135="",$C135="",$E135="",$F135&gt;an_final,$F135=""),"",$G135/VLOOKUP($F135,Euro!$A:$C,3,FALSE))</f>
        <v/>
      </c>
      <c r="AA135" s="435" t="b">
        <f t="shared" si="22"/>
        <v>0</v>
      </c>
      <c r="AB135" s="222">
        <f t="shared" si="24"/>
        <v>1</v>
      </c>
    </row>
    <row r="136" spans="1:28" x14ac:dyDescent="0.25">
      <c r="A136" s="169">
        <v>127</v>
      </c>
      <c r="B136" s="118"/>
      <c r="C136" s="781"/>
      <c r="D136" s="120"/>
      <c r="E136" s="115"/>
      <c r="F136" s="152"/>
      <c r="G136" s="787" t="str">
        <f t="shared" si="23"/>
        <v/>
      </c>
      <c r="H136" s="41"/>
      <c r="I136" s="41"/>
      <c r="J136" s="160"/>
      <c r="K136" s="159"/>
      <c r="L136" s="40"/>
      <c r="M136" s="40"/>
      <c r="N136" s="160"/>
      <c r="O136" s="448" t="str">
        <f t="shared" si="13"/>
        <v/>
      </c>
      <c r="P136" s="196" t="str">
        <f>IF(OR($B136="",$C136="",$D136,$E136="",$F136="",$F136&gt;an_final,$AA136=FALSE),"",IF($G136="","",IF(OR($K136="X",$K136="x"),coef_grant*COORD_DID_NAT*$Z136/10000,IF(OR($L136="X",$L136="x"),coef_grant*UPT_DID_NAT*$Z136/10000,IF(OR($M136="X",$M136="x"),coef_grant*MANAG_DID_NAT*$Z136/10000,IF(OR($N136="X",$N136="x"),coef_grant2*MEMBRU_DID_NAT*$Z136/10000/$AB136,""))))))</f>
        <v/>
      </c>
      <c r="Q136" s="779"/>
      <c r="R136" s="151" t="str">
        <f t="shared" si="14"/>
        <v/>
      </c>
      <c r="S136" s="36" t="str">
        <f t="shared" si="15"/>
        <v/>
      </c>
      <c r="T136" s="36" t="str">
        <f t="shared" si="16"/>
        <v/>
      </c>
      <c r="U136" s="36" t="str">
        <f t="shared" si="17"/>
        <v/>
      </c>
      <c r="V136" s="36" t="str">
        <f t="shared" si="18"/>
        <v/>
      </c>
      <c r="W136" s="36" t="str">
        <f t="shared" si="19"/>
        <v/>
      </c>
      <c r="X136" s="36" t="str">
        <f t="shared" si="20"/>
        <v/>
      </c>
      <c r="Y136" s="166" t="str">
        <f t="shared" si="21"/>
        <v/>
      </c>
      <c r="Z136" s="168" t="str">
        <f>IF(OR($B136="",$C136="",$E136="",$F136&gt;an_final,$F136=""),"",$G136/VLOOKUP($F136,Euro!$A:$C,3,FALSE))</f>
        <v/>
      </c>
      <c r="AA136" s="435" t="b">
        <f t="shared" si="22"/>
        <v>0</v>
      </c>
      <c r="AB136" s="222">
        <f t="shared" si="24"/>
        <v>1</v>
      </c>
    </row>
    <row r="137" spans="1:28" x14ac:dyDescent="0.25">
      <c r="A137" s="169">
        <v>128</v>
      </c>
      <c r="B137" s="118"/>
      <c r="C137" s="781"/>
      <c r="D137" s="120"/>
      <c r="E137" s="115"/>
      <c r="F137" s="152"/>
      <c r="G137" s="787" t="str">
        <f t="shared" si="23"/>
        <v/>
      </c>
      <c r="H137" s="41"/>
      <c r="I137" s="41"/>
      <c r="J137" s="160"/>
      <c r="K137" s="159"/>
      <c r="L137" s="40"/>
      <c r="M137" s="40"/>
      <c r="N137" s="160"/>
      <c r="O137" s="448" t="str">
        <f t="shared" si="13"/>
        <v/>
      </c>
      <c r="P137" s="196" t="str">
        <f>IF(OR($B137="",$C137="",$D137,$E137="",$F137="",$F137&gt;an_final,$AA137=FALSE),"",IF($G137="","",IF(OR($K137="X",$K137="x"),coef_grant*COORD_DID_NAT*$Z137/10000,IF(OR($L137="X",$L137="x"),coef_grant*UPT_DID_NAT*$Z137/10000,IF(OR($M137="X",$M137="x"),coef_grant*MANAG_DID_NAT*$Z137/10000,IF(OR($N137="X",$N137="x"),coef_grant2*MEMBRU_DID_NAT*$Z137/10000/$AB137,""))))))</f>
        <v/>
      </c>
      <c r="Q137" s="779"/>
      <c r="R137" s="151" t="str">
        <f t="shared" si="14"/>
        <v/>
      </c>
      <c r="S137" s="36" t="str">
        <f t="shared" si="15"/>
        <v/>
      </c>
      <c r="T137" s="36" t="str">
        <f t="shared" si="16"/>
        <v/>
      </c>
      <c r="U137" s="36" t="str">
        <f t="shared" si="17"/>
        <v/>
      </c>
      <c r="V137" s="36" t="str">
        <f t="shared" si="18"/>
        <v/>
      </c>
      <c r="W137" s="36" t="str">
        <f t="shared" si="19"/>
        <v/>
      </c>
      <c r="X137" s="36" t="str">
        <f t="shared" si="20"/>
        <v/>
      </c>
      <c r="Y137" s="166" t="str">
        <f t="shared" si="21"/>
        <v/>
      </c>
      <c r="Z137" s="168" t="str">
        <f>IF(OR($B137="",$C137="",$E137="",$F137&gt;an_final,$F137=""),"",$G137/VLOOKUP($F137,Euro!$A:$C,3,FALSE))</f>
        <v/>
      </c>
      <c r="AA137" s="435" t="b">
        <f t="shared" si="22"/>
        <v>0</v>
      </c>
      <c r="AB137" s="222">
        <f t="shared" si="24"/>
        <v>1</v>
      </c>
    </row>
    <row r="138" spans="1:28" x14ac:dyDescent="0.25">
      <c r="A138" s="169">
        <v>129</v>
      </c>
      <c r="B138" s="118"/>
      <c r="C138" s="781"/>
      <c r="D138" s="120"/>
      <c r="E138" s="115"/>
      <c r="F138" s="152"/>
      <c r="G138" s="787" t="str">
        <f t="shared" si="23"/>
        <v/>
      </c>
      <c r="H138" s="41"/>
      <c r="I138" s="41"/>
      <c r="J138" s="160"/>
      <c r="K138" s="159"/>
      <c r="L138" s="40"/>
      <c r="M138" s="40"/>
      <c r="N138" s="160"/>
      <c r="O138" s="448" t="str">
        <f t="shared" ref="O138:O201" si="25">IF(OR($B138="",$C138="",$D138,$E138="",$F138="",$F138&lt;an_initial,$F138&gt;an_final,$AA138=FALSE),"",IF($G138="","",IF(OR($K138="X",$K138="x"),coef_grant*COORD_DID_NAT*$Z138/10000,IF(OR($L138="X",$L138="x"),coef_grant*UPT_DID_NAT*$Z138/10000,IF(OR($M138="X",$M138="x"),coef_grant*MANAG_DID_NAT*$Z138/10000,IF(OR($N138="X",$N138="x"),coef_grant*MEMBRU_DID_NAT*$Z138/10000/$AB138,""))))))</f>
        <v/>
      </c>
      <c r="P138" s="196" t="str">
        <f>IF(OR($B138="",$C138="",$D138,$E138="",$F138="",$F138&gt;an_final,$AA138=FALSE),"",IF($G138="","",IF(OR($K138="X",$K138="x"),coef_grant*COORD_DID_NAT*$Z138/10000,IF(OR($L138="X",$L138="x"),coef_grant*UPT_DID_NAT*$Z138/10000,IF(OR($M138="X",$M138="x"),coef_grant*MANAG_DID_NAT*$Z138/10000,IF(OR($N138="X",$N138="x"),coef_grant2*MEMBRU_DID_NAT*$Z138/10000/$AB138,""))))))</f>
        <v/>
      </c>
      <c r="Q138" s="779"/>
      <c r="R138" s="151" t="str">
        <f t="shared" ref="R138:R201" si="26">IF(OR($B138="",$C138="",$E138="",$F138="",$F138&gt;an_final,$K138="",$AA138=FALSE),"",IF(OR($K138="X",$K138="x"),1,0))</f>
        <v/>
      </c>
      <c r="S138" s="36" t="str">
        <f t="shared" ref="S138:S201" si="27">IF(OR($B138="",$C138="",$E138="",$F138="",$F138&gt;an_final,$L138="",$AA138=FALSE),"",IF(OR($L138="X",$L138="x"),1,0))</f>
        <v/>
      </c>
      <c r="T138" s="36" t="str">
        <f t="shared" ref="T138:T201" si="28">IF(OR($B138="",$C138="",$E138="",$F138="",$F138&gt;an_final,$M138="",$AA138=FALSE),"",IF(OR($M138="X",$M138="x"),1,0))</f>
        <v/>
      </c>
      <c r="U138" s="36" t="str">
        <f t="shared" ref="U138:U201" si="29">IF(OR($B138="",$C138="",$E138="",$F138="",$F138&gt;an_final,$N138="",$AA138=FALSE),"",IF(OR($N138="X",$N138="x"),1,0))</f>
        <v/>
      </c>
      <c r="V138" s="36" t="str">
        <f t="shared" ref="V138:V201" si="30">IF(OR($F138&lt;an_initial,$F138&gt;an_final,$K138="",$AA138=FALSE),"",IF(OR($K138="X",$K138="x"),1,0))</f>
        <v/>
      </c>
      <c r="W138" s="36" t="str">
        <f t="shared" ref="W138:W201" si="31">IF(OR($F138&lt;an_initial,$F138&gt;an_final,$L138="",$AA138=FALSE),"",IF(OR($L138="X",$L138="x"),1,0))</f>
        <v/>
      </c>
      <c r="X138" s="36" t="str">
        <f t="shared" ref="X138:X201" si="32">IF(OR($F138&lt;an_initial,$F138&gt;an_final,$M138="",$AA138=FALSE),"",IF(OR($M138="X",$M138="x"),1,0))</f>
        <v/>
      </c>
      <c r="Y138" s="166" t="str">
        <f t="shared" ref="Y138:Y201" si="33">IF(OR($F138&lt;an_initial,$F138&gt;an_final,$N138="",$AA138=FALSE),"",IF(OR($N138="X",$N138="x"),1,0))</f>
        <v/>
      </c>
      <c r="Z138" s="168" t="str">
        <f>IF(OR($B138="",$C138="",$E138="",$F138&gt;an_final,$F138=""),"",$G138/VLOOKUP($F138,Euro!$A:$C,3,FALSE))</f>
        <v/>
      </c>
      <c r="AA138" s="435" t="b">
        <f t="shared" ref="AA138:AA201" si="34">IF(nume_candidat="",FALSE,ISNUMBER(SEARCH(nume_candidat,$B138)))</f>
        <v>0</v>
      </c>
      <c r="AB138" s="222">
        <f t="shared" si="24"/>
        <v>1</v>
      </c>
    </row>
    <row r="139" spans="1:28" x14ac:dyDescent="0.25">
      <c r="A139" s="169">
        <v>130</v>
      </c>
      <c r="B139" s="118"/>
      <c r="C139" s="781"/>
      <c r="D139" s="120"/>
      <c r="E139" s="115"/>
      <c r="F139" s="152"/>
      <c r="G139" s="787" t="str">
        <f t="shared" ref="G139:G202" si="35">IF(B139="","",(H139-I139)/(1-J139/100))</f>
        <v/>
      </c>
      <c r="H139" s="41"/>
      <c r="I139" s="41"/>
      <c r="J139" s="160"/>
      <c r="K139" s="159"/>
      <c r="L139" s="40"/>
      <c r="M139" s="40"/>
      <c r="N139" s="160"/>
      <c r="O139" s="448" t="str">
        <f t="shared" si="25"/>
        <v/>
      </c>
      <c r="P139" s="196" t="str">
        <f>IF(OR($B139="",$C139="",$D139,$E139="",$F139="",$F139&gt;an_final,$AA139=FALSE),"",IF($G139="","",IF(OR($K139="X",$K139="x"),coef_grant*COORD_DID_NAT*$Z139/10000,IF(OR($L139="X",$L139="x"),coef_grant*UPT_DID_NAT*$Z139/10000,IF(OR($M139="X",$M139="x"),coef_grant*MANAG_DID_NAT*$Z139/10000,IF(OR($N139="X",$N139="x"),coef_grant2*MEMBRU_DID_NAT*$Z139/10000/$AB139,""))))))</f>
        <v/>
      </c>
      <c r="Q139" s="779"/>
      <c r="R139" s="151" t="str">
        <f t="shared" si="26"/>
        <v/>
      </c>
      <c r="S139" s="36" t="str">
        <f t="shared" si="27"/>
        <v/>
      </c>
      <c r="T139" s="36" t="str">
        <f t="shared" si="28"/>
        <v/>
      </c>
      <c r="U139" s="36" t="str">
        <f t="shared" si="29"/>
        <v/>
      </c>
      <c r="V139" s="36" t="str">
        <f t="shared" si="30"/>
        <v/>
      </c>
      <c r="W139" s="36" t="str">
        <f t="shared" si="31"/>
        <v/>
      </c>
      <c r="X139" s="36" t="str">
        <f t="shared" si="32"/>
        <v/>
      </c>
      <c r="Y139" s="166" t="str">
        <f t="shared" si="33"/>
        <v/>
      </c>
      <c r="Z139" s="168" t="str">
        <f>IF(OR($B139="",$C139="",$E139="",$F139&gt;an_final,$F139=""),"",$G139/VLOOKUP($F139,Euro!$A:$C,3,FALSE))</f>
        <v/>
      </c>
      <c r="AA139" s="435" t="b">
        <f t="shared" si="34"/>
        <v>0</v>
      </c>
      <c r="AB139" s="222">
        <f t="shared" ref="AB139:AB202" si="36">LEN(B139)-LEN(SUBSTITUTE(B139,",",""))+1</f>
        <v>1</v>
      </c>
    </row>
    <row r="140" spans="1:28" x14ac:dyDescent="0.25">
      <c r="A140" s="169">
        <v>131</v>
      </c>
      <c r="B140" s="118"/>
      <c r="C140" s="781"/>
      <c r="D140" s="120"/>
      <c r="E140" s="115"/>
      <c r="F140" s="152"/>
      <c r="G140" s="787" t="str">
        <f t="shared" si="35"/>
        <v/>
      </c>
      <c r="H140" s="41"/>
      <c r="I140" s="41"/>
      <c r="J140" s="160"/>
      <c r="K140" s="159"/>
      <c r="L140" s="40"/>
      <c r="M140" s="40"/>
      <c r="N140" s="160"/>
      <c r="O140" s="448" t="str">
        <f t="shared" si="25"/>
        <v/>
      </c>
      <c r="P140" s="196" t="str">
        <f>IF(OR($B140="",$C140="",$D140,$E140="",$F140="",$F140&gt;an_final,$AA140=FALSE),"",IF($G140="","",IF(OR($K140="X",$K140="x"),coef_grant*COORD_DID_NAT*$Z140/10000,IF(OR($L140="X",$L140="x"),coef_grant*UPT_DID_NAT*$Z140/10000,IF(OR($M140="X",$M140="x"),coef_grant*MANAG_DID_NAT*$Z140/10000,IF(OR($N140="X",$N140="x"),coef_grant2*MEMBRU_DID_NAT*$Z140/10000/$AB140,""))))))</f>
        <v/>
      </c>
      <c r="Q140" s="779"/>
      <c r="R140" s="151" t="str">
        <f t="shared" si="26"/>
        <v/>
      </c>
      <c r="S140" s="36" t="str">
        <f t="shared" si="27"/>
        <v/>
      </c>
      <c r="T140" s="36" t="str">
        <f t="shared" si="28"/>
        <v/>
      </c>
      <c r="U140" s="36" t="str">
        <f t="shared" si="29"/>
        <v/>
      </c>
      <c r="V140" s="36" t="str">
        <f t="shared" si="30"/>
        <v/>
      </c>
      <c r="W140" s="36" t="str">
        <f t="shared" si="31"/>
        <v/>
      </c>
      <c r="X140" s="36" t="str">
        <f t="shared" si="32"/>
        <v/>
      </c>
      <c r="Y140" s="166" t="str">
        <f t="shared" si="33"/>
        <v/>
      </c>
      <c r="Z140" s="168" t="str">
        <f>IF(OR($B140="",$C140="",$E140="",$F140&gt;an_final,$F140=""),"",$G140/VLOOKUP($F140,Euro!$A:$C,3,FALSE))</f>
        <v/>
      </c>
      <c r="AA140" s="435" t="b">
        <f t="shared" si="34"/>
        <v>0</v>
      </c>
      <c r="AB140" s="222">
        <f t="shared" si="36"/>
        <v>1</v>
      </c>
    </row>
    <row r="141" spans="1:28" x14ac:dyDescent="0.25">
      <c r="A141" s="169">
        <v>132</v>
      </c>
      <c r="B141" s="118"/>
      <c r="C141" s="781"/>
      <c r="D141" s="120"/>
      <c r="E141" s="115"/>
      <c r="F141" s="152"/>
      <c r="G141" s="787" t="str">
        <f t="shared" si="35"/>
        <v/>
      </c>
      <c r="H141" s="41"/>
      <c r="I141" s="41"/>
      <c r="J141" s="160"/>
      <c r="K141" s="159"/>
      <c r="L141" s="40"/>
      <c r="M141" s="40"/>
      <c r="N141" s="160"/>
      <c r="O141" s="448" t="str">
        <f t="shared" si="25"/>
        <v/>
      </c>
      <c r="P141" s="196" t="str">
        <f>IF(OR($B141="",$C141="",$D141,$E141="",$F141="",$F141&gt;an_final,$AA141=FALSE),"",IF($G141="","",IF(OR($K141="X",$K141="x"),coef_grant*COORD_DID_NAT*$Z141/10000,IF(OR($L141="X",$L141="x"),coef_grant*UPT_DID_NAT*$Z141/10000,IF(OR($M141="X",$M141="x"),coef_grant*MANAG_DID_NAT*$Z141/10000,IF(OR($N141="X",$N141="x"),coef_grant2*MEMBRU_DID_NAT*$Z141/10000/$AB141,""))))))</f>
        <v/>
      </c>
      <c r="Q141" s="779"/>
      <c r="R141" s="151" t="str">
        <f t="shared" si="26"/>
        <v/>
      </c>
      <c r="S141" s="36" t="str">
        <f t="shared" si="27"/>
        <v/>
      </c>
      <c r="T141" s="36" t="str">
        <f t="shared" si="28"/>
        <v/>
      </c>
      <c r="U141" s="36" t="str">
        <f t="shared" si="29"/>
        <v/>
      </c>
      <c r="V141" s="36" t="str">
        <f t="shared" si="30"/>
        <v/>
      </c>
      <c r="W141" s="36" t="str">
        <f t="shared" si="31"/>
        <v/>
      </c>
      <c r="X141" s="36" t="str">
        <f t="shared" si="32"/>
        <v/>
      </c>
      <c r="Y141" s="166" t="str">
        <f t="shared" si="33"/>
        <v/>
      </c>
      <c r="Z141" s="168" t="str">
        <f>IF(OR($B141="",$C141="",$E141="",$F141&gt;an_final,$F141=""),"",$G141/VLOOKUP($F141,Euro!$A:$C,3,FALSE))</f>
        <v/>
      </c>
      <c r="AA141" s="435" t="b">
        <f t="shared" si="34"/>
        <v>0</v>
      </c>
      <c r="AB141" s="222">
        <f t="shared" si="36"/>
        <v>1</v>
      </c>
    </row>
    <row r="142" spans="1:28" x14ac:dyDescent="0.25">
      <c r="A142" s="169">
        <v>133</v>
      </c>
      <c r="B142" s="118"/>
      <c r="C142" s="781"/>
      <c r="D142" s="120"/>
      <c r="E142" s="115"/>
      <c r="F142" s="152"/>
      <c r="G142" s="787" t="str">
        <f t="shared" si="35"/>
        <v/>
      </c>
      <c r="H142" s="41"/>
      <c r="I142" s="41"/>
      <c r="J142" s="160"/>
      <c r="K142" s="159"/>
      <c r="L142" s="40"/>
      <c r="M142" s="40"/>
      <c r="N142" s="160"/>
      <c r="O142" s="448" t="str">
        <f t="shared" si="25"/>
        <v/>
      </c>
      <c r="P142" s="196" t="str">
        <f>IF(OR($B142="",$C142="",$D142,$E142="",$F142="",$F142&gt;an_final,$AA142=FALSE),"",IF($G142="","",IF(OR($K142="X",$K142="x"),coef_grant*COORD_DID_NAT*$Z142/10000,IF(OR($L142="X",$L142="x"),coef_grant*UPT_DID_NAT*$Z142/10000,IF(OR($M142="X",$M142="x"),coef_grant*MANAG_DID_NAT*$Z142/10000,IF(OR($N142="X",$N142="x"),coef_grant2*MEMBRU_DID_NAT*$Z142/10000/$AB142,""))))))</f>
        <v/>
      </c>
      <c r="Q142" s="779"/>
      <c r="R142" s="151" t="str">
        <f t="shared" si="26"/>
        <v/>
      </c>
      <c r="S142" s="36" t="str">
        <f t="shared" si="27"/>
        <v/>
      </c>
      <c r="T142" s="36" t="str">
        <f t="shared" si="28"/>
        <v/>
      </c>
      <c r="U142" s="36" t="str">
        <f t="shared" si="29"/>
        <v/>
      </c>
      <c r="V142" s="36" t="str">
        <f t="shared" si="30"/>
        <v/>
      </c>
      <c r="W142" s="36" t="str">
        <f t="shared" si="31"/>
        <v/>
      </c>
      <c r="X142" s="36" t="str">
        <f t="shared" si="32"/>
        <v/>
      </c>
      <c r="Y142" s="166" t="str">
        <f t="shared" si="33"/>
        <v/>
      </c>
      <c r="Z142" s="168" t="str">
        <f>IF(OR($B142="",$C142="",$E142="",$F142&gt;an_final,$F142=""),"",$G142/VLOOKUP($F142,Euro!$A:$C,3,FALSE))</f>
        <v/>
      </c>
      <c r="AA142" s="435" t="b">
        <f t="shared" si="34"/>
        <v>0</v>
      </c>
      <c r="AB142" s="222">
        <f t="shared" si="36"/>
        <v>1</v>
      </c>
    </row>
    <row r="143" spans="1:28" x14ac:dyDescent="0.25">
      <c r="A143" s="169">
        <v>134</v>
      </c>
      <c r="B143" s="118"/>
      <c r="C143" s="781"/>
      <c r="D143" s="120"/>
      <c r="E143" s="115"/>
      <c r="F143" s="152"/>
      <c r="G143" s="787" t="str">
        <f t="shared" si="35"/>
        <v/>
      </c>
      <c r="H143" s="41"/>
      <c r="I143" s="41"/>
      <c r="J143" s="160"/>
      <c r="K143" s="159"/>
      <c r="L143" s="40"/>
      <c r="M143" s="40"/>
      <c r="N143" s="160"/>
      <c r="O143" s="448" t="str">
        <f t="shared" si="25"/>
        <v/>
      </c>
      <c r="P143" s="196" t="str">
        <f>IF(OR($B143="",$C143="",$D143,$E143="",$F143="",$F143&gt;an_final,$AA143=FALSE),"",IF($G143="","",IF(OR($K143="X",$K143="x"),coef_grant*COORD_DID_NAT*$Z143/10000,IF(OR($L143="X",$L143="x"),coef_grant*UPT_DID_NAT*$Z143/10000,IF(OR($M143="X",$M143="x"),coef_grant*MANAG_DID_NAT*$Z143/10000,IF(OR($N143="X",$N143="x"),coef_grant2*MEMBRU_DID_NAT*$Z143/10000/$AB143,""))))))</f>
        <v/>
      </c>
      <c r="Q143" s="779"/>
      <c r="R143" s="151" t="str">
        <f t="shared" si="26"/>
        <v/>
      </c>
      <c r="S143" s="36" t="str">
        <f t="shared" si="27"/>
        <v/>
      </c>
      <c r="T143" s="36" t="str">
        <f t="shared" si="28"/>
        <v/>
      </c>
      <c r="U143" s="36" t="str">
        <f t="shared" si="29"/>
        <v/>
      </c>
      <c r="V143" s="36" t="str">
        <f t="shared" si="30"/>
        <v/>
      </c>
      <c r="W143" s="36" t="str">
        <f t="shared" si="31"/>
        <v/>
      </c>
      <c r="X143" s="36" t="str">
        <f t="shared" si="32"/>
        <v/>
      </c>
      <c r="Y143" s="166" t="str">
        <f t="shared" si="33"/>
        <v/>
      </c>
      <c r="Z143" s="168" t="str">
        <f>IF(OR($B143="",$C143="",$E143="",$F143&gt;an_final,$F143=""),"",$G143/VLOOKUP($F143,Euro!$A:$C,3,FALSE))</f>
        <v/>
      </c>
      <c r="AA143" s="435" t="b">
        <f t="shared" si="34"/>
        <v>0</v>
      </c>
      <c r="AB143" s="222">
        <f t="shared" si="36"/>
        <v>1</v>
      </c>
    </row>
    <row r="144" spans="1:28" x14ac:dyDescent="0.25">
      <c r="A144" s="169">
        <v>135</v>
      </c>
      <c r="B144" s="118"/>
      <c r="C144" s="781"/>
      <c r="D144" s="120"/>
      <c r="E144" s="115"/>
      <c r="F144" s="152"/>
      <c r="G144" s="787" t="str">
        <f t="shared" si="35"/>
        <v/>
      </c>
      <c r="H144" s="41"/>
      <c r="I144" s="41"/>
      <c r="J144" s="160"/>
      <c r="K144" s="159"/>
      <c r="L144" s="40"/>
      <c r="M144" s="40"/>
      <c r="N144" s="160"/>
      <c r="O144" s="448" t="str">
        <f t="shared" si="25"/>
        <v/>
      </c>
      <c r="P144" s="196" t="str">
        <f>IF(OR($B144="",$C144="",$D144,$E144="",$F144="",$F144&gt;an_final,$AA144=FALSE),"",IF($G144="","",IF(OR($K144="X",$K144="x"),coef_grant*COORD_DID_NAT*$Z144/10000,IF(OR($L144="X",$L144="x"),coef_grant*UPT_DID_NAT*$Z144/10000,IF(OR($M144="X",$M144="x"),coef_grant*MANAG_DID_NAT*$Z144/10000,IF(OR($N144="X",$N144="x"),coef_grant2*MEMBRU_DID_NAT*$Z144/10000/$AB144,""))))))</f>
        <v/>
      </c>
      <c r="Q144" s="779"/>
      <c r="R144" s="151" t="str">
        <f t="shared" si="26"/>
        <v/>
      </c>
      <c r="S144" s="36" t="str">
        <f t="shared" si="27"/>
        <v/>
      </c>
      <c r="T144" s="36" t="str">
        <f t="shared" si="28"/>
        <v/>
      </c>
      <c r="U144" s="36" t="str">
        <f t="shared" si="29"/>
        <v/>
      </c>
      <c r="V144" s="36" t="str">
        <f t="shared" si="30"/>
        <v/>
      </c>
      <c r="W144" s="36" t="str">
        <f t="shared" si="31"/>
        <v/>
      </c>
      <c r="X144" s="36" t="str">
        <f t="shared" si="32"/>
        <v/>
      </c>
      <c r="Y144" s="166" t="str">
        <f t="shared" si="33"/>
        <v/>
      </c>
      <c r="Z144" s="168" t="str">
        <f>IF(OR($B144="",$C144="",$E144="",$F144&gt;an_final,$F144=""),"",$G144/VLOOKUP($F144,Euro!$A:$C,3,FALSE))</f>
        <v/>
      </c>
      <c r="AA144" s="435" t="b">
        <f t="shared" si="34"/>
        <v>0</v>
      </c>
      <c r="AB144" s="222">
        <f t="shared" si="36"/>
        <v>1</v>
      </c>
    </row>
    <row r="145" spans="1:28" x14ac:dyDescent="0.25">
      <c r="A145" s="169">
        <v>136</v>
      </c>
      <c r="B145" s="118"/>
      <c r="C145" s="781"/>
      <c r="D145" s="120"/>
      <c r="E145" s="115"/>
      <c r="F145" s="152"/>
      <c r="G145" s="787" t="str">
        <f t="shared" si="35"/>
        <v/>
      </c>
      <c r="H145" s="41"/>
      <c r="I145" s="41"/>
      <c r="J145" s="160"/>
      <c r="K145" s="159"/>
      <c r="L145" s="40"/>
      <c r="M145" s="40"/>
      <c r="N145" s="160"/>
      <c r="O145" s="448" t="str">
        <f t="shared" si="25"/>
        <v/>
      </c>
      <c r="P145" s="196" t="str">
        <f>IF(OR($B145="",$C145="",$D145,$E145="",$F145="",$F145&gt;an_final,$AA145=FALSE),"",IF($G145="","",IF(OR($K145="X",$K145="x"),coef_grant*COORD_DID_NAT*$Z145/10000,IF(OR($L145="X",$L145="x"),coef_grant*UPT_DID_NAT*$Z145/10000,IF(OR($M145="X",$M145="x"),coef_grant*MANAG_DID_NAT*$Z145/10000,IF(OR($N145="X",$N145="x"),coef_grant2*MEMBRU_DID_NAT*$Z145/10000/$AB145,""))))))</f>
        <v/>
      </c>
      <c r="Q145" s="779"/>
      <c r="R145" s="151" t="str">
        <f t="shared" si="26"/>
        <v/>
      </c>
      <c r="S145" s="36" t="str">
        <f t="shared" si="27"/>
        <v/>
      </c>
      <c r="T145" s="36" t="str">
        <f t="shared" si="28"/>
        <v/>
      </c>
      <c r="U145" s="36" t="str">
        <f t="shared" si="29"/>
        <v/>
      </c>
      <c r="V145" s="36" t="str">
        <f t="shared" si="30"/>
        <v/>
      </c>
      <c r="W145" s="36" t="str">
        <f t="shared" si="31"/>
        <v/>
      </c>
      <c r="X145" s="36" t="str">
        <f t="shared" si="32"/>
        <v/>
      </c>
      <c r="Y145" s="166" t="str">
        <f t="shared" si="33"/>
        <v/>
      </c>
      <c r="Z145" s="168" t="str">
        <f>IF(OR($B145="",$C145="",$E145="",$F145&gt;an_final,$F145=""),"",$G145/VLOOKUP($F145,Euro!$A:$C,3,FALSE))</f>
        <v/>
      </c>
      <c r="AA145" s="435" t="b">
        <f t="shared" si="34"/>
        <v>0</v>
      </c>
      <c r="AB145" s="222">
        <f t="shared" si="36"/>
        <v>1</v>
      </c>
    </row>
    <row r="146" spans="1:28" x14ac:dyDescent="0.25">
      <c r="A146" s="169">
        <v>137</v>
      </c>
      <c r="B146" s="118"/>
      <c r="C146" s="781"/>
      <c r="D146" s="120"/>
      <c r="E146" s="115"/>
      <c r="F146" s="152"/>
      <c r="G146" s="787" t="str">
        <f t="shared" si="35"/>
        <v/>
      </c>
      <c r="H146" s="41"/>
      <c r="I146" s="41"/>
      <c r="J146" s="160"/>
      <c r="K146" s="159"/>
      <c r="L146" s="40"/>
      <c r="M146" s="40"/>
      <c r="N146" s="160"/>
      <c r="O146" s="448" t="str">
        <f t="shared" si="25"/>
        <v/>
      </c>
      <c r="P146" s="196" t="str">
        <f>IF(OR($B146="",$C146="",$D146,$E146="",$F146="",$F146&gt;an_final,$AA146=FALSE),"",IF($G146="","",IF(OR($K146="X",$K146="x"),coef_grant*COORD_DID_NAT*$Z146/10000,IF(OR($L146="X",$L146="x"),coef_grant*UPT_DID_NAT*$Z146/10000,IF(OR($M146="X",$M146="x"),coef_grant*MANAG_DID_NAT*$Z146/10000,IF(OR($N146="X",$N146="x"),coef_grant2*MEMBRU_DID_NAT*$Z146/10000/$AB146,""))))))</f>
        <v/>
      </c>
      <c r="Q146" s="779"/>
      <c r="R146" s="151" t="str">
        <f t="shared" si="26"/>
        <v/>
      </c>
      <c r="S146" s="36" t="str">
        <f t="shared" si="27"/>
        <v/>
      </c>
      <c r="T146" s="36" t="str">
        <f t="shared" si="28"/>
        <v/>
      </c>
      <c r="U146" s="36" t="str">
        <f t="shared" si="29"/>
        <v/>
      </c>
      <c r="V146" s="36" t="str">
        <f t="shared" si="30"/>
        <v/>
      </c>
      <c r="W146" s="36" t="str">
        <f t="shared" si="31"/>
        <v/>
      </c>
      <c r="X146" s="36" t="str">
        <f t="shared" si="32"/>
        <v/>
      </c>
      <c r="Y146" s="166" t="str">
        <f t="shared" si="33"/>
        <v/>
      </c>
      <c r="Z146" s="168" t="str">
        <f>IF(OR($B146="",$C146="",$E146="",$F146&gt;an_final,$F146=""),"",$G146/VLOOKUP($F146,Euro!$A:$C,3,FALSE))</f>
        <v/>
      </c>
      <c r="AA146" s="435" t="b">
        <f t="shared" si="34"/>
        <v>0</v>
      </c>
      <c r="AB146" s="222">
        <f t="shared" si="36"/>
        <v>1</v>
      </c>
    </row>
    <row r="147" spans="1:28" x14ac:dyDescent="0.25">
      <c r="A147" s="169">
        <v>138</v>
      </c>
      <c r="B147" s="118"/>
      <c r="C147" s="781"/>
      <c r="D147" s="120"/>
      <c r="E147" s="115"/>
      <c r="F147" s="152"/>
      <c r="G147" s="787" t="str">
        <f t="shared" si="35"/>
        <v/>
      </c>
      <c r="H147" s="41"/>
      <c r="I147" s="41"/>
      <c r="J147" s="160"/>
      <c r="K147" s="159"/>
      <c r="L147" s="40"/>
      <c r="M147" s="40"/>
      <c r="N147" s="160"/>
      <c r="O147" s="448" t="str">
        <f t="shared" si="25"/>
        <v/>
      </c>
      <c r="P147" s="196" t="str">
        <f>IF(OR($B147="",$C147="",$D147,$E147="",$F147="",$F147&gt;an_final,$AA147=FALSE),"",IF($G147="","",IF(OR($K147="X",$K147="x"),coef_grant*COORD_DID_NAT*$Z147/10000,IF(OR($L147="X",$L147="x"),coef_grant*UPT_DID_NAT*$Z147/10000,IF(OR($M147="X",$M147="x"),coef_grant*MANAG_DID_NAT*$Z147/10000,IF(OR($N147="X",$N147="x"),coef_grant2*MEMBRU_DID_NAT*$Z147/10000/$AB147,""))))))</f>
        <v/>
      </c>
      <c r="Q147" s="779"/>
      <c r="R147" s="151" t="str">
        <f t="shared" si="26"/>
        <v/>
      </c>
      <c r="S147" s="36" t="str">
        <f t="shared" si="27"/>
        <v/>
      </c>
      <c r="T147" s="36" t="str">
        <f t="shared" si="28"/>
        <v/>
      </c>
      <c r="U147" s="36" t="str">
        <f t="shared" si="29"/>
        <v/>
      </c>
      <c r="V147" s="36" t="str">
        <f t="shared" si="30"/>
        <v/>
      </c>
      <c r="W147" s="36" t="str">
        <f t="shared" si="31"/>
        <v/>
      </c>
      <c r="X147" s="36" t="str">
        <f t="shared" si="32"/>
        <v/>
      </c>
      <c r="Y147" s="166" t="str">
        <f t="shared" si="33"/>
        <v/>
      </c>
      <c r="Z147" s="168" t="str">
        <f>IF(OR($B147="",$C147="",$E147="",$F147&gt;an_final,$F147=""),"",$G147/VLOOKUP($F147,Euro!$A:$C,3,FALSE))</f>
        <v/>
      </c>
      <c r="AA147" s="435" t="b">
        <f t="shared" si="34"/>
        <v>0</v>
      </c>
      <c r="AB147" s="222">
        <f t="shared" si="36"/>
        <v>1</v>
      </c>
    </row>
    <row r="148" spans="1:28" x14ac:dyDescent="0.25">
      <c r="A148" s="169">
        <v>139</v>
      </c>
      <c r="B148" s="118"/>
      <c r="C148" s="781"/>
      <c r="D148" s="120"/>
      <c r="E148" s="115"/>
      <c r="F148" s="152"/>
      <c r="G148" s="787" t="str">
        <f t="shared" si="35"/>
        <v/>
      </c>
      <c r="H148" s="41"/>
      <c r="I148" s="41"/>
      <c r="J148" s="160"/>
      <c r="K148" s="159"/>
      <c r="L148" s="40"/>
      <c r="M148" s="40"/>
      <c r="N148" s="160"/>
      <c r="O148" s="448" t="str">
        <f t="shared" si="25"/>
        <v/>
      </c>
      <c r="P148" s="196" t="str">
        <f>IF(OR($B148="",$C148="",$D148,$E148="",$F148="",$F148&gt;an_final,$AA148=FALSE),"",IF($G148="","",IF(OR($K148="X",$K148="x"),coef_grant*COORD_DID_NAT*$Z148/10000,IF(OR($L148="X",$L148="x"),coef_grant*UPT_DID_NAT*$Z148/10000,IF(OR($M148="X",$M148="x"),coef_grant*MANAG_DID_NAT*$Z148/10000,IF(OR($N148="X",$N148="x"),coef_grant2*MEMBRU_DID_NAT*$Z148/10000/$AB148,""))))))</f>
        <v/>
      </c>
      <c r="Q148" s="779"/>
      <c r="R148" s="151" t="str">
        <f t="shared" si="26"/>
        <v/>
      </c>
      <c r="S148" s="36" t="str">
        <f t="shared" si="27"/>
        <v/>
      </c>
      <c r="T148" s="36" t="str">
        <f t="shared" si="28"/>
        <v/>
      </c>
      <c r="U148" s="36" t="str">
        <f t="shared" si="29"/>
        <v/>
      </c>
      <c r="V148" s="36" t="str">
        <f t="shared" si="30"/>
        <v/>
      </c>
      <c r="W148" s="36" t="str">
        <f t="shared" si="31"/>
        <v/>
      </c>
      <c r="X148" s="36" t="str">
        <f t="shared" si="32"/>
        <v/>
      </c>
      <c r="Y148" s="166" t="str">
        <f t="shared" si="33"/>
        <v/>
      </c>
      <c r="Z148" s="168" t="str">
        <f>IF(OR($B148="",$C148="",$E148="",$F148&gt;an_final,$F148=""),"",$G148/VLOOKUP($F148,Euro!$A:$C,3,FALSE))</f>
        <v/>
      </c>
      <c r="AA148" s="435" t="b">
        <f t="shared" si="34"/>
        <v>0</v>
      </c>
      <c r="AB148" s="222">
        <f t="shared" si="36"/>
        <v>1</v>
      </c>
    </row>
    <row r="149" spans="1:28" x14ac:dyDescent="0.25">
      <c r="A149" s="169">
        <v>140</v>
      </c>
      <c r="B149" s="118"/>
      <c r="C149" s="781"/>
      <c r="D149" s="120"/>
      <c r="E149" s="115"/>
      <c r="F149" s="152"/>
      <c r="G149" s="787" t="str">
        <f t="shared" si="35"/>
        <v/>
      </c>
      <c r="H149" s="41"/>
      <c r="I149" s="41"/>
      <c r="J149" s="160"/>
      <c r="K149" s="159"/>
      <c r="L149" s="40"/>
      <c r="M149" s="40"/>
      <c r="N149" s="160"/>
      <c r="O149" s="448" t="str">
        <f t="shared" si="25"/>
        <v/>
      </c>
      <c r="P149" s="196" t="str">
        <f>IF(OR($B149="",$C149="",$D149,$E149="",$F149="",$F149&gt;an_final,$AA149=FALSE),"",IF($G149="","",IF(OR($K149="X",$K149="x"),coef_grant*COORD_DID_NAT*$Z149/10000,IF(OR($L149="X",$L149="x"),coef_grant*UPT_DID_NAT*$Z149/10000,IF(OR($M149="X",$M149="x"),coef_grant*MANAG_DID_NAT*$Z149/10000,IF(OR($N149="X",$N149="x"),coef_grant2*MEMBRU_DID_NAT*$Z149/10000/$AB149,""))))))</f>
        <v/>
      </c>
      <c r="Q149" s="779"/>
      <c r="R149" s="151" t="str">
        <f t="shared" si="26"/>
        <v/>
      </c>
      <c r="S149" s="36" t="str">
        <f t="shared" si="27"/>
        <v/>
      </c>
      <c r="T149" s="36" t="str">
        <f t="shared" si="28"/>
        <v/>
      </c>
      <c r="U149" s="36" t="str">
        <f t="shared" si="29"/>
        <v/>
      </c>
      <c r="V149" s="36" t="str">
        <f t="shared" si="30"/>
        <v/>
      </c>
      <c r="W149" s="36" t="str">
        <f t="shared" si="31"/>
        <v/>
      </c>
      <c r="X149" s="36" t="str">
        <f t="shared" si="32"/>
        <v/>
      </c>
      <c r="Y149" s="166" t="str">
        <f t="shared" si="33"/>
        <v/>
      </c>
      <c r="Z149" s="168" t="str">
        <f>IF(OR($B149="",$C149="",$E149="",$F149&gt;an_final,$F149=""),"",$G149/VLOOKUP($F149,Euro!$A:$C,3,FALSE))</f>
        <v/>
      </c>
      <c r="AA149" s="435" t="b">
        <f t="shared" si="34"/>
        <v>0</v>
      </c>
      <c r="AB149" s="222">
        <f t="shared" si="36"/>
        <v>1</v>
      </c>
    </row>
    <row r="150" spans="1:28" x14ac:dyDescent="0.25">
      <c r="A150" s="169">
        <v>141</v>
      </c>
      <c r="B150" s="118"/>
      <c r="C150" s="781"/>
      <c r="D150" s="120"/>
      <c r="E150" s="115"/>
      <c r="F150" s="152"/>
      <c r="G150" s="787" t="str">
        <f t="shared" si="35"/>
        <v/>
      </c>
      <c r="H150" s="41"/>
      <c r="I150" s="41"/>
      <c r="J150" s="160"/>
      <c r="K150" s="159"/>
      <c r="L150" s="40"/>
      <c r="M150" s="40"/>
      <c r="N150" s="160"/>
      <c r="O150" s="448" t="str">
        <f t="shared" si="25"/>
        <v/>
      </c>
      <c r="P150" s="196" t="str">
        <f>IF(OR($B150="",$C150="",$D150,$E150="",$F150="",$F150&gt;an_final,$AA150=FALSE),"",IF($G150="","",IF(OR($K150="X",$K150="x"),coef_grant*COORD_DID_NAT*$Z150/10000,IF(OR($L150="X",$L150="x"),coef_grant*UPT_DID_NAT*$Z150/10000,IF(OR($M150="X",$M150="x"),coef_grant*MANAG_DID_NAT*$Z150/10000,IF(OR($N150="X",$N150="x"),coef_grant2*MEMBRU_DID_NAT*$Z150/10000/$AB150,""))))))</f>
        <v/>
      </c>
      <c r="Q150" s="779"/>
      <c r="R150" s="151" t="str">
        <f t="shared" si="26"/>
        <v/>
      </c>
      <c r="S150" s="36" t="str">
        <f t="shared" si="27"/>
        <v/>
      </c>
      <c r="T150" s="36" t="str">
        <f t="shared" si="28"/>
        <v/>
      </c>
      <c r="U150" s="36" t="str">
        <f t="shared" si="29"/>
        <v/>
      </c>
      <c r="V150" s="36" t="str">
        <f t="shared" si="30"/>
        <v/>
      </c>
      <c r="W150" s="36" t="str">
        <f t="shared" si="31"/>
        <v/>
      </c>
      <c r="X150" s="36" t="str">
        <f t="shared" si="32"/>
        <v/>
      </c>
      <c r="Y150" s="166" t="str">
        <f t="shared" si="33"/>
        <v/>
      </c>
      <c r="Z150" s="168" t="str">
        <f>IF(OR($B150="",$C150="",$E150="",$F150&gt;an_final,$F150=""),"",$G150/VLOOKUP($F150,Euro!$A:$C,3,FALSE))</f>
        <v/>
      </c>
      <c r="AA150" s="435" t="b">
        <f t="shared" si="34"/>
        <v>0</v>
      </c>
      <c r="AB150" s="222">
        <f t="shared" si="36"/>
        <v>1</v>
      </c>
    </row>
    <row r="151" spans="1:28" x14ac:dyDescent="0.25">
      <c r="A151" s="169">
        <v>142</v>
      </c>
      <c r="B151" s="118"/>
      <c r="C151" s="781"/>
      <c r="D151" s="120"/>
      <c r="E151" s="115"/>
      <c r="F151" s="152"/>
      <c r="G151" s="787" t="str">
        <f t="shared" si="35"/>
        <v/>
      </c>
      <c r="H151" s="41"/>
      <c r="I151" s="41"/>
      <c r="J151" s="160"/>
      <c r="K151" s="159"/>
      <c r="L151" s="40"/>
      <c r="M151" s="40"/>
      <c r="N151" s="160"/>
      <c r="O151" s="448" t="str">
        <f t="shared" si="25"/>
        <v/>
      </c>
      <c r="P151" s="196" t="str">
        <f>IF(OR($B151="",$C151="",$D151,$E151="",$F151="",$F151&gt;an_final,$AA151=FALSE),"",IF($G151="","",IF(OR($K151="X",$K151="x"),coef_grant*COORD_DID_NAT*$Z151/10000,IF(OR($L151="X",$L151="x"),coef_grant*UPT_DID_NAT*$Z151/10000,IF(OR($M151="X",$M151="x"),coef_grant*MANAG_DID_NAT*$Z151/10000,IF(OR($N151="X",$N151="x"),coef_grant2*MEMBRU_DID_NAT*$Z151/10000/$AB151,""))))))</f>
        <v/>
      </c>
      <c r="Q151" s="779"/>
      <c r="R151" s="151" t="str">
        <f t="shared" si="26"/>
        <v/>
      </c>
      <c r="S151" s="36" t="str">
        <f t="shared" si="27"/>
        <v/>
      </c>
      <c r="T151" s="36" t="str">
        <f t="shared" si="28"/>
        <v/>
      </c>
      <c r="U151" s="36" t="str">
        <f t="shared" si="29"/>
        <v/>
      </c>
      <c r="V151" s="36" t="str">
        <f t="shared" si="30"/>
        <v/>
      </c>
      <c r="W151" s="36" t="str">
        <f t="shared" si="31"/>
        <v/>
      </c>
      <c r="X151" s="36" t="str">
        <f t="shared" si="32"/>
        <v/>
      </c>
      <c r="Y151" s="166" t="str">
        <f t="shared" si="33"/>
        <v/>
      </c>
      <c r="Z151" s="168" t="str">
        <f>IF(OR($B151="",$C151="",$E151="",$F151&gt;an_final,$F151=""),"",$G151/VLOOKUP($F151,Euro!$A:$C,3,FALSE))</f>
        <v/>
      </c>
      <c r="AA151" s="435" t="b">
        <f t="shared" si="34"/>
        <v>0</v>
      </c>
      <c r="AB151" s="222">
        <f t="shared" si="36"/>
        <v>1</v>
      </c>
    </row>
    <row r="152" spans="1:28" x14ac:dyDescent="0.25">
      <c r="A152" s="169">
        <v>143</v>
      </c>
      <c r="B152" s="118"/>
      <c r="C152" s="781"/>
      <c r="D152" s="120"/>
      <c r="E152" s="115"/>
      <c r="F152" s="152"/>
      <c r="G152" s="787" t="str">
        <f t="shared" si="35"/>
        <v/>
      </c>
      <c r="H152" s="41"/>
      <c r="I152" s="41"/>
      <c r="J152" s="160"/>
      <c r="K152" s="159"/>
      <c r="L152" s="40"/>
      <c r="M152" s="40"/>
      <c r="N152" s="160"/>
      <c r="O152" s="448" t="str">
        <f t="shared" si="25"/>
        <v/>
      </c>
      <c r="P152" s="196" t="str">
        <f>IF(OR($B152="",$C152="",$D152,$E152="",$F152="",$F152&gt;an_final,$AA152=FALSE),"",IF($G152="","",IF(OR($K152="X",$K152="x"),coef_grant*COORD_DID_NAT*$Z152/10000,IF(OR($L152="X",$L152="x"),coef_grant*UPT_DID_NAT*$Z152/10000,IF(OR($M152="X",$M152="x"),coef_grant*MANAG_DID_NAT*$Z152/10000,IF(OR($N152="X",$N152="x"),coef_grant2*MEMBRU_DID_NAT*$Z152/10000/$AB152,""))))))</f>
        <v/>
      </c>
      <c r="Q152" s="779"/>
      <c r="R152" s="151" t="str">
        <f t="shared" si="26"/>
        <v/>
      </c>
      <c r="S152" s="36" t="str">
        <f t="shared" si="27"/>
        <v/>
      </c>
      <c r="T152" s="36" t="str">
        <f t="shared" si="28"/>
        <v/>
      </c>
      <c r="U152" s="36" t="str">
        <f t="shared" si="29"/>
        <v/>
      </c>
      <c r="V152" s="36" t="str">
        <f t="shared" si="30"/>
        <v/>
      </c>
      <c r="W152" s="36" t="str">
        <f t="shared" si="31"/>
        <v/>
      </c>
      <c r="X152" s="36" t="str">
        <f t="shared" si="32"/>
        <v/>
      </c>
      <c r="Y152" s="166" t="str">
        <f t="shared" si="33"/>
        <v/>
      </c>
      <c r="Z152" s="168" t="str">
        <f>IF(OR($B152="",$C152="",$E152="",$F152&gt;an_final,$F152=""),"",$G152/VLOOKUP($F152,Euro!$A:$C,3,FALSE))</f>
        <v/>
      </c>
      <c r="AA152" s="435" t="b">
        <f t="shared" si="34"/>
        <v>0</v>
      </c>
      <c r="AB152" s="222">
        <f t="shared" si="36"/>
        <v>1</v>
      </c>
    </row>
    <row r="153" spans="1:28" x14ac:dyDescent="0.25">
      <c r="A153" s="169">
        <v>144</v>
      </c>
      <c r="B153" s="118"/>
      <c r="C153" s="781"/>
      <c r="D153" s="120"/>
      <c r="E153" s="115"/>
      <c r="F153" s="152"/>
      <c r="G153" s="787" t="str">
        <f t="shared" si="35"/>
        <v/>
      </c>
      <c r="H153" s="41"/>
      <c r="I153" s="41"/>
      <c r="J153" s="160"/>
      <c r="K153" s="159"/>
      <c r="L153" s="40"/>
      <c r="M153" s="40"/>
      <c r="N153" s="160"/>
      <c r="O153" s="448" t="str">
        <f t="shared" si="25"/>
        <v/>
      </c>
      <c r="P153" s="196" t="str">
        <f>IF(OR($B153="",$C153="",$D153,$E153="",$F153="",$F153&gt;an_final,$AA153=FALSE),"",IF($G153="","",IF(OR($K153="X",$K153="x"),coef_grant*COORD_DID_NAT*$Z153/10000,IF(OR($L153="X",$L153="x"),coef_grant*UPT_DID_NAT*$Z153/10000,IF(OR($M153="X",$M153="x"),coef_grant*MANAG_DID_NAT*$Z153/10000,IF(OR($N153="X",$N153="x"),coef_grant2*MEMBRU_DID_NAT*$Z153/10000/$AB153,""))))))</f>
        <v/>
      </c>
      <c r="Q153" s="779"/>
      <c r="R153" s="151" t="str">
        <f t="shared" si="26"/>
        <v/>
      </c>
      <c r="S153" s="36" t="str">
        <f t="shared" si="27"/>
        <v/>
      </c>
      <c r="T153" s="36" t="str">
        <f t="shared" si="28"/>
        <v/>
      </c>
      <c r="U153" s="36" t="str">
        <f t="shared" si="29"/>
        <v/>
      </c>
      <c r="V153" s="36" t="str">
        <f t="shared" si="30"/>
        <v/>
      </c>
      <c r="W153" s="36" t="str">
        <f t="shared" si="31"/>
        <v/>
      </c>
      <c r="X153" s="36" t="str">
        <f t="shared" si="32"/>
        <v/>
      </c>
      <c r="Y153" s="166" t="str">
        <f t="shared" si="33"/>
        <v/>
      </c>
      <c r="Z153" s="168" t="str">
        <f>IF(OR($B153="",$C153="",$E153="",$F153&gt;an_final,$F153=""),"",$G153/VLOOKUP($F153,Euro!$A:$C,3,FALSE))</f>
        <v/>
      </c>
      <c r="AA153" s="435" t="b">
        <f t="shared" si="34"/>
        <v>0</v>
      </c>
      <c r="AB153" s="222">
        <f t="shared" si="36"/>
        <v>1</v>
      </c>
    </row>
    <row r="154" spans="1:28" x14ac:dyDescent="0.25">
      <c r="A154" s="169">
        <v>145</v>
      </c>
      <c r="B154" s="118"/>
      <c r="C154" s="781"/>
      <c r="D154" s="120"/>
      <c r="E154" s="115"/>
      <c r="F154" s="152"/>
      <c r="G154" s="787" t="str">
        <f t="shared" si="35"/>
        <v/>
      </c>
      <c r="H154" s="41"/>
      <c r="I154" s="41"/>
      <c r="J154" s="160"/>
      <c r="K154" s="159"/>
      <c r="L154" s="40"/>
      <c r="M154" s="40"/>
      <c r="N154" s="160"/>
      <c r="O154" s="448" t="str">
        <f t="shared" si="25"/>
        <v/>
      </c>
      <c r="P154" s="196" t="str">
        <f>IF(OR($B154="",$C154="",$D154,$E154="",$F154="",$F154&gt;an_final,$AA154=FALSE),"",IF($G154="","",IF(OR($K154="X",$K154="x"),coef_grant*COORD_DID_NAT*$Z154/10000,IF(OR($L154="X",$L154="x"),coef_grant*UPT_DID_NAT*$Z154/10000,IF(OR($M154="X",$M154="x"),coef_grant*MANAG_DID_NAT*$Z154/10000,IF(OR($N154="X",$N154="x"),coef_grant2*MEMBRU_DID_NAT*$Z154/10000/$AB154,""))))))</f>
        <v/>
      </c>
      <c r="Q154" s="779"/>
      <c r="R154" s="151" t="str">
        <f t="shared" si="26"/>
        <v/>
      </c>
      <c r="S154" s="36" t="str">
        <f t="shared" si="27"/>
        <v/>
      </c>
      <c r="T154" s="36" t="str">
        <f t="shared" si="28"/>
        <v/>
      </c>
      <c r="U154" s="36" t="str">
        <f t="shared" si="29"/>
        <v/>
      </c>
      <c r="V154" s="36" t="str">
        <f t="shared" si="30"/>
        <v/>
      </c>
      <c r="W154" s="36" t="str">
        <f t="shared" si="31"/>
        <v/>
      </c>
      <c r="X154" s="36" t="str">
        <f t="shared" si="32"/>
        <v/>
      </c>
      <c r="Y154" s="166" t="str">
        <f t="shared" si="33"/>
        <v/>
      </c>
      <c r="Z154" s="168" t="str">
        <f>IF(OR($B154="",$C154="",$E154="",$F154&gt;an_final,$F154=""),"",$G154/VLOOKUP($F154,Euro!$A:$C,3,FALSE))</f>
        <v/>
      </c>
      <c r="AA154" s="435" t="b">
        <f t="shared" si="34"/>
        <v>0</v>
      </c>
      <c r="AB154" s="222">
        <f t="shared" si="36"/>
        <v>1</v>
      </c>
    </row>
    <row r="155" spans="1:28" x14ac:dyDescent="0.25">
      <c r="A155" s="169">
        <v>146</v>
      </c>
      <c r="B155" s="118"/>
      <c r="C155" s="781"/>
      <c r="D155" s="120"/>
      <c r="E155" s="115"/>
      <c r="F155" s="152"/>
      <c r="G155" s="787" t="str">
        <f t="shared" si="35"/>
        <v/>
      </c>
      <c r="H155" s="41"/>
      <c r="I155" s="41"/>
      <c r="J155" s="160"/>
      <c r="K155" s="159"/>
      <c r="L155" s="40"/>
      <c r="M155" s="40"/>
      <c r="N155" s="160"/>
      <c r="O155" s="448" t="str">
        <f t="shared" si="25"/>
        <v/>
      </c>
      <c r="P155" s="196" t="str">
        <f>IF(OR($B155="",$C155="",$D155,$E155="",$F155="",$F155&gt;an_final,$AA155=FALSE),"",IF($G155="","",IF(OR($K155="X",$K155="x"),coef_grant*COORD_DID_NAT*$Z155/10000,IF(OR($L155="X",$L155="x"),coef_grant*UPT_DID_NAT*$Z155/10000,IF(OR($M155="X",$M155="x"),coef_grant*MANAG_DID_NAT*$Z155/10000,IF(OR($N155="X",$N155="x"),coef_grant2*MEMBRU_DID_NAT*$Z155/10000/$AB155,""))))))</f>
        <v/>
      </c>
      <c r="Q155" s="779"/>
      <c r="R155" s="151" t="str">
        <f t="shared" si="26"/>
        <v/>
      </c>
      <c r="S155" s="36" t="str">
        <f t="shared" si="27"/>
        <v/>
      </c>
      <c r="T155" s="36" t="str">
        <f t="shared" si="28"/>
        <v/>
      </c>
      <c r="U155" s="36" t="str">
        <f t="shared" si="29"/>
        <v/>
      </c>
      <c r="V155" s="36" t="str">
        <f t="shared" si="30"/>
        <v/>
      </c>
      <c r="W155" s="36" t="str">
        <f t="shared" si="31"/>
        <v/>
      </c>
      <c r="X155" s="36" t="str">
        <f t="shared" si="32"/>
        <v/>
      </c>
      <c r="Y155" s="166" t="str">
        <f t="shared" si="33"/>
        <v/>
      </c>
      <c r="Z155" s="168" t="str">
        <f>IF(OR($B155="",$C155="",$E155="",$F155&gt;an_final,$F155=""),"",$G155/VLOOKUP($F155,Euro!$A:$C,3,FALSE))</f>
        <v/>
      </c>
      <c r="AA155" s="435" t="b">
        <f t="shared" si="34"/>
        <v>0</v>
      </c>
      <c r="AB155" s="222">
        <f t="shared" si="36"/>
        <v>1</v>
      </c>
    </row>
    <row r="156" spans="1:28" x14ac:dyDescent="0.25">
      <c r="A156" s="169">
        <v>147</v>
      </c>
      <c r="B156" s="118"/>
      <c r="C156" s="781"/>
      <c r="D156" s="120"/>
      <c r="E156" s="115"/>
      <c r="F156" s="152"/>
      <c r="G156" s="787" t="str">
        <f t="shared" si="35"/>
        <v/>
      </c>
      <c r="H156" s="41"/>
      <c r="I156" s="41"/>
      <c r="J156" s="160"/>
      <c r="K156" s="159"/>
      <c r="L156" s="40"/>
      <c r="M156" s="40"/>
      <c r="N156" s="160"/>
      <c r="O156" s="448" t="str">
        <f t="shared" si="25"/>
        <v/>
      </c>
      <c r="P156" s="196" t="str">
        <f>IF(OR($B156="",$C156="",$D156,$E156="",$F156="",$F156&gt;an_final,$AA156=FALSE),"",IF($G156="","",IF(OR($K156="X",$K156="x"),coef_grant*COORD_DID_NAT*$Z156/10000,IF(OR($L156="X",$L156="x"),coef_grant*UPT_DID_NAT*$Z156/10000,IF(OR($M156="X",$M156="x"),coef_grant*MANAG_DID_NAT*$Z156/10000,IF(OR($N156="X",$N156="x"),coef_grant2*MEMBRU_DID_NAT*$Z156/10000/$AB156,""))))))</f>
        <v/>
      </c>
      <c r="Q156" s="779"/>
      <c r="R156" s="151" t="str">
        <f t="shared" si="26"/>
        <v/>
      </c>
      <c r="S156" s="36" t="str">
        <f t="shared" si="27"/>
        <v/>
      </c>
      <c r="T156" s="36" t="str">
        <f t="shared" si="28"/>
        <v/>
      </c>
      <c r="U156" s="36" t="str">
        <f t="shared" si="29"/>
        <v/>
      </c>
      <c r="V156" s="36" t="str">
        <f t="shared" si="30"/>
        <v/>
      </c>
      <c r="W156" s="36" t="str">
        <f t="shared" si="31"/>
        <v/>
      </c>
      <c r="X156" s="36" t="str">
        <f t="shared" si="32"/>
        <v/>
      </c>
      <c r="Y156" s="166" t="str">
        <f t="shared" si="33"/>
        <v/>
      </c>
      <c r="Z156" s="168" t="str">
        <f>IF(OR($B156="",$C156="",$E156="",$F156&gt;an_final,$F156=""),"",$G156/VLOOKUP($F156,Euro!$A:$C,3,FALSE))</f>
        <v/>
      </c>
      <c r="AA156" s="435" t="b">
        <f t="shared" si="34"/>
        <v>0</v>
      </c>
      <c r="AB156" s="222">
        <f t="shared" si="36"/>
        <v>1</v>
      </c>
    </row>
    <row r="157" spans="1:28" x14ac:dyDescent="0.25">
      <c r="A157" s="169">
        <v>148</v>
      </c>
      <c r="B157" s="118"/>
      <c r="C157" s="781"/>
      <c r="D157" s="120"/>
      <c r="E157" s="115"/>
      <c r="F157" s="152"/>
      <c r="G157" s="787" t="str">
        <f t="shared" si="35"/>
        <v/>
      </c>
      <c r="H157" s="41"/>
      <c r="I157" s="41"/>
      <c r="J157" s="160"/>
      <c r="K157" s="159"/>
      <c r="L157" s="40"/>
      <c r="M157" s="40"/>
      <c r="N157" s="160"/>
      <c r="O157" s="448" t="str">
        <f t="shared" si="25"/>
        <v/>
      </c>
      <c r="P157" s="196" t="str">
        <f>IF(OR($B157="",$C157="",$D157,$E157="",$F157="",$F157&gt;an_final,$AA157=FALSE),"",IF($G157="","",IF(OR($K157="X",$K157="x"),coef_grant*COORD_DID_NAT*$Z157/10000,IF(OR($L157="X",$L157="x"),coef_grant*UPT_DID_NAT*$Z157/10000,IF(OR($M157="X",$M157="x"),coef_grant*MANAG_DID_NAT*$Z157/10000,IF(OR($N157="X",$N157="x"),coef_grant2*MEMBRU_DID_NAT*$Z157/10000/$AB157,""))))))</f>
        <v/>
      </c>
      <c r="Q157" s="779"/>
      <c r="R157" s="151" t="str">
        <f t="shared" si="26"/>
        <v/>
      </c>
      <c r="S157" s="36" t="str">
        <f t="shared" si="27"/>
        <v/>
      </c>
      <c r="T157" s="36" t="str">
        <f t="shared" si="28"/>
        <v/>
      </c>
      <c r="U157" s="36" t="str">
        <f t="shared" si="29"/>
        <v/>
      </c>
      <c r="V157" s="36" t="str">
        <f t="shared" si="30"/>
        <v/>
      </c>
      <c r="W157" s="36" t="str">
        <f t="shared" si="31"/>
        <v/>
      </c>
      <c r="X157" s="36" t="str">
        <f t="shared" si="32"/>
        <v/>
      </c>
      <c r="Y157" s="166" t="str">
        <f t="shared" si="33"/>
        <v/>
      </c>
      <c r="Z157" s="168" t="str">
        <f>IF(OR($B157="",$C157="",$E157="",$F157&gt;an_final,$F157=""),"",$G157/VLOOKUP($F157,Euro!$A:$C,3,FALSE))</f>
        <v/>
      </c>
      <c r="AA157" s="435" t="b">
        <f t="shared" si="34"/>
        <v>0</v>
      </c>
      <c r="AB157" s="222">
        <f t="shared" si="36"/>
        <v>1</v>
      </c>
    </row>
    <row r="158" spans="1:28" x14ac:dyDescent="0.25">
      <c r="A158" s="169">
        <v>149</v>
      </c>
      <c r="B158" s="118"/>
      <c r="C158" s="781"/>
      <c r="D158" s="120"/>
      <c r="E158" s="115"/>
      <c r="F158" s="152"/>
      <c r="G158" s="787" t="str">
        <f t="shared" si="35"/>
        <v/>
      </c>
      <c r="H158" s="41"/>
      <c r="I158" s="41"/>
      <c r="J158" s="160"/>
      <c r="K158" s="159"/>
      <c r="L158" s="40"/>
      <c r="M158" s="40"/>
      <c r="N158" s="160"/>
      <c r="O158" s="448" t="str">
        <f t="shared" si="25"/>
        <v/>
      </c>
      <c r="P158" s="196" t="str">
        <f>IF(OR($B158="",$C158="",$D158,$E158="",$F158="",$F158&gt;an_final,$AA158=FALSE),"",IF($G158="","",IF(OR($K158="X",$K158="x"),coef_grant*COORD_DID_NAT*$Z158/10000,IF(OR($L158="X",$L158="x"),coef_grant*UPT_DID_NAT*$Z158/10000,IF(OR($M158="X",$M158="x"),coef_grant*MANAG_DID_NAT*$Z158/10000,IF(OR($N158="X",$N158="x"),coef_grant2*MEMBRU_DID_NAT*$Z158/10000/$AB158,""))))))</f>
        <v/>
      </c>
      <c r="Q158" s="779"/>
      <c r="R158" s="151" t="str">
        <f t="shared" si="26"/>
        <v/>
      </c>
      <c r="S158" s="36" t="str">
        <f t="shared" si="27"/>
        <v/>
      </c>
      <c r="T158" s="36" t="str">
        <f t="shared" si="28"/>
        <v/>
      </c>
      <c r="U158" s="36" t="str">
        <f t="shared" si="29"/>
        <v/>
      </c>
      <c r="V158" s="36" t="str">
        <f t="shared" si="30"/>
        <v/>
      </c>
      <c r="W158" s="36" t="str">
        <f t="shared" si="31"/>
        <v/>
      </c>
      <c r="X158" s="36" t="str">
        <f t="shared" si="32"/>
        <v/>
      </c>
      <c r="Y158" s="166" t="str">
        <f t="shared" si="33"/>
        <v/>
      </c>
      <c r="Z158" s="168" t="str">
        <f>IF(OR($B158="",$C158="",$E158="",$F158&gt;an_final,$F158=""),"",$G158/VLOOKUP($F158,Euro!$A:$C,3,FALSE))</f>
        <v/>
      </c>
      <c r="AA158" s="435" t="b">
        <f t="shared" si="34"/>
        <v>0</v>
      </c>
      <c r="AB158" s="222">
        <f t="shared" si="36"/>
        <v>1</v>
      </c>
    </row>
    <row r="159" spans="1:28" x14ac:dyDescent="0.25">
      <c r="A159" s="169">
        <v>150</v>
      </c>
      <c r="B159" s="118"/>
      <c r="C159" s="781"/>
      <c r="D159" s="120"/>
      <c r="E159" s="115"/>
      <c r="F159" s="152"/>
      <c r="G159" s="787" t="str">
        <f t="shared" si="35"/>
        <v/>
      </c>
      <c r="H159" s="41"/>
      <c r="I159" s="41"/>
      <c r="J159" s="160"/>
      <c r="K159" s="159"/>
      <c r="L159" s="40"/>
      <c r="M159" s="40"/>
      <c r="N159" s="160"/>
      <c r="O159" s="448" t="str">
        <f t="shared" si="25"/>
        <v/>
      </c>
      <c r="P159" s="196" t="str">
        <f>IF(OR($B159="",$C159="",$D159,$E159="",$F159="",$F159&gt;an_final,$AA159=FALSE),"",IF($G159="","",IF(OR($K159="X",$K159="x"),coef_grant*COORD_DID_NAT*$Z159/10000,IF(OR($L159="X",$L159="x"),coef_grant*UPT_DID_NAT*$Z159/10000,IF(OR($M159="X",$M159="x"),coef_grant*MANAG_DID_NAT*$Z159/10000,IF(OR($N159="X",$N159="x"),coef_grant2*MEMBRU_DID_NAT*$Z159/10000/$AB159,""))))))</f>
        <v/>
      </c>
      <c r="Q159" s="779"/>
      <c r="R159" s="151" t="str">
        <f t="shared" si="26"/>
        <v/>
      </c>
      <c r="S159" s="36" t="str">
        <f t="shared" si="27"/>
        <v/>
      </c>
      <c r="T159" s="36" t="str">
        <f t="shared" si="28"/>
        <v/>
      </c>
      <c r="U159" s="36" t="str">
        <f t="shared" si="29"/>
        <v/>
      </c>
      <c r="V159" s="36" t="str">
        <f t="shared" si="30"/>
        <v/>
      </c>
      <c r="W159" s="36" t="str">
        <f t="shared" si="31"/>
        <v/>
      </c>
      <c r="X159" s="36" t="str">
        <f t="shared" si="32"/>
        <v/>
      </c>
      <c r="Y159" s="166" t="str">
        <f t="shared" si="33"/>
        <v/>
      </c>
      <c r="Z159" s="168" t="str">
        <f>IF(OR($B159="",$C159="",$E159="",$F159&gt;an_final,$F159=""),"",$G159/VLOOKUP($F159,Euro!$A:$C,3,FALSE))</f>
        <v/>
      </c>
      <c r="AA159" s="435" t="b">
        <f t="shared" si="34"/>
        <v>0</v>
      </c>
      <c r="AB159" s="222">
        <f t="shared" si="36"/>
        <v>1</v>
      </c>
    </row>
    <row r="160" spans="1:28" x14ac:dyDescent="0.25">
      <c r="A160" s="169">
        <v>151</v>
      </c>
      <c r="B160" s="118"/>
      <c r="C160" s="781"/>
      <c r="D160" s="120"/>
      <c r="E160" s="115"/>
      <c r="F160" s="152"/>
      <c r="G160" s="787" t="str">
        <f t="shared" si="35"/>
        <v/>
      </c>
      <c r="H160" s="41"/>
      <c r="I160" s="41"/>
      <c r="J160" s="160"/>
      <c r="K160" s="159"/>
      <c r="L160" s="40"/>
      <c r="M160" s="40"/>
      <c r="N160" s="160"/>
      <c r="O160" s="448" t="str">
        <f t="shared" si="25"/>
        <v/>
      </c>
      <c r="P160" s="196" t="str">
        <f>IF(OR($B160="",$C160="",$D160,$E160="",$F160="",$F160&gt;an_final,$AA160=FALSE),"",IF($G160="","",IF(OR($K160="X",$K160="x"),coef_grant*COORD_DID_NAT*$Z160/10000,IF(OR($L160="X",$L160="x"),coef_grant*UPT_DID_NAT*$Z160/10000,IF(OR($M160="X",$M160="x"),coef_grant*MANAG_DID_NAT*$Z160/10000,IF(OR($N160="X",$N160="x"),coef_grant2*MEMBRU_DID_NAT*$Z160/10000/$AB160,""))))))</f>
        <v/>
      </c>
      <c r="Q160" s="779"/>
      <c r="R160" s="151" t="str">
        <f t="shared" si="26"/>
        <v/>
      </c>
      <c r="S160" s="36" t="str">
        <f t="shared" si="27"/>
        <v/>
      </c>
      <c r="T160" s="36" t="str">
        <f t="shared" si="28"/>
        <v/>
      </c>
      <c r="U160" s="36" t="str">
        <f t="shared" si="29"/>
        <v/>
      </c>
      <c r="V160" s="36" t="str">
        <f t="shared" si="30"/>
        <v/>
      </c>
      <c r="W160" s="36" t="str">
        <f t="shared" si="31"/>
        <v/>
      </c>
      <c r="X160" s="36" t="str">
        <f t="shared" si="32"/>
        <v/>
      </c>
      <c r="Y160" s="166" t="str">
        <f t="shared" si="33"/>
        <v/>
      </c>
      <c r="Z160" s="168" t="str">
        <f>IF(OR($B160="",$C160="",$E160="",$F160&gt;an_final,$F160=""),"",$G160/VLOOKUP($F160,Euro!$A:$C,3,FALSE))</f>
        <v/>
      </c>
      <c r="AA160" s="435" t="b">
        <f t="shared" si="34"/>
        <v>0</v>
      </c>
      <c r="AB160" s="222">
        <f t="shared" si="36"/>
        <v>1</v>
      </c>
    </row>
    <row r="161" spans="1:28" x14ac:dyDescent="0.25">
      <c r="A161" s="169">
        <v>152</v>
      </c>
      <c r="B161" s="118"/>
      <c r="C161" s="781"/>
      <c r="D161" s="120"/>
      <c r="E161" s="115"/>
      <c r="F161" s="152"/>
      <c r="G161" s="787" t="str">
        <f t="shared" si="35"/>
        <v/>
      </c>
      <c r="H161" s="41"/>
      <c r="I161" s="41"/>
      <c r="J161" s="160"/>
      <c r="K161" s="159"/>
      <c r="L161" s="40"/>
      <c r="M161" s="40"/>
      <c r="N161" s="160"/>
      <c r="O161" s="448" t="str">
        <f t="shared" si="25"/>
        <v/>
      </c>
      <c r="P161" s="196" t="str">
        <f>IF(OR($B161="",$C161="",$D161,$E161="",$F161="",$F161&gt;an_final,$AA161=FALSE),"",IF($G161="","",IF(OR($K161="X",$K161="x"),coef_grant*COORD_DID_NAT*$Z161/10000,IF(OR($L161="X",$L161="x"),coef_grant*UPT_DID_NAT*$Z161/10000,IF(OR($M161="X",$M161="x"),coef_grant*MANAG_DID_NAT*$Z161/10000,IF(OR($N161="X",$N161="x"),coef_grant2*MEMBRU_DID_NAT*$Z161/10000/$AB161,""))))))</f>
        <v/>
      </c>
      <c r="Q161" s="779"/>
      <c r="R161" s="151" t="str">
        <f t="shared" si="26"/>
        <v/>
      </c>
      <c r="S161" s="36" t="str">
        <f t="shared" si="27"/>
        <v/>
      </c>
      <c r="T161" s="36" t="str">
        <f t="shared" si="28"/>
        <v/>
      </c>
      <c r="U161" s="36" t="str">
        <f t="shared" si="29"/>
        <v/>
      </c>
      <c r="V161" s="36" t="str">
        <f t="shared" si="30"/>
        <v/>
      </c>
      <c r="W161" s="36" t="str">
        <f t="shared" si="31"/>
        <v/>
      </c>
      <c r="X161" s="36" t="str">
        <f t="shared" si="32"/>
        <v/>
      </c>
      <c r="Y161" s="166" t="str">
        <f t="shared" si="33"/>
        <v/>
      </c>
      <c r="Z161" s="168" t="str">
        <f>IF(OR($B161="",$C161="",$E161="",$F161&gt;an_final,$F161=""),"",$G161/VLOOKUP($F161,Euro!$A:$C,3,FALSE))</f>
        <v/>
      </c>
      <c r="AA161" s="435" t="b">
        <f t="shared" si="34"/>
        <v>0</v>
      </c>
      <c r="AB161" s="222">
        <f t="shared" si="36"/>
        <v>1</v>
      </c>
    </row>
    <row r="162" spans="1:28" x14ac:dyDescent="0.25">
      <c r="A162" s="169">
        <v>153</v>
      </c>
      <c r="B162" s="118"/>
      <c r="C162" s="781"/>
      <c r="D162" s="120"/>
      <c r="E162" s="115"/>
      <c r="F162" s="152"/>
      <c r="G162" s="787" t="str">
        <f t="shared" si="35"/>
        <v/>
      </c>
      <c r="H162" s="41"/>
      <c r="I162" s="41"/>
      <c r="J162" s="160"/>
      <c r="K162" s="159"/>
      <c r="L162" s="40"/>
      <c r="M162" s="40"/>
      <c r="N162" s="160"/>
      <c r="O162" s="448" t="str">
        <f t="shared" si="25"/>
        <v/>
      </c>
      <c r="P162" s="196" t="str">
        <f>IF(OR($B162="",$C162="",$D162,$E162="",$F162="",$F162&gt;an_final,$AA162=FALSE),"",IF($G162="","",IF(OR($K162="X",$K162="x"),coef_grant*COORD_DID_NAT*$Z162/10000,IF(OR($L162="X",$L162="x"),coef_grant*UPT_DID_NAT*$Z162/10000,IF(OR($M162="X",$M162="x"),coef_grant*MANAG_DID_NAT*$Z162/10000,IF(OR($N162="X",$N162="x"),coef_grant2*MEMBRU_DID_NAT*$Z162/10000/$AB162,""))))))</f>
        <v/>
      </c>
      <c r="Q162" s="779"/>
      <c r="R162" s="151" t="str">
        <f t="shared" si="26"/>
        <v/>
      </c>
      <c r="S162" s="36" t="str">
        <f t="shared" si="27"/>
        <v/>
      </c>
      <c r="T162" s="36" t="str">
        <f t="shared" si="28"/>
        <v/>
      </c>
      <c r="U162" s="36" t="str">
        <f t="shared" si="29"/>
        <v/>
      </c>
      <c r="V162" s="36" t="str">
        <f t="shared" si="30"/>
        <v/>
      </c>
      <c r="W162" s="36" t="str">
        <f t="shared" si="31"/>
        <v/>
      </c>
      <c r="X162" s="36" t="str">
        <f t="shared" si="32"/>
        <v/>
      </c>
      <c r="Y162" s="166" t="str">
        <f t="shared" si="33"/>
        <v/>
      </c>
      <c r="Z162" s="168" t="str">
        <f>IF(OR($B162="",$C162="",$E162="",$F162&gt;an_final,$F162=""),"",$G162/VLOOKUP($F162,Euro!$A:$C,3,FALSE))</f>
        <v/>
      </c>
      <c r="AA162" s="435" t="b">
        <f t="shared" si="34"/>
        <v>0</v>
      </c>
      <c r="AB162" s="222">
        <f t="shared" si="36"/>
        <v>1</v>
      </c>
    </row>
    <row r="163" spans="1:28" x14ac:dyDescent="0.25">
      <c r="A163" s="169">
        <v>154</v>
      </c>
      <c r="B163" s="118"/>
      <c r="C163" s="781"/>
      <c r="D163" s="120"/>
      <c r="E163" s="115"/>
      <c r="F163" s="152"/>
      <c r="G163" s="787" t="str">
        <f t="shared" si="35"/>
        <v/>
      </c>
      <c r="H163" s="41"/>
      <c r="I163" s="41"/>
      <c r="J163" s="160"/>
      <c r="K163" s="159"/>
      <c r="L163" s="40"/>
      <c r="M163" s="40"/>
      <c r="N163" s="160"/>
      <c r="O163" s="448" t="str">
        <f t="shared" si="25"/>
        <v/>
      </c>
      <c r="P163" s="196" t="str">
        <f>IF(OR($B163="",$C163="",$D163,$E163="",$F163="",$F163&gt;an_final,$AA163=FALSE),"",IF($G163="","",IF(OR($K163="X",$K163="x"),coef_grant*COORD_DID_NAT*$Z163/10000,IF(OR($L163="X",$L163="x"),coef_grant*UPT_DID_NAT*$Z163/10000,IF(OR($M163="X",$M163="x"),coef_grant*MANAG_DID_NAT*$Z163/10000,IF(OR($N163="X",$N163="x"),coef_grant2*MEMBRU_DID_NAT*$Z163/10000/$AB163,""))))))</f>
        <v/>
      </c>
      <c r="Q163" s="779"/>
      <c r="R163" s="151" t="str">
        <f t="shared" si="26"/>
        <v/>
      </c>
      <c r="S163" s="36" t="str">
        <f t="shared" si="27"/>
        <v/>
      </c>
      <c r="T163" s="36" t="str">
        <f t="shared" si="28"/>
        <v/>
      </c>
      <c r="U163" s="36" t="str">
        <f t="shared" si="29"/>
        <v/>
      </c>
      <c r="V163" s="36" t="str">
        <f t="shared" si="30"/>
        <v/>
      </c>
      <c r="W163" s="36" t="str">
        <f t="shared" si="31"/>
        <v/>
      </c>
      <c r="X163" s="36" t="str">
        <f t="shared" si="32"/>
        <v/>
      </c>
      <c r="Y163" s="166" t="str">
        <f t="shared" si="33"/>
        <v/>
      </c>
      <c r="Z163" s="168" t="str">
        <f>IF(OR($B163="",$C163="",$E163="",$F163&gt;an_final,$F163=""),"",$G163/VLOOKUP($F163,Euro!$A:$C,3,FALSE))</f>
        <v/>
      </c>
      <c r="AA163" s="435" t="b">
        <f t="shared" si="34"/>
        <v>0</v>
      </c>
      <c r="AB163" s="222">
        <f t="shared" si="36"/>
        <v>1</v>
      </c>
    </row>
    <row r="164" spans="1:28" x14ac:dyDescent="0.25">
      <c r="A164" s="169">
        <v>155</v>
      </c>
      <c r="B164" s="118"/>
      <c r="C164" s="781"/>
      <c r="D164" s="120"/>
      <c r="E164" s="115"/>
      <c r="F164" s="152"/>
      <c r="G164" s="787" t="str">
        <f t="shared" si="35"/>
        <v/>
      </c>
      <c r="H164" s="41"/>
      <c r="I164" s="41"/>
      <c r="J164" s="160"/>
      <c r="K164" s="159"/>
      <c r="L164" s="40"/>
      <c r="M164" s="40"/>
      <c r="N164" s="160"/>
      <c r="O164" s="448" t="str">
        <f t="shared" si="25"/>
        <v/>
      </c>
      <c r="P164" s="196" t="str">
        <f>IF(OR($B164="",$C164="",$D164,$E164="",$F164="",$F164&gt;an_final,$AA164=FALSE),"",IF($G164="","",IF(OR($K164="X",$K164="x"),coef_grant*COORD_DID_NAT*$Z164/10000,IF(OR($L164="X",$L164="x"),coef_grant*UPT_DID_NAT*$Z164/10000,IF(OR($M164="X",$M164="x"),coef_grant*MANAG_DID_NAT*$Z164/10000,IF(OR($N164="X",$N164="x"),coef_grant2*MEMBRU_DID_NAT*$Z164/10000/$AB164,""))))))</f>
        <v/>
      </c>
      <c r="Q164" s="779"/>
      <c r="R164" s="151" t="str">
        <f t="shared" si="26"/>
        <v/>
      </c>
      <c r="S164" s="36" t="str">
        <f t="shared" si="27"/>
        <v/>
      </c>
      <c r="T164" s="36" t="str">
        <f t="shared" si="28"/>
        <v/>
      </c>
      <c r="U164" s="36" t="str">
        <f t="shared" si="29"/>
        <v/>
      </c>
      <c r="V164" s="36" t="str">
        <f t="shared" si="30"/>
        <v/>
      </c>
      <c r="W164" s="36" t="str">
        <f t="shared" si="31"/>
        <v/>
      </c>
      <c r="X164" s="36" t="str">
        <f t="shared" si="32"/>
        <v/>
      </c>
      <c r="Y164" s="166" t="str">
        <f t="shared" si="33"/>
        <v/>
      </c>
      <c r="Z164" s="168" t="str">
        <f>IF(OR($B164="",$C164="",$E164="",$F164&gt;an_final,$F164=""),"",$G164/VLOOKUP($F164,Euro!$A:$C,3,FALSE))</f>
        <v/>
      </c>
      <c r="AA164" s="435" t="b">
        <f t="shared" si="34"/>
        <v>0</v>
      </c>
      <c r="AB164" s="222">
        <f t="shared" si="36"/>
        <v>1</v>
      </c>
    </row>
    <row r="165" spans="1:28" x14ac:dyDescent="0.25">
      <c r="A165" s="169">
        <v>156</v>
      </c>
      <c r="B165" s="118"/>
      <c r="C165" s="781"/>
      <c r="D165" s="120"/>
      <c r="E165" s="115"/>
      <c r="F165" s="152"/>
      <c r="G165" s="787" t="str">
        <f t="shared" si="35"/>
        <v/>
      </c>
      <c r="H165" s="41"/>
      <c r="I165" s="41"/>
      <c r="J165" s="160"/>
      <c r="K165" s="159"/>
      <c r="L165" s="40"/>
      <c r="M165" s="40"/>
      <c r="N165" s="160"/>
      <c r="O165" s="448" t="str">
        <f t="shared" si="25"/>
        <v/>
      </c>
      <c r="P165" s="196" t="str">
        <f>IF(OR($B165="",$C165="",$D165,$E165="",$F165="",$F165&gt;an_final,$AA165=FALSE),"",IF($G165="","",IF(OR($K165="X",$K165="x"),coef_grant*COORD_DID_NAT*$Z165/10000,IF(OR($L165="X",$L165="x"),coef_grant*UPT_DID_NAT*$Z165/10000,IF(OR($M165="X",$M165="x"),coef_grant*MANAG_DID_NAT*$Z165/10000,IF(OR($N165="X",$N165="x"),coef_grant2*MEMBRU_DID_NAT*$Z165/10000/$AB165,""))))))</f>
        <v/>
      </c>
      <c r="Q165" s="779"/>
      <c r="R165" s="151" t="str">
        <f t="shared" si="26"/>
        <v/>
      </c>
      <c r="S165" s="36" t="str">
        <f t="shared" si="27"/>
        <v/>
      </c>
      <c r="T165" s="36" t="str">
        <f t="shared" si="28"/>
        <v/>
      </c>
      <c r="U165" s="36" t="str">
        <f t="shared" si="29"/>
        <v/>
      </c>
      <c r="V165" s="36" t="str">
        <f t="shared" si="30"/>
        <v/>
      </c>
      <c r="W165" s="36" t="str">
        <f t="shared" si="31"/>
        <v/>
      </c>
      <c r="X165" s="36" t="str">
        <f t="shared" si="32"/>
        <v/>
      </c>
      <c r="Y165" s="166" t="str">
        <f t="shared" si="33"/>
        <v/>
      </c>
      <c r="Z165" s="168" t="str">
        <f>IF(OR($B165="",$C165="",$E165="",$F165&gt;an_final,$F165=""),"",$G165/VLOOKUP($F165,Euro!$A:$C,3,FALSE))</f>
        <v/>
      </c>
      <c r="AA165" s="435" t="b">
        <f t="shared" si="34"/>
        <v>0</v>
      </c>
      <c r="AB165" s="222">
        <f t="shared" si="36"/>
        <v>1</v>
      </c>
    </row>
    <row r="166" spans="1:28" x14ac:dyDescent="0.25">
      <c r="A166" s="169">
        <v>157</v>
      </c>
      <c r="B166" s="118"/>
      <c r="C166" s="781"/>
      <c r="D166" s="120"/>
      <c r="E166" s="115"/>
      <c r="F166" s="152"/>
      <c r="G166" s="787" t="str">
        <f t="shared" si="35"/>
        <v/>
      </c>
      <c r="H166" s="41"/>
      <c r="I166" s="41"/>
      <c r="J166" s="160"/>
      <c r="K166" s="159"/>
      <c r="L166" s="40"/>
      <c r="M166" s="40"/>
      <c r="N166" s="160"/>
      <c r="O166" s="448" t="str">
        <f t="shared" si="25"/>
        <v/>
      </c>
      <c r="P166" s="196" t="str">
        <f>IF(OR($B166="",$C166="",$D166,$E166="",$F166="",$F166&gt;an_final,$AA166=FALSE),"",IF($G166="","",IF(OR($K166="X",$K166="x"),coef_grant*COORD_DID_NAT*$Z166/10000,IF(OR($L166="X",$L166="x"),coef_grant*UPT_DID_NAT*$Z166/10000,IF(OR($M166="X",$M166="x"),coef_grant*MANAG_DID_NAT*$Z166/10000,IF(OR($N166="X",$N166="x"),coef_grant2*MEMBRU_DID_NAT*$Z166/10000/$AB166,""))))))</f>
        <v/>
      </c>
      <c r="Q166" s="779"/>
      <c r="R166" s="151" t="str">
        <f t="shared" si="26"/>
        <v/>
      </c>
      <c r="S166" s="36" t="str">
        <f t="shared" si="27"/>
        <v/>
      </c>
      <c r="T166" s="36" t="str">
        <f t="shared" si="28"/>
        <v/>
      </c>
      <c r="U166" s="36" t="str">
        <f t="shared" si="29"/>
        <v/>
      </c>
      <c r="V166" s="36" t="str">
        <f t="shared" si="30"/>
        <v/>
      </c>
      <c r="W166" s="36" t="str">
        <f t="shared" si="31"/>
        <v/>
      </c>
      <c r="X166" s="36" t="str">
        <f t="shared" si="32"/>
        <v/>
      </c>
      <c r="Y166" s="166" t="str">
        <f t="shared" si="33"/>
        <v/>
      </c>
      <c r="Z166" s="168" t="str">
        <f>IF(OR($B166="",$C166="",$E166="",$F166&gt;an_final,$F166=""),"",$G166/VLOOKUP($F166,Euro!$A:$C,3,FALSE))</f>
        <v/>
      </c>
      <c r="AA166" s="435" t="b">
        <f t="shared" si="34"/>
        <v>0</v>
      </c>
      <c r="AB166" s="222">
        <f t="shared" si="36"/>
        <v>1</v>
      </c>
    </row>
    <row r="167" spans="1:28" x14ac:dyDescent="0.25">
      <c r="A167" s="169">
        <v>158</v>
      </c>
      <c r="B167" s="118"/>
      <c r="C167" s="781"/>
      <c r="D167" s="120"/>
      <c r="E167" s="115"/>
      <c r="F167" s="152"/>
      <c r="G167" s="787" t="str">
        <f t="shared" si="35"/>
        <v/>
      </c>
      <c r="H167" s="41"/>
      <c r="I167" s="41"/>
      <c r="J167" s="160"/>
      <c r="K167" s="159"/>
      <c r="L167" s="40"/>
      <c r="M167" s="40"/>
      <c r="N167" s="160"/>
      <c r="O167" s="448" t="str">
        <f t="shared" si="25"/>
        <v/>
      </c>
      <c r="P167" s="196" t="str">
        <f>IF(OR($B167="",$C167="",$D167,$E167="",$F167="",$F167&gt;an_final,$AA167=FALSE),"",IF($G167="","",IF(OR($K167="X",$K167="x"),coef_grant*COORD_DID_NAT*$Z167/10000,IF(OR($L167="X",$L167="x"),coef_grant*UPT_DID_NAT*$Z167/10000,IF(OR($M167="X",$M167="x"),coef_grant*MANAG_DID_NAT*$Z167/10000,IF(OR($N167="X",$N167="x"),coef_grant2*MEMBRU_DID_NAT*$Z167/10000/$AB167,""))))))</f>
        <v/>
      </c>
      <c r="Q167" s="779"/>
      <c r="R167" s="151" t="str">
        <f t="shared" si="26"/>
        <v/>
      </c>
      <c r="S167" s="36" t="str">
        <f t="shared" si="27"/>
        <v/>
      </c>
      <c r="T167" s="36" t="str">
        <f t="shared" si="28"/>
        <v/>
      </c>
      <c r="U167" s="36" t="str">
        <f t="shared" si="29"/>
        <v/>
      </c>
      <c r="V167" s="36" t="str">
        <f t="shared" si="30"/>
        <v/>
      </c>
      <c r="W167" s="36" t="str">
        <f t="shared" si="31"/>
        <v/>
      </c>
      <c r="X167" s="36" t="str">
        <f t="shared" si="32"/>
        <v/>
      </c>
      <c r="Y167" s="166" t="str">
        <f t="shared" si="33"/>
        <v/>
      </c>
      <c r="Z167" s="168" t="str">
        <f>IF(OR($B167="",$C167="",$E167="",$F167&gt;an_final,$F167=""),"",$G167/VLOOKUP($F167,Euro!$A:$C,3,FALSE))</f>
        <v/>
      </c>
      <c r="AA167" s="435" t="b">
        <f t="shared" si="34"/>
        <v>0</v>
      </c>
      <c r="AB167" s="222">
        <f t="shared" si="36"/>
        <v>1</v>
      </c>
    </row>
    <row r="168" spans="1:28" x14ac:dyDescent="0.25">
      <c r="A168" s="169">
        <v>159</v>
      </c>
      <c r="B168" s="118"/>
      <c r="C168" s="781"/>
      <c r="D168" s="120"/>
      <c r="E168" s="115"/>
      <c r="F168" s="152"/>
      <c r="G168" s="787" t="str">
        <f t="shared" si="35"/>
        <v/>
      </c>
      <c r="H168" s="41"/>
      <c r="I168" s="41"/>
      <c r="J168" s="160"/>
      <c r="K168" s="159"/>
      <c r="L168" s="40"/>
      <c r="M168" s="40"/>
      <c r="N168" s="160"/>
      <c r="O168" s="448" t="str">
        <f t="shared" si="25"/>
        <v/>
      </c>
      <c r="P168" s="196" t="str">
        <f>IF(OR($B168="",$C168="",$D168,$E168="",$F168="",$F168&gt;an_final,$AA168=FALSE),"",IF($G168="","",IF(OR($K168="X",$K168="x"),coef_grant*COORD_DID_NAT*$Z168/10000,IF(OR($L168="X",$L168="x"),coef_grant*UPT_DID_NAT*$Z168/10000,IF(OR($M168="X",$M168="x"),coef_grant*MANAG_DID_NAT*$Z168/10000,IF(OR($N168="X",$N168="x"),coef_grant2*MEMBRU_DID_NAT*$Z168/10000/$AB168,""))))))</f>
        <v/>
      </c>
      <c r="Q168" s="779"/>
      <c r="R168" s="151" t="str">
        <f t="shared" si="26"/>
        <v/>
      </c>
      <c r="S168" s="36" t="str">
        <f t="shared" si="27"/>
        <v/>
      </c>
      <c r="T168" s="36" t="str">
        <f t="shared" si="28"/>
        <v/>
      </c>
      <c r="U168" s="36" t="str">
        <f t="shared" si="29"/>
        <v/>
      </c>
      <c r="V168" s="36" t="str">
        <f t="shared" si="30"/>
        <v/>
      </c>
      <c r="W168" s="36" t="str">
        <f t="shared" si="31"/>
        <v/>
      </c>
      <c r="X168" s="36" t="str">
        <f t="shared" si="32"/>
        <v/>
      </c>
      <c r="Y168" s="166" t="str">
        <f t="shared" si="33"/>
        <v/>
      </c>
      <c r="Z168" s="168" t="str">
        <f>IF(OR($B168="",$C168="",$E168="",$F168&gt;an_final,$F168=""),"",$G168/VLOOKUP($F168,Euro!$A:$C,3,FALSE))</f>
        <v/>
      </c>
      <c r="AA168" s="435" t="b">
        <f t="shared" si="34"/>
        <v>0</v>
      </c>
      <c r="AB168" s="222">
        <f t="shared" si="36"/>
        <v>1</v>
      </c>
    </row>
    <row r="169" spans="1:28" x14ac:dyDescent="0.25">
      <c r="A169" s="169">
        <v>160</v>
      </c>
      <c r="B169" s="118"/>
      <c r="C169" s="781"/>
      <c r="D169" s="120"/>
      <c r="E169" s="115"/>
      <c r="F169" s="152"/>
      <c r="G169" s="787" t="str">
        <f t="shared" si="35"/>
        <v/>
      </c>
      <c r="H169" s="41"/>
      <c r="I169" s="41"/>
      <c r="J169" s="160"/>
      <c r="K169" s="159"/>
      <c r="L169" s="40"/>
      <c r="M169" s="40"/>
      <c r="N169" s="160"/>
      <c r="O169" s="448" t="str">
        <f t="shared" si="25"/>
        <v/>
      </c>
      <c r="P169" s="196" t="str">
        <f>IF(OR($B169="",$C169="",$D169,$E169="",$F169="",$F169&gt;an_final,$AA169=FALSE),"",IF($G169="","",IF(OR($K169="X",$K169="x"),coef_grant*COORD_DID_NAT*$Z169/10000,IF(OR($L169="X",$L169="x"),coef_grant*UPT_DID_NAT*$Z169/10000,IF(OR($M169="X",$M169="x"),coef_grant*MANAG_DID_NAT*$Z169/10000,IF(OR($N169="X",$N169="x"),coef_grant2*MEMBRU_DID_NAT*$Z169/10000/$AB169,""))))))</f>
        <v/>
      </c>
      <c r="Q169" s="779"/>
      <c r="R169" s="151" t="str">
        <f t="shared" si="26"/>
        <v/>
      </c>
      <c r="S169" s="36" t="str">
        <f t="shared" si="27"/>
        <v/>
      </c>
      <c r="T169" s="36" t="str">
        <f t="shared" si="28"/>
        <v/>
      </c>
      <c r="U169" s="36" t="str">
        <f t="shared" si="29"/>
        <v/>
      </c>
      <c r="V169" s="36" t="str">
        <f t="shared" si="30"/>
        <v/>
      </c>
      <c r="W169" s="36" t="str">
        <f t="shared" si="31"/>
        <v/>
      </c>
      <c r="X169" s="36" t="str">
        <f t="shared" si="32"/>
        <v/>
      </c>
      <c r="Y169" s="166" t="str">
        <f t="shared" si="33"/>
        <v/>
      </c>
      <c r="Z169" s="168" t="str">
        <f>IF(OR($B169="",$C169="",$E169="",$F169&gt;an_final,$F169=""),"",$G169/VLOOKUP($F169,Euro!$A:$C,3,FALSE))</f>
        <v/>
      </c>
      <c r="AA169" s="435" t="b">
        <f t="shared" si="34"/>
        <v>0</v>
      </c>
      <c r="AB169" s="222">
        <f t="shared" si="36"/>
        <v>1</v>
      </c>
    </row>
    <row r="170" spans="1:28" x14ac:dyDescent="0.25">
      <c r="A170" s="169">
        <v>161</v>
      </c>
      <c r="B170" s="118"/>
      <c r="C170" s="781"/>
      <c r="D170" s="120"/>
      <c r="E170" s="115"/>
      <c r="F170" s="152"/>
      <c r="G170" s="787" t="str">
        <f t="shared" si="35"/>
        <v/>
      </c>
      <c r="H170" s="41"/>
      <c r="I170" s="41"/>
      <c r="J170" s="160"/>
      <c r="K170" s="159"/>
      <c r="L170" s="40"/>
      <c r="M170" s="40"/>
      <c r="N170" s="160"/>
      <c r="O170" s="448" t="str">
        <f t="shared" si="25"/>
        <v/>
      </c>
      <c r="P170" s="196" t="str">
        <f>IF(OR($B170="",$C170="",$D170,$E170="",$F170="",$F170&gt;an_final,$AA170=FALSE),"",IF($G170="","",IF(OR($K170="X",$K170="x"),coef_grant*COORD_DID_NAT*$Z170/10000,IF(OR($L170="X",$L170="x"),coef_grant*UPT_DID_NAT*$Z170/10000,IF(OR($M170="X",$M170="x"),coef_grant*MANAG_DID_NAT*$Z170/10000,IF(OR($N170="X",$N170="x"),coef_grant2*MEMBRU_DID_NAT*$Z170/10000/$AB170,""))))))</f>
        <v/>
      </c>
      <c r="Q170" s="779"/>
      <c r="R170" s="151" t="str">
        <f t="shared" si="26"/>
        <v/>
      </c>
      <c r="S170" s="36" t="str">
        <f t="shared" si="27"/>
        <v/>
      </c>
      <c r="T170" s="36" t="str">
        <f t="shared" si="28"/>
        <v/>
      </c>
      <c r="U170" s="36" t="str">
        <f t="shared" si="29"/>
        <v/>
      </c>
      <c r="V170" s="36" t="str">
        <f t="shared" si="30"/>
        <v/>
      </c>
      <c r="W170" s="36" t="str">
        <f t="shared" si="31"/>
        <v/>
      </c>
      <c r="X170" s="36" t="str">
        <f t="shared" si="32"/>
        <v/>
      </c>
      <c r="Y170" s="166" t="str">
        <f t="shared" si="33"/>
        <v/>
      </c>
      <c r="Z170" s="168" t="str">
        <f>IF(OR($B170="",$C170="",$E170="",$F170&gt;an_final,$F170=""),"",$G170/VLOOKUP($F170,Euro!$A:$C,3,FALSE))</f>
        <v/>
      </c>
      <c r="AA170" s="435" t="b">
        <f t="shared" si="34"/>
        <v>0</v>
      </c>
      <c r="AB170" s="222">
        <f t="shared" si="36"/>
        <v>1</v>
      </c>
    </row>
    <row r="171" spans="1:28" x14ac:dyDescent="0.25">
      <c r="A171" s="169">
        <v>162</v>
      </c>
      <c r="B171" s="118"/>
      <c r="C171" s="781"/>
      <c r="D171" s="120"/>
      <c r="E171" s="115"/>
      <c r="F171" s="152"/>
      <c r="G171" s="787" t="str">
        <f t="shared" si="35"/>
        <v/>
      </c>
      <c r="H171" s="41"/>
      <c r="I171" s="41"/>
      <c r="J171" s="160"/>
      <c r="K171" s="159"/>
      <c r="L171" s="40"/>
      <c r="M171" s="40"/>
      <c r="N171" s="160"/>
      <c r="O171" s="448" t="str">
        <f t="shared" si="25"/>
        <v/>
      </c>
      <c r="P171" s="196" t="str">
        <f>IF(OR($B171="",$C171="",$D171,$E171="",$F171="",$F171&gt;an_final,$AA171=FALSE),"",IF($G171="","",IF(OR($K171="X",$K171="x"),coef_grant*COORD_DID_NAT*$Z171/10000,IF(OR($L171="X",$L171="x"),coef_grant*UPT_DID_NAT*$Z171/10000,IF(OR($M171="X",$M171="x"),coef_grant*MANAG_DID_NAT*$Z171/10000,IF(OR($N171="X",$N171="x"),coef_grant2*MEMBRU_DID_NAT*$Z171/10000/$AB171,""))))))</f>
        <v/>
      </c>
      <c r="Q171" s="779"/>
      <c r="R171" s="151" t="str">
        <f t="shared" si="26"/>
        <v/>
      </c>
      <c r="S171" s="36" t="str">
        <f t="shared" si="27"/>
        <v/>
      </c>
      <c r="T171" s="36" t="str">
        <f t="shared" si="28"/>
        <v/>
      </c>
      <c r="U171" s="36" t="str">
        <f t="shared" si="29"/>
        <v/>
      </c>
      <c r="V171" s="36" t="str">
        <f t="shared" si="30"/>
        <v/>
      </c>
      <c r="W171" s="36" t="str">
        <f t="shared" si="31"/>
        <v/>
      </c>
      <c r="X171" s="36" t="str">
        <f t="shared" si="32"/>
        <v/>
      </c>
      <c r="Y171" s="166" t="str">
        <f t="shared" si="33"/>
        <v/>
      </c>
      <c r="Z171" s="168" t="str">
        <f>IF(OR($B171="",$C171="",$E171="",$F171&gt;an_final,$F171=""),"",$G171/VLOOKUP($F171,Euro!$A:$C,3,FALSE))</f>
        <v/>
      </c>
      <c r="AA171" s="435" t="b">
        <f t="shared" si="34"/>
        <v>0</v>
      </c>
      <c r="AB171" s="222">
        <f t="shared" si="36"/>
        <v>1</v>
      </c>
    </row>
    <row r="172" spans="1:28" x14ac:dyDescent="0.25">
      <c r="A172" s="169">
        <v>163</v>
      </c>
      <c r="B172" s="118"/>
      <c r="C172" s="781"/>
      <c r="D172" s="120"/>
      <c r="E172" s="115"/>
      <c r="F172" s="152"/>
      <c r="G172" s="787" t="str">
        <f t="shared" si="35"/>
        <v/>
      </c>
      <c r="H172" s="41"/>
      <c r="I172" s="41"/>
      <c r="J172" s="160"/>
      <c r="K172" s="159"/>
      <c r="L172" s="40"/>
      <c r="M172" s="40"/>
      <c r="N172" s="160"/>
      <c r="O172" s="448" t="str">
        <f t="shared" si="25"/>
        <v/>
      </c>
      <c r="P172" s="196" t="str">
        <f>IF(OR($B172="",$C172="",$D172,$E172="",$F172="",$F172&gt;an_final,$AA172=FALSE),"",IF($G172="","",IF(OR($K172="X",$K172="x"),coef_grant*COORD_DID_NAT*$Z172/10000,IF(OR($L172="X",$L172="x"),coef_grant*UPT_DID_NAT*$Z172/10000,IF(OR($M172="X",$M172="x"),coef_grant*MANAG_DID_NAT*$Z172/10000,IF(OR($N172="X",$N172="x"),coef_grant2*MEMBRU_DID_NAT*$Z172/10000/$AB172,""))))))</f>
        <v/>
      </c>
      <c r="Q172" s="779"/>
      <c r="R172" s="151" t="str">
        <f t="shared" si="26"/>
        <v/>
      </c>
      <c r="S172" s="36" t="str">
        <f t="shared" si="27"/>
        <v/>
      </c>
      <c r="T172" s="36" t="str">
        <f t="shared" si="28"/>
        <v/>
      </c>
      <c r="U172" s="36" t="str">
        <f t="shared" si="29"/>
        <v/>
      </c>
      <c r="V172" s="36" t="str">
        <f t="shared" si="30"/>
        <v/>
      </c>
      <c r="W172" s="36" t="str">
        <f t="shared" si="31"/>
        <v/>
      </c>
      <c r="X172" s="36" t="str">
        <f t="shared" si="32"/>
        <v/>
      </c>
      <c r="Y172" s="166" t="str">
        <f t="shared" si="33"/>
        <v/>
      </c>
      <c r="Z172" s="168" t="str">
        <f>IF(OR($B172="",$C172="",$E172="",$F172&gt;an_final,$F172=""),"",$G172/VLOOKUP($F172,Euro!$A:$C,3,FALSE))</f>
        <v/>
      </c>
      <c r="AA172" s="435" t="b">
        <f t="shared" si="34"/>
        <v>0</v>
      </c>
      <c r="AB172" s="222">
        <f t="shared" si="36"/>
        <v>1</v>
      </c>
    </row>
    <row r="173" spans="1:28" x14ac:dyDescent="0.25">
      <c r="A173" s="169">
        <v>164</v>
      </c>
      <c r="B173" s="118"/>
      <c r="C173" s="781"/>
      <c r="D173" s="120"/>
      <c r="E173" s="115"/>
      <c r="F173" s="152"/>
      <c r="G173" s="787" t="str">
        <f t="shared" si="35"/>
        <v/>
      </c>
      <c r="H173" s="41"/>
      <c r="I173" s="41"/>
      <c r="J173" s="160"/>
      <c r="K173" s="159"/>
      <c r="L173" s="40"/>
      <c r="M173" s="40"/>
      <c r="N173" s="160"/>
      <c r="O173" s="448" t="str">
        <f t="shared" si="25"/>
        <v/>
      </c>
      <c r="P173" s="196" t="str">
        <f>IF(OR($B173="",$C173="",$D173,$E173="",$F173="",$F173&gt;an_final,$AA173=FALSE),"",IF($G173="","",IF(OR($K173="X",$K173="x"),coef_grant*COORD_DID_NAT*$Z173/10000,IF(OR($L173="X",$L173="x"),coef_grant*UPT_DID_NAT*$Z173/10000,IF(OR($M173="X",$M173="x"),coef_grant*MANAG_DID_NAT*$Z173/10000,IF(OR($N173="X",$N173="x"),coef_grant2*MEMBRU_DID_NAT*$Z173/10000/$AB173,""))))))</f>
        <v/>
      </c>
      <c r="Q173" s="779"/>
      <c r="R173" s="151" t="str">
        <f t="shared" si="26"/>
        <v/>
      </c>
      <c r="S173" s="36" t="str">
        <f t="shared" si="27"/>
        <v/>
      </c>
      <c r="T173" s="36" t="str">
        <f t="shared" si="28"/>
        <v/>
      </c>
      <c r="U173" s="36" t="str">
        <f t="shared" si="29"/>
        <v/>
      </c>
      <c r="V173" s="36" t="str">
        <f t="shared" si="30"/>
        <v/>
      </c>
      <c r="W173" s="36" t="str">
        <f t="shared" si="31"/>
        <v/>
      </c>
      <c r="X173" s="36" t="str">
        <f t="shared" si="32"/>
        <v/>
      </c>
      <c r="Y173" s="166" t="str">
        <f t="shared" si="33"/>
        <v/>
      </c>
      <c r="Z173" s="168" t="str">
        <f>IF(OR($B173="",$C173="",$E173="",$F173&gt;an_final,$F173=""),"",$G173/VLOOKUP($F173,Euro!$A:$C,3,FALSE))</f>
        <v/>
      </c>
      <c r="AA173" s="435" t="b">
        <f t="shared" si="34"/>
        <v>0</v>
      </c>
      <c r="AB173" s="222">
        <f t="shared" si="36"/>
        <v>1</v>
      </c>
    </row>
    <row r="174" spans="1:28" x14ac:dyDescent="0.25">
      <c r="A174" s="169">
        <v>165</v>
      </c>
      <c r="B174" s="118"/>
      <c r="C174" s="781"/>
      <c r="D174" s="120"/>
      <c r="E174" s="115"/>
      <c r="F174" s="152"/>
      <c r="G174" s="787" t="str">
        <f t="shared" si="35"/>
        <v/>
      </c>
      <c r="H174" s="41"/>
      <c r="I174" s="41"/>
      <c r="J174" s="160"/>
      <c r="K174" s="159"/>
      <c r="L174" s="40"/>
      <c r="M174" s="40"/>
      <c r="N174" s="160"/>
      <c r="O174" s="448" t="str">
        <f t="shared" si="25"/>
        <v/>
      </c>
      <c r="P174" s="196" t="str">
        <f>IF(OR($B174="",$C174="",$D174,$E174="",$F174="",$F174&gt;an_final,$AA174=FALSE),"",IF($G174="","",IF(OR($K174="X",$K174="x"),coef_grant*COORD_DID_NAT*$Z174/10000,IF(OR($L174="X",$L174="x"),coef_grant*UPT_DID_NAT*$Z174/10000,IF(OR($M174="X",$M174="x"),coef_grant*MANAG_DID_NAT*$Z174/10000,IF(OR($N174="X",$N174="x"),coef_grant2*MEMBRU_DID_NAT*$Z174/10000/$AB174,""))))))</f>
        <v/>
      </c>
      <c r="Q174" s="779"/>
      <c r="R174" s="151" t="str">
        <f t="shared" si="26"/>
        <v/>
      </c>
      <c r="S174" s="36" t="str">
        <f t="shared" si="27"/>
        <v/>
      </c>
      <c r="T174" s="36" t="str">
        <f t="shared" si="28"/>
        <v/>
      </c>
      <c r="U174" s="36" t="str">
        <f t="shared" si="29"/>
        <v/>
      </c>
      <c r="V174" s="36" t="str">
        <f t="shared" si="30"/>
        <v/>
      </c>
      <c r="W174" s="36" t="str">
        <f t="shared" si="31"/>
        <v/>
      </c>
      <c r="X174" s="36" t="str">
        <f t="shared" si="32"/>
        <v/>
      </c>
      <c r="Y174" s="166" t="str">
        <f t="shared" si="33"/>
        <v/>
      </c>
      <c r="Z174" s="168" t="str">
        <f>IF(OR($B174="",$C174="",$E174="",$F174&gt;an_final,$F174=""),"",$G174/VLOOKUP($F174,Euro!$A:$C,3,FALSE))</f>
        <v/>
      </c>
      <c r="AA174" s="435" t="b">
        <f t="shared" si="34"/>
        <v>0</v>
      </c>
      <c r="AB174" s="222">
        <f t="shared" si="36"/>
        <v>1</v>
      </c>
    </row>
    <row r="175" spans="1:28" x14ac:dyDescent="0.25">
      <c r="A175" s="169">
        <v>166</v>
      </c>
      <c r="B175" s="118"/>
      <c r="C175" s="781"/>
      <c r="D175" s="120"/>
      <c r="E175" s="115"/>
      <c r="F175" s="152"/>
      <c r="G175" s="787" t="str">
        <f t="shared" si="35"/>
        <v/>
      </c>
      <c r="H175" s="41"/>
      <c r="I175" s="41"/>
      <c r="J175" s="160"/>
      <c r="K175" s="159"/>
      <c r="L175" s="40"/>
      <c r="M175" s="40"/>
      <c r="N175" s="160"/>
      <c r="O175" s="448" t="str">
        <f t="shared" si="25"/>
        <v/>
      </c>
      <c r="P175" s="196" t="str">
        <f>IF(OR($B175="",$C175="",$D175,$E175="",$F175="",$F175&gt;an_final,$AA175=FALSE),"",IF($G175="","",IF(OR($K175="X",$K175="x"),coef_grant*COORD_DID_NAT*$Z175/10000,IF(OR($L175="X",$L175="x"),coef_grant*UPT_DID_NAT*$Z175/10000,IF(OR($M175="X",$M175="x"),coef_grant*MANAG_DID_NAT*$Z175/10000,IF(OR($N175="X",$N175="x"),coef_grant2*MEMBRU_DID_NAT*$Z175/10000/$AB175,""))))))</f>
        <v/>
      </c>
      <c r="Q175" s="779"/>
      <c r="R175" s="151" t="str">
        <f t="shared" si="26"/>
        <v/>
      </c>
      <c r="S175" s="36" t="str">
        <f t="shared" si="27"/>
        <v/>
      </c>
      <c r="T175" s="36" t="str">
        <f t="shared" si="28"/>
        <v/>
      </c>
      <c r="U175" s="36" t="str">
        <f t="shared" si="29"/>
        <v/>
      </c>
      <c r="V175" s="36" t="str">
        <f t="shared" si="30"/>
        <v/>
      </c>
      <c r="W175" s="36" t="str">
        <f t="shared" si="31"/>
        <v/>
      </c>
      <c r="X175" s="36" t="str">
        <f t="shared" si="32"/>
        <v/>
      </c>
      <c r="Y175" s="166" t="str">
        <f t="shared" si="33"/>
        <v/>
      </c>
      <c r="Z175" s="168" t="str">
        <f>IF(OR($B175="",$C175="",$E175="",$F175&gt;an_final,$F175=""),"",$G175/VLOOKUP($F175,Euro!$A:$C,3,FALSE))</f>
        <v/>
      </c>
      <c r="AA175" s="435" t="b">
        <f t="shared" si="34"/>
        <v>0</v>
      </c>
      <c r="AB175" s="222">
        <f t="shared" si="36"/>
        <v>1</v>
      </c>
    </row>
    <row r="176" spans="1:28" x14ac:dyDescent="0.25">
      <c r="A176" s="169">
        <v>167</v>
      </c>
      <c r="B176" s="118"/>
      <c r="C176" s="781"/>
      <c r="D176" s="120"/>
      <c r="E176" s="115"/>
      <c r="F176" s="152"/>
      <c r="G176" s="787" t="str">
        <f t="shared" si="35"/>
        <v/>
      </c>
      <c r="H176" s="41"/>
      <c r="I176" s="41"/>
      <c r="J176" s="160"/>
      <c r="K176" s="159"/>
      <c r="L176" s="40"/>
      <c r="M176" s="40"/>
      <c r="N176" s="160"/>
      <c r="O176" s="448" t="str">
        <f t="shared" si="25"/>
        <v/>
      </c>
      <c r="P176" s="196" t="str">
        <f>IF(OR($B176="",$C176="",$D176,$E176="",$F176="",$F176&gt;an_final,$AA176=FALSE),"",IF($G176="","",IF(OR($K176="X",$K176="x"),coef_grant*COORD_DID_NAT*$Z176/10000,IF(OR($L176="X",$L176="x"),coef_grant*UPT_DID_NAT*$Z176/10000,IF(OR($M176="X",$M176="x"),coef_grant*MANAG_DID_NAT*$Z176/10000,IF(OR($N176="X",$N176="x"),coef_grant2*MEMBRU_DID_NAT*$Z176/10000/$AB176,""))))))</f>
        <v/>
      </c>
      <c r="Q176" s="779"/>
      <c r="R176" s="151" t="str">
        <f t="shared" si="26"/>
        <v/>
      </c>
      <c r="S176" s="36" t="str">
        <f t="shared" si="27"/>
        <v/>
      </c>
      <c r="T176" s="36" t="str">
        <f t="shared" si="28"/>
        <v/>
      </c>
      <c r="U176" s="36" t="str">
        <f t="shared" si="29"/>
        <v/>
      </c>
      <c r="V176" s="36" t="str">
        <f t="shared" si="30"/>
        <v/>
      </c>
      <c r="W176" s="36" t="str">
        <f t="shared" si="31"/>
        <v/>
      </c>
      <c r="X176" s="36" t="str">
        <f t="shared" si="32"/>
        <v/>
      </c>
      <c r="Y176" s="166" t="str">
        <f t="shared" si="33"/>
        <v/>
      </c>
      <c r="Z176" s="168" t="str">
        <f>IF(OR($B176="",$C176="",$E176="",$F176&gt;an_final,$F176=""),"",$G176/VLOOKUP($F176,Euro!$A:$C,3,FALSE))</f>
        <v/>
      </c>
      <c r="AA176" s="435" t="b">
        <f t="shared" si="34"/>
        <v>0</v>
      </c>
      <c r="AB176" s="222">
        <f t="shared" si="36"/>
        <v>1</v>
      </c>
    </row>
    <row r="177" spans="1:28" x14ac:dyDescent="0.25">
      <c r="A177" s="169">
        <v>168</v>
      </c>
      <c r="B177" s="118"/>
      <c r="C177" s="781"/>
      <c r="D177" s="120"/>
      <c r="E177" s="115"/>
      <c r="F177" s="152"/>
      <c r="G177" s="787" t="str">
        <f t="shared" si="35"/>
        <v/>
      </c>
      <c r="H177" s="41"/>
      <c r="I177" s="41"/>
      <c r="J177" s="160"/>
      <c r="K177" s="159"/>
      <c r="L177" s="40"/>
      <c r="M177" s="40"/>
      <c r="N177" s="160"/>
      <c r="O177" s="448" t="str">
        <f t="shared" si="25"/>
        <v/>
      </c>
      <c r="P177" s="196" t="str">
        <f>IF(OR($B177="",$C177="",$D177,$E177="",$F177="",$F177&gt;an_final,$AA177=FALSE),"",IF($G177="","",IF(OR($K177="X",$K177="x"),coef_grant*COORD_DID_NAT*$Z177/10000,IF(OR($L177="X",$L177="x"),coef_grant*UPT_DID_NAT*$Z177/10000,IF(OR($M177="X",$M177="x"),coef_grant*MANAG_DID_NAT*$Z177/10000,IF(OR($N177="X",$N177="x"),coef_grant2*MEMBRU_DID_NAT*$Z177/10000/$AB177,""))))))</f>
        <v/>
      </c>
      <c r="Q177" s="779"/>
      <c r="R177" s="151" t="str">
        <f t="shared" si="26"/>
        <v/>
      </c>
      <c r="S177" s="36" t="str">
        <f t="shared" si="27"/>
        <v/>
      </c>
      <c r="T177" s="36" t="str">
        <f t="shared" si="28"/>
        <v/>
      </c>
      <c r="U177" s="36" t="str">
        <f t="shared" si="29"/>
        <v/>
      </c>
      <c r="V177" s="36" t="str">
        <f t="shared" si="30"/>
        <v/>
      </c>
      <c r="W177" s="36" t="str">
        <f t="shared" si="31"/>
        <v/>
      </c>
      <c r="X177" s="36" t="str">
        <f t="shared" si="32"/>
        <v/>
      </c>
      <c r="Y177" s="166" t="str">
        <f t="shared" si="33"/>
        <v/>
      </c>
      <c r="Z177" s="168" t="str">
        <f>IF(OR($B177="",$C177="",$E177="",$F177&gt;an_final,$F177=""),"",$G177/VLOOKUP($F177,Euro!$A:$C,3,FALSE))</f>
        <v/>
      </c>
      <c r="AA177" s="435" t="b">
        <f t="shared" si="34"/>
        <v>0</v>
      </c>
      <c r="AB177" s="222">
        <f t="shared" si="36"/>
        <v>1</v>
      </c>
    </row>
    <row r="178" spans="1:28" x14ac:dyDescent="0.25">
      <c r="A178" s="169">
        <v>169</v>
      </c>
      <c r="B178" s="118"/>
      <c r="C178" s="781"/>
      <c r="D178" s="120"/>
      <c r="E178" s="115"/>
      <c r="F178" s="152"/>
      <c r="G178" s="787" t="str">
        <f t="shared" si="35"/>
        <v/>
      </c>
      <c r="H178" s="41"/>
      <c r="I178" s="41"/>
      <c r="J178" s="160"/>
      <c r="K178" s="159"/>
      <c r="L178" s="40"/>
      <c r="M178" s="40"/>
      <c r="N178" s="160"/>
      <c r="O178" s="448" t="str">
        <f t="shared" si="25"/>
        <v/>
      </c>
      <c r="P178" s="196" t="str">
        <f>IF(OR($B178="",$C178="",$D178,$E178="",$F178="",$F178&gt;an_final,$AA178=FALSE),"",IF($G178="","",IF(OR($K178="X",$K178="x"),coef_grant*COORD_DID_NAT*$Z178/10000,IF(OR($L178="X",$L178="x"),coef_grant*UPT_DID_NAT*$Z178/10000,IF(OR($M178="X",$M178="x"),coef_grant*MANAG_DID_NAT*$Z178/10000,IF(OR($N178="X",$N178="x"),coef_grant2*MEMBRU_DID_NAT*$Z178/10000/$AB178,""))))))</f>
        <v/>
      </c>
      <c r="Q178" s="779"/>
      <c r="R178" s="151" t="str">
        <f t="shared" si="26"/>
        <v/>
      </c>
      <c r="S178" s="36" t="str">
        <f t="shared" si="27"/>
        <v/>
      </c>
      <c r="T178" s="36" t="str">
        <f t="shared" si="28"/>
        <v/>
      </c>
      <c r="U178" s="36" t="str">
        <f t="shared" si="29"/>
        <v/>
      </c>
      <c r="V178" s="36" t="str">
        <f t="shared" si="30"/>
        <v/>
      </c>
      <c r="W178" s="36" t="str">
        <f t="shared" si="31"/>
        <v/>
      </c>
      <c r="X178" s="36" t="str">
        <f t="shared" si="32"/>
        <v/>
      </c>
      <c r="Y178" s="166" t="str">
        <f t="shared" si="33"/>
        <v/>
      </c>
      <c r="Z178" s="168" t="str">
        <f>IF(OR($B178="",$C178="",$E178="",$F178&gt;an_final,$F178=""),"",$G178/VLOOKUP($F178,Euro!$A:$C,3,FALSE))</f>
        <v/>
      </c>
      <c r="AA178" s="435" t="b">
        <f t="shared" si="34"/>
        <v>0</v>
      </c>
      <c r="AB178" s="222">
        <f t="shared" si="36"/>
        <v>1</v>
      </c>
    </row>
    <row r="179" spans="1:28" x14ac:dyDescent="0.25">
      <c r="A179" s="169">
        <v>170</v>
      </c>
      <c r="B179" s="118"/>
      <c r="C179" s="781"/>
      <c r="D179" s="120"/>
      <c r="E179" s="115"/>
      <c r="F179" s="152"/>
      <c r="G179" s="787" t="str">
        <f t="shared" si="35"/>
        <v/>
      </c>
      <c r="H179" s="41"/>
      <c r="I179" s="41"/>
      <c r="J179" s="160"/>
      <c r="K179" s="159"/>
      <c r="L179" s="40"/>
      <c r="M179" s="40"/>
      <c r="N179" s="160"/>
      <c r="O179" s="448" t="str">
        <f t="shared" si="25"/>
        <v/>
      </c>
      <c r="P179" s="196" t="str">
        <f>IF(OR($B179="",$C179="",$D179,$E179="",$F179="",$F179&gt;an_final,$AA179=FALSE),"",IF($G179="","",IF(OR($K179="X",$K179="x"),coef_grant*COORD_DID_NAT*$Z179/10000,IF(OR($L179="X",$L179="x"),coef_grant*UPT_DID_NAT*$Z179/10000,IF(OR($M179="X",$M179="x"),coef_grant*MANAG_DID_NAT*$Z179/10000,IF(OR($N179="X",$N179="x"),coef_grant2*MEMBRU_DID_NAT*$Z179/10000/$AB179,""))))))</f>
        <v/>
      </c>
      <c r="Q179" s="779"/>
      <c r="R179" s="151" t="str">
        <f t="shared" si="26"/>
        <v/>
      </c>
      <c r="S179" s="36" t="str">
        <f t="shared" si="27"/>
        <v/>
      </c>
      <c r="T179" s="36" t="str">
        <f t="shared" si="28"/>
        <v/>
      </c>
      <c r="U179" s="36" t="str">
        <f t="shared" si="29"/>
        <v/>
      </c>
      <c r="V179" s="36" t="str">
        <f t="shared" si="30"/>
        <v/>
      </c>
      <c r="W179" s="36" t="str">
        <f t="shared" si="31"/>
        <v/>
      </c>
      <c r="X179" s="36" t="str">
        <f t="shared" si="32"/>
        <v/>
      </c>
      <c r="Y179" s="166" t="str">
        <f t="shared" si="33"/>
        <v/>
      </c>
      <c r="Z179" s="168" t="str">
        <f>IF(OR($B179="",$C179="",$E179="",$F179&gt;an_final,$F179=""),"",$G179/VLOOKUP($F179,Euro!$A:$C,3,FALSE))</f>
        <v/>
      </c>
      <c r="AA179" s="435" t="b">
        <f t="shared" si="34"/>
        <v>0</v>
      </c>
      <c r="AB179" s="222">
        <f t="shared" si="36"/>
        <v>1</v>
      </c>
    </row>
    <row r="180" spans="1:28" x14ac:dyDescent="0.25">
      <c r="A180" s="169">
        <v>171</v>
      </c>
      <c r="B180" s="118"/>
      <c r="C180" s="781"/>
      <c r="D180" s="120"/>
      <c r="E180" s="115"/>
      <c r="F180" s="152"/>
      <c r="G180" s="787" t="str">
        <f t="shared" si="35"/>
        <v/>
      </c>
      <c r="H180" s="41"/>
      <c r="I180" s="41"/>
      <c r="J180" s="160"/>
      <c r="K180" s="159"/>
      <c r="L180" s="40"/>
      <c r="M180" s="40"/>
      <c r="N180" s="160"/>
      <c r="O180" s="448" t="str">
        <f t="shared" si="25"/>
        <v/>
      </c>
      <c r="P180" s="196" t="str">
        <f>IF(OR($B180="",$C180="",$D180,$E180="",$F180="",$F180&gt;an_final,$AA180=FALSE),"",IF($G180="","",IF(OR($K180="X",$K180="x"),coef_grant*COORD_DID_NAT*$Z180/10000,IF(OR($L180="X",$L180="x"),coef_grant*UPT_DID_NAT*$Z180/10000,IF(OR($M180="X",$M180="x"),coef_grant*MANAG_DID_NAT*$Z180/10000,IF(OR($N180="X",$N180="x"),coef_grant2*MEMBRU_DID_NAT*$Z180/10000/$AB180,""))))))</f>
        <v/>
      </c>
      <c r="Q180" s="779"/>
      <c r="R180" s="151" t="str">
        <f t="shared" si="26"/>
        <v/>
      </c>
      <c r="S180" s="36" t="str">
        <f t="shared" si="27"/>
        <v/>
      </c>
      <c r="T180" s="36" t="str">
        <f t="shared" si="28"/>
        <v/>
      </c>
      <c r="U180" s="36" t="str">
        <f t="shared" si="29"/>
        <v/>
      </c>
      <c r="V180" s="36" t="str">
        <f t="shared" si="30"/>
        <v/>
      </c>
      <c r="W180" s="36" t="str">
        <f t="shared" si="31"/>
        <v/>
      </c>
      <c r="X180" s="36" t="str">
        <f t="shared" si="32"/>
        <v/>
      </c>
      <c r="Y180" s="166" t="str">
        <f t="shared" si="33"/>
        <v/>
      </c>
      <c r="Z180" s="168" t="str">
        <f>IF(OR($B180="",$C180="",$E180="",$F180&gt;an_final,$F180=""),"",$G180/VLOOKUP($F180,Euro!$A:$C,3,FALSE))</f>
        <v/>
      </c>
      <c r="AA180" s="435" t="b">
        <f t="shared" si="34"/>
        <v>0</v>
      </c>
      <c r="AB180" s="222">
        <f t="shared" si="36"/>
        <v>1</v>
      </c>
    </row>
    <row r="181" spans="1:28" x14ac:dyDescent="0.25">
      <c r="A181" s="169">
        <v>172</v>
      </c>
      <c r="B181" s="118"/>
      <c r="C181" s="781"/>
      <c r="D181" s="120"/>
      <c r="E181" s="115"/>
      <c r="F181" s="152"/>
      <c r="G181" s="787" t="str">
        <f t="shared" si="35"/>
        <v/>
      </c>
      <c r="H181" s="41"/>
      <c r="I181" s="41"/>
      <c r="J181" s="160"/>
      <c r="K181" s="159"/>
      <c r="L181" s="40"/>
      <c r="M181" s="40"/>
      <c r="N181" s="160"/>
      <c r="O181" s="448" t="str">
        <f t="shared" si="25"/>
        <v/>
      </c>
      <c r="P181" s="196" t="str">
        <f>IF(OR($B181="",$C181="",$D181,$E181="",$F181="",$F181&gt;an_final,$AA181=FALSE),"",IF($G181="","",IF(OR($K181="X",$K181="x"),coef_grant*COORD_DID_NAT*$Z181/10000,IF(OR($L181="X",$L181="x"),coef_grant*UPT_DID_NAT*$Z181/10000,IF(OR($M181="X",$M181="x"),coef_grant*MANAG_DID_NAT*$Z181/10000,IF(OR($N181="X",$N181="x"),coef_grant2*MEMBRU_DID_NAT*$Z181/10000/$AB181,""))))))</f>
        <v/>
      </c>
      <c r="Q181" s="779"/>
      <c r="R181" s="151" t="str">
        <f t="shared" si="26"/>
        <v/>
      </c>
      <c r="S181" s="36" t="str">
        <f t="shared" si="27"/>
        <v/>
      </c>
      <c r="T181" s="36" t="str">
        <f t="shared" si="28"/>
        <v/>
      </c>
      <c r="U181" s="36" t="str">
        <f t="shared" si="29"/>
        <v/>
      </c>
      <c r="V181" s="36" t="str">
        <f t="shared" si="30"/>
        <v/>
      </c>
      <c r="W181" s="36" t="str">
        <f t="shared" si="31"/>
        <v/>
      </c>
      <c r="X181" s="36" t="str">
        <f t="shared" si="32"/>
        <v/>
      </c>
      <c r="Y181" s="166" t="str">
        <f t="shared" si="33"/>
        <v/>
      </c>
      <c r="Z181" s="168" t="str">
        <f>IF(OR($B181="",$C181="",$E181="",$F181&gt;an_final,$F181=""),"",$G181/VLOOKUP($F181,Euro!$A:$C,3,FALSE))</f>
        <v/>
      </c>
      <c r="AA181" s="435" t="b">
        <f t="shared" si="34"/>
        <v>0</v>
      </c>
      <c r="AB181" s="222">
        <f t="shared" si="36"/>
        <v>1</v>
      </c>
    </row>
    <row r="182" spans="1:28" x14ac:dyDescent="0.25">
      <c r="A182" s="169">
        <v>173</v>
      </c>
      <c r="B182" s="118"/>
      <c r="C182" s="781"/>
      <c r="D182" s="120"/>
      <c r="E182" s="115"/>
      <c r="F182" s="152"/>
      <c r="G182" s="787" t="str">
        <f t="shared" si="35"/>
        <v/>
      </c>
      <c r="H182" s="41"/>
      <c r="I182" s="41"/>
      <c r="J182" s="160"/>
      <c r="K182" s="159"/>
      <c r="L182" s="40"/>
      <c r="M182" s="40"/>
      <c r="N182" s="160"/>
      <c r="O182" s="448" t="str">
        <f t="shared" si="25"/>
        <v/>
      </c>
      <c r="P182" s="196" t="str">
        <f>IF(OR($B182="",$C182="",$D182,$E182="",$F182="",$F182&gt;an_final,$AA182=FALSE),"",IF($G182="","",IF(OR($K182="X",$K182="x"),coef_grant*COORD_DID_NAT*$Z182/10000,IF(OR($L182="X",$L182="x"),coef_grant*UPT_DID_NAT*$Z182/10000,IF(OR($M182="X",$M182="x"),coef_grant*MANAG_DID_NAT*$Z182/10000,IF(OR($N182="X",$N182="x"),coef_grant2*MEMBRU_DID_NAT*$Z182/10000/$AB182,""))))))</f>
        <v/>
      </c>
      <c r="Q182" s="779"/>
      <c r="R182" s="151" t="str">
        <f t="shared" si="26"/>
        <v/>
      </c>
      <c r="S182" s="36" t="str">
        <f t="shared" si="27"/>
        <v/>
      </c>
      <c r="T182" s="36" t="str">
        <f t="shared" si="28"/>
        <v/>
      </c>
      <c r="U182" s="36" t="str">
        <f t="shared" si="29"/>
        <v/>
      </c>
      <c r="V182" s="36" t="str">
        <f t="shared" si="30"/>
        <v/>
      </c>
      <c r="W182" s="36" t="str">
        <f t="shared" si="31"/>
        <v/>
      </c>
      <c r="X182" s="36" t="str">
        <f t="shared" si="32"/>
        <v/>
      </c>
      <c r="Y182" s="166" t="str">
        <f t="shared" si="33"/>
        <v/>
      </c>
      <c r="Z182" s="168" t="str">
        <f>IF(OR($B182="",$C182="",$E182="",$F182&gt;an_final,$F182=""),"",$G182/VLOOKUP($F182,Euro!$A:$C,3,FALSE))</f>
        <v/>
      </c>
      <c r="AA182" s="435" t="b">
        <f t="shared" si="34"/>
        <v>0</v>
      </c>
      <c r="AB182" s="222">
        <f t="shared" si="36"/>
        <v>1</v>
      </c>
    </row>
    <row r="183" spans="1:28" x14ac:dyDescent="0.25">
      <c r="A183" s="169">
        <v>174</v>
      </c>
      <c r="B183" s="118"/>
      <c r="C183" s="781"/>
      <c r="D183" s="120"/>
      <c r="E183" s="115"/>
      <c r="F183" s="152"/>
      <c r="G183" s="787" t="str">
        <f t="shared" si="35"/>
        <v/>
      </c>
      <c r="H183" s="41"/>
      <c r="I183" s="41"/>
      <c r="J183" s="160"/>
      <c r="K183" s="159"/>
      <c r="L183" s="40"/>
      <c r="M183" s="40"/>
      <c r="N183" s="160"/>
      <c r="O183" s="448" t="str">
        <f t="shared" si="25"/>
        <v/>
      </c>
      <c r="P183" s="196" t="str">
        <f>IF(OR($B183="",$C183="",$D183,$E183="",$F183="",$F183&gt;an_final,$AA183=FALSE),"",IF($G183="","",IF(OR($K183="X",$K183="x"),coef_grant*COORD_DID_NAT*$Z183/10000,IF(OR($L183="X",$L183="x"),coef_grant*UPT_DID_NAT*$Z183/10000,IF(OR($M183="X",$M183="x"),coef_grant*MANAG_DID_NAT*$Z183/10000,IF(OR($N183="X",$N183="x"),coef_grant2*MEMBRU_DID_NAT*$Z183/10000/$AB183,""))))))</f>
        <v/>
      </c>
      <c r="Q183" s="779"/>
      <c r="R183" s="151" t="str">
        <f t="shared" si="26"/>
        <v/>
      </c>
      <c r="S183" s="36" t="str">
        <f t="shared" si="27"/>
        <v/>
      </c>
      <c r="T183" s="36" t="str">
        <f t="shared" si="28"/>
        <v/>
      </c>
      <c r="U183" s="36" t="str">
        <f t="shared" si="29"/>
        <v/>
      </c>
      <c r="V183" s="36" t="str">
        <f t="shared" si="30"/>
        <v/>
      </c>
      <c r="W183" s="36" t="str">
        <f t="shared" si="31"/>
        <v/>
      </c>
      <c r="X183" s="36" t="str">
        <f t="shared" si="32"/>
        <v/>
      </c>
      <c r="Y183" s="166" t="str">
        <f t="shared" si="33"/>
        <v/>
      </c>
      <c r="Z183" s="168" t="str">
        <f>IF(OR($B183="",$C183="",$E183="",$F183&gt;an_final,$F183=""),"",$G183/VLOOKUP($F183,Euro!$A:$C,3,FALSE))</f>
        <v/>
      </c>
      <c r="AA183" s="435" t="b">
        <f t="shared" si="34"/>
        <v>0</v>
      </c>
      <c r="AB183" s="222">
        <f t="shared" si="36"/>
        <v>1</v>
      </c>
    </row>
    <row r="184" spans="1:28" x14ac:dyDescent="0.25">
      <c r="A184" s="169">
        <v>175</v>
      </c>
      <c r="B184" s="118"/>
      <c r="C184" s="781"/>
      <c r="D184" s="120"/>
      <c r="E184" s="115"/>
      <c r="F184" s="152"/>
      <c r="G184" s="787" t="str">
        <f t="shared" si="35"/>
        <v/>
      </c>
      <c r="H184" s="41"/>
      <c r="I184" s="41"/>
      <c r="J184" s="160"/>
      <c r="K184" s="159"/>
      <c r="L184" s="40"/>
      <c r="M184" s="40"/>
      <c r="N184" s="160"/>
      <c r="O184" s="448" t="str">
        <f t="shared" si="25"/>
        <v/>
      </c>
      <c r="P184" s="196" t="str">
        <f>IF(OR($B184="",$C184="",$D184,$E184="",$F184="",$F184&gt;an_final,$AA184=FALSE),"",IF($G184="","",IF(OR($K184="X",$K184="x"),coef_grant*COORD_DID_NAT*$Z184/10000,IF(OR($L184="X",$L184="x"),coef_grant*UPT_DID_NAT*$Z184/10000,IF(OR($M184="X",$M184="x"),coef_grant*MANAG_DID_NAT*$Z184/10000,IF(OR($N184="X",$N184="x"),coef_grant2*MEMBRU_DID_NAT*$Z184/10000/$AB184,""))))))</f>
        <v/>
      </c>
      <c r="Q184" s="779"/>
      <c r="R184" s="151" t="str">
        <f t="shared" si="26"/>
        <v/>
      </c>
      <c r="S184" s="36" t="str">
        <f t="shared" si="27"/>
        <v/>
      </c>
      <c r="T184" s="36" t="str">
        <f t="shared" si="28"/>
        <v/>
      </c>
      <c r="U184" s="36" t="str">
        <f t="shared" si="29"/>
        <v/>
      </c>
      <c r="V184" s="36" t="str">
        <f t="shared" si="30"/>
        <v/>
      </c>
      <c r="W184" s="36" t="str">
        <f t="shared" si="31"/>
        <v/>
      </c>
      <c r="X184" s="36" t="str">
        <f t="shared" si="32"/>
        <v/>
      </c>
      <c r="Y184" s="166" t="str">
        <f t="shared" si="33"/>
        <v/>
      </c>
      <c r="Z184" s="168" t="str">
        <f>IF(OR($B184="",$C184="",$E184="",$F184&gt;an_final,$F184=""),"",$G184/VLOOKUP($F184,Euro!$A:$C,3,FALSE))</f>
        <v/>
      </c>
      <c r="AA184" s="435" t="b">
        <f t="shared" si="34"/>
        <v>0</v>
      </c>
      <c r="AB184" s="222">
        <f t="shared" si="36"/>
        <v>1</v>
      </c>
    </row>
    <row r="185" spans="1:28" x14ac:dyDescent="0.25">
      <c r="A185" s="169">
        <v>176</v>
      </c>
      <c r="B185" s="118"/>
      <c r="C185" s="781"/>
      <c r="D185" s="120"/>
      <c r="E185" s="115"/>
      <c r="F185" s="152"/>
      <c r="G185" s="787" t="str">
        <f t="shared" si="35"/>
        <v/>
      </c>
      <c r="H185" s="41"/>
      <c r="I185" s="41"/>
      <c r="J185" s="160"/>
      <c r="K185" s="159"/>
      <c r="L185" s="40"/>
      <c r="M185" s="40"/>
      <c r="N185" s="160"/>
      <c r="O185" s="448" t="str">
        <f t="shared" si="25"/>
        <v/>
      </c>
      <c r="P185" s="196" t="str">
        <f>IF(OR($B185="",$C185="",$D185,$E185="",$F185="",$F185&gt;an_final,$AA185=FALSE),"",IF($G185="","",IF(OR($K185="X",$K185="x"),coef_grant*COORD_DID_NAT*$Z185/10000,IF(OR($L185="X",$L185="x"),coef_grant*UPT_DID_NAT*$Z185/10000,IF(OR($M185="X",$M185="x"),coef_grant*MANAG_DID_NAT*$Z185/10000,IF(OR($N185="X",$N185="x"),coef_grant2*MEMBRU_DID_NAT*$Z185/10000/$AB185,""))))))</f>
        <v/>
      </c>
      <c r="Q185" s="779"/>
      <c r="R185" s="151" t="str">
        <f t="shared" si="26"/>
        <v/>
      </c>
      <c r="S185" s="36" t="str">
        <f t="shared" si="27"/>
        <v/>
      </c>
      <c r="T185" s="36" t="str">
        <f t="shared" si="28"/>
        <v/>
      </c>
      <c r="U185" s="36" t="str">
        <f t="shared" si="29"/>
        <v/>
      </c>
      <c r="V185" s="36" t="str">
        <f t="shared" si="30"/>
        <v/>
      </c>
      <c r="W185" s="36" t="str">
        <f t="shared" si="31"/>
        <v/>
      </c>
      <c r="X185" s="36" t="str">
        <f t="shared" si="32"/>
        <v/>
      </c>
      <c r="Y185" s="166" t="str">
        <f t="shared" si="33"/>
        <v/>
      </c>
      <c r="Z185" s="168" t="str">
        <f>IF(OR($B185="",$C185="",$E185="",$F185&gt;an_final,$F185=""),"",$G185/VLOOKUP($F185,Euro!$A:$C,3,FALSE))</f>
        <v/>
      </c>
      <c r="AA185" s="435" t="b">
        <f t="shared" si="34"/>
        <v>0</v>
      </c>
      <c r="AB185" s="222">
        <f t="shared" si="36"/>
        <v>1</v>
      </c>
    </row>
    <row r="186" spans="1:28" x14ac:dyDescent="0.25">
      <c r="A186" s="169">
        <v>177</v>
      </c>
      <c r="B186" s="118"/>
      <c r="C186" s="781"/>
      <c r="D186" s="120"/>
      <c r="E186" s="115"/>
      <c r="F186" s="152"/>
      <c r="G186" s="787" t="str">
        <f t="shared" si="35"/>
        <v/>
      </c>
      <c r="H186" s="41"/>
      <c r="I186" s="41"/>
      <c r="J186" s="160"/>
      <c r="K186" s="159"/>
      <c r="L186" s="40"/>
      <c r="M186" s="40"/>
      <c r="N186" s="160"/>
      <c r="O186" s="448" t="str">
        <f t="shared" si="25"/>
        <v/>
      </c>
      <c r="P186" s="196" t="str">
        <f>IF(OR($B186="",$C186="",$D186,$E186="",$F186="",$F186&gt;an_final,$AA186=FALSE),"",IF($G186="","",IF(OR($K186="X",$K186="x"),coef_grant*COORD_DID_NAT*$Z186/10000,IF(OR($L186="X",$L186="x"),coef_grant*UPT_DID_NAT*$Z186/10000,IF(OR($M186="X",$M186="x"),coef_grant*MANAG_DID_NAT*$Z186/10000,IF(OR($N186="X",$N186="x"),coef_grant2*MEMBRU_DID_NAT*$Z186/10000/$AB186,""))))))</f>
        <v/>
      </c>
      <c r="Q186" s="779"/>
      <c r="R186" s="151" t="str">
        <f t="shared" si="26"/>
        <v/>
      </c>
      <c r="S186" s="36" t="str">
        <f t="shared" si="27"/>
        <v/>
      </c>
      <c r="T186" s="36" t="str">
        <f t="shared" si="28"/>
        <v/>
      </c>
      <c r="U186" s="36" t="str">
        <f t="shared" si="29"/>
        <v/>
      </c>
      <c r="V186" s="36" t="str">
        <f t="shared" si="30"/>
        <v/>
      </c>
      <c r="W186" s="36" t="str">
        <f t="shared" si="31"/>
        <v/>
      </c>
      <c r="X186" s="36" t="str">
        <f t="shared" si="32"/>
        <v/>
      </c>
      <c r="Y186" s="166" t="str">
        <f t="shared" si="33"/>
        <v/>
      </c>
      <c r="Z186" s="168" t="str">
        <f>IF(OR($B186="",$C186="",$E186="",$F186&gt;an_final,$F186=""),"",$G186/VLOOKUP($F186,Euro!$A:$C,3,FALSE))</f>
        <v/>
      </c>
      <c r="AA186" s="435" t="b">
        <f t="shared" si="34"/>
        <v>0</v>
      </c>
      <c r="AB186" s="222">
        <f t="shared" si="36"/>
        <v>1</v>
      </c>
    </row>
    <row r="187" spans="1:28" x14ac:dyDescent="0.25">
      <c r="A187" s="169">
        <v>178</v>
      </c>
      <c r="B187" s="118"/>
      <c r="C187" s="781"/>
      <c r="D187" s="120"/>
      <c r="E187" s="115"/>
      <c r="F187" s="152"/>
      <c r="G187" s="787" t="str">
        <f t="shared" si="35"/>
        <v/>
      </c>
      <c r="H187" s="41"/>
      <c r="I187" s="41"/>
      <c r="J187" s="160"/>
      <c r="K187" s="159"/>
      <c r="L187" s="40"/>
      <c r="M187" s="40"/>
      <c r="N187" s="160"/>
      <c r="O187" s="448" t="str">
        <f t="shared" si="25"/>
        <v/>
      </c>
      <c r="P187" s="196" t="str">
        <f>IF(OR($B187="",$C187="",$D187,$E187="",$F187="",$F187&gt;an_final,$AA187=FALSE),"",IF($G187="","",IF(OR($K187="X",$K187="x"),coef_grant*COORD_DID_NAT*$Z187/10000,IF(OR($L187="X",$L187="x"),coef_grant*UPT_DID_NAT*$Z187/10000,IF(OR($M187="X",$M187="x"),coef_grant*MANAG_DID_NAT*$Z187/10000,IF(OR($N187="X",$N187="x"),coef_grant2*MEMBRU_DID_NAT*$Z187/10000/$AB187,""))))))</f>
        <v/>
      </c>
      <c r="Q187" s="779"/>
      <c r="R187" s="151" t="str">
        <f t="shared" si="26"/>
        <v/>
      </c>
      <c r="S187" s="36" t="str">
        <f t="shared" si="27"/>
        <v/>
      </c>
      <c r="T187" s="36" t="str">
        <f t="shared" si="28"/>
        <v/>
      </c>
      <c r="U187" s="36" t="str">
        <f t="shared" si="29"/>
        <v/>
      </c>
      <c r="V187" s="36" t="str">
        <f t="shared" si="30"/>
        <v/>
      </c>
      <c r="W187" s="36" t="str">
        <f t="shared" si="31"/>
        <v/>
      </c>
      <c r="X187" s="36" t="str">
        <f t="shared" si="32"/>
        <v/>
      </c>
      <c r="Y187" s="166" t="str">
        <f t="shared" si="33"/>
        <v/>
      </c>
      <c r="Z187" s="168" t="str">
        <f>IF(OR($B187="",$C187="",$E187="",$F187&gt;an_final,$F187=""),"",$G187/VLOOKUP($F187,Euro!$A:$C,3,FALSE))</f>
        <v/>
      </c>
      <c r="AA187" s="435" t="b">
        <f t="shared" si="34"/>
        <v>0</v>
      </c>
      <c r="AB187" s="222">
        <f t="shared" si="36"/>
        <v>1</v>
      </c>
    </row>
    <row r="188" spans="1:28" x14ac:dyDescent="0.25">
      <c r="A188" s="169">
        <v>179</v>
      </c>
      <c r="B188" s="118"/>
      <c r="C188" s="781"/>
      <c r="D188" s="120"/>
      <c r="E188" s="115"/>
      <c r="F188" s="152"/>
      <c r="G188" s="787" t="str">
        <f t="shared" si="35"/>
        <v/>
      </c>
      <c r="H188" s="41"/>
      <c r="I188" s="41"/>
      <c r="J188" s="160"/>
      <c r="K188" s="159"/>
      <c r="L188" s="40"/>
      <c r="M188" s="40"/>
      <c r="N188" s="160"/>
      <c r="O188" s="448" t="str">
        <f t="shared" si="25"/>
        <v/>
      </c>
      <c r="P188" s="196" t="str">
        <f>IF(OR($B188="",$C188="",$D188,$E188="",$F188="",$F188&gt;an_final,$AA188=FALSE),"",IF($G188="","",IF(OR($K188="X",$K188="x"),coef_grant*COORD_DID_NAT*$Z188/10000,IF(OR($L188="X",$L188="x"),coef_grant*UPT_DID_NAT*$Z188/10000,IF(OR($M188="X",$M188="x"),coef_grant*MANAG_DID_NAT*$Z188/10000,IF(OR($N188="X",$N188="x"),coef_grant2*MEMBRU_DID_NAT*$Z188/10000/$AB188,""))))))</f>
        <v/>
      </c>
      <c r="Q188" s="779"/>
      <c r="R188" s="151" t="str">
        <f t="shared" si="26"/>
        <v/>
      </c>
      <c r="S188" s="36" t="str">
        <f t="shared" si="27"/>
        <v/>
      </c>
      <c r="T188" s="36" t="str">
        <f t="shared" si="28"/>
        <v/>
      </c>
      <c r="U188" s="36" t="str">
        <f t="shared" si="29"/>
        <v/>
      </c>
      <c r="V188" s="36" t="str">
        <f t="shared" si="30"/>
        <v/>
      </c>
      <c r="W188" s="36" t="str">
        <f t="shared" si="31"/>
        <v/>
      </c>
      <c r="X188" s="36" t="str">
        <f t="shared" si="32"/>
        <v/>
      </c>
      <c r="Y188" s="166" t="str">
        <f t="shared" si="33"/>
        <v/>
      </c>
      <c r="Z188" s="168" t="str">
        <f>IF(OR($B188="",$C188="",$E188="",$F188&gt;an_final,$F188=""),"",$G188/VLOOKUP($F188,Euro!$A:$C,3,FALSE))</f>
        <v/>
      </c>
      <c r="AA188" s="435" t="b">
        <f t="shared" si="34"/>
        <v>0</v>
      </c>
      <c r="AB188" s="222">
        <f t="shared" si="36"/>
        <v>1</v>
      </c>
    </row>
    <row r="189" spans="1:28" x14ac:dyDescent="0.25">
      <c r="A189" s="169">
        <v>180</v>
      </c>
      <c r="B189" s="118"/>
      <c r="C189" s="781"/>
      <c r="D189" s="120"/>
      <c r="E189" s="115"/>
      <c r="F189" s="152"/>
      <c r="G189" s="787" t="str">
        <f t="shared" si="35"/>
        <v/>
      </c>
      <c r="H189" s="41"/>
      <c r="I189" s="41"/>
      <c r="J189" s="160"/>
      <c r="K189" s="159"/>
      <c r="L189" s="40"/>
      <c r="M189" s="40"/>
      <c r="N189" s="160"/>
      <c r="O189" s="448" t="str">
        <f t="shared" si="25"/>
        <v/>
      </c>
      <c r="P189" s="196" t="str">
        <f>IF(OR($B189="",$C189="",$D189,$E189="",$F189="",$F189&gt;an_final,$AA189=FALSE),"",IF($G189="","",IF(OR($K189="X",$K189="x"),coef_grant*COORD_DID_NAT*$Z189/10000,IF(OR($L189="X",$L189="x"),coef_grant*UPT_DID_NAT*$Z189/10000,IF(OR($M189="X",$M189="x"),coef_grant*MANAG_DID_NAT*$Z189/10000,IF(OR($N189="X",$N189="x"),coef_grant2*MEMBRU_DID_NAT*$Z189/10000/$AB189,""))))))</f>
        <v/>
      </c>
      <c r="Q189" s="779"/>
      <c r="R189" s="151" t="str">
        <f t="shared" si="26"/>
        <v/>
      </c>
      <c r="S189" s="36" t="str">
        <f t="shared" si="27"/>
        <v/>
      </c>
      <c r="T189" s="36" t="str">
        <f t="shared" si="28"/>
        <v/>
      </c>
      <c r="U189" s="36" t="str">
        <f t="shared" si="29"/>
        <v/>
      </c>
      <c r="V189" s="36" t="str">
        <f t="shared" si="30"/>
        <v/>
      </c>
      <c r="W189" s="36" t="str">
        <f t="shared" si="31"/>
        <v/>
      </c>
      <c r="X189" s="36" t="str">
        <f t="shared" si="32"/>
        <v/>
      </c>
      <c r="Y189" s="166" t="str">
        <f t="shared" si="33"/>
        <v/>
      </c>
      <c r="Z189" s="168" t="str">
        <f>IF(OR($B189="",$C189="",$E189="",$F189&gt;an_final,$F189=""),"",$G189/VLOOKUP($F189,Euro!$A:$C,3,FALSE))</f>
        <v/>
      </c>
      <c r="AA189" s="435" t="b">
        <f t="shared" si="34"/>
        <v>0</v>
      </c>
      <c r="AB189" s="222">
        <f t="shared" si="36"/>
        <v>1</v>
      </c>
    </row>
    <row r="190" spans="1:28" x14ac:dyDescent="0.25">
      <c r="A190" s="169">
        <v>181</v>
      </c>
      <c r="B190" s="118"/>
      <c r="C190" s="781"/>
      <c r="D190" s="120"/>
      <c r="E190" s="115"/>
      <c r="F190" s="152"/>
      <c r="G190" s="787" t="str">
        <f t="shared" si="35"/>
        <v/>
      </c>
      <c r="H190" s="41"/>
      <c r="I190" s="41"/>
      <c r="J190" s="160"/>
      <c r="K190" s="159"/>
      <c r="L190" s="40"/>
      <c r="M190" s="40"/>
      <c r="N190" s="160"/>
      <c r="O190" s="448" t="str">
        <f t="shared" si="25"/>
        <v/>
      </c>
      <c r="P190" s="196" t="str">
        <f>IF(OR($B190="",$C190="",$D190,$E190="",$F190="",$F190&gt;an_final,$AA190=FALSE),"",IF($G190="","",IF(OR($K190="X",$K190="x"),coef_grant*COORD_DID_NAT*$Z190/10000,IF(OR($L190="X",$L190="x"),coef_grant*UPT_DID_NAT*$Z190/10000,IF(OR($M190="X",$M190="x"),coef_grant*MANAG_DID_NAT*$Z190/10000,IF(OR($N190="X",$N190="x"),coef_grant2*MEMBRU_DID_NAT*$Z190/10000/$AB190,""))))))</f>
        <v/>
      </c>
      <c r="Q190" s="779"/>
      <c r="R190" s="151" t="str">
        <f t="shared" si="26"/>
        <v/>
      </c>
      <c r="S190" s="36" t="str">
        <f t="shared" si="27"/>
        <v/>
      </c>
      <c r="T190" s="36" t="str">
        <f t="shared" si="28"/>
        <v/>
      </c>
      <c r="U190" s="36" t="str">
        <f t="shared" si="29"/>
        <v/>
      </c>
      <c r="V190" s="36" t="str">
        <f t="shared" si="30"/>
        <v/>
      </c>
      <c r="W190" s="36" t="str">
        <f t="shared" si="31"/>
        <v/>
      </c>
      <c r="X190" s="36" t="str">
        <f t="shared" si="32"/>
        <v/>
      </c>
      <c r="Y190" s="166" t="str">
        <f t="shared" si="33"/>
        <v/>
      </c>
      <c r="Z190" s="168" t="str">
        <f>IF(OR($B190="",$C190="",$E190="",$F190&gt;an_final,$F190=""),"",$G190/VLOOKUP($F190,Euro!$A:$C,3,FALSE))</f>
        <v/>
      </c>
      <c r="AA190" s="435" t="b">
        <f t="shared" si="34"/>
        <v>0</v>
      </c>
      <c r="AB190" s="222">
        <f t="shared" si="36"/>
        <v>1</v>
      </c>
    </row>
    <row r="191" spans="1:28" x14ac:dyDescent="0.25">
      <c r="A191" s="169">
        <v>182</v>
      </c>
      <c r="B191" s="118"/>
      <c r="C191" s="781"/>
      <c r="D191" s="120"/>
      <c r="E191" s="115"/>
      <c r="F191" s="152"/>
      <c r="G191" s="787" t="str">
        <f t="shared" si="35"/>
        <v/>
      </c>
      <c r="H191" s="41"/>
      <c r="I191" s="41"/>
      <c r="J191" s="160"/>
      <c r="K191" s="159"/>
      <c r="L191" s="40"/>
      <c r="M191" s="40"/>
      <c r="N191" s="160"/>
      <c r="O191" s="448" t="str">
        <f t="shared" si="25"/>
        <v/>
      </c>
      <c r="P191" s="196" t="str">
        <f>IF(OR($B191="",$C191="",$D191,$E191="",$F191="",$F191&gt;an_final,$AA191=FALSE),"",IF($G191="","",IF(OR($K191="X",$K191="x"),coef_grant*COORD_DID_NAT*$Z191/10000,IF(OR($L191="X",$L191="x"),coef_grant*UPT_DID_NAT*$Z191/10000,IF(OR($M191="X",$M191="x"),coef_grant*MANAG_DID_NAT*$Z191/10000,IF(OR($N191="X",$N191="x"),coef_grant2*MEMBRU_DID_NAT*$Z191/10000/$AB191,""))))))</f>
        <v/>
      </c>
      <c r="Q191" s="779"/>
      <c r="R191" s="151" t="str">
        <f t="shared" si="26"/>
        <v/>
      </c>
      <c r="S191" s="36" t="str">
        <f t="shared" si="27"/>
        <v/>
      </c>
      <c r="T191" s="36" t="str">
        <f t="shared" si="28"/>
        <v/>
      </c>
      <c r="U191" s="36" t="str">
        <f t="shared" si="29"/>
        <v/>
      </c>
      <c r="V191" s="36" t="str">
        <f t="shared" si="30"/>
        <v/>
      </c>
      <c r="W191" s="36" t="str">
        <f t="shared" si="31"/>
        <v/>
      </c>
      <c r="X191" s="36" t="str">
        <f t="shared" si="32"/>
        <v/>
      </c>
      <c r="Y191" s="166" t="str">
        <f t="shared" si="33"/>
        <v/>
      </c>
      <c r="Z191" s="168" t="str">
        <f>IF(OR($B191="",$C191="",$E191="",$F191&gt;an_final,$F191=""),"",$G191/VLOOKUP($F191,Euro!$A:$C,3,FALSE))</f>
        <v/>
      </c>
      <c r="AA191" s="435" t="b">
        <f t="shared" si="34"/>
        <v>0</v>
      </c>
      <c r="AB191" s="222">
        <f t="shared" si="36"/>
        <v>1</v>
      </c>
    </row>
    <row r="192" spans="1:28" x14ac:dyDescent="0.25">
      <c r="A192" s="169">
        <v>183</v>
      </c>
      <c r="B192" s="118"/>
      <c r="C192" s="781"/>
      <c r="D192" s="120"/>
      <c r="E192" s="115"/>
      <c r="F192" s="152"/>
      <c r="G192" s="787" t="str">
        <f t="shared" si="35"/>
        <v/>
      </c>
      <c r="H192" s="41"/>
      <c r="I192" s="41"/>
      <c r="J192" s="160"/>
      <c r="K192" s="159"/>
      <c r="L192" s="40"/>
      <c r="M192" s="40"/>
      <c r="N192" s="160"/>
      <c r="O192" s="448" t="str">
        <f t="shared" si="25"/>
        <v/>
      </c>
      <c r="P192" s="196" t="str">
        <f>IF(OR($B192="",$C192="",$D192,$E192="",$F192="",$F192&gt;an_final,$AA192=FALSE),"",IF($G192="","",IF(OR($K192="X",$K192="x"),coef_grant*COORD_DID_NAT*$Z192/10000,IF(OR($L192="X",$L192="x"),coef_grant*UPT_DID_NAT*$Z192/10000,IF(OR($M192="X",$M192="x"),coef_grant*MANAG_DID_NAT*$Z192/10000,IF(OR($N192="X",$N192="x"),coef_grant2*MEMBRU_DID_NAT*$Z192/10000/$AB192,""))))))</f>
        <v/>
      </c>
      <c r="Q192" s="779"/>
      <c r="R192" s="151" t="str">
        <f t="shared" si="26"/>
        <v/>
      </c>
      <c r="S192" s="36" t="str">
        <f t="shared" si="27"/>
        <v/>
      </c>
      <c r="T192" s="36" t="str">
        <f t="shared" si="28"/>
        <v/>
      </c>
      <c r="U192" s="36" t="str">
        <f t="shared" si="29"/>
        <v/>
      </c>
      <c r="V192" s="36" t="str">
        <f t="shared" si="30"/>
        <v/>
      </c>
      <c r="W192" s="36" t="str">
        <f t="shared" si="31"/>
        <v/>
      </c>
      <c r="X192" s="36" t="str">
        <f t="shared" si="32"/>
        <v/>
      </c>
      <c r="Y192" s="166" t="str">
        <f t="shared" si="33"/>
        <v/>
      </c>
      <c r="Z192" s="168" t="str">
        <f>IF(OR($B192="",$C192="",$E192="",$F192&gt;an_final,$F192=""),"",$G192/VLOOKUP($F192,Euro!$A:$C,3,FALSE))</f>
        <v/>
      </c>
      <c r="AA192" s="435" t="b">
        <f t="shared" si="34"/>
        <v>0</v>
      </c>
      <c r="AB192" s="222">
        <f t="shared" si="36"/>
        <v>1</v>
      </c>
    </row>
    <row r="193" spans="1:28" x14ac:dyDescent="0.25">
      <c r="A193" s="169">
        <v>184</v>
      </c>
      <c r="B193" s="118"/>
      <c r="C193" s="781"/>
      <c r="D193" s="120"/>
      <c r="E193" s="115"/>
      <c r="F193" s="152"/>
      <c r="G193" s="787" t="str">
        <f t="shared" si="35"/>
        <v/>
      </c>
      <c r="H193" s="41"/>
      <c r="I193" s="41"/>
      <c r="J193" s="160"/>
      <c r="K193" s="159"/>
      <c r="L193" s="40"/>
      <c r="M193" s="40"/>
      <c r="N193" s="160"/>
      <c r="O193" s="448" t="str">
        <f t="shared" si="25"/>
        <v/>
      </c>
      <c r="P193" s="196" t="str">
        <f>IF(OR($B193="",$C193="",$D193,$E193="",$F193="",$F193&gt;an_final,$AA193=FALSE),"",IF($G193="","",IF(OR($K193="X",$K193="x"),coef_grant*COORD_DID_NAT*$Z193/10000,IF(OR($L193="X",$L193="x"),coef_grant*UPT_DID_NAT*$Z193/10000,IF(OR($M193="X",$M193="x"),coef_grant*MANAG_DID_NAT*$Z193/10000,IF(OR($N193="X",$N193="x"),coef_grant2*MEMBRU_DID_NAT*$Z193/10000/$AB193,""))))))</f>
        <v/>
      </c>
      <c r="Q193" s="779"/>
      <c r="R193" s="151" t="str">
        <f t="shared" si="26"/>
        <v/>
      </c>
      <c r="S193" s="36" t="str">
        <f t="shared" si="27"/>
        <v/>
      </c>
      <c r="T193" s="36" t="str">
        <f t="shared" si="28"/>
        <v/>
      </c>
      <c r="U193" s="36" t="str">
        <f t="shared" si="29"/>
        <v/>
      </c>
      <c r="V193" s="36" t="str">
        <f t="shared" si="30"/>
        <v/>
      </c>
      <c r="W193" s="36" t="str">
        <f t="shared" si="31"/>
        <v/>
      </c>
      <c r="X193" s="36" t="str">
        <f t="shared" si="32"/>
        <v/>
      </c>
      <c r="Y193" s="166" t="str">
        <f t="shared" si="33"/>
        <v/>
      </c>
      <c r="Z193" s="168" t="str">
        <f>IF(OR($B193="",$C193="",$E193="",$F193&gt;an_final,$F193=""),"",$G193/VLOOKUP($F193,Euro!$A:$C,3,FALSE))</f>
        <v/>
      </c>
      <c r="AA193" s="435" t="b">
        <f t="shared" si="34"/>
        <v>0</v>
      </c>
      <c r="AB193" s="222">
        <f t="shared" si="36"/>
        <v>1</v>
      </c>
    </row>
    <row r="194" spans="1:28" x14ac:dyDescent="0.25">
      <c r="A194" s="169">
        <v>185</v>
      </c>
      <c r="B194" s="118"/>
      <c r="C194" s="781"/>
      <c r="D194" s="120"/>
      <c r="E194" s="115"/>
      <c r="F194" s="152"/>
      <c r="G194" s="787" t="str">
        <f t="shared" si="35"/>
        <v/>
      </c>
      <c r="H194" s="41"/>
      <c r="I194" s="41"/>
      <c r="J194" s="160"/>
      <c r="K194" s="159"/>
      <c r="L194" s="40"/>
      <c r="M194" s="40"/>
      <c r="N194" s="160"/>
      <c r="O194" s="448" t="str">
        <f t="shared" si="25"/>
        <v/>
      </c>
      <c r="P194" s="196" t="str">
        <f>IF(OR($B194="",$C194="",$D194,$E194="",$F194="",$F194&gt;an_final,$AA194=FALSE),"",IF($G194="","",IF(OR($K194="X",$K194="x"),coef_grant*COORD_DID_NAT*$Z194/10000,IF(OR($L194="X",$L194="x"),coef_grant*UPT_DID_NAT*$Z194/10000,IF(OR($M194="X",$M194="x"),coef_grant*MANAG_DID_NAT*$Z194/10000,IF(OR($N194="X",$N194="x"),coef_grant2*MEMBRU_DID_NAT*$Z194/10000/$AB194,""))))))</f>
        <v/>
      </c>
      <c r="Q194" s="779"/>
      <c r="R194" s="151" t="str">
        <f t="shared" si="26"/>
        <v/>
      </c>
      <c r="S194" s="36" t="str">
        <f t="shared" si="27"/>
        <v/>
      </c>
      <c r="T194" s="36" t="str">
        <f t="shared" si="28"/>
        <v/>
      </c>
      <c r="U194" s="36" t="str">
        <f t="shared" si="29"/>
        <v/>
      </c>
      <c r="V194" s="36" t="str">
        <f t="shared" si="30"/>
        <v/>
      </c>
      <c r="W194" s="36" t="str">
        <f t="shared" si="31"/>
        <v/>
      </c>
      <c r="X194" s="36" t="str">
        <f t="shared" si="32"/>
        <v/>
      </c>
      <c r="Y194" s="166" t="str">
        <f t="shared" si="33"/>
        <v/>
      </c>
      <c r="Z194" s="168" t="str">
        <f>IF(OR($B194="",$C194="",$E194="",$F194&gt;an_final,$F194=""),"",$G194/VLOOKUP($F194,Euro!$A:$C,3,FALSE))</f>
        <v/>
      </c>
      <c r="AA194" s="435" t="b">
        <f t="shared" si="34"/>
        <v>0</v>
      </c>
      <c r="AB194" s="222">
        <f t="shared" si="36"/>
        <v>1</v>
      </c>
    </row>
    <row r="195" spans="1:28" x14ac:dyDescent="0.25">
      <c r="A195" s="169">
        <v>186</v>
      </c>
      <c r="B195" s="118"/>
      <c r="C195" s="781"/>
      <c r="D195" s="120"/>
      <c r="E195" s="115"/>
      <c r="F195" s="152"/>
      <c r="G195" s="787" t="str">
        <f t="shared" si="35"/>
        <v/>
      </c>
      <c r="H195" s="41"/>
      <c r="I195" s="41"/>
      <c r="J195" s="160"/>
      <c r="K195" s="159"/>
      <c r="L195" s="40"/>
      <c r="M195" s="40"/>
      <c r="N195" s="160"/>
      <c r="O195" s="448" t="str">
        <f t="shared" si="25"/>
        <v/>
      </c>
      <c r="P195" s="196" t="str">
        <f>IF(OR($B195="",$C195="",$D195,$E195="",$F195="",$F195&gt;an_final,$AA195=FALSE),"",IF($G195="","",IF(OR($K195="X",$K195="x"),coef_grant*COORD_DID_NAT*$Z195/10000,IF(OR($L195="X",$L195="x"),coef_grant*UPT_DID_NAT*$Z195/10000,IF(OR($M195="X",$M195="x"),coef_grant*MANAG_DID_NAT*$Z195/10000,IF(OR($N195="X",$N195="x"),coef_grant2*MEMBRU_DID_NAT*$Z195/10000/$AB195,""))))))</f>
        <v/>
      </c>
      <c r="Q195" s="779"/>
      <c r="R195" s="151" t="str">
        <f t="shared" si="26"/>
        <v/>
      </c>
      <c r="S195" s="36" t="str">
        <f t="shared" si="27"/>
        <v/>
      </c>
      <c r="T195" s="36" t="str">
        <f t="shared" si="28"/>
        <v/>
      </c>
      <c r="U195" s="36" t="str">
        <f t="shared" si="29"/>
        <v/>
      </c>
      <c r="V195" s="36" t="str">
        <f t="shared" si="30"/>
        <v/>
      </c>
      <c r="W195" s="36" t="str">
        <f t="shared" si="31"/>
        <v/>
      </c>
      <c r="X195" s="36" t="str">
        <f t="shared" si="32"/>
        <v/>
      </c>
      <c r="Y195" s="166" t="str">
        <f t="shared" si="33"/>
        <v/>
      </c>
      <c r="Z195" s="168" t="str">
        <f>IF(OR($B195="",$C195="",$E195="",$F195&gt;an_final,$F195=""),"",$G195/VLOOKUP($F195,Euro!$A:$C,3,FALSE))</f>
        <v/>
      </c>
      <c r="AA195" s="435" t="b">
        <f t="shared" si="34"/>
        <v>0</v>
      </c>
      <c r="AB195" s="222">
        <f t="shared" si="36"/>
        <v>1</v>
      </c>
    </row>
    <row r="196" spans="1:28" x14ac:dyDescent="0.25">
      <c r="A196" s="169">
        <v>187</v>
      </c>
      <c r="B196" s="118"/>
      <c r="C196" s="781"/>
      <c r="D196" s="120"/>
      <c r="E196" s="115"/>
      <c r="F196" s="152"/>
      <c r="G196" s="787" t="str">
        <f t="shared" si="35"/>
        <v/>
      </c>
      <c r="H196" s="41"/>
      <c r="I196" s="41"/>
      <c r="J196" s="160"/>
      <c r="K196" s="159"/>
      <c r="L196" s="40"/>
      <c r="M196" s="40"/>
      <c r="N196" s="160"/>
      <c r="O196" s="448" t="str">
        <f t="shared" si="25"/>
        <v/>
      </c>
      <c r="P196" s="196" t="str">
        <f>IF(OR($B196="",$C196="",$D196,$E196="",$F196="",$F196&gt;an_final,$AA196=FALSE),"",IF($G196="","",IF(OR($K196="X",$K196="x"),coef_grant*COORD_DID_NAT*$Z196/10000,IF(OR($L196="X",$L196="x"),coef_grant*UPT_DID_NAT*$Z196/10000,IF(OR($M196="X",$M196="x"),coef_grant*MANAG_DID_NAT*$Z196/10000,IF(OR($N196="X",$N196="x"),coef_grant2*MEMBRU_DID_NAT*$Z196/10000/$AB196,""))))))</f>
        <v/>
      </c>
      <c r="Q196" s="779"/>
      <c r="R196" s="151" t="str">
        <f t="shared" si="26"/>
        <v/>
      </c>
      <c r="S196" s="36" t="str">
        <f t="shared" si="27"/>
        <v/>
      </c>
      <c r="T196" s="36" t="str">
        <f t="shared" si="28"/>
        <v/>
      </c>
      <c r="U196" s="36" t="str">
        <f t="shared" si="29"/>
        <v/>
      </c>
      <c r="V196" s="36" t="str">
        <f t="shared" si="30"/>
        <v/>
      </c>
      <c r="W196" s="36" t="str">
        <f t="shared" si="31"/>
        <v/>
      </c>
      <c r="X196" s="36" t="str">
        <f t="shared" si="32"/>
        <v/>
      </c>
      <c r="Y196" s="166" t="str">
        <f t="shared" si="33"/>
        <v/>
      </c>
      <c r="Z196" s="168" t="str">
        <f>IF(OR($B196="",$C196="",$E196="",$F196&gt;an_final,$F196=""),"",$G196/VLOOKUP($F196,Euro!$A:$C,3,FALSE))</f>
        <v/>
      </c>
      <c r="AA196" s="435" t="b">
        <f t="shared" si="34"/>
        <v>0</v>
      </c>
      <c r="AB196" s="222">
        <f t="shared" si="36"/>
        <v>1</v>
      </c>
    </row>
    <row r="197" spans="1:28" x14ac:dyDescent="0.25">
      <c r="A197" s="169">
        <v>188</v>
      </c>
      <c r="B197" s="118"/>
      <c r="C197" s="781"/>
      <c r="D197" s="120"/>
      <c r="E197" s="115"/>
      <c r="F197" s="152"/>
      <c r="G197" s="787" t="str">
        <f t="shared" si="35"/>
        <v/>
      </c>
      <c r="H197" s="41"/>
      <c r="I197" s="41"/>
      <c r="J197" s="160"/>
      <c r="K197" s="159"/>
      <c r="L197" s="40"/>
      <c r="M197" s="40"/>
      <c r="N197" s="160"/>
      <c r="O197" s="448" t="str">
        <f t="shared" si="25"/>
        <v/>
      </c>
      <c r="P197" s="196" t="str">
        <f>IF(OR($B197="",$C197="",$D197,$E197="",$F197="",$F197&gt;an_final,$AA197=FALSE),"",IF($G197="","",IF(OR($K197="X",$K197="x"),coef_grant*COORD_DID_NAT*$Z197/10000,IF(OR($L197="X",$L197="x"),coef_grant*UPT_DID_NAT*$Z197/10000,IF(OR($M197="X",$M197="x"),coef_grant*MANAG_DID_NAT*$Z197/10000,IF(OR($N197="X",$N197="x"),coef_grant2*MEMBRU_DID_NAT*$Z197/10000/$AB197,""))))))</f>
        <v/>
      </c>
      <c r="Q197" s="779"/>
      <c r="R197" s="151" t="str">
        <f t="shared" si="26"/>
        <v/>
      </c>
      <c r="S197" s="36" t="str">
        <f t="shared" si="27"/>
        <v/>
      </c>
      <c r="T197" s="36" t="str">
        <f t="shared" si="28"/>
        <v/>
      </c>
      <c r="U197" s="36" t="str">
        <f t="shared" si="29"/>
        <v/>
      </c>
      <c r="V197" s="36" t="str">
        <f t="shared" si="30"/>
        <v/>
      </c>
      <c r="W197" s="36" t="str">
        <f t="shared" si="31"/>
        <v/>
      </c>
      <c r="X197" s="36" t="str">
        <f t="shared" si="32"/>
        <v/>
      </c>
      <c r="Y197" s="166" t="str">
        <f t="shared" si="33"/>
        <v/>
      </c>
      <c r="Z197" s="168" t="str">
        <f>IF(OR($B197="",$C197="",$E197="",$F197&gt;an_final,$F197=""),"",$G197/VLOOKUP($F197,Euro!$A:$C,3,FALSE))</f>
        <v/>
      </c>
      <c r="AA197" s="435" t="b">
        <f t="shared" si="34"/>
        <v>0</v>
      </c>
      <c r="AB197" s="222">
        <f t="shared" si="36"/>
        <v>1</v>
      </c>
    </row>
    <row r="198" spans="1:28" x14ac:dyDescent="0.25">
      <c r="A198" s="169">
        <v>189</v>
      </c>
      <c r="B198" s="118"/>
      <c r="C198" s="781"/>
      <c r="D198" s="120"/>
      <c r="E198" s="115"/>
      <c r="F198" s="152"/>
      <c r="G198" s="787" t="str">
        <f t="shared" si="35"/>
        <v/>
      </c>
      <c r="H198" s="41"/>
      <c r="I198" s="41"/>
      <c r="J198" s="160"/>
      <c r="K198" s="159"/>
      <c r="L198" s="40"/>
      <c r="M198" s="40"/>
      <c r="N198" s="160"/>
      <c r="O198" s="448" t="str">
        <f t="shared" si="25"/>
        <v/>
      </c>
      <c r="P198" s="196" t="str">
        <f>IF(OR($B198="",$C198="",$D198,$E198="",$F198="",$F198&gt;an_final,$AA198=FALSE),"",IF($G198="","",IF(OR($K198="X",$K198="x"),coef_grant*COORD_DID_NAT*$Z198/10000,IF(OR($L198="X",$L198="x"),coef_grant*UPT_DID_NAT*$Z198/10000,IF(OR($M198="X",$M198="x"),coef_grant*MANAG_DID_NAT*$Z198/10000,IF(OR($N198="X",$N198="x"),coef_grant2*MEMBRU_DID_NAT*$Z198/10000/$AB198,""))))))</f>
        <v/>
      </c>
      <c r="Q198" s="779"/>
      <c r="R198" s="151" t="str">
        <f t="shared" si="26"/>
        <v/>
      </c>
      <c r="S198" s="36" t="str">
        <f t="shared" si="27"/>
        <v/>
      </c>
      <c r="T198" s="36" t="str">
        <f t="shared" si="28"/>
        <v/>
      </c>
      <c r="U198" s="36" t="str">
        <f t="shared" si="29"/>
        <v/>
      </c>
      <c r="V198" s="36" t="str">
        <f t="shared" si="30"/>
        <v/>
      </c>
      <c r="W198" s="36" t="str">
        <f t="shared" si="31"/>
        <v/>
      </c>
      <c r="X198" s="36" t="str">
        <f t="shared" si="32"/>
        <v/>
      </c>
      <c r="Y198" s="166" t="str">
        <f t="shared" si="33"/>
        <v/>
      </c>
      <c r="Z198" s="168" t="str">
        <f>IF(OR($B198="",$C198="",$E198="",$F198&gt;an_final,$F198=""),"",$G198/VLOOKUP($F198,Euro!$A:$C,3,FALSE))</f>
        <v/>
      </c>
      <c r="AA198" s="435" t="b">
        <f t="shared" si="34"/>
        <v>0</v>
      </c>
      <c r="AB198" s="222">
        <f t="shared" si="36"/>
        <v>1</v>
      </c>
    </row>
    <row r="199" spans="1:28" x14ac:dyDescent="0.25">
      <c r="A199" s="169">
        <v>190</v>
      </c>
      <c r="B199" s="118"/>
      <c r="C199" s="781"/>
      <c r="D199" s="120"/>
      <c r="E199" s="115"/>
      <c r="F199" s="152"/>
      <c r="G199" s="787" t="str">
        <f t="shared" si="35"/>
        <v/>
      </c>
      <c r="H199" s="41"/>
      <c r="I199" s="41"/>
      <c r="J199" s="160"/>
      <c r="K199" s="159"/>
      <c r="L199" s="40"/>
      <c r="M199" s="40"/>
      <c r="N199" s="160"/>
      <c r="O199" s="448" t="str">
        <f t="shared" si="25"/>
        <v/>
      </c>
      <c r="P199" s="196" t="str">
        <f>IF(OR($B199="",$C199="",$D199,$E199="",$F199="",$F199&gt;an_final,$AA199=FALSE),"",IF($G199="","",IF(OR($K199="X",$K199="x"),coef_grant*COORD_DID_NAT*$Z199/10000,IF(OR($L199="X",$L199="x"),coef_grant*UPT_DID_NAT*$Z199/10000,IF(OR($M199="X",$M199="x"),coef_grant*MANAG_DID_NAT*$Z199/10000,IF(OR($N199="X",$N199="x"),coef_grant2*MEMBRU_DID_NAT*$Z199/10000/$AB199,""))))))</f>
        <v/>
      </c>
      <c r="Q199" s="779"/>
      <c r="R199" s="151" t="str">
        <f t="shared" si="26"/>
        <v/>
      </c>
      <c r="S199" s="36" t="str">
        <f t="shared" si="27"/>
        <v/>
      </c>
      <c r="T199" s="36" t="str">
        <f t="shared" si="28"/>
        <v/>
      </c>
      <c r="U199" s="36" t="str">
        <f t="shared" si="29"/>
        <v/>
      </c>
      <c r="V199" s="36" t="str">
        <f t="shared" si="30"/>
        <v/>
      </c>
      <c r="W199" s="36" t="str">
        <f t="shared" si="31"/>
        <v/>
      </c>
      <c r="X199" s="36" t="str">
        <f t="shared" si="32"/>
        <v/>
      </c>
      <c r="Y199" s="166" t="str">
        <f t="shared" si="33"/>
        <v/>
      </c>
      <c r="Z199" s="168" t="str">
        <f>IF(OR($B199="",$C199="",$E199="",$F199&gt;an_final,$F199=""),"",$G199/VLOOKUP($F199,Euro!$A:$C,3,FALSE))</f>
        <v/>
      </c>
      <c r="AA199" s="435" t="b">
        <f t="shared" si="34"/>
        <v>0</v>
      </c>
      <c r="AB199" s="222">
        <f t="shared" si="36"/>
        <v>1</v>
      </c>
    </row>
    <row r="200" spans="1:28" x14ac:dyDescent="0.25">
      <c r="A200" s="169">
        <v>191</v>
      </c>
      <c r="B200" s="118"/>
      <c r="C200" s="781"/>
      <c r="D200" s="120"/>
      <c r="E200" s="115"/>
      <c r="F200" s="152"/>
      <c r="G200" s="787" t="str">
        <f t="shared" si="35"/>
        <v/>
      </c>
      <c r="H200" s="41"/>
      <c r="I200" s="41"/>
      <c r="J200" s="160"/>
      <c r="K200" s="159"/>
      <c r="L200" s="40"/>
      <c r="M200" s="40"/>
      <c r="N200" s="160"/>
      <c r="O200" s="448" t="str">
        <f t="shared" si="25"/>
        <v/>
      </c>
      <c r="P200" s="196" t="str">
        <f>IF(OR($B200="",$C200="",$D200,$E200="",$F200="",$F200&gt;an_final,$AA200=FALSE),"",IF($G200="","",IF(OR($K200="X",$K200="x"),coef_grant*COORD_DID_NAT*$Z200/10000,IF(OR($L200="X",$L200="x"),coef_grant*UPT_DID_NAT*$Z200/10000,IF(OR($M200="X",$M200="x"),coef_grant*MANAG_DID_NAT*$Z200/10000,IF(OR($N200="X",$N200="x"),coef_grant2*MEMBRU_DID_NAT*$Z200/10000/$AB200,""))))))</f>
        <v/>
      </c>
      <c r="Q200" s="779"/>
      <c r="R200" s="151" t="str">
        <f t="shared" si="26"/>
        <v/>
      </c>
      <c r="S200" s="36" t="str">
        <f t="shared" si="27"/>
        <v/>
      </c>
      <c r="T200" s="36" t="str">
        <f t="shared" si="28"/>
        <v/>
      </c>
      <c r="U200" s="36" t="str">
        <f t="shared" si="29"/>
        <v/>
      </c>
      <c r="V200" s="36" t="str">
        <f t="shared" si="30"/>
        <v/>
      </c>
      <c r="W200" s="36" t="str">
        <f t="shared" si="31"/>
        <v/>
      </c>
      <c r="X200" s="36" t="str">
        <f t="shared" si="32"/>
        <v/>
      </c>
      <c r="Y200" s="166" t="str">
        <f t="shared" si="33"/>
        <v/>
      </c>
      <c r="Z200" s="168" t="str">
        <f>IF(OR($B200="",$C200="",$E200="",$F200&gt;an_final,$F200=""),"",$G200/VLOOKUP($F200,Euro!$A:$C,3,FALSE))</f>
        <v/>
      </c>
      <c r="AA200" s="435" t="b">
        <f t="shared" si="34"/>
        <v>0</v>
      </c>
      <c r="AB200" s="222">
        <f t="shared" si="36"/>
        <v>1</v>
      </c>
    </row>
    <row r="201" spans="1:28" x14ac:dyDescent="0.25">
      <c r="A201" s="169">
        <v>192</v>
      </c>
      <c r="B201" s="118"/>
      <c r="C201" s="781"/>
      <c r="D201" s="120"/>
      <c r="E201" s="115"/>
      <c r="F201" s="152"/>
      <c r="G201" s="787" t="str">
        <f t="shared" si="35"/>
        <v/>
      </c>
      <c r="H201" s="41"/>
      <c r="I201" s="41"/>
      <c r="J201" s="160"/>
      <c r="K201" s="159"/>
      <c r="L201" s="40"/>
      <c r="M201" s="40"/>
      <c r="N201" s="160"/>
      <c r="O201" s="448" t="str">
        <f t="shared" si="25"/>
        <v/>
      </c>
      <c r="P201" s="196" t="str">
        <f>IF(OR($B201="",$C201="",$D201,$E201="",$F201="",$F201&gt;an_final,$AA201=FALSE),"",IF($G201="","",IF(OR($K201="X",$K201="x"),coef_grant*COORD_DID_NAT*$Z201/10000,IF(OR($L201="X",$L201="x"),coef_grant*UPT_DID_NAT*$Z201/10000,IF(OR($M201="X",$M201="x"),coef_grant*MANAG_DID_NAT*$Z201/10000,IF(OR($N201="X",$N201="x"),coef_grant2*MEMBRU_DID_NAT*$Z201/10000/$AB201,""))))))</f>
        <v/>
      </c>
      <c r="Q201" s="779"/>
      <c r="R201" s="151" t="str">
        <f t="shared" si="26"/>
        <v/>
      </c>
      <c r="S201" s="36" t="str">
        <f t="shared" si="27"/>
        <v/>
      </c>
      <c r="T201" s="36" t="str">
        <f t="shared" si="28"/>
        <v/>
      </c>
      <c r="U201" s="36" t="str">
        <f t="shared" si="29"/>
        <v/>
      </c>
      <c r="V201" s="36" t="str">
        <f t="shared" si="30"/>
        <v/>
      </c>
      <c r="W201" s="36" t="str">
        <f t="shared" si="31"/>
        <v/>
      </c>
      <c r="X201" s="36" t="str">
        <f t="shared" si="32"/>
        <v/>
      </c>
      <c r="Y201" s="166" t="str">
        <f t="shared" si="33"/>
        <v/>
      </c>
      <c r="Z201" s="168" t="str">
        <f>IF(OR($B201="",$C201="",$E201="",$F201&gt;an_final,$F201=""),"",$G201/VLOOKUP($F201,Euro!$A:$C,3,FALSE))</f>
        <v/>
      </c>
      <c r="AA201" s="435" t="b">
        <f t="shared" si="34"/>
        <v>0</v>
      </c>
      <c r="AB201" s="222">
        <f t="shared" si="36"/>
        <v>1</v>
      </c>
    </row>
    <row r="202" spans="1:28" x14ac:dyDescent="0.25">
      <c r="A202" s="169">
        <v>193</v>
      </c>
      <c r="B202" s="118"/>
      <c r="C202" s="781"/>
      <c r="D202" s="120"/>
      <c r="E202" s="115"/>
      <c r="F202" s="152"/>
      <c r="G202" s="787" t="str">
        <f t="shared" si="35"/>
        <v/>
      </c>
      <c r="H202" s="41"/>
      <c r="I202" s="41"/>
      <c r="J202" s="160"/>
      <c r="K202" s="159"/>
      <c r="L202" s="40"/>
      <c r="M202" s="40"/>
      <c r="N202" s="160"/>
      <c r="O202" s="448" t="str">
        <f t="shared" ref="O202:O259" si="37">IF(OR($B202="",$C202="",$D202,$E202="",$F202="",$F202&lt;an_initial,$F202&gt;an_final,$AA202=FALSE),"",IF($G202="","",IF(OR($K202="X",$K202="x"),coef_grant*COORD_DID_NAT*$Z202/10000,IF(OR($L202="X",$L202="x"),coef_grant*UPT_DID_NAT*$Z202/10000,IF(OR($M202="X",$M202="x"),coef_grant*MANAG_DID_NAT*$Z202/10000,IF(OR($N202="X",$N202="x"),coef_grant*MEMBRU_DID_NAT*$Z202/10000/$AB202,""))))))</f>
        <v/>
      </c>
      <c r="P202" s="196" t="str">
        <f>IF(OR($B202="",$C202="",$D202,$E202="",$F202="",$F202&gt;an_final,$AA202=FALSE),"",IF($G202="","",IF(OR($K202="X",$K202="x"),coef_grant*COORD_DID_NAT*$Z202/10000,IF(OR($L202="X",$L202="x"),coef_grant*UPT_DID_NAT*$Z202/10000,IF(OR($M202="X",$M202="x"),coef_grant*MANAG_DID_NAT*$Z202/10000,IF(OR($N202="X",$N202="x"),coef_grant2*MEMBRU_DID_NAT*$Z202/10000/$AB202,""))))))</f>
        <v/>
      </c>
      <c r="Q202" s="779"/>
      <c r="R202" s="151" t="str">
        <f t="shared" ref="R202:R259" si="38">IF(OR($B202="",$C202="",$E202="",$F202="",$F202&gt;an_final,$K202="",$AA202=FALSE),"",IF(OR($K202="X",$K202="x"),1,0))</f>
        <v/>
      </c>
      <c r="S202" s="36" t="str">
        <f t="shared" ref="S202:S259" si="39">IF(OR($B202="",$C202="",$E202="",$F202="",$F202&gt;an_final,$L202="",$AA202=FALSE),"",IF(OR($L202="X",$L202="x"),1,0))</f>
        <v/>
      </c>
      <c r="T202" s="36" t="str">
        <f t="shared" ref="T202:T259" si="40">IF(OR($B202="",$C202="",$E202="",$F202="",$F202&gt;an_final,$M202="",$AA202=FALSE),"",IF(OR($M202="X",$M202="x"),1,0))</f>
        <v/>
      </c>
      <c r="U202" s="36" t="str">
        <f t="shared" ref="U202:U259" si="41">IF(OR($B202="",$C202="",$E202="",$F202="",$F202&gt;an_final,$N202="",$AA202=FALSE),"",IF(OR($N202="X",$N202="x"),1,0))</f>
        <v/>
      </c>
      <c r="V202" s="36" t="str">
        <f t="shared" ref="V202:V259" si="42">IF(OR($F202&lt;an_initial,$F202&gt;an_final,$K202="",$AA202=FALSE),"",IF(OR($K202="X",$K202="x"),1,0))</f>
        <v/>
      </c>
      <c r="W202" s="36" t="str">
        <f t="shared" ref="W202:W259" si="43">IF(OR($F202&lt;an_initial,$F202&gt;an_final,$L202="",$AA202=FALSE),"",IF(OR($L202="X",$L202="x"),1,0))</f>
        <v/>
      </c>
      <c r="X202" s="36" t="str">
        <f t="shared" ref="X202:X259" si="44">IF(OR($F202&lt;an_initial,$F202&gt;an_final,$M202="",$AA202=FALSE),"",IF(OR($M202="X",$M202="x"),1,0))</f>
        <v/>
      </c>
      <c r="Y202" s="166" t="str">
        <f t="shared" ref="Y202:Y259" si="45">IF(OR($F202&lt;an_initial,$F202&gt;an_final,$N202="",$AA202=FALSE),"",IF(OR($N202="X",$N202="x"),1,0))</f>
        <v/>
      </c>
      <c r="Z202" s="168" t="str">
        <f>IF(OR($B202="",$C202="",$E202="",$F202&gt;an_final,$F202=""),"",$G202/VLOOKUP($F202,Euro!$A:$C,3,FALSE))</f>
        <v/>
      </c>
      <c r="AA202" s="435" t="b">
        <f t="shared" ref="AA202:AA259" si="46">IF(nume_candidat="",FALSE,ISNUMBER(SEARCH(nume_candidat,$B202)))</f>
        <v>0</v>
      </c>
      <c r="AB202" s="222">
        <f t="shared" si="36"/>
        <v>1</v>
      </c>
    </row>
    <row r="203" spans="1:28" x14ac:dyDescent="0.25">
      <c r="A203" s="169">
        <v>194</v>
      </c>
      <c r="B203" s="118"/>
      <c r="C203" s="781"/>
      <c r="D203" s="120"/>
      <c r="E203" s="115"/>
      <c r="F203" s="152"/>
      <c r="G203" s="787" t="str">
        <f t="shared" ref="G203:G259" si="47">IF(B203="","",(H203-I203)/(1-J203/100))</f>
        <v/>
      </c>
      <c r="H203" s="41"/>
      <c r="I203" s="41"/>
      <c r="J203" s="160"/>
      <c r="K203" s="159"/>
      <c r="L203" s="40"/>
      <c r="M203" s="40"/>
      <c r="N203" s="160"/>
      <c r="O203" s="448" t="str">
        <f t="shared" si="37"/>
        <v/>
      </c>
      <c r="P203" s="196" t="str">
        <f>IF(OR($B203="",$C203="",$D203,$E203="",$F203="",$F203&gt;an_final,$AA203=FALSE),"",IF($G203="","",IF(OR($K203="X",$K203="x"),coef_grant*COORD_DID_NAT*$Z203/10000,IF(OR($L203="X",$L203="x"),coef_grant*UPT_DID_NAT*$Z203/10000,IF(OR($M203="X",$M203="x"),coef_grant*MANAG_DID_NAT*$Z203/10000,IF(OR($N203="X",$N203="x"),coef_grant2*MEMBRU_DID_NAT*$Z203/10000/$AB203,""))))))</f>
        <v/>
      </c>
      <c r="Q203" s="779"/>
      <c r="R203" s="151" t="str">
        <f t="shared" si="38"/>
        <v/>
      </c>
      <c r="S203" s="36" t="str">
        <f t="shared" si="39"/>
        <v/>
      </c>
      <c r="T203" s="36" t="str">
        <f t="shared" si="40"/>
        <v/>
      </c>
      <c r="U203" s="36" t="str">
        <f t="shared" si="41"/>
        <v/>
      </c>
      <c r="V203" s="36" t="str">
        <f t="shared" si="42"/>
        <v/>
      </c>
      <c r="W203" s="36" t="str">
        <f t="shared" si="43"/>
        <v/>
      </c>
      <c r="X203" s="36" t="str">
        <f t="shared" si="44"/>
        <v/>
      </c>
      <c r="Y203" s="166" t="str">
        <f t="shared" si="45"/>
        <v/>
      </c>
      <c r="Z203" s="168" t="str">
        <f>IF(OR($B203="",$C203="",$E203="",$F203&gt;an_final,$F203=""),"",$G203/VLOOKUP($F203,Euro!$A:$C,3,FALSE))</f>
        <v/>
      </c>
      <c r="AA203" s="435" t="b">
        <f t="shared" si="46"/>
        <v>0</v>
      </c>
      <c r="AB203" s="222">
        <f t="shared" ref="AB203:AB259" si="48">LEN(B203)-LEN(SUBSTITUTE(B203,",",""))+1</f>
        <v>1</v>
      </c>
    </row>
    <row r="204" spans="1:28" x14ac:dyDescent="0.25">
      <c r="A204" s="169">
        <v>195</v>
      </c>
      <c r="B204" s="118"/>
      <c r="C204" s="781"/>
      <c r="D204" s="120"/>
      <c r="E204" s="115"/>
      <c r="F204" s="152"/>
      <c r="G204" s="787" t="str">
        <f t="shared" si="47"/>
        <v/>
      </c>
      <c r="H204" s="41"/>
      <c r="I204" s="41"/>
      <c r="J204" s="160"/>
      <c r="K204" s="159"/>
      <c r="L204" s="40"/>
      <c r="M204" s="40"/>
      <c r="N204" s="160"/>
      <c r="O204" s="448" t="str">
        <f t="shared" si="37"/>
        <v/>
      </c>
      <c r="P204" s="196" t="str">
        <f>IF(OR($B204="",$C204="",$D204,$E204="",$F204="",$F204&gt;an_final,$AA204=FALSE),"",IF($G204="","",IF(OR($K204="X",$K204="x"),coef_grant*COORD_DID_NAT*$Z204/10000,IF(OR($L204="X",$L204="x"),coef_grant*UPT_DID_NAT*$Z204/10000,IF(OR($M204="X",$M204="x"),coef_grant*MANAG_DID_NAT*$Z204/10000,IF(OR($N204="X",$N204="x"),coef_grant2*MEMBRU_DID_NAT*$Z204/10000/$AB204,""))))))</f>
        <v/>
      </c>
      <c r="Q204" s="779"/>
      <c r="R204" s="151" t="str">
        <f t="shared" si="38"/>
        <v/>
      </c>
      <c r="S204" s="36" t="str">
        <f t="shared" si="39"/>
        <v/>
      </c>
      <c r="T204" s="36" t="str">
        <f t="shared" si="40"/>
        <v/>
      </c>
      <c r="U204" s="36" t="str">
        <f t="shared" si="41"/>
        <v/>
      </c>
      <c r="V204" s="36" t="str">
        <f t="shared" si="42"/>
        <v/>
      </c>
      <c r="W204" s="36" t="str">
        <f t="shared" si="43"/>
        <v/>
      </c>
      <c r="X204" s="36" t="str">
        <f t="shared" si="44"/>
        <v/>
      </c>
      <c r="Y204" s="166" t="str">
        <f t="shared" si="45"/>
        <v/>
      </c>
      <c r="Z204" s="168" t="str">
        <f>IF(OR($B204="",$C204="",$E204="",$F204&gt;an_final,$F204=""),"",$G204/VLOOKUP($F204,Euro!$A:$C,3,FALSE))</f>
        <v/>
      </c>
      <c r="AA204" s="435" t="b">
        <f t="shared" si="46"/>
        <v>0</v>
      </c>
      <c r="AB204" s="222">
        <f t="shared" si="48"/>
        <v>1</v>
      </c>
    </row>
    <row r="205" spans="1:28" x14ac:dyDescent="0.25">
      <c r="A205" s="169">
        <v>196</v>
      </c>
      <c r="B205" s="118"/>
      <c r="C205" s="781"/>
      <c r="D205" s="120"/>
      <c r="E205" s="115"/>
      <c r="F205" s="152"/>
      <c r="G205" s="787" t="str">
        <f t="shared" si="47"/>
        <v/>
      </c>
      <c r="H205" s="41"/>
      <c r="I205" s="41"/>
      <c r="J205" s="160"/>
      <c r="K205" s="159"/>
      <c r="L205" s="40"/>
      <c r="M205" s="40"/>
      <c r="N205" s="160"/>
      <c r="O205" s="448" t="str">
        <f t="shared" si="37"/>
        <v/>
      </c>
      <c r="P205" s="196" t="str">
        <f>IF(OR($B205="",$C205="",$D205,$E205="",$F205="",$F205&gt;an_final,$AA205=FALSE),"",IF($G205="","",IF(OR($K205="X",$K205="x"),coef_grant*COORD_DID_NAT*$Z205/10000,IF(OR($L205="X",$L205="x"),coef_grant*UPT_DID_NAT*$Z205/10000,IF(OR($M205="X",$M205="x"),coef_grant*MANAG_DID_NAT*$Z205/10000,IF(OR($N205="X",$N205="x"),coef_grant2*MEMBRU_DID_NAT*$Z205/10000/$AB205,""))))))</f>
        <v/>
      </c>
      <c r="Q205" s="779"/>
      <c r="R205" s="151" t="str">
        <f t="shared" si="38"/>
        <v/>
      </c>
      <c r="S205" s="36" t="str">
        <f t="shared" si="39"/>
        <v/>
      </c>
      <c r="T205" s="36" t="str">
        <f t="shared" si="40"/>
        <v/>
      </c>
      <c r="U205" s="36" t="str">
        <f t="shared" si="41"/>
        <v/>
      </c>
      <c r="V205" s="36" t="str">
        <f t="shared" si="42"/>
        <v/>
      </c>
      <c r="W205" s="36" t="str">
        <f t="shared" si="43"/>
        <v/>
      </c>
      <c r="X205" s="36" t="str">
        <f t="shared" si="44"/>
        <v/>
      </c>
      <c r="Y205" s="166" t="str">
        <f t="shared" si="45"/>
        <v/>
      </c>
      <c r="Z205" s="168" t="str">
        <f>IF(OR($B205="",$C205="",$E205="",$F205&gt;an_final,$F205=""),"",$G205/VLOOKUP($F205,Euro!$A:$C,3,FALSE))</f>
        <v/>
      </c>
      <c r="AA205" s="435" t="b">
        <f t="shared" si="46"/>
        <v>0</v>
      </c>
      <c r="AB205" s="222">
        <f t="shared" si="48"/>
        <v>1</v>
      </c>
    </row>
    <row r="206" spans="1:28" x14ac:dyDescent="0.25">
      <c r="A206" s="169">
        <v>197</v>
      </c>
      <c r="B206" s="118"/>
      <c r="C206" s="781"/>
      <c r="D206" s="120"/>
      <c r="E206" s="115"/>
      <c r="F206" s="152"/>
      <c r="G206" s="787" t="str">
        <f t="shared" si="47"/>
        <v/>
      </c>
      <c r="H206" s="41"/>
      <c r="I206" s="41"/>
      <c r="J206" s="160"/>
      <c r="K206" s="159"/>
      <c r="L206" s="40"/>
      <c r="M206" s="40"/>
      <c r="N206" s="160"/>
      <c r="O206" s="448" t="str">
        <f t="shared" si="37"/>
        <v/>
      </c>
      <c r="P206" s="196" t="str">
        <f>IF(OR($B206="",$C206="",$D206,$E206="",$F206="",$F206&gt;an_final,$AA206=FALSE),"",IF($G206="","",IF(OR($K206="X",$K206="x"),coef_grant*COORD_DID_NAT*$Z206/10000,IF(OR($L206="X",$L206="x"),coef_grant*UPT_DID_NAT*$Z206/10000,IF(OR($M206="X",$M206="x"),coef_grant*MANAG_DID_NAT*$Z206/10000,IF(OR($N206="X",$N206="x"),coef_grant2*MEMBRU_DID_NAT*$Z206/10000/$AB206,""))))))</f>
        <v/>
      </c>
      <c r="Q206" s="779"/>
      <c r="R206" s="151" t="str">
        <f t="shared" si="38"/>
        <v/>
      </c>
      <c r="S206" s="36" t="str">
        <f t="shared" si="39"/>
        <v/>
      </c>
      <c r="T206" s="36" t="str">
        <f t="shared" si="40"/>
        <v/>
      </c>
      <c r="U206" s="36" t="str">
        <f t="shared" si="41"/>
        <v/>
      </c>
      <c r="V206" s="36" t="str">
        <f t="shared" si="42"/>
        <v/>
      </c>
      <c r="W206" s="36" t="str">
        <f t="shared" si="43"/>
        <v/>
      </c>
      <c r="X206" s="36" t="str">
        <f t="shared" si="44"/>
        <v/>
      </c>
      <c r="Y206" s="166" t="str">
        <f t="shared" si="45"/>
        <v/>
      </c>
      <c r="Z206" s="168" t="str">
        <f>IF(OR($B206="",$C206="",$E206="",$F206&gt;an_final,$F206=""),"",$G206/VLOOKUP($F206,Euro!$A:$C,3,FALSE))</f>
        <v/>
      </c>
      <c r="AA206" s="435" t="b">
        <f t="shared" si="46"/>
        <v>0</v>
      </c>
      <c r="AB206" s="222">
        <f t="shared" si="48"/>
        <v>1</v>
      </c>
    </row>
    <row r="207" spans="1:28" x14ac:dyDescent="0.25">
      <c r="A207" s="169">
        <v>198</v>
      </c>
      <c r="B207" s="118"/>
      <c r="C207" s="781"/>
      <c r="D207" s="120"/>
      <c r="E207" s="115"/>
      <c r="F207" s="152"/>
      <c r="G207" s="787" t="str">
        <f t="shared" si="47"/>
        <v/>
      </c>
      <c r="H207" s="41"/>
      <c r="I207" s="41"/>
      <c r="J207" s="160"/>
      <c r="K207" s="159"/>
      <c r="L207" s="40"/>
      <c r="M207" s="40"/>
      <c r="N207" s="160"/>
      <c r="O207" s="448" t="str">
        <f t="shared" si="37"/>
        <v/>
      </c>
      <c r="P207" s="196" t="str">
        <f>IF(OR($B207="",$C207="",$D207,$E207="",$F207="",$F207&gt;an_final,$AA207=FALSE),"",IF($G207="","",IF(OR($K207="X",$K207="x"),coef_grant*COORD_DID_NAT*$Z207/10000,IF(OR($L207="X",$L207="x"),coef_grant*UPT_DID_NAT*$Z207/10000,IF(OR($M207="X",$M207="x"),coef_grant*MANAG_DID_NAT*$Z207/10000,IF(OR($N207="X",$N207="x"),coef_grant2*MEMBRU_DID_NAT*$Z207/10000/$AB207,""))))))</f>
        <v/>
      </c>
      <c r="Q207" s="779"/>
      <c r="R207" s="151" t="str">
        <f t="shared" si="38"/>
        <v/>
      </c>
      <c r="S207" s="36" t="str">
        <f t="shared" si="39"/>
        <v/>
      </c>
      <c r="T207" s="36" t="str">
        <f t="shared" si="40"/>
        <v/>
      </c>
      <c r="U207" s="36" t="str">
        <f t="shared" si="41"/>
        <v/>
      </c>
      <c r="V207" s="36" t="str">
        <f t="shared" si="42"/>
        <v/>
      </c>
      <c r="W207" s="36" t="str">
        <f t="shared" si="43"/>
        <v/>
      </c>
      <c r="X207" s="36" t="str">
        <f t="shared" si="44"/>
        <v/>
      </c>
      <c r="Y207" s="166" t="str">
        <f t="shared" si="45"/>
        <v/>
      </c>
      <c r="Z207" s="168" t="str">
        <f>IF(OR($B207="",$C207="",$E207="",$F207&gt;an_final,$F207=""),"",$G207/VLOOKUP($F207,Euro!$A:$C,3,FALSE))</f>
        <v/>
      </c>
      <c r="AA207" s="435" t="b">
        <f t="shared" si="46"/>
        <v>0</v>
      </c>
      <c r="AB207" s="222">
        <f t="shared" si="48"/>
        <v>1</v>
      </c>
    </row>
    <row r="208" spans="1:28" x14ac:dyDescent="0.25">
      <c r="A208" s="169">
        <v>199</v>
      </c>
      <c r="B208" s="118"/>
      <c r="C208" s="781"/>
      <c r="D208" s="120"/>
      <c r="E208" s="115"/>
      <c r="F208" s="152"/>
      <c r="G208" s="787" t="str">
        <f t="shared" si="47"/>
        <v/>
      </c>
      <c r="H208" s="41"/>
      <c r="I208" s="41"/>
      <c r="J208" s="160"/>
      <c r="K208" s="159"/>
      <c r="L208" s="40"/>
      <c r="M208" s="40"/>
      <c r="N208" s="160"/>
      <c r="O208" s="448" t="str">
        <f t="shared" si="37"/>
        <v/>
      </c>
      <c r="P208" s="196" t="str">
        <f>IF(OR($B208="",$C208="",$D208,$E208="",$F208="",$F208&gt;an_final,$AA208=FALSE),"",IF($G208="","",IF(OR($K208="X",$K208="x"),coef_grant*COORD_DID_NAT*$Z208/10000,IF(OR($L208="X",$L208="x"),coef_grant*UPT_DID_NAT*$Z208/10000,IF(OR($M208="X",$M208="x"),coef_grant*MANAG_DID_NAT*$Z208/10000,IF(OR($N208="X",$N208="x"),coef_grant2*MEMBRU_DID_NAT*$Z208/10000/$AB208,""))))))</f>
        <v/>
      </c>
      <c r="Q208" s="779"/>
      <c r="R208" s="151" t="str">
        <f t="shared" si="38"/>
        <v/>
      </c>
      <c r="S208" s="36" t="str">
        <f t="shared" si="39"/>
        <v/>
      </c>
      <c r="T208" s="36" t="str">
        <f t="shared" si="40"/>
        <v/>
      </c>
      <c r="U208" s="36" t="str">
        <f t="shared" si="41"/>
        <v/>
      </c>
      <c r="V208" s="36" t="str">
        <f t="shared" si="42"/>
        <v/>
      </c>
      <c r="W208" s="36" t="str">
        <f t="shared" si="43"/>
        <v/>
      </c>
      <c r="X208" s="36" t="str">
        <f t="shared" si="44"/>
        <v/>
      </c>
      <c r="Y208" s="166" t="str">
        <f t="shared" si="45"/>
        <v/>
      </c>
      <c r="Z208" s="168" t="str">
        <f>IF(OR($B208="",$C208="",$E208="",$F208&gt;an_final,$F208=""),"",$G208/VLOOKUP($F208,Euro!$A:$C,3,FALSE))</f>
        <v/>
      </c>
      <c r="AA208" s="435" t="b">
        <f t="shared" si="46"/>
        <v>0</v>
      </c>
      <c r="AB208" s="222">
        <f t="shared" si="48"/>
        <v>1</v>
      </c>
    </row>
    <row r="209" spans="1:28" x14ac:dyDescent="0.25">
      <c r="A209" s="169">
        <v>200</v>
      </c>
      <c r="B209" s="118"/>
      <c r="C209" s="781"/>
      <c r="D209" s="120"/>
      <c r="E209" s="115"/>
      <c r="F209" s="152"/>
      <c r="G209" s="787" t="str">
        <f t="shared" si="47"/>
        <v/>
      </c>
      <c r="H209" s="41"/>
      <c r="I209" s="41"/>
      <c r="J209" s="160"/>
      <c r="K209" s="159"/>
      <c r="L209" s="40"/>
      <c r="M209" s="40"/>
      <c r="N209" s="160"/>
      <c r="O209" s="448" t="str">
        <f t="shared" si="37"/>
        <v/>
      </c>
      <c r="P209" s="196" t="str">
        <f>IF(OR($B209="",$C209="",$D209,$E209="",$F209="",$F209&gt;an_final,$AA209=FALSE),"",IF($G209="","",IF(OR($K209="X",$K209="x"),coef_grant*COORD_DID_NAT*$Z209/10000,IF(OR($L209="X",$L209="x"),coef_grant*UPT_DID_NAT*$Z209/10000,IF(OR($M209="X",$M209="x"),coef_grant*MANAG_DID_NAT*$Z209/10000,IF(OR($N209="X",$N209="x"),coef_grant2*MEMBRU_DID_NAT*$Z209/10000/$AB209,""))))))</f>
        <v/>
      </c>
      <c r="Q209" s="779"/>
      <c r="R209" s="151" t="str">
        <f t="shared" si="38"/>
        <v/>
      </c>
      <c r="S209" s="36" t="str">
        <f t="shared" si="39"/>
        <v/>
      </c>
      <c r="T209" s="36" t="str">
        <f t="shared" si="40"/>
        <v/>
      </c>
      <c r="U209" s="36" t="str">
        <f t="shared" si="41"/>
        <v/>
      </c>
      <c r="V209" s="36" t="str">
        <f t="shared" si="42"/>
        <v/>
      </c>
      <c r="W209" s="36" t="str">
        <f t="shared" si="43"/>
        <v/>
      </c>
      <c r="X209" s="36" t="str">
        <f t="shared" si="44"/>
        <v/>
      </c>
      <c r="Y209" s="166" t="str">
        <f t="shared" si="45"/>
        <v/>
      </c>
      <c r="Z209" s="168" t="str">
        <f>IF(OR($B209="",$C209="",$E209="",$F209&gt;an_final,$F209=""),"",$G209/VLOOKUP($F209,Euro!$A:$C,3,FALSE))</f>
        <v/>
      </c>
      <c r="AA209" s="435" t="b">
        <f t="shared" si="46"/>
        <v>0</v>
      </c>
      <c r="AB209" s="222">
        <f t="shared" si="48"/>
        <v>1</v>
      </c>
    </row>
    <row r="210" spans="1:28" x14ac:dyDescent="0.25">
      <c r="A210" s="169">
        <v>201</v>
      </c>
      <c r="B210" s="118"/>
      <c r="C210" s="781"/>
      <c r="D210" s="120"/>
      <c r="E210" s="115"/>
      <c r="F210" s="152"/>
      <c r="G210" s="787" t="str">
        <f t="shared" si="47"/>
        <v/>
      </c>
      <c r="H210" s="41"/>
      <c r="I210" s="41"/>
      <c r="J210" s="160"/>
      <c r="K210" s="159"/>
      <c r="L210" s="40"/>
      <c r="M210" s="40"/>
      <c r="N210" s="160"/>
      <c r="O210" s="448" t="str">
        <f t="shared" si="37"/>
        <v/>
      </c>
      <c r="P210" s="196" t="str">
        <f>IF(OR($B210="",$C210="",$D210,$E210="",$F210="",$F210&gt;an_final,$AA210=FALSE),"",IF($G210="","",IF(OR($K210="X",$K210="x"),coef_grant*COORD_DID_NAT*$Z210/10000,IF(OR($L210="X",$L210="x"),coef_grant*UPT_DID_NAT*$Z210/10000,IF(OR($M210="X",$M210="x"),coef_grant*MANAG_DID_NAT*$Z210/10000,IF(OR($N210="X",$N210="x"),coef_grant2*MEMBRU_DID_NAT*$Z210/10000/$AB210,""))))))</f>
        <v/>
      </c>
      <c r="Q210" s="779"/>
      <c r="R210" s="151" t="str">
        <f t="shared" si="38"/>
        <v/>
      </c>
      <c r="S210" s="36" t="str">
        <f t="shared" si="39"/>
        <v/>
      </c>
      <c r="T210" s="36" t="str">
        <f t="shared" si="40"/>
        <v/>
      </c>
      <c r="U210" s="36" t="str">
        <f t="shared" si="41"/>
        <v/>
      </c>
      <c r="V210" s="36" t="str">
        <f t="shared" si="42"/>
        <v/>
      </c>
      <c r="W210" s="36" t="str">
        <f t="shared" si="43"/>
        <v/>
      </c>
      <c r="X210" s="36" t="str">
        <f t="shared" si="44"/>
        <v/>
      </c>
      <c r="Y210" s="166" t="str">
        <f t="shared" si="45"/>
        <v/>
      </c>
      <c r="Z210" s="168" t="str">
        <f>IF(OR($B210="",$C210="",$E210="",$F210&gt;an_final,$F210=""),"",$G210/VLOOKUP($F210,Euro!$A:$C,3,FALSE))</f>
        <v/>
      </c>
      <c r="AA210" s="435" t="b">
        <f t="shared" si="46"/>
        <v>0</v>
      </c>
      <c r="AB210" s="222">
        <f t="shared" si="48"/>
        <v>1</v>
      </c>
    </row>
    <row r="211" spans="1:28" x14ac:dyDescent="0.25">
      <c r="A211" s="169">
        <v>202</v>
      </c>
      <c r="B211" s="118"/>
      <c r="C211" s="781"/>
      <c r="D211" s="120"/>
      <c r="E211" s="115"/>
      <c r="F211" s="152"/>
      <c r="G211" s="787" t="str">
        <f t="shared" si="47"/>
        <v/>
      </c>
      <c r="H211" s="41"/>
      <c r="I211" s="41"/>
      <c r="J211" s="160"/>
      <c r="K211" s="159"/>
      <c r="L211" s="40"/>
      <c r="M211" s="40"/>
      <c r="N211" s="160"/>
      <c r="O211" s="448" t="str">
        <f t="shared" si="37"/>
        <v/>
      </c>
      <c r="P211" s="196" t="str">
        <f>IF(OR($B211="",$C211="",$D211,$E211="",$F211="",$F211&gt;an_final,$AA211=FALSE),"",IF($G211="","",IF(OR($K211="X",$K211="x"),coef_grant*COORD_DID_NAT*$Z211/10000,IF(OR($L211="X",$L211="x"),coef_grant*UPT_DID_NAT*$Z211/10000,IF(OR($M211="X",$M211="x"),coef_grant*MANAG_DID_NAT*$Z211/10000,IF(OR($N211="X",$N211="x"),coef_grant2*MEMBRU_DID_NAT*$Z211/10000/$AB211,""))))))</f>
        <v/>
      </c>
      <c r="Q211" s="779"/>
      <c r="R211" s="151" t="str">
        <f t="shared" si="38"/>
        <v/>
      </c>
      <c r="S211" s="36" t="str">
        <f t="shared" si="39"/>
        <v/>
      </c>
      <c r="T211" s="36" t="str">
        <f t="shared" si="40"/>
        <v/>
      </c>
      <c r="U211" s="36" t="str">
        <f t="shared" si="41"/>
        <v/>
      </c>
      <c r="V211" s="36" t="str">
        <f t="shared" si="42"/>
        <v/>
      </c>
      <c r="W211" s="36" t="str">
        <f t="shared" si="43"/>
        <v/>
      </c>
      <c r="X211" s="36" t="str">
        <f t="shared" si="44"/>
        <v/>
      </c>
      <c r="Y211" s="166" t="str">
        <f t="shared" si="45"/>
        <v/>
      </c>
      <c r="Z211" s="168" t="str">
        <f>IF(OR($B211="",$C211="",$E211="",$F211&gt;an_final,$F211=""),"",$G211/VLOOKUP($F211,Euro!$A:$C,3,FALSE))</f>
        <v/>
      </c>
      <c r="AA211" s="435" t="b">
        <f t="shared" si="46"/>
        <v>0</v>
      </c>
      <c r="AB211" s="222">
        <f t="shared" si="48"/>
        <v>1</v>
      </c>
    </row>
    <row r="212" spans="1:28" x14ac:dyDescent="0.25">
      <c r="A212" s="169">
        <v>203</v>
      </c>
      <c r="B212" s="118"/>
      <c r="C212" s="781"/>
      <c r="D212" s="120"/>
      <c r="E212" s="115"/>
      <c r="F212" s="152"/>
      <c r="G212" s="787" t="str">
        <f t="shared" si="47"/>
        <v/>
      </c>
      <c r="H212" s="41"/>
      <c r="I212" s="41"/>
      <c r="J212" s="160"/>
      <c r="K212" s="159"/>
      <c r="L212" s="40"/>
      <c r="M212" s="40"/>
      <c r="N212" s="160"/>
      <c r="O212" s="448" t="str">
        <f t="shared" si="37"/>
        <v/>
      </c>
      <c r="P212" s="196" t="str">
        <f>IF(OR($B212="",$C212="",$D212,$E212="",$F212="",$F212&gt;an_final,$AA212=FALSE),"",IF($G212="","",IF(OR($K212="X",$K212="x"),coef_grant*COORD_DID_NAT*$Z212/10000,IF(OR($L212="X",$L212="x"),coef_grant*UPT_DID_NAT*$Z212/10000,IF(OR($M212="X",$M212="x"),coef_grant*MANAG_DID_NAT*$Z212/10000,IF(OR($N212="X",$N212="x"),coef_grant2*MEMBRU_DID_NAT*$Z212/10000/$AB212,""))))))</f>
        <v/>
      </c>
      <c r="Q212" s="779"/>
      <c r="R212" s="151" t="str">
        <f t="shared" si="38"/>
        <v/>
      </c>
      <c r="S212" s="36" t="str">
        <f t="shared" si="39"/>
        <v/>
      </c>
      <c r="T212" s="36" t="str">
        <f t="shared" si="40"/>
        <v/>
      </c>
      <c r="U212" s="36" t="str">
        <f t="shared" si="41"/>
        <v/>
      </c>
      <c r="V212" s="36" t="str">
        <f t="shared" si="42"/>
        <v/>
      </c>
      <c r="W212" s="36" t="str">
        <f t="shared" si="43"/>
        <v/>
      </c>
      <c r="X212" s="36" t="str">
        <f t="shared" si="44"/>
        <v/>
      </c>
      <c r="Y212" s="166" t="str">
        <f t="shared" si="45"/>
        <v/>
      </c>
      <c r="Z212" s="168" t="str">
        <f>IF(OR($B212="",$C212="",$E212="",$F212&gt;an_final,$F212=""),"",$G212/VLOOKUP($F212,Euro!$A:$C,3,FALSE))</f>
        <v/>
      </c>
      <c r="AA212" s="435" t="b">
        <f t="shared" si="46"/>
        <v>0</v>
      </c>
      <c r="AB212" s="222">
        <f t="shared" si="48"/>
        <v>1</v>
      </c>
    </row>
    <row r="213" spans="1:28" x14ac:dyDescent="0.25">
      <c r="A213" s="169">
        <v>204</v>
      </c>
      <c r="B213" s="118"/>
      <c r="C213" s="781"/>
      <c r="D213" s="120"/>
      <c r="E213" s="115"/>
      <c r="F213" s="152"/>
      <c r="G213" s="787" t="str">
        <f t="shared" si="47"/>
        <v/>
      </c>
      <c r="H213" s="41"/>
      <c r="I213" s="41"/>
      <c r="J213" s="160"/>
      <c r="K213" s="159"/>
      <c r="L213" s="40"/>
      <c r="M213" s="40"/>
      <c r="N213" s="160"/>
      <c r="O213" s="448" t="str">
        <f t="shared" si="37"/>
        <v/>
      </c>
      <c r="P213" s="196" t="str">
        <f>IF(OR($B213="",$C213="",$D213,$E213="",$F213="",$F213&gt;an_final,$AA213=FALSE),"",IF($G213="","",IF(OR($K213="X",$K213="x"),coef_grant*COORD_DID_NAT*$Z213/10000,IF(OR($L213="X",$L213="x"),coef_grant*UPT_DID_NAT*$Z213/10000,IF(OR($M213="X",$M213="x"),coef_grant*MANAG_DID_NAT*$Z213/10000,IF(OR($N213="X",$N213="x"),coef_grant2*MEMBRU_DID_NAT*$Z213/10000/$AB213,""))))))</f>
        <v/>
      </c>
      <c r="Q213" s="779"/>
      <c r="R213" s="151" t="str">
        <f t="shared" si="38"/>
        <v/>
      </c>
      <c r="S213" s="36" t="str">
        <f t="shared" si="39"/>
        <v/>
      </c>
      <c r="T213" s="36" t="str">
        <f t="shared" si="40"/>
        <v/>
      </c>
      <c r="U213" s="36" t="str">
        <f t="shared" si="41"/>
        <v/>
      </c>
      <c r="V213" s="36" t="str">
        <f t="shared" si="42"/>
        <v/>
      </c>
      <c r="W213" s="36" t="str">
        <f t="shared" si="43"/>
        <v/>
      </c>
      <c r="X213" s="36" t="str">
        <f t="shared" si="44"/>
        <v/>
      </c>
      <c r="Y213" s="166" t="str">
        <f t="shared" si="45"/>
        <v/>
      </c>
      <c r="Z213" s="168" t="str">
        <f>IF(OR($B213="",$C213="",$E213="",$F213&gt;an_final,$F213=""),"",$G213/VLOOKUP($F213,Euro!$A:$C,3,FALSE))</f>
        <v/>
      </c>
      <c r="AA213" s="435" t="b">
        <f t="shared" si="46"/>
        <v>0</v>
      </c>
      <c r="AB213" s="222">
        <f t="shared" si="48"/>
        <v>1</v>
      </c>
    </row>
    <row r="214" spans="1:28" x14ac:dyDescent="0.25">
      <c r="A214" s="169">
        <v>205</v>
      </c>
      <c r="B214" s="118"/>
      <c r="C214" s="781"/>
      <c r="D214" s="120"/>
      <c r="E214" s="115"/>
      <c r="F214" s="152"/>
      <c r="G214" s="787" t="str">
        <f t="shared" si="47"/>
        <v/>
      </c>
      <c r="H214" s="41"/>
      <c r="I214" s="41"/>
      <c r="J214" s="160"/>
      <c r="K214" s="159"/>
      <c r="L214" s="40"/>
      <c r="M214" s="40"/>
      <c r="N214" s="160"/>
      <c r="O214" s="448" t="str">
        <f t="shared" si="37"/>
        <v/>
      </c>
      <c r="P214" s="196" t="str">
        <f>IF(OR($B214="",$C214="",$D214,$E214="",$F214="",$F214&gt;an_final,$AA214=FALSE),"",IF($G214="","",IF(OR($K214="X",$K214="x"),coef_grant*COORD_DID_NAT*$Z214/10000,IF(OR($L214="X",$L214="x"),coef_grant*UPT_DID_NAT*$Z214/10000,IF(OR($M214="X",$M214="x"),coef_grant*MANAG_DID_NAT*$Z214/10000,IF(OR($N214="X",$N214="x"),coef_grant2*MEMBRU_DID_NAT*$Z214/10000/$AB214,""))))))</f>
        <v/>
      </c>
      <c r="Q214" s="779"/>
      <c r="R214" s="151" t="str">
        <f t="shared" si="38"/>
        <v/>
      </c>
      <c r="S214" s="36" t="str">
        <f t="shared" si="39"/>
        <v/>
      </c>
      <c r="T214" s="36" t="str">
        <f t="shared" si="40"/>
        <v/>
      </c>
      <c r="U214" s="36" t="str">
        <f t="shared" si="41"/>
        <v/>
      </c>
      <c r="V214" s="36" t="str">
        <f t="shared" si="42"/>
        <v/>
      </c>
      <c r="W214" s="36" t="str">
        <f t="shared" si="43"/>
        <v/>
      </c>
      <c r="X214" s="36" t="str">
        <f t="shared" si="44"/>
        <v/>
      </c>
      <c r="Y214" s="166" t="str">
        <f t="shared" si="45"/>
        <v/>
      </c>
      <c r="Z214" s="168" t="str">
        <f>IF(OR($B214="",$C214="",$E214="",$F214&gt;an_final,$F214=""),"",$G214/VLOOKUP($F214,Euro!$A:$C,3,FALSE))</f>
        <v/>
      </c>
      <c r="AA214" s="435" t="b">
        <f t="shared" si="46"/>
        <v>0</v>
      </c>
      <c r="AB214" s="222">
        <f t="shared" si="48"/>
        <v>1</v>
      </c>
    </row>
    <row r="215" spans="1:28" x14ac:dyDescent="0.25">
      <c r="A215" s="169">
        <v>206</v>
      </c>
      <c r="B215" s="118"/>
      <c r="C215" s="781"/>
      <c r="D215" s="120"/>
      <c r="E215" s="115"/>
      <c r="F215" s="152"/>
      <c r="G215" s="787" t="str">
        <f t="shared" si="47"/>
        <v/>
      </c>
      <c r="H215" s="41"/>
      <c r="I215" s="41"/>
      <c r="J215" s="160"/>
      <c r="K215" s="159"/>
      <c r="L215" s="40"/>
      <c r="M215" s="40"/>
      <c r="N215" s="160"/>
      <c r="O215" s="448" t="str">
        <f t="shared" si="37"/>
        <v/>
      </c>
      <c r="P215" s="196" t="str">
        <f>IF(OR($B215="",$C215="",$D215,$E215="",$F215="",$F215&gt;an_final,$AA215=FALSE),"",IF($G215="","",IF(OR($K215="X",$K215="x"),coef_grant*COORD_DID_NAT*$Z215/10000,IF(OR($L215="X",$L215="x"),coef_grant*UPT_DID_NAT*$Z215/10000,IF(OR($M215="X",$M215="x"),coef_grant*MANAG_DID_NAT*$Z215/10000,IF(OR($N215="X",$N215="x"),coef_grant2*MEMBRU_DID_NAT*$Z215/10000/$AB215,""))))))</f>
        <v/>
      </c>
      <c r="Q215" s="779"/>
      <c r="R215" s="151" t="str">
        <f t="shared" si="38"/>
        <v/>
      </c>
      <c r="S215" s="36" t="str">
        <f t="shared" si="39"/>
        <v/>
      </c>
      <c r="T215" s="36" t="str">
        <f t="shared" si="40"/>
        <v/>
      </c>
      <c r="U215" s="36" t="str">
        <f t="shared" si="41"/>
        <v/>
      </c>
      <c r="V215" s="36" t="str">
        <f t="shared" si="42"/>
        <v/>
      </c>
      <c r="W215" s="36" t="str">
        <f t="shared" si="43"/>
        <v/>
      </c>
      <c r="X215" s="36" t="str">
        <f t="shared" si="44"/>
        <v/>
      </c>
      <c r="Y215" s="166" t="str">
        <f t="shared" si="45"/>
        <v/>
      </c>
      <c r="Z215" s="168" t="str">
        <f>IF(OR($B215="",$C215="",$E215="",$F215&gt;an_final,$F215=""),"",$G215/VLOOKUP($F215,Euro!$A:$C,3,FALSE))</f>
        <v/>
      </c>
      <c r="AA215" s="435" t="b">
        <f t="shared" si="46"/>
        <v>0</v>
      </c>
      <c r="AB215" s="222">
        <f t="shared" si="48"/>
        <v>1</v>
      </c>
    </row>
    <row r="216" spans="1:28" x14ac:dyDescent="0.25">
      <c r="A216" s="169">
        <v>207</v>
      </c>
      <c r="B216" s="118"/>
      <c r="C216" s="781"/>
      <c r="D216" s="120"/>
      <c r="E216" s="115"/>
      <c r="F216" s="152"/>
      <c r="G216" s="787" t="str">
        <f t="shared" si="47"/>
        <v/>
      </c>
      <c r="H216" s="41"/>
      <c r="I216" s="41"/>
      <c r="J216" s="160"/>
      <c r="K216" s="159"/>
      <c r="L216" s="40"/>
      <c r="M216" s="40"/>
      <c r="N216" s="160"/>
      <c r="O216" s="448" t="str">
        <f t="shared" si="37"/>
        <v/>
      </c>
      <c r="P216" s="196" t="str">
        <f>IF(OR($B216="",$C216="",$D216,$E216="",$F216="",$F216&gt;an_final,$AA216=FALSE),"",IF($G216="","",IF(OR($K216="X",$K216="x"),coef_grant*COORD_DID_NAT*$Z216/10000,IF(OR($L216="X",$L216="x"),coef_grant*UPT_DID_NAT*$Z216/10000,IF(OR($M216="X",$M216="x"),coef_grant*MANAG_DID_NAT*$Z216/10000,IF(OR($N216="X",$N216="x"),coef_grant2*MEMBRU_DID_NAT*$Z216/10000/$AB216,""))))))</f>
        <v/>
      </c>
      <c r="Q216" s="779"/>
      <c r="R216" s="151" t="str">
        <f t="shared" si="38"/>
        <v/>
      </c>
      <c r="S216" s="36" t="str">
        <f t="shared" si="39"/>
        <v/>
      </c>
      <c r="T216" s="36" t="str">
        <f t="shared" si="40"/>
        <v/>
      </c>
      <c r="U216" s="36" t="str">
        <f t="shared" si="41"/>
        <v/>
      </c>
      <c r="V216" s="36" t="str">
        <f t="shared" si="42"/>
        <v/>
      </c>
      <c r="W216" s="36" t="str">
        <f t="shared" si="43"/>
        <v/>
      </c>
      <c r="X216" s="36" t="str">
        <f t="shared" si="44"/>
        <v/>
      </c>
      <c r="Y216" s="166" t="str">
        <f t="shared" si="45"/>
        <v/>
      </c>
      <c r="Z216" s="168" t="str">
        <f>IF(OR($B216="",$C216="",$E216="",$F216&gt;an_final,$F216=""),"",$G216/VLOOKUP($F216,Euro!$A:$C,3,FALSE))</f>
        <v/>
      </c>
      <c r="AA216" s="435" t="b">
        <f t="shared" si="46"/>
        <v>0</v>
      </c>
      <c r="AB216" s="222">
        <f t="shared" si="48"/>
        <v>1</v>
      </c>
    </row>
    <row r="217" spans="1:28" x14ac:dyDescent="0.25">
      <c r="A217" s="169">
        <v>208</v>
      </c>
      <c r="B217" s="118"/>
      <c r="C217" s="781"/>
      <c r="D217" s="120"/>
      <c r="E217" s="115"/>
      <c r="F217" s="152"/>
      <c r="G217" s="787" t="str">
        <f t="shared" si="47"/>
        <v/>
      </c>
      <c r="H217" s="41"/>
      <c r="I217" s="41"/>
      <c r="J217" s="160"/>
      <c r="K217" s="159"/>
      <c r="L217" s="40"/>
      <c r="M217" s="40"/>
      <c r="N217" s="160"/>
      <c r="O217" s="448" t="str">
        <f t="shared" si="37"/>
        <v/>
      </c>
      <c r="P217" s="196" t="str">
        <f>IF(OR($B217="",$C217="",$D217,$E217="",$F217="",$F217&gt;an_final,$AA217=FALSE),"",IF($G217="","",IF(OR($K217="X",$K217="x"),coef_grant*COORD_DID_NAT*$Z217/10000,IF(OR($L217="X",$L217="x"),coef_grant*UPT_DID_NAT*$Z217/10000,IF(OR($M217="X",$M217="x"),coef_grant*MANAG_DID_NAT*$Z217/10000,IF(OR($N217="X",$N217="x"),coef_grant2*MEMBRU_DID_NAT*$Z217/10000/$AB217,""))))))</f>
        <v/>
      </c>
      <c r="Q217" s="779"/>
      <c r="R217" s="151" t="str">
        <f t="shared" si="38"/>
        <v/>
      </c>
      <c r="S217" s="36" t="str">
        <f t="shared" si="39"/>
        <v/>
      </c>
      <c r="T217" s="36" t="str">
        <f t="shared" si="40"/>
        <v/>
      </c>
      <c r="U217" s="36" t="str">
        <f t="shared" si="41"/>
        <v/>
      </c>
      <c r="V217" s="36" t="str">
        <f t="shared" si="42"/>
        <v/>
      </c>
      <c r="W217" s="36" t="str">
        <f t="shared" si="43"/>
        <v/>
      </c>
      <c r="X217" s="36" t="str">
        <f t="shared" si="44"/>
        <v/>
      </c>
      <c r="Y217" s="166" t="str">
        <f t="shared" si="45"/>
        <v/>
      </c>
      <c r="Z217" s="168" t="str">
        <f>IF(OR($B217="",$C217="",$E217="",$F217&gt;an_final,$F217=""),"",$G217/VLOOKUP($F217,Euro!$A:$C,3,FALSE))</f>
        <v/>
      </c>
      <c r="AA217" s="435" t="b">
        <f t="shared" si="46"/>
        <v>0</v>
      </c>
      <c r="AB217" s="222">
        <f t="shared" si="48"/>
        <v>1</v>
      </c>
    </row>
    <row r="218" spans="1:28" x14ac:dyDescent="0.25">
      <c r="A218" s="169">
        <v>209</v>
      </c>
      <c r="B218" s="118"/>
      <c r="C218" s="781"/>
      <c r="D218" s="120"/>
      <c r="E218" s="115"/>
      <c r="F218" s="152"/>
      <c r="G218" s="787" t="str">
        <f t="shared" si="47"/>
        <v/>
      </c>
      <c r="H218" s="41"/>
      <c r="I218" s="41"/>
      <c r="J218" s="160"/>
      <c r="K218" s="159"/>
      <c r="L218" s="40"/>
      <c r="M218" s="40"/>
      <c r="N218" s="160"/>
      <c r="O218" s="448" t="str">
        <f t="shared" si="37"/>
        <v/>
      </c>
      <c r="P218" s="196" t="str">
        <f>IF(OR($B218="",$C218="",$D218,$E218="",$F218="",$F218&gt;an_final,$AA218=FALSE),"",IF($G218="","",IF(OR($K218="X",$K218="x"),coef_grant*COORD_DID_NAT*$Z218/10000,IF(OR($L218="X",$L218="x"),coef_grant*UPT_DID_NAT*$Z218/10000,IF(OR($M218="X",$M218="x"),coef_grant*MANAG_DID_NAT*$Z218/10000,IF(OR($N218="X",$N218="x"),coef_grant2*MEMBRU_DID_NAT*$Z218/10000/$AB218,""))))))</f>
        <v/>
      </c>
      <c r="Q218" s="779"/>
      <c r="R218" s="151" t="str">
        <f t="shared" si="38"/>
        <v/>
      </c>
      <c r="S218" s="36" t="str">
        <f t="shared" si="39"/>
        <v/>
      </c>
      <c r="T218" s="36" t="str">
        <f t="shared" si="40"/>
        <v/>
      </c>
      <c r="U218" s="36" t="str">
        <f t="shared" si="41"/>
        <v/>
      </c>
      <c r="V218" s="36" t="str">
        <f t="shared" si="42"/>
        <v/>
      </c>
      <c r="W218" s="36" t="str">
        <f t="shared" si="43"/>
        <v/>
      </c>
      <c r="X218" s="36" t="str">
        <f t="shared" si="44"/>
        <v/>
      </c>
      <c r="Y218" s="166" t="str">
        <f t="shared" si="45"/>
        <v/>
      </c>
      <c r="Z218" s="168" t="str">
        <f>IF(OR($B218="",$C218="",$E218="",$F218&gt;an_final,$F218=""),"",$G218/VLOOKUP($F218,Euro!$A:$C,3,FALSE))</f>
        <v/>
      </c>
      <c r="AA218" s="435" t="b">
        <f t="shared" si="46"/>
        <v>0</v>
      </c>
      <c r="AB218" s="222">
        <f t="shared" si="48"/>
        <v>1</v>
      </c>
    </row>
    <row r="219" spans="1:28" x14ac:dyDescent="0.25">
      <c r="A219" s="169">
        <v>210</v>
      </c>
      <c r="B219" s="118"/>
      <c r="C219" s="781"/>
      <c r="D219" s="120"/>
      <c r="E219" s="115"/>
      <c r="F219" s="152"/>
      <c r="G219" s="787" t="str">
        <f t="shared" si="47"/>
        <v/>
      </c>
      <c r="H219" s="41"/>
      <c r="I219" s="41"/>
      <c r="J219" s="160"/>
      <c r="K219" s="159"/>
      <c r="L219" s="40"/>
      <c r="M219" s="40"/>
      <c r="N219" s="160"/>
      <c r="O219" s="448" t="str">
        <f t="shared" si="37"/>
        <v/>
      </c>
      <c r="P219" s="196" t="str">
        <f>IF(OR($B219="",$C219="",$D219,$E219="",$F219="",$F219&gt;an_final,$AA219=FALSE),"",IF($G219="","",IF(OR($K219="X",$K219="x"),coef_grant*COORD_DID_NAT*$Z219/10000,IF(OR($L219="X",$L219="x"),coef_grant*UPT_DID_NAT*$Z219/10000,IF(OR($M219="X",$M219="x"),coef_grant*MANAG_DID_NAT*$Z219/10000,IF(OR($N219="X",$N219="x"),coef_grant2*MEMBRU_DID_NAT*$Z219/10000/$AB219,""))))))</f>
        <v/>
      </c>
      <c r="Q219" s="779"/>
      <c r="R219" s="151" t="str">
        <f t="shared" si="38"/>
        <v/>
      </c>
      <c r="S219" s="36" t="str">
        <f t="shared" si="39"/>
        <v/>
      </c>
      <c r="T219" s="36" t="str">
        <f t="shared" si="40"/>
        <v/>
      </c>
      <c r="U219" s="36" t="str">
        <f t="shared" si="41"/>
        <v/>
      </c>
      <c r="V219" s="36" t="str">
        <f t="shared" si="42"/>
        <v/>
      </c>
      <c r="W219" s="36" t="str">
        <f t="shared" si="43"/>
        <v/>
      </c>
      <c r="X219" s="36" t="str">
        <f t="shared" si="44"/>
        <v/>
      </c>
      <c r="Y219" s="166" t="str">
        <f t="shared" si="45"/>
        <v/>
      </c>
      <c r="Z219" s="168" t="str">
        <f>IF(OR($B219="",$C219="",$E219="",$F219&gt;an_final,$F219=""),"",$G219/VLOOKUP($F219,Euro!$A:$C,3,FALSE))</f>
        <v/>
      </c>
      <c r="AA219" s="435" t="b">
        <f t="shared" si="46"/>
        <v>0</v>
      </c>
      <c r="AB219" s="222">
        <f t="shared" si="48"/>
        <v>1</v>
      </c>
    </row>
    <row r="220" spans="1:28" x14ac:dyDescent="0.25">
      <c r="A220" s="169">
        <v>211</v>
      </c>
      <c r="B220" s="118"/>
      <c r="C220" s="781"/>
      <c r="D220" s="120"/>
      <c r="E220" s="115"/>
      <c r="F220" s="152"/>
      <c r="G220" s="787" t="str">
        <f t="shared" si="47"/>
        <v/>
      </c>
      <c r="H220" s="41"/>
      <c r="I220" s="41"/>
      <c r="J220" s="160"/>
      <c r="K220" s="159"/>
      <c r="L220" s="40"/>
      <c r="M220" s="40"/>
      <c r="N220" s="160"/>
      <c r="O220" s="448" t="str">
        <f t="shared" si="37"/>
        <v/>
      </c>
      <c r="P220" s="196" t="str">
        <f>IF(OR($B220="",$C220="",$D220,$E220="",$F220="",$F220&gt;an_final,$AA220=FALSE),"",IF($G220="","",IF(OR($K220="X",$K220="x"),coef_grant*COORD_DID_NAT*$Z220/10000,IF(OR($L220="X",$L220="x"),coef_grant*UPT_DID_NAT*$Z220/10000,IF(OR($M220="X",$M220="x"),coef_grant*MANAG_DID_NAT*$Z220/10000,IF(OR($N220="X",$N220="x"),coef_grant2*MEMBRU_DID_NAT*$Z220/10000/$AB220,""))))))</f>
        <v/>
      </c>
      <c r="Q220" s="779"/>
      <c r="R220" s="151" t="str">
        <f t="shared" si="38"/>
        <v/>
      </c>
      <c r="S220" s="36" t="str">
        <f t="shared" si="39"/>
        <v/>
      </c>
      <c r="T220" s="36" t="str">
        <f t="shared" si="40"/>
        <v/>
      </c>
      <c r="U220" s="36" t="str">
        <f t="shared" si="41"/>
        <v/>
      </c>
      <c r="V220" s="36" t="str">
        <f t="shared" si="42"/>
        <v/>
      </c>
      <c r="W220" s="36" t="str">
        <f t="shared" si="43"/>
        <v/>
      </c>
      <c r="X220" s="36" t="str">
        <f t="shared" si="44"/>
        <v/>
      </c>
      <c r="Y220" s="166" t="str">
        <f t="shared" si="45"/>
        <v/>
      </c>
      <c r="Z220" s="168" t="str">
        <f>IF(OR($B220="",$C220="",$E220="",$F220&gt;an_final,$F220=""),"",$G220/VLOOKUP($F220,Euro!$A:$C,3,FALSE))</f>
        <v/>
      </c>
      <c r="AA220" s="435" t="b">
        <f t="shared" si="46"/>
        <v>0</v>
      </c>
      <c r="AB220" s="222">
        <f t="shared" si="48"/>
        <v>1</v>
      </c>
    </row>
    <row r="221" spans="1:28" x14ac:dyDescent="0.25">
      <c r="A221" s="169">
        <v>212</v>
      </c>
      <c r="B221" s="118"/>
      <c r="C221" s="781"/>
      <c r="D221" s="120"/>
      <c r="E221" s="115"/>
      <c r="F221" s="152"/>
      <c r="G221" s="787" t="str">
        <f t="shared" si="47"/>
        <v/>
      </c>
      <c r="H221" s="41"/>
      <c r="I221" s="41"/>
      <c r="J221" s="160"/>
      <c r="K221" s="159"/>
      <c r="L221" s="40"/>
      <c r="M221" s="40"/>
      <c r="N221" s="160"/>
      <c r="O221" s="448" t="str">
        <f t="shared" si="37"/>
        <v/>
      </c>
      <c r="P221" s="196" t="str">
        <f>IF(OR($B221="",$C221="",$D221,$E221="",$F221="",$F221&gt;an_final,$AA221=FALSE),"",IF($G221="","",IF(OR($K221="X",$K221="x"),coef_grant*COORD_DID_NAT*$Z221/10000,IF(OR($L221="X",$L221="x"),coef_grant*UPT_DID_NAT*$Z221/10000,IF(OR($M221="X",$M221="x"),coef_grant*MANAG_DID_NAT*$Z221/10000,IF(OR($N221="X",$N221="x"),coef_grant2*MEMBRU_DID_NAT*$Z221/10000/$AB221,""))))))</f>
        <v/>
      </c>
      <c r="Q221" s="779"/>
      <c r="R221" s="151" t="str">
        <f t="shared" si="38"/>
        <v/>
      </c>
      <c r="S221" s="36" t="str">
        <f t="shared" si="39"/>
        <v/>
      </c>
      <c r="T221" s="36" t="str">
        <f t="shared" si="40"/>
        <v/>
      </c>
      <c r="U221" s="36" t="str">
        <f t="shared" si="41"/>
        <v/>
      </c>
      <c r="V221" s="36" t="str">
        <f t="shared" si="42"/>
        <v/>
      </c>
      <c r="W221" s="36" t="str">
        <f t="shared" si="43"/>
        <v/>
      </c>
      <c r="X221" s="36" t="str">
        <f t="shared" si="44"/>
        <v/>
      </c>
      <c r="Y221" s="166" t="str">
        <f t="shared" si="45"/>
        <v/>
      </c>
      <c r="Z221" s="168" t="str">
        <f>IF(OR($B221="",$C221="",$E221="",$F221&gt;an_final,$F221=""),"",$G221/VLOOKUP($F221,Euro!$A:$C,3,FALSE))</f>
        <v/>
      </c>
      <c r="AA221" s="435" t="b">
        <f t="shared" si="46"/>
        <v>0</v>
      </c>
      <c r="AB221" s="222">
        <f t="shared" si="48"/>
        <v>1</v>
      </c>
    </row>
    <row r="222" spans="1:28" x14ac:dyDescent="0.25">
      <c r="A222" s="169">
        <v>213</v>
      </c>
      <c r="B222" s="118"/>
      <c r="C222" s="781"/>
      <c r="D222" s="120"/>
      <c r="E222" s="115"/>
      <c r="F222" s="152"/>
      <c r="G222" s="787" t="str">
        <f t="shared" si="47"/>
        <v/>
      </c>
      <c r="H222" s="41"/>
      <c r="I222" s="41"/>
      <c r="J222" s="160"/>
      <c r="K222" s="159"/>
      <c r="L222" s="40"/>
      <c r="M222" s="40"/>
      <c r="N222" s="160"/>
      <c r="O222" s="448" t="str">
        <f t="shared" si="37"/>
        <v/>
      </c>
      <c r="P222" s="196" t="str">
        <f>IF(OR($B222="",$C222="",$D222,$E222="",$F222="",$F222&gt;an_final,$AA222=FALSE),"",IF($G222="","",IF(OR($K222="X",$K222="x"),coef_grant*COORD_DID_NAT*$Z222/10000,IF(OR($L222="X",$L222="x"),coef_grant*UPT_DID_NAT*$Z222/10000,IF(OR($M222="X",$M222="x"),coef_grant*MANAG_DID_NAT*$Z222/10000,IF(OR($N222="X",$N222="x"),coef_grant2*MEMBRU_DID_NAT*$Z222/10000/$AB222,""))))))</f>
        <v/>
      </c>
      <c r="Q222" s="779"/>
      <c r="R222" s="151" t="str">
        <f t="shared" si="38"/>
        <v/>
      </c>
      <c r="S222" s="36" t="str">
        <f t="shared" si="39"/>
        <v/>
      </c>
      <c r="T222" s="36" t="str">
        <f t="shared" si="40"/>
        <v/>
      </c>
      <c r="U222" s="36" t="str">
        <f t="shared" si="41"/>
        <v/>
      </c>
      <c r="V222" s="36" t="str">
        <f t="shared" si="42"/>
        <v/>
      </c>
      <c r="W222" s="36" t="str">
        <f t="shared" si="43"/>
        <v/>
      </c>
      <c r="X222" s="36" t="str">
        <f t="shared" si="44"/>
        <v/>
      </c>
      <c r="Y222" s="166" t="str">
        <f t="shared" si="45"/>
        <v/>
      </c>
      <c r="Z222" s="168" t="str">
        <f>IF(OR($B222="",$C222="",$E222="",$F222&gt;an_final,$F222=""),"",$G222/VLOOKUP($F222,Euro!$A:$C,3,FALSE))</f>
        <v/>
      </c>
      <c r="AA222" s="435" t="b">
        <f t="shared" si="46"/>
        <v>0</v>
      </c>
      <c r="AB222" s="222">
        <f t="shared" si="48"/>
        <v>1</v>
      </c>
    </row>
    <row r="223" spans="1:28" x14ac:dyDescent="0.25">
      <c r="A223" s="169">
        <v>214</v>
      </c>
      <c r="B223" s="118"/>
      <c r="C223" s="781"/>
      <c r="D223" s="120"/>
      <c r="E223" s="115"/>
      <c r="F223" s="152"/>
      <c r="G223" s="787" t="str">
        <f t="shared" si="47"/>
        <v/>
      </c>
      <c r="H223" s="41"/>
      <c r="I223" s="41"/>
      <c r="J223" s="160"/>
      <c r="K223" s="159"/>
      <c r="L223" s="40"/>
      <c r="M223" s="40"/>
      <c r="N223" s="160"/>
      <c r="O223" s="448" t="str">
        <f t="shared" si="37"/>
        <v/>
      </c>
      <c r="P223" s="196" t="str">
        <f>IF(OR($B223="",$C223="",$D223,$E223="",$F223="",$F223&gt;an_final,$AA223=FALSE),"",IF($G223="","",IF(OR($K223="X",$K223="x"),coef_grant*COORD_DID_NAT*$Z223/10000,IF(OR($L223="X",$L223="x"),coef_grant*UPT_DID_NAT*$Z223/10000,IF(OR($M223="X",$M223="x"),coef_grant*MANAG_DID_NAT*$Z223/10000,IF(OR($N223="X",$N223="x"),coef_grant2*MEMBRU_DID_NAT*$Z223/10000/$AB223,""))))))</f>
        <v/>
      </c>
      <c r="Q223" s="779"/>
      <c r="R223" s="151" t="str">
        <f t="shared" si="38"/>
        <v/>
      </c>
      <c r="S223" s="36" t="str">
        <f t="shared" si="39"/>
        <v/>
      </c>
      <c r="T223" s="36" t="str">
        <f t="shared" si="40"/>
        <v/>
      </c>
      <c r="U223" s="36" t="str">
        <f t="shared" si="41"/>
        <v/>
      </c>
      <c r="V223" s="36" t="str">
        <f t="shared" si="42"/>
        <v/>
      </c>
      <c r="W223" s="36" t="str">
        <f t="shared" si="43"/>
        <v/>
      </c>
      <c r="X223" s="36" t="str">
        <f t="shared" si="44"/>
        <v/>
      </c>
      <c r="Y223" s="166" t="str">
        <f t="shared" si="45"/>
        <v/>
      </c>
      <c r="Z223" s="168" t="str">
        <f>IF(OR($B223="",$C223="",$E223="",$F223&gt;an_final,$F223=""),"",$G223/VLOOKUP($F223,Euro!$A:$C,3,FALSE))</f>
        <v/>
      </c>
      <c r="AA223" s="435" t="b">
        <f t="shared" si="46"/>
        <v>0</v>
      </c>
      <c r="AB223" s="222">
        <f t="shared" si="48"/>
        <v>1</v>
      </c>
    </row>
    <row r="224" spans="1:28" x14ac:dyDescent="0.25">
      <c r="A224" s="169">
        <v>215</v>
      </c>
      <c r="B224" s="118"/>
      <c r="C224" s="781"/>
      <c r="D224" s="120"/>
      <c r="E224" s="115"/>
      <c r="F224" s="152"/>
      <c r="G224" s="787" t="str">
        <f t="shared" si="47"/>
        <v/>
      </c>
      <c r="H224" s="41"/>
      <c r="I224" s="41"/>
      <c r="J224" s="160"/>
      <c r="K224" s="159"/>
      <c r="L224" s="40"/>
      <c r="M224" s="40"/>
      <c r="N224" s="160"/>
      <c r="O224" s="448" t="str">
        <f t="shared" si="37"/>
        <v/>
      </c>
      <c r="P224" s="196" t="str">
        <f>IF(OR($B224="",$C224="",$D224,$E224="",$F224="",$F224&gt;an_final,$AA224=FALSE),"",IF($G224="","",IF(OR($K224="X",$K224="x"),coef_grant*COORD_DID_NAT*$Z224/10000,IF(OR($L224="X",$L224="x"),coef_grant*UPT_DID_NAT*$Z224/10000,IF(OR($M224="X",$M224="x"),coef_grant*MANAG_DID_NAT*$Z224/10000,IF(OR($N224="X",$N224="x"),coef_grant2*MEMBRU_DID_NAT*$Z224/10000/$AB224,""))))))</f>
        <v/>
      </c>
      <c r="Q224" s="779"/>
      <c r="R224" s="151" t="str">
        <f t="shared" si="38"/>
        <v/>
      </c>
      <c r="S224" s="36" t="str">
        <f t="shared" si="39"/>
        <v/>
      </c>
      <c r="T224" s="36" t="str">
        <f t="shared" si="40"/>
        <v/>
      </c>
      <c r="U224" s="36" t="str">
        <f t="shared" si="41"/>
        <v/>
      </c>
      <c r="V224" s="36" t="str">
        <f t="shared" si="42"/>
        <v/>
      </c>
      <c r="W224" s="36" t="str">
        <f t="shared" si="43"/>
        <v/>
      </c>
      <c r="X224" s="36" t="str">
        <f t="shared" si="44"/>
        <v/>
      </c>
      <c r="Y224" s="166" t="str">
        <f t="shared" si="45"/>
        <v/>
      </c>
      <c r="Z224" s="168" t="str">
        <f>IF(OR($B224="",$C224="",$E224="",$F224&gt;an_final,$F224=""),"",$G224/VLOOKUP($F224,Euro!$A:$C,3,FALSE))</f>
        <v/>
      </c>
      <c r="AA224" s="435" t="b">
        <f t="shared" si="46"/>
        <v>0</v>
      </c>
      <c r="AB224" s="222">
        <f t="shared" si="48"/>
        <v>1</v>
      </c>
    </row>
    <row r="225" spans="1:28" x14ac:dyDescent="0.25">
      <c r="A225" s="169">
        <v>216</v>
      </c>
      <c r="B225" s="118"/>
      <c r="C225" s="781"/>
      <c r="D225" s="120"/>
      <c r="E225" s="115"/>
      <c r="F225" s="152"/>
      <c r="G225" s="787" t="str">
        <f t="shared" si="47"/>
        <v/>
      </c>
      <c r="H225" s="41"/>
      <c r="I225" s="41"/>
      <c r="J225" s="160"/>
      <c r="K225" s="159"/>
      <c r="L225" s="40"/>
      <c r="M225" s="40"/>
      <c r="N225" s="160"/>
      <c r="O225" s="448" t="str">
        <f t="shared" si="37"/>
        <v/>
      </c>
      <c r="P225" s="196" t="str">
        <f>IF(OR($B225="",$C225="",$D225,$E225="",$F225="",$F225&gt;an_final,$AA225=FALSE),"",IF($G225="","",IF(OR($K225="X",$K225="x"),coef_grant*COORD_DID_NAT*$Z225/10000,IF(OR($L225="X",$L225="x"),coef_grant*UPT_DID_NAT*$Z225/10000,IF(OR($M225="X",$M225="x"),coef_grant*MANAG_DID_NAT*$Z225/10000,IF(OR($N225="X",$N225="x"),coef_grant2*MEMBRU_DID_NAT*$Z225/10000/$AB225,""))))))</f>
        <v/>
      </c>
      <c r="Q225" s="779"/>
      <c r="R225" s="151" t="str">
        <f t="shared" si="38"/>
        <v/>
      </c>
      <c r="S225" s="36" t="str">
        <f t="shared" si="39"/>
        <v/>
      </c>
      <c r="T225" s="36" t="str">
        <f t="shared" si="40"/>
        <v/>
      </c>
      <c r="U225" s="36" t="str">
        <f t="shared" si="41"/>
        <v/>
      </c>
      <c r="V225" s="36" t="str">
        <f t="shared" si="42"/>
        <v/>
      </c>
      <c r="W225" s="36" t="str">
        <f t="shared" si="43"/>
        <v/>
      </c>
      <c r="X225" s="36" t="str">
        <f t="shared" si="44"/>
        <v/>
      </c>
      <c r="Y225" s="166" t="str">
        <f t="shared" si="45"/>
        <v/>
      </c>
      <c r="Z225" s="168" t="str">
        <f>IF(OR($B225="",$C225="",$E225="",$F225&gt;an_final,$F225=""),"",$G225/VLOOKUP($F225,Euro!$A:$C,3,FALSE))</f>
        <v/>
      </c>
      <c r="AA225" s="435" t="b">
        <f t="shared" si="46"/>
        <v>0</v>
      </c>
      <c r="AB225" s="222">
        <f t="shared" si="48"/>
        <v>1</v>
      </c>
    </row>
    <row r="226" spans="1:28" x14ac:dyDescent="0.25">
      <c r="A226" s="169">
        <v>217</v>
      </c>
      <c r="B226" s="118"/>
      <c r="C226" s="781"/>
      <c r="D226" s="120"/>
      <c r="E226" s="115"/>
      <c r="F226" s="152"/>
      <c r="G226" s="787" t="str">
        <f t="shared" si="47"/>
        <v/>
      </c>
      <c r="H226" s="41"/>
      <c r="I226" s="41"/>
      <c r="J226" s="160"/>
      <c r="K226" s="159"/>
      <c r="L226" s="40"/>
      <c r="M226" s="40"/>
      <c r="N226" s="160"/>
      <c r="O226" s="448" t="str">
        <f t="shared" si="37"/>
        <v/>
      </c>
      <c r="P226" s="196" t="str">
        <f>IF(OR($B226="",$C226="",$D226,$E226="",$F226="",$F226&gt;an_final,$AA226=FALSE),"",IF($G226="","",IF(OR($K226="X",$K226="x"),coef_grant*COORD_DID_NAT*$Z226/10000,IF(OR($L226="X",$L226="x"),coef_grant*UPT_DID_NAT*$Z226/10000,IF(OR($M226="X",$M226="x"),coef_grant*MANAG_DID_NAT*$Z226/10000,IF(OR($N226="X",$N226="x"),coef_grant2*MEMBRU_DID_NAT*$Z226/10000/$AB226,""))))))</f>
        <v/>
      </c>
      <c r="Q226" s="779"/>
      <c r="R226" s="151" t="str">
        <f t="shared" si="38"/>
        <v/>
      </c>
      <c r="S226" s="36" t="str">
        <f t="shared" si="39"/>
        <v/>
      </c>
      <c r="T226" s="36" t="str">
        <f t="shared" si="40"/>
        <v/>
      </c>
      <c r="U226" s="36" t="str">
        <f t="shared" si="41"/>
        <v/>
      </c>
      <c r="V226" s="36" t="str">
        <f t="shared" si="42"/>
        <v/>
      </c>
      <c r="W226" s="36" t="str">
        <f t="shared" si="43"/>
        <v/>
      </c>
      <c r="X226" s="36" t="str">
        <f t="shared" si="44"/>
        <v/>
      </c>
      <c r="Y226" s="166" t="str">
        <f t="shared" si="45"/>
        <v/>
      </c>
      <c r="Z226" s="168" t="str">
        <f>IF(OR($B226="",$C226="",$E226="",$F226&gt;an_final,$F226=""),"",$G226/VLOOKUP($F226,Euro!$A:$C,3,FALSE))</f>
        <v/>
      </c>
      <c r="AA226" s="435" t="b">
        <f t="shared" si="46"/>
        <v>0</v>
      </c>
      <c r="AB226" s="222">
        <f t="shared" si="48"/>
        <v>1</v>
      </c>
    </row>
    <row r="227" spans="1:28" x14ac:dyDescent="0.25">
      <c r="A227" s="169">
        <v>218</v>
      </c>
      <c r="B227" s="118"/>
      <c r="C227" s="781"/>
      <c r="D227" s="120"/>
      <c r="E227" s="115"/>
      <c r="F227" s="152"/>
      <c r="G227" s="787" t="str">
        <f t="shared" si="47"/>
        <v/>
      </c>
      <c r="H227" s="41"/>
      <c r="I227" s="41"/>
      <c r="J227" s="160"/>
      <c r="K227" s="159"/>
      <c r="L227" s="40"/>
      <c r="M227" s="40"/>
      <c r="N227" s="160"/>
      <c r="O227" s="448" t="str">
        <f t="shared" si="37"/>
        <v/>
      </c>
      <c r="P227" s="196" t="str">
        <f>IF(OR($B227="",$C227="",$D227,$E227="",$F227="",$F227&gt;an_final,$AA227=FALSE),"",IF($G227="","",IF(OR($K227="X",$K227="x"),coef_grant*COORD_DID_NAT*$Z227/10000,IF(OR($L227="X",$L227="x"),coef_grant*UPT_DID_NAT*$Z227/10000,IF(OR($M227="X",$M227="x"),coef_grant*MANAG_DID_NAT*$Z227/10000,IF(OR($N227="X",$N227="x"),coef_grant2*MEMBRU_DID_NAT*$Z227/10000/$AB227,""))))))</f>
        <v/>
      </c>
      <c r="Q227" s="779"/>
      <c r="R227" s="151" t="str">
        <f t="shared" si="38"/>
        <v/>
      </c>
      <c r="S227" s="36" t="str">
        <f t="shared" si="39"/>
        <v/>
      </c>
      <c r="T227" s="36" t="str">
        <f t="shared" si="40"/>
        <v/>
      </c>
      <c r="U227" s="36" t="str">
        <f t="shared" si="41"/>
        <v/>
      </c>
      <c r="V227" s="36" t="str">
        <f t="shared" si="42"/>
        <v/>
      </c>
      <c r="W227" s="36" t="str">
        <f t="shared" si="43"/>
        <v/>
      </c>
      <c r="X227" s="36" t="str">
        <f t="shared" si="44"/>
        <v/>
      </c>
      <c r="Y227" s="166" t="str">
        <f t="shared" si="45"/>
        <v/>
      </c>
      <c r="Z227" s="168" t="str">
        <f>IF(OR($B227="",$C227="",$E227="",$F227&gt;an_final,$F227=""),"",$G227/VLOOKUP($F227,Euro!$A:$C,3,FALSE))</f>
        <v/>
      </c>
      <c r="AA227" s="435" t="b">
        <f t="shared" si="46"/>
        <v>0</v>
      </c>
      <c r="AB227" s="222">
        <f t="shared" si="48"/>
        <v>1</v>
      </c>
    </row>
    <row r="228" spans="1:28" x14ac:dyDescent="0.25">
      <c r="A228" s="169">
        <v>219</v>
      </c>
      <c r="B228" s="118"/>
      <c r="C228" s="781"/>
      <c r="D228" s="120"/>
      <c r="E228" s="115"/>
      <c r="F228" s="152"/>
      <c r="G228" s="787" t="str">
        <f t="shared" si="47"/>
        <v/>
      </c>
      <c r="H228" s="41"/>
      <c r="I228" s="41"/>
      <c r="J228" s="160"/>
      <c r="K228" s="159"/>
      <c r="L228" s="40"/>
      <c r="M228" s="40"/>
      <c r="N228" s="160"/>
      <c r="O228" s="448" t="str">
        <f t="shared" si="37"/>
        <v/>
      </c>
      <c r="P228" s="196" t="str">
        <f>IF(OR($B228="",$C228="",$D228,$E228="",$F228="",$F228&gt;an_final,$AA228=FALSE),"",IF($G228="","",IF(OR($K228="X",$K228="x"),coef_grant*COORD_DID_NAT*$Z228/10000,IF(OR($L228="X",$L228="x"),coef_grant*UPT_DID_NAT*$Z228/10000,IF(OR($M228="X",$M228="x"),coef_grant*MANAG_DID_NAT*$Z228/10000,IF(OR($N228="X",$N228="x"),coef_grant2*MEMBRU_DID_NAT*$Z228/10000/$AB228,""))))))</f>
        <v/>
      </c>
      <c r="Q228" s="779"/>
      <c r="R228" s="151" t="str">
        <f t="shared" si="38"/>
        <v/>
      </c>
      <c r="S228" s="36" t="str">
        <f t="shared" si="39"/>
        <v/>
      </c>
      <c r="T228" s="36" t="str">
        <f t="shared" si="40"/>
        <v/>
      </c>
      <c r="U228" s="36" t="str">
        <f t="shared" si="41"/>
        <v/>
      </c>
      <c r="V228" s="36" t="str">
        <f t="shared" si="42"/>
        <v/>
      </c>
      <c r="W228" s="36" t="str">
        <f t="shared" si="43"/>
        <v/>
      </c>
      <c r="X228" s="36" t="str">
        <f t="shared" si="44"/>
        <v/>
      </c>
      <c r="Y228" s="166" t="str">
        <f t="shared" si="45"/>
        <v/>
      </c>
      <c r="Z228" s="168" t="str">
        <f>IF(OR($B228="",$C228="",$E228="",$F228&gt;an_final,$F228=""),"",$G228/VLOOKUP($F228,Euro!$A:$C,3,FALSE))</f>
        <v/>
      </c>
      <c r="AA228" s="435" t="b">
        <f t="shared" si="46"/>
        <v>0</v>
      </c>
      <c r="AB228" s="222">
        <f t="shared" si="48"/>
        <v>1</v>
      </c>
    </row>
    <row r="229" spans="1:28" x14ac:dyDescent="0.25">
      <c r="A229" s="169">
        <v>220</v>
      </c>
      <c r="B229" s="118"/>
      <c r="C229" s="781"/>
      <c r="D229" s="120"/>
      <c r="E229" s="115"/>
      <c r="F229" s="152"/>
      <c r="G229" s="787" t="str">
        <f t="shared" si="47"/>
        <v/>
      </c>
      <c r="H229" s="41"/>
      <c r="I229" s="41"/>
      <c r="J229" s="160"/>
      <c r="K229" s="159"/>
      <c r="L229" s="40"/>
      <c r="M229" s="40"/>
      <c r="N229" s="160"/>
      <c r="O229" s="448" t="str">
        <f t="shared" si="37"/>
        <v/>
      </c>
      <c r="P229" s="196" t="str">
        <f>IF(OR($B229="",$C229="",$D229,$E229="",$F229="",$F229&gt;an_final,$AA229=FALSE),"",IF($G229="","",IF(OR($K229="X",$K229="x"),coef_grant*COORD_DID_NAT*$Z229/10000,IF(OR($L229="X",$L229="x"),coef_grant*UPT_DID_NAT*$Z229/10000,IF(OR($M229="X",$M229="x"),coef_grant*MANAG_DID_NAT*$Z229/10000,IF(OR($N229="X",$N229="x"),coef_grant2*MEMBRU_DID_NAT*$Z229/10000/$AB229,""))))))</f>
        <v/>
      </c>
      <c r="Q229" s="779"/>
      <c r="R229" s="151" t="str">
        <f t="shared" si="38"/>
        <v/>
      </c>
      <c r="S229" s="36" t="str">
        <f t="shared" si="39"/>
        <v/>
      </c>
      <c r="T229" s="36" t="str">
        <f t="shared" si="40"/>
        <v/>
      </c>
      <c r="U229" s="36" t="str">
        <f t="shared" si="41"/>
        <v/>
      </c>
      <c r="V229" s="36" t="str">
        <f t="shared" si="42"/>
        <v/>
      </c>
      <c r="W229" s="36" t="str">
        <f t="shared" si="43"/>
        <v/>
      </c>
      <c r="X229" s="36" t="str">
        <f t="shared" si="44"/>
        <v/>
      </c>
      <c r="Y229" s="166" t="str">
        <f t="shared" si="45"/>
        <v/>
      </c>
      <c r="Z229" s="168" t="str">
        <f>IF(OR($B229="",$C229="",$E229="",$F229&gt;an_final,$F229=""),"",$G229/VLOOKUP($F229,Euro!$A:$C,3,FALSE))</f>
        <v/>
      </c>
      <c r="AA229" s="435" t="b">
        <f t="shared" si="46"/>
        <v>0</v>
      </c>
      <c r="AB229" s="222">
        <f t="shared" si="48"/>
        <v>1</v>
      </c>
    </row>
    <row r="230" spans="1:28" x14ac:dyDescent="0.25">
      <c r="A230" s="169">
        <v>221</v>
      </c>
      <c r="B230" s="118"/>
      <c r="C230" s="781"/>
      <c r="D230" s="120"/>
      <c r="E230" s="115"/>
      <c r="F230" s="152"/>
      <c r="G230" s="787" t="str">
        <f t="shared" si="47"/>
        <v/>
      </c>
      <c r="H230" s="41"/>
      <c r="I230" s="41"/>
      <c r="J230" s="160"/>
      <c r="K230" s="159"/>
      <c r="L230" s="40"/>
      <c r="M230" s="40"/>
      <c r="N230" s="160"/>
      <c r="O230" s="448" t="str">
        <f t="shared" si="37"/>
        <v/>
      </c>
      <c r="P230" s="196" t="str">
        <f>IF(OR($B230="",$C230="",$D230,$E230="",$F230="",$F230&gt;an_final,$AA230=FALSE),"",IF($G230="","",IF(OR($K230="X",$K230="x"),coef_grant*COORD_DID_NAT*$Z230/10000,IF(OR($L230="X",$L230="x"),coef_grant*UPT_DID_NAT*$Z230/10000,IF(OR($M230="X",$M230="x"),coef_grant*MANAG_DID_NAT*$Z230/10000,IF(OR($N230="X",$N230="x"),coef_grant2*MEMBRU_DID_NAT*$Z230/10000/$AB230,""))))))</f>
        <v/>
      </c>
      <c r="Q230" s="779"/>
      <c r="R230" s="151" t="str">
        <f t="shared" si="38"/>
        <v/>
      </c>
      <c r="S230" s="36" t="str">
        <f t="shared" si="39"/>
        <v/>
      </c>
      <c r="T230" s="36" t="str">
        <f t="shared" si="40"/>
        <v/>
      </c>
      <c r="U230" s="36" t="str">
        <f t="shared" si="41"/>
        <v/>
      </c>
      <c r="V230" s="36" t="str">
        <f t="shared" si="42"/>
        <v/>
      </c>
      <c r="W230" s="36" t="str">
        <f t="shared" si="43"/>
        <v/>
      </c>
      <c r="X230" s="36" t="str">
        <f t="shared" si="44"/>
        <v/>
      </c>
      <c r="Y230" s="166" t="str">
        <f t="shared" si="45"/>
        <v/>
      </c>
      <c r="Z230" s="168" t="str">
        <f>IF(OR($B230="",$C230="",$E230="",$F230&gt;an_final,$F230=""),"",$G230/VLOOKUP($F230,Euro!$A:$C,3,FALSE))</f>
        <v/>
      </c>
      <c r="AA230" s="435" t="b">
        <f t="shared" si="46"/>
        <v>0</v>
      </c>
      <c r="AB230" s="222">
        <f t="shared" si="48"/>
        <v>1</v>
      </c>
    </row>
    <row r="231" spans="1:28" x14ac:dyDescent="0.25">
      <c r="A231" s="169">
        <v>222</v>
      </c>
      <c r="B231" s="118"/>
      <c r="C231" s="781"/>
      <c r="D231" s="120"/>
      <c r="E231" s="115"/>
      <c r="F231" s="152"/>
      <c r="G231" s="787" t="str">
        <f t="shared" si="47"/>
        <v/>
      </c>
      <c r="H231" s="41"/>
      <c r="I231" s="41"/>
      <c r="J231" s="160"/>
      <c r="K231" s="159"/>
      <c r="L231" s="40"/>
      <c r="M231" s="40"/>
      <c r="N231" s="160"/>
      <c r="O231" s="448" t="str">
        <f t="shared" si="37"/>
        <v/>
      </c>
      <c r="P231" s="196" t="str">
        <f>IF(OR($B231="",$C231="",$D231,$E231="",$F231="",$F231&gt;an_final,$AA231=FALSE),"",IF($G231="","",IF(OR($K231="X",$K231="x"),coef_grant*COORD_DID_NAT*$Z231/10000,IF(OR($L231="X",$L231="x"),coef_grant*UPT_DID_NAT*$Z231/10000,IF(OR($M231="X",$M231="x"),coef_grant*MANAG_DID_NAT*$Z231/10000,IF(OR($N231="X",$N231="x"),coef_grant2*MEMBRU_DID_NAT*$Z231/10000/$AB231,""))))))</f>
        <v/>
      </c>
      <c r="Q231" s="779"/>
      <c r="R231" s="151" t="str">
        <f t="shared" si="38"/>
        <v/>
      </c>
      <c r="S231" s="36" t="str">
        <f t="shared" si="39"/>
        <v/>
      </c>
      <c r="T231" s="36" t="str">
        <f t="shared" si="40"/>
        <v/>
      </c>
      <c r="U231" s="36" t="str">
        <f t="shared" si="41"/>
        <v/>
      </c>
      <c r="V231" s="36" t="str">
        <f t="shared" si="42"/>
        <v/>
      </c>
      <c r="W231" s="36" t="str">
        <f t="shared" si="43"/>
        <v/>
      </c>
      <c r="X231" s="36" t="str">
        <f t="shared" si="44"/>
        <v/>
      </c>
      <c r="Y231" s="166" t="str">
        <f t="shared" si="45"/>
        <v/>
      </c>
      <c r="Z231" s="168" t="str">
        <f>IF(OR($B231="",$C231="",$E231="",$F231&gt;an_final,$F231=""),"",$G231/VLOOKUP($F231,Euro!$A:$C,3,FALSE))</f>
        <v/>
      </c>
      <c r="AA231" s="435" t="b">
        <f t="shared" si="46"/>
        <v>0</v>
      </c>
      <c r="AB231" s="222">
        <f t="shared" si="48"/>
        <v>1</v>
      </c>
    </row>
    <row r="232" spans="1:28" x14ac:dyDescent="0.25">
      <c r="A232" s="169">
        <v>223</v>
      </c>
      <c r="B232" s="118"/>
      <c r="C232" s="781"/>
      <c r="D232" s="120"/>
      <c r="E232" s="115"/>
      <c r="F232" s="152"/>
      <c r="G232" s="787" t="str">
        <f t="shared" si="47"/>
        <v/>
      </c>
      <c r="H232" s="41"/>
      <c r="I232" s="41"/>
      <c r="J232" s="160"/>
      <c r="K232" s="159"/>
      <c r="L232" s="40"/>
      <c r="M232" s="40"/>
      <c r="N232" s="160"/>
      <c r="O232" s="448" t="str">
        <f t="shared" si="37"/>
        <v/>
      </c>
      <c r="P232" s="196" t="str">
        <f>IF(OR($B232="",$C232="",$D232,$E232="",$F232="",$F232&gt;an_final,$AA232=FALSE),"",IF($G232="","",IF(OR($K232="X",$K232="x"),coef_grant*COORD_DID_NAT*$Z232/10000,IF(OR($L232="X",$L232="x"),coef_grant*UPT_DID_NAT*$Z232/10000,IF(OR($M232="X",$M232="x"),coef_grant*MANAG_DID_NAT*$Z232/10000,IF(OR($N232="X",$N232="x"),coef_grant2*MEMBRU_DID_NAT*$Z232/10000/$AB232,""))))))</f>
        <v/>
      </c>
      <c r="Q232" s="779"/>
      <c r="R232" s="151" t="str">
        <f t="shared" si="38"/>
        <v/>
      </c>
      <c r="S232" s="36" t="str">
        <f t="shared" si="39"/>
        <v/>
      </c>
      <c r="T232" s="36" t="str">
        <f t="shared" si="40"/>
        <v/>
      </c>
      <c r="U232" s="36" t="str">
        <f t="shared" si="41"/>
        <v/>
      </c>
      <c r="V232" s="36" t="str">
        <f t="shared" si="42"/>
        <v/>
      </c>
      <c r="W232" s="36" t="str">
        <f t="shared" si="43"/>
        <v/>
      </c>
      <c r="X232" s="36" t="str">
        <f t="shared" si="44"/>
        <v/>
      </c>
      <c r="Y232" s="166" t="str">
        <f t="shared" si="45"/>
        <v/>
      </c>
      <c r="Z232" s="168" t="str">
        <f>IF(OR($B232="",$C232="",$E232="",$F232&gt;an_final,$F232=""),"",$G232/VLOOKUP($F232,Euro!$A:$C,3,FALSE))</f>
        <v/>
      </c>
      <c r="AA232" s="435" t="b">
        <f t="shared" si="46"/>
        <v>0</v>
      </c>
      <c r="AB232" s="222">
        <f t="shared" si="48"/>
        <v>1</v>
      </c>
    </row>
    <row r="233" spans="1:28" x14ac:dyDescent="0.25">
      <c r="A233" s="169">
        <v>224</v>
      </c>
      <c r="B233" s="118"/>
      <c r="C233" s="781"/>
      <c r="D233" s="120"/>
      <c r="E233" s="115"/>
      <c r="F233" s="152"/>
      <c r="G233" s="787" t="str">
        <f t="shared" si="47"/>
        <v/>
      </c>
      <c r="H233" s="41"/>
      <c r="I233" s="41"/>
      <c r="J233" s="160"/>
      <c r="K233" s="159"/>
      <c r="L233" s="40"/>
      <c r="M233" s="40"/>
      <c r="N233" s="160"/>
      <c r="O233" s="448" t="str">
        <f t="shared" si="37"/>
        <v/>
      </c>
      <c r="P233" s="196" t="str">
        <f>IF(OR($B233="",$C233="",$D233,$E233="",$F233="",$F233&gt;an_final,$AA233=FALSE),"",IF($G233="","",IF(OR($K233="X",$K233="x"),coef_grant*COORD_DID_NAT*$Z233/10000,IF(OR($L233="X",$L233="x"),coef_grant*UPT_DID_NAT*$Z233/10000,IF(OR($M233="X",$M233="x"),coef_grant*MANAG_DID_NAT*$Z233/10000,IF(OR($N233="X",$N233="x"),coef_grant2*MEMBRU_DID_NAT*$Z233/10000/$AB233,""))))))</f>
        <v/>
      </c>
      <c r="Q233" s="779"/>
      <c r="R233" s="151" t="str">
        <f t="shared" si="38"/>
        <v/>
      </c>
      <c r="S233" s="36" t="str">
        <f t="shared" si="39"/>
        <v/>
      </c>
      <c r="T233" s="36" t="str">
        <f t="shared" si="40"/>
        <v/>
      </c>
      <c r="U233" s="36" t="str">
        <f t="shared" si="41"/>
        <v/>
      </c>
      <c r="V233" s="36" t="str">
        <f t="shared" si="42"/>
        <v/>
      </c>
      <c r="W233" s="36" t="str">
        <f t="shared" si="43"/>
        <v/>
      </c>
      <c r="X233" s="36" t="str">
        <f t="shared" si="44"/>
        <v/>
      </c>
      <c r="Y233" s="166" t="str">
        <f t="shared" si="45"/>
        <v/>
      </c>
      <c r="Z233" s="168" t="str">
        <f>IF(OR($B233="",$C233="",$E233="",$F233&gt;an_final,$F233=""),"",$G233/VLOOKUP($F233,Euro!$A:$C,3,FALSE))</f>
        <v/>
      </c>
      <c r="AA233" s="435" t="b">
        <f t="shared" si="46"/>
        <v>0</v>
      </c>
      <c r="AB233" s="222">
        <f t="shared" si="48"/>
        <v>1</v>
      </c>
    </row>
    <row r="234" spans="1:28" x14ac:dyDescent="0.25">
      <c r="A234" s="169">
        <v>225</v>
      </c>
      <c r="B234" s="118"/>
      <c r="C234" s="781"/>
      <c r="D234" s="120"/>
      <c r="E234" s="115"/>
      <c r="F234" s="152"/>
      <c r="G234" s="787" t="str">
        <f t="shared" si="47"/>
        <v/>
      </c>
      <c r="H234" s="41"/>
      <c r="I234" s="41"/>
      <c r="J234" s="160"/>
      <c r="K234" s="159"/>
      <c r="L234" s="40"/>
      <c r="M234" s="40"/>
      <c r="N234" s="160"/>
      <c r="O234" s="448" t="str">
        <f t="shared" si="37"/>
        <v/>
      </c>
      <c r="P234" s="196" t="str">
        <f>IF(OR($B234="",$C234="",$D234,$E234="",$F234="",$F234&gt;an_final,$AA234=FALSE),"",IF($G234="","",IF(OR($K234="X",$K234="x"),coef_grant*COORD_DID_NAT*$Z234/10000,IF(OR($L234="X",$L234="x"),coef_grant*UPT_DID_NAT*$Z234/10000,IF(OR($M234="X",$M234="x"),coef_grant*MANAG_DID_NAT*$Z234/10000,IF(OR($N234="X",$N234="x"),coef_grant2*MEMBRU_DID_NAT*$Z234/10000/$AB234,""))))))</f>
        <v/>
      </c>
      <c r="Q234" s="779"/>
      <c r="R234" s="151" t="str">
        <f t="shared" si="38"/>
        <v/>
      </c>
      <c r="S234" s="36" t="str">
        <f t="shared" si="39"/>
        <v/>
      </c>
      <c r="T234" s="36" t="str">
        <f t="shared" si="40"/>
        <v/>
      </c>
      <c r="U234" s="36" t="str">
        <f t="shared" si="41"/>
        <v/>
      </c>
      <c r="V234" s="36" t="str">
        <f t="shared" si="42"/>
        <v/>
      </c>
      <c r="W234" s="36" t="str">
        <f t="shared" si="43"/>
        <v/>
      </c>
      <c r="X234" s="36" t="str">
        <f t="shared" si="44"/>
        <v/>
      </c>
      <c r="Y234" s="166" t="str">
        <f t="shared" si="45"/>
        <v/>
      </c>
      <c r="Z234" s="168" t="str">
        <f>IF(OR($B234="",$C234="",$E234="",$F234&gt;an_final,$F234=""),"",$G234/VLOOKUP($F234,Euro!$A:$C,3,FALSE))</f>
        <v/>
      </c>
      <c r="AA234" s="435" t="b">
        <f t="shared" si="46"/>
        <v>0</v>
      </c>
      <c r="AB234" s="222">
        <f t="shared" si="48"/>
        <v>1</v>
      </c>
    </row>
    <row r="235" spans="1:28" x14ac:dyDescent="0.25">
      <c r="A235" s="169">
        <v>226</v>
      </c>
      <c r="B235" s="118"/>
      <c r="C235" s="781"/>
      <c r="D235" s="120"/>
      <c r="E235" s="115"/>
      <c r="F235" s="152"/>
      <c r="G235" s="787" t="str">
        <f t="shared" si="47"/>
        <v/>
      </c>
      <c r="H235" s="41"/>
      <c r="I235" s="41"/>
      <c r="J235" s="160"/>
      <c r="K235" s="159"/>
      <c r="L235" s="40"/>
      <c r="M235" s="40"/>
      <c r="N235" s="160"/>
      <c r="O235" s="448" t="str">
        <f t="shared" si="37"/>
        <v/>
      </c>
      <c r="P235" s="196" t="str">
        <f>IF(OR($B235="",$C235="",$D235,$E235="",$F235="",$F235&gt;an_final,$AA235=FALSE),"",IF($G235="","",IF(OR($K235="X",$K235="x"),coef_grant*COORD_DID_NAT*$Z235/10000,IF(OR($L235="X",$L235="x"),coef_grant*UPT_DID_NAT*$Z235/10000,IF(OR($M235="X",$M235="x"),coef_grant*MANAG_DID_NAT*$Z235/10000,IF(OR($N235="X",$N235="x"),coef_grant2*MEMBRU_DID_NAT*$Z235/10000/$AB235,""))))))</f>
        <v/>
      </c>
      <c r="Q235" s="779"/>
      <c r="R235" s="151" t="str">
        <f t="shared" si="38"/>
        <v/>
      </c>
      <c r="S235" s="36" t="str">
        <f t="shared" si="39"/>
        <v/>
      </c>
      <c r="T235" s="36" t="str">
        <f t="shared" si="40"/>
        <v/>
      </c>
      <c r="U235" s="36" t="str">
        <f t="shared" si="41"/>
        <v/>
      </c>
      <c r="V235" s="36" t="str">
        <f t="shared" si="42"/>
        <v/>
      </c>
      <c r="W235" s="36" t="str">
        <f t="shared" si="43"/>
        <v/>
      </c>
      <c r="X235" s="36" t="str">
        <f t="shared" si="44"/>
        <v/>
      </c>
      <c r="Y235" s="166" t="str">
        <f t="shared" si="45"/>
        <v/>
      </c>
      <c r="Z235" s="168" t="str">
        <f>IF(OR($B235="",$C235="",$E235="",$F235&gt;an_final,$F235=""),"",$G235/VLOOKUP($F235,Euro!$A:$C,3,FALSE))</f>
        <v/>
      </c>
      <c r="AA235" s="435" t="b">
        <f t="shared" si="46"/>
        <v>0</v>
      </c>
      <c r="AB235" s="222">
        <f t="shared" si="48"/>
        <v>1</v>
      </c>
    </row>
    <row r="236" spans="1:28" x14ac:dyDescent="0.25">
      <c r="A236" s="169">
        <v>227</v>
      </c>
      <c r="B236" s="118"/>
      <c r="C236" s="781"/>
      <c r="D236" s="120"/>
      <c r="E236" s="115"/>
      <c r="F236" s="152"/>
      <c r="G236" s="787" t="str">
        <f t="shared" si="47"/>
        <v/>
      </c>
      <c r="H236" s="41"/>
      <c r="I236" s="41"/>
      <c r="J236" s="160"/>
      <c r="K236" s="159"/>
      <c r="L236" s="40"/>
      <c r="M236" s="40"/>
      <c r="N236" s="160"/>
      <c r="O236" s="448" t="str">
        <f t="shared" si="37"/>
        <v/>
      </c>
      <c r="P236" s="196" t="str">
        <f>IF(OR($B236="",$C236="",$D236,$E236="",$F236="",$F236&gt;an_final,$AA236=FALSE),"",IF($G236="","",IF(OR($K236="X",$K236="x"),coef_grant*COORD_DID_NAT*$Z236/10000,IF(OR($L236="X",$L236="x"),coef_grant*UPT_DID_NAT*$Z236/10000,IF(OR($M236="X",$M236="x"),coef_grant*MANAG_DID_NAT*$Z236/10000,IF(OR($N236="X",$N236="x"),coef_grant2*MEMBRU_DID_NAT*$Z236/10000/$AB236,""))))))</f>
        <v/>
      </c>
      <c r="Q236" s="779"/>
      <c r="R236" s="151" t="str">
        <f t="shared" si="38"/>
        <v/>
      </c>
      <c r="S236" s="36" t="str">
        <f t="shared" si="39"/>
        <v/>
      </c>
      <c r="T236" s="36" t="str">
        <f t="shared" si="40"/>
        <v/>
      </c>
      <c r="U236" s="36" t="str">
        <f t="shared" si="41"/>
        <v/>
      </c>
      <c r="V236" s="36" t="str">
        <f t="shared" si="42"/>
        <v/>
      </c>
      <c r="W236" s="36" t="str">
        <f t="shared" si="43"/>
        <v/>
      </c>
      <c r="X236" s="36" t="str">
        <f t="shared" si="44"/>
        <v/>
      </c>
      <c r="Y236" s="166" t="str">
        <f t="shared" si="45"/>
        <v/>
      </c>
      <c r="Z236" s="168" t="str">
        <f>IF(OR($B236="",$C236="",$E236="",$F236&gt;an_final,$F236=""),"",$G236/VLOOKUP($F236,Euro!$A:$C,3,FALSE))</f>
        <v/>
      </c>
      <c r="AA236" s="435" t="b">
        <f t="shared" si="46"/>
        <v>0</v>
      </c>
      <c r="AB236" s="222">
        <f t="shared" si="48"/>
        <v>1</v>
      </c>
    </row>
    <row r="237" spans="1:28" x14ac:dyDescent="0.25">
      <c r="A237" s="169">
        <v>228</v>
      </c>
      <c r="B237" s="118"/>
      <c r="C237" s="781"/>
      <c r="D237" s="120"/>
      <c r="E237" s="115"/>
      <c r="F237" s="152"/>
      <c r="G237" s="787" t="str">
        <f t="shared" si="47"/>
        <v/>
      </c>
      <c r="H237" s="41"/>
      <c r="I237" s="41"/>
      <c r="J237" s="160"/>
      <c r="K237" s="159"/>
      <c r="L237" s="40"/>
      <c r="M237" s="40"/>
      <c r="N237" s="160"/>
      <c r="O237" s="448" t="str">
        <f t="shared" si="37"/>
        <v/>
      </c>
      <c r="P237" s="196" t="str">
        <f>IF(OR($B237="",$C237="",$D237,$E237="",$F237="",$F237&gt;an_final,$AA237=FALSE),"",IF($G237="","",IF(OR($K237="X",$K237="x"),coef_grant*COORD_DID_NAT*$Z237/10000,IF(OR($L237="X",$L237="x"),coef_grant*UPT_DID_NAT*$Z237/10000,IF(OR($M237="X",$M237="x"),coef_grant*MANAG_DID_NAT*$Z237/10000,IF(OR($N237="X",$N237="x"),coef_grant2*MEMBRU_DID_NAT*$Z237/10000/$AB237,""))))))</f>
        <v/>
      </c>
      <c r="Q237" s="779"/>
      <c r="R237" s="151" t="str">
        <f t="shared" si="38"/>
        <v/>
      </c>
      <c r="S237" s="36" t="str">
        <f t="shared" si="39"/>
        <v/>
      </c>
      <c r="T237" s="36" t="str">
        <f t="shared" si="40"/>
        <v/>
      </c>
      <c r="U237" s="36" t="str">
        <f t="shared" si="41"/>
        <v/>
      </c>
      <c r="V237" s="36" t="str">
        <f t="shared" si="42"/>
        <v/>
      </c>
      <c r="W237" s="36" t="str">
        <f t="shared" si="43"/>
        <v/>
      </c>
      <c r="X237" s="36" t="str">
        <f t="shared" si="44"/>
        <v/>
      </c>
      <c r="Y237" s="166" t="str">
        <f t="shared" si="45"/>
        <v/>
      </c>
      <c r="Z237" s="168" t="str">
        <f>IF(OR($B237="",$C237="",$E237="",$F237&gt;an_final,$F237=""),"",$G237/VLOOKUP($F237,Euro!$A:$C,3,FALSE))</f>
        <v/>
      </c>
      <c r="AA237" s="435" t="b">
        <f t="shared" si="46"/>
        <v>0</v>
      </c>
      <c r="AB237" s="222">
        <f t="shared" si="48"/>
        <v>1</v>
      </c>
    </row>
    <row r="238" spans="1:28" x14ac:dyDescent="0.25">
      <c r="A238" s="169">
        <v>229</v>
      </c>
      <c r="B238" s="118"/>
      <c r="C238" s="781"/>
      <c r="D238" s="120"/>
      <c r="E238" s="115"/>
      <c r="F238" s="152"/>
      <c r="G238" s="787" t="str">
        <f t="shared" si="47"/>
        <v/>
      </c>
      <c r="H238" s="41"/>
      <c r="I238" s="41"/>
      <c r="J238" s="160"/>
      <c r="K238" s="159"/>
      <c r="L238" s="40"/>
      <c r="M238" s="40"/>
      <c r="N238" s="160"/>
      <c r="O238" s="448" t="str">
        <f t="shared" si="37"/>
        <v/>
      </c>
      <c r="P238" s="196" t="str">
        <f>IF(OR($B238="",$C238="",$D238,$E238="",$F238="",$F238&gt;an_final,$AA238=FALSE),"",IF($G238="","",IF(OR($K238="X",$K238="x"),coef_grant*COORD_DID_NAT*$Z238/10000,IF(OR($L238="X",$L238="x"),coef_grant*UPT_DID_NAT*$Z238/10000,IF(OR($M238="X",$M238="x"),coef_grant*MANAG_DID_NAT*$Z238/10000,IF(OR($N238="X",$N238="x"),coef_grant2*MEMBRU_DID_NAT*$Z238/10000/$AB238,""))))))</f>
        <v/>
      </c>
      <c r="Q238" s="779"/>
      <c r="R238" s="151" t="str">
        <f t="shared" si="38"/>
        <v/>
      </c>
      <c r="S238" s="36" t="str">
        <f t="shared" si="39"/>
        <v/>
      </c>
      <c r="T238" s="36" t="str">
        <f t="shared" si="40"/>
        <v/>
      </c>
      <c r="U238" s="36" t="str">
        <f t="shared" si="41"/>
        <v/>
      </c>
      <c r="V238" s="36" t="str">
        <f t="shared" si="42"/>
        <v/>
      </c>
      <c r="W238" s="36" t="str">
        <f t="shared" si="43"/>
        <v/>
      </c>
      <c r="X238" s="36" t="str">
        <f t="shared" si="44"/>
        <v/>
      </c>
      <c r="Y238" s="166" t="str">
        <f t="shared" si="45"/>
        <v/>
      </c>
      <c r="Z238" s="168" t="str">
        <f>IF(OR($B238="",$C238="",$E238="",$F238&gt;an_final,$F238=""),"",$G238/VLOOKUP($F238,Euro!$A:$C,3,FALSE))</f>
        <v/>
      </c>
      <c r="AA238" s="435" t="b">
        <f t="shared" si="46"/>
        <v>0</v>
      </c>
      <c r="AB238" s="222">
        <f t="shared" si="48"/>
        <v>1</v>
      </c>
    </row>
    <row r="239" spans="1:28" x14ac:dyDescent="0.25">
      <c r="A239" s="169">
        <v>230</v>
      </c>
      <c r="B239" s="118"/>
      <c r="C239" s="781"/>
      <c r="D239" s="120"/>
      <c r="E239" s="115"/>
      <c r="F239" s="152"/>
      <c r="G239" s="787" t="str">
        <f t="shared" si="47"/>
        <v/>
      </c>
      <c r="H239" s="41"/>
      <c r="I239" s="41"/>
      <c r="J239" s="160"/>
      <c r="K239" s="159"/>
      <c r="L239" s="40"/>
      <c r="M239" s="40"/>
      <c r="N239" s="160"/>
      <c r="O239" s="448" t="str">
        <f t="shared" si="37"/>
        <v/>
      </c>
      <c r="P239" s="196" t="str">
        <f>IF(OR($B239="",$C239="",$D239,$E239="",$F239="",$F239&gt;an_final,$AA239=FALSE),"",IF($G239="","",IF(OR($K239="X",$K239="x"),coef_grant*COORD_DID_NAT*$Z239/10000,IF(OR($L239="X",$L239="x"),coef_grant*UPT_DID_NAT*$Z239/10000,IF(OR($M239="X",$M239="x"),coef_grant*MANAG_DID_NAT*$Z239/10000,IF(OR($N239="X",$N239="x"),coef_grant2*MEMBRU_DID_NAT*$Z239/10000/$AB239,""))))))</f>
        <v/>
      </c>
      <c r="Q239" s="779"/>
      <c r="R239" s="151" t="str">
        <f t="shared" si="38"/>
        <v/>
      </c>
      <c r="S239" s="36" t="str">
        <f t="shared" si="39"/>
        <v/>
      </c>
      <c r="T239" s="36" t="str">
        <f t="shared" si="40"/>
        <v/>
      </c>
      <c r="U239" s="36" t="str">
        <f t="shared" si="41"/>
        <v/>
      </c>
      <c r="V239" s="36" t="str">
        <f t="shared" si="42"/>
        <v/>
      </c>
      <c r="W239" s="36" t="str">
        <f t="shared" si="43"/>
        <v/>
      </c>
      <c r="X239" s="36" t="str">
        <f t="shared" si="44"/>
        <v/>
      </c>
      <c r="Y239" s="166" t="str">
        <f t="shared" si="45"/>
        <v/>
      </c>
      <c r="Z239" s="168" t="str">
        <f>IF(OR($B239="",$C239="",$E239="",$F239&gt;an_final,$F239=""),"",$G239/VLOOKUP($F239,Euro!$A:$C,3,FALSE))</f>
        <v/>
      </c>
      <c r="AA239" s="435" t="b">
        <f t="shared" si="46"/>
        <v>0</v>
      </c>
      <c r="AB239" s="222">
        <f t="shared" si="48"/>
        <v>1</v>
      </c>
    </row>
    <row r="240" spans="1:28" x14ac:dyDescent="0.25">
      <c r="A240" s="169">
        <v>231</v>
      </c>
      <c r="B240" s="118"/>
      <c r="C240" s="781"/>
      <c r="D240" s="120"/>
      <c r="E240" s="115"/>
      <c r="F240" s="152"/>
      <c r="G240" s="787" t="str">
        <f t="shared" si="47"/>
        <v/>
      </c>
      <c r="H240" s="41"/>
      <c r="I240" s="41"/>
      <c r="J240" s="160"/>
      <c r="K240" s="159"/>
      <c r="L240" s="40"/>
      <c r="M240" s="40"/>
      <c r="N240" s="160"/>
      <c r="O240" s="448" t="str">
        <f t="shared" si="37"/>
        <v/>
      </c>
      <c r="P240" s="196" t="str">
        <f>IF(OR($B240="",$C240="",$D240,$E240="",$F240="",$F240&gt;an_final,$AA240=FALSE),"",IF($G240="","",IF(OR($K240="X",$K240="x"),coef_grant*COORD_DID_NAT*$Z240/10000,IF(OR($L240="X",$L240="x"),coef_grant*UPT_DID_NAT*$Z240/10000,IF(OR($M240="X",$M240="x"),coef_grant*MANAG_DID_NAT*$Z240/10000,IF(OR($N240="X",$N240="x"),coef_grant2*MEMBRU_DID_NAT*$Z240/10000/$AB240,""))))))</f>
        <v/>
      </c>
      <c r="Q240" s="779"/>
      <c r="R240" s="151" t="str">
        <f t="shared" si="38"/>
        <v/>
      </c>
      <c r="S240" s="36" t="str">
        <f t="shared" si="39"/>
        <v/>
      </c>
      <c r="T240" s="36" t="str">
        <f t="shared" si="40"/>
        <v/>
      </c>
      <c r="U240" s="36" t="str">
        <f t="shared" si="41"/>
        <v/>
      </c>
      <c r="V240" s="36" t="str">
        <f t="shared" si="42"/>
        <v/>
      </c>
      <c r="W240" s="36" t="str">
        <f t="shared" si="43"/>
        <v/>
      </c>
      <c r="X240" s="36" t="str">
        <f t="shared" si="44"/>
        <v/>
      </c>
      <c r="Y240" s="166" t="str">
        <f t="shared" si="45"/>
        <v/>
      </c>
      <c r="Z240" s="168" t="str">
        <f>IF(OR($B240="",$C240="",$E240="",$F240&gt;an_final,$F240=""),"",$G240/VLOOKUP($F240,Euro!$A:$C,3,FALSE))</f>
        <v/>
      </c>
      <c r="AA240" s="435" t="b">
        <f t="shared" si="46"/>
        <v>0</v>
      </c>
      <c r="AB240" s="222">
        <f t="shared" si="48"/>
        <v>1</v>
      </c>
    </row>
    <row r="241" spans="1:28" x14ac:dyDescent="0.25">
      <c r="A241" s="169">
        <v>232</v>
      </c>
      <c r="B241" s="118"/>
      <c r="C241" s="781"/>
      <c r="D241" s="120"/>
      <c r="E241" s="115"/>
      <c r="F241" s="152"/>
      <c r="G241" s="787" t="str">
        <f t="shared" si="47"/>
        <v/>
      </c>
      <c r="H241" s="41"/>
      <c r="I241" s="41"/>
      <c r="J241" s="160"/>
      <c r="K241" s="159"/>
      <c r="L241" s="40"/>
      <c r="M241" s="40"/>
      <c r="N241" s="160"/>
      <c r="O241" s="448" t="str">
        <f t="shared" si="37"/>
        <v/>
      </c>
      <c r="P241" s="196" t="str">
        <f>IF(OR($B241="",$C241="",$D241,$E241="",$F241="",$F241&gt;an_final,$AA241=FALSE),"",IF($G241="","",IF(OR($K241="X",$K241="x"),coef_grant*COORD_DID_NAT*$Z241/10000,IF(OR($L241="X",$L241="x"),coef_grant*UPT_DID_NAT*$Z241/10000,IF(OR($M241="X",$M241="x"),coef_grant*MANAG_DID_NAT*$Z241/10000,IF(OR($N241="X",$N241="x"),coef_grant2*MEMBRU_DID_NAT*$Z241/10000/$AB241,""))))))</f>
        <v/>
      </c>
      <c r="Q241" s="779"/>
      <c r="R241" s="151" t="str">
        <f t="shared" si="38"/>
        <v/>
      </c>
      <c r="S241" s="36" t="str">
        <f t="shared" si="39"/>
        <v/>
      </c>
      <c r="T241" s="36" t="str">
        <f t="shared" si="40"/>
        <v/>
      </c>
      <c r="U241" s="36" t="str">
        <f t="shared" si="41"/>
        <v/>
      </c>
      <c r="V241" s="36" t="str">
        <f t="shared" si="42"/>
        <v/>
      </c>
      <c r="W241" s="36" t="str">
        <f t="shared" si="43"/>
        <v/>
      </c>
      <c r="X241" s="36" t="str">
        <f t="shared" si="44"/>
        <v/>
      </c>
      <c r="Y241" s="166" t="str">
        <f t="shared" si="45"/>
        <v/>
      </c>
      <c r="Z241" s="168" t="str">
        <f>IF(OR($B241="",$C241="",$E241="",$F241&gt;an_final,$F241=""),"",$G241/VLOOKUP($F241,Euro!$A:$C,3,FALSE))</f>
        <v/>
      </c>
      <c r="AA241" s="435" t="b">
        <f t="shared" si="46"/>
        <v>0</v>
      </c>
      <c r="AB241" s="222">
        <f t="shared" si="48"/>
        <v>1</v>
      </c>
    </row>
    <row r="242" spans="1:28" x14ac:dyDescent="0.25">
      <c r="A242" s="169">
        <v>233</v>
      </c>
      <c r="B242" s="118"/>
      <c r="C242" s="781"/>
      <c r="D242" s="120"/>
      <c r="E242" s="115"/>
      <c r="F242" s="152"/>
      <c r="G242" s="787" t="str">
        <f t="shared" si="47"/>
        <v/>
      </c>
      <c r="H242" s="41"/>
      <c r="I242" s="41"/>
      <c r="J242" s="160"/>
      <c r="K242" s="159"/>
      <c r="L242" s="40"/>
      <c r="M242" s="40"/>
      <c r="N242" s="160"/>
      <c r="O242" s="448" t="str">
        <f t="shared" si="37"/>
        <v/>
      </c>
      <c r="P242" s="196" t="str">
        <f>IF(OR($B242="",$C242="",$D242,$E242="",$F242="",$F242&gt;an_final,$AA242=FALSE),"",IF($G242="","",IF(OR($K242="X",$K242="x"),coef_grant*COORD_DID_NAT*$Z242/10000,IF(OR($L242="X",$L242="x"),coef_grant*UPT_DID_NAT*$Z242/10000,IF(OR($M242="X",$M242="x"),coef_grant*MANAG_DID_NAT*$Z242/10000,IF(OR($N242="X",$N242="x"),coef_grant2*MEMBRU_DID_NAT*$Z242/10000/$AB242,""))))))</f>
        <v/>
      </c>
      <c r="Q242" s="779"/>
      <c r="R242" s="151" t="str">
        <f t="shared" si="38"/>
        <v/>
      </c>
      <c r="S242" s="36" t="str">
        <f t="shared" si="39"/>
        <v/>
      </c>
      <c r="T242" s="36" t="str">
        <f t="shared" si="40"/>
        <v/>
      </c>
      <c r="U242" s="36" t="str">
        <f t="shared" si="41"/>
        <v/>
      </c>
      <c r="V242" s="36" t="str">
        <f t="shared" si="42"/>
        <v/>
      </c>
      <c r="W242" s="36" t="str">
        <f t="shared" si="43"/>
        <v/>
      </c>
      <c r="X242" s="36" t="str">
        <f t="shared" si="44"/>
        <v/>
      </c>
      <c r="Y242" s="166" t="str">
        <f t="shared" si="45"/>
        <v/>
      </c>
      <c r="Z242" s="168" t="str">
        <f>IF(OR($B242="",$C242="",$E242="",$F242&gt;an_final,$F242=""),"",$G242/VLOOKUP($F242,Euro!$A:$C,3,FALSE))</f>
        <v/>
      </c>
      <c r="AA242" s="435" t="b">
        <f t="shared" si="46"/>
        <v>0</v>
      </c>
      <c r="AB242" s="222">
        <f t="shared" si="48"/>
        <v>1</v>
      </c>
    </row>
    <row r="243" spans="1:28" x14ac:dyDescent="0.25">
      <c r="A243" s="169">
        <v>234</v>
      </c>
      <c r="B243" s="118"/>
      <c r="C243" s="781"/>
      <c r="D243" s="120"/>
      <c r="E243" s="115"/>
      <c r="F243" s="152"/>
      <c r="G243" s="787" t="str">
        <f t="shared" si="47"/>
        <v/>
      </c>
      <c r="H243" s="41"/>
      <c r="I243" s="41"/>
      <c r="J243" s="160"/>
      <c r="K243" s="159"/>
      <c r="L243" s="40"/>
      <c r="M243" s="40"/>
      <c r="N243" s="160"/>
      <c r="O243" s="448" t="str">
        <f t="shared" si="37"/>
        <v/>
      </c>
      <c r="P243" s="196" t="str">
        <f>IF(OR($B243="",$C243="",$D243,$E243="",$F243="",$F243&gt;an_final,$AA243=FALSE),"",IF($G243="","",IF(OR($K243="X",$K243="x"),coef_grant*COORD_DID_NAT*$Z243/10000,IF(OR($L243="X",$L243="x"),coef_grant*UPT_DID_NAT*$Z243/10000,IF(OR($M243="X",$M243="x"),coef_grant*MANAG_DID_NAT*$Z243/10000,IF(OR($N243="X",$N243="x"),coef_grant2*MEMBRU_DID_NAT*$Z243/10000/$AB243,""))))))</f>
        <v/>
      </c>
      <c r="Q243" s="779"/>
      <c r="R243" s="151" t="str">
        <f t="shared" si="38"/>
        <v/>
      </c>
      <c r="S243" s="36" t="str">
        <f t="shared" si="39"/>
        <v/>
      </c>
      <c r="T243" s="36" t="str">
        <f t="shared" si="40"/>
        <v/>
      </c>
      <c r="U243" s="36" t="str">
        <f t="shared" si="41"/>
        <v/>
      </c>
      <c r="V243" s="36" t="str">
        <f t="shared" si="42"/>
        <v/>
      </c>
      <c r="W243" s="36" t="str">
        <f t="shared" si="43"/>
        <v/>
      </c>
      <c r="X243" s="36" t="str">
        <f t="shared" si="44"/>
        <v/>
      </c>
      <c r="Y243" s="166" t="str">
        <f t="shared" si="45"/>
        <v/>
      </c>
      <c r="Z243" s="168" t="str">
        <f>IF(OR($B243="",$C243="",$E243="",$F243&gt;an_final,$F243=""),"",$G243/VLOOKUP($F243,Euro!$A:$C,3,FALSE))</f>
        <v/>
      </c>
      <c r="AA243" s="435" t="b">
        <f t="shared" si="46"/>
        <v>0</v>
      </c>
      <c r="AB243" s="222">
        <f t="shared" si="48"/>
        <v>1</v>
      </c>
    </row>
    <row r="244" spans="1:28" x14ac:dyDescent="0.25">
      <c r="A244" s="169">
        <v>235</v>
      </c>
      <c r="B244" s="118"/>
      <c r="C244" s="781"/>
      <c r="D244" s="120"/>
      <c r="E244" s="115"/>
      <c r="F244" s="152"/>
      <c r="G244" s="787" t="str">
        <f t="shared" si="47"/>
        <v/>
      </c>
      <c r="H244" s="41"/>
      <c r="I244" s="41"/>
      <c r="J244" s="160"/>
      <c r="K244" s="159"/>
      <c r="L244" s="40"/>
      <c r="M244" s="40"/>
      <c r="N244" s="160"/>
      <c r="O244" s="448" t="str">
        <f t="shared" si="37"/>
        <v/>
      </c>
      <c r="P244" s="196" t="str">
        <f>IF(OR($B244="",$C244="",$D244,$E244="",$F244="",$F244&gt;an_final,$AA244=FALSE),"",IF($G244="","",IF(OR($K244="X",$K244="x"),coef_grant*COORD_DID_NAT*$Z244/10000,IF(OR($L244="X",$L244="x"),coef_grant*UPT_DID_NAT*$Z244/10000,IF(OR($M244="X",$M244="x"),coef_grant*MANAG_DID_NAT*$Z244/10000,IF(OR($N244="X",$N244="x"),coef_grant2*MEMBRU_DID_NAT*$Z244/10000/$AB244,""))))))</f>
        <v/>
      </c>
      <c r="Q244" s="779"/>
      <c r="R244" s="151" t="str">
        <f t="shared" si="38"/>
        <v/>
      </c>
      <c r="S244" s="36" t="str">
        <f t="shared" si="39"/>
        <v/>
      </c>
      <c r="T244" s="36" t="str">
        <f t="shared" si="40"/>
        <v/>
      </c>
      <c r="U244" s="36" t="str">
        <f t="shared" si="41"/>
        <v/>
      </c>
      <c r="V244" s="36" t="str">
        <f t="shared" si="42"/>
        <v/>
      </c>
      <c r="W244" s="36" t="str">
        <f t="shared" si="43"/>
        <v/>
      </c>
      <c r="X244" s="36" t="str">
        <f t="shared" si="44"/>
        <v/>
      </c>
      <c r="Y244" s="166" t="str">
        <f t="shared" si="45"/>
        <v/>
      </c>
      <c r="Z244" s="168" t="str">
        <f>IF(OR($B244="",$C244="",$E244="",$F244&gt;an_final,$F244=""),"",$G244/VLOOKUP($F244,Euro!$A:$C,3,FALSE))</f>
        <v/>
      </c>
      <c r="AA244" s="435" t="b">
        <f t="shared" si="46"/>
        <v>0</v>
      </c>
      <c r="AB244" s="222">
        <f t="shared" si="48"/>
        <v>1</v>
      </c>
    </row>
    <row r="245" spans="1:28" x14ac:dyDescent="0.25">
      <c r="A245" s="169">
        <v>236</v>
      </c>
      <c r="B245" s="118"/>
      <c r="C245" s="781"/>
      <c r="D245" s="120"/>
      <c r="E245" s="115"/>
      <c r="F245" s="152"/>
      <c r="G245" s="787" t="str">
        <f t="shared" si="47"/>
        <v/>
      </c>
      <c r="H245" s="41"/>
      <c r="I245" s="41"/>
      <c r="J245" s="160"/>
      <c r="K245" s="159"/>
      <c r="L245" s="40"/>
      <c r="M245" s="40"/>
      <c r="N245" s="160"/>
      <c r="O245" s="448" t="str">
        <f t="shared" si="37"/>
        <v/>
      </c>
      <c r="P245" s="196" t="str">
        <f>IF(OR($B245="",$C245="",$D245,$E245="",$F245="",$F245&gt;an_final,$AA245=FALSE),"",IF($G245="","",IF(OR($K245="X",$K245="x"),coef_grant*COORD_DID_NAT*$Z245/10000,IF(OR($L245="X",$L245="x"),coef_grant*UPT_DID_NAT*$Z245/10000,IF(OR($M245="X",$M245="x"),coef_grant*MANAG_DID_NAT*$Z245/10000,IF(OR($N245="X",$N245="x"),coef_grant2*MEMBRU_DID_NAT*$Z245/10000/$AB245,""))))))</f>
        <v/>
      </c>
      <c r="Q245" s="779"/>
      <c r="R245" s="151" t="str">
        <f t="shared" si="38"/>
        <v/>
      </c>
      <c r="S245" s="36" t="str">
        <f t="shared" si="39"/>
        <v/>
      </c>
      <c r="T245" s="36" t="str">
        <f t="shared" si="40"/>
        <v/>
      </c>
      <c r="U245" s="36" t="str">
        <f t="shared" si="41"/>
        <v/>
      </c>
      <c r="V245" s="36" t="str">
        <f t="shared" si="42"/>
        <v/>
      </c>
      <c r="W245" s="36" t="str">
        <f t="shared" si="43"/>
        <v/>
      </c>
      <c r="X245" s="36" t="str">
        <f t="shared" si="44"/>
        <v/>
      </c>
      <c r="Y245" s="166" t="str">
        <f t="shared" si="45"/>
        <v/>
      </c>
      <c r="Z245" s="168" t="str">
        <f>IF(OR($B245="",$C245="",$E245="",$F245&gt;an_final,$F245=""),"",$G245/VLOOKUP($F245,Euro!$A:$C,3,FALSE))</f>
        <v/>
      </c>
      <c r="AA245" s="435" t="b">
        <f t="shared" si="46"/>
        <v>0</v>
      </c>
      <c r="AB245" s="222">
        <f t="shared" si="48"/>
        <v>1</v>
      </c>
    </row>
    <row r="246" spans="1:28" x14ac:dyDescent="0.25">
      <c r="A246" s="169">
        <v>237</v>
      </c>
      <c r="B246" s="118"/>
      <c r="C246" s="781"/>
      <c r="D246" s="120"/>
      <c r="E246" s="115"/>
      <c r="F246" s="152"/>
      <c r="G246" s="787" t="str">
        <f t="shared" si="47"/>
        <v/>
      </c>
      <c r="H246" s="41"/>
      <c r="I246" s="41"/>
      <c r="J246" s="160"/>
      <c r="K246" s="159"/>
      <c r="L246" s="40"/>
      <c r="M246" s="40"/>
      <c r="N246" s="160"/>
      <c r="O246" s="448" t="str">
        <f t="shared" si="37"/>
        <v/>
      </c>
      <c r="P246" s="196" t="str">
        <f>IF(OR($B246="",$C246="",$D246,$E246="",$F246="",$F246&gt;an_final,$AA246=FALSE),"",IF($G246="","",IF(OR($K246="X",$K246="x"),coef_grant*COORD_DID_NAT*$Z246/10000,IF(OR($L246="X",$L246="x"),coef_grant*UPT_DID_NAT*$Z246/10000,IF(OR($M246="X",$M246="x"),coef_grant*MANAG_DID_NAT*$Z246/10000,IF(OR($N246="X",$N246="x"),coef_grant2*MEMBRU_DID_NAT*$Z246/10000/$AB246,""))))))</f>
        <v/>
      </c>
      <c r="Q246" s="779"/>
      <c r="R246" s="151" t="str">
        <f t="shared" si="38"/>
        <v/>
      </c>
      <c r="S246" s="36" t="str">
        <f t="shared" si="39"/>
        <v/>
      </c>
      <c r="T246" s="36" t="str">
        <f t="shared" si="40"/>
        <v/>
      </c>
      <c r="U246" s="36" t="str">
        <f t="shared" si="41"/>
        <v/>
      </c>
      <c r="V246" s="36" t="str">
        <f t="shared" si="42"/>
        <v/>
      </c>
      <c r="W246" s="36" t="str">
        <f t="shared" si="43"/>
        <v/>
      </c>
      <c r="X246" s="36" t="str">
        <f t="shared" si="44"/>
        <v/>
      </c>
      <c r="Y246" s="166" t="str">
        <f t="shared" si="45"/>
        <v/>
      </c>
      <c r="Z246" s="168" t="str">
        <f>IF(OR($B246="",$C246="",$E246="",$F246&gt;an_final,$F246=""),"",$G246/VLOOKUP($F246,Euro!$A:$C,3,FALSE))</f>
        <v/>
      </c>
      <c r="AA246" s="435" t="b">
        <f t="shared" si="46"/>
        <v>0</v>
      </c>
      <c r="AB246" s="222">
        <f t="shared" si="48"/>
        <v>1</v>
      </c>
    </row>
    <row r="247" spans="1:28" x14ac:dyDescent="0.25">
      <c r="A247" s="169">
        <v>238</v>
      </c>
      <c r="B247" s="118"/>
      <c r="C247" s="781"/>
      <c r="D247" s="120"/>
      <c r="E247" s="115"/>
      <c r="F247" s="152"/>
      <c r="G247" s="787" t="str">
        <f t="shared" si="47"/>
        <v/>
      </c>
      <c r="H247" s="41"/>
      <c r="I247" s="41"/>
      <c r="J247" s="160"/>
      <c r="K247" s="159"/>
      <c r="L247" s="40"/>
      <c r="M247" s="40"/>
      <c r="N247" s="160"/>
      <c r="O247" s="448" t="str">
        <f t="shared" si="37"/>
        <v/>
      </c>
      <c r="P247" s="196" t="str">
        <f>IF(OR($B247="",$C247="",$D247,$E247="",$F247="",$F247&gt;an_final,$AA247=FALSE),"",IF($G247="","",IF(OR($K247="X",$K247="x"),coef_grant*COORD_DID_NAT*$Z247/10000,IF(OR($L247="X",$L247="x"),coef_grant*UPT_DID_NAT*$Z247/10000,IF(OR($M247="X",$M247="x"),coef_grant*MANAG_DID_NAT*$Z247/10000,IF(OR($N247="X",$N247="x"),coef_grant2*MEMBRU_DID_NAT*$Z247/10000/$AB247,""))))))</f>
        <v/>
      </c>
      <c r="Q247" s="779"/>
      <c r="R247" s="151" t="str">
        <f t="shared" si="38"/>
        <v/>
      </c>
      <c r="S247" s="36" t="str">
        <f t="shared" si="39"/>
        <v/>
      </c>
      <c r="T247" s="36" t="str">
        <f t="shared" si="40"/>
        <v/>
      </c>
      <c r="U247" s="36" t="str">
        <f t="shared" si="41"/>
        <v/>
      </c>
      <c r="V247" s="36" t="str">
        <f t="shared" si="42"/>
        <v/>
      </c>
      <c r="W247" s="36" t="str">
        <f t="shared" si="43"/>
        <v/>
      </c>
      <c r="X247" s="36" t="str">
        <f t="shared" si="44"/>
        <v/>
      </c>
      <c r="Y247" s="166" t="str">
        <f t="shared" si="45"/>
        <v/>
      </c>
      <c r="Z247" s="168" t="str">
        <f>IF(OR($B247="",$C247="",$E247="",$F247&gt;an_final,$F247=""),"",$G247/VLOOKUP($F247,Euro!$A:$C,3,FALSE))</f>
        <v/>
      </c>
      <c r="AA247" s="435" t="b">
        <f t="shared" si="46"/>
        <v>0</v>
      </c>
      <c r="AB247" s="222">
        <f t="shared" si="48"/>
        <v>1</v>
      </c>
    </row>
    <row r="248" spans="1:28" x14ac:dyDescent="0.25">
      <c r="A248" s="169">
        <v>239</v>
      </c>
      <c r="B248" s="118"/>
      <c r="C248" s="781"/>
      <c r="D248" s="120"/>
      <c r="E248" s="115"/>
      <c r="F248" s="152"/>
      <c r="G248" s="787" t="str">
        <f t="shared" si="47"/>
        <v/>
      </c>
      <c r="H248" s="41"/>
      <c r="I248" s="41"/>
      <c r="J248" s="160"/>
      <c r="K248" s="159"/>
      <c r="L248" s="40"/>
      <c r="M248" s="40"/>
      <c r="N248" s="160"/>
      <c r="O248" s="448" t="str">
        <f t="shared" si="37"/>
        <v/>
      </c>
      <c r="P248" s="196" t="str">
        <f>IF(OR($B248="",$C248="",$D248,$E248="",$F248="",$F248&gt;an_final,$AA248=FALSE),"",IF($G248="","",IF(OR($K248="X",$K248="x"),coef_grant*COORD_DID_NAT*$Z248/10000,IF(OR($L248="X",$L248="x"),coef_grant*UPT_DID_NAT*$Z248/10000,IF(OR($M248="X",$M248="x"),coef_grant*MANAG_DID_NAT*$Z248/10000,IF(OR($N248="X",$N248="x"),coef_grant2*MEMBRU_DID_NAT*$Z248/10000/$AB248,""))))))</f>
        <v/>
      </c>
      <c r="Q248" s="779"/>
      <c r="R248" s="151" t="str">
        <f t="shared" si="38"/>
        <v/>
      </c>
      <c r="S248" s="36" t="str">
        <f t="shared" si="39"/>
        <v/>
      </c>
      <c r="T248" s="36" t="str">
        <f t="shared" si="40"/>
        <v/>
      </c>
      <c r="U248" s="36" t="str">
        <f t="shared" si="41"/>
        <v/>
      </c>
      <c r="V248" s="36" t="str">
        <f t="shared" si="42"/>
        <v/>
      </c>
      <c r="W248" s="36" t="str">
        <f t="shared" si="43"/>
        <v/>
      </c>
      <c r="X248" s="36" t="str">
        <f t="shared" si="44"/>
        <v/>
      </c>
      <c r="Y248" s="166" t="str">
        <f t="shared" si="45"/>
        <v/>
      </c>
      <c r="Z248" s="168" t="str">
        <f>IF(OR($B248="",$C248="",$E248="",$F248&gt;an_final,$F248=""),"",$G248/VLOOKUP($F248,Euro!$A:$C,3,FALSE))</f>
        <v/>
      </c>
      <c r="AA248" s="435" t="b">
        <f t="shared" si="46"/>
        <v>0</v>
      </c>
      <c r="AB248" s="222">
        <f t="shared" si="48"/>
        <v>1</v>
      </c>
    </row>
    <row r="249" spans="1:28" x14ac:dyDescent="0.25">
      <c r="A249" s="169">
        <v>240</v>
      </c>
      <c r="B249" s="118"/>
      <c r="C249" s="781"/>
      <c r="D249" s="120"/>
      <c r="E249" s="115"/>
      <c r="F249" s="152"/>
      <c r="G249" s="787" t="str">
        <f t="shared" si="47"/>
        <v/>
      </c>
      <c r="H249" s="41"/>
      <c r="I249" s="41"/>
      <c r="J249" s="160"/>
      <c r="K249" s="159"/>
      <c r="L249" s="40"/>
      <c r="M249" s="40"/>
      <c r="N249" s="160"/>
      <c r="O249" s="448" t="str">
        <f t="shared" si="37"/>
        <v/>
      </c>
      <c r="P249" s="196" t="str">
        <f>IF(OR($B249="",$C249="",$D249,$E249="",$F249="",$F249&gt;an_final,$AA249=FALSE),"",IF($G249="","",IF(OR($K249="X",$K249="x"),coef_grant*COORD_DID_NAT*$Z249/10000,IF(OR($L249="X",$L249="x"),coef_grant*UPT_DID_NAT*$Z249/10000,IF(OR($M249="X",$M249="x"),coef_grant*MANAG_DID_NAT*$Z249/10000,IF(OR($N249="X",$N249="x"),coef_grant2*MEMBRU_DID_NAT*$Z249/10000/$AB249,""))))))</f>
        <v/>
      </c>
      <c r="Q249" s="779"/>
      <c r="R249" s="151" t="str">
        <f t="shared" si="38"/>
        <v/>
      </c>
      <c r="S249" s="36" t="str">
        <f t="shared" si="39"/>
        <v/>
      </c>
      <c r="T249" s="36" t="str">
        <f t="shared" si="40"/>
        <v/>
      </c>
      <c r="U249" s="36" t="str">
        <f t="shared" si="41"/>
        <v/>
      </c>
      <c r="V249" s="36" t="str">
        <f t="shared" si="42"/>
        <v/>
      </c>
      <c r="W249" s="36" t="str">
        <f t="shared" si="43"/>
        <v/>
      </c>
      <c r="X249" s="36" t="str">
        <f t="shared" si="44"/>
        <v/>
      </c>
      <c r="Y249" s="166" t="str">
        <f t="shared" si="45"/>
        <v/>
      </c>
      <c r="Z249" s="168" t="str">
        <f>IF(OR($B249="",$C249="",$E249="",$F249&gt;an_final,$F249=""),"",$G249/VLOOKUP($F249,Euro!$A:$C,3,FALSE))</f>
        <v/>
      </c>
      <c r="AA249" s="435" t="b">
        <f t="shared" si="46"/>
        <v>0</v>
      </c>
      <c r="AB249" s="222">
        <f t="shared" si="48"/>
        <v>1</v>
      </c>
    </row>
    <row r="250" spans="1:28" x14ac:dyDescent="0.25">
      <c r="A250" s="169">
        <v>241</v>
      </c>
      <c r="B250" s="118"/>
      <c r="C250" s="781"/>
      <c r="D250" s="120"/>
      <c r="E250" s="115"/>
      <c r="F250" s="152"/>
      <c r="G250" s="787" t="str">
        <f t="shared" si="47"/>
        <v/>
      </c>
      <c r="H250" s="41"/>
      <c r="I250" s="41"/>
      <c r="J250" s="160"/>
      <c r="K250" s="159"/>
      <c r="L250" s="40"/>
      <c r="M250" s="40"/>
      <c r="N250" s="160"/>
      <c r="O250" s="448" t="str">
        <f t="shared" si="37"/>
        <v/>
      </c>
      <c r="P250" s="196" t="str">
        <f>IF(OR($B250="",$C250="",$D250,$E250="",$F250="",$F250&gt;an_final,$AA250=FALSE),"",IF($G250="","",IF(OR($K250="X",$K250="x"),coef_grant*COORD_DID_NAT*$Z250/10000,IF(OR($L250="X",$L250="x"),coef_grant*UPT_DID_NAT*$Z250/10000,IF(OR($M250="X",$M250="x"),coef_grant*MANAG_DID_NAT*$Z250/10000,IF(OR($N250="X",$N250="x"),coef_grant2*MEMBRU_DID_NAT*$Z250/10000/$AB250,""))))))</f>
        <v/>
      </c>
      <c r="Q250" s="779"/>
      <c r="R250" s="151" t="str">
        <f t="shared" si="38"/>
        <v/>
      </c>
      <c r="S250" s="36" t="str">
        <f t="shared" si="39"/>
        <v/>
      </c>
      <c r="T250" s="36" t="str">
        <f t="shared" si="40"/>
        <v/>
      </c>
      <c r="U250" s="36" t="str">
        <f t="shared" si="41"/>
        <v/>
      </c>
      <c r="V250" s="36" t="str">
        <f t="shared" si="42"/>
        <v/>
      </c>
      <c r="W250" s="36" t="str">
        <f t="shared" si="43"/>
        <v/>
      </c>
      <c r="X250" s="36" t="str">
        <f t="shared" si="44"/>
        <v/>
      </c>
      <c r="Y250" s="166" t="str">
        <f t="shared" si="45"/>
        <v/>
      </c>
      <c r="Z250" s="168" t="str">
        <f>IF(OR($B250="",$C250="",$E250="",$F250&gt;an_final,$F250=""),"",$G250/VLOOKUP($F250,Euro!$A:$C,3,FALSE))</f>
        <v/>
      </c>
      <c r="AA250" s="435" t="b">
        <f t="shared" si="46"/>
        <v>0</v>
      </c>
      <c r="AB250" s="222">
        <f t="shared" si="48"/>
        <v>1</v>
      </c>
    </row>
    <row r="251" spans="1:28" x14ac:dyDescent="0.25">
      <c r="A251" s="169">
        <v>242</v>
      </c>
      <c r="B251" s="118"/>
      <c r="C251" s="781"/>
      <c r="D251" s="120"/>
      <c r="E251" s="115"/>
      <c r="F251" s="152"/>
      <c r="G251" s="787" t="str">
        <f t="shared" si="47"/>
        <v/>
      </c>
      <c r="H251" s="41"/>
      <c r="I251" s="41"/>
      <c r="J251" s="160"/>
      <c r="K251" s="159"/>
      <c r="L251" s="40"/>
      <c r="M251" s="40"/>
      <c r="N251" s="160"/>
      <c r="O251" s="448" t="str">
        <f t="shared" si="37"/>
        <v/>
      </c>
      <c r="P251" s="196" t="str">
        <f>IF(OR($B251="",$C251="",$D251,$E251="",$F251="",$F251&gt;an_final,$AA251=FALSE),"",IF($G251="","",IF(OR($K251="X",$K251="x"),coef_grant*COORD_DID_NAT*$Z251/10000,IF(OR($L251="X",$L251="x"),coef_grant*UPT_DID_NAT*$Z251/10000,IF(OR($M251="X",$M251="x"),coef_grant*MANAG_DID_NAT*$Z251/10000,IF(OR($N251="X",$N251="x"),coef_grant2*MEMBRU_DID_NAT*$Z251/10000/$AB251,""))))))</f>
        <v/>
      </c>
      <c r="Q251" s="779"/>
      <c r="R251" s="151" t="str">
        <f t="shared" si="38"/>
        <v/>
      </c>
      <c r="S251" s="36" t="str">
        <f t="shared" si="39"/>
        <v/>
      </c>
      <c r="T251" s="36" t="str">
        <f t="shared" si="40"/>
        <v/>
      </c>
      <c r="U251" s="36" t="str">
        <f t="shared" si="41"/>
        <v/>
      </c>
      <c r="V251" s="36" t="str">
        <f t="shared" si="42"/>
        <v/>
      </c>
      <c r="W251" s="36" t="str">
        <f t="shared" si="43"/>
        <v/>
      </c>
      <c r="X251" s="36" t="str">
        <f t="shared" si="44"/>
        <v/>
      </c>
      <c r="Y251" s="166" t="str">
        <f t="shared" si="45"/>
        <v/>
      </c>
      <c r="Z251" s="168" t="str">
        <f>IF(OR($B251="",$C251="",$E251="",$F251&gt;an_final,$F251=""),"",$G251/VLOOKUP($F251,Euro!$A:$C,3,FALSE))</f>
        <v/>
      </c>
      <c r="AA251" s="435" t="b">
        <f t="shared" si="46"/>
        <v>0</v>
      </c>
      <c r="AB251" s="222">
        <f t="shared" si="48"/>
        <v>1</v>
      </c>
    </row>
    <row r="252" spans="1:28" x14ac:dyDescent="0.25">
      <c r="A252" s="169">
        <v>243</v>
      </c>
      <c r="B252" s="118"/>
      <c r="C252" s="781"/>
      <c r="D252" s="120"/>
      <c r="E252" s="115"/>
      <c r="F252" s="152"/>
      <c r="G252" s="787" t="str">
        <f t="shared" si="47"/>
        <v/>
      </c>
      <c r="H252" s="41"/>
      <c r="I252" s="41"/>
      <c r="J252" s="160"/>
      <c r="K252" s="159"/>
      <c r="L252" s="40"/>
      <c r="M252" s="40"/>
      <c r="N252" s="160"/>
      <c r="O252" s="448" t="str">
        <f t="shared" si="37"/>
        <v/>
      </c>
      <c r="P252" s="196" t="str">
        <f>IF(OR($B252="",$C252="",$D252,$E252="",$F252="",$F252&gt;an_final,$AA252=FALSE),"",IF($G252="","",IF(OR($K252="X",$K252="x"),coef_grant*COORD_DID_NAT*$Z252/10000,IF(OR($L252="X",$L252="x"),coef_grant*UPT_DID_NAT*$Z252/10000,IF(OR($M252="X",$M252="x"),coef_grant*MANAG_DID_NAT*$Z252/10000,IF(OR($N252="X",$N252="x"),coef_grant2*MEMBRU_DID_NAT*$Z252/10000/$AB252,""))))))</f>
        <v/>
      </c>
      <c r="Q252" s="779"/>
      <c r="R252" s="151" t="str">
        <f t="shared" si="38"/>
        <v/>
      </c>
      <c r="S252" s="36" t="str">
        <f t="shared" si="39"/>
        <v/>
      </c>
      <c r="T252" s="36" t="str">
        <f t="shared" si="40"/>
        <v/>
      </c>
      <c r="U252" s="36" t="str">
        <f t="shared" si="41"/>
        <v/>
      </c>
      <c r="V252" s="36" t="str">
        <f t="shared" si="42"/>
        <v/>
      </c>
      <c r="W252" s="36" t="str">
        <f t="shared" si="43"/>
        <v/>
      </c>
      <c r="X252" s="36" t="str">
        <f t="shared" si="44"/>
        <v/>
      </c>
      <c r="Y252" s="166" t="str">
        <f t="shared" si="45"/>
        <v/>
      </c>
      <c r="Z252" s="168" t="str">
        <f>IF(OR($B252="",$C252="",$E252="",$F252&gt;an_final,$F252=""),"",$G252/VLOOKUP($F252,Euro!$A:$C,3,FALSE))</f>
        <v/>
      </c>
      <c r="AA252" s="435" t="b">
        <f t="shared" si="46"/>
        <v>0</v>
      </c>
      <c r="AB252" s="222">
        <f t="shared" si="48"/>
        <v>1</v>
      </c>
    </row>
    <row r="253" spans="1:28" x14ac:dyDescent="0.25">
      <c r="A253" s="169">
        <v>244</v>
      </c>
      <c r="B253" s="118"/>
      <c r="C253" s="781"/>
      <c r="D253" s="120"/>
      <c r="E253" s="115"/>
      <c r="F253" s="152"/>
      <c r="G253" s="787" t="str">
        <f t="shared" si="47"/>
        <v/>
      </c>
      <c r="H253" s="41"/>
      <c r="I253" s="41"/>
      <c r="J253" s="160"/>
      <c r="K253" s="159"/>
      <c r="L253" s="40"/>
      <c r="M253" s="40"/>
      <c r="N253" s="160"/>
      <c r="O253" s="448" t="str">
        <f t="shared" si="37"/>
        <v/>
      </c>
      <c r="P253" s="196" t="str">
        <f>IF(OR($B253="",$C253="",$D253,$E253="",$F253="",$F253&gt;an_final,$AA253=FALSE),"",IF($G253="","",IF(OR($K253="X",$K253="x"),coef_grant*COORD_DID_NAT*$Z253/10000,IF(OR($L253="X",$L253="x"),coef_grant*UPT_DID_NAT*$Z253/10000,IF(OR($M253="X",$M253="x"),coef_grant*MANAG_DID_NAT*$Z253/10000,IF(OR($N253="X",$N253="x"),coef_grant2*MEMBRU_DID_NAT*$Z253/10000/$AB253,""))))))</f>
        <v/>
      </c>
      <c r="Q253" s="779"/>
      <c r="R253" s="151" t="str">
        <f t="shared" si="38"/>
        <v/>
      </c>
      <c r="S253" s="36" t="str">
        <f t="shared" si="39"/>
        <v/>
      </c>
      <c r="T253" s="36" t="str">
        <f t="shared" si="40"/>
        <v/>
      </c>
      <c r="U253" s="36" t="str">
        <f t="shared" si="41"/>
        <v/>
      </c>
      <c r="V253" s="36" t="str">
        <f t="shared" si="42"/>
        <v/>
      </c>
      <c r="W253" s="36" t="str">
        <f t="shared" si="43"/>
        <v/>
      </c>
      <c r="X253" s="36" t="str">
        <f t="shared" si="44"/>
        <v/>
      </c>
      <c r="Y253" s="166" t="str">
        <f t="shared" si="45"/>
        <v/>
      </c>
      <c r="Z253" s="168" t="str">
        <f>IF(OR($B253="",$C253="",$E253="",$F253&gt;an_final,$F253=""),"",$G253/VLOOKUP($F253,Euro!$A:$C,3,FALSE))</f>
        <v/>
      </c>
      <c r="AA253" s="435" t="b">
        <f t="shared" si="46"/>
        <v>0</v>
      </c>
      <c r="AB253" s="222">
        <f t="shared" si="48"/>
        <v>1</v>
      </c>
    </row>
    <row r="254" spans="1:28" x14ac:dyDescent="0.25">
      <c r="A254" s="169">
        <v>245</v>
      </c>
      <c r="B254" s="118"/>
      <c r="C254" s="781"/>
      <c r="D254" s="120"/>
      <c r="E254" s="115"/>
      <c r="F254" s="152"/>
      <c r="G254" s="787" t="str">
        <f t="shared" si="47"/>
        <v/>
      </c>
      <c r="H254" s="41"/>
      <c r="I254" s="41"/>
      <c r="J254" s="160"/>
      <c r="K254" s="159"/>
      <c r="L254" s="40"/>
      <c r="M254" s="40"/>
      <c r="N254" s="160"/>
      <c r="O254" s="448" t="str">
        <f t="shared" si="37"/>
        <v/>
      </c>
      <c r="P254" s="196" t="str">
        <f>IF(OR($B254="",$C254="",$D254,$E254="",$F254="",$F254&gt;an_final,$AA254=FALSE),"",IF($G254="","",IF(OR($K254="X",$K254="x"),coef_grant*COORD_DID_NAT*$Z254/10000,IF(OR($L254="X",$L254="x"),coef_grant*UPT_DID_NAT*$Z254/10000,IF(OR($M254="X",$M254="x"),coef_grant*MANAG_DID_NAT*$Z254/10000,IF(OR($N254="X",$N254="x"),coef_grant2*MEMBRU_DID_NAT*$Z254/10000/$AB254,""))))))</f>
        <v/>
      </c>
      <c r="Q254" s="779"/>
      <c r="R254" s="151" t="str">
        <f t="shared" si="38"/>
        <v/>
      </c>
      <c r="S254" s="36" t="str">
        <f t="shared" si="39"/>
        <v/>
      </c>
      <c r="T254" s="36" t="str">
        <f t="shared" si="40"/>
        <v/>
      </c>
      <c r="U254" s="36" t="str">
        <f t="shared" si="41"/>
        <v/>
      </c>
      <c r="V254" s="36" t="str">
        <f t="shared" si="42"/>
        <v/>
      </c>
      <c r="W254" s="36" t="str">
        <f t="shared" si="43"/>
        <v/>
      </c>
      <c r="X254" s="36" t="str">
        <f t="shared" si="44"/>
        <v/>
      </c>
      <c r="Y254" s="166" t="str">
        <f t="shared" si="45"/>
        <v/>
      </c>
      <c r="Z254" s="168" t="str">
        <f>IF(OR($B254="",$C254="",$E254="",$F254&gt;an_final,$F254=""),"",$G254/VLOOKUP($F254,Euro!$A:$C,3,FALSE))</f>
        <v/>
      </c>
      <c r="AA254" s="435" t="b">
        <f t="shared" si="46"/>
        <v>0</v>
      </c>
      <c r="AB254" s="222">
        <f t="shared" si="48"/>
        <v>1</v>
      </c>
    </row>
    <row r="255" spans="1:28" x14ac:dyDescent="0.25">
      <c r="A255" s="169">
        <v>246</v>
      </c>
      <c r="B255" s="118"/>
      <c r="C255" s="781"/>
      <c r="D255" s="120"/>
      <c r="E255" s="115"/>
      <c r="F255" s="152"/>
      <c r="G255" s="787" t="str">
        <f t="shared" si="47"/>
        <v/>
      </c>
      <c r="H255" s="41"/>
      <c r="I255" s="41"/>
      <c r="J255" s="160"/>
      <c r="K255" s="159"/>
      <c r="L255" s="40"/>
      <c r="M255" s="40"/>
      <c r="N255" s="160"/>
      <c r="O255" s="448" t="str">
        <f t="shared" si="37"/>
        <v/>
      </c>
      <c r="P255" s="196" t="str">
        <f>IF(OR($B255="",$C255="",$D255,$E255="",$F255="",$F255&gt;an_final,$AA255=FALSE),"",IF($G255="","",IF(OR($K255="X",$K255="x"),coef_grant*COORD_DID_NAT*$Z255/10000,IF(OR($L255="X",$L255="x"),coef_grant*UPT_DID_NAT*$Z255/10000,IF(OR($M255="X",$M255="x"),coef_grant*MANAG_DID_NAT*$Z255/10000,IF(OR($N255="X",$N255="x"),coef_grant2*MEMBRU_DID_NAT*$Z255/10000/$AB255,""))))))</f>
        <v/>
      </c>
      <c r="Q255" s="779"/>
      <c r="R255" s="151" t="str">
        <f t="shared" si="38"/>
        <v/>
      </c>
      <c r="S255" s="36" t="str">
        <f t="shared" si="39"/>
        <v/>
      </c>
      <c r="T255" s="36" t="str">
        <f t="shared" si="40"/>
        <v/>
      </c>
      <c r="U255" s="36" t="str">
        <f t="shared" si="41"/>
        <v/>
      </c>
      <c r="V255" s="36" t="str">
        <f t="shared" si="42"/>
        <v/>
      </c>
      <c r="W255" s="36" t="str">
        <f t="shared" si="43"/>
        <v/>
      </c>
      <c r="X255" s="36" t="str">
        <f t="shared" si="44"/>
        <v/>
      </c>
      <c r="Y255" s="166" t="str">
        <f t="shared" si="45"/>
        <v/>
      </c>
      <c r="Z255" s="168" t="str">
        <f>IF(OR($B255="",$C255="",$E255="",$F255&gt;an_final,$F255=""),"",$G255/VLOOKUP($F255,Euro!$A:$C,3,FALSE))</f>
        <v/>
      </c>
      <c r="AA255" s="435" t="b">
        <f t="shared" si="46"/>
        <v>0</v>
      </c>
      <c r="AB255" s="222">
        <f t="shared" si="48"/>
        <v>1</v>
      </c>
    </row>
    <row r="256" spans="1:28" x14ac:dyDescent="0.25">
      <c r="A256" s="169">
        <v>247</v>
      </c>
      <c r="B256" s="118"/>
      <c r="C256" s="781"/>
      <c r="D256" s="120"/>
      <c r="E256" s="115"/>
      <c r="F256" s="152"/>
      <c r="G256" s="787" t="str">
        <f t="shared" si="47"/>
        <v/>
      </c>
      <c r="H256" s="41"/>
      <c r="I256" s="41"/>
      <c r="J256" s="160"/>
      <c r="K256" s="159"/>
      <c r="L256" s="40"/>
      <c r="M256" s="40"/>
      <c r="N256" s="160"/>
      <c r="O256" s="448" t="str">
        <f t="shared" si="37"/>
        <v/>
      </c>
      <c r="P256" s="196" t="str">
        <f>IF(OR($B256="",$C256="",$D256,$E256="",$F256="",$F256&gt;an_final,$AA256=FALSE),"",IF($G256="","",IF(OR($K256="X",$K256="x"),coef_grant*COORD_DID_NAT*$Z256/10000,IF(OR($L256="X",$L256="x"),coef_grant*UPT_DID_NAT*$Z256/10000,IF(OR($M256="X",$M256="x"),coef_grant*MANAG_DID_NAT*$Z256/10000,IF(OR($N256="X",$N256="x"),coef_grant2*MEMBRU_DID_NAT*$Z256/10000/$AB256,""))))))</f>
        <v/>
      </c>
      <c r="Q256" s="779"/>
      <c r="R256" s="151" t="str">
        <f t="shared" si="38"/>
        <v/>
      </c>
      <c r="S256" s="36" t="str">
        <f t="shared" si="39"/>
        <v/>
      </c>
      <c r="T256" s="36" t="str">
        <f t="shared" si="40"/>
        <v/>
      </c>
      <c r="U256" s="36" t="str">
        <f t="shared" si="41"/>
        <v/>
      </c>
      <c r="V256" s="36" t="str">
        <f t="shared" si="42"/>
        <v/>
      </c>
      <c r="W256" s="36" t="str">
        <f t="shared" si="43"/>
        <v/>
      </c>
      <c r="X256" s="36" t="str">
        <f t="shared" si="44"/>
        <v/>
      </c>
      <c r="Y256" s="166" t="str">
        <f t="shared" si="45"/>
        <v/>
      </c>
      <c r="Z256" s="168" t="str">
        <f>IF(OR($B256="",$C256="",$E256="",$F256&gt;an_final,$F256=""),"",$G256/VLOOKUP($F256,Euro!$A:$C,3,FALSE))</f>
        <v/>
      </c>
      <c r="AA256" s="435" t="b">
        <f t="shared" si="46"/>
        <v>0</v>
      </c>
      <c r="AB256" s="222">
        <f t="shared" si="48"/>
        <v>1</v>
      </c>
    </row>
    <row r="257" spans="1:28" x14ac:dyDescent="0.25">
      <c r="A257" s="169">
        <v>248</v>
      </c>
      <c r="B257" s="118"/>
      <c r="C257" s="781"/>
      <c r="D257" s="120"/>
      <c r="E257" s="115"/>
      <c r="F257" s="152"/>
      <c r="G257" s="787" t="str">
        <f t="shared" si="47"/>
        <v/>
      </c>
      <c r="H257" s="41"/>
      <c r="I257" s="41"/>
      <c r="J257" s="160"/>
      <c r="K257" s="159"/>
      <c r="L257" s="40"/>
      <c r="M257" s="40"/>
      <c r="N257" s="160"/>
      <c r="O257" s="448" t="str">
        <f t="shared" si="37"/>
        <v/>
      </c>
      <c r="P257" s="196" t="str">
        <f>IF(OR($B257="",$C257="",$D257,$E257="",$F257="",$F257&gt;an_final,$AA257=FALSE),"",IF($G257="","",IF(OR($K257="X",$K257="x"),coef_grant*COORD_DID_NAT*$Z257/10000,IF(OR($L257="X",$L257="x"),coef_grant*UPT_DID_NAT*$Z257/10000,IF(OR($M257="X",$M257="x"),coef_grant*MANAG_DID_NAT*$Z257/10000,IF(OR($N257="X",$N257="x"),coef_grant2*MEMBRU_DID_NAT*$Z257/10000/$AB257,""))))))</f>
        <v/>
      </c>
      <c r="Q257" s="779"/>
      <c r="R257" s="151" t="str">
        <f t="shared" si="38"/>
        <v/>
      </c>
      <c r="S257" s="36" t="str">
        <f t="shared" si="39"/>
        <v/>
      </c>
      <c r="T257" s="36" t="str">
        <f t="shared" si="40"/>
        <v/>
      </c>
      <c r="U257" s="36" t="str">
        <f t="shared" si="41"/>
        <v/>
      </c>
      <c r="V257" s="36" t="str">
        <f t="shared" si="42"/>
        <v/>
      </c>
      <c r="W257" s="36" t="str">
        <f t="shared" si="43"/>
        <v/>
      </c>
      <c r="X257" s="36" t="str">
        <f t="shared" si="44"/>
        <v/>
      </c>
      <c r="Y257" s="166" t="str">
        <f t="shared" si="45"/>
        <v/>
      </c>
      <c r="Z257" s="168" t="str">
        <f>IF(OR($B257="",$C257="",$E257="",$F257&gt;an_final,$F257=""),"",$G257/VLOOKUP($F257,Euro!$A:$C,3,FALSE))</f>
        <v/>
      </c>
      <c r="AA257" s="435" t="b">
        <f t="shared" si="46"/>
        <v>0</v>
      </c>
      <c r="AB257" s="222">
        <f t="shared" si="48"/>
        <v>1</v>
      </c>
    </row>
    <row r="258" spans="1:28" x14ac:dyDescent="0.25">
      <c r="A258" s="169">
        <v>249</v>
      </c>
      <c r="B258" s="118"/>
      <c r="C258" s="781"/>
      <c r="D258" s="120"/>
      <c r="E258" s="115"/>
      <c r="F258" s="152"/>
      <c r="G258" s="787" t="str">
        <f t="shared" si="47"/>
        <v/>
      </c>
      <c r="H258" s="41"/>
      <c r="I258" s="41"/>
      <c r="J258" s="160"/>
      <c r="K258" s="159"/>
      <c r="L258" s="40"/>
      <c r="M258" s="40"/>
      <c r="N258" s="160"/>
      <c r="O258" s="448" t="str">
        <f t="shared" si="37"/>
        <v/>
      </c>
      <c r="P258" s="196" t="str">
        <f>IF(OR($B258="",$C258="",$D258,$E258="",$F258="",$F258&gt;an_final,$AA258=FALSE),"",IF($G258="","",IF(OR($K258="X",$K258="x"),coef_grant*COORD_DID_NAT*$Z258/10000,IF(OR($L258="X",$L258="x"),coef_grant*UPT_DID_NAT*$Z258/10000,IF(OR($M258="X",$M258="x"),coef_grant*MANAG_DID_NAT*$Z258/10000,IF(OR($N258="X",$N258="x"),coef_grant2*MEMBRU_DID_NAT*$Z258/10000/$AB258,""))))))</f>
        <v/>
      </c>
      <c r="Q258" s="779"/>
      <c r="R258" s="151" t="str">
        <f t="shared" si="38"/>
        <v/>
      </c>
      <c r="S258" s="36" t="str">
        <f t="shared" si="39"/>
        <v/>
      </c>
      <c r="T258" s="36" t="str">
        <f t="shared" si="40"/>
        <v/>
      </c>
      <c r="U258" s="36" t="str">
        <f t="shared" si="41"/>
        <v/>
      </c>
      <c r="V258" s="36" t="str">
        <f t="shared" si="42"/>
        <v/>
      </c>
      <c r="W258" s="36" t="str">
        <f t="shared" si="43"/>
        <v/>
      </c>
      <c r="X258" s="36" t="str">
        <f t="shared" si="44"/>
        <v/>
      </c>
      <c r="Y258" s="166" t="str">
        <f t="shared" si="45"/>
        <v/>
      </c>
      <c r="Z258" s="168" t="str">
        <f>IF(OR($B258="",$C258="",$E258="",$F258&gt;an_final,$F258=""),"",$G258/VLOOKUP($F258,Euro!$A:$C,3,FALSE))</f>
        <v/>
      </c>
      <c r="AA258" s="435" t="b">
        <f t="shared" si="46"/>
        <v>0</v>
      </c>
      <c r="AB258" s="222">
        <f t="shared" si="48"/>
        <v>1</v>
      </c>
    </row>
    <row r="259" spans="1:28" ht="16.5" thickBot="1" x14ac:dyDescent="0.3">
      <c r="A259" s="170">
        <v>250</v>
      </c>
      <c r="B259" s="119"/>
      <c r="C259" s="784"/>
      <c r="D259" s="121"/>
      <c r="E259" s="116"/>
      <c r="F259" s="155"/>
      <c r="G259" s="788" t="str">
        <f t="shared" si="47"/>
        <v/>
      </c>
      <c r="H259" s="156"/>
      <c r="I259" s="156"/>
      <c r="J259" s="165"/>
      <c r="K259" s="164"/>
      <c r="L259" s="157"/>
      <c r="M259" s="157"/>
      <c r="N259" s="165"/>
      <c r="O259" s="776" t="str">
        <f t="shared" si="37"/>
        <v/>
      </c>
      <c r="P259" s="777" t="str">
        <f>IF(OR($B259="",$C259="",$D259,$E259="",$F259="",$F259&gt;an_final,$AA259=FALSE),"",IF($G259="","",IF(OR($K259="X",$K259="x"),coef_grant*COORD_DID_NAT*$Z259/10000,IF(OR($L259="X",$L259="x"),coef_grant*UPT_DID_NAT*$Z259/10000,IF(OR($M259="X",$M259="x"),coef_grant*MANAG_DID_NAT*$Z259/10000,IF(OR($N259="X",$N259="x"),coef_grant2*MEMBRU_DID_NAT*$Z259/10000/$AB259,""))))))</f>
        <v/>
      </c>
      <c r="Q259" s="780"/>
      <c r="R259" s="151" t="str">
        <f t="shared" si="38"/>
        <v/>
      </c>
      <c r="S259" s="36" t="str">
        <f t="shared" si="39"/>
        <v/>
      </c>
      <c r="T259" s="36" t="str">
        <f t="shared" si="40"/>
        <v/>
      </c>
      <c r="U259" s="36" t="str">
        <f t="shared" si="41"/>
        <v/>
      </c>
      <c r="V259" s="36" t="str">
        <f t="shared" si="42"/>
        <v/>
      </c>
      <c r="W259" s="36" t="str">
        <f t="shared" si="43"/>
        <v/>
      </c>
      <c r="X259" s="36" t="str">
        <f t="shared" si="44"/>
        <v/>
      </c>
      <c r="Y259" s="166" t="str">
        <f t="shared" si="45"/>
        <v/>
      </c>
      <c r="Z259" s="168" t="str">
        <f>IF(OR($B259="",$C259="",$E259="",$F259&gt;an_final,$F259=""),"",$G259/VLOOKUP($F259,Euro!$A:$C,3,FALSE))</f>
        <v/>
      </c>
      <c r="AA259" s="435" t="b">
        <f t="shared" si="46"/>
        <v>0</v>
      </c>
      <c r="AB259" s="222">
        <f t="shared" si="48"/>
        <v>1</v>
      </c>
    </row>
  </sheetData>
  <sheetProtection algorithmName="SHA-512" hashValue="SPbDtvFRWZEig0EWpWa3D1LWDOuwb5lRlKNG8dxojoPDnBdt42zaW+VSi1wD9+o45htCUJl1ylD6osvwfCsIZQ==" saltValue="QZAAoDIhc+Re0QpdlkC7rw==" spinCount="100000" sheet="1" objects="1" scenarios="1" formatCells="0" formatColumns="0" formatRows="0"/>
  <mergeCells count="15">
    <mergeCell ref="F7:F8"/>
    <mergeCell ref="A4:Q4"/>
    <mergeCell ref="A5:Q5"/>
    <mergeCell ref="A7:A8"/>
    <mergeCell ref="B7:B8"/>
    <mergeCell ref="C7:C8"/>
    <mergeCell ref="D7:D8"/>
    <mergeCell ref="E7:E8"/>
    <mergeCell ref="Z7:Z8"/>
    <mergeCell ref="AA7:AA8"/>
    <mergeCell ref="AB7:AB8"/>
    <mergeCell ref="K7:N7"/>
    <mergeCell ref="Q7:Q8"/>
    <mergeCell ref="R7:U7"/>
    <mergeCell ref="V7:Y7"/>
  </mergeCells>
  <pageMargins left="0.59055118110236227" right="0.59055118110236227" top="0.74803149606299213" bottom="0.9055118110236221" header="0.31496062992125984" footer="0.31496062992125984"/>
  <pageSetup paperSize="9" scale="54" fitToHeight="100" orientation="landscape" r:id="rId1"/>
  <headerFooter>
    <oddFooter xml:space="preserve">&amp;LConfirm datele
Director de departament
&amp;RCandidat
</oddFooter>
  </headerFooter>
  <colBreaks count="1" manualBreakCount="1">
    <brk id="2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Z13"/>
  <sheetViews>
    <sheetView zoomScaleNormal="100" workbookViewId="0">
      <selection activeCell="B20" sqref="B20"/>
    </sheetView>
  </sheetViews>
  <sheetFormatPr defaultRowHeight="15.75" x14ac:dyDescent="0.25"/>
  <cols>
    <col min="1" max="1" width="8.140625" style="368" customWidth="1"/>
    <col min="2" max="2" width="30.7109375" style="368" customWidth="1"/>
    <col min="3" max="3" width="63.28515625" style="368" customWidth="1"/>
    <col min="4" max="4" width="20" style="329" customWidth="1"/>
    <col min="5" max="7" width="30.7109375" style="368" customWidth="1"/>
    <col min="8" max="8" width="10.7109375" style="368" customWidth="1"/>
    <col min="9" max="9" width="10.7109375" style="329" customWidth="1"/>
    <col min="10" max="15" width="10.7109375" style="368" customWidth="1"/>
    <col min="16" max="17" width="13.7109375" style="458" customWidth="1"/>
    <col min="18" max="21" width="10.7109375" style="459" customWidth="1"/>
    <col min="22" max="22" width="9.140625" style="329" customWidth="1"/>
    <col min="23" max="23" width="8.140625" style="459" customWidth="1"/>
    <col min="24" max="24" width="9.140625" style="312" customWidth="1"/>
    <col min="25" max="25" width="7.5703125" style="329" customWidth="1"/>
    <col min="26" max="26" width="9.140625" style="329" customWidth="1"/>
    <col min="27" max="29" width="9.140625" style="322" customWidth="1"/>
    <col min="30" max="16384" width="9.140625" style="322"/>
  </cols>
  <sheetData>
    <row r="1" spans="1:26" s="318" customFormat="1" x14ac:dyDescent="0.2">
      <c r="A1" s="611" t="s">
        <v>650</v>
      </c>
      <c r="D1" s="320"/>
      <c r="E1" s="319"/>
      <c r="F1" s="319"/>
      <c r="H1" s="320"/>
      <c r="I1" s="688"/>
      <c r="K1" s="320"/>
      <c r="L1" s="287"/>
      <c r="M1" s="287"/>
      <c r="N1" s="291"/>
      <c r="O1" s="291"/>
      <c r="P1" s="291"/>
      <c r="Q1" s="291"/>
      <c r="R1" s="287"/>
      <c r="S1" s="287"/>
      <c r="Z1" s="320"/>
    </row>
    <row r="2" spans="1:26" s="318" customFormat="1" x14ac:dyDescent="0.2">
      <c r="A2" s="611" t="str">
        <f>IF(ISBLANK(facultate), IF(ISBLANK(departament),"","Departament " &amp; departament), "Facultatea " &amp; facultate)</f>
        <v/>
      </c>
      <c r="D2" s="320"/>
      <c r="E2" s="319"/>
      <c r="F2" s="319"/>
      <c r="H2" s="320"/>
      <c r="I2" s="688"/>
      <c r="K2" s="320"/>
      <c r="L2" s="287"/>
      <c r="M2" s="287"/>
      <c r="N2" s="291"/>
      <c r="O2" s="291"/>
      <c r="P2" s="291"/>
      <c r="Q2" s="291"/>
      <c r="R2" s="287"/>
      <c r="S2" s="287"/>
      <c r="Z2" s="320"/>
    </row>
    <row r="3" spans="1:26" s="318" customFormat="1" x14ac:dyDescent="0.2">
      <c r="A3" s="611" t="str">
        <f>IF(ISBLANK(departament),"","Departamentul " &amp; departament)</f>
        <v/>
      </c>
      <c r="D3" s="320"/>
      <c r="E3" s="319"/>
      <c r="F3" s="319"/>
      <c r="H3" s="320"/>
      <c r="I3" s="688"/>
      <c r="K3" s="320"/>
      <c r="L3" s="287"/>
      <c r="M3" s="287"/>
      <c r="N3" s="291"/>
      <c r="O3" s="291"/>
      <c r="P3" s="291"/>
      <c r="Q3" s="291"/>
      <c r="R3" s="287"/>
      <c r="S3" s="287"/>
      <c r="Z3" s="320"/>
    </row>
    <row r="4" spans="1:26" s="294" customFormat="1" x14ac:dyDescent="0.25">
      <c r="A4" s="936" t="s">
        <v>714</v>
      </c>
      <c r="B4" s="936"/>
      <c r="C4" s="936"/>
      <c r="D4" s="936"/>
      <c r="E4" s="936"/>
      <c r="F4" s="936"/>
      <c r="G4" s="936"/>
      <c r="H4" s="936"/>
      <c r="I4" s="936"/>
      <c r="J4" s="936"/>
      <c r="K4" s="936"/>
      <c r="L4" s="936"/>
      <c r="M4" s="936"/>
      <c r="N4" s="936"/>
      <c r="O4" s="936"/>
      <c r="P4" s="936"/>
      <c r="Q4" s="936"/>
      <c r="R4" s="292"/>
      <c r="S4" s="292"/>
      <c r="T4" s="292"/>
      <c r="U4" s="292"/>
      <c r="V4" s="449"/>
      <c r="W4" s="292"/>
      <c r="X4" s="312"/>
      <c r="Y4" s="312"/>
      <c r="Z4" s="312"/>
    </row>
    <row r="5" spans="1:26" s="294" customFormat="1" x14ac:dyDescent="0.25">
      <c r="A5" s="936" t="s">
        <v>868</v>
      </c>
      <c r="B5" s="936"/>
      <c r="C5" s="936"/>
      <c r="D5" s="936"/>
      <c r="E5" s="936"/>
      <c r="F5" s="936"/>
      <c r="G5" s="936"/>
      <c r="H5" s="936"/>
      <c r="I5" s="936"/>
      <c r="J5" s="936"/>
      <c r="K5" s="936"/>
      <c r="L5" s="936"/>
      <c r="M5" s="936"/>
      <c r="N5" s="936"/>
      <c r="O5" s="936"/>
      <c r="P5" s="936"/>
      <c r="Q5" s="936"/>
      <c r="R5" s="292"/>
      <c r="S5" s="292"/>
      <c r="T5" s="292"/>
      <c r="U5" s="292"/>
      <c r="V5" s="312"/>
      <c r="W5" s="292"/>
      <c r="X5" s="312"/>
      <c r="Y5" s="312"/>
      <c r="Z5" s="312"/>
    </row>
    <row r="6" spans="1:26" s="294" customFormat="1" x14ac:dyDescent="0.25">
      <c r="A6" s="936" t="s">
        <v>869</v>
      </c>
      <c r="B6" s="936"/>
      <c r="C6" s="936"/>
      <c r="D6" s="936"/>
      <c r="E6" s="936"/>
      <c r="F6" s="936"/>
      <c r="G6" s="936"/>
      <c r="H6" s="378"/>
      <c r="I6" s="378"/>
      <c r="J6" s="378"/>
      <c r="K6" s="378"/>
      <c r="L6" s="378"/>
      <c r="M6" s="378"/>
      <c r="N6" s="378"/>
      <c r="O6" s="378"/>
      <c r="P6" s="378"/>
      <c r="Q6" s="378"/>
      <c r="R6" s="292"/>
      <c r="S6" s="292"/>
      <c r="T6" s="292"/>
      <c r="U6" s="292"/>
      <c r="V6" s="312"/>
      <c r="W6" s="292"/>
      <c r="X6" s="312"/>
      <c r="Y6" s="312"/>
      <c r="Z6" s="312"/>
    </row>
    <row r="7" spans="1:26" s="294" customFormat="1" x14ac:dyDescent="0.25">
      <c r="A7" s="312"/>
      <c r="B7" s="312"/>
      <c r="C7" s="312"/>
      <c r="D7" s="312"/>
      <c r="E7" s="312"/>
      <c r="F7" s="312"/>
      <c r="G7" s="312"/>
      <c r="H7" s="312"/>
      <c r="I7" s="312"/>
      <c r="J7" s="312"/>
      <c r="K7" s="312"/>
      <c r="L7" s="312"/>
      <c r="M7" s="312"/>
      <c r="N7" s="312"/>
      <c r="O7" s="312"/>
      <c r="P7" s="312"/>
      <c r="Q7" s="312"/>
      <c r="R7" s="292"/>
      <c r="S7" s="292"/>
      <c r="T7" s="292"/>
      <c r="U7" s="292"/>
      <c r="V7" s="312"/>
      <c r="W7" s="292"/>
      <c r="X7" s="312"/>
      <c r="Y7" s="312"/>
      <c r="Z7" s="312"/>
    </row>
    <row r="9" spans="1:26" ht="23.25" customHeight="1" x14ac:dyDescent="0.25">
      <c r="B9" s="937" t="s">
        <v>870</v>
      </c>
      <c r="C9" s="937"/>
      <c r="D9" s="799"/>
    </row>
    <row r="10" spans="1:26" x14ac:dyDescent="0.25">
      <c r="B10" s="797"/>
      <c r="C10" s="797"/>
      <c r="D10" s="798"/>
    </row>
    <row r="11" spans="1:26" ht="24" customHeight="1" x14ac:dyDescent="0.25">
      <c r="B11" s="934" t="s">
        <v>871</v>
      </c>
      <c r="C11" s="935"/>
      <c r="D11" s="799"/>
    </row>
    <row r="12" spans="1:26" x14ac:dyDescent="0.25">
      <c r="B12" s="797"/>
      <c r="C12" s="797"/>
      <c r="D12" s="798"/>
    </row>
    <row r="13" spans="1:26" ht="22.5" customHeight="1" x14ac:dyDescent="0.25">
      <c r="B13" s="934" t="s">
        <v>872</v>
      </c>
      <c r="C13" s="935"/>
      <c r="D13" s="799"/>
    </row>
  </sheetData>
  <sheetProtection password="CA41" sheet="1" objects="1" scenarios="1" formatCells="0" formatColumns="0" formatRows="0"/>
  <mergeCells count="6">
    <mergeCell ref="B11:C11"/>
    <mergeCell ref="B13:C13"/>
    <mergeCell ref="A4:Q4"/>
    <mergeCell ref="A5:Q5"/>
    <mergeCell ref="B9:C9"/>
    <mergeCell ref="A6:G6"/>
  </mergeCells>
  <pageMargins left="0.59055118110236227" right="0.59055118110236227" top="0.51181102362204722" bottom="0.9055118110236221" header="0.31496062992125984" footer="0.47244094488188981"/>
  <pageSetup paperSize="9" fitToHeight="100" orientation="landscape" r:id="rId1"/>
  <headerFooter alignWithMargins="0">
    <oddFooter xml:space="preserve">&amp;LConfirm existenţa lucrărilor
Director de departament 
&amp;RCandidat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Q11"/>
  <sheetViews>
    <sheetView zoomScaleNormal="100" workbookViewId="0">
      <selection activeCell="A11" sqref="A11"/>
    </sheetView>
  </sheetViews>
  <sheetFormatPr defaultRowHeight="15" x14ac:dyDescent="0.25"/>
  <cols>
    <col min="3" max="3" width="73" customWidth="1"/>
    <col min="4" max="4" width="17.85546875" customWidth="1"/>
  </cols>
  <sheetData>
    <row r="3" spans="1:17" ht="15.75" x14ac:dyDescent="0.25">
      <c r="A3" s="882"/>
      <c r="B3" s="882"/>
      <c r="C3" s="882"/>
      <c r="D3" s="882"/>
      <c r="E3" s="882"/>
      <c r="F3" s="882"/>
      <c r="G3" s="882"/>
      <c r="H3" s="882"/>
      <c r="I3" s="882"/>
      <c r="J3" s="882"/>
      <c r="K3" s="882"/>
      <c r="L3" s="882"/>
      <c r="M3" s="882"/>
      <c r="N3" s="882"/>
      <c r="O3" s="882"/>
      <c r="P3" s="882"/>
      <c r="Q3" s="882"/>
    </row>
    <row r="4" spans="1:17" ht="15.75" x14ac:dyDescent="0.25">
      <c r="A4" s="936" t="s">
        <v>884</v>
      </c>
      <c r="B4" s="936"/>
      <c r="C4" s="936"/>
      <c r="D4" s="936"/>
      <c r="E4" s="936"/>
      <c r="F4" s="936"/>
      <c r="G4" s="936"/>
      <c r="H4" s="936"/>
      <c r="I4" s="936"/>
      <c r="J4" s="936"/>
      <c r="K4" s="936"/>
      <c r="L4" s="936"/>
      <c r="M4" s="936"/>
      <c r="N4" s="936"/>
      <c r="O4" s="936"/>
      <c r="P4" s="936"/>
      <c r="Q4" s="936"/>
    </row>
    <row r="5" spans="1:17" ht="15.75" x14ac:dyDescent="0.25">
      <c r="A5" s="936" t="s">
        <v>885</v>
      </c>
      <c r="B5" s="936"/>
      <c r="C5" s="936"/>
      <c r="D5" s="936"/>
      <c r="E5" s="936"/>
      <c r="F5" s="936"/>
      <c r="G5" s="936"/>
      <c r="H5" s="936"/>
      <c r="I5" s="936"/>
      <c r="J5" s="936"/>
      <c r="K5" s="936"/>
      <c r="L5" s="936"/>
      <c r="M5" s="936"/>
      <c r="N5" s="936"/>
      <c r="O5" s="936"/>
      <c r="P5" s="936"/>
      <c r="Q5" s="936"/>
    </row>
    <row r="6" spans="1:17" ht="15.75" x14ac:dyDescent="0.25">
      <c r="A6" s="312"/>
      <c r="B6" s="312"/>
      <c r="C6" s="312"/>
      <c r="D6" s="312"/>
      <c r="E6" s="312"/>
      <c r="F6" s="312"/>
      <c r="G6" s="312"/>
      <c r="H6" s="312"/>
      <c r="I6" s="312"/>
      <c r="J6" s="312"/>
      <c r="K6" s="312"/>
      <c r="L6" s="312"/>
      <c r="M6" s="312"/>
      <c r="N6" s="312"/>
      <c r="O6" s="312"/>
      <c r="P6" s="312"/>
      <c r="Q6" s="312"/>
    </row>
    <row r="7" spans="1:17" ht="15.75" x14ac:dyDescent="0.25">
      <c r="B7" s="937" t="s">
        <v>881</v>
      </c>
      <c r="C7" s="937"/>
      <c r="D7" s="799"/>
    </row>
    <row r="8" spans="1:17" ht="15.75" x14ac:dyDescent="0.25">
      <c r="B8" s="797"/>
      <c r="C8" s="797"/>
      <c r="D8" s="798"/>
    </row>
    <row r="9" spans="1:17" ht="15.75" customHeight="1" x14ac:dyDescent="0.25">
      <c r="B9" s="937" t="s">
        <v>883</v>
      </c>
      <c r="C9" s="937"/>
      <c r="D9" s="799"/>
    </row>
    <row r="10" spans="1:17" ht="15.75" x14ac:dyDescent="0.25">
      <c r="B10" s="797"/>
      <c r="C10" s="797"/>
      <c r="D10" s="798"/>
    </row>
    <row r="11" spans="1:17" ht="15.75" x14ac:dyDescent="0.25">
      <c r="B11" s="934" t="s">
        <v>882</v>
      </c>
      <c r="C11" s="935"/>
      <c r="D11" s="799"/>
    </row>
  </sheetData>
  <sheetProtection password="CA41" sheet="1" objects="1" scenarios="1"/>
  <mergeCells count="6">
    <mergeCell ref="B7:C7"/>
    <mergeCell ref="B9:C9"/>
    <mergeCell ref="B11:C11"/>
    <mergeCell ref="A3:Q3"/>
    <mergeCell ref="A4:Q4"/>
    <mergeCell ref="A5:Q5"/>
  </mergeCells>
  <pageMargins left="0.7" right="0.7" top="0.75" bottom="0.75" header="0.3" footer="0.3"/>
  <pageSetup paperSize="9" scale="80" orientation="portrait" verticalDpi="0" r:id="rId1"/>
  <colBreaks count="1" manualBreakCount="1">
    <brk id="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C1000"/>
  <sheetViews>
    <sheetView topLeftCell="D2" zoomScaleNormal="100" workbookViewId="0">
      <selection activeCell="M13" sqref="M13:P17"/>
    </sheetView>
  </sheetViews>
  <sheetFormatPr defaultRowHeight="15.75" x14ac:dyDescent="0.25"/>
  <cols>
    <col min="1" max="1" width="8.140625" style="368" customWidth="1"/>
    <col min="2" max="7" width="30.7109375" style="368" customWidth="1"/>
    <col min="8" max="8" width="14.7109375" style="461" customWidth="1"/>
    <col min="9" max="16" width="10.7109375" style="368" customWidth="1"/>
    <col min="17" max="18" width="13.7109375" style="458" customWidth="1"/>
    <col min="19" max="22" width="10.7109375" style="459" hidden="1" customWidth="1"/>
    <col min="23" max="23" width="9.140625" style="329" hidden="1" customWidth="1"/>
    <col min="24" max="24" width="8.140625" style="459" hidden="1" customWidth="1"/>
    <col min="25" max="25" width="9.140625" style="312" hidden="1" customWidth="1"/>
    <col min="26" max="26" width="8.5703125" style="329" hidden="1" customWidth="1"/>
    <col min="27" max="27" width="9.140625" style="329" hidden="1" customWidth="1"/>
    <col min="28" max="28" width="10.7109375" style="322" hidden="1" customWidth="1"/>
    <col min="29" max="29" width="9.140625" style="322" hidden="1" customWidth="1"/>
    <col min="30" max="30" width="9.140625" style="322" customWidth="1"/>
    <col min="31" max="16384" width="9.140625" style="322"/>
  </cols>
  <sheetData>
    <row r="1" spans="1:28" s="318" customFormat="1" x14ac:dyDescent="0.2">
      <c r="A1" s="611" t="s">
        <v>650</v>
      </c>
      <c r="E1" s="319"/>
      <c r="F1" s="319"/>
      <c r="H1" s="320"/>
      <c r="I1" s="321"/>
      <c r="K1" s="320"/>
      <c r="L1" s="287"/>
      <c r="M1" s="287"/>
      <c r="N1" s="291"/>
      <c r="O1" s="291"/>
      <c r="P1" s="291"/>
      <c r="Q1" s="291"/>
      <c r="R1" s="287"/>
      <c r="S1" s="287"/>
      <c r="AA1" s="320"/>
    </row>
    <row r="2" spans="1:28" s="318" customFormat="1" x14ac:dyDescent="0.2">
      <c r="A2" s="611" t="str">
        <f>IF(ISBLANK(facultate), IF(ISBLANK(departament),"","Departament " &amp; departament), "Facultatea " &amp; facultate)</f>
        <v/>
      </c>
      <c r="E2" s="319"/>
      <c r="F2" s="319"/>
      <c r="H2" s="320"/>
      <c r="I2" s="321"/>
      <c r="K2" s="320"/>
      <c r="L2" s="287"/>
      <c r="M2" s="287"/>
      <c r="N2" s="291"/>
      <c r="O2" s="291"/>
      <c r="P2" s="291"/>
      <c r="Q2" s="291"/>
      <c r="R2" s="287"/>
      <c r="S2" s="287"/>
      <c r="AA2" s="320"/>
    </row>
    <row r="3" spans="1:28" s="318" customFormat="1" x14ac:dyDescent="0.2">
      <c r="A3" s="611" t="str">
        <f>IF(ISBLANK(departament),"","Departamentul " &amp; departament)</f>
        <v/>
      </c>
      <c r="E3" s="319"/>
      <c r="F3" s="319"/>
      <c r="H3" s="320"/>
      <c r="I3" s="321"/>
      <c r="K3" s="320"/>
      <c r="L3" s="287"/>
      <c r="M3" s="287"/>
      <c r="N3" s="291"/>
      <c r="O3" s="291"/>
      <c r="P3" s="291"/>
      <c r="Q3" s="291"/>
      <c r="R3" s="287"/>
      <c r="S3" s="287"/>
      <c r="AA3" s="320"/>
    </row>
    <row r="4" spans="1:28" s="294" customFormat="1" x14ac:dyDescent="0.25">
      <c r="A4" s="882" t="s">
        <v>714</v>
      </c>
      <c r="B4" s="882"/>
      <c r="C4" s="882"/>
      <c r="D4" s="882"/>
      <c r="E4" s="882"/>
      <c r="F4" s="882"/>
      <c r="G4" s="882"/>
      <c r="H4" s="882"/>
      <c r="I4" s="882"/>
      <c r="J4" s="882"/>
      <c r="K4" s="882"/>
      <c r="L4" s="882"/>
      <c r="M4" s="882"/>
      <c r="N4" s="882"/>
      <c r="O4" s="882"/>
      <c r="P4" s="882"/>
      <c r="Q4" s="882"/>
      <c r="R4" s="882"/>
      <c r="S4" s="292"/>
      <c r="T4" s="292"/>
      <c r="U4" s="292"/>
      <c r="V4" s="292"/>
      <c r="W4" s="449"/>
      <c r="X4" s="292"/>
      <c r="Y4" s="312"/>
      <c r="Z4" s="312"/>
      <c r="AA4" s="312"/>
    </row>
    <row r="5" spans="1:28" s="294" customFormat="1" x14ac:dyDescent="0.25">
      <c r="A5" s="882" t="s">
        <v>379</v>
      </c>
      <c r="B5" s="882"/>
      <c r="C5" s="882"/>
      <c r="D5" s="882"/>
      <c r="E5" s="882"/>
      <c r="F5" s="882"/>
      <c r="G5" s="882"/>
      <c r="H5" s="882"/>
      <c r="I5" s="882"/>
      <c r="J5" s="882"/>
      <c r="K5" s="882"/>
      <c r="L5" s="882"/>
      <c r="M5" s="882"/>
      <c r="N5" s="882"/>
      <c r="O5" s="882"/>
      <c r="P5" s="882"/>
      <c r="Q5" s="882"/>
      <c r="R5" s="882"/>
      <c r="S5" s="292"/>
      <c r="T5" s="292"/>
      <c r="U5" s="292"/>
      <c r="V5" s="292"/>
      <c r="W5" s="312"/>
      <c r="X5" s="292"/>
      <c r="Y5" s="312"/>
      <c r="Z5" s="312"/>
      <c r="AA5" s="312"/>
    </row>
    <row r="6" spans="1:28" s="294" customFormat="1" ht="16.5" thickBot="1" x14ac:dyDescent="0.3">
      <c r="A6" s="964" t="s">
        <v>850</v>
      </c>
      <c r="B6" s="964"/>
      <c r="C6" s="964"/>
      <c r="D6" s="964"/>
      <c r="E6" s="964"/>
      <c r="F6" s="964"/>
      <c r="G6" s="964"/>
      <c r="H6" s="964"/>
      <c r="I6" s="964"/>
      <c r="J6" s="964"/>
      <c r="K6" s="964"/>
      <c r="L6" s="964"/>
      <c r="M6" s="312"/>
      <c r="N6" s="312"/>
      <c r="O6" s="312"/>
      <c r="P6" s="312"/>
      <c r="R6" s="460"/>
      <c r="S6" s="292"/>
      <c r="T6" s="292"/>
      <c r="U6" s="292"/>
      <c r="V6" s="292"/>
      <c r="W6" s="312"/>
      <c r="X6" s="292"/>
      <c r="Y6" s="312"/>
      <c r="Z6" s="312"/>
      <c r="AA6" s="312"/>
    </row>
    <row r="7" spans="1:28" s="294" customFormat="1" ht="16.5" thickBot="1" x14ac:dyDescent="0.3">
      <c r="A7" s="718"/>
      <c r="B7" s="969" t="s">
        <v>854</v>
      </c>
      <c r="C7" s="969"/>
      <c r="D7" s="969"/>
      <c r="E7" s="969"/>
      <c r="F7" s="969"/>
      <c r="G7" s="969"/>
      <c r="H7" s="969"/>
      <c r="I7" s="969"/>
      <c r="J7" s="969"/>
      <c r="K7" s="969"/>
      <c r="L7" s="969"/>
      <c r="M7" s="312"/>
      <c r="N7" s="312"/>
      <c r="O7" s="312"/>
      <c r="P7" s="312"/>
      <c r="R7" s="460"/>
      <c r="S7" s="292"/>
      <c r="T7" s="292"/>
      <c r="U7" s="292"/>
      <c r="V7" s="292"/>
      <c r="W7" s="312"/>
      <c r="X7" s="292"/>
      <c r="Y7" s="312"/>
      <c r="Z7" s="312"/>
      <c r="AA7" s="312"/>
    </row>
    <row r="8" spans="1:28" s="294" customFormat="1" ht="16.5" thickBot="1" x14ac:dyDescent="0.3">
      <c r="A8" s="717"/>
      <c r="B8" s="963" t="s">
        <v>862</v>
      </c>
      <c r="C8" s="963"/>
      <c r="D8" s="963"/>
      <c r="E8" s="963"/>
      <c r="F8" s="963"/>
      <c r="G8" s="963"/>
      <c r="H8" s="963"/>
      <c r="I8" s="963"/>
      <c r="J8" s="963"/>
      <c r="K8" s="963"/>
      <c r="L8" s="963"/>
      <c r="M8" s="312"/>
      <c r="N8" s="312"/>
      <c r="O8" s="312"/>
      <c r="P8" s="312"/>
      <c r="R8" s="460" t="str">
        <f>CONCATENATE(functie," ",nume_candidat)</f>
        <v xml:space="preserve"> </v>
      </c>
      <c r="S8" s="292"/>
      <c r="T8" s="292"/>
      <c r="U8" s="292"/>
      <c r="V8" s="292"/>
      <c r="W8" s="312"/>
      <c r="X8" s="292"/>
      <c r="Y8" s="312"/>
      <c r="Z8" s="312"/>
      <c r="AA8" s="312"/>
    </row>
    <row r="9" spans="1:28" s="294" customFormat="1" ht="15.75" customHeight="1" x14ac:dyDescent="0.25">
      <c r="A9" s="938" t="s">
        <v>470</v>
      </c>
      <c r="B9" s="965" t="s">
        <v>368</v>
      </c>
      <c r="C9" s="966"/>
      <c r="D9" s="965" t="s">
        <v>364</v>
      </c>
      <c r="E9" s="966"/>
      <c r="F9" s="965" t="s">
        <v>376</v>
      </c>
      <c r="G9" s="966"/>
      <c r="H9" s="938" t="s">
        <v>380</v>
      </c>
      <c r="I9" s="953" t="s">
        <v>365</v>
      </c>
      <c r="J9" s="962"/>
      <c r="K9" s="953" t="s">
        <v>361</v>
      </c>
      <c r="L9" s="962"/>
      <c r="M9" s="953" t="s">
        <v>362</v>
      </c>
      <c r="N9" s="962"/>
      <c r="O9" s="953" t="s">
        <v>363</v>
      </c>
      <c r="P9" s="920"/>
      <c r="Q9" s="954" t="s">
        <v>847</v>
      </c>
      <c r="R9" s="955"/>
      <c r="S9" s="926" t="s">
        <v>375</v>
      </c>
      <c r="T9" s="942"/>
      <c r="U9" s="945" t="s">
        <v>374</v>
      </c>
      <c r="V9" s="942"/>
      <c r="W9" s="947" t="s">
        <v>708</v>
      </c>
      <c r="X9" s="942" t="s">
        <v>366</v>
      </c>
      <c r="Y9" s="938" t="s">
        <v>367</v>
      </c>
      <c r="Z9" s="940" t="s">
        <v>844</v>
      </c>
      <c r="AA9" s="940" t="s">
        <v>845</v>
      </c>
      <c r="AB9" s="938" t="s">
        <v>849</v>
      </c>
    </row>
    <row r="10" spans="1:28" s="353" customFormat="1" ht="15.75" customHeight="1" x14ac:dyDescent="0.2">
      <c r="A10" s="939"/>
      <c r="B10" s="961" t="s">
        <v>359</v>
      </c>
      <c r="C10" s="967" t="s">
        <v>370</v>
      </c>
      <c r="D10" s="961" t="s">
        <v>359</v>
      </c>
      <c r="E10" s="967" t="s">
        <v>370</v>
      </c>
      <c r="F10" s="961" t="s">
        <v>369</v>
      </c>
      <c r="G10" s="967" t="s">
        <v>360</v>
      </c>
      <c r="H10" s="939"/>
      <c r="I10" s="958" t="s">
        <v>371</v>
      </c>
      <c r="J10" s="960" t="s">
        <v>372</v>
      </c>
      <c r="K10" s="958" t="s">
        <v>371</v>
      </c>
      <c r="L10" s="960" t="s">
        <v>372</v>
      </c>
      <c r="M10" s="958" t="s">
        <v>371</v>
      </c>
      <c r="N10" s="960" t="s">
        <v>372</v>
      </c>
      <c r="O10" s="958" t="s">
        <v>371</v>
      </c>
      <c r="P10" s="901" t="s">
        <v>372</v>
      </c>
      <c r="Q10" s="956"/>
      <c r="R10" s="957"/>
      <c r="S10" s="943"/>
      <c r="T10" s="944"/>
      <c r="U10" s="946"/>
      <c r="V10" s="944"/>
      <c r="W10" s="948"/>
      <c r="X10" s="950"/>
      <c r="Y10" s="939"/>
      <c r="Z10" s="941"/>
      <c r="AA10" s="941"/>
      <c r="AB10" s="939"/>
    </row>
    <row r="11" spans="1:28" s="353" customFormat="1" ht="50.25" customHeight="1" thickBot="1" x14ac:dyDescent="0.25">
      <c r="A11" s="952"/>
      <c r="B11" s="958"/>
      <c r="C11" s="968"/>
      <c r="D11" s="958"/>
      <c r="E11" s="968"/>
      <c r="F11" s="958"/>
      <c r="G11" s="968"/>
      <c r="H11" s="952"/>
      <c r="I11" s="959"/>
      <c r="J11" s="950"/>
      <c r="K11" s="959"/>
      <c r="L11" s="950"/>
      <c r="M11" s="959"/>
      <c r="N11" s="950"/>
      <c r="O11" s="959"/>
      <c r="P11" s="927"/>
      <c r="Q11" s="631" t="s">
        <v>848</v>
      </c>
      <c r="R11" s="632" t="s">
        <v>846</v>
      </c>
      <c r="S11" s="565" t="str">
        <f>CONCATENATE("ultimii                                  ",durata_evaluare," ani")</f>
        <v>ultimii                                  5 ani</v>
      </c>
      <c r="T11" s="451" t="s">
        <v>6</v>
      </c>
      <c r="U11" s="450" t="str">
        <f>CONCATENATE("ultimii                                  ",durata_evaluare," ani")</f>
        <v>ultimii                                  5 ani</v>
      </c>
      <c r="V11" s="451" t="s">
        <v>6</v>
      </c>
      <c r="W11" s="949"/>
      <c r="X11" s="951"/>
      <c r="Y11" s="952"/>
      <c r="Z11" s="941"/>
      <c r="AA11" s="941"/>
      <c r="AB11" s="939"/>
    </row>
    <row r="12" spans="1:28" s="353" customFormat="1" ht="16.5" thickBot="1" x14ac:dyDescent="0.25">
      <c r="A12" s="452"/>
      <c r="B12" s="453"/>
      <c r="C12" s="454"/>
      <c r="D12" s="453"/>
      <c r="E12" s="454"/>
      <c r="F12" s="453"/>
      <c r="G12" s="454"/>
      <c r="H12" s="419"/>
      <c r="I12" s="455"/>
      <c r="J12" s="456"/>
      <c r="K12" s="455"/>
      <c r="L12" s="457"/>
      <c r="M12" s="452"/>
      <c r="N12" s="457"/>
      <c r="O12" s="452"/>
      <c r="P12" s="419"/>
      <c r="Q12" s="647">
        <f t="shared" ref="Q12:V12" si="0">SUMIF(Q13:Q262,"&gt;0")</f>
        <v>0</v>
      </c>
      <c r="R12" s="648">
        <f t="shared" si="0"/>
        <v>0</v>
      </c>
      <c r="S12" s="110">
        <f t="shared" si="0"/>
        <v>0</v>
      </c>
      <c r="T12" s="110">
        <f t="shared" si="0"/>
        <v>0</v>
      </c>
      <c r="U12" s="89">
        <f t="shared" si="0"/>
        <v>0</v>
      </c>
      <c r="V12" s="89">
        <f t="shared" si="0"/>
        <v>0</v>
      </c>
      <c r="W12" s="87"/>
      <c r="X12" s="102"/>
      <c r="Y12" s="633"/>
      <c r="Z12" s="87"/>
      <c r="AA12" s="635"/>
      <c r="AB12" s="653"/>
    </row>
    <row r="13" spans="1:28" s="357" customFormat="1" x14ac:dyDescent="0.25">
      <c r="A13" s="637"/>
      <c r="B13" s="763"/>
      <c r="C13" s="739"/>
      <c r="D13" s="719"/>
      <c r="E13" s="720"/>
      <c r="F13" s="719"/>
      <c r="G13" s="720"/>
      <c r="H13" s="721"/>
      <c r="I13" s="694"/>
      <c r="J13" s="707"/>
      <c r="K13" s="694"/>
      <c r="L13" s="707"/>
      <c r="M13" s="701"/>
      <c r="N13" s="710"/>
      <c r="O13" s="703"/>
      <c r="P13" s="714"/>
      <c r="Q13" s="659" t="str">
        <f t="shared" ref="Q13:Q76" si="1">IF(B13&lt;&gt;"","",IF(AND(C13&lt;&gt;"",E13&lt;&gt;"",G13&lt;&gt;"",J13&gt;=an_initial,J13&lt;=an_final,W13=FALSE,X13=FALSE),coef_citari*CIT_BDI*Z12*(1+P13),""))</f>
        <v/>
      </c>
      <c r="R13" s="656" t="str">
        <f t="shared" ref="R13:R76" si="2">IF(B13&lt;&gt;"","",IF(AND(C13&lt;&gt;"",E13&lt;&gt;"",G13&lt;&gt;"",J13&lt;=an_final,W13=FALSE,X13=FALSE),coef_citari*CIT_BDI*AA12*(1+P13),""))</f>
        <v/>
      </c>
      <c r="S13" s="620" t="str">
        <f t="shared" ref="S13:S76" si="3">IF(OR($B13="",$D13="",$F13="",$I13="",$I13&gt;an_final,$W13=FALSE),"",IF($I13&gt;=an_initial,1,""))</f>
        <v/>
      </c>
      <c r="T13" s="114" t="str">
        <f t="shared" ref="T13:T76" si="4">IF(OR($B13="",$D13="",$F13="",$I13="",$I13&gt;an_final,$W13=FALSE),"",1)</f>
        <v/>
      </c>
      <c r="U13" s="620" t="str">
        <f>IF(Q13="","",1)</f>
        <v/>
      </c>
      <c r="V13" s="114" t="str">
        <f>IF(R13="","",1)</f>
        <v/>
      </c>
      <c r="W13" s="123" t="b">
        <f t="shared" ref="W13:W76" si="5">IF(nume_candidat="",FALSE,ISNUMBER(SEARCH(nume_candidat,$B13)))</f>
        <v>0</v>
      </c>
      <c r="X13" s="638" t="b">
        <f t="shared" ref="X13:X76" si="6">IF(nume_candidat="",FALSE,ISNUMBER(SEARCH(nume_candidat,$C13)))</f>
        <v>0</v>
      </c>
      <c r="Y13" s="639">
        <f>LEN(B13)-LEN(SUBSTITUTE(B13,",",""))+1</f>
        <v>1</v>
      </c>
      <c r="Z13" s="123">
        <f>IF(AND(B13&lt;&gt;"",I13&gt;=an_initial-3),VLOOKUP(Y13,Coef!$E$2:$F$17,2,FALSE),IF(AB13=TRUE,0,Z12))</f>
        <v>0</v>
      </c>
      <c r="AA13" s="650">
        <f>IF(B13&lt;&gt;"",VLOOKUP(Y13,Coef!$E$2:$F$17,2,FALSE),AA12)</f>
        <v>0</v>
      </c>
      <c r="AB13" s="654" t="b">
        <f>IF(B13="",FALSE,TRUE)</f>
        <v>0</v>
      </c>
    </row>
    <row r="14" spans="1:28" s="193" customFormat="1" x14ac:dyDescent="0.2">
      <c r="A14" s="223"/>
      <c r="B14" s="764"/>
      <c r="C14" s="762"/>
      <c r="D14" s="692"/>
      <c r="E14" s="689"/>
      <c r="F14" s="692"/>
      <c r="G14" s="689"/>
      <c r="H14" s="722"/>
      <c r="I14" s="695"/>
      <c r="J14" s="708"/>
      <c r="K14" s="696"/>
      <c r="L14" s="708"/>
      <c r="M14" s="695"/>
      <c r="N14" s="711"/>
      <c r="O14" s="704"/>
      <c r="P14" s="715"/>
      <c r="Q14" s="660" t="str">
        <f t="shared" si="1"/>
        <v/>
      </c>
      <c r="R14" s="657" t="str">
        <f t="shared" si="2"/>
        <v/>
      </c>
      <c r="S14" s="529" t="str">
        <f t="shared" si="3"/>
        <v/>
      </c>
      <c r="T14" s="95" t="str">
        <f t="shared" si="4"/>
        <v/>
      </c>
      <c r="U14" s="621" t="str">
        <f t="shared" ref="U14:U77" si="7">IF(Q14="","",1)</f>
        <v/>
      </c>
      <c r="V14" s="91" t="str">
        <f t="shared" ref="V14:V77" si="8">IF(R14="","",1)</f>
        <v/>
      </c>
      <c r="W14" s="106" t="b">
        <f t="shared" si="5"/>
        <v>0</v>
      </c>
      <c r="X14" s="103" t="b">
        <f t="shared" si="6"/>
        <v>0</v>
      </c>
      <c r="Y14" s="634">
        <f t="shared" ref="Y14:Y77" si="9">LEN(B14)-LEN(SUBSTITUTE(B14,",",""))+1</f>
        <v>1</v>
      </c>
      <c r="Z14" s="106">
        <f>IF(AND(B14&lt;&gt;"",I14&gt;=an_initial-3),VLOOKUP(Y14,Coef!$E$2:$F$17,2,FALSE),IF(AB14=TRUE,0,Z13))</f>
        <v>0</v>
      </c>
      <c r="AA14" s="651">
        <f>IF(B14&lt;&gt;"",VLOOKUP(Y14,Coef!$E$2:$F$17,2,FALSE),AA13)</f>
        <v>0</v>
      </c>
      <c r="AB14" s="649" t="b">
        <f t="shared" ref="AB14:AB77" si="10">IF(B14="",FALSE,TRUE)</f>
        <v>0</v>
      </c>
    </row>
    <row r="15" spans="1:28" s="193" customFormat="1" x14ac:dyDescent="0.2">
      <c r="A15" s="223"/>
      <c r="B15" s="764"/>
      <c r="C15" s="762"/>
      <c r="D15" s="692"/>
      <c r="E15" s="689"/>
      <c r="F15" s="692"/>
      <c r="G15" s="689"/>
      <c r="H15" s="722"/>
      <c r="I15" s="696"/>
      <c r="J15" s="708"/>
      <c r="K15" s="696"/>
      <c r="L15" s="708"/>
      <c r="M15" s="695"/>
      <c r="N15" s="711"/>
      <c r="O15" s="704"/>
      <c r="P15" s="715"/>
      <c r="Q15" s="660" t="str">
        <f t="shared" si="1"/>
        <v/>
      </c>
      <c r="R15" s="657" t="str">
        <f t="shared" si="2"/>
        <v/>
      </c>
      <c r="S15" s="529" t="str">
        <f t="shared" si="3"/>
        <v/>
      </c>
      <c r="T15" s="95" t="str">
        <f t="shared" si="4"/>
        <v/>
      </c>
      <c r="U15" s="621" t="str">
        <f t="shared" si="7"/>
        <v/>
      </c>
      <c r="V15" s="91" t="str">
        <f t="shared" si="8"/>
        <v/>
      </c>
      <c r="W15" s="106" t="b">
        <f t="shared" si="5"/>
        <v>0</v>
      </c>
      <c r="X15" s="103" t="b">
        <f t="shared" si="6"/>
        <v>0</v>
      </c>
      <c r="Y15" s="634">
        <f t="shared" si="9"/>
        <v>1</v>
      </c>
      <c r="Z15" s="106">
        <f>IF(AND(B15&lt;&gt;"",I15&gt;=an_initial-3),VLOOKUP(Y15,Coef!$E$2:$F$17,2,FALSE),IF(AB15=TRUE,0,Z14))</f>
        <v>0</v>
      </c>
      <c r="AA15" s="651">
        <f>IF(B15&lt;&gt;"",VLOOKUP(Y15,Coef!$E$2:$F$17,2,FALSE),AA14)</f>
        <v>0</v>
      </c>
      <c r="AB15" s="649" t="b">
        <f t="shared" si="10"/>
        <v>0</v>
      </c>
    </row>
    <row r="16" spans="1:28" s="193" customFormat="1" x14ac:dyDescent="0.2">
      <c r="A16" s="223"/>
      <c r="B16" s="764"/>
      <c r="C16" s="739"/>
      <c r="D16" s="692"/>
      <c r="E16" s="689"/>
      <c r="F16" s="692"/>
      <c r="G16" s="689"/>
      <c r="H16" s="723"/>
      <c r="I16" s="696"/>
      <c r="J16" s="708"/>
      <c r="K16" s="696"/>
      <c r="L16" s="708"/>
      <c r="M16" s="696"/>
      <c r="N16" s="712"/>
      <c r="O16" s="704"/>
      <c r="P16" s="715"/>
      <c r="Q16" s="660" t="str">
        <f t="shared" si="1"/>
        <v/>
      </c>
      <c r="R16" s="657" t="str">
        <f t="shared" si="2"/>
        <v/>
      </c>
      <c r="S16" s="529" t="str">
        <f t="shared" si="3"/>
        <v/>
      </c>
      <c r="T16" s="95" t="str">
        <f t="shared" si="4"/>
        <v/>
      </c>
      <c r="U16" s="621" t="str">
        <f t="shared" si="7"/>
        <v/>
      </c>
      <c r="V16" s="91" t="str">
        <f t="shared" si="8"/>
        <v/>
      </c>
      <c r="W16" s="106" t="b">
        <f t="shared" si="5"/>
        <v>0</v>
      </c>
      <c r="X16" s="103" t="b">
        <f t="shared" si="6"/>
        <v>0</v>
      </c>
      <c r="Y16" s="634">
        <f t="shared" si="9"/>
        <v>1</v>
      </c>
      <c r="Z16" s="106">
        <f>IF(AND(B16&lt;&gt;"",I16&gt;=an_initial-3),VLOOKUP(Y16,Coef!$E$2:$F$17,2,FALSE),IF(AB16=TRUE,0,Z15))</f>
        <v>0</v>
      </c>
      <c r="AA16" s="651">
        <f>IF(B16&lt;&gt;"",VLOOKUP(Y16,Coef!$E$2:$F$17,2,FALSE),AA15)</f>
        <v>0</v>
      </c>
      <c r="AB16" s="649" t="b">
        <f t="shared" si="10"/>
        <v>0</v>
      </c>
    </row>
    <row r="17" spans="1:28" s="193" customFormat="1" x14ac:dyDescent="0.2">
      <c r="A17" s="223"/>
      <c r="B17" s="764"/>
      <c r="C17" s="739"/>
      <c r="D17" s="692"/>
      <c r="E17" s="689"/>
      <c r="F17" s="692"/>
      <c r="G17" s="689"/>
      <c r="H17" s="723"/>
      <c r="I17" s="696"/>
      <c r="J17" s="708"/>
      <c r="K17" s="696"/>
      <c r="L17" s="708"/>
      <c r="M17" s="696"/>
      <c r="N17" s="712"/>
      <c r="O17" s="704"/>
      <c r="P17" s="715"/>
      <c r="Q17" s="660" t="str">
        <f t="shared" si="1"/>
        <v/>
      </c>
      <c r="R17" s="657" t="str">
        <f t="shared" si="2"/>
        <v/>
      </c>
      <c r="S17" s="529" t="str">
        <f t="shared" si="3"/>
        <v/>
      </c>
      <c r="T17" s="95" t="str">
        <f t="shared" si="4"/>
        <v/>
      </c>
      <c r="U17" s="621" t="str">
        <f t="shared" si="7"/>
        <v/>
      </c>
      <c r="V17" s="91" t="str">
        <f t="shared" si="8"/>
        <v/>
      </c>
      <c r="W17" s="106" t="b">
        <f t="shared" si="5"/>
        <v>0</v>
      </c>
      <c r="X17" s="103" t="b">
        <f t="shared" si="6"/>
        <v>0</v>
      </c>
      <c r="Y17" s="634">
        <f t="shared" si="9"/>
        <v>1</v>
      </c>
      <c r="Z17" s="106">
        <f>IF(AND(B17&lt;&gt;"",I17&gt;=an_initial-3),VLOOKUP(Y17,Coef!$E$2:$F$17,2,FALSE),IF(AB17=TRUE,0,Z16))</f>
        <v>0</v>
      </c>
      <c r="AA17" s="651">
        <f>IF(B17&lt;&gt;"",VLOOKUP(Y17,Coef!$E$2:$F$17,2,FALSE),AA16)</f>
        <v>0</v>
      </c>
      <c r="AB17" s="649" t="b">
        <f t="shared" si="10"/>
        <v>0</v>
      </c>
    </row>
    <row r="18" spans="1:28" s="193" customFormat="1" x14ac:dyDescent="0.2">
      <c r="A18" s="223"/>
      <c r="B18" s="764"/>
      <c r="C18" s="762"/>
      <c r="D18" s="692"/>
      <c r="E18" s="689"/>
      <c r="F18" s="692"/>
      <c r="G18" s="689"/>
      <c r="H18" s="723"/>
      <c r="I18" s="696"/>
      <c r="J18" s="708"/>
      <c r="K18" s="696"/>
      <c r="L18" s="708"/>
      <c r="M18" s="696"/>
      <c r="N18" s="712"/>
      <c r="O18" s="704"/>
      <c r="P18" s="715"/>
      <c r="Q18" s="660" t="str">
        <f t="shared" si="1"/>
        <v/>
      </c>
      <c r="R18" s="657" t="str">
        <f t="shared" si="2"/>
        <v/>
      </c>
      <c r="S18" s="529" t="str">
        <f t="shared" si="3"/>
        <v/>
      </c>
      <c r="T18" s="95" t="str">
        <f t="shared" si="4"/>
        <v/>
      </c>
      <c r="U18" s="621" t="str">
        <f t="shared" si="7"/>
        <v/>
      </c>
      <c r="V18" s="91" t="str">
        <f t="shared" si="8"/>
        <v/>
      </c>
      <c r="W18" s="106" t="b">
        <f t="shared" si="5"/>
        <v>0</v>
      </c>
      <c r="X18" s="103" t="b">
        <f t="shared" si="6"/>
        <v>0</v>
      </c>
      <c r="Y18" s="634">
        <f t="shared" si="9"/>
        <v>1</v>
      </c>
      <c r="Z18" s="106">
        <f>IF(AND(B18&lt;&gt;"",I18&gt;=an_initial-3),VLOOKUP(Y18,Coef!$E$2:$F$17,2,FALSE),IF(AB18=TRUE,0,Z17))</f>
        <v>0</v>
      </c>
      <c r="AA18" s="651">
        <f>IF(B18&lt;&gt;"",VLOOKUP(Y18,Coef!$E$2:$F$17,2,FALSE),AA17)</f>
        <v>0</v>
      </c>
      <c r="AB18" s="649" t="b">
        <f t="shared" si="10"/>
        <v>0</v>
      </c>
    </row>
    <row r="19" spans="1:28" s="193" customFormat="1" x14ac:dyDescent="0.2">
      <c r="A19" s="223"/>
      <c r="B19" s="764"/>
      <c r="C19" s="739"/>
      <c r="D19" s="692"/>
      <c r="E19" s="689"/>
      <c r="F19" s="692"/>
      <c r="G19" s="689"/>
      <c r="H19" s="723"/>
      <c r="I19" s="696"/>
      <c r="J19" s="708"/>
      <c r="K19" s="696"/>
      <c r="L19" s="708"/>
      <c r="M19" s="696"/>
      <c r="N19" s="712"/>
      <c r="O19" s="704"/>
      <c r="P19" s="715"/>
      <c r="Q19" s="660" t="str">
        <f t="shared" si="1"/>
        <v/>
      </c>
      <c r="R19" s="657" t="str">
        <f t="shared" si="2"/>
        <v/>
      </c>
      <c r="S19" s="529" t="str">
        <f t="shared" si="3"/>
        <v/>
      </c>
      <c r="T19" s="95" t="str">
        <f t="shared" si="4"/>
        <v/>
      </c>
      <c r="U19" s="621" t="str">
        <f t="shared" si="7"/>
        <v/>
      </c>
      <c r="V19" s="91" t="str">
        <f t="shared" si="8"/>
        <v/>
      </c>
      <c r="W19" s="106" t="b">
        <f t="shared" si="5"/>
        <v>0</v>
      </c>
      <c r="X19" s="103" t="b">
        <f t="shared" si="6"/>
        <v>0</v>
      </c>
      <c r="Y19" s="634">
        <f t="shared" si="9"/>
        <v>1</v>
      </c>
      <c r="Z19" s="106">
        <f>IF(AND(B19&lt;&gt;"",I19&gt;=an_initial-3),VLOOKUP(Y19,Coef!$E$2:$F$17,2,FALSE),IF(AB19=TRUE,0,Z18))</f>
        <v>0</v>
      </c>
      <c r="AA19" s="651">
        <f>IF(B19&lt;&gt;"",VLOOKUP(Y19,Coef!$E$2:$F$17,2,FALSE),AA18)</f>
        <v>0</v>
      </c>
      <c r="AB19" s="649" t="b">
        <f t="shared" si="10"/>
        <v>0</v>
      </c>
    </row>
    <row r="20" spans="1:28" s="193" customFormat="1" x14ac:dyDescent="0.2">
      <c r="A20" s="223"/>
      <c r="B20" s="764"/>
      <c r="C20" s="739"/>
      <c r="D20" s="692"/>
      <c r="E20" s="689"/>
      <c r="F20" s="692"/>
      <c r="G20" s="689"/>
      <c r="H20" s="724"/>
      <c r="I20" s="696"/>
      <c r="J20" s="708"/>
      <c r="K20" s="696"/>
      <c r="L20" s="708"/>
      <c r="M20" s="696"/>
      <c r="N20" s="726"/>
      <c r="O20" s="704"/>
      <c r="P20" s="715"/>
      <c r="Q20" s="660" t="str">
        <f t="shared" si="1"/>
        <v/>
      </c>
      <c r="R20" s="657" t="str">
        <f t="shared" si="2"/>
        <v/>
      </c>
      <c r="S20" s="529" t="str">
        <f t="shared" si="3"/>
        <v/>
      </c>
      <c r="T20" s="95" t="str">
        <f t="shared" si="4"/>
        <v/>
      </c>
      <c r="U20" s="621" t="str">
        <f t="shared" si="7"/>
        <v/>
      </c>
      <c r="V20" s="91" t="str">
        <f t="shared" si="8"/>
        <v/>
      </c>
      <c r="W20" s="106" t="b">
        <f t="shared" si="5"/>
        <v>0</v>
      </c>
      <c r="X20" s="103" t="b">
        <f t="shared" si="6"/>
        <v>0</v>
      </c>
      <c r="Y20" s="634">
        <f t="shared" si="9"/>
        <v>1</v>
      </c>
      <c r="Z20" s="106">
        <f>IF(AND(B20&lt;&gt;"",I20&gt;=an_initial-3),VLOOKUP(Y20,Coef!$E$2:$F$17,2,FALSE),IF(AB20=TRUE,0,Z19))</f>
        <v>0</v>
      </c>
      <c r="AA20" s="651">
        <f>IF(B20&lt;&gt;"",VLOOKUP(Y20,Coef!$E$2:$F$17,2,FALSE),AA19)</f>
        <v>0</v>
      </c>
      <c r="AB20" s="649" t="b">
        <f t="shared" si="10"/>
        <v>0</v>
      </c>
    </row>
    <row r="21" spans="1:28" s="193" customFormat="1" x14ac:dyDescent="0.2">
      <c r="A21" s="223"/>
      <c r="B21" s="764"/>
      <c r="C21" s="739"/>
      <c r="D21" s="692"/>
      <c r="E21" s="689"/>
      <c r="F21" s="692"/>
      <c r="G21" s="689"/>
      <c r="H21" s="724"/>
      <c r="I21" s="696"/>
      <c r="J21" s="708"/>
      <c r="K21" s="696"/>
      <c r="L21" s="708"/>
      <c r="M21" s="702"/>
      <c r="N21" s="712"/>
      <c r="O21" s="704"/>
      <c r="P21" s="715"/>
      <c r="Q21" s="660" t="str">
        <f t="shared" si="1"/>
        <v/>
      </c>
      <c r="R21" s="657" t="str">
        <f t="shared" si="2"/>
        <v/>
      </c>
      <c r="S21" s="529" t="str">
        <f t="shared" si="3"/>
        <v/>
      </c>
      <c r="T21" s="95" t="str">
        <f t="shared" si="4"/>
        <v/>
      </c>
      <c r="U21" s="621" t="str">
        <f t="shared" si="7"/>
        <v/>
      </c>
      <c r="V21" s="91" t="str">
        <f t="shared" si="8"/>
        <v/>
      </c>
      <c r="W21" s="106" t="b">
        <f t="shared" si="5"/>
        <v>0</v>
      </c>
      <c r="X21" s="103" t="b">
        <f t="shared" si="6"/>
        <v>0</v>
      </c>
      <c r="Y21" s="634">
        <f t="shared" si="9"/>
        <v>1</v>
      </c>
      <c r="Z21" s="106">
        <f>IF(AND(B21&lt;&gt;"",I21&gt;=an_initial-3),VLOOKUP(Y21,Coef!$E$2:$F$17,2,FALSE),IF(AB21=TRUE,0,Z20))</f>
        <v>0</v>
      </c>
      <c r="AA21" s="651">
        <f>IF(B21&lt;&gt;"",VLOOKUP(Y21,Coef!$E$2:$F$17,2,FALSE),AA20)</f>
        <v>0</v>
      </c>
      <c r="AB21" s="649" t="b">
        <f t="shared" si="10"/>
        <v>0</v>
      </c>
    </row>
    <row r="22" spans="1:28" s="193" customFormat="1" x14ac:dyDescent="0.2">
      <c r="A22" s="223"/>
      <c r="B22" s="764"/>
      <c r="C22" s="739"/>
      <c r="D22" s="692"/>
      <c r="E22" s="689"/>
      <c r="F22" s="692"/>
      <c r="G22" s="689"/>
      <c r="H22" s="724"/>
      <c r="I22" s="696"/>
      <c r="J22" s="708"/>
      <c r="K22" s="696"/>
      <c r="L22" s="708"/>
      <c r="M22" s="696"/>
      <c r="N22" s="712"/>
      <c r="O22" s="704"/>
      <c r="P22" s="715"/>
      <c r="Q22" s="660" t="str">
        <f t="shared" si="1"/>
        <v/>
      </c>
      <c r="R22" s="657" t="str">
        <f t="shared" si="2"/>
        <v/>
      </c>
      <c r="S22" s="529" t="str">
        <f t="shared" si="3"/>
        <v/>
      </c>
      <c r="T22" s="95" t="str">
        <f t="shared" si="4"/>
        <v/>
      </c>
      <c r="U22" s="621" t="str">
        <f t="shared" si="7"/>
        <v/>
      </c>
      <c r="V22" s="91" t="str">
        <f t="shared" si="8"/>
        <v/>
      </c>
      <c r="W22" s="106" t="b">
        <f t="shared" si="5"/>
        <v>0</v>
      </c>
      <c r="X22" s="103" t="b">
        <f t="shared" si="6"/>
        <v>0</v>
      </c>
      <c r="Y22" s="634">
        <f t="shared" si="9"/>
        <v>1</v>
      </c>
      <c r="Z22" s="106">
        <f>IF(AND(B22&lt;&gt;"",I22&gt;=an_initial-3),VLOOKUP(Y22,Coef!$E$2:$F$17,2,FALSE),IF(AB22=TRUE,0,Z21))</f>
        <v>0</v>
      </c>
      <c r="AA22" s="651">
        <f>IF(B22&lt;&gt;"",VLOOKUP(Y22,Coef!$E$2:$F$17,2,FALSE),AA21)</f>
        <v>0</v>
      </c>
      <c r="AB22" s="649" t="b">
        <f t="shared" si="10"/>
        <v>0</v>
      </c>
    </row>
    <row r="23" spans="1:28" s="193" customFormat="1" x14ac:dyDescent="0.2">
      <c r="A23" s="223"/>
      <c r="B23" s="764"/>
      <c r="C23" s="739"/>
      <c r="D23" s="692"/>
      <c r="E23" s="689"/>
      <c r="F23" s="692"/>
      <c r="G23" s="689"/>
      <c r="H23" s="724"/>
      <c r="I23" s="696"/>
      <c r="J23" s="708"/>
      <c r="K23" s="696"/>
      <c r="L23" s="708"/>
      <c r="M23" s="696"/>
      <c r="N23" s="712"/>
      <c r="O23" s="704"/>
      <c r="P23" s="715"/>
      <c r="Q23" s="660" t="str">
        <f t="shared" si="1"/>
        <v/>
      </c>
      <c r="R23" s="657" t="str">
        <f t="shared" si="2"/>
        <v/>
      </c>
      <c r="S23" s="529" t="str">
        <f t="shared" si="3"/>
        <v/>
      </c>
      <c r="T23" s="95" t="str">
        <f t="shared" si="4"/>
        <v/>
      </c>
      <c r="U23" s="621" t="str">
        <f t="shared" si="7"/>
        <v/>
      </c>
      <c r="V23" s="91" t="str">
        <f t="shared" si="8"/>
        <v/>
      </c>
      <c r="W23" s="106" t="b">
        <f t="shared" si="5"/>
        <v>0</v>
      </c>
      <c r="X23" s="103" t="b">
        <f t="shared" si="6"/>
        <v>0</v>
      </c>
      <c r="Y23" s="634">
        <f t="shared" si="9"/>
        <v>1</v>
      </c>
      <c r="Z23" s="106">
        <f>IF(AND(B23&lt;&gt;"",I23&gt;=an_initial-3),VLOOKUP(Y23,Coef!$E$2:$F$17,2,FALSE),IF(AB23=TRUE,0,Z22))</f>
        <v>0</v>
      </c>
      <c r="AA23" s="651">
        <f>IF(B23&lt;&gt;"",VLOOKUP(Y23,Coef!$E$2:$F$17,2,FALSE),AA22)</f>
        <v>0</v>
      </c>
      <c r="AB23" s="649" t="b">
        <f t="shared" si="10"/>
        <v>0</v>
      </c>
    </row>
    <row r="24" spans="1:28" s="193" customFormat="1" x14ac:dyDescent="0.2">
      <c r="A24" s="223"/>
      <c r="B24" s="764"/>
      <c r="C24" s="739"/>
      <c r="D24" s="692"/>
      <c r="E24" s="689"/>
      <c r="F24" s="692"/>
      <c r="G24" s="689"/>
      <c r="H24" s="723"/>
      <c r="I24" s="696"/>
      <c r="J24" s="708"/>
      <c r="K24" s="696"/>
      <c r="L24" s="708"/>
      <c r="M24" s="696"/>
      <c r="N24" s="712"/>
      <c r="O24" s="704"/>
      <c r="P24" s="715"/>
      <c r="Q24" s="660" t="str">
        <f t="shared" si="1"/>
        <v/>
      </c>
      <c r="R24" s="657" t="str">
        <f t="shared" si="2"/>
        <v/>
      </c>
      <c r="S24" s="529" t="str">
        <f t="shared" si="3"/>
        <v/>
      </c>
      <c r="T24" s="95" t="str">
        <f t="shared" si="4"/>
        <v/>
      </c>
      <c r="U24" s="621" t="str">
        <f t="shared" si="7"/>
        <v/>
      </c>
      <c r="V24" s="91" t="str">
        <f t="shared" si="8"/>
        <v/>
      </c>
      <c r="W24" s="106" t="b">
        <f t="shared" si="5"/>
        <v>0</v>
      </c>
      <c r="X24" s="103" t="b">
        <f t="shared" si="6"/>
        <v>0</v>
      </c>
      <c r="Y24" s="634">
        <f t="shared" si="9"/>
        <v>1</v>
      </c>
      <c r="Z24" s="106">
        <f>IF(AND(B24&lt;&gt;"",I24&gt;=an_initial-3),VLOOKUP(Y24,Coef!$E$2:$F$17,2,FALSE),IF(AB24=TRUE,0,Z23))</f>
        <v>0</v>
      </c>
      <c r="AA24" s="651">
        <f>IF(B24&lt;&gt;"",VLOOKUP(Y24,Coef!$E$2:$F$17,2,FALSE),AA23)</f>
        <v>0</v>
      </c>
      <c r="AB24" s="649" t="b">
        <f t="shared" si="10"/>
        <v>0</v>
      </c>
    </row>
    <row r="25" spans="1:28" s="193" customFormat="1" x14ac:dyDescent="0.2">
      <c r="A25" s="223"/>
      <c r="B25" s="764"/>
      <c r="C25" s="739"/>
      <c r="D25" s="692"/>
      <c r="E25" s="689"/>
      <c r="F25" s="692"/>
      <c r="G25" s="689"/>
      <c r="H25" s="724"/>
      <c r="I25" s="696"/>
      <c r="J25" s="708"/>
      <c r="K25" s="696"/>
      <c r="L25" s="708"/>
      <c r="M25" s="696"/>
      <c r="N25" s="712"/>
      <c r="O25" s="704"/>
      <c r="P25" s="715"/>
      <c r="Q25" s="660" t="str">
        <f t="shared" si="1"/>
        <v/>
      </c>
      <c r="R25" s="657" t="str">
        <f t="shared" si="2"/>
        <v/>
      </c>
      <c r="S25" s="529" t="str">
        <f t="shared" si="3"/>
        <v/>
      </c>
      <c r="T25" s="95" t="str">
        <f t="shared" si="4"/>
        <v/>
      </c>
      <c r="U25" s="621" t="str">
        <f t="shared" si="7"/>
        <v/>
      </c>
      <c r="V25" s="91" t="str">
        <f t="shared" si="8"/>
        <v/>
      </c>
      <c r="W25" s="106" t="b">
        <f t="shared" si="5"/>
        <v>0</v>
      </c>
      <c r="X25" s="103" t="b">
        <f t="shared" si="6"/>
        <v>0</v>
      </c>
      <c r="Y25" s="634">
        <f t="shared" si="9"/>
        <v>1</v>
      </c>
      <c r="Z25" s="106">
        <f>IF(AND(B25&lt;&gt;"",I25&gt;=an_initial-3),VLOOKUP(Y25,Coef!$E$2:$F$17,2,FALSE),IF(AB25=TRUE,0,Z24))</f>
        <v>0</v>
      </c>
      <c r="AA25" s="651">
        <f>IF(B25&lt;&gt;"",VLOOKUP(Y25,Coef!$E$2:$F$17,2,FALSE),AA24)</f>
        <v>0</v>
      </c>
      <c r="AB25" s="649" t="b">
        <f t="shared" si="10"/>
        <v>0</v>
      </c>
    </row>
    <row r="26" spans="1:28" s="193" customFormat="1" x14ac:dyDescent="0.2">
      <c r="A26" s="223"/>
      <c r="B26" s="764"/>
      <c r="C26" s="739"/>
      <c r="D26" s="692"/>
      <c r="E26" s="689"/>
      <c r="F26" s="692"/>
      <c r="G26" s="689"/>
      <c r="H26" s="724"/>
      <c r="I26" s="696"/>
      <c r="J26" s="708"/>
      <c r="K26" s="696"/>
      <c r="L26" s="708"/>
      <c r="M26" s="696"/>
      <c r="N26" s="712"/>
      <c r="O26" s="704"/>
      <c r="P26" s="715"/>
      <c r="Q26" s="660" t="str">
        <f t="shared" si="1"/>
        <v/>
      </c>
      <c r="R26" s="657" t="str">
        <f t="shared" si="2"/>
        <v/>
      </c>
      <c r="S26" s="529" t="str">
        <f t="shared" si="3"/>
        <v/>
      </c>
      <c r="T26" s="95" t="str">
        <f t="shared" si="4"/>
        <v/>
      </c>
      <c r="U26" s="621" t="str">
        <f t="shared" si="7"/>
        <v/>
      </c>
      <c r="V26" s="91" t="str">
        <f t="shared" si="8"/>
        <v/>
      </c>
      <c r="W26" s="106" t="b">
        <f t="shared" si="5"/>
        <v>0</v>
      </c>
      <c r="X26" s="103" t="b">
        <f t="shared" si="6"/>
        <v>0</v>
      </c>
      <c r="Y26" s="634">
        <f t="shared" si="9"/>
        <v>1</v>
      </c>
      <c r="Z26" s="106">
        <f>IF(AND(B26&lt;&gt;"",I26&gt;=an_initial-3),VLOOKUP(Y26,Coef!$E$2:$F$17,2,FALSE),IF(AB26=TRUE,0,Z25))</f>
        <v>0</v>
      </c>
      <c r="AA26" s="651">
        <f>IF(B26&lt;&gt;"",VLOOKUP(Y26,Coef!$E$2:$F$17,2,FALSE),AA25)</f>
        <v>0</v>
      </c>
      <c r="AB26" s="649" t="b">
        <f t="shared" si="10"/>
        <v>0</v>
      </c>
    </row>
    <row r="27" spans="1:28" s="193" customFormat="1" x14ac:dyDescent="0.2">
      <c r="A27" s="223"/>
      <c r="B27" s="764"/>
      <c r="C27" s="739"/>
      <c r="D27" s="692"/>
      <c r="E27" s="689"/>
      <c r="F27" s="692"/>
      <c r="G27" s="689"/>
      <c r="H27" s="724"/>
      <c r="I27" s="696"/>
      <c r="J27" s="708"/>
      <c r="K27" s="696"/>
      <c r="L27" s="708"/>
      <c r="M27" s="696"/>
      <c r="N27" s="712"/>
      <c r="O27" s="704"/>
      <c r="P27" s="715"/>
      <c r="Q27" s="660" t="str">
        <f t="shared" si="1"/>
        <v/>
      </c>
      <c r="R27" s="657" t="str">
        <f t="shared" si="2"/>
        <v/>
      </c>
      <c r="S27" s="529" t="str">
        <f t="shared" si="3"/>
        <v/>
      </c>
      <c r="T27" s="95" t="str">
        <f t="shared" si="4"/>
        <v/>
      </c>
      <c r="U27" s="621" t="str">
        <f t="shared" si="7"/>
        <v/>
      </c>
      <c r="V27" s="91" t="str">
        <f t="shared" si="8"/>
        <v/>
      </c>
      <c r="W27" s="106" t="b">
        <f t="shared" si="5"/>
        <v>0</v>
      </c>
      <c r="X27" s="103" t="b">
        <f t="shared" si="6"/>
        <v>0</v>
      </c>
      <c r="Y27" s="634">
        <f t="shared" si="9"/>
        <v>1</v>
      </c>
      <c r="Z27" s="106">
        <f>IF(AND(B27&lt;&gt;"",I27&gt;=an_initial-3),VLOOKUP(Y27,Coef!$E$2:$F$17,2,FALSE),IF(AB27=TRUE,0,Z26))</f>
        <v>0</v>
      </c>
      <c r="AA27" s="651">
        <f>IF(B27&lt;&gt;"",VLOOKUP(Y27,Coef!$E$2:$F$17,2,FALSE),AA26)</f>
        <v>0</v>
      </c>
      <c r="AB27" s="649" t="b">
        <f t="shared" si="10"/>
        <v>0</v>
      </c>
    </row>
    <row r="28" spans="1:28" s="193" customFormat="1" x14ac:dyDescent="0.2">
      <c r="A28" s="223"/>
      <c r="B28" s="764"/>
      <c r="C28" s="739"/>
      <c r="D28" s="692"/>
      <c r="E28" s="689"/>
      <c r="F28" s="692"/>
      <c r="G28" s="689"/>
      <c r="H28" s="724"/>
      <c r="I28" s="696"/>
      <c r="J28" s="708"/>
      <c r="K28" s="696"/>
      <c r="L28" s="708"/>
      <c r="M28" s="696"/>
      <c r="N28" s="712"/>
      <c r="O28" s="704"/>
      <c r="P28" s="715"/>
      <c r="Q28" s="660" t="str">
        <f t="shared" si="1"/>
        <v/>
      </c>
      <c r="R28" s="657" t="str">
        <f t="shared" si="2"/>
        <v/>
      </c>
      <c r="S28" s="529" t="str">
        <f t="shared" si="3"/>
        <v/>
      </c>
      <c r="T28" s="95" t="str">
        <f t="shared" si="4"/>
        <v/>
      </c>
      <c r="U28" s="621" t="str">
        <f t="shared" si="7"/>
        <v/>
      </c>
      <c r="V28" s="91" t="str">
        <f t="shared" si="8"/>
        <v/>
      </c>
      <c r="W28" s="106" t="b">
        <f t="shared" si="5"/>
        <v>0</v>
      </c>
      <c r="X28" s="103" t="b">
        <f t="shared" si="6"/>
        <v>0</v>
      </c>
      <c r="Y28" s="634">
        <f t="shared" si="9"/>
        <v>1</v>
      </c>
      <c r="Z28" s="106">
        <f>IF(AND(B28&lt;&gt;"",I28&gt;=an_initial-3),VLOOKUP(Y28,Coef!$E$2:$F$17,2,FALSE),IF(AB28=TRUE,0,Z27))</f>
        <v>0</v>
      </c>
      <c r="AA28" s="651">
        <f>IF(B28&lt;&gt;"",VLOOKUP(Y28,Coef!$E$2:$F$17,2,FALSE),AA27)</f>
        <v>0</v>
      </c>
      <c r="AB28" s="649" t="b">
        <f t="shared" si="10"/>
        <v>0</v>
      </c>
    </row>
    <row r="29" spans="1:28" s="193" customFormat="1" x14ac:dyDescent="0.2">
      <c r="A29" s="223"/>
      <c r="B29" s="764"/>
      <c r="C29" s="739"/>
      <c r="D29" s="692"/>
      <c r="E29" s="689"/>
      <c r="F29" s="692"/>
      <c r="G29" s="689"/>
      <c r="H29" s="724"/>
      <c r="I29" s="696"/>
      <c r="J29" s="708"/>
      <c r="K29" s="696"/>
      <c r="L29" s="708"/>
      <c r="M29" s="696"/>
      <c r="N29" s="712"/>
      <c r="O29" s="704"/>
      <c r="P29" s="715"/>
      <c r="Q29" s="660" t="str">
        <f t="shared" si="1"/>
        <v/>
      </c>
      <c r="R29" s="657" t="str">
        <f t="shared" si="2"/>
        <v/>
      </c>
      <c r="S29" s="529" t="str">
        <f t="shared" si="3"/>
        <v/>
      </c>
      <c r="T29" s="95" t="str">
        <f t="shared" si="4"/>
        <v/>
      </c>
      <c r="U29" s="621" t="str">
        <f t="shared" si="7"/>
        <v/>
      </c>
      <c r="V29" s="91" t="str">
        <f t="shared" si="8"/>
        <v/>
      </c>
      <c r="W29" s="106" t="b">
        <f t="shared" si="5"/>
        <v>0</v>
      </c>
      <c r="X29" s="103" t="b">
        <f t="shared" si="6"/>
        <v>0</v>
      </c>
      <c r="Y29" s="634">
        <f t="shared" si="9"/>
        <v>1</v>
      </c>
      <c r="Z29" s="106">
        <f>IF(AND(B29&lt;&gt;"",I29&gt;=an_initial-3),VLOOKUP(Y29,Coef!$E$2:$F$17,2,FALSE),IF(AB29=TRUE,0,Z28))</f>
        <v>0</v>
      </c>
      <c r="AA29" s="651">
        <f>IF(B29&lt;&gt;"",VLOOKUP(Y29,Coef!$E$2:$F$17,2,FALSE),AA28)</f>
        <v>0</v>
      </c>
      <c r="AB29" s="649" t="b">
        <f t="shared" si="10"/>
        <v>0</v>
      </c>
    </row>
    <row r="30" spans="1:28" s="193" customFormat="1" x14ac:dyDescent="0.2">
      <c r="A30" s="223"/>
      <c r="B30" s="764"/>
      <c r="C30" s="739"/>
      <c r="D30" s="692"/>
      <c r="E30" s="689"/>
      <c r="F30" s="692"/>
      <c r="G30" s="689"/>
      <c r="H30" s="724"/>
      <c r="I30" s="696"/>
      <c r="J30" s="708"/>
      <c r="K30" s="696"/>
      <c r="L30" s="708"/>
      <c r="M30" s="696"/>
      <c r="N30" s="712"/>
      <c r="O30" s="704"/>
      <c r="P30" s="715"/>
      <c r="Q30" s="660" t="str">
        <f t="shared" si="1"/>
        <v/>
      </c>
      <c r="R30" s="657" t="str">
        <f t="shared" si="2"/>
        <v/>
      </c>
      <c r="S30" s="529" t="str">
        <f t="shared" si="3"/>
        <v/>
      </c>
      <c r="T30" s="95" t="str">
        <f t="shared" si="4"/>
        <v/>
      </c>
      <c r="U30" s="621" t="str">
        <f t="shared" si="7"/>
        <v/>
      </c>
      <c r="V30" s="91" t="str">
        <f t="shared" si="8"/>
        <v/>
      </c>
      <c r="W30" s="106" t="b">
        <f t="shared" si="5"/>
        <v>0</v>
      </c>
      <c r="X30" s="103" t="b">
        <f t="shared" si="6"/>
        <v>0</v>
      </c>
      <c r="Y30" s="634">
        <f t="shared" si="9"/>
        <v>1</v>
      </c>
      <c r="Z30" s="106">
        <f>IF(AND(B30&lt;&gt;"",I30&gt;=an_initial-3),VLOOKUP(Y30,Coef!$E$2:$F$17,2,FALSE),IF(AB30=TRUE,0,Z29))</f>
        <v>0</v>
      </c>
      <c r="AA30" s="651">
        <f>IF(B30&lt;&gt;"",VLOOKUP(Y30,Coef!$E$2:$F$17,2,FALSE),AA29)</f>
        <v>0</v>
      </c>
      <c r="AB30" s="649" t="b">
        <f t="shared" si="10"/>
        <v>0</v>
      </c>
    </row>
    <row r="31" spans="1:28" s="193" customFormat="1" x14ac:dyDescent="0.2">
      <c r="A31" s="223"/>
      <c r="B31" s="764"/>
      <c r="C31" s="739"/>
      <c r="D31" s="692"/>
      <c r="E31" s="689"/>
      <c r="F31" s="692"/>
      <c r="G31" s="689"/>
      <c r="H31" s="724"/>
      <c r="I31" s="696"/>
      <c r="J31" s="708"/>
      <c r="K31" s="696"/>
      <c r="L31" s="708"/>
      <c r="M31" s="696"/>
      <c r="N31" s="712"/>
      <c r="O31" s="704"/>
      <c r="P31" s="715"/>
      <c r="Q31" s="660" t="str">
        <f t="shared" si="1"/>
        <v/>
      </c>
      <c r="R31" s="657" t="str">
        <f t="shared" si="2"/>
        <v/>
      </c>
      <c r="S31" s="529" t="str">
        <f t="shared" si="3"/>
        <v/>
      </c>
      <c r="T31" s="95" t="str">
        <f t="shared" si="4"/>
        <v/>
      </c>
      <c r="U31" s="621" t="str">
        <f t="shared" si="7"/>
        <v/>
      </c>
      <c r="V31" s="91" t="str">
        <f t="shared" si="8"/>
        <v/>
      </c>
      <c r="W31" s="106" t="b">
        <f t="shared" si="5"/>
        <v>0</v>
      </c>
      <c r="X31" s="103" t="b">
        <f t="shared" si="6"/>
        <v>0</v>
      </c>
      <c r="Y31" s="634">
        <f t="shared" si="9"/>
        <v>1</v>
      </c>
      <c r="Z31" s="106">
        <f>IF(AND(B31&lt;&gt;"",I31&gt;=an_initial-3),VLOOKUP(Y31,Coef!$E$2:$F$17,2,FALSE),IF(AB31=TRUE,0,Z30))</f>
        <v>0</v>
      </c>
      <c r="AA31" s="651">
        <f>IF(B31&lt;&gt;"",VLOOKUP(Y31,Coef!$E$2:$F$17,2,FALSE),AA30)</f>
        <v>0</v>
      </c>
      <c r="AB31" s="649" t="b">
        <f t="shared" si="10"/>
        <v>0</v>
      </c>
    </row>
    <row r="32" spans="1:28" s="193" customFormat="1" x14ac:dyDescent="0.2">
      <c r="A32" s="223"/>
      <c r="B32" s="764"/>
      <c r="C32" s="739"/>
      <c r="D32" s="692"/>
      <c r="E32" s="689"/>
      <c r="F32" s="692"/>
      <c r="G32" s="689"/>
      <c r="H32" s="724"/>
      <c r="I32" s="696"/>
      <c r="J32" s="708"/>
      <c r="K32" s="696"/>
      <c r="L32" s="708"/>
      <c r="M32" s="696"/>
      <c r="N32" s="712"/>
      <c r="O32" s="704"/>
      <c r="P32" s="715"/>
      <c r="Q32" s="660" t="str">
        <f t="shared" si="1"/>
        <v/>
      </c>
      <c r="R32" s="657" t="str">
        <f t="shared" si="2"/>
        <v/>
      </c>
      <c r="S32" s="529" t="str">
        <f t="shared" si="3"/>
        <v/>
      </c>
      <c r="T32" s="95" t="str">
        <f t="shared" si="4"/>
        <v/>
      </c>
      <c r="U32" s="621" t="str">
        <f t="shared" si="7"/>
        <v/>
      </c>
      <c r="V32" s="91" t="str">
        <f t="shared" si="8"/>
        <v/>
      </c>
      <c r="W32" s="106" t="b">
        <f t="shared" si="5"/>
        <v>0</v>
      </c>
      <c r="X32" s="103" t="b">
        <f t="shared" si="6"/>
        <v>0</v>
      </c>
      <c r="Y32" s="634">
        <f t="shared" si="9"/>
        <v>1</v>
      </c>
      <c r="Z32" s="106">
        <f>IF(AND(B32&lt;&gt;"",I32&gt;=an_initial-3),VLOOKUP(Y32,Coef!$E$2:$F$17,2,FALSE),IF(AB32=TRUE,0,Z31))</f>
        <v>0</v>
      </c>
      <c r="AA32" s="651">
        <f>IF(B32&lt;&gt;"",VLOOKUP(Y32,Coef!$E$2:$F$17,2,FALSE),AA31)</f>
        <v>0</v>
      </c>
      <c r="AB32" s="649" t="b">
        <f t="shared" si="10"/>
        <v>0</v>
      </c>
    </row>
    <row r="33" spans="1:28" s="193" customFormat="1" x14ac:dyDescent="0.2">
      <c r="A33" s="223"/>
      <c r="B33" s="764"/>
      <c r="C33" s="739"/>
      <c r="D33" s="692"/>
      <c r="E33" s="689"/>
      <c r="F33" s="692"/>
      <c r="G33" s="689"/>
      <c r="H33" s="724"/>
      <c r="I33" s="696"/>
      <c r="J33" s="708"/>
      <c r="K33" s="696"/>
      <c r="L33" s="708"/>
      <c r="M33" s="696"/>
      <c r="N33" s="712"/>
      <c r="O33" s="704"/>
      <c r="P33" s="715"/>
      <c r="Q33" s="660" t="str">
        <f t="shared" si="1"/>
        <v/>
      </c>
      <c r="R33" s="657" t="str">
        <f t="shared" si="2"/>
        <v/>
      </c>
      <c r="S33" s="529" t="str">
        <f t="shared" si="3"/>
        <v/>
      </c>
      <c r="T33" s="95" t="str">
        <f t="shared" si="4"/>
        <v/>
      </c>
      <c r="U33" s="621" t="str">
        <f t="shared" si="7"/>
        <v/>
      </c>
      <c r="V33" s="91" t="str">
        <f t="shared" si="8"/>
        <v/>
      </c>
      <c r="W33" s="106" t="b">
        <f t="shared" si="5"/>
        <v>0</v>
      </c>
      <c r="X33" s="103" t="b">
        <f t="shared" si="6"/>
        <v>0</v>
      </c>
      <c r="Y33" s="634">
        <f t="shared" si="9"/>
        <v>1</v>
      </c>
      <c r="Z33" s="106">
        <f>IF(AND(B33&lt;&gt;"",I33&gt;=an_initial-3),VLOOKUP(Y33,Coef!$E$2:$F$17,2,FALSE),IF(AB33=TRUE,0,Z32))</f>
        <v>0</v>
      </c>
      <c r="AA33" s="651">
        <f>IF(B33&lt;&gt;"",VLOOKUP(Y33,Coef!$E$2:$F$17,2,FALSE),AA32)</f>
        <v>0</v>
      </c>
      <c r="AB33" s="649" t="b">
        <f t="shared" si="10"/>
        <v>0</v>
      </c>
    </row>
    <row r="34" spans="1:28" s="193" customFormat="1" x14ac:dyDescent="0.2">
      <c r="A34" s="223"/>
      <c r="B34" s="764"/>
      <c r="C34" s="739"/>
      <c r="D34" s="692"/>
      <c r="E34" s="689"/>
      <c r="F34" s="692"/>
      <c r="G34" s="689"/>
      <c r="H34" s="724"/>
      <c r="I34" s="696"/>
      <c r="J34" s="708"/>
      <c r="K34" s="696"/>
      <c r="L34" s="708"/>
      <c r="M34" s="696"/>
      <c r="N34" s="712"/>
      <c r="O34" s="704"/>
      <c r="P34" s="715"/>
      <c r="Q34" s="660" t="str">
        <f t="shared" si="1"/>
        <v/>
      </c>
      <c r="R34" s="657" t="str">
        <f t="shared" si="2"/>
        <v/>
      </c>
      <c r="S34" s="529" t="str">
        <f t="shared" si="3"/>
        <v/>
      </c>
      <c r="T34" s="95" t="str">
        <f t="shared" si="4"/>
        <v/>
      </c>
      <c r="U34" s="621" t="str">
        <f t="shared" si="7"/>
        <v/>
      </c>
      <c r="V34" s="91" t="str">
        <f t="shared" si="8"/>
        <v/>
      </c>
      <c r="W34" s="106" t="b">
        <f t="shared" si="5"/>
        <v>0</v>
      </c>
      <c r="X34" s="103" t="b">
        <f t="shared" si="6"/>
        <v>0</v>
      </c>
      <c r="Y34" s="634">
        <f t="shared" si="9"/>
        <v>1</v>
      </c>
      <c r="Z34" s="106">
        <f>IF(AND(B34&lt;&gt;"",I34&gt;=an_initial-3),VLOOKUP(Y34,Coef!$E$2:$F$17,2,FALSE),IF(AB34=TRUE,0,Z33))</f>
        <v>0</v>
      </c>
      <c r="AA34" s="651">
        <f>IF(B34&lt;&gt;"",VLOOKUP(Y34,Coef!$E$2:$F$17,2,FALSE),AA33)</f>
        <v>0</v>
      </c>
      <c r="AB34" s="649" t="b">
        <f t="shared" si="10"/>
        <v>0</v>
      </c>
    </row>
    <row r="35" spans="1:28" s="193" customFormat="1" x14ac:dyDescent="0.2">
      <c r="A35" s="223"/>
      <c r="B35" s="764"/>
      <c r="C35" s="739"/>
      <c r="D35" s="692"/>
      <c r="E35" s="689"/>
      <c r="F35" s="692"/>
      <c r="G35" s="689"/>
      <c r="H35" s="724"/>
      <c r="I35" s="696"/>
      <c r="J35" s="708"/>
      <c r="K35" s="696"/>
      <c r="L35" s="708"/>
      <c r="M35" s="696"/>
      <c r="N35" s="712"/>
      <c r="O35" s="704"/>
      <c r="P35" s="715"/>
      <c r="Q35" s="660" t="str">
        <f t="shared" si="1"/>
        <v/>
      </c>
      <c r="R35" s="657" t="str">
        <f t="shared" si="2"/>
        <v/>
      </c>
      <c r="S35" s="529" t="str">
        <f t="shared" si="3"/>
        <v/>
      </c>
      <c r="T35" s="95" t="str">
        <f t="shared" si="4"/>
        <v/>
      </c>
      <c r="U35" s="621" t="str">
        <f t="shared" si="7"/>
        <v/>
      </c>
      <c r="V35" s="91" t="str">
        <f t="shared" si="8"/>
        <v/>
      </c>
      <c r="W35" s="106" t="b">
        <f t="shared" si="5"/>
        <v>0</v>
      </c>
      <c r="X35" s="103" t="b">
        <f t="shared" si="6"/>
        <v>0</v>
      </c>
      <c r="Y35" s="634">
        <f t="shared" si="9"/>
        <v>1</v>
      </c>
      <c r="Z35" s="106">
        <f>IF(AND(B35&lt;&gt;"",I35&gt;=an_initial-3),VLOOKUP(Y35,Coef!$E$2:$F$17,2,FALSE),IF(AB35=TRUE,0,Z34))</f>
        <v>0</v>
      </c>
      <c r="AA35" s="651">
        <f>IF(B35&lt;&gt;"",VLOOKUP(Y35,Coef!$E$2:$F$17,2,FALSE),AA34)</f>
        <v>0</v>
      </c>
      <c r="AB35" s="649" t="b">
        <f t="shared" si="10"/>
        <v>0</v>
      </c>
    </row>
    <row r="36" spans="1:28" s="193" customFormat="1" x14ac:dyDescent="0.2">
      <c r="A36" s="223"/>
      <c r="B36" s="764"/>
      <c r="C36" s="739"/>
      <c r="D36" s="692"/>
      <c r="E36" s="689"/>
      <c r="F36" s="692"/>
      <c r="G36" s="689"/>
      <c r="H36" s="724"/>
      <c r="I36" s="696"/>
      <c r="J36" s="708"/>
      <c r="K36" s="696"/>
      <c r="L36" s="708"/>
      <c r="M36" s="696"/>
      <c r="N36" s="712"/>
      <c r="O36" s="704"/>
      <c r="P36" s="715"/>
      <c r="Q36" s="660" t="str">
        <f t="shared" si="1"/>
        <v/>
      </c>
      <c r="R36" s="657" t="str">
        <f t="shared" si="2"/>
        <v/>
      </c>
      <c r="S36" s="529" t="str">
        <f t="shared" si="3"/>
        <v/>
      </c>
      <c r="T36" s="95" t="str">
        <f t="shared" si="4"/>
        <v/>
      </c>
      <c r="U36" s="621" t="str">
        <f t="shared" si="7"/>
        <v/>
      </c>
      <c r="V36" s="91" t="str">
        <f t="shared" si="8"/>
        <v/>
      </c>
      <c r="W36" s="106" t="b">
        <f t="shared" si="5"/>
        <v>0</v>
      </c>
      <c r="X36" s="103" t="b">
        <f t="shared" si="6"/>
        <v>0</v>
      </c>
      <c r="Y36" s="634">
        <f t="shared" si="9"/>
        <v>1</v>
      </c>
      <c r="Z36" s="106">
        <f>IF(AND(B36&lt;&gt;"",I36&gt;=an_initial-3),VLOOKUP(Y36,Coef!$E$2:$F$17,2,FALSE),IF(AB36=TRUE,0,Z35))</f>
        <v>0</v>
      </c>
      <c r="AA36" s="651">
        <f>IF(B36&lt;&gt;"",VLOOKUP(Y36,Coef!$E$2:$F$17,2,FALSE),AA35)</f>
        <v>0</v>
      </c>
      <c r="AB36" s="649" t="b">
        <f t="shared" si="10"/>
        <v>0</v>
      </c>
    </row>
    <row r="37" spans="1:28" s="193" customFormat="1" x14ac:dyDescent="0.2">
      <c r="A37" s="223"/>
      <c r="B37" s="764"/>
      <c r="C37" s="739"/>
      <c r="D37" s="692"/>
      <c r="E37" s="689"/>
      <c r="F37" s="692"/>
      <c r="G37" s="689"/>
      <c r="H37" s="723"/>
      <c r="I37" s="696"/>
      <c r="J37" s="708"/>
      <c r="K37" s="696"/>
      <c r="L37" s="708"/>
      <c r="M37" s="696"/>
      <c r="N37" s="712"/>
      <c r="O37" s="704"/>
      <c r="P37" s="715"/>
      <c r="Q37" s="660" t="str">
        <f t="shared" si="1"/>
        <v/>
      </c>
      <c r="R37" s="657" t="str">
        <f t="shared" si="2"/>
        <v/>
      </c>
      <c r="S37" s="529" t="str">
        <f t="shared" si="3"/>
        <v/>
      </c>
      <c r="T37" s="95" t="str">
        <f t="shared" si="4"/>
        <v/>
      </c>
      <c r="U37" s="621" t="str">
        <f t="shared" si="7"/>
        <v/>
      </c>
      <c r="V37" s="91" t="str">
        <f t="shared" si="8"/>
        <v/>
      </c>
      <c r="W37" s="106" t="b">
        <f t="shared" si="5"/>
        <v>0</v>
      </c>
      <c r="X37" s="103" t="b">
        <f t="shared" si="6"/>
        <v>0</v>
      </c>
      <c r="Y37" s="634">
        <f t="shared" si="9"/>
        <v>1</v>
      </c>
      <c r="Z37" s="106">
        <f>IF(AND(B37&lt;&gt;"",I37&gt;=an_initial-3),VLOOKUP(Y37,Coef!$E$2:$F$17,2,FALSE),IF(AB37=TRUE,0,Z36))</f>
        <v>0</v>
      </c>
      <c r="AA37" s="651">
        <f>IF(B37&lt;&gt;"",VLOOKUP(Y37,Coef!$E$2:$F$17,2,FALSE),AA36)</f>
        <v>0</v>
      </c>
      <c r="AB37" s="649" t="b">
        <f t="shared" si="10"/>
        <v>0</v>
      </c>
    </row>
    <row r="38" spans="1:28" s="193" customFormat="1" x14ac:dyDescent="0.2">
      <c r="A38" s="223"/>
      <c r="B38" s="764"/>
      <c r="C38" s="739"/>
      <c r="D38" s="692"/>
      <c r="E38" s="689"/>
      <c r="F38" s="692"/>
      <c r="G38" s="689"/>
      <c r="H38" s="724"/>
      <c r="I38" s="696"/>
      <c r="J38" s="708"/>
      <c r="K38" s="696"/>
      <c r="L38" s="708"/>
      <c r="M38" s="696"/>
      <c r="N38" s="712"/>
      <c r="O38" s="704"/>
      <c r="P38" s="715"/>
      <c r="Q38" s="660" t="str">
        <f t="shared" si="1"/>
        <v/>
      </c>
      <c r="R38" s="657" t="str">
        <f t="shared" si="2"/>
        <v/>
      </c>
      <c r="S38" s="529" t="str">
        <f t="shared" si="3"/>
        <v/>
      </c>
      <c r="T38" s="95" t="str">
        <f t="shared" si="4"/>
        <v/>
      </c>
      <c r="U38" s="621" t="str">
        <f t="shared" si="7"/>
        <v/>
      </c>
      <c r="V38" s="91" t="str">
        <f t="shared" si="8"/>
        <v/>
      </c>
      <c r="W38" s="106" t="b">
        <f t="shared" si="5"/>
        <v>0</v>
      </c>
      <c r="X38" s="103" t="b">
        <f t="shared" si="6"/>
        <v>0</v>
      </c>
      <c r="Y38" s="634">
        <f t="shared" si="9"/>
        <v>1</v>
      </c>
      <c r="Z38" s="106">
        <f>IF(AND(B38&lt;&gt;"",I38&gt;=an_initial-3),VLOOKUP(Y38,Coef!$E$2:$F$17,2,FALSE),IF(AB38=TRUE,0,Z37))</f>
        <v>0</v>
      </c>
      <c r="AA38" s="651">
        <f>IF(B38&lt;&gt;"",VLOOKUP(Y38,Coef!$E$2:$F$17,2,FALSE),AA37)</f>
        <v>0</v>
      </c>
      <c r="AB38" s="649" t="b">
        <f t="shared" si="10"/>
        <v>0</v>
      </c>
    </row>
    <row r="39" spans="1:28" s="193" customFormat="1" x14ac:dyDescent="0.2">
      <c r="A39" s="223"/>
      <c r="B39" s="764"/>
      <c r="C39" s="739"/>
      <c r="D39" s="692"/>
      <c r="E39" s="689"/>
      <c r="F39" s="692"/>
      <c r="G39" s="689"/>
      <c r="H39" s="724"/>
      <c r="I39" s="696"/>
      <c r="J39" s="708"/>
      <c r="K39" s="696"/>
      <c r="L39" s="708"/>
      <c r="M39" s="696"/>
      <c r="N39" s="712"/>
      <c r="O39" s="704"/>
      <c r="P39" s="715"/>
      <c r="Q39" s="660" t="str">
        <f t="shared" si="1"/>
        <v/>
      </c>
      <c r="R39" s="657" t="str">
        <f t="shared" si="2"/>
        <v/>
      </c>
      <c r="S39" s="529" t="str">
        <f t="shared" si="3"/>
        <v/>
      </c>
      <c r="T39" s="95" t="str">
        <f t="shared" si="4"/>
        <v/>
      </c>
      <c r="U39" s="621" t="str">
        <f t="shared" si="7"/>
        <v/>
      </c>
      <c r="V39" s="91" t="str">
        <f t="shared" si="8"/>
        <v/>
      </c>
      <c r="W39" s="106" t="b">
        <f t="shared" si="5"/>
        <v>0</v>
      </c>
      <c r="X39" s="103" t="b">
        <f t="shared" si="6"/>
        <v>0</v>
      </c>
      <c r="Y39" s="634">
        <f t="shared" si="9"/>
        <v>1</v>
      </c>
      <c r="Z39" s="106">
        <f>IF(AND(B39&lt;&gt;"",I39&gt;=an_initial-3),VLOOKUP(Y39,Coef!$E$2:$F$17,2,FALSE),IF(AB39=TRUE,0,Z38))</f>
        <v>0</v>
      </c>
      <c r="AA39" s="651">
        <f>IF(B39&lt;&gt;"",VLOOKUP(Y39,Coef!$E$2:$F$17,2,FALSE),AA38)</f>
        <v>0</v>
      </c>
      <c r="AB39" s="649" t="b">
        <f t="shared" si="10"/>
        <v>0</v>
      </c>
    </row>
    <row r="40" spans="1:28" s="193" customFormat="1" x14ac:dyDescent="0.2">
      <c r="A40" s="223"/>
      <c r="B40" s="764"/>
      <c r="C40" s="739"/>
      <c r="D40" s="692"/>
      <c r="E40" s="689"/>
      <c r="F40" s="692"/>
      <c r="G40" s="689"/>
      <c r="H40" s="724"/>
      <c r="I40" s="696"/>
      <c r="J40" s="708"/>
      <c r="K40" s="696"/>
      <c r="L40" s="708"/>
      <c r="M40" s="696"/>
      <c r="N40" s="712"/>
      <c r="O40" s="704"/>
      <c r="P40" s="715"/>
      <c r="Q40" s="660" t="str">
        <f t="shared" si="1"/>
        <v/>
      </c>
      <c r="R40" s="657" t="str">
        <f t="shared" si="2"/>
        <v/>
      </c>
      <c r="S40" s="529" t="str">
        <f t="shared" si="3"/>
        <v/>
      </c>
      <c r="T40" s="95" t="str">
        <f t="shared" si="4"/>
        <v/>
      </c>
      <c r="U40" s="621" t="str">
        <f t="shared" si="7"/>
        <v/>
      </c>
      <c r="V40" s="91" t="str">
        <f t="shared" si="8"/>
        <v/>
      </c>
      <c r="W40" s="106" t="b">
        <f t="shared" si="5"/>
        <v>0</v>
      </c>
      <c r="X40" s="103" t="b">
        <f t="shared" si="6"/>
        <v>0</v>
      </c>
      <c r="Y40" s="634">
        <f t="shared" si="9"/>
        <v>1</v>
      </c>
      <c r="Z40" s="106">
        <f>IF(AND(B40&lt;&gt;"",I40&gt;=an_initial-3),VLOOKUP(Y40,Coef!$E$2:$F$17,2,FALSE),IF(AB40=TRUE,0,Z39))</f>
        <v>0</v>
      </c>
      <c r="AA40" s="651">
        <f>IF(B40&lt;&gt;"",VLOOKUP(Y40,Coef!$E$2:$F$17,2,FALSE),AA39)</f>
        <v>0</v>
      </c>
      <c r="AB40" s="649" t="b">
        <f t="shared" si="10"/>
        <v>0</v>
      </c>
    </row>
    <row r="41" spans="1:28" s="193" customFormat="1" x14ac:dyDescent="0.2">
      <c r="A41" s="223"/>
      <c r="B41" s="764"/>
      <c r="C41" s="739"/>
      <c r="D41" s="692"/>
      <c r="E41" s="689"/>
      <c r="F41" s="692"/>
      <c r="G41" s="689"/>
      <c r="H41" s="724"/>
      <c r="I41" s="696"/>
      <c r="J41" s="708"/>
      <c r="K41" s="696"/>
      <c r="L41" s="708"/>
      <c r="M41" s="696"/>
      <c r="N41" s="727"/>
      <c r="O41" s="704"/>
      <c r="P41" s="715"/>
      <c r="Q41" s="660" t="str">
        <f t="shared" si="1"/>
        <v/>
      </c>
      <c r="R41" s="657" t="str">
        <f t="shared" si="2"/>
        <v/>
      </c>
      <c r="S41" s="529" t="str">
        <f t="shared" si="3"/>
        <v/>
      </c>
      <c r="T41" s="95" t="str">
        <f t="shared" si="4"/>
        <v/>
      </c>
      <c r="U41" s="621" t="str">
        <f t="shared" si="7"/>
        <v/>
      </c>
      <c r="V41" s="91" t="str">
        <f t="shared" si="8"/>
        <v/>
      </c>
      <c r="W41" s="106" t="b">
        <f t="shared" si="5"/>
        <v>0</v>
      </c>
      <c r="X41" s="103" t="b">
        <f t="shared" si="6"/>
        <v>0</v>
      </c>
      <c r="Y41" s="634">
        <f t="shared" si="9"/>
        <v>1</v>
      </c>
      <c r="Z41" s="106">
        <f>IF(AND(B41&lt;&gt;"",I41&gt;=an_initial-3),VLOOKUP(Y41,Coef!$E$2:$F$17,2,FALSE),IF(AB41=TRUE,0,Z40))</f>
        <v>0</v>
      </c>
      <c r="AA41" s="651">
        <f>IF(B41&lt;&gt;"",VLOOKUP(Y41,Coef!$E$2:$F$17,2,FALSE),AA40)</f>
        <v>0</v>
      </c>
      <c r="AB41" s="649" t="b">
        <f t="shared" si="10"/>
        <v>0</v>
      </c>
    </row>
    <row r="42" spans="1:28" s="193" customFormat="1" x14ac:dyDescent="0.2">
      <c r="A42" s="223"/>
      <c r="B42" s="764"/>
      <c r="C42" s="739"/>
      <c r="D42" s="692"/>
      <c r="E42" s="689"/>
      <c r="F42" s="692"/>
      <c r="G42" s="689"/>
      <c r="H42" s="724"/>
      <c r="I42" s="696"/>
      <c r="J42" s="708"/>
      <c r="K42" s="696"/>
      <c r="L42" s="708"/>
      <c r="M42" s="696"/>
      <c r="N42" s="712"/>
      <c r="O42" s="704"/>
      <c r="P42" s="715"/>
      <c r="Q42" s="660" t="str">
        <f t="shared" si="1"/>
        <v/>
      </c>
      <c r="R42" s="657" t="str">
        <f t="shared" si="2"/>
        <v/>
      </c>
      <c r="S42" s="529" t="str">
        <f t="shared" si="3"/>
        <v/>
      </c>
      <c r="T42" s="95" t="str">
        <f t="shared" si="4"/>
        <v/>
      </c>
      <c r="U42" s="621" t="str">
        <f t="shared" si="7"/>
        <v/>
      </c>
      <c r="V42" s="91" t="str">
        <f t="shared" si="8"/>
        <v/>
      </c>
      <c r="W42" s="106" t="b">
        <f t="shared" si="5"/>
        <v>0</v>
      </c>
      <c r="X42" s="103" t="b">
        <f t="shared" si="6"/>
        <v>0</v>
      </c>
      <c r="Y42" s="634">
        <f t="shared" si="9"/>
        <v>1</v>
      </c>
      <c r="Z42" s="106">
        <f>IF(AND(B42&lt;&gt;"",I42&gt;=an_initial-3),VLOOKUP(Y42,Coef!$E$2:$F$17,2,FALSE),IF(AB42=TRUE,0,Z41))</f>
        <v>0</v>
      </c>
      <c r="AA42" s="651">
        <f>IF(B42&lt;&gt;"",VLOOKUP(Y42,Coef!$E$2:$F$17,2,FALSE),AA41)</f>
        <v>0</v>
      </c>
      <c r="AB42" s="649" t="b">
        <f t="shared" si="10"/>
        <v>0</v>
      </c>
    </row>
    <row r="43" spans="1:28" s="193" customFormat="1" x14ac:dyDescent="0.2">
      <c r="A43" s="223"/>
      <c r="B43" s="764"/>
      <c r="C43" s="739"/>
      <c r="D43" s="692"/>
      <c r="E43" s="689"/>
      <c r="F43" s="692"/>
      <c r="G43" s="689"/>
      <c r="H43" s="724"/>
      <c r="I43" s="696"/>
      <c r="J43" s="708"/>
      <c r="K43" s="696"/>
      <c r="L43" s="708"/>
      <c r="M43" s="696"/>
      <c r="N43" s="712"/>
      <c r="O43" s="704"/>
      <c r="P43" s="715"/>
      <c r="Q43" s="660" t="str">
        <f t="shared" si="1"/>
        <v/>
      </c>
      <c r="R43" s="657" t="str">
        <f t="shared" si="2"/>
        <v/>
      </c>
      <c r="S43" s="529" t="str">
        <f t="shared" si="3"/>
        <v/>
      </c>
      <c r="T43" s="95" t="str">
        <f t="shared" si="4"/>
        <v/>
      </c>
      <c r="U43" s="621" t="str">
        <f t="shared" si="7"/>
        <v/>
      </c>
      <c r="V43" s="91" t="str">
        <f t="shared" si="8"/>
        <v/>
      </c>
      <c r="W43" s="106" t="b">
        <f t="shared" si="5"/>
        <v>0</v>
      </c>
      <c r="X43" s="103" t="b">
        <f t="shared" si="6"/>
        <v>0</v>
      </c>
      <c r="Y43" s="634">
        <f t="shared" si="9"/>
        <v>1</v>
      </c>
      <c r="Z43" s="106">
        <f>IF(AND(B43&lt;&gt;"",I43&gt;=an_initial-3),VLOOKUP(Y43,Coef!$E$2:$F$17,2,FALSE),IF(AB43=TRUE,0,Z42))</f>
        <v>0</v>
      </c>
      <c r="AA43" s="651">
        <f>IF(B43&lt;&gt;"",VLOOKUP(Y43,Coef!$E$2:$F$17,2,FALSE),AA42)</f>
        <v>0</v>
      </c>
      <c r="AB43" s="649" t="b">
        <f t="shared" si="10"/>
        <v>0</v>
      </c>
    </row>
    <row r="44" spans="1:28" s="193" customFormat="1" x14ac:dyDescent="0.2">
      <c r="A44" s="223"/>
      <c r="B44" s="764"/>
      <c r="C44" s="739"/>
      <c r="D44" s="692"/>
      <c r="E44" s="689"/>
      <c r="F44" s="692"/>
      <c r="G44" s="689"/>
      <c r="H44" s="724"/>
      <c r="I44" s="696"/>
      <c r="J44" s="708"/>
      <c r="K44" s="696"/>
      <c r="L44" s="708"/>
      <c r="M44" s="696"/>
      <c r="N44" s="712"/>
      <c r="O44" s="704"/>
      <c r="P44" s="715"/>
      <c r="Q44" s="660" t="str">
        <f t="shared" si="1"/>
        <v/>
      </c>
      <c r="R44" s="657" t="str">
        <f t="shared" si="2"/>
        <v/>
      </c>
      <c r="S44" s="529" t="str">
        <f t="shared" si="3"/>
        <v/>
      </c>
      <c r="T44" s="95" t="str">
        <f t="shared" si="4"/>
        <v/>
      </c>
      <c r="U44" s="621" t="str">
        <f t="shared" si="7"/>
        <v/>
      </c>
      <c r="V44" s="91" t="str">
        <f t="shared" si="8"/>
        <v/>
      </c>
      <c r="W44" s="106" t="b">
        <f t="shared" si="5"/>
        <v>0</v>
      </c>
      <c r="X44" s="103" t="b">
        <f t="shared" si="6"/>
        <v>0</v>
      </c>
      <c r="Y44" s="634">
        <f t="shared" si="9"/>
        <v>1</v>
      </c>
      <c r="Z44" s="106">
        <f>IF(AND(B44&lt;&gt;"",I44&gt;=an_initial-3),VLOOKUP(Y44,Coef!$E$2:$F$17,2,FALSE),IF(AB44=TRUE,0,Z43))</f>
        <v>0</v>
      </c>
      <c r="AA44" s="651">
        <f>IF(B44&lt;&gt;"",VLOOKUP(Y44,Coef!$E$2:$F$17,2,FALSE),AA43)</f>
        <v>0</v>
      </c>
      <c r="AB44" s="649" t="b">
        <f t="shared" si="10"/>
        <v>0</v>
      </c>
    </row>
    <row r="45" spans="1:28" s="193" customFormat="1" x14ac:dyDescent="0.2">
      <c r="A45" s="223"/>
      <c r="B45" s="764"/>
      <c r="C45" s="739"/>
      <c r="D45" s="692"/>
      <c r="E45" s="689"/>
      <c r="F45" s="692"/>
      <c r="G45" s="689"/>
      <c r="H45" s="724"/>
      <c r="I45" s="696"/>
      <c r="J45" s="708"/>
      <c r="K45" s="696"/>
      <c r="L45" s="708"/>
      <c r="M45" s="696"/>
      <c r="N45" s="712"/>
      <c r="O45" s="704"/>
      <c r="P45" s="715"/>
      <c r="Q45" s="660" t="str">
        <f t="shared" si="1"/>
        <v/>
      </c>
      <c r="R45" s="657" t="str">
        <f t="shared" si="2"/>
        <v/>
      </c>
      <c r="S45" s="529" t="str">
        <f t="shared" si="3"/>
        <v/>
      </c>
      <c r="T45" s="95" t="str">
        <f t="shared" si="4"/>
        <v/>
      </c>
      <c r="U45" s="621" t="str">
        <f t="shared" si="7"/>
        <v/>
      </c>
      <c r="V45" s="91" t="str">
        <f t="shared" si="8"/>
        <v/>
      </c>
      <c r="W45" s="106" t="b">
        <f t="shared" si="5"/>
        <v>0</v>
      </c>
      <c r="X45" s="103" t="b">
        <f t="shared" si="6"/>
        <v>0</v>
      </c>
      <c r="Y45" s="634">
        <f t="shared" si="9"/>
        <v>1</v>
      </c>
      <c r="Z45" s="106">
        <f>IF(AND(B45&lt;&gt;"",I45&gt;=an_initial-3),VLOOKUP(Y45,Coef!$E$2:$F$17,2,FALSE),IF(AB45=TRUE,0,Z44))</f>
        <v>0</v>
      </c>
      <c r="AA45" s="651">
        <f>IF(B45&lt;&gt;"",VLOOKUP(Y45,Coef!$E$2:$F$17,2,FALSE),AA44)</f>
        <v>0</v>
      </c>
      <c r="AB45" s="649" t="b">
        <f t="shared" si="10"/>
        <v>0</v>
      </c>
    </row>
    <row r="46" spans="1:28" s="193" customFormat="1" x14ac:dyDescent="0.2">
      <c r="A46" s="223"/>
      <c r="B46" s="764"/>
      <c r="C46" s="739"/>
      <c r="D46" s="692"/>
      <c r="E46" s="689"/>
      <c r="F46" s="692"/>
      <c r="G46" s="689"/>
      <c r="H46" s="724"/>
      <c r="I46" s="696"/>
      <c r="J46" s="708"/>
      <c r="K46" s="696"/>
      <c r="L46" s="708"/>
      <c r="M46" s="696"/>
      <c r="N46" s="712"/>
      <c r="O46" s="704"/>
      <c r="P46" s="715"/>
      <c r="Q46" s="660" t="str">
        <f t="shared" si="1"/>
        <v/>
      </c>
      <c r="R46" s="657" t="str">
        <f t="shared" si="2"/>
        <v/>
      </c>
      <c r="S46" s="529" t="str">
        <f t="shared" si="3"/>
        <v/>
      </c>
      <c r="T46" s="95" t="str">
        <f t="shared" si="4"/>
        <v/>
      </c>
      <c r="U46" s="621" t="str">
        <f t="shared" si="7"/>
        <v/>
      </c>
      <c r="V46" s="91" t="str">
        <f t="shared" si="8"/>
        <v/>
      </c>
      <c r="W46" s="106" t="b">
        <f t="shared" si="5"/>
        <v>0</v>
      </c>
      <c r="X46" s="103" t="b">
        <f t="shared" si="6"/>
        <v>0</v>
      </c>
      <c r="Y46" s="634">
        <f t="shared" si="9"/>
        <v>1</v>
      </c>
      <c r="Z46" s="106">
        <f>IF(AND(B46&lt;&gt;"",I46&gt;=an_initial-3),VLOOKUP(Y46,Coef!$E$2:$F$17,2,FALSE),IF(AB46=TRUE,0,Z45))</f>
        <v>0</v>
      </c>
      <c r="AA46" s="651">
        <f>IF(B46&lt;&gt;"",VLOOKUP(Y46,Coef!$E$2:$F$17,2,FALSE),AA45)</f>
        <v>0</v>
      </c>
      <c r="AB46" s="649" t="b">
        <f t="shared" si="10"/>
        <v>0</v>
      </c>
    </row>
    <row r="47" spans="1:28" s="193" customFormat="1" x14ac:dyDescent="0.2">
      <c r="A47" s="223"/>
      <c r="B47" s="764"/>
      <c r="C47" s="739"/>
      <c r="D47" s="692"/>
      <c r="E47" s="689"/>
      <c r="F47" s="692"/>
      <c r="G47" s="689"/>
      <c r="H47" s="724"/>
      <c r="I47" s="696"/>
      <c r="J47" s="708"/>
      <c r="K47" s="696"/>
      <c r="L47" s="708"/>
      <c r="M47" s="696"/>
      <c r="N47" s="712"/>
      <c r="O47" s="704"/>
      <c r="P47" s="715"/>
      <c r="Q47" s="660" t="str">
        <f t="shared" si="1"/>
        <v/>
      </c>
      <c r="R47" s="657" t="str">
        <f t="shared" si="2"/>
        <v/>
      </c>
      <c r="S47" s="529" t="str">
        <f t="shared" si="3"/>
        <v/>
      </c>
      <c r="T47" s="95" t="str">
        <f t="shared" si="4"/>
        <v/>
      </c>
      <c r="U47" s="621" t="str">
        <f t="shared" si="7"/>
        <v/>
      </c>
      <c r="V47" s="91" t="str">
        <f t="shared" si="8"/>
        <v/>
      </c>
      <c r="W47" s="106" t="b">
        <f t="shared" si="5"/>
        <v>0</v>
      </c>
      <c r="X47" s="103" t="b">
        <f t="shared" si="6"/>
        <v>0</v>
      </c>
      <c r="Y47" s="634">
        <f t="shared" si="9"/>
        <v>1</v>
      </c>
      <c r="Z47" s="106">
        <f>IF(AND(B47&lt;&gt;"",I47&gt;=an_initial-3),VLOOKUP(Y47,Coef!$E$2:$F$17,2,FALSE),IF(AB47=TRUE,0,Z46))</f>
        <v>0</v>
      </c>
      <c r="AA47" s="651">
        <f>IF(B47&lt;&gt;"",VLOOKUP(Y47,Coef!$E$2:$F$17,2,FALSE),AA46)</f>
        <v>0</v>
      </c>
      <c r="AB47" s="649" t="b">
        <f t="shared" si="10"/>
        <v>0</v>
      </c>
    </row>
    <row r="48" spans="1:28" s="193" customFormat="1" x14ac:dyDescent="0.2">
      <c r="A48" s="223"/>
      <c r="B48" s="764"/>
      <c r="C48" s="739"/>
      <c r="D48" s="692"/>
      <c r="E48" s="689"/>
      <c r="F48" s="692"/>
      <c r="G48" s="689"/>
      <c r="H48" s="724"/>
      <c r="I48" s="696"/>
      <c r="J48" s="708"/>
      <c r="K48" s="696"/>
      <c r="L48" s="708"/>
      <c r="M48" s="696"/>
      <c r="N48" s="712"/>
      <c r="O48" s="704"/>
      <c r="P48" s="715"/>
      <c r="Q48" s="660" t="str">
        <f t="shared" si="1"/>
        <v/>
      </c>
      <c r="R48" s="657" t="str">
        <f t="shared" si="2"/>
        <v/>
      </c>
      <c r="S48" s="529" t="str">
        <f t="shared" si="3"/>
        <v/>
      </c>
      <c r="T48" s="95" t="str">
        <f t="shared" si="4"/>
        <v/>
      </c>
      <c r="U48" s="621" t="str">
        <f t="shared" si="7"/>
        <v/>
      </c>
      <c r="V48" s="91" t="str">
        <f t="shared" si="8"/>
        <v/>
      </c>
      <c r="W48" s="106" t="b">
        <f t="shared" si="5"/>
        <v>0</v>
      </c>
      <c r="X48" s="103" t="b">
        <f t="shared" si="6"/>
        <v>0</v>
      </c>
      <c r="Y48" s="634">
        <f t="shared" si="9"/>
        <v>1</v>
      </c>
      <c r="Z48" s="106">
        <f>IF(AND(B48&lt;&gt;"",I48&gt;=an_initial-3),VLOOKUP(Y48,Coef!$E$2:$F$17,2,FALSE),IF(AB48=TRUE,0,Z47))</f>
        <v>0</v>
      </c>
      <c r="AA48" s="651">
        <f>IF(B48&lt;&gt;"",VLOOKUP(Y48,Coef!$E$2:$F$17,2,FALSE),AA47)</f>
        <v>0</v>
      </c>
      <c r="AB48" s="649" t="b">
        <f t="shared" si="10"/>
        <v>0</v>
      </c>
    </row>
    <row r="49" spans="1:28" s="193" customFormat="1" x14ac:dyDescent="0.2">
      <c r="A49" s="223"/>
      <c r="B49" s="764"/>
      <c r="C49" s="739"/>
      <c r="D49" s="692"/>
      <c r="E49" s="689"/>
      <c r="F49" s="692"/>
      <c r="G49" s="689"/>
      <c r="H49" s="724"/>
      <c r="I49" s="696"/>
      <c r="J49" s="708"/>
      <c r="K49" s="696"/>
      <c r="L49" s="708"/>
      <c r="M49" s="696"/>
      <c r="N49" s="712"/>
      <c r="O49" s="704"/>
      <c r="P49" s="715"/>
      <c r="Q49" s="660" t="str">
        <f t="shared" si="1"/>
        <v/>
      </c>
      <c r="R49" s="657" t="str">
        <f t="shared" si="2"/>
        <v/>
      </c>
      <c r="S49" s="529" t="str">
        <f t="shared" si="3"/>
        <v/>
      </c>
      <c r="T49" s="95" t="str">
        <f t="shared" si="4"/>
        <v/>
      </c>
      <c r="U49" s="621" t="str">
        <f t="shared" si="7"/>
        <v/>
      </c>
      <c r="V49" s="91" t="str">
        <f t="shared" si="8"/>
        <v/>
      </c>
      <c r="W49" s="106" t="b">
        <f t="shared" si="5"/>
        <v>0</v>
      </c>
      <c r="X49" s="103" t="b">
        <f t="shared" si="6"/>
        <v>0</v>
      </c>
      <c r="Y49" s="634">
        <f t="shared" si="9"/>
        <v>1</v>
      </c>
      <c r="Z49" s="106">
        <f>IF(AND(B49&lt;&gt;"",I49&gt;=an_initial-3),VLOOKUP(Y49,Coef!$E$2:$F$17,2,FALSE),IF(AB49=TRUE,0,Z48))</f>
        <v>0</v>
      </c>
      <c r="AA49" s="651">
        <f>IF(B49&lt;&gt;"",VLOOKUP(Y49,Coef!$E$2:$F$17,2,FALSE),AA48)</f>
        <v>0</v>
      </c>
      <c r="AB49" s="649" t="b">
        <f t="shared" si="10"/>
        <v>0</v>
      </c>
    </row>
    <row r="50" spans="1:28" s="193" customFormat="1" x14ac:dyDescent="0.2">
      <c r="A50" s="223"/>
      <c r="B50" s="764"/>
      <c r="C50" s="739"/>
      <c r="D50" s="692"/>
      <c r="E50" s="689"/>
      <c r="F50" s="692"/>
      <c r="G50" s="689"/>
      <c r="H50" s="724"/>
      <c r="I50" s="696"/>
      <c r="J50" s="708"/>
      <c r="K50" s="696"/>
      <c r="L50" s="708"/>
      <c r="M50" s="696"/>
      <c r="N50" s="712"/>
      <c r="O50" s="704"/>
      <c r="P50" s="715"/>
      <c r="Q50" s="660" t="str">
        <f t="shared" si="1"/>
        <v/>
      </c>
      <c r="R50" s="657" t="str">
        <f t="shared" si="2"/>
        <v/>
      </c>
      <c r="S50" s="529" t="str">
        <f t="shared" si="3"/>
        <v/>
      </c>
      <c r="T50" s="95" t="str">
        <f t="shared" si="4"/>
        <v/>
      </c>
      <c r="U50" s="621" t="str">
        <f t="shared" si="7"/>
        <v/>
      </c>
      <c r="V50" s="91" t="str">
        <f t="shared" si="8"/>
        <v/>
      </c>
      <c r="W50" s="106" t="b">
        <f t="shared" si="5"/>
        <v>0</v>
      </c>
      <c r="X50" s="103" t="b">
        <f t="shared" si="6"/>
        <v>0</v>
      </c>
      <c r="Y50" s="634">
        <f t="shared" si="9"/>
        <v>1</v>
      </c>
      <c r="Z50" s="106">
        <f>IF(AND(B50&lt;&gt;"",I50&gt;=an_initial-3),VLOOKUP(Y50,Coef!$E$2:$F$17,2,FALSE),IF(AB50=TRUE,0,Z49))</f>
        <v>0</v>
      </c>
      <c r="AA50" s="651">
        <f>IF(B50&lt;&gt;"",VLOOKUP(Y50,Coef!$E$2:$F$17,2,FALSE),AA49)</f>
        <v>0</v>
      </c>
      <c r="AB50" s="649" t="b">
        <f t="shared" si="10"/>
        <v>0</v>
      </c>
    </row>
    <row r="51" spans="1:28" s="193" customFormat="1" x14ac:dyDescent="0.2">
      <c r="A51" s="223"/>
      <c r="B51" s="764"/>
      <c r="C51" s="739"/>
      <c r="D51" s="692"/>
      <c r="E51" s="689"/>
      <c r="F51" s="692"/>
      <c r="G51" s="689"/>
      <c r="H51" s="724"/>
      <c r="I51" s="696"/>
      <c r="J51" s="708"/>
      <c r="K51" s="696"/>
      <c r="L51" s="708"/>
      <c r="M51" s="696"/>
      <c r="N51" s="712"/>
      <c r="O51" s="704"/>
      <c r="P51" s="715"/>
      <c r="Q51" s="660" t="str">
        <f t="shared" si="1"/>
        <v/>
      </c>
      <c r="R51" s="657" t="str">
        <f t="shared" si="2"/>
        <v/>
      </c>
      <c r="S51" s="529" t="str">
        <f t="shared" si="3"/>
        <v/>
      </c>
      <c r="T51" s="95" t="str">
        <f t="shared" si="4"/>
        <v/>
      </c>
      <c r="U51" s="621" t="str">
        <f t="shared" si="7"/>
        <v/>
      </c>
      <c r="V51" s="91" t="str">
        <f t="shared" si="8"/>
        <v/>
      </c>
      <c r="W51" s="106" t="b">
        <f t="shared" si="5"/>
        <v>0</v>
      </c>
      <c r="X51" s="103" t="b">
        <f t="shared" si="6"/>
        <v>0</v>
      </c>
      <c r="Y51" s="634">
        <f t="shared" si="9"/>
        <v>1</v>
      </c>
      <c r="Z51" s="106">
        <f>IF(AND(B51&lt;&gt;"",I51&gt;=an_initial-3),VLOOKUP(Y51,Coef!$E$2:$F$17,2,FALSE),IF(AB51=TRUE,0,Z50))</f>
        <v>0</v>
      </c>
      <c r="AA51" s="651">
        <f>IF(B51&lt;&gt;"",VLOOKUP(Y51,Coef!$E$2:$F$17,2,FALSE),AA50)</f>
        <v>0</v>
      </c>
      <c r="AB51" s="649" t="b">
        <f t="shared" si="10"/>
        <v>0</v>
      </c>
    </row>
    <row r="52" spans="1:28" s="193" customFormat="1" x14ac:dyDescent="0.2">
      <c r="A52" s="223"/>
      <c r="B52" s="764"/>
      <c r="C52" s="739"/>
      <c r="D52" s="692"/>
      <c r="E52" s="689"/>
      <c r="F52" s="692"/>
      <c r="G52" s="689"/>
      <c r="H52" s="724"/>
      <c r="I52" s="696"/>
      <c r="J52" s="708"/>
      <c r="K52" s="696"/>
      <c r="L52" s="708"/>
      <c r="M52" s="696"/>
      <c r="N52" s="712"/>
      <c r="O52" s="704"/>
      <c r="P52" s="715"/>
      <c r="Q52" s="660" t="str">
        <f t="shared" si="1"/>
        <v/>
      </c>
      <c r="R52" s="657" t="str">
        <f t="shared" si="2"/>
        <v/>
      </c>
      <c r="S52" s="529" t="str">
        <f t="shared" si="3"/>
        <v/>
      </c>
      <c r="T52" s="95" t="str">
        <f t="shared" si="4"/>
        <v/>
      </c>
      <c r="U52" s="621" t="str">
        <f t="shared" si="7"/>
        <v/>
      </c>
      <c r="V52" s="91" t="str">
        <f t="shared" si="8"/>
        <v/>
      </c>
      <c r="W52" s="106" t="b">
        <f t="shared" si="5"/>
        <v>0</v>
      </c>
      <c r="X52" s="103" t="b">
        <f t="shared" si="6"/>
        <v>0</v>
      </c>
      <c r="Y52" s="634">
        <f t="shared" si="9"/>
        <v>1</v>
      </c>
      <c r="Z52" s="106">
        <f>IF(AND(B52&lt;&gt;"",I52&gt;=an_initial-3),VLOOKUP(Y52,Coef!$E$2:$F$17,2,FALSE),IF(AB52=TRUE,0,Z51))</f>
        <v>0</v>
      </c>
      <c r="AA52" s="651">
        <f>IF(B52&lt;&gt;"",VLOOKUP(Y52,Coef!$E$2:$F$17,2,FALSE),AA51)</f>
        <v>0</v>
      </c>
      <c r="AB52" s="649" t="b">
        <f t="shared" si="10"/>
        <v>0</v>
      </c>
    </row>
    <row r="53" spans="1:28" s="193" customFormat="1" x14ac:dyDescent="0.2">
      <c r="A53" s="223"/>
      <c r="B53" s="764"/>
      <c r="C53" s="739"/>
      <c r="D53" s="692"/>
      <c r="E53" s="689"/>
      <c r="F53" s="692"/>
      <c r="G53" s="689"/>
      <c r="H53" s="724"/>
      <c r="I53" s="696"/>
      <c r="J53" s="708"/>
      <c r="K53" s="696"/>
      <c r="L53" s="708"/>
      <c r="M53" s="696"/>
      <c r="N53" s="712"/>
      <c r="O53" s="704"/>
      <c r="P53" s="715"/>
      <c r="Q53" s="660" t="str">
        <f t="shared" si="1"/>
        <v/>
      </c>
      <c r="R53" s="657" t="str">
        <f t="shared" si="2"/>
        <v/>
      </c>
      <c r="S53" s="529" t="str">
        <f t="shared" si="3"/>
        <v/>
      </c>
      <c r="T53" s="95" t="str">
        <f t="shared" si="4"/>
        <v/>
      </c>
      <c r="U53" s="621" t="str">
        <f t="shared" si="7"/>
        <v/>
      </c>
      <c r="V53" s="91" t="str">
        <f t="shared" si="8"/>
        <v/>
      </c>
      <c r="W53" s="106" t="b">
        <f t="shared" si="5"/>
        <v>0</v>
      </c>
      <c r="X53" s="103" t="b">
        <f t="shared" si="6"/>
        <v>0</v>
      </c>
      <c r="Y53" s="634">
        <f t="shared" si="9"/>
        <v>1</v>
      </c>
      <c r="Z53" s="106">
        <f>IF(AND(B53&lt;&gt;"",I53&gt;=an_initial-3),VLOOKUP(Y53,Coef!$E$2:$F$17,2,FALSE),IF(AB53=TRUE,0,Z52))</f>
        <v>0</v>
      </c>
      <c r="AA53" s="651">
        <f>IF(B53&lt;&gt;"",VLOOKUP(Y53,Coef!$E$2:$F$17,2,FALSE),AA52)</f>
        <v>0</v>
      </c>
      <c r="AB53" s="649" t="b">
        <f t="shared" si="10"/>
        <v>0</v>
      </c>
    </row>
    <row r="54" spans="1:28" s="193" customFormat="1" x14ac:dyDescent="0.2">
      <c r="A54" s="223"/>
      <c r="B54" s="764"/>
      <c r="C54" s="739"/>
      <c r="D54" s="692"/>
      <c r="E54" s="689"/>
      <c r="F54" s="692"/>
      <c r="G54" s="689"/>
      <c r="H54" s="724"/>
      <c r="I54" s="696"/>
      <c r="J54" s="708"/>
      <c r="K54" s="696"/>
      <c r="L54" s="708"/>
      <c r="M54" s="696"/>
      <c r="N54" s="712"/>
      <c r="O54" s="704"/>
      <c r="P54" s="715"/>
      <c r="Q54" s="660" t="str">
        <f t="shared" si="1"/>
        <v/>
      </c>
      <c r="R54" s="657" t="str">
        <f t="shared" si="2"/>
        <v/>
      </c>
      <c r="S54" s="529" t="str">
        <f t="shared" si="3"/>
        <v/>
      </c>
      <c r="T54" s="95" t="str">
        <f t="shared" si="4"/>
        <v/>
      </c>
      <c r="U54" s="621" t="str">
        <f t="shared" si="7"/>
        <v/>
      </c>
      <c r="V54" s="91" t="str">
        <f t="shared" si="8"/>
        <v/>
      </c>
      <c r="W54" s="106" t="b">
        <f t="shared" si="5"/>
        <v>0</v>
      </c>
      <c r="X54" s="103" t="b">
        <f t="shared" si="6"/>
        <v>0</v>
      </c>
      <c r="Y54" s="634">
        <f t="shared" si="9"/>
        <v>1</v>
      </c>
      <c r="Z54" s="106">
        <f>IF(AND(B54&lt;&gt;"",I54&gt;=an_initial-3),VLOOKUP(Y54,Coef!$E$2:$F$17,2,FALSE),IF(AB54=TRUE,0,Z53))</f>
        <v>0</v>
      </c>
      <c r="AA54" s="651">
        <f>IF(B54&lt;&gt;"",VLOOKUP(Y54,Coef!$E$2:$F$17,2,FALSE),AA53)</f>
        <v>0</v>
      </c>
      <c r="AB54" s="649" t="b">
        <f t="shared" si="10"/>
        <v>0</v>
      </c>
    </row>
    <row r="55" spans="1:28" s="193" customFormat="1" x14ac:dyDescent="0.2">
      <c r="A55" s="223"/>
      <c r="B55" s="764"/>
      <c r="C55" s="739"/>
      <c r="D55" s="692"/>
      <c r="E55" s="689"/>
      <c r="F55" s="692"/>
      <c r="G55" s="689"/>
      <c r="H55" s="724"/>
      <c r="I55" s="696"/>
      <c r="J55" s="708"/>
      <c r="K55" s="696"/>
      <c r="L55" s="708"/>
      <c r="M55" s="696"/>
      <c r="N55" s="712"/>
      <c r="O55" s="704"/>
      <c r="P55" s="715"/>
      <c r="Q55" s="660" t="str">
        <f t="shared" si="1"/>
        <v/>
      </c>
      <c r="R55" s="657" t="str">
        <f t="shared" si="2"/>
        <v/>
      </c>
      <c r="S55" s="529" t="str">
        <f t="shared" si="3"/>
        <v/>
      </c>
      <c r="T55" s="95" t="str">
        <f t="shared" si="4"/>
        <v/>
      </c>
      <c r="U55" s="621" t="str">
        <f t="shared" si="7"/>
        <v/>
      </c>
      <c r="V55" s="91" t="str">
        <f t="shared" si="8"/>
        <v/>
      </c>
      <c r="W55" s="106" t="b">
        <f t="shared" si="5"/>
        <v>0</v>
      </c>
      <c r="X55" s="103" t="b">
        <f t="shared" si="6"/>
        <v>0</v>
      </c>
      <c r="Y55" s="634">
        <f t="shared" si="9"/>
        <v>1</v>
      </c>
      <c r="Z55" s="106">
        <f>IF(AND(B55&lt;&gt;"",I55&gt;=an_initial-3),VLOOKUP(Y55,Coef!$E$2:$F$17,2,FALSE),IF(AB55=TRUE,0,Z54))</f>
        <v>0</v>
      </c>
      <c r="AA55" s="651">
        <f>IF(B55&lt;&gt;"",VLOOKUP(Y55,Coef!$E$2:$F$17,2,FALSE),AA54)</f>
        <v>0</v>
      </c>
      <c r="AB55" s="649" t="b">
        <f t="shared" si="10"/>
        <v>0</v>
      </c>
    </row>
    <row r="56" spans="1:28" s="193" customFormat="1" x14ac:dyDescent="0.2">
      <c r="A56" s="223"/>
      <c r="B56" s="764"/>
      <c r="C56" s="739"/>
      <c r="D56" s="692"/>
      <c r="E56" s="689"/>
      <c r="F56" s="692"/>
      <c r="G56" s="689"/>
      <c r="H56" s="724"/>
      <c r="I56" s="696"/>
      <c r="J56" s="708"/>
      <c r="K56" s="696"/>
      <c r="L56" s="708"/>
      <c r="M56" s="696"/>
      <c r="N56" s="712"/>
      <c r="O56" s="704"/>
      <c r="P56" s="715"/>
      <c r="Q56" s="660" t="str">
        <f t="shared" si="1"/>
        <v/>
      </c>
      <c r="R56" s="657" t="str">
        <f t="shared" si="2"/>
        <v/>
      </c>
      <c r="S56" s="529" t="str">
        <f t="shared" si="3"/>
        <v/>
      </c>
      <c r="T56" s="95" t="str">
        <f t="shared" si="4"/>
        <v/>
      </c>
      <c r="U56" s="621" t="str">
        <f t="shared" si="7"/>
        <v/>
      </c>
      <c r="V56" s="91" t="str">
        <f t="shared" si="8"/>
        <v/>
      </c>
      <c r="W56" s="106" t="b">
        <f t="shared" si="5"/>
        <v>0</v>
      </c>
      <c r="X56" s="103" t="b">
        <f t="shared" si="6"/>
        <v>0</v>
      </c>
      <c r="Y56" s="634">
        <f t="shared" si="9"/>
        <v>1</v>
      </c>
      <c r="Z56" s="106">
        <f>IF(AND(B56&lt;&gt;"",I56&gt;=an_initial-3),VLOOKUP(Y56,Coef!$E$2:$F$17,2,FALSE),IF(AB56=TRUE,0,Z55))</f>
        <v>0</v>
      </c>
      <c r="AA56" s="651">
        <f>IF(B56&lt;&gt;"",VLOOKUP(Y56,Coef!$E$2:$F$17,2,FALSE),AA55)</f>
        <v>0</v>
      </c>
      <c r="AB56" s="649" t="b">
        <f t="shared" si="10"/>
        <v>0</v>
      </c>
    </row>
    <row r="57" spans="1:28" s="193" customFormat="1" x14ac:dyDescent="0.2">
      <c r="A57" s="223"/>
      <c r="B57" s="764"/>
      <c r="C57" s="739"/>
      <c r="D57" s="692"/>
      <c r="E57" s="689"/>
      <c r="F57" s="692"/>
      <c r="G57" s="689"/>
      <c r="H57" s="724"/>
      <c r="I57" s="696"/>
      <c r="J57" s="708"/>
      <c r="K57" s="696"/>
      <c r="L57" s="708"/>
      <c r="M57" s="696"/>
      <c r="N57" s="712"/>
      <c r="O57" s="704"/>
      <c r="P57" s="715"/>
      <c r="Q57" s="660" t="str">
        <f t="shared" si="1"/>
        <v/>
      </c>
      <c r="R57" s="657" t="str">
        <f t="shared" si="2"/>
        <v/>
      </c>
      <c r="S57" s="529" t="str">
        <f t="shared" si="3"/>
        <v/>
      </c>
      <c r="T57" s="95" t="str">
        <f t="shared" si="4"/>
        <v/>
      </c>
      <c r="U57" s="621" t="str">
        <f t="shared" si="7"/>
        <v/>
      </c>
      <c r="V57" s="91" t="str">
        <f t="shared" si="8"/>
        <v/>
      </c>
      <c r="W57" s="106" t="b">
        <f t="shared" si="5"/>
        <v>0</v>
      </c>
      <c r="X57" s="103" t="b">
        <f t="shared" si="6"/>
        <v>0</v>
      </c>
      <c r="Y57" s="634">
        <f t="shared" si="9"/>
        <v>1</v>
      </c>
      <c r="Z57" s="106">
        <f>IF(AND(B57&lt;&gt;"",I57&gt;=an_initial-3),VLOOKUP(Y57,Coef!$E$2:$F$17,2,FALSE),IF(AB57=TRUE,0,Z56))</f>
        <v>0</v>
      </c>
      <c r="AA57" s="651">
        <f>IF(B57&lt;&gt;"",VLOOKUP(Y57,Coef!$E$2:$F$17,2,FALSE),AA56)</f>
        <v>0</v>
      </c>
      <c r="AB57" s="649" t="b">
        <f t="shared" si="10"/>
        <v>0</v>
      </c>
    </row>
    <row r="58" spans="1:28" s="193" customFormat="1" x14ac:dyDescent="0.2">
      <c r="A58" s="223"/>
      <c r="B58" s="764"/>
      <c r="C58" s="739"/>
      <c r="D58" s="692"/>
      <c r="E58" s="689"/>
      <c r="F58" s="692"/>
      <c r="G58" s="689"/>
      <c r="H58" s="724"/>
      <c r="I58" s="696"/>
      <c r="J58" s="708"/>
      <c r="K58" s="696"/>
      <c r="L58" s="708"/>
      <c r="M58" s="696"/>
      <c r="N58" s="712"/>
      <c r="O58" s="704"/>
      <c r="P58" s="715"/>
      <c r="Q58" s="660" t="str">
        <f t="shared" si="1"/>
        <v/>
      </c>
      <c r="R58" s="657" t="str">
        <f t="shared" si="2"/>
        <v/>
      </c>
      <c r="S58" s="529" t="str">
        <f t="shared" si="3"/>
        <v/>
      </c>
      <c r="T58" s="95" t="str">
        <f t="shared" si="4"/>
        <v/>
      </c>
      <c r="U58" s="621" t="str">
        <f t="shared" si="7"/>
        <v/>
      </c>
      <c r="V58" s="91" t="str">
        <f t="shared" si="8"/>
        <v/>
      </c>
      <c r="W58" s="106" t="b">
        <f t="shared" si="5"/>
        <v>0</v>
      </c>
      <c r="X58" s="103" t="b">
        <f t="shared" si="6"/>
        <v>0</v>
      </c>
      <c r="Y58" s="634">
        <f t="shared" si="9"/>
        <v>1</v>
      </c>
      <c r="Z58" s="106">
        <f>IF(AND(B58&lt;&gt;"",I58&gt;=an_initial-3),VLOOKUP(Y58,Coef!$E$2:$F$17,2,FALSE),IF(AB58=TRUE,0,Z57))</f>
        <v>0</v>
      </c>
      <c r="AA58" s="651">
        <f>IF(B58&lt;&gt;"",VLOOKUP(Y58,Coef!$E$2:$F$17,2,FALSE),AA57)</f>
        <v>0</v>
      </c>
      <c r="AB58" s="649" t="b">
        <f t="shared" si="10"/>
        <v>0</v>
      </c>
    </row>
    <row r="59" spans="1:28" s="193" customFormat="1" x14ac:dyDescent="0.2">
      <c r="A59" s="223"/>
      <c r="B59" s="764"/>
      <c r="C59" s="739"/>
      <c r="D59" s="692"/>
      <c r="E59" s="689"/>
      <c r="F59" s="692"/>
      <c r="G59" s="689"/>
      <c r="H59" s="724"/>
      <c r="I59" s="696"/>
      <c r="J59" s="708"/>
      <c r="K59" s="696"/>
      <c r="L59" s="708"/>
      <c r="M59" s="696"/>
      <c r="N59" s="712"/>
      <c r="O59" s="704"/>
      <c r="P59" s="715"/>
      <c r="Q59" s="660" t="str">
        <f t="shared" si="1"/>
        <v/>
      </c>
      <c r="R59" s="657" t="str">
        <f t="shared" si="2"/>
        <v/>
      </c>
      <c r="S59" s="529" t="str">
        <f t="shared" si="3"/>
        <v/>
      </c>
      <c r="T59" s="95" t="str">
        <f t="shared" si="4"/>
        <v/>
      </c>
      <c r="U59" s="621" t="str">
        <f t="shared" si="7"/>
        <v/>
      </c>
      <c r="V59" s="91" t="str">
        <f t="shared" si="8"/>
        <v/>
      </c>
      <c r="W59" s="106" t="b">
        <f t="shared" si="5"/>
        <v>0</v>
      </c>
      <c r="X59" s="103" t="b">
        <f t="shared" si="6"/>
        <v>0</v>
      </c>
      <c r="Y59" s="634">
        <f t="shared" si="9"/>
        <v>1</v>
      </c>
      <c r="Z59" s="106">
        <f>IF(AND(B59&lt;&gt;"",I59&gt;=an_initial-3),VLOOKUP(Y59,Coef!$E$2:$F$17,2,FALSE),IF(AB59=TRUE,0,Z58))</f>
        <v>0</v>
      </c>
      <c r="AA59" s="651">
        <f>IF(B59&lt;&gt;"",VLOOKUP(Y59,Coef!$E$2:$F$17,2,FALSE),AA58)</f>
        <v>0</v>
      </c>
      <c r="AB59" s="649" t="b">
        <f t="shared" si="10"/>
        <v>0</v>
      </c>
    </row>
    <row r="60" spans="1:28" s="193" customFormat="1" x14ac:dyDescent="0.2">
      <c r="A60" s="223"/>
      <c r="B60" s="764"/>
      <c r="C60" s="739"/>
      <c r="D60" s="692"/>
      <c r="E60" s="689"/>
      <c r="F60" s="692"/>
      <c r="G60" s="689"/>
      <c r="H60" s="724"/>
      <c r="I60" s="696"/>
      <c r="J60" s="708"/>
      <c r="K60" s="696"/>
      <c r="L60" s="708"/>
      <c r="M60" s="696"/>
      <c r="N60" s="712"/>
      <c r="O60" s="704"/>
      <c r="P60" s="715"/>
      <c r="Q60" s="660" t="str">
        <f t="shared" si="1"/>
        <v/>
      </c>
      <c r="R60" s="657" t="str">
        <f t="shared" si="2"/>
        <v/>
      </c>
      <c r="S60" s="529" t="str">
        <f t="shared" si="3"/>
        <v/>
      </c>
      <c r="T60" s="95" t="str">
        <f t="shared" si="4"/>
        <v/>
      </c>
      <c r="U60" s="621" t="str">
        <f t="shared" si="7"/>
        <v/>
      </c>
      <c r="V60" s="91" t="str">
        <f t="shared" si="8"/>
        <v/>
      </c>
      <c r="W60" s="106" t="b">
        <f t="shared" si="5"/>
        <v>0</v>
      </c>
      <c r="X60" s="103" t="b">
        <f t="shared" si="6"/>
        <v>0</v>
      </c>
      <c r="Y60" s="634">
        <f t="shared" si="9"/>
        <v>1</v>
      </c>
      <c r="Z60" s="106">
        <f>IF(AND(B60&lt;&gt;"",I60&gt;=an_initial-3),VLOOKUP(Y60,Coef!$E$2:$F$17,2,FALSE),IF(AB60=TRUE,0,Z59))</f>
        <v>0</v>
      </c>
      <c r="AA60" s="651">
        <f>IF(B60&lt;&gt;"",VLOOKUP(Y60,Coef!$E$2:$F$17,2,FALSE),AA59)</f>
        <v>0</v>
      </c>
      <c r="AB60" s="649" t="b">
        <f t="shared" si="10"/>
        <v>0</v>
      </c>
    </row>
    <row r="61" spans="1:28" s="193" customFormat="1" x14ac:dyDescent="0.2">
      <c r="A61" s="223"/>
      <c r="B61" s="764"/>
      <c r="C61" s="739"/>
      <c r="D61" s="692"/>
      <c r="E61" s="689"/>
      <c r="F61" s="692"/>
      <c r="G61" s="689"/>
      <c r="H61" s="724"/>
      <c r="I61" s="696"/>
      <c r="J61" s="708"/>
      <c r="K61" s="696"/>
      <c r="L61" s="708"/>
      <c r="M61" s="696"/>
      <c r="N61" s="712"/>
      <c r="O61" s="704"/>
      <c r="P61" s="715"/>
      <c r="Q61" s="660" t="str">
        <f t="shared" si="1"/>
        <v/>
      </c>
      <c r="R61" s="657" t="str">
        <f t="shared" si="2"/>
        <v/>
      </c>
      <c r="S61" s="529" t="str">
        <f t="shared" si="3"/>
        <v/>
      </c>
      <c r="T61" s="95" t="str">
        <f t="shared" si="4"/>
        <v/>
      </c>
      <c r="U61" s="621" t="str">
        <f t="shared" si="7"/>
        <v/>
      </c>
      <c r="V61" s="91" t="str">
        <f t="shared" si="8"/>
        <v/>
      </c>
      <c r="W61" s="106" t="b">
        <f t="shared" si="5"/>
        <v>0</v>
      </c>
      <c r="X61" s="103" t="b">
        <f t="shared" si="6"/>
        <v>0</v>
      </c>
      <c r="Y61" s="634">
        <f t="shared" si="9"/>
        <v>1</v>
      </c>
      <c r="Z61" s="106">
        <f>IF(AND(B61&lt;&gt;"",I61&gt;=an_initial-3),VLOOKUP(Y61,Coef!$E$2:$F$17,2,FALSE),IF(AB61=TRUE,0,Z60))</f>
        <v>0</v>
      </c>
      <c r="AA61" s="651">
        <f>IF(B61&lt;&gt;"",VLOOKUP(Y61,Coef!$E$2:$F$17,2,FALSE),AA60)</f>
        <v>0</v>
      </c>
      <c r="AB61" s="649" t="b">
        <f t="shared" si="10"/>
        <v>0</v>
      </c>
    </row>
    <row r="62" spans="1:28" s="193" customFormat="1" x14ac:dyDescent="0.2">
      <c r="A62" s="223"/>
      <c r="B62" s="764"/>
      <c r="C62" s="739"/>
      <c r="D62" s="692"/>
      <c r="E62" s="689"/>
      <c r="F62" s="692"/>
      <c r="G62" s="689"/>
      <c r="H62" s="724"/>
      <c r="I62" s="696"/>
      <c r="J62" s="708"/>
      <c r="K62" s="696"/>
      <c r="L62" s="708"/>
      <c r="M62" s="696"/>
      <c r="N62" s="712"/>
      <c r="O62" s="704"/>
      <c r="P62" s="715"/>
      <c r="Q62" s="660" t="str">
        <f t="shared" si="1"/>
        <v/>
      </c>
      <c r="R62" s="657" t="str">
        <f t="shared" si="2"/>
        <v/>
      </c>
      <c r="S62" s="529" t="str">
        <f t="shared" si="3"/>
        <v/>
      </c>
      <c r="T62" s="95" t="str">
        <f t="shared" si="4"/>
        <v/>
      </c>
      <c r="U62" s="621" t="str">
        <f t="shared" si="7"/>
        <v/>
      </c>
      <c r="V62" s="91" t="str">
        <f t="shared" si="8"/>
        <v/>
      </c>
      <c r="W62" s="106" t="b">
        <f t="shared" si="5"/>
        <v>0</v>
      </c>
      <c r="X62" s="103" t="b">
        <f t="shared" si="6"/>
        <v>0</v>
      </c>
      <c r="Y62" s="634">
        <f t="shared" si="9"/>
        <v>1</v>
      </c>
      <c r="Z62" s="106">
        <f>IF(AND(B62&lt;&gt;"",I62&gt;=an_initial-3),VLOOKUP(Y62,Coef!$E$2:$F$17,2,FALSE),IF(AB62=TRUE,0,Z61))</f>
        <v>0</v>
      </c>
      <c r="AA62" s="651">
        <f>IF(B62&lt;&gt;"",VLOOKUP(Y62,Coef!$E$2:$F$17,2,FALSE),AA61)</f>
        <v>0</v>
      </c>
      <c r="AB62" s="649" t="b">
        <f t="shared" si="10"/>
        <v>0</v>
      </c>
    </row>
    <row r="63" spans="1:28" s="193" customFormat="1" x14ac:dyDescent="0.2">
      <c r="A63" s="223"/>
      <c r="B63" s="764"/>
      <c r="C63" s="739"/>
      <c r="D63" s="692"/>
      <c r="E63" s="689"/>
      <c r="F63" s="692"/>
      <c r="G63" s="689"/>
      <c r="H63" s="724"/>
      <c r="I63" s="696"/>
      <c r="J63" s="708"/>
      <c r="K63" s="696"/>
      <c r="L63" s="708"/>
      <c r="M63" s="696"/>
      <c r="N63" s="712"/>
      <c r="O63" s="704"/>
      <c r="P63" s="715"/>
      <c r="Q63" s="660" t="str">
        <f t="shared" si="1"/>
        <v/>
      </c>
      <c r="R63" s="657" t="str">
        <f t="shared" si="2"/>
        <v/>
      </c>
      <c r="S63" s="529" t="str">
        <f t="shared" si="3"/>
        <v/>
      </c>
      <c r="T63" s="95" t="str">
        <f t="shared" si="4"/>
        <v/>
      </c>
      <c r="U63" s="621" t="str">
        <f t="shared" si="7"/>
        <v/>
      </c>
      <c r="V63" s="91" t="str">
        <f t="shared" si="8"/>
        <v/>
      </c>
      <c r="W63" s="106" t="b">
        <f t="shared" si="5"/>
        <v>0</v>
      </c>
      <c r="X63" s="103" t="b">
        <f t="shared" si="6"/>
        <v>0</v>
      </c>
      <c r="Y63" s="634">
        <f t="shared" si="9"/>
        <v>1</v>
      </c>
      <c r="Z63" s="106">
        <f>IF(AND(B63&lt;&gt;"",I63&gt;=an_initial-3),VLOOKUP(Y63,Coef!$E$2:$F$17,2,FALSE),IF(AB63=TRUE,0,Z62))</f>
        <v>0</v>
      </c>
      <c r="AA63" s="651">
        <f>IF(B63&lt;&gt;"",VLOOKUP(Y63,Coef!$E$2:$F$17,2,FALSE),AA62)</f>
        <v>0</v>
      </c>
      <c r="AB63" s="649" t="b">
        <f t="shared" si="10"/>
        <v>0</v>
      </c>
    </row>
    <row r="64" spans="1:28" s="193" customFormat="1" x14ac:dyDescent="0.2">
      <c r="A64" s="223"/>
      <c r="B64" s="764"/>
      <c r="C64" s="739"/>
      <c r="D64" s="692"/>
      <c r="E64" s="689"/>
      <c r="F64" s="692"/>
      <c r="G64" s="689"/>
      <c r="H64" s="724"/>
      <c r="I64" s="696"/>
      <c r="J64" s="708"/>
      <c r="K64" s="696"/>
      <c r="L64" s="708"/>
      <c r="M64" s="696"/>
      <c r="N64" s="712"/>
      <c r="O64" s="704"/>
      <c r="P64" s="715"/>
      <c r="Q64" s="660" t="str">
        <f t="shared" si="1"/>
        <v/>
      </c>
      <c r="R64" s="657" t="str">
        <f t="shared" si="2"/>
        <v/>
      </c>
      <c r="S64" s="529" t="str">
        <f t="shared" si="3"/>
        <v/>
      </c>
      <c r="T64" s="95" t="str">
        <f t="shared" si="4"/>
        <v/>
      </c>
      <c r="U64" s="621" t="str">
        <f t="shared" si="7"/>
        <v/>
      </c>
      <c r="V64" s="91" t="str">
        <f t="shared" si="8"/>
        <v/>
      </c>
      <c r="W64" s="106" t="b">
        <f t="shared" si="5"/>
        <v>0</v>
      </c>
      <c r="X64" s="103" t="b">
        <f t="shared" si="6"/>
        <v>0</v>
      </c>
      <c r="Y64" s="634">
        <f t="shared" si="9"/>
        <v>1</v>
      </c>
      <c r="Z64" s="106">
        <f>IF(AND(B64&lt;&gt;"",I64&gt;=an_initial-3),VLOOKUP(Y64,Coef!$E$2:$F$17,2,FALSE),IF(AB64=TRUE,0,Z63))</f>
        <v>0</v>
      </c>
      <c r="AA64" s="651">
        <f>IF(B64&lt;&gt;"",VLOOKUP(Y64,Coef!$E$2:$F$17,2,FALSE),AA63)</f>
        <v>0</v>
      </c>
      <c r="AB64" s="649" t="b">
        <f t="shared" si="10"/>
        <v>0</v>
      </c>
    </row>
    <row r="65" spans="1:28" s="193" customFormat="1" x14ac:dyDescent="0.2">
      <c r="A65" s="223"/>
      <c r="B65" s="764"/>
      <c r="C65" s="739"/>
      <c r="D65" s="692"/>
      <c r="E65" s="689"/>
      <c r="F65" s="692"/>
      <c r="G65" s="689"/>
      <c r="H65" s="724"/>
      <c r="I65" s="696"/>
      <c r="J65" s="708"/>
      <c r="K65" s="696"/>
      <c r="L65" s="708"/>
      <c r="M65" s="696"/>
      <c r="N65" s="712"/>
      <c r="O65" s="704"/>
      <c r="P65" s="715"/>
      <c r="Q65" s="660" t="str">
        <f t="shared" si="1"/>
        <v/>
      </c>
      <c r="R65" s="657" t="str">
        <f t="shared" si="2"/>
        <v/>
      </c>
      <c r="S65" s="529" t="str">
        <f t="shared" si="3"/>
        <v/>
      </c>
      <c r="T65" s="95" t="str">
        <f t="shared" si="4"/>
        <v/>
      </c>
      <c r="U65" s="621" t="str">
        <f t="shared" si="7"/>
        <v/>
      </c>
      <c r="V65" s="91" t="str">
        <f t="shared" si="8"/>
        <v/>
      </c>
      <c r="W65" s="106" t="b">
        <f t="shared" si="5"/>
        <v>0</v>
      </c>
      <c r="X65" s="103" t="b">
        <f t="shared" si="6"/>
        <v>0</v>
      </c>
      <c r="Y65" s="634">
        <f t="shared" si="9"/>
        <v>1</v>
      </c>
      <c r="Z65" s="106">
        <f>IF(AND(B65&lt;&gt;"",I65&gt;=an_initial-3),VLOOKUP(Y65,Coef!$E$2:$F$17,2,FALSE),IF(AB65=TRUE,0,Z64))</f>
        <v>0</v>
      </c>
      <c r="AA65" s="651">
        <f>IF(B65&lt;&gt;"",VLOOKUP(Y65,Coef!$E$2:$F$17,2,FALSE),AA64)</f>
        <v>0</v>
      </c>
      <c r="AB65" s="649" t="b">
        <f t="shared" si="10"/>
        <v>0</v>
      </c>
    </row>
    <row r="66" spans="1:28" s="193" customFormat="1" x14ac:dyDescent="0.2">
      <c r="A66" s="223"/>
      <c r="B66" s="764"/>
      <c r="C66" s="739"/>
      <c r="D66" s="692"/>
      <c r="E66" s="689"/>
      <c r="F66" s="692"/>
      <c r="G66" s="689"/>
      <c r="H66" s="724"/>
      <c r="I66" s="696"/>
      <c r="J66" s="708"/>
      <c r="K66" s="696"/>
      <c r="L66" s="708"/>
      <c r="M66" s="696"/>
      <c r="N66" s="712"/>
      <c r="O66" s="704"/>
      <c r="P66" s="715"/>
      <c r="Q66" s="660" t="str">
        <f t="shared" si="1"/>
        <v/>
      </c>
      <c r="R66" s="657" t="str">
        <f t="shared" si="2"/>
        <v/>
      </c>
      <c r="S66" s="529" t="str">
        <f t="shared" si="3"/>
        <v/>
      </c>
      <c r="T66" s="95" t="str">
        <f t="shared" si="4"/>
        <v/>
      </c>
      <c r="U66" s="621" t="str">
        <f t="shared" si="7"/>
        <v/>
      </c>
      <c r="V66" s="91" t="str">
        <f t="shared" si="8"/>
        <v/>
      </c>
      <c r="W66" s="106" t="b">
        <f t="shared" si="5"/>
        <v>0</v>
      </c>
      <c r="X66" s="103" t="b">
        <f t="shared" si="6"/>
        <v>0</v>
      </c>
      <c r="Y66" s="634">
        <f t="shared" si="9"/>
        <v>1</v>
      </c>
      <c r="Z66" s="106">
        <f>IF(AND(B66&lt;&gt;"",I66&gt;=an_initial-3),VLOOKUP(Y66,Coef!$E$2:$F$17,2,FALSE),IF(AB66=TRUE,0,Z65))</f>
        <v>0</v>
      </c>
      <c r="AA66" s="651">
        <f>IF(B66&lt;&gt;"",VLOOKUP(Y66,Coef!$E$2:$F$17,2,FALSE),AA65)</f>
        <v>0</v>
      </c>
      <c r="AB66" s="649" t="b">
        <f t="shared" si="10"/>
        <v>0</v>
      </c>
    </row>
    <row r="67" spans="1:28" s="193" customFormat="1" x14ac:dyDescent="0.2">
      <c r="A67" s="223"/>
      <c r="B67" s="764"/>
      <c r="C67" s="739"/>
      <c r="D67" s="692"/>
      <c r="E67" s="689"/>
      <c r="F67" s="692"/>
      <c r="G67" s="689"/>
      <c r="H67" s="724"/>
      <c r="I67" s="696"/>
      <c r="J67" s="708"/>
      <c r="K67" s="696"/>
      <c r="L67" s="708"/>
      <c r="M67" s="696"/>
      <c r="N67" s="712"/>
      <c r="O67" s="704"/>
      <c r="P67" s="715"/>
      <c r="Q67" s="660" t="str">
        <f t="shared" si="1"/>
        <v/>
      </c>
      <c r="R67" s="657" t="str">
        <f t="shared" si="2"/>
        <v/>
      </c>
      <c r="S67" s="529" t="str">
        <f t="shared" si="3"/>
        <v/>
      </c>
      <c r="T67" s="95" t="str">
        <f t="shared" si="4"/>
        <v/>
      </c>
      <c r="U67" s="621" t="str">
        <f t="shared" si="7"/>
        <v/>
      </c>
      <c r="V67" s="91" t="str">
        <f t="shared" si="8"/>
        <v/>
      </c>
      <c r="W67" s="106" t="b">
        <f t="shared" si="5"/>
        <v>0</v>
      </c>
      <c r="X67" s="103" t="b">
        <f t="shared" si="6"/>
        <v>0</v>
      </c>
      <c r="Y67" s="634">
        <f t="shared" si="9"/>
        <v>1</v>
      </c>
      <c r="Z67" s="106">
        <f>IF(AND(B67&lt;&gt;"",I67&gt;=an_initial-3),VLOOKUP(Y67,Coef!$E$2:$F$17,2,FALSE),IF(AB67=TRUE,0,Z66))</f>
        <v>0</v>
      </c>
      <c r="AA67" s="651">
        <f>IF(B67&lt;&gt;"",VLOOKUP(Y67,Coef!$E$2:$F$17,2,FALSE),AA66)</f>
        <v>0</v>
      </c>
      <c r="AB67" s="649" t="b">
        <f t="shared" si="10"/>
        <v>0</v>
      </c>
    </row>
    <row r="68" spans="1:28" s="193" customFormat="1" x14ac:dyDescent="0.2">
      <c r="A68" s="223"/>
      <c r="B68" s="764"/>
      <c r="C68" s="739"/>
      <c r="D68" s="692"/>
      <c r="E68" s="689"/>
      <c r="F68" s="692"/>
      <c r="G68" s="689"/>
      <c r="H68" s="724"/>
      <c r="I68" s="696"/>
      <c r="J68" s="708"/>
      <c r="K68" s="696"/>
      <c r="L68" s="708"/>
      <c r="M68" s="696"/>
      <c r="N68" s="712"/>
      <c r="O68" s="704"/>
      <c r="P68" s="715"/>
      <c r="Q68" s="660" t="str">
        <f t="shared" si="1"/>
        <v/>
      </c>
      <c r="R68" s="657" t="str">
        <f t="shared" si="2"/>
        <v/>
      </c>
      <c r="S68" s="529" t="str">
        <f t="shared" si="3"/>
        <v/>
      </c>
      <c r="T68" s="95" t="str">
        <f t="shared" si="4"/>
        <v/>
      </c>
      <c r="U68" s="621" t="str">
        <f t="shared" si="7"/>
        <v/>
      </c>
      <c r="V68" s="91" t="str">
        <f t="shared" si="8"/>
        <v/>
      </c>
      <c r="W68" s="106" t="b">
        <f t="shared" si="5"/>
        <v>0</v>
      </c>
      <c r="X68" s="103" t="b">
        <f t="shared" si="6"/>
        <v>0</v>
      </c>
      <c r="Y68" s="634">
        <f t="shared" si="9"/>
        <v>1</v>
      </c>
      <c r="Z68" s="106">
        <f>IF(AND(B68&lt;&gt;"",I68&gt;=an_initial-3),VLOOKUP(Y68,Coef!$E$2:$F$17,2,FALSE),IF(AB68=TRUE,0,Z67))</f>
        <v>0</v>
      </c>
      <c r="AA68" s="651">
        <f>IF(B68&lt;&gt;"",VLOOKUP(Y68,Coef!$E$2:$F$17,2,FALSE),AA67)</f>
        <v>0</v>
      </c>
      <c r="AB68" s="649" t="b">
        <f t="shared" si="10"/>
        <v>0</v>
      </c>
    </row>
    <row r="69" spans="1:28" s="193" customFormat="1" x14ac:dyDescent="0.2">
      <c r="A69" s="223"/>
      <c r="B69" s="764"/>
      <c r="C69" s="739"/>
      <c r="D69" s="692"/>
      <c r="E69" s="689"/>
      <c r="F69" s="692"/>
      <c r="G69" s="689"/>
      <c r="H69" s="724"/>
      <c r="I69" s="696"/>
      <c r="J69" s="708"/>
      <c r="K69" s="696"/>
      <c r="L69" s="708"/>
      <c r="M69" s="696"/>
      <c r="N69" s="712"/>
      <c r="O69" s="704"/>
      <c r="P69" s="715"/>
      <c r="Q69" s="660" t="str">
        <f t="shared" si="1"/>
        <v/>
      </c>
      <c r="R69" s="657" t="str">
        <f t="shared" si="2"/>
        <v/>
      </c>
      <c r="S69" s="529" t="str">
        <f t="shared" si="3"/>
        <v/>
      </c>
      <c r="T69" s="95" t="str">
        <f t="shared" si="4"/>
        <v/>
      </c>
      <c r="U69" s="621" t="str">
        <f t="shared" si="7"/>
        <v/>
      </c>
      <c r="V69" s="91" t="str">
        <f t="shared" si="8"/>
        <v/>
      </c>
      <c r="W69" s="106" t="b">
        <f t="shared" si="5"/>
        <v>0</v>
      </c>
      <c r="X69" s="103" t="b">
        <f t="shared" si="6"/>
        <v>0</v>
      </c>
      <c r="Y69" s="634">
        <f t="shared" si="9"/>
        <v>1</v>
      </c>
      <c r="Z69" s="106">
        <f>IF(AND(B69&lt;&gt;"",I69&gt;=an_initial-3),VLOOKUP(Y69,Coef!$E$2:$F$17,2,FALSE),IF(AB69=TRUE,0,Z68))</f>
        <v>0</v>
      </c>
      <c r="AA69" s="651">
        <f>IF(B69&lt;&gt;"",VLOOKUP(Y69,Coef!$E$2:$F$17,2,FALSE),AA68)</f>
        <v>0</v>
      </c>
      <c r="AB69" s="649" t="b">
        <f t="shared" si="10"/>
        <v>0</v>
      </c>
    </row>
    <row r="70" spans="1:28" s="193" customFormat="1" x14ac:dyDescent="0.2">
      <c r="A70" s="223"/>
      <c r="B70" s="764"/>
      <c r="C70" s="739"/>
      <c r="D70" s="692"/>
      <c r="E70" s="689"/>
      <c r="F70" s="692"/>
      <c r="G70" s="689"/>
      <c r="H70" s="724"/>
      <c r="I70" s="696"/>
      <c r="J70" s="708"/>
      <c r="K70" s="696"/>
      <c r="L70" s="708"/>
      <c r="M70" s="696"/>
      <c r="N70" s="712"/>
      <c r="O70" s="704"/>
      <c r="P70" s="715"/>
      <c r="Q70" s="660" t="str">
        <f t="shared" si="1"/>
        <v/>
      </c>
      <c r="R70" s="657" t="str">
        <f t="shared" si="2"/>
        <v/>
      </c>
      <c r="S70" s="529" t="str">
        <f t="shared" si="3"/>
        <v/>
      </c>
      <c r="T70" s="95" t="str">
        <f t="shared" si="4"/>
        <v/>
      </c>
      <c r="U70" s="621" t="str">
        <f t="shared" si="7"/>
        <v/>
      </c>
      <c r="V70" s="91" t="str">
        <f t="shared" si="8"/>
        <v/>
      </c>
      <c r="W70" s="106" t="b">
        <f t="shared" si="5"/>
        <v>0</v>
      </c>
      <c r="X70" s="103" t="b">
        <f t="shared" si="6"/>
        <v>0</v>
      </c>
      <c r="Y70" s="634">
        <f t="shared" si="9"/>
        <v>1</v>
      </c>
      <c r="Z70" s="106">
        <f>IF(AND(B70&lt;&gt;"",I70&gt;=an_initial-3),VLOOKUP(Y70,Coef!$E$2:$F$17,2,FALSE),IF(AB70=TRUE,0,Z69))</f>
        <v>0</v>
      </c>
      <c r="AA70" s="651">
        <f>IF(B70&lt;&gt;"",VLOOKUP(Y70,Coef!$E$2:$F$17,2,FALSE),AA69)</f>
        <v>0</v>
      </c>
      <c r="AB70" s="649" t="b">
        <f t="shared" si="10"/>
        <v>0</v>
      </c>
    </row>
    <row r="71" spans="1:28" s="193" customFormat="1" x14ac:dyDescent="0.2">
      <c r="A71" s="223"/>
      <c r="B71" s="764"/>
      <c r="C71" s="739"/>
      <c r="D71" s="692"/>
      <c r="E71" s="689"/>
      <c r="F71" s="692"/>
      <c r="G71" s="689"/>
      <c r="H71" s="724"/>
      <c r="I71" s="696"/>
      <c r="J71" s="708"/>
      <c r="K71" s="696"/>
      <c r="L71" s="708"/>
      <c r="M71" s="696"/>
      <c r="N71" s="712"/>
      <c r="O71" s="704"/>
      <c r="P71" s="715"/>
      <c r="Q71" s="660" t="str">
        <f t="shared" si="1"/>
        <v/>
      </c>
      <c r="R71" s="657" t="str">
        <f t="shared" si="2"/>
        <v/>
      </c>
      <c r="S71" s="529" t="str">
        <f t="shared" si="3"/>
        <v/>
      </c>
      <c r="T71" s="95" t="str">
        <f t="shared" si="4"/>
        <v/>
      </c>
      <c r="U71" s="621" t="str">
        <f t="shared" si="7"/>
        <v/>
      </c>
      <c r="V71" s="91" t="str">
        <f t="shared" si="8"/>
        <v/>
      </c>
      <c r="W71" s="106" t="b">
        <f t="shared" si="5"/>
        <v>0</v>
      </c>
      <c r="X71" s="103" t="b">
        <f t="shared" si="6"/>
        <v>0</v>
      </c>
      <c r="Y71" s="634">
        <f t="shared" si="9"/>
        <v>1</v>
      </c>
      <c r="Z71" s="106">
        <f>IF(AND(B71&lt;&gt;"",I71&gt;=an_initial-3),VLOOKUP(Y71,Coef!$E$2:$F$17,2,FALSE),IF(AB71=TRUE,0,Z70))</f>
        <v>0</v>
      </c>
      <c r="AA71" s="651">
        <f>IF(B71&lt;&gt;"",VLOOKUP(Y71,Coef!$E$2:$F$17,2,FALSE),AA70)</f>
        <v>0</v>
      </c>
      <c r="AB71" s="649" t="b">
        <f t="shared" si="10"/>
        <v>0</v>
      </c>
    </row>
    <row r="72" spans="1:28" s="193" customFormat="1" x14ac:dyDescent="0.2">
      <c r="A72" s="223"/>
      <c r="B72" s="764"/>
      <c r="C72" s="739"/>
      <c r="D72" s="692"/>
      <c r="E72" s="689"/>
      <c r="F72" s="692"/>
      <c r="G72" s="689"/>
      <c r="H72" s="724"/>
      <c r="I72" s="696"/>
      <c r="J72" s="708"/>
      <c r="K72" s="696"/>
      <c r="L72" s="708"/>
      <c r="M72" s="696"/>
      <c r="N72" s="712"/>
      <c r="O72" s="704"/>
      <c r="P72" s="715"/>
      <c r="Q72" s="660" t="str">
        <f t="shared" si="1"/>
        <v/>
      </c>
      <c r="R72" s="657" t="str">
        <f t="shared" si="2"/>
        <v/>
      </c>
      <c r="S72" s="529" t="str">
        <f t="shared" si="3"/>
        <v/>
      </c>
      <c r="T72" s="95" t="str">
        <f t="shared" si="4"/>
        <v/>
      </c>
      <c r="U72" s="621" t="str">
        <f t="shared" si="7"/>
        <v/>
      </c>
      <c r="V72" s="91" t="str">
        <f t="shared" si="8"/>
        <v/>
      </c>
      <c r="W72" s="106" t="b">
        <f t="shared" si="5"/>
        <v>0</v>
      </c>
      <c r="X72" s="103" t="b">
        <f t="shared" si="6"/>
        <v>0</v>
      </c>
      <c r="Y72" s="634">
        <f t="shared" si="9"/>
        <v>1</v>
      </c>
      <c r="Z72" s="106">
        <f>IF(AND(B72&lt;&gt;"",I72&gt;=an_initial-3),VLOOKUP(Y72,Coef!$E$2:$F$17,2,FALSE),IF(AB72=TRUE,0,Z71))</f>
        <v>0</v>
      </c>
      <c r="AA72" s="651">
        <f>IF(B72&lt;&gt;"",VLOOKUP(Y72,Coef!$E$2:$F$17,2,FALSE),AA71)</f>
        <v>0</v>
      </c>
      <c r="AB72" s="649" t="b">
        <f t="shared" si="10"/>
        <v>0</v>
      </c>
    </row>
    <row r="73" spans="1:28" s="193" customFormat="1" x14ac:dyDescent="0.2">
      <c r="A73" s="223"/>
      <c r="B73" s="764"/>
      <c r="C73" s="739"/>
      <c r="D73" s="692"/>
      <c r="E73" s="689"/>
      <c r="F73" s="692"/>
      <c r="G73" s="689"/>
      <c r="H73" s="724"/>
      <c r="I73" s="696"/>
      <c r="J73" s="708"/>
      <c r="K73" s="696"/>
      <c r="L73" s="708"/>
      <c r="M73" s="696"/>
      <c r="N73" s="712"/>
      <c r="O73" s="704"/>
      <c r="P73" s="715"/>
      <c r="Q73" s="660" t="str">
        <f t="shared" si="1"/>
        <v/>
      </c>
      <c r="R73" s="657" t="str">
        <f t="shared" si="2"/>
        <v/>
      </c>
      <c r="S73" s="529" t="str">
        <f t="shared" si="3"/>
        <v/>
      </c>
      <c r="T73" s="95" t="str">
        <f t="shared" si="4"/>
        <v/>
      </c>
      <c r="U73" s="621" t="str">
        <f t="shared" si="7"/>
        <v/>
      </c>
      <c r="V73" s="91" t="str">
        <f t="shared" si="8"/>
        <v/>
      </c>
      <c r="W73" s="106" t="b">
        <f t="shared" si="5"/>
        <v>0</v>
      </c>
      <c r="X73" s="103" t="b">
        <f t="shared" si="6"/>
        <v>0</v>
      </c>
      <c r="Y73" s="634">
        <f t="shared" si="9"/>
        <v>1</v>
      </c>
      <c r="Z73" s="106">
        <f>IF(AND(B73&lt;&gt;"",I73&gt;=an_initial-3),VLOOKUP(Y73,Coef!$E$2:$F$17,2,FALSE),IF(AB73=TRUE,0,Z72))</f>
        <v>0</v>
      </c>
      <c r="AA73" s="651">
        <f>IF(B73&lt;&gt;"",VLOOKUP(Y73,Coef!$E$2:$F$17,2,FALSE),AA72)</f>
        <v>0</v>
      </c>
      <c r="AB73" s="649" t="b">
        <f t="shared" si="10"/>
        <v>0</v>
      </c>
    </row>
    <row r="74" spans="1:28" s="193" customFormat="1" x14ac:dyDescent="0.2">
      <c r="A74" s="223"/>
      <c r="B74" s="764"/>
      <c r="C74" s="739"/>
      <c r="D74" s="692"/>
      <c r="E74" s="689"/>
      <c r="F74" s="692"/>
      <c r="G74" s="689"/>
      <c r="H74" s="724"/>
      <c r="I74" s="696"/>
      <c r="J74" s="708"/>
      <c r="K74" s="696"/>
      <c r="L74" s="708"/>
      <c r="M74" s="696"/>
      <c r="N74" s="712"/>
      <c r="O74" s="704"/>
      <c r="P74" s="715"/>
      <c r="Q74" s="660" t="str">
        <f t="shared" si="1"/>
        <v/>
      </c>
      <c r="R74" s="657" t="str">
        <f t="shared" si="2"/>
        <v/>
      </c>
      <c r="S74" s="529" t="str">
        <f t="shared" si="3"/>
        <v/>
      </c>
      <c r="T74" s="95" t="str">
        <f t="shared" si="4"/>
        <v/>
      </c>
      <c r="U74" s="621" t="str">
        <f t="shared" si="7"/>
        <v/>
      </c>
      <c r="V74" s="91" t="str">
        <f t="shared" si="8"/>
        <v/>
      </c>
      <c r="W74" s="106" t="b">
        <f t="shared" si="5"/>
        <v>0</v>
      </c>
      <c r="X74" s="103" t="b">
        <f t="shared" si="6"/>
        <v>0</v>
      </c>
      <c r="Y74" s="634">
        <f t="shared" si="9"/>
        <v>1</v>
      </c>
      <c r="Z74" s="106">
        <f>IF(AND(B74&lt;&gt;"",I74&gt;=an_initial-3),VLOOKUP(Y74,Coef!$E$2:$F$17,2,FALSE),IF(AB74=TRUE,0,Z73))</f>
        <v>0</v>
      </c>
      <c r="AA74" s="651">
        <f>IF(B74&lt;&gt;"",VLOOKUP(Y74,Coef!$E$2:$F$17,2,FALSE),AA73)</f>
        <v>0</v>
      </c>
      <c r="AB74" s="649" t="b">
        <f t="shared" si="10"/>
        <v>0</v>
      </c>
    </row>
    <row r="75" spans="1:28" s="193" customFormat="1" x14ac:dyDescent="0.2">
      <c r="A75" s="223"/>
      <c r="B75" s="764"/>
      <c r="C75" s="739"/>
      <c r="D75" s="692"/>
      <c r="E75" s="689"/>
      <c r="F75" s="692"/>
      <c r="G75" s="689"/>
      <c r="H75" s="724"/>
      <c r="I75" s="696"/>
      <c r="J75" s="708"/>
      <c r="K75" s="696"/>
      <c r="L75" s="708"/>
      <c r="M75" s="696"/>
      <c r="N75" s="712"/>
      <c r="O75" s="704"/>
      <c r="P75" s="715"/>
      <c r="Q75" s="660" t="str">
        <f t="shared" si="1"/>
        <v/>
      </c>
      <c r="R75" s="657" t="str">
        <f t="shared" si="2"/>
        <v/>
      </c>
      <c r="S75" s="529" t="str">
        <f t="shared" si="3"/>
        <v/>
      </c>
      <c r="T75" s="95" t="str">
        <f t="shared" si="4"/>
        <v/>
      </c>
      <c r="U75" s="621" t="str">
        <f t="shared" si="7"/>
        <v/>
      </c>
      <c r="V75" s="91" t="str">
        <f t="shared" si="8"/>
        <v/>
      </c>
      <c r="W75" s="106" t="b">
        <f t="shared" si="5"/>
        <v>0</v>
      </c>
      <c r="X75" s="103" t="b">
        <f t="shared" si="6"/>
        <v>0</v>
      </c>
      <c r="Y75" s="634">
        <f t="shared" si="9"/>
        <v>1</v>
      </c>
      <c r="Z75" s="106">
        <f>IF(AND(B75&lt;&gt;"",I75&gt;=an_initial-3),VLOOKUP(Y75,Coef!$E$2:$F$17,2,FALSE),IF(AB75=TRUE,0,Z74))</f>
        <v>0</v>
      </c>
      <c r="AA75" s="651">
        <f>IF(B75&lt;&gt;"",VLOOKUP(Y75,Coef!$E$2:$F$17,2,FALSE),AA74)</f>
        <v>0</v>
      </c>
      <c r="AB75" s="649" t="b">
        <f t="shared" si="10"/>
        <v>0</v>
      </c>
    </row>
    <row r="76" spans="1:28" s="193" customFormat="1" x14ac:dyDescent="0.2">
      <c r="A76" s="223"/>
      <c r="B76" s="764"/>
      <c r="C76" s="739"/>
      <c r="D76" s="692"/>
      <c r="E76" s="689"/>
      <c r="F76" s="692"/>
      <c r="G76" s="689"/>
      <c r="H76" s="724"/>
      <c r="I76" s="696"/>
      <c r="J76" s="708"/>
      <c r="K76" s="696"/>
      <c r="L76" s="708"/>
      <c r="M76" s="696"/>
      <c r="N76" s="712"/>
      <c r="O76" s="704"/>
      <c r="P76" s="715"/>
      <c r="Q76" s="660" t="str">
        <f t="shared" si="1"/>
        <v/>
      </c>
      <c r="R76" s="657" t="str">
        <f t="shared" si="2"/>
        <v/>
      </c>
      <c r="S76" s="529" t="str">
        <f t="shared" si="3"/>
        <v/>
      </c>
      <c r="T76" s="95" t="str">
        <f t="shared" si="4"/>
        <v/>
      </c>
      <c r="U76" s="621" t="str">
        <f t="shared" si="7"/>
        <v/>
      </c>
      <c r="V76" s="91" t="str">
        <f t="shared" si="8"/>
        <v/>
      </c>
      <c r="W76" s="106" t="b">
        <f t="shared" si="5"/>
        <v>0</v>
      </c>
      <c r="X76" s="103" t="b">
        <f t="shared" si="6"/>
        <v>0</v>
      </c>
      <c r="Y76" s="634">
        <f t="shared" si="9"/>
        <v>1</v>
      </c>
      <c r="Z76" s="106">
        <f>IF(AND(B76&lt;&gt;"",I76&gt;=an_initial-3),VLOOKUP(Y76,Coef!$E$2:$F$17,2,FALSE),IF(AB76=TRUE,0,Z75))</f>
        <v>0</v>
      </c>
      <c r="AA76" s="651">
        <f>IF(B76&lt;&gt;"",VLOOKUP(Y76,Coef!$E$2:$F$17,2,FALSE),AA75)</f>
        <v>0</v>
      </c>
      <c r="AB76" s="649" t="b">
        <f t="shared" si="10"/>
        <v>0</v>
      </c>
    </row>
    <row r="77" spans="1:28" s="193" customFormat="1" x14ac:dyDescent="0.2">
      <c r="A77" s="223"/>
      <c r="B77" s="764"/>
      <c r="C77" s="739"/>
      <c r="D77" s="692"/>
      <c r="E77" s="689"/>
      <c r="F77" s="692"/>
      <c r="G77" s="689"/>
      <c r="H77" s="724"/>
      <c r="I77" s="696"/>
      <c r="J77" s="708"/>
      <c r="K77" s="696"/>
      <c r="L77" s="708"/>
      <c r="M77" s="696"/>
      <c r="N77" s="712"/>
      <c r="O77" s="704"/>
      <c r="P77" s="715"/>
      <c r="Q77" s="660" t="str">
        <f t="shared" ref="Q77:Q140" si="11">IF(B77&lt;&gt;"","",IF(AND(C77&lt;&gt;"",E77&lt;&gt;"",G77&lt;&gt;"",J77&gt;=an_initial,J77&lt;=an_final,W77=FALSE,X77=FALSE),coef_citari*CIT_BDI*Z76*(1+P77),""))</f>
        <v/>
      </c>
      <c r="R77" s="657" t="str">
        <f t="shared" ref="R77:R140" si="12">IF(B77&lt;&gt;"","",IF(AND(C77&lt;&gt;"",E77&lt;&gt;"",G77&lt;&gt;"",J77&lt;=an_final,W77=FALSE,X77=FALSE),coef_citari*CIT_BDI*AA76*(1+P77),""))</f>
        <v/>
      </c>
      <c r="S77" s="529" t="str">
        <f t="shared" ref="S77:S140" si="13">IF(OR($B77="",$D77="",$F77="",$I77="",$I77&gt;an_final,$W77=FALSE),"",IF($I77&gt;=an_initial,1,""))</f>
        <v/>
      </c>
      <c r="T77" s="95" t="str">
        <f t="shared" ref="T77:T140" si="14">IF(OR($B77="",$D77="",$F77="",$I77="",$I77&gt;an_final,$W77=FALSE),"",1)</f>
        <v/>
      </c>
      <c r="U77" s="621" t="str">
        <f t="shared" si="7"/>
        <v/>
      </c>
      <c r="V77" s="91" t="str">
        <f t="shared" si="8"/>
        <v/>
      </c>
      <c r="W77" s="106" t="b">
        <f t="shared" ref="W77:W140" si="15">IF(nume_candidat="",FALSE,ISNUMBER(SEARCH(nume_candidat,$B77)))</f>
        <v>0</v>
      </c>
      <c r="X77" s="103" t="b">
        <f t="shared" ref="X77:X140" si="16">IF(nume_candidat="",FALSE,ISNUMBER(SEARCH(nume_candidat,$C77)))</f>
        <v>0</v>
      </c>
      <c r="Y77" s="634">
        <f t="shared" si="9"/>
        <v>1</v>
      </c>
      <c r="Z77" s="106">
        <f>IF(AND(B77&lt;&gt;"",I77&gt;=an_initial-3),VLOOKUP(Y77,Coef!$E$2:$F$17,2,FALSE),IF(AB77=TRUE,0,Z76))</f>
        <v>0</v>
      </c>
      <c r="AA77" s="651">
        <f>IF(B77&lt;&gt;"",VLOOKUP(Y77,Coef!$E$2:$F$17,2,FALSE),AA76)</f>
        <v>0</v>
      </c>
      <c r="AB77" s="649" t="b">
        <f t="shared" si="10"/>
        <v>0</v>
      </c>
    </row>
    <row r="78" spans="1:28" s="193" customFormat="1" x14ac:dyDescent="0.2">
      <c r="A78" s="223"/>
      <c r="B78" s="764"/>
      <c r="C78" s="739"/>
      <c r="D78" s="692"/>
      <c r="E78" s="689"/>
      <c r="F78" s="692"/>
      <c r="G78" s="689"/>
      <c r="H78" s="724"/>
      <c r="I78" s="696"/>
      <c r="J78" s="708"/>
      <c r="K78" s="696"/>
      <c r="L78" s="708"/>
      <c r="M78" s="696"/>
      <c r="N78" s="712"/>
      <c r="O78" s="704"/>
      <c r="P78" s="715"/>
      <c r="Q78" s="660" t="str">
        <f t="shared" si="11"/>
        <v/>
      </c>
      <c r="R78" s="657" t="str">
        <f t="shared" si="12"/>
        <v/>
      </c>
      <c r="S78" s="529" t="str">
        <f t="shared" si="13"/>
        <v/>
      </c>
      <c r="T78" s="95" t="str">
        <f t="shared" si="14"/>
        <v/>
      </c>
      <c r="U78" s="621" t="str">
        <f t="shared" ref="U78:U141" si="17">IF(Q78="","",1)</f>
        <v/>
      </c>
      <c r="V78" s="91" t="str">
        <f t="shared" ref="V78:V141" si="18">IF(R78="","",1)</f>
        <v/>
      </c>
      <c r="W78" s="106" t="b">
        <f t="shared" si="15"/>
        <v>0</v>
      </c>
      <c r="X78" s="103" t="b">
        <f t="shared" si="16"/>
        <v>0</v>
      </c>
      <c r="Y78" s="634">
        <f t="shared" ref="Y78:Y141" si="19">LEN(B78)-LEN(SUBSTITUTE(B78,",",""))+1</f>
        <v>1</v>
      </c>
      <c r="Z78" s="106">
        <f>IF(AND(B78&lt;&gt;"",I78&gt;=an_initial-3),VLOOKUP(Y78,Coef!$E$2:$F$17,2,FALSE),IF(AB78=TRUE,0,Z77))</f>
        <v>0</v>
      </c>
      <c r="AA78" s="651">
        <f>IF(B78&lt;&gt;"",VLOOKUP(Y78,Coef!$E$2:$F$17,2,FALSE),AA77)</f>
        <v>0</v>
      </c>
      <c r="AB78" s="649" t="b">
        <f t="shared" ref="AB78:AB141" si="20">IF(B78="",FALSE,TRUE)</f>
        <v>0</v>
      </c>
    </row>
    <row r="79" spans="1:28" s="193" customFormat="1" x14ac:dyDescent="0.2">
      <c r="A79" s="223"/>
      <c r="B79" s="764"/>
      <c r="C79" s="739"/>
      <c r="D79" s="692"/>
      <c r="E79" s="689"/>
      <c r="F79" s="692"/>
      <c r="G79" s="689"/>
      <c r="H79" s="724"/>
      <c r="I79" s="696"/>
      <c r="J79" s="708"/>
      <c r="K79" s="696"/>
      <c r="L79" s="708"/>
      <c r="M79" s="696"/>
      <c r="N79" s="712"/>
      <c r="O79" s="704"/>
      <c r="P79" s="715"/>
      <c r="Q79" s="660" t="str">
        <f t="shared" si="11"/>
        <v/>
      </c>
      <c r="R79" s="657" t="str">
        <f t="shared" si="12"/>
        <v/>
      </c>
      <c r="S79" s="529" t="str">
        <f t="shared" si="13"/>
        <v/>
      </c>
      <c r="T79" s="95" t="str">
        <f t="shared" si="14"/>
        <v/>
      </c>
      <c r="U79" s="621" t="str">
        <f t="shared" si="17"/>
        <v/>
      </c>
      <c r="V79" s="91" t="str">
        <f t="shared" si="18"/>
        <v/>
      </c>
      <c r="W79" s="106" t="b">
        <f t="shared" si="15"/>
        <v>0</v>
      </c>
      <c r="X79" s="103" t="b">
        <f t="shared" si="16"/>
        <v>0</v>
      </c>
      <c r="Y79" s="634">
        <f t="shared" si="19"/>
        <v>1</v>
      </c>
      <c r="Z79" s="106">
        <f>IF(AND(B79&lt;&gt;"",I79&gt;=an_initial-3),VLOOKUP(Y79,Coef!$E$2:$F$17,2,FALSE),IF(AB79=TRUE,0,Z78))</f>
        <v>0</v>
      </c>
      <c r="AA79" s="651">
        <f>IF(B79&lt;&gt;"",VLOOKUP(Y79,Coef!$E$2:$F$17,2,FALSE),AA78)</f>
        <v>0</v>
      </c>
      <c r="AB79" s="649" t="b">
        <f t="shared" si="20"/>
        <v>0</v>
      </c>
    </row>
    <row r="80" spans="1:28" s="193" customFormat="1" x14ac:dyDescent="0.2">
      <c r="A80" s="223"/>
      <c r="B80" s="764"/>
      <c r="C80" s="739"/>
      <c r="D80" s="692"/>
      <c r="E80" s="689"/>
      <c r="F80" s="692"/>
      <c r="G80" s="689"/>
      <c r="H80" s="724"/>
      <c r="I80" s="696"/>
      <c r="J80" s="708"/>
      <c r="K80" s="696"/>
      <c r="L80" s="708"/>
      <c r="M80" s="696"/>
      <c r="N80" s="712"/>
      <c r="O80" s="704"/>
      <c r="P80" s="715"/>
      <c r="Q80" s="660" t="str">
        <f t="shared" si="11"/>
        <v/>
      </c>
      <c r="R80" s="657" t="str">
        <f t="shared" si="12"/>
        <v/>
      </c>
      <c r="S80" s="529" t="str">
        <f t="shared" si="13"/>
        <v/>
      </c>
      <c r="T80" s="95" t="str">
        <f t="shared" si="14"/>
        <v/>
      </c>
      <c r="U80" s="621" t="str">
        <f t="shared" si="17"/>
        <v/>
      </c>
      <c r="V80" s="91" t="str">
        <f t="shared" si="18"/>
        <v/>
      </c>
      <c r="W80" s="106" t="b">
        <f t="shared" si="15"/>
        <v>0</v>
      </c>
      <c r="X80" s="103" t="b">
        <f t="shared" si="16"/>
        <v>0</v>
      </c>
      <c r="Y80" s="634">
        <f t="shared" si="19"/>
        <v>1</v>
      </c>
      <c r="Z80" s="106">
        <f>IF(AND(B80&lt;&gt;"",I80&gt;=an_initial-3),VLOOKUP(Y80,Coef!$E$2:$F$17,2,FALSE),IF(AB80=TRUE,0,Z79))</f>
        <v>0</v>
      </c>
      <c r="AA80" s="651">
        <f>IF(B80&lt;&gt;"",VLOOKUP(Y80,Coef!$E$2:$F$17,2,FALSE),AA79)</f>
        <v>0</v>
      </c>
      <c r="AB80" s="649" t="b">
        <f t="shared" si="20"/>
        <v>0</v>
      </c>
    </row>
    <row r="81" spans="1:28" s="193" customFormat="1" x14ac:dyDescent="0.2">
      <c r="A81" s="223"/>
      <c r="B81" s="764"/>
      <c r="C81" s="739"/>
      <c r="D81" s="692"/>
      <c r="E81" s="689"/>
      <c r="F81" s="692"/>
      <c r="G81" s="689"/>
      <c r="H81" s="724"/>
      <c r="I81" s="696"/>
      <c r="J81" s="708"/>
      <c r="K81" s="696"/>
      <c r="L81" s="708"/>
      <c r="M81" s="696"/>
      <c r="N81" s="712"/>
      <c r="O81" s="704"/>
      <c r="P81" s="715"/>
      <c r="Q81" s="660" t="str">
        <f t="shared" si="11"/>
        <v/>
      </c>
      <c r="R81" s="657" t="str">
        <f t="shared" si="12"/>
        <v/>
      </c>
      <c r="S81" s="529" t="str">
        <f t="shared" si="13"/>
        <v/>
      </c>
      <c r="T81" s="95" t="str">
        <f t="shared" si="14"/>
        <v/>
      </c>
      <c r="U81" s="621" t="str">
        <f t="shared" si="17"/>
        <v/>
      </c>
      <c r="V81" s="91" t="str">
        <f t="shared" si="18"/>
        <v/>
      </c>
      <c r="W81" s="106" t="b">
        <f t="shared" si="15"/>
        <v>0</v>
      </c>
      <c r="X81" s="103" t="b">
        <f t="shared" si="16"/>
        <v>0</v>
      </c>
      <c r="Y81" s="634">
        <f t="shared" si="19"/>
        <v>1</v>
      </c>
      <c r="Z81" s="106">
        <f>IF(AND(B81&lt;&gt;"",I81&gt;=an_initial-3),VLOOKUP(Y81,Coef!$E$2:$F$17,2,FALSE),IF(AB81=TRUE,0,Z80))</f>
        <v>0</v>
      </c>
      <c r="AA81" s="651">
        <f>IF(B81&lt;&gt;"",VLOOKUP(Y81,Coef!$E$2:$F$17,2,FALSE),AA80)</f>
        <v>0</v>
      </c>
      <c r="AB81" s="649" t="b">
        <f t="shared" si="20"/>
        <v>0</v>
      </c>
    </row>
    <row r="82" spans="1:28" s="193" customFormat="1" x14ac:dyDescent="0.2">
      <c r="A82" s="223"/>
      <c r="B82" s="764"/>
      <c r="C82" s="739"/>
      <c r="D82" s="692"/>
      <c r="E82" s="689"/>
      <c r="F82" s="692"/>
      <c r="G82" s="689"/>
      <c r="H82" s="724"/>
      <c r="I82" s="696"/>
      <c r="J82" s="708"/>
      <c r="K82" s="696"/>
      <c r="L82" s="708"/>
      <c r="M82" s="696"/>
      <c r="N82" s="712"/>
      <c r="O82" s="704"/>
      <c r="P82" s="715"/>
      <c r="Q82" s="660" t="str">
        <f t="shared" si="11"/>
        <v/>
      </c>
      <c r="R82" s="657" t="str">
        <f t="shared" si="12"/>
        <v/>
      </c>
      <c r="S82" s="529" t="str">
        <f t="shared" si="13"/>
        <v/>
      </c>
      <c r="T82" s="95" t="str">
        <f t="shared" si="14"/>
        <v/>
      </c>
      <c r="U82" s="621" t="str">
        <f t="shared" si="17"/>
        <v/>
      </c>
      <c r="V82" s="91" t="str">
        <f t="shared" si="18"/>
        <v/>
      </c>
      <c r="W82" s="106" t="b">
        <f t="shared" si="15"/>
        <v>0</v>
      </c>
      <c r="X82" s="103" t="b">
        <f t="shared" si="16"/>
        <v>0</v>
      </c>
      <c r="Y82" s="634">
        <f t="shared" si="19"/>
        <v>1</v>
      </c>
      <c r="Z82" s="106">
        <f>IF(AND(B82&lt;&gt;"",I82&gt;=an_initial-3),VLOOKUP(Y82,Coef!$E$2:$F$17,2,FALSE),IF(AB82=TRUE,0,Z81))</f>
        <v>0</v>
      </c>
      <c r="AA82" s="651">
        <f>IF(B82&lt;&gt;"",VLOOKUP(Y82,Coef!$E$2:$F$17,2,FALSE),AA81)</f>
        <v>0</v>
      </c>
      <c r="AB82" s="649" t="b">
        <f t="shared" si="20"/>
        <v>0</v>
      </c>
    </row>
    <row r="83" spans="1:28" x14ac:dyDescent="0.25">
      <c r="A83" s="223"/>
      <c r="B83" s="764"/>
      <c r="C83" s="739"/>
      <c r="D83" s="692"/>
      <c r="E83" s="689"/>
      <c r="F83" s="692"/>
      <c r="G83" s="689"/>
      <c r="H83" s="724"/>
      <c r="I83" s="696"/>
      <c r="J83" s="708"/>
      <c r="K83" s="696"/>
      <c r="L83" s="708"/>
      <c r="M83" s="696"/>
      <c r="N83" s="712"/>
      <c r="O83" s="704"/>
      <c r="P83" s="715"/>
      <c r="Q83" s="660" t="str">
        <f t="shared" si="11"/>
        <v/>
      </c>
      <c r="R83" s="657" t="str">
        <f t="shared" si="12"/>
        <v/>
      </c>
      <c r="S83" s="529" t="str">
        <f t="shared" si="13"/>
        <v/>
      </c>
      <c r="T83" s="95" t="str">
        <f t="shared" si="14"/>
        <v/>
      </c>
      <c r="U83" s="621" t="str">
        <f t="shared" si="17"/>
        <v/>
      </c>
      <c r="V83" s="91" t="str">
        <f t="shared" si="18"/>
        <v/>
      </c>
      <c r="W83" s="106" t="b">
        <f t="shared" si="15"/>
        <v>0</v>
      </c>
      <c r="X83" s="103" t="b">
        <f t="shared" si="16"/>
        <v>0</v>
      </c>
      <c r="Y83" s="634">
        <f t="shared" si="19"/>
        <v>1</v>
      </c>
      <c r="Z83" s="106">
        <f>IF(AND(B83&lt;&gt;"",I83&gt;=an_initial-3),VLOOKUP(Y83,Coef!$E$2:$F$17,2,FALSE),IF(AB83=TRUE,0,Z82))</f>
        <v>0</v>
      </c>
      <c r="AA83" s="651">
        <f>IF(B83&lt;&gt;"",VLOOKUP(Y83,Coef!$E$2:$F$17,2,FALSE),AA82)</f>
        <v>0</v>
      </c>
      <c r="AB83" s="649" t="b">
        <f t="shared" si="20"/>
        <v>0</v>
      </c>
    </row>
    <row r="84" spans="1:28" x14ac:dyDescent="0.25">
      <c r="A84" s="223"/>
      <c r="B84" s="764"/>
      <c r="C84" s="739"/>
      <c r="D84" s="692"/>
      <c r="E84" s="689"/>
      <c r="F84" s="692"/>
      <c r="G84" s="689"/>
      <c r="H84" s="724"/>
      <c r="I84" s="696"/>
      <c r="J84" s="708"/>
      <c r="K84" s="696"/>
      <c r="L84" s="708"/>
      <c r="M84" s="696"/>
      <c r="N84" s="712"/>
      <c r="O84" s="704"/>
      <c r="P84" s="715"/>
      <c r="Q84" s="660" t="str">
        <f t="shared" si="11"/>
        <v/>
      </c>
      <c r="R84" s="657" t="str">
        <f t="shared" si="12"/>
        <v/>
      </c>
      <c r="S84" s="529" t="str">
        <f t="shared" si="13"/>
        <v/>
      </c>
      <c r="T84" s="95" t="str">
        <f t="shared" si="14"/>
        <v/>
      </c>
      <c r="U84" s="621" t="str">
        <f t="shared" si="17"/>
        <v/>
      </c>
      <c r="V84" s="91" t="str">
        <f t="shared" si="18"/>
        <v/>
      </c>
      <c r="W84" s="106" t="b">
        <f t="shared" si="15"/>
        <v>0</v>
      </c>
      <c r="X84" s="103" t="b">
        <f t="shared" si="16"/>
        <v>0</v>
      </c>
      <c r="Y84" s="634">
        <f t="shared" si="19"/>
        <v>1</v>
      </c>
      <c r="Z84" s="106">
        <f>IF(AND(B84&lt;&gt;"",I84&gt;=an_initial-3),VLOOKUP(Y84,Coef!$E$2:$F$17,2,FALSE),IF(AB84=TRUE,0,Z83))</f>
        <v>0</v>
      </c>
      <c r="AA84" s="651">
        <f>IF(B84&lt;&gt;"",VLOOKUP(Y84,Coef!$E$2:$F$17,2,FALSE),AA83)</f>
        <v>0</v>
      </c>
      <c r="AB84" s="649" t="b">
        <f t="shared" si="20"/>
        <v>0</v>
      </c>
    </row>
    <row r="85" spans="1:28" x14ac:dyDescent="0.25">
      <c r="A85" s="223"/>
      <c r="B85" s="764"/>
      <c r="C85" s="739"/>
      <c r="D85" s="692"/>
      <c r="E85" s="689"/>
      <c r="F85" s="692"/>
      <c r="G85" s="689"/>
      <c r="H85" s="724"/>
      <c r="I85" s="696"/>
      <c r="J85" s="708"/>
      <c r="K85" s="696"/>
      <c r="L85" s="708"/>
      <c r="M85" s="696"/>
      <c r="N85" s="712"/>
      <c r="O85" s="704"/>
      <c r="P85" s="715"/>
      <c r="Q85" s="660" t="str">
        <f t="shared" si="11"/>
        <v/>
      </c>
      <c r="R85" s="657" t="str">
        <f t="shared" si="12"/>
        <v/>
      </c>
      <c r="S85" s="529" t="str">
        <f t="shared" si="13"/>
        <v/>
      </c>
      <c r="T85" s="95" t="str">
        <f t="shared" si="14"/>
        <v/>
      </c>
      <c r="U85" s="621" t="str">
        <f t="shared" si="17"/>
        <v/>
      </c>
      <c r="V85" s="91" t="str">
        <f t="shared" si="18"/>
        <v/>
      </c>
      <c r="W85" s="106" t="b">
        <f t="shared" si="15"/>
        <v>0</v>
      </c>
      <c r="X85" s="103" t="b">
        <f t="shared" si="16"/>
        <v>0</v>
      </c>
      <c r="Y85" s="634">
        <f t="shared" si="19"/>
        <v>1</v>
      </c>
      <c r="Z85" s="106">
        <f>IF(AND(B85&lt;&gt;"",I85&gt;=an_initial-3),VLOOKUP(Y85,Coef!$E$2:$F$17,2,FALSE),IF(AB85=TRUE,0,Z84))</f>
        <v>0</v>
      </c>
      <c r="AA85" s="651">
        <f>IF(B85&lt;&gt;"",VLOOKUP(Y85,Coef!$E$2:$F$17,2,FALSE),AA84)</f>
        <v>0</v>
      </c>
      <c r="AB85" s="649" t="b">
        <f t="shared" si="20"/>
        <v>0</v>
      </c>
    </row>
    <row r="86" spans="1:28" x14ac:dyDescent="0.25">
      <c r="A86" s="223"/>
      <c r="B86" s="764"/>
      <c r="C86" s="739"/>
      <c r="D86" s="692"/>
      <c r="E86" s="689"/>
      <c r="F86" s="692"/>
      <c r="G86" s="689"/>
      <c r="H86" s="724"/>
      <c r="I86" s="696"/>
      <c r="J86" s="708"/>
      <c r="K86" s="696"/>
      <c r="L86" s="708"/>
      <c r="M86" s="696"/>
      <c r="N86" s="712"/>
      <c r="O86" s="704"/>
      <c r="P86" s="715"/>
      <c r="Q86" s="660" t="str">
        <f t="shared" si="11"/>
        <v/>
      </c>
      <c r="R86" s="657" t="str">
        <f t="shared" si="12"/>
        <v/>
      </c>
      <c r="S86" s="529" t="str">
        <f t="shared" si="13"/>
        <v/>
      </c>
      <c r="T86" s="95" t="str">
        <f t="shared" si="14"/>
        <v/>
      </c>
      <c r="U86" s="621" t="str">
        <f t="shared" si="17"/>
        <v/>
      </c>
      <c r="V86" s="91" t="str">
        <f t="shared" si="18"/>
        <v/>
      </c>
      <c r="W86" s="106" t="b">
        <f t="shared" si="15"/>
        <v>0</v>
      </c>
      <c r="X86" s="103" t="b">
        <f t="shared" si="16"/>
        <v>0</v>
      </c>
      <c r="Y86" s="634">
        <f t="shared" si="19"/>
        <v>1</v>
      </c>
      <c r="Z86" s="106">
        <f>IF(AND(B86&lt;&gt;"",I86&gt;=an_initial-3),VLOOKUP(Y86,Coef!$E$2:$F$17,2,FALSE),IF(AB86=TRUE,0,Z85))</f>
        <v>0</v>
      </c>
      <c r="AA86" s="651">
        <f>IF(B86&lt;&gt;"",VLOOKUP(Y86,Coef!$E$2:$F$17,2,FALSE),AA85)</f>
        <v>0</v>
      </c>
      <c r="AB86" s="649" t="b">
        <f t="shared" si="20"/>
        <v>0</v>
      </c>
    </row>
    <row r="87" spans="1:28" x14ac:dyDescent="0.25">
      <c r="A87" s="223"/>
      <c r="B87" s="764"/>
      <c r="C87" s="739"/>
      <c r="D87" s="692"/>
      <c r="E87" s="689"/>
      <c r="F87" s="692"/>
      <c r="G87" s="689"/>
      <c r="H87" s="724"/>
      <c r="I87" s="696"/>
      <c r="J87" s="708"/>
      <c r="K87" s="696"/>
      <c r="L87" s="708"/>
      <c r="M87" s="696"/>
      <c r="N87" s="712"/>
      <c r="O87" s="704"/>
      <c r="P87" s="715"/>
      <c r="Q87" s="660" t="str">
        <f t="shared" si="11"/>
        <v/>
      </c>
      <c r="R87" s="657" t="str">
        <f t="shared" si="12"/>
        <v/>
      </c>
      <c r="S87" s="529" t="str">
        <f t="shared" si="13"/>
        <v/>
      </c>
      <c r="T87" s="95" t="str">
        <f t="shared" si="14"/>
        <v/>
      </c>
      <c r="U87" s="621" t="str">
        <f t="shared" si="17"/>
        <v/>
      </c>
      <c r="V87" s="91" t="str">
        <f t="shared" si="18"/>
        <v/>
      </c>
      <c r="W87" s="106" t="b">
        <f t="shared" si="15"/>
        <v>0</v>
      </c>
      <c r="X87" s="103" t="b">
        <f t="shared" si="16"/>
        <v>0</v>
      </c>
      <c r="Y87" s="634">
        <f t="shared" si="19"/>
        <v>1</v>
      </c>
      <c r="Z87" s="106">
        <f>IF(AND(B87&lt;&gt;"",I87&gt;=an_initial-3),VLOOKUP(Y87,Coef!$E$2:$F$17,2,FALSE),IF(AB87=TRUE,0,Z86))</f>
        <v>0</v>
      </c>
      <c r="AA87" s="651">
        <f>IF(B87&lt;&gt;"",VLOOKUP(Y87,Coef!$E$2:$F$17,2,FALSE),AA86)</f>
        <v>0</v>
      </c>
      <c r="AB87" s="649" t="b">
        <f t="shared" si="20"/>
        <v>0</v>
      </c>
    </row>
    <row r="88" spans="1:28" x14ac:dyDescent="0.25">
      <c r="A88" s="223"/>
      <c r="B88" s="764"/>
      <c r="C88" s="739"/>
      <c r="D88" s="692"/>
      <c r="E88" s="689"/>
      <c r="F88" s="692"/>
      <c r="G88" s="689"/>
      <c r="H88" s="724"/>
      <c r="I88" s="696"/>
      <c r="J88" s="708"/>
      <c r="K88" s="696"/>
      <c r="L88" s="708"/>
      <c r="M88" s="696"/>
      <c r="N88" s="712"/>
      <c r="O88" s="704"/>
      <c r="P88" s="715"/>
      <c r="Q88" s="660" t="str">
        <f t="shared" si="11"/>
        <v/>
      </c>
      <c r="R88" s="657" t="str">
        <f t="shared" si="12"/>
        <v/>
      </c>
      <c r="S88" s="529" t="str">
        <f t="shared" si="13"/>
        <v/>
      </c>
      <c r="T88" s="95" t="str">
        <f t="shared" si="14"/>
        <v/>
      </c>
      <c r="U88" s="621" t="str">
        <f t="shared" si="17"/>
        <v/>
      </c>
      <c r="V88" s="91" t="str">
        <f t="shared" si="18"/>
        <v/>
      </c>
      <c r="W88" s="106" t="b">
        <f t="shared" si="15"/>
        <v>0</v>
      </c>
      <c r="X88" s="103" t="b">
        <f t="shared" si="16"/>
        <v>0</v>
      </c>
      <c r="Y88" s="634">
        <f t="shared" si="19"/>
        <v>1</v>
      </c>
      <c r="Z88" s="106">
        <f>IF(AND(B88&lt;&gt;"",I88&gt;=an_initial-3),VLOOKUP(Y88,Coef!$E$2:$F$17,2,FALSE),IF(AB88=TRUE,0,Z87))</f>
        <v>0</v>
      </c>
      <c r="AA88" s="651">
        <f>IF(B88&lt;&gt;"",VLOOKUP(Y88,Coef!$E$2:$F$17,2,FALSE),AA87)</f>
        <v>0</v>
      </c>
      <c r="AB88" s="649" t="b">
        <f t="shared" si="20"/>
        <v>0</v>
      </c>
    </row>
    <row r="89" spans="1:28" x14ac:dyDescent="0.25">
      <c r="A89" s="223"/>
      <c r="B89" s="764"/>
      <c r="C89" s="739"/>
      <c r="D89" s="692"/>
      <c r="E89" s="689"/>
      <c r="F89" s="692"/>
      <c r="G89" s="689"/>
      <c r="H89" s="724"/>
      <c r="I89" s="696"/>
      <c r="J89" s="708"/>
      <c r="K89" s="696"/>
      <c r="L89" s="708"/>
      <c r="M89" s="696"/>
      <c r="N89" s="712"/>
      <c r="O89" s="704"/>
      <c r="P89" s="715"/>
      <c r="Q89" s="660" t="str">
        <f t="shared" si="11"/>
        <v/>
      </c>
      <c r="R89" s="657" t="str">
        <f t="shared" si="12"/>
        <v/>
      </c>
      <c r="S89" s="529" t="str">
        <f t="shared" si="13"/>
        <v/>
      </c>
      <c r="T89" s="95" t="str">
        <f t="shared" si="14"/>
        <v/>
      </c>
      <c r="U89" s="621" t="str">
        <f t="shared" si="17"/>
        <v/>
      </c>
      <c r="V89" s="91" t="str">
        <f t="shared" si="18"/>
        <v/>
      </c>
      <c r="W89" s="106" t="b">
        <f t="shared" si="15"/>
        <v>0</v>
      </c>
      <c r="X89" s="103" t="b">
        <f t="shared" si="16"/>
        <v>0</v>
      </c>
      <c r="Y89" s="634">
        <f t="shared" si="19"/>
        <v>1</v>
      </c>
      <c r="Z89" s="106">
        <f>IF(AND(B89&lt;&gt;"",I89&gt;=an_initial-3),VLOOKUP(Y89,Coef!$E$2:$F$17,2,FALSE),IF(AB89=TRUE,0,Z88))</f>
        <v>0</v>
      </c>
      <c r="AA89" s="651">
        <f>IF(B89&lt;&gt;"",VLOOKUP(Y89,Coef!$E$2:$F$17,2,FALSE),AA88)</f>
        <v>0</v>
      </c>
      <c r="AB89" s="649" t="b">
        <f t="shared" si="20"/>
        <v>0</v>
      </c>
    </row>
    <row r="90" spans="1:28" x14ac:dyDescent="0.25">
      <c r="A90" s="223"/>
      <c r="B90" s="764"/>
      <c r="C90" s="739"/>
      <c r="D90" s="692"/>
      <c r="E90" s="689"/>
      <c r="F90" s="692"/>
      <c r="G90" s="689"/>
      <c r="H90" s="724"/>
      <c r="I90" s="696"/>
      <c r="J90" s="708"/>
      <c r="K90" s="696"/>
      <c r="L90" s="708"/>
      <c r="M90" s="696"/>
      <c r="N90" s="712"/>
      <c r="O90" s="704"/>
      <c r="P90" s="715"/>
      <c r="Q90" s="660" t="str">
        <f t="shared" si="11"/>
        <v/>
      </c>
      <c r="R90" s="657" t="str">
        <f t="shared" si="12"/>
        <v/>
      </c>
      <c r="S90" s="529" t="str">
        <f t="shared" si="13"/>
        <v/>
      </c>
      <c r="T90" s="95" t="str">
        <f t="shared" si="14"/>
        <v/>
      </c>
      <c r="U90" s="621" t="str">
        <f t="shared" si="17"/>
        <v/>
      </c>
      <c r="V90" s="91" t="str">
        <f t="shared" si="18"/>
        <v/>
      </c>
      <c r="W90" s="106" t="b">
        <f t="shared" si="15"/>
        <v>0</v>
      </c>
      <c r="X90" s="103" t="b">
        <f t="shared" si="16"/>
        <v>0</v>
      </c>
      <c r="Y90" s="634">
        <f t="shared" si="19"/>
        <v>1</v>
      </c>
      <c r="Z90" s="106">
        <f>IF(AND(B90&lt;&gt;"",I90&gt;=an_initial-3),VLOOKUP(Y90,Coef!$E$2:$F$17,2,FALSE),IF(AB90=TRUE,0,Z89))</f>
        <v>0</v>
      </c>
      <c r="AA90" s="651">
        <f>IF(B90&lt;&gt;"",VLOOKUP(Y90,Coef!$E$2:$F$17,2,FALSE),AA89)</f>
        <v>0</v>
      </c>
      <c r="AB90" s="649" t="b">
        <f t="shared" si="20"/>
        <v>0</v>
      </c>
    </row>
    <row r="91" spans="1:28" x14ac:dyDescent="0.25">
      <c r="A91" s="223"/>
      <c r="B91" s="764"/>
      <c r="C91" s="739"/>
      <c r="D91" s="692"/>
      <c r="E91" s="689"/>
      <c r="F91" s="692"/>
      <c r="G91" s="689"/>
      <c r="H91" s="724"/>
      <c r="I91" s="696"/>
      <c r="J91" s="708"/>
      <c r="K91" s="696"/>
      <c r="L91" s="708"/>
      <c r="M91" s="696"/>
      <c r="N91" s="712"/>
      <c r="O91" s="704"/>
      <c r="P91" s="715"/>
      <c r="Q91" s="660" t="str">
        <f t="shared" si="11"/>
        <v/>
      </c>
      <c r="R91" s="657" t="str">
        <f t="shared" si="12"/>
        <v/>
      </c>
      <c r="S91" s="529" t="str">
        <f t="shared" si="13"/>
        <v/>
      </c>
      <c r="T91" s="95" t="str">
        <f t="shared" si="14"/>
        <v/>
      </c>
      <c r="U91" s="621" t="str">
        <f t="shared" si="17"/>
        <v/>
      </c>
      <c r="V91" s="91" t="str">
        <f t="shared" si="18"/>
        <v/>
      </c>
      <c r="W91" s="106" t="b">
        <f t="shared" si="15"/>
        <v>0</v>
      </c>
      <c r="X91" s="103" t="b">
        <f t="shared" si="16"/>
        <v>0</v>
      </c>
      <c r="Y91" s="634">
        <f t="shared" si="19"/>
        <v>1</v>
      </c>
      <c r="Z91" s="106">
        <f>IF(AND(B91&lt;&gt;"",I91&gt;=an_initial-3),VLOOKUP(Y91,Coef!$E$2:$F$17,2,FALSE),IF(AB91=TRUE,0,Z90))</f>
        <v>0</v>
      </c>
      <c r="AA91" s="651">
        <f>IF(B91&lt;&gt;"",VLOOKUP(Y91,Coef!$E$2:$F$17,2,FALSE),AA90)</f>
        <v>0</v>
      </c>
      <c r="AB91" s="649" t="b">
        <f t="shared" si="20"/>
        <v>0</v>
      </c>
    </row>
    <row r="92" spans="1:28" x14ac:dyDescent="0.25">
      <c r="A92" s="223"/>
      <c r="B92" s="764"/>
      <c r="C92" s="739"/>
      <c r="D92" s="692"/>
      <c r="E92" s="689"/>
      <c r="F92" s="692"/>
      <c r="G92" s="689"/>
      <c r="H92" s="724"/>
      <c r="I92" s="696"/>
      <c r="J92" s="708"/>
      <c r="K92" s="696"/>
      <c r="L92" s="708"/>
      <c r="M92" s="696"/>
      <c r="N92" s="712"/>
      <c r="O92" s="704"/>
      <c r="P92" s="715"/>
      <c r="Q92" s="660" t="str">
        <f t="shared" si="11"/>
        <v/>
      </c>
      <c r="R92" s="657" t="str">
        <f t="shared" si="12"/>
        <v/>
      </c>
      <c r="S92" s="529" t="str">
        <f t="shared" si="13"/>
        <v/>
      </c>
      <c r="T92" s="95" t="str">
        <f t="shared" si="14"/>
        <v/>
      </c>
      <c r="U92" s="621" t="str">
        <f t="shared" si="17"/>
        <v/>
      </c>
      <c r="V92" s="91" t="str">
        <f t="shared" si="18"/>
        <v/>
      </c>
      <c r="W92" s="106" t="b">
        <f t="shared" si="15"/>
        <v>0</v>
      </c>
      <c r="X92" s="103" t="b">
        <f t="shared" si="16"/>
        <v>0</v>
      </c>
      <c r="Y92" s="634">
        <f t="shared" si="19"/>
        <v>1</v>
      </c>
      <c r="Z92" s="106">
        <f>IF(AND(B92&lt;&gt;"",I92&gt;=an_initial-3),VLOOKUP(Y92,Coef!$E$2:$F$17,2,FALSE),IF(AB92=TRUE,0,Z91))</f>
        <v>0</v>
      </c>
      <c r="AA92" s="651">
        <f>IF(B92&lt;&gt;"",VLOOKUP(Y92,Coef!$E$2:$F$17,2,FALSE),AA91)</f>
        <v>0</v>
      </c>
      <c r="AB92" s="649" t="b">
        <f t="shared" si="20"/>
        <v>0</v>
      </c>
    </row>
    <row r="93" spans="1:28" x14ac:dyDescent="0.25">
      <c r="A93" s="223"/>
      <c r="B93" s="764"/>
      <c r="C93" s="739"/>
      <c r="D93" s="692"/>
      <c r="E93" s="689"/>
      <c r="F93" s="692"/>
      <c r="G93" s="689"/>
      <c r="H93" s="724"/>
      <c r="I93" s="696"/>
      <c r="J93" s="708"/>
      <c r="K93" s="696"/>
      <c r="L93" s="708"/>
      <c r="M93" s="696"/>
      <c r="N93" s="712"/>
      <c r="O93" s="704"/>
      <c r="P93" s="715"/>
      <c r="Q93" s="660" t="str">
        <f t="shared" si="11"/>
        <v/>
      </c>
      <c r="R93" s="657" t="str">
        <f t="shared" si="12"/>
        <v/>
      </c>
      <c r="S93" s="529" t="str">
        <f t="shared" si="13"/>
        <v/>
      </c>
      <c r="T93" s="95" t="str">
        <f t="shared" si="14"/>
        <v/>
      </c>
      <c r="U93" s="621" t="str">
        <f t="shared" si="17"/>
        <v/>
      </c>
      <c r="V93" s="91" t="str">
        <f t="shared" si="18"/>
        <v/>
      </c>
      <c r="W93" s="106" t="b">
        <f t="shared" si="15"/>
        <v>0</v>
      </c>
      <c r="X93" s="103" t="b">
        <f t="shared" si="16"/>
        <v>0</v>
      </c>
      <c r="Y93" s="634">
        <f t="shared" si="19"/>
        <v>1</v>
      </c>
      <c r="Z93" s="106">
        <f>IF(AND(B93&lt;&gt;"",I93&gt;=an_initial-3),VLOOKUP(Y93,Coef!$E$2:$F$17,2,FALSE),IF(AB93=TRUE,0,Z92))</f>
        <v>0</v>
      </c>
      <c r="AA93" s="651">
        <f>IF(B93&lt;&gt;"",VLOOKUP(Y93,Coef!$E$2:$F$17,2,FALSE),AA92)</f>
        <v>0</v>
      </c>
      <c r="AB93" s="649" t="b">
        <f t="shared" si="20"/>
        <v>0</v>
      </c>
    </row>
    <row r="94" spans="1:28" x14ac:dyDescent="0.25">
      <c r="A94" s="223"/>
      <c r="B94" s="764"/>
      <c r="C94" s="739"/>
      <c r="D94" s="692"/>
      <c r="E94" s="689"/>
      <c r="F94" s="692"/>
      <c r="G94" s="689"/>
      <c r="H94" s="724"/>
      <c r="I94" s="696"/>
      <c r="J94" s="708"/>
      <c r="K94" s="696"/>
      <c r="L94" s="708"/>
      <c r="M94" s="696"/>
      <c r="N94" s="712"/>
      <c r="O94" s="704"/>
      <c r="P94" s="715"/>
      <c r="Q94" s="660" t="str">
        <f t="shared" si="11"/>
        <v/>
      </c>
      <c r="R94" s="657" t="str">
        <f t="shared" si="12"/>
        <v/>
      </c>
      <c r="S94" s="529" t="str">
        <f t="shared" si="13"/>
        <v/>
      </c>
      <c r="T94" s="95" t="str">
        <f t="shared" si="14"/>
        <v/>
      </c>
      <c r="U94" s="621" t="str">
        <f t="shared" si="17"/>
        <v/>
      </c>
      <c r="V94" s="91" t="str">
        <f t="shared" si="18"/>
        <v/>
      </c>
      <c r="W94" s="106" t="b">
        <f t="shared" si="15"/>
        <v>0</v>
      </c>
      <c r="X94" s="103" t="b">
        <f t="shared" si="16"/>
        <v>0</v>
      </c>
      <c r="Y94" s="634">
        <f t="shared" si="19"/>
        <v>1</v>
      </c>
      <c r="Z94" s="106">
        <f>IF(AND(B94&lt;&gt;"",I94&gt;=an_initial-3),VLOOKUP(Y94,Coef!$E$2:$F$17,2,FALSE),IF(AB94=TRUE,0,Z93))</f>
        <v>0</v>
      </c>
      <c r="AA94" s="651">
        <f>IF(B94&lt;&gt;"",VLOOKUP(Y94,Coef!$E$2:$F$17,2,FALSE),AA93)</f>
        <v>0</v>
      </c>
      <c r="AB94" s="649" t="b">
        <f t="shared" si="20"/>
        <v>0</v>
      </c>
    </row>
    <row r="95" spans="1:28" x14ac:dyDescent="0.25">
      <c r="A95" s="223"/>
      <c r="B95" s="764"/>
      <c r="C95" s="739"/>
      <c r="D95" s="692"/>
      <c r="E95" s="689"/>
      <c r="F95" s="692"/>
      <c r="G95" s="689"/>
      <c r="H95" s="724"/>
      <c r="I95" s="696"/>
      <c r="J95" s="708"/>
      <c r="K95" s="696"/>
      <c r="L95" s="708"/>
      <c r="M95" s="696"/>
      <c r="N95" s="712"/>
      <c r="O95" s="704"/>
      <c r="P95" s="715"/>
      <c r="Q95" s="660" t="str">
        <f t="shared" si="11"/>
        <v/>
      </c>
      <c r="R95" s="657" t="str">
        <f t="shared" si="12"/>
        <v/>
      </c>
      <c r="S95" s="529" t="str">
        <f t="shared" si="13"/>
        <v/>
      </c>
      <c r="T95" s="95" t="str">
        <f t="shared" si="14"/>
        <v/>
      </c>
      <c r="U95" s="621" t="str">
        <f t="shared" si="17"/>
        <v/>
      </c>
      <c r="V95" s="91" t="str">
        <f t="shared" si="18"/>
        <v/>
      </c>
      <c r="W95" s="106" t="b">
        <f t="shared" si="15"/>
        <v>0</v>
      </c>
      <c r="X95" s="103" t="b">
        <f t="shared" si="16"/>
        <v>0</v>
      </c>
      <c r="Y95" s="634">
        <f t="shared" si="19"/>
        <v>1</v>
      </c>
      <c r="Z95" s="106">
        <f>IF(AND(B95&lt;&gt;"",I95&gt;=an_initial-3),VLOOKUP(Y95,Coef!$E$2:$F$17,2,FALSE),IF(AB95=TRUE,0,Z94))</f>
        <v>0</v>
      </c>
      <c r="AA95" s="651">
        <f>IF(B95&lt;&gt;"",VLOOKUP(Y95,Coef!$E$2:$F$17,2,FALSE),AA94)</f>
        <v>0</v>
      </c>
      <c r="AB95" s="649" t="b">
        <f t="shared" si="20"/>
        <v>0</v>
      </c>
    </row>
    <row r="96" spans="1:28" x14ac:dyDescent="0.25">
      <c r="A96" s="223"/>
      <c r="B96" s="764"/>
      <c r="C96" s="739"/>
      <c r="D96" s="692"/>
      <c r="E96" s="689"/>
      <c r="F96" s="692"/>
      <c r="G96" s="689"/>
      <c r="H96" s="724"/>
      <c r="I96" s="696"/>
      <c r="J96" s="708"/>
      <c r="K96" s="696"/>
      <c r="L96" s="708"/>
      <c r="M96" s="696"/>
      <c r="N96" s="712"/>
      <c r="O96" s="704"/>
      <c r="P96" s="715"/>
      <c r="Q96" s="660" t="str">
        <f t="shared" si="11"/>
        <v/>
      </c>
      <c r="R96" s="657" t="str">
        <f t="shared" si="12"/>
        <v/>
      </c>
      <c r="S96" s="529" t="str">
        <f t="shared" si="13"/>
        <v/>
      </c>
      <c r="T96" s="95" t="str">
        <f t="shared" si="14"/>
        <v/>
      </c>
      <c r="U96" s="621" t="str">
        <f t="shared" si="17"/>
        <v/>
      </c>
      <c r="V96" s="91" t="str">
        <f t="shared" si="18"/>
        <v/>
      </c>
      <c r="W96" s="106" t="b">
        <f t="shared" si="15"/>
        <v>0</v>
      </c>
      <c r="X96" s="103" t="b">
        <f t="shared" si="16"/>
        <v>0</v>
      </c>
      <c r="Y96" s="634">
        <f t="shared" si="19"/>
        <v>1</v>
      </c>
      <c r="Z96" s="106">
        <f>IF(AND(B96&lt;&gt;"",I96&gt;=an_initial-3),VLOOKUP(Y96,Coef!$E$2:$F$17,2,FALSE),IF(AB96=TRUE,0,Z95))</f>
        <v>0</v>
      </c>
      <c r="AA96" s="651">
        <f>IF(B96&lt;&gt;"",VLOOKUP(Y96,Coef!$E$2:$F$17,2,FALSE),AA95)</f>
        <v>0</v>
      </c>
      <c r="AB96" s="649" t="b">
        <f t="shared" si="20"/>
        <v>0</v>
      </c>
    </row>
    <row r="97" spans="1:28" x14ac:dyDescent="0.25">
      <c r="A97" s="223"/>
      <c r="B97" s="764"/>
      <c r="C97" s="739"/>
      <c r="D97" s="692"/>
      <c r="E97" s="689"/>
      <c r="F97" s="692"/>
      <c r="G97" s="689"/>
      <c r="H97" s="724"/>
      <c r="I97" s="696"/>
      <c r="J97" s="708"/>
      <c r="K97" s="696"/>
      <c r="L97" s="708"/>
      <c r="M97" s="696"/>
      <c r="N97" s="712"/>
      <c r="O97" s="704"/>
      <c r="P97" s="715"/>
      <c r="Q97" s="660" t="str">
        <f t="shared" si="11"/>
        <v/>
      </c>
      <c r="R97" s="657" t="str">
        <f t="shared" si="12"/>
        <v/>
      </c>
      <c r="S97" s="529" t="str">
        <f t="shared" si="13"/>
        <v/>
      </c>
      <c r="T97" s="95" t="str">
        <f t="shared" si="14"/>
        <v/>
      </c>
      <c r="U97" s="621" t="str">
        <f t="shared" si="17"/>
        <v/>
      </c>
      <c r="V97" s="91" t="str">
        <f t="shared" si="18"/>
        <v/>
      </c>
      <c r="W97" s="106" t="b">
        <f t="shared" si="15"/>
        <v>0</v>
      </c>
      <c r="X97" s="103" t="b">
        <f t="shared" si="16"/>
        <v>0</v>
      </c>
      <c r="Y97" s="634">
        <f t="shared" si="19"/>
        <v>1</v>
      </c>
      <c r="Z97" s="106">
        <f>IF(AND(B97&lt;&gt;"",I97&gt;=an_initial-3),VLOOKUP(Y97,Coef!$E$2:$F$17,2,FALSE),IF(AB97=TRUE,0,Z96))</f>
        <v>0</v>
      </c>
      <c r="AA97" s="651">
        <f>IF(B97&lt;&gt;"",VLOOKUP(Y97,Coef!$E$2:$F$17,2,FALSE),AA96)</f>
        <v>0</v>
      </c>
      <c r="AB97" s="649" t="b">
        <f t="shared" si="20"/>
        <v>0</v>
      </c>
    </row>
    <row r="98" spans="1:28" x14ac:dyDescent="0.25">
      <c r="A98" s="223"/>
      <c r="B98" s="764"/>
      <c r="C98" s="739"/>
      <c r="D98" s="692"/>
      <c r="E98" s="689"/>
      <c r="F98" s="692"/>
      <c r="G98" s="689"/>
      <c r="H98" s="724"/>
      <c r="I98" s="696"/>
      <c r="J98" s="708"/>
      <c r="K98" s="696"/>
      <c r="L98" s="708"/>
      <c r="M98" s="696"/>
      <c r="N98" s="712"/>
      <c r="O98" s="704"/>
      <c r="P98" s="715"/>
      <c r="Q98" s="660" t="str">
        <f t="shared" si="11"/>
        <v/>
      </c>
      <c r="R98" s="657" t="str">
        <f t="shared" si="12"/>
        <v/>
      </c>
      <c r="S98" s="529" t="str">
        <f t="shared" si="13"/>
        <v/>
      </c>
      <c r="T98" s="95" t="str">
        <f t="shared" si="14"/>
        <v/>
      </c>
      <c r="U98" s="621" t="str">
        <f t="shared" si="17"/>
        <v/>
      </c>
      <c r="V98" s="91" t="str">
        <f t="shared" si="18"/>
        <v/>
      </c>
      <c r="W98" s="106" t="b">
        <f t="shared" si="15"/>
        <v>0</v>
      </c>
      <c r="X98" s="103" t="b">
        <f t="shared" si="16"/>
        <v>0</v>
      </c>
      <c r="Y98" s="634">
        <f t="shared" si="19"/>
        <v>1</v>
      </c>
      <c r="Z98" s="106">
        <f>IF(AND(B98&lt;&gt;"",I98&gt;=an_initial-3),VLOOKUP(Y98,Coef!$E$2:$F$17,2,FALSE),IF(AB98=TRUE,0,Z97))</f>
        <v>0</v>
      </c>
      <c r="AA98" s="651">
        <f>IF(B98&lt;&gt;"",VLOOKUP(Y98,Coef!$E$2:$F$17,2,FALSE),AA97)</f>
        <v>0</v>
      </c>
      <c r="AB98" s="649" t="b">
        <f t="shared" si="20"/>
        <v>0</v>
      </c>
    </row>
    <row r="99" spans="1:28" x14ac:dyDescent="0.25">
      <c r="A99" s="223"/>
      <c r="B99" s="764"/>
      <c r="C99" s="739"/>
      <c r="D99" s="692"/>
      <c r="E99" s="689"/>
      <c r="F99" s="692"/>
      <c r="G99" s="689"/>
      <c r="H99" s="724"/>
      <c r="I99" s="696"/>
      <c r="J99" s="708"/>
      <c r="K99" s="696"/>
      <c r="L99" s="708"/>
      <c r="M99" s="696"/>
      <c r="N99" s="712"/>
      <c r="O99" s="704"/>
      <c r="P99" s="715"/>
      <c r="Q99" s="660" t="str">
        <f t="shared" si="11"/>
        <v/>
      </c>
      <c r="R99" s="657" t="str">
        <f t="shared" si="12"/>
        <v/>
      </c>
      <c r="S99" s="529" t="str">
        <f t="shared" si="13"/>
        <v/>
      </c>
      <c r="T99" s="95" t="str">
        <f t="shared" si="14"/>
        <v/>
      </c>
      <c r="U99" s="621" t="str">
        <f t="shared" si="17"/>
        <v/>
      </c>
      <c r="V99" s="91" t="str">
        <f t="shared" si="18"/>
        <v/>
      </c>
      <c r="W99" s="106" t="b">
        <f t="shared" si="15"/>
        <v>0</v>
      </c>
      <c r="X99" s="103" t="b">
        <f t="shared" si="16"/>
        <v>0</v>
      </c>
      <c r="Y99" s="634">
        <f t="shared" si="19"/>
        <v>1</v>
      </c>
      <c r="Z99" s="106">
        <f>IF(AND(B99&lt;&gt;"",I99&gt;=an_initial-3),VLOOKUP(Y99,Coef!$E$2:$F$17,2,FALSE),IF(AB99=TRUE,0,Z98))</f>
        <v>0</v>
      </c>
      <c r="AA99" s="651">
        <f>IF(B99&lt;&gt;"",VLOOKUP(Y99,Coef!$E$2:$F$17,2,FALSE),AA98)</f>
        <v>0</v>
      </c>
      <c r="AB99" s="649" t="b">
        <f t="shared" si="20"/>
        <v>0</v>
      </c>
    </row>
    <row r="100" spans="1:28" x14ac:dyDescent="0.25">
      <c r="A100" s="223"/>
      <c r="B100" s="764"/>
      <c r="C100" s="739"/>
      <c r="D100" s="692"/>
      <c r="E100" s="689"/>
      <c r="F100" s="692"/>
      <c r="G100" s="689"/>
      <c r="H100" s="724"/>
      <c r="I100" s="696"/>
      <c r="J100" s="708"/>
      <c r="K100" s="696"/>
      <c r="L100" s="708"/>
      <c r="M100" s="696"/>
      <c r="N100" s="712"/>
      <c r="O100" s="704"/>
      <c r="P100" s="715"/>
      <c r="Q100" s="660" t="str">
        <f t="shared" si="11"/>
        <v/>
      </c>
      <c r="R100" s="657" t="str">
        <f t="shared" si="12"/>
        <v/>
      </c>
      <c r="S100" s="529" t="str">
        <f t="shared" si="13"/>
        <v/>
      </c>
      <c r="T100" s="95" t="str">
        <f t="shared" si="14"/>
        <v/>
      </c>
      <c r="U100" s="621" t="str">
        <f t="shared" si="17"/>
        <v/>
      </c>
      <c r="V100" s="91" t="str">
        <f t="shared" si="18"/>
        <v/>
      </c>
      <c r="W100" s="106" t="b">
        <f t="shared" si="15"/>
        <v>0</v>
      </c>
      <c r="X100" s="103" t="b">
        <f t="shared" si="16"/>
        <v>0</v>
      </c>
      <c r="Y100" s="634">
        <f t="shared" si="19"/>
        <v>1</v>
      </c>
      <c r="Z100" s="106">
        <f>IF(AND(B100&lt;&gt;"",I100&gt;=an_initial-3),VLOOKUP(Y100,Coef!$E$2:$F$17,2,FALSE),IF(AB100=TRUE,0,Z99))</f>
        <v>0</v>
      </c>
      <c r="AA100" s="651">
        <f>IF(B100&lt;&gt;"",VLOOKUP(Y100,Coef!$E$2:$F$17,2,FALSE),AA99)</f>
        <v>0</v>
      </c>
      <c r="AB100" s="649" t="b">
        <f t="shared" si="20"/>
        <v>0</v>
      </c>
    </row>
    <row r="101" spans="1:28" x14ac:dyDescent="0.25">
      <c r="A101" s="223"/>
      <c r="B101" s="764"/>
      <c r="C101" s="739"/>
      <c r="D101" s="692"/>
      <c r="E101" s="689"/>
      <c r="F101" s="692"/>
      <c r="G101" s="689"/>
      <c r="H101" s="724"/>
      <c r="I101" s="696"/>
      <c r="J101" s="708"/>
      <c r="K101" s="696"/>
      <c r="L101" s="708"/>
      <c r="M101" s="696"/>
      <c r="N101" s="712"/>
      <c r="O101" s="704"/>
      <c r="P101" s="715"/>
      <c r="Q101" s="660" t="str">
        <f t="shared" si="11"/>
        <v/>
      </c>
      <c r="R101" s="657" t="str">
        <f t="shared" si="12"/>
        <v/>
      </c>
      <c r="S101" s="529" t="str">
        <f t="shared" si="13"/>
        <v/>
      </c>
      <c r="T101" s="95" t="str">
        <f t="shared" si="14"/>
        <v/>
      </c>
      <c r="U101" s="621" t="str">
        <f t="shared" si="17"/>
        <v/>
      </c>
      <c r="V101" s="91" t="str">
        <f t="shared" si="18"/>
        <v/>
      </c>
      <c r="W101" s="106" t="b">
        <f t="shared" si="15"/>
        <v>0</v>
      </c>
      <c r="X101" s="103" t="b">
        <f t="shared" si="16"/>
        <v>0</v>
      </c>
      <c r="Y101" s="634">
        <f t="shared" si="19"/>
        <v>1</v>
      </c>
      <c r="Z101" s="106">
        <f>IF(AND(B101&lt;&gt;"",I101&gt;=an_initial-3),VLOOKUP(Y101,Coef!$E$2:$F$17,2,FALSE),IF(AB101=TRUE,0,Z100))</f>
        <v>0</v>
      </c>
      <c r="AA101" s="651">
        <f>IF(B101&lt;&gt;"",VLOOKUP(Y101,Coef!$E$2:$F$17,2,FALSE),AA100)</f>
        <v>0</v>
      </c>
      <c r="AB101" s="649" t="b">
        <f t="shared" si="20"/>
        <v>0</v>
      </c>
    </row>
    <row r="102" spans="1:28" x14ac:dyDescent="0.25">
      <c r="A102" s="223"/>
      <c r="B102" s="764"/>
      <c r="C102" s="739"/>
      <c r="D102" s="692"/>
      <c r="E102" s="689"/>
      <c r="F102" s="692"/>
      <c r="G102" s="689"/>
      <c r="H102" s="724"/>
      <c r="I102" s="696"/>
      <c r="J102" s="708"/>
      <c r="K102" s="696"/>
      <c r="L102" s="708"/>
      <c r="M102" s="696"/>
      <c r="N102" s="712"/>
      <c r="O102" s="704"/>
      <c r="P102" s="715"/>
      <c r="Q102" s="660" t="str">
        <f t="shared" si="11"/>
        <v/>
      </c>
      <c r="R102" s="657" t="str">
        <f t="shared" si="12"/>
        <v/>
      </c>
      <c r="S102" s="529" t="str">
        <f t="shared" si="13"/>
        <v/>
      </c>
      <c r="T102" s="95" t="str">
        <f t="shared" si="14"/>
        <v/>
      </c>
      <c r="U102" s="621" t="str">
        <f t="shared" si="17"/>
        <v/>
      </c>
      <c r="V102" s="91" t="str">
        <f t="shared" si="18"/>
        <v/>
      </c>
      <c r="W102" s="106" t="b">
        <f t="shared" si="15"/>
        <v>0</v>
      </c>
      <c r="X102" s="103" t="b">
        <f t="shared" si="16"/>
        <v>0</v>
      </c>
      <c r="Y102" s="634">
        <f t="shared" si="19"/>
        <v>1</v>
      </c>
      <c r="Z102" s="106">
        <f>IF(AND(B102&lt;&gt;"",I102&gt;=an_initial-3),VLOOKUP(Y102,Coef!$E$2:$F$17,2,FALSE),IF(AB102=TRUE,0,Z101))</f>
        <v>0</v>
      </c>
      <c r="AA102" s="651">
        <f>IF(B102&lt;&gt;"",VLOOKUP(Y102,Coef!$E$2:$F$17,2,FALSE),AA101)</f>
        <v>0</v>
      </c>
      <c r="AB102" s="649" t="b">
        <f t="shared" si="20"/>
        <v>0</v>
      </c>
    </row>
    <row r="103" spans="1:28" x14ac:dyDescent="0.25">
      <c r="A103" s="223"/>
      <c r="B103" s="764"/>
      <c r="C103" s="739"/>
      <c r="D103" s="692"/>
      <c r="E103" s="689"/>
      <c r="F103" s="692"/>
      <c r="G103" s="689"/>
      <c r="H103" s="724"/>
      <c r="I103" s="696"/>
      <c r="J103" s="708"/>
      <c r="K103" s="696"/>
      <c r="L103" s="708"/>
      <c r="M103" s="696"/>
      <c r="N103" s="712"/>
      <c r="O103" s="704"/>
      <c r="P103" s="715"/>
      <c r="Q103" s="660" t="str">
        <f t="shared" si="11"/>
        <v/>
      </c>
      <c r="R103" s="657" t="str">
        <f t="shared" si="12"/>
        <v/>
      </c>
      <c r="S103" s="529" t="str">
        <f t="shared" si="13"/>
        <v/>
      </c>
      <c r="T103" s="95" t="str">
        <f t="shared" si="14"/>
        <v/>
      </c>
      <c r="U103" s="621" t="str">
        <f t="shared" si="17"/>
        <v/>
      </c>
      <c r="V103" s="91" t="str">
        <f t="shared" si="18"/>
        <v/>
      </c>
      <c r="W103" s="106" t="b">
        <f t="shared" si="15"/>
        <v>0</v>
      </c>
      <c r="X103" s="103" t="b">
        <f t="shared" si="16"/>
        <v>0</v>
      </c>
      <c r="Y103" s="634">
        <f t="shared" si="19"/>
        <v>1</v>
      </c>
      <c r="Z103" s="106">
        <f>IF(AND(B103&lt;&gt;"",I103&gt;=an_initial-3),VLOOKUP(Y103,Coef!$E$2:$F$17,2,FALSE),IF(AB103=TRUE,0,Z102))</f>
        <v>0</v>
      </c>
      <c r="AA103" s="651">
        <f>IF(B103&lt;&gt;"",VLOOKUP(Y103,Coef!$E$2:$F$17,2,FALSE),AA102)</f>
        <v>0</v>
      </c>
      <c r="AB103" s="649" t="b">
        <f t="shared" si="20"/>
        <v>0</v>
      </c>
    </row>
    <row r="104" spans="1:28" x14ac:dyDescent="0.25">
      <c r="A104" s="223"/>
      <c r="B104" s="764"/>
      <c r="C104" s="739"/>
      <c r="D104" s="692"/>
      <c r="E104" s="689"/>
      <c r="F104" s="692"/>
      <c r="G104" s="689"/>
      <c r="H104" s="724"/>
      <c r="I104" s="696"/>
      <c r="J104" s="708"/>
      <c r="K104" s="696"/>
      <c r="L104" s="708"/>
      <c r="M104" s="696"/>
      <c r="N104" s="712"/>
      <c r="O104" s="704"/>
      <c r="P104" s="715"/>
      <c r="Q104" s="660" t="str">
        <f t="shared" si="11"/>
        <v/>
      </c>
      <c r="R104" s="657" t="str">
        <f t="shared" si="12"/>
        <v/>
      </c>
      <c r="S104" s="529" t="str">
        <f t="shared" si="13"/>
        <v/>
      </c>
      <c r="T104" s="95" t="str">
        <f t="shared" si="14"/>
        <v/>
      </c>
      <c r="U104" s="621" t="str">
        <f t="shared" si="17"/>
        <v/>
      </c>
      <c r="V104" s="91" t="str">
        <f t="shared" si="18"/>
        <v/>
      </c>
      <c r="W104" s="106" t="b">
        <f t="shared" si="15"/>
        <v>0</v>
      </c>
      <c r="X104" s="103" t="b">
        <f t="shared" si="16"/>
        <v>0</v>
      </c>
      <c r="Y104" s="634">
        <f t="shared" si="19"/>
        <v>1</v>
      </c>
      <c r="Z104" s="106">
        <f>IF(AND(B104&lt;&gt;"",I104&gt;=an_initial-3),VLOOKUP(Y104,Coef!$E$2:$F$17,2,FALSE),IF(AB104=TRUE,0,Z103))</f>
        <v>0</v>
      </c>
      <c r="AA104" s="651">
        <f>IF(B104&lt;&gt;"",VLOOKUP(Y104,Coef!$E$2:$F$17,2,FALSE),AA103)</f>
        <v>0</v>
      </c>
      <c r="AB104" s="649" t="b">
        <f t="shared" si="20"/>
        <v>0</v>
      </c>
    </row>
    <row r="105" spans="1:28" x14ac:dyDescent="0.25">
      <c r="A105" s="223"/>
      <c r="B105" s="764"/>
      <c r="C105" s="739"/>
      <c r="D105" s="692"/>
      <c r="E105" s="689"/>
      <c r="F105" s="692"/>
      <c r="G105" s="689"/>
      <c r="H105" s="724"/>
      <c r="I105" s="696"/>
      <c r="J105" s="708"/>
      <c r="K105" s="696"/>
      <c r="L105" s="708"/>
      <c r="M105" s="696"/>
      <c r="N105" s="712"/>
      <c r="O105" s="704"/>
      <c r="P105" s="715"/>
      <c r="Q105" s="660" t="str">
        <f t="shared" si="11"/>
        <v/>
      </c>
      <c r="R105" s="657" t="str">
        <f t="shared" si="12"/>
        <v/>
      </c>
      <c r="S105" s="529" t="str">
        <f t="shared" si="13"/>
        <v/>
      </c>
      <c r="T105" s="95" t="str">
        <f t="shared" si="14"/>
        <v/>
      </c>
      <c r="U105" s="621" t="str">
        <f t="shared" si="17"/>
        <v/>
      </c>
      <c r="V105" s="91" t="str">
        <f t="shared" si="18"/>
        <v/>
      </c>
      <c r="W105" s="106" t="b">
        <f t="shared" si="15"/>
        <v>0</v>
      </c>
      <c r="X105" s="103" t="b">
        <f t="shared" si="16"/>
        <v>0</v>
      </c>
      <c r="Y105" s="634">
        <f t="shared" si="19"/>
        <v>1</v>
      </c>
      <c r="Z105" s="106">
        <f>IF(AND(B105&lt;&gt;"",I105&gt;=an_initial-3),VLOOKUP(Y105,Coef!$E$2:$F$17,2,FALSE),IF(AB105=TRUE,0,Z104))</f>
        <v>0</v>
      </c>
      <c r="AA105" s="651">
        <f>IF(B105&lt;&gt;"",VLOOKUP(Y105,Coef!$E$2:$F$17,2,FALSE),AA104)</f>
        <v>0</v>
      </c>
      <c r="AB105" s="649" t="b">
        <f t="shared" si="20"/>
        <v>0</v>
      </c>
    </row>
    <row r="106" spans="1:28" x14ac:dyDescent="0.25">
      <c r="A106" s="223"/>
      <c r="B106" s="764"/>
      <c r="C106" s="739"/>
      <c r="D106" s="692"/>
      <c r="E106" s="689"/>
      <c r="F106" s="692"/>
      <c r="G106" s="689"/>
      <c r="H106" s="724"/>
      <c r="I106" s="696"/>
      <c r="J106" s="708"/>
      <c r="K106" s="696"/>
      <c r="L106" s="708"/>
      <c r="M106" s="696"/>
      <c r="N106" s="712"/>
      <c r="O106" s="704"/>
      <c r="P106" s="715"/>
      <c r="Q106" s="660" t="str">
        <f t="shared" si="11"/>
        <v/>
      </c>
      <c r="R106" s="657" t="str">
        <f t="shared" si="12"/>
        <v/>
      </c>
      <c r="S106" s="529" t="str">
        <f t="shared" si="13"/>
        <v/>
      </c>
      <c r="T106" s="95" t="str">
        <f t="shared" si="14"/>
        <v/>
      </c>
      <c r="U106" s="621" t="str">
        <f t="shared" si="17"/>
        <v/>
      </c>
      <c r="V106" s="91" t="str">
        <f t="shared" si="18"/>
        <v/>
      </c>
      <c r="W106" s="106" t="b">
        <f t="shared" si="15"/>
        <v>0</v>
      </c>
      <c r="X106" s="103" t="b">
        <f t="shared" si="16"/>
        <v>0</v>
      </c>
      <c r="Y106" s="634">
        <f t="shared" si="19"/>
        <v>1</v>
      </c>
      <c r="Z106" s="106">
        <f>IF(AND(B106&lt;&gt;"",I106&gt;=an_initial-3),VLOOKUP(Y106,Coef!$E$2:$F$17,2,FALSE),IF(AB106=TRUE,0,Z105))</f>
        <v>0</v>
      </c>
      <c r="AA106" s="651">
        <f>IF(B106&lt;&gt;"",VLOOKUP(Y106,Coef!$E$2:$F$17,2,FALSE),AA105)</f>
        <v>0</v>
      </c>
      <c r="AB106" s="649" t="b">
        <f t="shared" si="20"/>
        <v>0</v>
      </c>
    </row>
    <row r="107" spans="1:28" x14ac:dyDescent="0.25">
      <c r="A107" s="223"/>
      <c r="B107" s="764"/>
      <c r="C107" s="739"/>
      <c r="D107" s="692"/>
      <c r="E107" s="689"/>
      <c r="F107" s="692"/>
      <c r="G107" s="689"/>
      <c r="H107" s="724"/>
      <c r="I107" s="696"/>
      <c r="J107" s="708"/>
      <c r="K107" s="696"/>
      <c r="L107" s="708"/>
      <c r="M107" s="696"/>
      <c r="N107" s="712"/>
      <c r="O107" s="704"/>
      <c r="P107" s="715"/>
      <c r="Q107" s="660" t="str">
        <f t="shared" si="11"/>
        <v/>
      </c>
      <c r="R107" s="657" t="str">
        <f t="shared" si="12"/>
        <v/>
      </c>
      <c r="S107" s="529" t="str">
        <f t="shared" si="13"/>
        <v/>
      </c>
      <c r="T107" s="95" t="str">
        <f t="shared" si="14"/>
        <v/>
      </c>
      <c r="U107" s="621" t="str">
        <f t="shared" si="17"/>
        <v/>
      </c>
      <c r="V107" s="91" t="str">
        <f t="shared" si="18"/>
        <v/>
      </c>
      <c r="W107" s="106" t="b">
        <f t="shared" si="15"/>
        <v>0</v>
      </c>
      <c r="X107" s="103" t="b">
        <f t="shared" si="16"/>
        <v>0</v>
      </c>
      <c r="Y107" s="634">
        <f t="shared" si="19"/>
        <v>1</v>
      </c>
      <c r="Z107" s="106">
        <f>IF(AND(B107&lt;&gt;"",I107&gt;=an_initial-3),VLOOKUP(Y107,Coef!$E$2:$F$17,2,FALSE),IF(AB107=TRUE,0,Z106))</f>
        <v>0</v>
      </c>
      <c r="AA107" s="651">
        <f>IF(B107&lt;&gt;"",VLOOKUP(Y107,Coef!$E$2:$F$17,2,FALSE),AA106)</f>
        <v>0</v>
      </c>
      <c r="AB107" s="649" t="b">
        <f t="shared" si="20"/>
        <v>0</v>
      </c>
    </row>
    <row r="108" spans="1:28" x14ac:dyDescent="0.25">
      <c r="A108" s="223"/>
      <c r="B108" s="764"/>
      <c r="C108" s="739"/>
      <c r="D108" s="692"/>
      <c r="E108" s="689"/>
      <c r="F108" s="692"/>
      <c r="G108" s="689"/>
      <c r="H108" s="724"/>
      <c r="I108" s="696"/>
      <c r="J108" s="708"/>
      <c r="K108" s="696"/>
      <c r="L108" s="708"/>
      <c r="M108" s="696"/>
      <c r="N108" s="712"/>
      <c r="O108" s="704"/>
      <c r="P108" s="715"/>
      <c r="Q108" s="660" t="str">
        <f t="shared" si="11"/>
        <v/>
      </c>
      <c r="R108" s="657" t="str">
        <f t="shared" si="12"/>
        <v/>
      </c>
      <c r="S108" s="529" t="str">
        <f t="shared" si="13"/>
        <v/>
      </c>
      <c r="T108" s="95" t="str">
        <f t="shared" si="14"/>
        <v/>
      </c>
      <c r="U108" s="621" t="str">
        <f t="shared" si="17"/>
        <v/>
      </c>
      <c r="V108" s="91" t="str">
        <f t="shared" si="18"/>
        <v/>
      </c>
      <c r="W108" s="106" t="b">
        <f t="shared" si="15"/>
        <v>0</v>
      </c>
      <c r="X108" s="103" t="b">
        <f t="shared" si="16"/>
        <v>0</v>
      </c>
      <c r="Y108" s="634">
        <f t="shared" si="19"/>
        <v>1</v>
      </c>
      <c r="Z108" s="106">
        <f>IF(AND(B108&lt;&gt;"",I108&gt;=an_initial-3),VLOOKUP(Y108,Coef!$E$2:$F$17,2,FALSE),IF(AB108=TRUE,0,Z107))</f>
        <v>0</v>
      </c>
      <c r="AA108" s="651">
        <f>IF(B108&lt;&gt;"",VLOOKUP(Y108,Coef!$E$2:$F$17,2,FALSE),AA107)</f>
        <v>0</v>
      </c>
      <c r="AB108" s="649" t="b">
        <f t="shared" si="20"/>
        <v>0</v>
      </c>
    </row>
    <row r="109" spans="1:28" x14ac:dyDescent="0.25">
      <c r="A109" s="223"/>
      <c r="B109" s="764"/>
      <c r="C109" s="739"/>
      <c r="D109" s="692"/>
      <c r="E109" s="689"/>
      <c r="F109" s="692"/>
      <c r="G109" s="689"/>
      <c r="H109" s="724"/>
      <c r="I109" s="696"/>
      <c r="J109" s="708"/>
      <c r="K109" s="696"/>
      <c r="L109" s="708"/>
      <c r="M109" s="696"/>
      <c r="N109" s="712"/>
      <c r="O109" s="704"/>
      <c r="P109" s="715"/>
      <c r="Q109" s="660" t="str">
        <f t="shared" si="11"/>
        <v/>
      </c>
      <c r="R109" s="657" t="str">
        <f t="shared" si="12"/>
        <v/>
      </c>
      <c r="S109" s="529" t="str">
        <f t="shared" si="13"/>
        <v/>
      </c>
      <c r="T109" s="95" t="str">
        <f t="shared" si="14"/>
        <v/>
      </c>
      <c r="U109" s="621" t="str">
        <f t="shared" si="17"/>
        <v/>
      </c>
      <c r="V109" s="91" t="str">
        <f t="shared" si="18"/>
        <v/>
      </c>
      <c r="W109" s="106" t="b">
        <f t="shared" si="15"/>
        <v>0</v>
      </c>
      <c r="X109" s="103" t="b">
        <f t="shared" si="16"/>
        <v>0</v>
      </c>
      <c r="Y109" s="634">
        <f t="shared" si="19"/>
        <v>1</v>
      </c>
      <c r="Z109" s="106">
        <f>IF(AND(B109&lt;&gt;"",I109&gt;=an_initial-3),VLOOKUP(Y109,Coef!$E$2:$F$17,2,FALSE),IF(AB109=TRUE,0,Z108))</f>
        <v>0</v>
      </c>
      <c r="AA109" s="651">
        <f>IF(B109&lt;&gt;"",VLOOKUP(Y109,Coef!$E$2:$F$17,2,FALSE),AA108)</f>
        <v>0</v>
      </c>
      <c r="AB109" s="649" t="b">
        <f t="shared" si="20"/>
        <v>0</v>
      </c>
    </row>
    <row r="110" spans="1:28" x14ac:dyDescent="0.25">
      <c r="A110" s="223"/>
      <c r="B110" s="764"/>
      <c r="C110" s="739"/>
      <c r="D110" s="692"/>
      <c r="E110" s="689"/>
      <c r="F110" s="692"/>
      <c r="G110" s="689"/>
      <c r="H110" s="724"/>
      <c r="I110" s="696"/>
      <c r="J110" s="708"/>
      <c r="K110" s="696"/>
      <c r="L110" s="708"/>
      <c r="M110" s="696"/>
      <c r="N110" s="712"/>
      <c r="O110" s="704"/>
      <c r="P110" s="715"/>
      <c r="Q110" s="660" t="str">
        <f t="shared" si="11"/>
        <v/>
      </c>
      <c r="R110" s="657" t="str">
        <f t="shared" si="12"/>
        <v/>
      </c>
      <c r="S110" s="529" t="str">
        <f t="shared" si="13"/>
        <v/>
      </c>
      <c r="T110" s="95" t="str">
        <f t="shared" si="14"/>
        <v/>
      </c>
      <c r="U110" s="621" t="str">
        <f t="shared" si="17"/>
        <v/>
      </c>
      <c r="V110" s="91" t="str">
        <f t="shared" si="18"/>
        <v/>
      </c>
      <c r="W110" s="106" t="b">
        <f t="shared" si="15"/>
        <v>0</v>
      </c>
      <c r="X110" s="103" t="b">
        <f t="shared" si="16"/>
        <v>0</v>
      </c>
      <c r="Y110" s="634">
        <f t="shared" si="19"/>
        <v>1</v>
      </c>
      <c r="Z110" s="106">
        <f>IF(AND(B110&lt;&gt;"",I110&gt;=an_initial-3),VLOOKUP(Y110,Coef!$E$2:$F$17,2,FALSE),IF(AB110=TRUE,0,Z109))</f>
        <v>0</v>
      </c>
      <c r="AA110" s="651">
        <f>IF(B110&lt;&gt;"",VLOOKUP(Y110,Coef!$E$2:$F$17,2,FALSE),AA109)</f>
        <v>0</v>
      </c>
      <c r="AB110" s="649" t="b">
        <f t="shared" si="20"/>
        <v>0</v>
      </c>
    </row>
    <row r="111" spans="1:28" x14ac:dyDescent="0.25">
      <c r="A111" s="223"/>
      <c r="B111" s="764"/>
      <c r="C111" s="739"/>
      <c r="D111" s="692"/>
      <c r="E111" s="689"/>
      <c r="F111" s="692"/>
      <c r="G111" s="689"/>
      <c r="H111" s="724"/>
      <c r="I111" s="696"/>
      <c r="J111" s="708"/>
      <c r="K111" s="696"/>
      <c r="L111" s="708"/>
      <c r="M111" s="696"/>
      <c r="N111" s="712"/>
      <c r="O111" s="704"/>
      <c r="P111" s="715"/>
      <c r="Q111" s="660" t="str">
        <f t="shared" si="11"/>
        <v/>
      </c>
      <c r="R111" s="657" t="str">
        <f t="shared" si="12"/>
        <v/>
      </c>
      <c r="S111" s="529" t="str">
        <f t="shared" si="13"/>
        <v/>
      </c>
      <c r="T111" s="95" t="str">
        <f t="shared" si="14"/>
        <v/>
      </c>
      <c r="U111" s="621" t="str">
        <f t="shared" si="17"/>
        <v/>
      </c>
      <c r="V111" s="91" t="str">
        <f t="shared" si="18"/>
        <v/>
      </c>
      <c r="W111" s="106" t="b">
        <f t="shared" si="15"/>
        <v>0</v>
      </c>
      <c r="X111" s="103" t="b">
        <f t="shared" si="16"/>
        <v>0</v>
      </c>
      <c r="Y111" s="634">
        <f t="shared" si="19"/>
        <v>1</v>
      </c>
      <c r="Z111" s="106">
        <f>IF(AND(B111&lt;&gt;"",I111&gt;=an_initial-3),VLOOKUP(Y111,Coef!$E$2:$F$17,2,FALSE),IF(AB111=TRUE,0,Z110))</f>
        <v>0</v>
      </c>
      <c r="AA111" s="651">
        <f>IF(B111&lt;&gt;"",VLOOKUP(Y111,Coef!$E$2:$F$17,2,FALSE),AA110)</f>
        <v>0</v>
      </c>
      <c r="AB111" s="649" t="b">
        <f t="shared" si="20"/>
        <v>0</v>
      </c>
    </row>
    <row r="112" spans="1:28" x14ac:dyDescent="0.25">
      <c r="A112" s="223"/>
      <c r="B112" s="764"/>
      <c r="C112" s="739"/>
      <c r="D112" s="692"/>
      <c r="E112" s="689"/>
      <c r="F112" s="692"/>
      <c r="G112" s="689"/>
      <c r="H112" s="724"/>
      <c r="I112" s="696"/>
      <c r="J112" s="708"/>
      <c r="K112" s="696"/>
      <c r="L112" s="708"/>
      <c r="M112" s="696"/>
      <c r="N112" s="712"/>
      <c r="O112" s="704"/>
      <c r="P112" s="715"/>
      <c r="Q112" s="660" t="str">
        <f t="shared" si="11"/>
        <v/>
      </c>
      <c r="R112" s="657" t="str">
        <f t="shared" si="12"/>
        <v/>
      </c>
      <c r="S112" s="529" t="str">
        <f t="shared" si="13"/>
        <v/>
      </c>
      <c r="T112" s="95" t="str">
        <f t="shared" si="14"/>
        <v/>
      </c>
      <c r="U112" s="621" t="str">
        <f t="shared" si="17"/>
        <v/>
      </c>
      <c r="V112" s="91" t="str">
        <f t="shared" si="18"/>
        <v/>
      </c>
      <c r="W112" s="106" t="b">
        <f t="shared" si="15"/>
        <v>0</v>
      </c>
      <c r="X112" s="103" t="b">
        <f t="shared" si="16"/>
        <v>0</v>
      </c>
      <c r="Y112" s="634">
        <f t="shared" si="19"/>
        <v>1</v>
      </c>
      <c r="Z112" s="106">
        <f>IF(AND(B112&lt;&gt;"",I112&gt;=an_initial-3),VLOOKUP(Y112,Coef!$E$2:$F$17,2,FALSE),IF(AB112=TRUE,0,Z111))</f>
        <v>0</v>
      </c>
      <c r="AA112" s="651">
        <f>IF(B112&lt;&gt;"",VLOOKUP(Y112,Coef!$E$2:$F$17,2,FALSE),AA111)</f>
        <v>0</v>
      </c>
      <c r="AB112" s="649" t="b">
        <f t="shared" si="20"/>
        <v>0</v>
      </c>
    </row>
    <row r="113" spans="1:28" x14ac:dyDescent="0.25">
      <c r="A113" s="223"/>
      <c r="B113" s="764"/>
      <c r="C113" s="739"/>
      <c r="D113" s="692"/>
      <c r="E113" s="689"/>
      <c r="F113" s="692"/>
      <c r="G113" s="689"/>
      <c r="H113" s="724"/>
      <c r="I113" s="696"/>
      <c r="J113" s="708"/>
      <c r="K113" s="696"/>
      <c r="L113" s="708"/>
      <c r="M113" s="696"/>
      <c r="N113" s="712"/>
      <c r="O113" s="704"/>
      <c r="P113" s="715"/>
      <c r="Q113" s="660" t="str">
        <f t="shared" si="11"/>
        <v/>
      </c>
      <c r="R113" s="657" t="str">
        <f t="shared" si="12"/>
        <v/>
      </c>
      <c r="S113" s="529" t="str">
        <f t="shared" si="13"/>
        <v/>
      </c>
      <c r="T113" s="95" t="str">
        <f t="shared" si="14"/>
        <v/>
      </c>
      <c r="U113" s="621" t="str">
        <f t="shared" si="17"/>
        <v/>
      </c>
      <c r="V113" s="91" t="str">
        <f t="shared" si="18"/>
        <v/>
      </c>
      <c r="W113" s="106" t="b">
        <f t="shared" si="15"/>
        <v>0</v>
      </c>
      <c r="X113" s="103" t="b">
        <f t="shared" si="16"/>
        <v>0</v>
      </c>
      <c r="Y113" s="634">
        <f t="shared" si="19"/>
        <v>1</v>
      </c>
      <c r="Z113" s="106">
        <f>IF(AND(B113&lt;&gt;"",I113&gt;=an_initial-3),VLOOKUP(Y113,Coef!$E$2:$F$17,2,FALSE),IF(AB113=TRUE,0,Z112))</f>
        <v>0</v>
      </c>
      <c r="AA113" s="651">
        <f>IF(B113&lt;&gt;"",VLOOKUP(Y113,Coef!$E$2:$F$17,2,FALSE),AA112)</f>
        <v>0</v>
      </c>
      <c r="AB113" s="649" t="b">
        <f t="shared" si="20"/>
        <v>0</v>
      </c>
    </row>
    <row r="114" spans="1:28" x14ac:dyDescent="0.25">
      <c r="A114" s="223"/>
      <c r="B114" s="764"/>
      <c r="C114" s="739"/>
      <c r="D114" s="692"/>
      <c r="E114" s="689"/>
      <c r="F114" s="692"/>
      <c r="G114" s="689"/>
      <c r="H114" s="724"/>
      <c r="I114" s="696"/>
      <c r="J114" s="708"/>
      <c r="K114" s="696"/>
      <c r="L114" s="708"/>
      <c r="M114" s="696"/>
      <c r="N114" s="712"/>
      <c r="O114" s="704"/>
      <c r="P114" s="715"/>
      <c r="Q114" s="660" t="str">
        <f t="shared" si="11"/>
        <v/>
      </c>
      <c r="R114" s="657" t="str">
        <f t="shared" si="12"/>
        <v/>
      </c>
      <c r="S114" s="529" t="str">
        <f t="shared" si="13"/>
        <v/>
      </c>
      <c r="T114" s="95" t="str">
        <f t="shared" si="14"/>
        <v/>
      </c>
      <c r="U114" s="621" t="str">
        <f t="shared" si="17"/>
        <v/>
      </c>
      <c r="V114" s="91" t="str">
        <f t="shared" si="18"/>
        <v/>
      </c>
      <c r="W114" s="106" t="b">
        <f t="shared" si="15"/>
        <v>0</v>
      </c>
      <c r="X114" s="103" t="b">
        <f t="shared" si="16"/>
        <v>0</v>
      </c>
      <c r="Y114" s="634">
        <f t="shared" si="19"/>
        <v>1</v>
      </c>
      <c r="Z114" s="106">
        <f>IF(AND(B114&lt;&gt;"",I114&gt;=an_initial-3),VLOOKUP(Y114,Coef!$E$2:$F$17,2,FALSE),IF(AB114=TRUE,0,Z113))</f>
        <v>0</v>
      </c>
      <c r="AA114" s="651">
        <f>IF(B114&lt;&gt;"",VLOOKUP(Y114,Coef!$E$2:$F$17,2,FALSE),AA113)</f>
        <v>0</v>
      </c>
      <c r="AB114" s="649" t="b">
        <f t="shared" si="20"/>
        <v>0</v>
      </c>
    </row>
    <row r="115" spans="1:28" x14ac:dyDescent="0.25">
      <c r="A115" s="223"/>
      <c r="B115" s="764"/>
      <c r="C115" s="739"/>
      <c r="D115" s="692"/>
      <c r="E115" s="689"/>
      <c r="F115" s="692"/>
      <c r="G115" s="689"/>
      <c r="H115" s="724"/>
      <c r="I115" s="696"/>
      <c r="J115" s="708"/>
      <c r="K115" s="696"/>
      <c r="L115" s="708"/>
      <c r="M115" s="696"/>
      <c r="N115" s="712"/>
      <c r="O115" s="704"/>
      <c r="P115" s="715"/>
      <c r="Q115" s="660" t="str">
        <f t="shared" si="11"/>
        <v/>
      </c>
      <c r="R115" s="657" t="str">
        <f t="shared" si="12"/>
        <v/>
      </c>
      <c r="S115" s="529" t="str">
        <f t="shared" si="13"/>
        <v/>
      </c>
      <c r="T115" s="95" t="str">
        <f t="shared" si="14"/>
        <v/>
      </c>
      <c r="U115" s="621" t="str">
        <f t="shared" si="17"/>
        <v/>
      </c>
      <c r="V115" s="91" t="str">
        <f t="shared" si="18"/>
        <v/>
      </c>
      <c r="W115" s="106" t="b">
        <f t="shared" si="15"/>
        <v>0</v>
      </c>
      <c r="X115" s="103" t="b">
        <f t="shared" si="16"/>
        <v>0</v>
      </c>
      <c r="Y115" s="634">
        <f t="shared" si="19"/>
        <v>1</v>
      </c>
      <c r="Z115" s="106">
        <f>IF(AND(B115&lt;&gt;"",I115&gt;=an_initial-3),VLOOKUP(Y115,Coef!$E$2:$F$17,2,FALSE),IF(AB115=TRUE,0,Z114))</f>
        <v>0</v>
      </c>
      <c r="AA115" s="651">
        <f>IF(B115&lt;&gt;"",VLOOKUP(Y115,Coef!$E$2:$F$17,2,FALSE),AA114)</f>
        <v>0</v>
      </c>
      <c r="AB115" s="649" t="b">
        <f t="shared" si="20"/>
        <v>0</v>
      </c>
    </row>
    <row r="116" spans="1:28" x14ac:dyDescent="0.25">
      <c r="A116" s="223"/>
      <c r="B116" s="764"/>
      <c r="C116" s="739"/>
      <c r="D116" s="692"/>
      <c r="E116" s="689"/>
      <c r="F116" s="692"/>
      <c r="G116" s="689"/>
      <c r="H116" s="724"/>
      <c r="I116" s="696"/>
      <c r="J116" s="708"/>
      <c r="K116" s="696"/>
      <c r="L116" s="708"/>
      <c r="M116" s="696"/>
      <c r="N116" s="712"/>
      <c r="O116" s="704"/>
      <c r="P116" s="715"/>
      <c r="Q116" s="660" t="str">
        <f t="shared" si="11"/>
        <v/>
      </c>
      <c r="R116" s="657" t="str">
        <f t="shared" si="12"/>
        <v/>
      </c>
      <c r="S116" s="529" t="str">
        <f t="shared" si="13"/>
        <v/>
      </c>
      <c r="T116" s="95" t="str">
        <f t="shared" si="14"/>
        <v/>
      </c>
      <c r="U116" s="621" t="str">
        <f t="shared" si="17"/>
        <v/>
      </c>
      <c r="V116" s="91" t="str">
        <f t="shared" si="18"/>
        <v/>
      </c>
      <c r="W116" s="106" t="b">
        <f t="shared" si="15"/>
        <v>0</v>
      </c>
      <c r="X116" s="103" t="b">
        <f t="shared" si="16"/>
        <v>0</v>
      </c>
      <c r="Y116" s="634">
        <f t="shared" si="19"/>
        <v>1</v>
      </c>
      <c r="Z116" s="106">
        <f>IF(AND(B116&lt;&gt;"",I116&gt;=an_initial-3),VLOOKUP(Y116,Coef!$E$2:$F$17,2,FALSE),IF(AB116=TRUE,0,Z115))</f>
        <v>0</v>
      </c>
      <c r="AA116" s="651">
        <f>IF(B116&lt;&gt;"",VLOOKUP(Y116,Coef!$E$2:$F$17,2,FALSE),AA115)</f>
        <v>0</v>
      </c>
      <c r="AB116" s="649" t="b">
        <f t="shared" si="20"/>
        <v>0</v>
      </c>
    </row>
    <row r="117" spans="1:28" x14ac:dyDescent="0.25">
      <c r="A117" s="223"/>
      <c r="B117" s="764"/>
      <c r="C117" s="739"/>
      <c r="D117" s="692"/>
      <c r="E117" s="689"/>
      <c r="F117" s="692"/>
      <c r="G117" s="689"/>
      <c r="H117" s="724"/>
      <c r="I117" s="696"/>
      <c r="J117" s="708"/>
      <c r="K117" s="696"/>
      <c r="L117" s="708"/>
      <c r="M117" s="696"/>
      <c r="N117" s="712"/>
      <c r="O117" s="704"/>
      <c r="P117" s="715"/>
      <c r="Q117" s="660" t="str">
        <f t="shared" si="11"/>
        <v/>
      </c>
      <c r="R117" s="657" t="str">
        <f t="shared" si="12"/>
        <v/>
      </c>
      <c r="S117" s="529" t="str">
        <f t="shared" si="13"/>
        <v/>
      </c>
      <c r="T117" s="95" t="str">
        <f t="shared" si="14"/>
        <v/>
      </c>
      <c r="U117" s="621" t="str">
        <f t="shared" si="17"/>
        <v/>
      </c>
      <c r="V117" s="91" t="str">
        <f t="shared" si="18"/>
        <v/>
      </c>
      <c r="W117" s="106" t="b">
        <f t="shared" si="15"/>
        <v>0</v>
      </c>
      <c r="X117" s="103" t="b">
        <f t="shared" si="16"/>
        <v>0</v>
      </c>
      <c r="Y117" s="634">
        <f t="shared" si="19"/>
        <v>1</v>
      </c>
      <c r="Z117" s="106">
        <f>IF(AND(B117&lt;&gt;"",I117&gt;=an_initial-3),VLOOKUP(Y117,Coef!$E$2:$F$17,2,FALSE),IF(AB117=TRUE,0,Z116))</f>
        <v>0</v>
      </c>
      <c r="AA117" s="651">
        <f>IF(B117&lt;&gt;"",VLOOKUP(Y117,Coef!$E$2:$F$17,2,FALSE),AA116)</f>
        <v>0</v>
      </c>
      <c r="AB117" s="649" t="b">
        <f t="shared" si="20"/>
        <v>0</v>
      </c>
    </row>
    <row r="118" spans="1:28" x14ac:dyDescent="0.25">
      <c r="A118" s="223"/>
      <c r="B118" s="764"/>
      <c r="C118" s="739"/>
      <c r="D118" s="692"/>
      <c r="E118" s="689"/>
      <c r="F118" s="692"/>
      <c r="G118" s="689"/>
      <c r="H118" s="724"/>
      <c r="I118" s="696"/>
      <c r="J118" s="708"/>
      <c r="K118" s="696"/>
      <c r="L118" s="708"/>
      <c r="M118" s="696"/>
      <c r="N118" s="712"/>
      <c r="O118" s="704"/>
      <c r="P118" s="715"/>
      <c r="Q118" s="660" t="str">
        <f t="shared" si="11"/>
        <v/>
      </c>
      <c r="R118" s="657" t="str">
        <f t="shared" si="12"/>
        <v/>
      </c>
      <c r="S118" s="529" t="str">
        <f t="shared" si="13"/>
        <v/>
      </c>
      <c r="T118" s="95" t="str">
        <f t="shared" si="14"/>
        <v/>
      </c>
      <c r="U118" s="621" t="str">
        <f t="shared" si="17"/>
        <v/>
      </c>
      <c r="V118" s="91" t="str">
        <f t="shared" si="18"/>
        <v/>
      </c>
      <c r="W118" s="106" t="b">
        <f t="shared" si="15"/>
        <v>0</v>
      </c>
      <c r="X118" s="103" t="b">
        <f t="shared" si="16"/>
        <v>0</v>
      </c>
      <c r="Y118" s="634">
        <f t="shared" si="19"/>
        <v>1</v>
      </c>
      <c r="Z118" s="106">
        <f>IF(AND(B118&lt;&gt;"",I118&gt;=an_initial-3),VLOOKUP(Y118,Coef!$E$2:$F$17,2,FALSE),IF(AB118=TRUE,0,Z117))</f>
        <v>0</v>
      </c>
      <c r="AA118" s="651">
        <f>IF(B118&lt;&gt;"",VLOOKUP(Y118,Coef!$E$2:$F$17,2,FALSE),AA117)</f>
        <v>0</v>
      </c>
      <c r="AB118" s="649" t="b">
        <f t="shared" si="20"/>
        <v>0</v>
      </c>
    </row>
    <row r="119" spans="1:28" x14ac:dyDescent="0.25">
      <c r="A119" s="223"/>
      <c r="B119" s="764"/>
      <c r="C119" s="739"/>
      <c r="D119" s="692"/>
      <c r="E119" s="689"/>
      <c r="F119" s="692"/>
      <c r="G119" s="689"/>
      <c r="H119" s="724"/>
      <c r="I119" s="696"/>
      <c r="J119" s="708"/>
      <c r="K119" s="696"/>
      <c r="L119" s="708"/>
      <c r="M119" s="696"/>
      <c r="N119" s="712"/>
      <c r="O119" s="704"/>
      <c r="P119" s="715"/>
      <c r="Q119" s="660" t="str">
        <f t="shared" si="11"/>
        <v/>
      </c>
      <c r="R119" s="657" t="str">
        <f t="shared" si="12"/>
        <v/>
      </c>
      <c r="S119" s="529" t="str">
        <f t="shared" si="13"/>
        <v/>
      </c>
      <c r="T119" s="95" t="str">
        <f t="shared" si="14"/>
        <v/>
      </c>
      <c r="U119" s="621" t="str">
        <f t="shared" si="17"/>
        <v/>
      </c>
      <c r="V119" s="91" t="str">
        <f t="shared" si="18"/>
        <v/>
      </c>
      <c r="W119" s="106" t="b">
        <f t="shared" si="15"/>
        <v>0</v>
      </c>
      <c r="X119" s="103" t="b">
        <f t="shared" si="16"/>
        <v>0</v>
      </c>
      <c r="Y119" s="634">
        <f t="shared" si="19"/>
        <v>1</v>
      </c>
      <c r="Z119" s="106">
        <f>IF(AND(B119&lt;&gt;"",I119&gt;=an_initial-3),VLOOKUP(Y119,Coef!$E$2:$F$17,2,FALSE),IF(AB119=TRUE,0,Z118))</f>
        <v>0</v>
      </c>
      <c r="AA119" s="651">
        <f>IF(B119&lt;&gt;"",VLOOKUP(Y119,Coef!$E$2:$F$17,2,FALSE),AA118)</f>
        <v>0</v>
      </c>
      <c r="AB119" s="649" t="b">
        <f t="shared" si="20"/>
        <v>0</v>
      </c>
    </row>
    <row r="120" spans="1:28" x14ac:dyDescent="0.25">
      <c r="A120" s="223"/>
      <c r="B120" s="764"/>
      <c r="C120" s="739"/>
      <c r="D120" s="692"/>
      <c r="E120" s="689"/>
      <c r="F120" s="692"/>
      <c r="G120" s="689"/>
      <c r="H120" s="724"/>
      <c r="I120" s="696"/>
      <c r="J120" s="708"/>
      <c r="K120" s="696"/>
      <c r="L120" s="708"/>
      <c r="M120" s="696"/>
      <c r="N120" s="712"/>
      <c r="O120" s="704"/>
      <c r="P120" s="715"/>
      <c r="Q120" s="660" t="str">
        <f t="shared" si="11"/>
        <v/>
      </c>
      <c r="R120" s="657" t="str">
        <f t="shared" si="12"/>
        <v/>
      </c>
      <c r="S120" s="529" t="str">
        <f t="shared" si="13"/>
        <v/>
      </c>
      <c r="T120" s="95" t="str">
        <f t="shared" si="14"/>
        <v/>
      </c>
      <c r="U120" s="621" t="str">
        <f t="shared" si="17"/>
        <v/>
      </c>
      <c r="V120" s="91" t="str">
        <f t="shared" si="18"/>
        <v/>
      </c>
      <c r="W120" s="106" t="b">
        <f t="shared" si="15"/>
        <v>0</v>
      </c>
      <c r="X120" s="103" t="b">
        <f t="shared" si="16"/>
        <v>0</v>
      </c>
      <c r="Y120" s="634">
        <f t="shared" si="19"/>
        <v>1</v>
      </c>
      <c r="Z120" s="106">
        <f>IF(AND(B120&lt;&gt;"",I120&gt;=an_initial-3),VLOOKUP(Y120,Coef!$E$2:$F$17,2,FALSE),IF(AB120=TRUE,0,Z119))</f>
        <v>0</v>
      </c>
      <c r="AA120" s="651">
        <f>IF(B120&lt;&gt;"",VLOOKUP(Y120,Coef!$E$2:$F$17,2,FALSE),AA119)</f>
        <v>0</v>
      </c>
      <c r="AB120" s="649" t="b">
        <f t="shared" si="20"/>
        <v>0</v>
      </c>
    </row>
    <row r="121" spans="1:28" x14ac:dyDescent="0.25">
      <c r="A121" s="223"/>
      <c r="B121" s="764"/>
      <c r="C121" s="739"/>
      <c r="D121" s="692"/>
      <c r="E121" s="689"/>
      <c r="F121" s="692"/>
      <c r="G121" s="689"/>
      <c r="H121" s="724"/>
      <c r="I121" s="696"/>
      <c r="J121" s="708"/>
      <c r="K121" s="696"/>
      <c r="L121" s="708"/>
      <c r="M121" s="696"/>
      <c r="N121" s="712"/>
      <c r="O121" s="704"/>
      <c r="P121" s="715"/>
      <c r="Q121" s="660" t="str">
        <f t="shared" si="11"/>
        <v/>
      </c>
      <c r="R121" s="657" t="str">
        <f t="shared" si="12"/>
        <v/>
      </c>
      <c r="S121" s="529" t="str">
        <f t="shared" si="13"/>
        <v/>
      </c>
      <c r="T121" s="95" t="str">
        <f t="shared" si="14"/>
        <v/>
      </c>
      <c r="U121" s="621" t="str">
        <f t="shared" si="17"/>
        <v/>
      </c>
      <c r="V121" s="91" t="str">
        <f t="shared" si="18"/>
        <v/>
      </c>
      <c r="W121" s="106" t="b">
        <f t="shared" si="15"/>
        <v>0</v>
      </c>
      <c r="X121" s="103" t="b">
        <f t="shared" si="16"/>
        <v>0</v>
      </c>
      <c r="Y121" s="634">
        <f t="shared" si="19"/>
        <v>1</v>
      </c>
      <c r="Z121" s="106">
        <f>IF(AND(B121&lt;&gt;"",I121&gt;=an_initial-3),VLOOKUP(Y121,Coef!$E$2:$F$17,2,FALSE),IF(AB121=TRUE,0,Z120))</f>
        <v>0</v>
      </c>
      <c r="AA121" s="651">
        <f>IF(B121&lt;&gt;"",VLOOKUP(Y121,Coef!$E$2:$F$17,2,FALSE),AA120)</f>
        <v>0</v>
      </c>
      <c r="AB121" s="649" t="b">
        <f t="shared" si="20"/>
        <v>0</v>
      </c>
    </row>
    <row r="122" spans="1:28" x14ac:dyDescent="0.25">
      <c r="A122" s="223"/>
      <c r="B122" s="764"/>
      <c r="C122" s="739"/>
      <c r="D122" s="692"/>
      <c r="E122" s="689"/>
      <c r="F122" s="692"/>
      <c r="G122" s="689"/>
      <c r="H122" s="724"/>
      <c r="I122" s="696"/>
      <c r="J122" s="708"/>
      <c r="K122" s="696"/>
      <c r="L122" s="708"/>
      <c r="M122" s="696"/>
      <c r="N122" s="712"/>
      <c r="O122" s="704"/>
      <c r="P122" s="715"/>
      <c r="Q122" s="660" t="str">
        <f t="shared" si="11"/>
        <v/>
      </c>
      <c r="R122" s="657" t="str">
        <f t="shared" si="12"/>
        <v/>
      </c>
      <c r="S122" s="529" t="str">
        <f t="shared" si="13"/>
        <v/>
      </c>
      <c r="T122" s="95" t="str">
        <f t="shared" si="14"/>
        <v/>
      </c>
      <c r="U122" s="621" t="str">
        <f t="shared" si="17"/>
        <v/>
      </c>
      <c r="V122" s="91" t="str">
        <f t="shared" si="18"/>
        <v/>
      </c>
      <c r="W122" s="106" t="b">
        <f t="shared" si="15"/>
        <v>0</v>
      </c>
      <c r="X122" s="103" t="b">
        <f t="shared" si="16"/>
        <v>0</v>
      </c>
      <c r="Y122" s="634">
        <f t="shared" si="19"/>
        <v>1</v>
      </c>
      <c r="Z122" s="106">
        <f>IF(AND(B122&lt;&gt;"",I122&gt;=an_initial-3),VLOOKUP(Y122,Coef!$E$2:$F$17,2,FALSE),IF(AB122=TRUE,0,Z121))</f>
        <v>0</v>
      </c>
      <c r="AA122" s="651">
        <f>IF(B122&lt;&gt;"",VLOOKUP(Y122,Coef!$E$2:$F$17,2,FALSE),AA121)</f>
        <v>0</v>
      </c>
      <c r="AB122" s="649" t="b">
        <f t="shared" si="20"/>
        <v>0</v>
      </c>
    </row>
    <row r="123" spans="1:28" x14ac:dyDescent="0.25">
      <c r="A123" s="223"/>
      <c r="B123" s="764"/>
      <c r="C123" s="739"/>
      <c r="D123" s="692"/>
      <c r="E123" s="689"/>
      <c r="F123" s="692"/>
      <c r="G123" s="689"/>
      <c r="H123" s="724"/>
      <c r="I123" s="696"/>
      <c r="J123" s="708"/>
      <c r="K123" s="696"/>
      <c r="L123" s="708"/>
      <c r="M123" s="696"/>
      <c r="N123" s="712"/>
      <c r="O123" s="704"/>
      <c r="P123" s="715"/>
      <c r="Q123" s="660" t="str">
        <f t="shared" si="11"/>
        <v/>
      </c>
      <c r="R123" s="657" t="str">
        <f t="shared" si="12"/>
        <v/>
      </c>
      <c r="S123" s="529" t="str">
        <f t="shared" si="13"/>
        <v/>
      </c>
      <c r="T123" s="95" t="str">
        <f t="shared" si="14"/>
        <v/>
      </c>
      <c r="U123" s="621" t="str">
        <f t="shared" si="17"/>
        <v/>
      </c>
      <c r="V123" s="91" t="str">
        <f t="shared" si="18"/>
        <v/>
      </c>
      <c r="W123" s="106" t="b">
        <f t="shared" si="15"/>
        <v>0</v>
      </c>
      <c r="X123" s="103" t="b">
        <f t="shared" si="16"/>
        <v>0</v>
      </c>
      <c r="Y123" s="634">
        <f t="shared" si="19"/>
        <v>1</v>
      </c>
      <c r="Z123" s="106">
        <f>IF(AND(B123&lt;&gt;"",I123&gt;=an_initial-3),VLOOKUP(Y123,Coef!$E$2:$F$17,2,FALSE),IF(AB123=TRUE,0,Z122))</f>
        <v>0</v>
      </c>
      <c r="AA123" s="651">
        <f>IF(B123&lt;&gt;"",VLOOKUP(Y123,Coef!$E$2:$F$17,2,FALSE),AA122)</f>
        <v>0</v>
      </c>
      <c r="AB123" s="649" t="b">
        <f t="shared" si="20"/>
        <v>0</v>
      </c>
    </row>
    <row r="124" spans="1:28" x14ac:dyDescent="0.25">
      <c r="A124" s="223"/>
      <c r="B124" s="764"/>
      <c r="C124" s="739"/>
      <c r="D124" s="692"/>
      <c r="E124" s="689"/>
      <c r="F124" s="692"/>
      <c r="G124" s="689"/>
      <c r="H124" s="724"/>
      <c r="I124" s="696"/>
      <c r="J124" s="708"/>
      <c r="K124" s="696"/>
      <c r="L124" s="708"/>
      <c r="M124" s="696"/>
      <c r="N124" s="712"/>
      <c r="O124" s="704"/>
      <c r="P124" s="715"/>
      <c r="Q124" s="660" t="str">
        <f t="shared" si="11"/>
        <v/>
      </c>
      <c r="R124" s="657" t="str">
        <f t="shared" si="12"/>
        <v/>
      </c>
      <c r="S124" s="529" t="str">
        <f t="shared" si="13"/>
        <v/>
      </c>
      <c r="T124" s="95" t="str">
        <f t="shared" si="14"/>
        <v/>
      </c>
      <c r="U124" s="621" t="str">
        <f t="shared" si="17"/>
        <v/>
      </c>
      <c r="V124" s="91" t="str">
        <f t="shared" si="18"/>
        <v/>
      </c>
      <c r="W124" s="106" t="b">
        <f t="shared" si="15"/>
        <v>0</v>
      </c>
      <c r="X124" s="103" t="b">
        <f t="shared" si="16"/>
        <v>0</v>
      </c>
      <c r="Y124" s="634">
        <f t="shared" si="19"/>
        <v>1</v>
      </c>
      <c r="Z124" s="106">
        <f>IF(AND(B124&lt;&gt;"",I124&gt;=an_initial-3),VLOOKUP(Y124,Coef!$E$2:$F$17,2,FALSE),IF(AB124=TRUE,0,Z123))</f>
        <v>0</v>
      </c>
      <c r="AA124" s="651">
        <f>IF(B124&lt;&gt;"",VLOOKUP(Y124,Coef!$E$2:$F$17,2,FALSE),AA123)</f>
        <v>0</v>
      </c>
      <c r="AB124" s="649" t="b">
        <f t="shared" si="20"/>
        <v>0</v>
      </c>
    </row>
    <row r="125" spans="1:28" x14ac:dyDescent="0.25">
      <c r="A125" s="223"/>
      <c r="B125" s="764"/>
      <c r="C125" s="739"/>
      <c r="D125" s="692"/>
      <c r="E125" s="689"/>
      <c r="F125" s="692"/>
      <c r="G125" s="689"/>
      <c r="H125" s="724"/>
      <c r="I125" s="696"/>
      <c r="J125" s="708"/>
      <c r="K125" s="696"/>
      <c r="L125" s="708"/>
      <c r="M125" s="696"/>
      <c r="N125" s="712"/>
      <c r="O125" s="704"/>
      <c r="P125" s="715"/>
      <c r="Q125" s="660" t="str">
        <f t="shared" si="11"/>
        <v/>
      </c>
      <c r="R125" s="657" t="str">
        <f t="shared" si="12"/>
        <v/>
      </c>
      <c r="S125" s="529" t="str">
        <f t="shared" si="13"/>
        <v/>
      </c>
      <c r="T125" s="95" t="str">
        <f t="shared" si="14"/>
        <v/>
      </c>
      <c r="U125" s="621" t="str">
        <f t="shared" si="17"/>
        <v/>
      </c>
      <c r="V125" s="91" t="str">
        <f t="shared" si="18"/>
        <v/>
      </c>
      <c r="W125" s="106" t="b">
        <f t="shared" si="15"/>
        <v>0</v>
      </c>
      <c r="X125" s="103" t="b">
        <f t="shared" si="16"/>
        <v>0</v>
      </c>
      <c r="Y125" s="634">
        <f t="shared" si="19"/>
        <v>1</v>
      </c>
      <c r="Z125" s="106">
        <f>IF(AND(B125&lt;&gt;"",I125&gt;=an_initial-3),VLOOKUP(Y125,Coef!$E$2:$F$17,2,FALSE),IF(AB125=TRUE,0,Z124))</f>
        <v>0</v>
      </c>
      <c r="AA125" s="651">
        <f>IF(B125&lt;&gt;"",VLOOKUP(Y125,Coef!$E$2:$F$17,2,FALSE),AA124)</f>
        <v>0</v>
      </c>
      <c r="AB125" s="649" t="b">
        <f t="shared" si="20"/>
        <v>0</v>
      </c>
    </row>
    <row r="126" spans="1:28" x14ac:dyDescent="0.25">
      <c r="A126" s="223"/>
      <c r="B126" s="764"/>
      <c r="C126" s="739"/>
      <c r="D126" s="692"/>
      <c r="E126" s="689"/>
      <c r="F126" s="692"/>
      <c r="G126" s="689"/>
      <c r="H126" s="724"/>
      <c r="I126" s="696"/>
      <c r="J126" s="708"/>
      <c r="K126" s="696"/>
      <c r="L126" s="708"/>
      <c r="M126" s="696"/>
      <c r="N126" s="712"/>
      <c r="O126" s="704"/>
      <c r="P126" s="715"/>
      <c r="Q126" s="660" t="str">
        <f t="shared" si="11"/>
        <v/>
      </c>
      <c r="R126" s="657" t="str">
        <f t="shared" si="12"/>
        <v/>
      </c>
      <c r="S126" s="529" t="str">
        <f t="shared" si="13"/>
        <v/>
      </c>
      <c r="T126" s="95" t="str">
        <f t="shared" si="14"/>
        <v/>
      </c>
      <c r="U126" s="621" t="str">
        <f t="shared" si="17"/>
        <v/>
      </c>
      <c r="V126" s="91" t="str">
        <f t="shared" si="18"/>
        <v/>
      </c>
      <c r="W126" s="106" t="b">
        <f t="shared" si="15"/>
        <v>0</v>
      </c>
      <c r="X126" s="103" t="b">
        <f t="shared" si="16"/>
        <v>0</v>
      </c>
      <c r="Y126" s="634">
        <f t="shared" si="19"/>
        <v>1</v>
      </c>
      <c r="Z126" s="106">
        <f>IF(AND(B126&lt;&gt;"",I126&gt;=an_initial-3),VLOOKUP(Y126,Coef!$E$2:$F$17,2,FALSE),IF(AB126=TRUE,0,Z125))</f>
        <v>0</v>
      </c>
      <c r="AA126" s="651">
        <f>IF(B126&lt;&gt;"",VLOOKUP(Y126,Coef!$E$2:$F$17,2,FALSE),AA125)</f>
        <v>0</v>
      </c>
      <c r="AB126" s="649" t="b">
        <f t="shared" si="20"/>
        <v>0</v>
      </c>
    </row>
    <row r="127" spans="1:28" x14ac:dyDescent="0.25">
      <c r="A127" s="223"/>
      <c r="B127" s="764"/>
      <c r="C127" s="739"/>
      <c r="D127" s="692"/>
      <c r="E127" s="689"/>
      <c r="F127" s="692"/>
      <c r="G127" s="689"/>
      <c r="H127" s="724"/>
      <c r="I127" s="696"/>
      <c r="J127" s="708"/>
      <c r="K127" s="696"/>
      <c r="L127" s="708"/>
      <c r="M127" s="696"/>
      <c r="N127" s="712"/>
      <c r="O127" s="704"/>
      <c r="P127" s="715"/>
      <c r="Q127" s="660" t="str">
        <f t="shared" si="11"/>
        <v/>
      </c>
      <c r="R127" s="657" t="str">
        <f t="shared" si="12"/>
        <v/>
      </c>
      <c r="S127" s="529" t="str">
        <f t="shared" si="13"/>
        <v/>
      </c>
      <c r="T127" s="95" t="str">
        <f t="shared" si="14"/>
        <v/>
      </c>
      <c r="U127" s="621" t="str">
        <f t="shared" si="17"/>
        <v/>
      </c>
      <c r="V127" s="91" t="str">
        <f t="shared" si="18"/>
        <v/>
      </c>
      <c r="W127" s="106" t="b">
        <f t="shared" si="15"/>
        <v>0</v>
      </c>
      <c r="X127" s="103" t="b">
        <f t="shared" si="16"/>
        <v>0</v>
      </c>
      <c r="Y127" s="634">
        <f t="shared" si="19"/>
        <v>1</v>
      </c>
      <c r="Z127" s="106">
        <f>IF(AND(B127&lt;&gt;"",I127&gt;=an_initial-3),VLOOKUP(Y127,Coef!$E$2:$F$17,2,FALSE),IF(AB127=TRUE,0,Z126))</f>
        <v>0</v>
      </c>
      <c r="AA127" s="651">
        <f>IF(B127&lt;&gt;"",VLOOKUP(Y127,Coef!$E$2:$F$17,2,FALSE),AA126)</f>
        <v>0</v>
      </c>
      <c r="AB127" s="649" t="b">
        <f t="shared" si="20"/>
        <v>0</v>
      </c>
    </row>
    <row r="128" spans="1:28" x14ac:dyDescent="0.25">
      <c r="A128" s="223"/>
      <c r="B128" s="764"/>
      <c r="C128" s="739"/>
      <c r="D128" s="692"/>
      <c r="E128" s="689"/>
      <c r="F128" s="692"/>
      <c r="G128" s="689"/>
      <c r="H128" s="724"/>
      <c r="I128" s="696"/>
      <c r="J128" s="708"/>
      <c r="K128" s="696"/>
      <c r="L128" s="708"/>
      <c r="M128" s="696"/>
      <c r="N128" s="712"/>
      <c r="O128" s="704"/>
      <c r="P128" s="715"/>
      <c r="Q128" s="660" t="str">
        <f t="shared" si="11"/>
        <v/>
      </c>
      <c r="R128" s="657" t="str">
        <f t="shared" si="12"/>
        <v/>
      </c>
      <c r="S128" s="529" t="str">
        <f t="shared" si="13"/>
        <v/>
      </c>
      <c r="T128" s="95" t="str">
        <f t="shared" si="14"/>
        <v/>
      </c>
      <c r="U128" s="621" t="str">
        <f t="shared" si="17"/>
        <v/>
      </c>
      <c r="V128" s="91" t="str">
        <f t="shared" si="18"/>
        <v/>
      </c>
      <c r="W128" s="106" t="b">
        <f t="shared" si="15"/>
        <v>0</v>
      </c>
      <c r="X128" s="103" t="b">
        <f t="shared" si="16"/>
        <v>0</v>
      </c>
      <c r="Y128" s="634">
        <f t="shared" si="19"/>
        <v>1</v>
      </c>
      <c r="Z128" s="106">
        <f>IF(AND(B128&lt;&gt;"",I128&gt;=an_initial-3),VLOOKUP(Y128,Coef!$E$2:$F$17,2,FALSE),IF(AB128=TRUE,0,Z127))</f>
        <v>0</v>
      </c>
      <c r="AA128" s="651">
        <f>IF(B128&lt;&gt;"",VLOOKUP(Y128,Coef!$E$2:$F$17,2,FALSE),AA127)</f>
        <v>0</v>
      </c>
      <c r="AB128" s="649" t="b">
        <f t="shared" si="20"/>
        <v>0</v>
      </c>
    </row>
    <row r="129" spans="1:28" x14ac:dyDescent="0.25">
      <c r="A129" s="223"/>
      <c r="B129" s="764"/>
      <c r="C129" s="739"/>
      <c r="D129" s="692"/>
      <c r="E129" s="689"/>
      <c r="F129" s="692"/>
      <c r="G129" s="689"/>
      <c r="H129" s="724"/>
      <c r="I129" s="696"/>
      <c r="J129" s="708"/>
      <c r="K129" s="696"/>
      <c r="L129" s="708"/>
      <c r="M129" s="696"/>
      <c r="N129" s="712"/>
      <c r="O129" s="704"/>
      <c r="P129" s="715"/>
      <c r="Q129" s="660" t="str">
        <f t="shared" si="11"/>
        <v/>
      </c>
      <c r="R129" s="657" t="str">
        <f t="shared" si="12"/>
        <v/>
      </c>
      <c r="S129" s="529" t="str">
        <f t="shared" si="13"/>
        <v/>
      </c>
      <c r="T129" s="95" t="str">
        <f t="shared" si="14"/>
        <v/>
      </c>
      <c r="U129" s="621" t="str">
        <f t="shared" si="17"/>
        <v/>
      </c>
      <c r="V129" s="91" t="str">
        <f t="shared" si="18"/>
        <v/>
      </c>
      <c r="W129" s="106" t="b">
        <f t="shared" si="15"/>
        <v>0</v>
      </c>
      <c r="X129" s="103" t="b">
        <f t="shared" si="16"/>
        <v>0</v>
      </c>
      <c r="Y129" s="634">
        <f t="shared" si="19"/>
        <v>1</v>
      </c>
      <c r="Z129" s="106">
        <f>IF(AND(B129&lt;&gt;"",I129&gt;=an_initial-3),VLOOKUP(Y129,Coef!$E$2:$F$17,2,FALSE),IF(AB129=TRUE,0,Z128))</f>
        <v>0</v>
      </c>
      <c r="AA129" s="651">
        <f>IF(B129&lt;&gt;"",VLOOKUP(Y129,Coef!$E$2:$F$17,2,FALSE),AA128)</f>
        <v>0</v>
      </c>
      <c r="AB129" s="649" t="b">
        <f t="shared" si="20"/>
        <v>0</v>
      </c>
    </row>
    <row r="130" spans="1:28" x14ac:dyDescent="0.25">
      <c r="A130" s="223"/>
      <c r="B130" s="764"/>
      <c r="C130" s="739"/>
      <c r="D130" s="692"/>
      <c r="E130" s="689"/>
      <c r="F130" s="692"/>
      <c r="G130" s="689"/>
      <c r="H130" s="724"/>
      <c r="I130" s="696"/>
      <c r="J130" s="708"/>
      <c r="K130" s="696"/>
      <c r="L130" s="708"/>
      <c r="M130" s="696"/>
      <c r="N130" s="712"/>
      <c r="O130" s="704"/>
      <c r="P130" s="715"/>
      <c r="Q130" s="660" t="str">
        <f t="shared" si="11"/>
        <v/>
      </c>
      <c r="R130" s="657" t="str">
        <f t="shared" si="12"/>
        <v/>
      </c>
      <c r="S130" s="529" t="str">
        <f t="shared" si="13"/>
        <v/>
      </c>
      <c r="T130" s="95" t="str">
        <f t="shared" si="14"/>
        <v/>
      </c>
      <c r="U130" s="621" t="str">
        <f t="shared" si="17"/>
        <v/>
      </c>
      <c r="V130" s="91" t="str">
        <f t="shared" si="18"/>
        <v/>
      </c>
      <c r="W130" s="106" t="b">
        <f t="shared" si="15"/>
        <v>0</v>
      </c>
      <c r="X130" s="103" t="b">
        <f t="shared" si="16"/>
        <v>0</v>
      </c>
      <c r="Y130" s="634">
        <f t="shared" si="19"/>
        <v>1</v>
      </c>
      <c r="Z130" s="106">
        <f>IF(AND(B130&lt;&gt;"",I130&gt;=an_initial-3),VLOOKUP(Y130,Coef!$E$2:$F$17,2,FALSE),IF(AB130=TRUE,0,Z129))</f>
        <v>0</v>
      </c>
      <c r="AA130" s="651">
        <f>IF(B130&lt;&gt;"",VLOOKUP(Y130,Coef!$E$2:$F$17,2,FALSE),AA129)</f>
        <v>0</v>
      </c>
      <c r="AB130" s="649" t="b">
        <f t="shared" si="20"/>
        <v>0</v>
      </c>
    </row>
    <row r="131" spans="1:28" x14ac:dyDescent="0.25">
      <c r="A131" s="223"/>
      <c r="B131" s="764"/>
      <c r="C131" s="739"/>
      <c r="D131" s="692"/>
      <c r="E131" s="689"/>
      <c r="F131" s="692"/>
      <c r="G131" s="689"/>
      <c r="H131" s="724"/>
      <c r="I131" s="696"/>
      <c r="J131" s="708"/>
      <c r="K131" s="696"/>
      <c r="L131" s="708"/>
      <c r="M131" s="696"/>
      <c r="N131" s="712"/>
      <c r="O131" s="704"/>
      <c r="P131" s="715"/>
      <c r="Q131" s="660" t="str">
        <f t="shared" si="11"/>
        <v/>
      </c>
      <c r="R131" s="657" t="str">
        <f t="shared" si="12"/>
        <v/>
      </c>
      <c r="S131" s="529" t="str">
        <f t="shared" si="13"/>
        <v/>
      </c>
      <c r="T131" s="95" t="str">
        <f t="shared" si="14"/>
        <v/>
      </c>
      <c r="U131" s="621" t="str">
        <f t="shared" si="17"/>
        <v/>
      </c>
      <c r="V131" s="91" t="str">
        <f t="shared" si="18"/>
        <v/>
      </c>
      <c r="W131" s="106" t="b">
        <f t="shared" si="15"/>
        <v>0</v>
      </c>
      <c r="X131" s="103" t="b">
        <f t="shared" si="16"/>
        <v>0</v>
      </c>
      <c r="Y131" s="634">
        <f t="shared" si="19"/>
        <v>1</v>
      </c>
      <c r="Z131" s="106">
        <f>IF(AND(B131&lt;&gt;"",I131&gt;=an_initial-3),VLOOKUP(Y131,Coef!$E$2:$F$17,2,FALSE),IF(AB131=TRUE,0,Z130))</f>
        <v>0</v>
      </c>
      <c r="AA131" s="651">
        <f>IF(B131&lt;&gt;"",VLOOKUP(Y131,Coef!$E$2:$F$17,2,FALSE),AA130)</f>
        <v>0</v>
      </c>
      <c r="AB131" s="649" t="b">
        <f t="shared" si="20"/>
        <v>0</v>
      </c>
    </row>
    <row r="132" spans="1:28" x14ac:dyDescent="0.25">
      <c r="A132" s="223"/>
      <c r="B132" s="764"/>
      <c r="C132" s="739"/>
      <c r="D132" s="692"/>
      <c r="E132" s="689"/>
      <c r="F132" s="692"/>
      <c r="G132" s="689"/>
      <c r="H132" s="724"/>
      <c r="I132" s="696"/>
      <c r="J132" s="708"/>
      <c r="K132" s="696"/>
      <c r="L132" s="708"/>
      <c r="M132" s="696"/>
      <c r="N132" s="712"/>
      <c r="O132" s="704"/>
      <c r="P132" s="715"/>
      <c r="Q132" s="660" t="str">
        <f t="shared" si="11"/>
        <v/>
      </c>
      <c r="R132" s="657" t="str">
        <f t="shared" si="12"/>
        <v/>
      </c>
      <c r="S132" s="529" t="str">
        <f t="shared" si="13"/>
        <v/>
      </c>
      <c r="T132" s="95" t="str">
        <f t="shared" si="14"/>
        <v/>
      </c>
      <c r="U132" s="621" t="str">
        <f t="shared" si="17"/>
        <v/>
      </c>
      <c r="V132" s="91" t="str">
        <f t="shared" si="18"/>
        <v/>
      </c>
      <c r="W132" s="106" t="b">
        <f t="shared" si="15"/>
        <v>0</v>
      </c>
      <c r="X132" s="103" t="b">
        <f t="shared" si="16"/>
        <v>0</v>
      </c>
      <c r="Y132" s="634">
        <f t="shared" si="19"/>
        <v>1</v>
      </c>
      <c r="Z132" s="106">
        <f>IF(AND(B132&lt;&gt;"",I132&gt;=an_initial-3),VLOOKUP(Y132,Coef!$E$2:$F$17,2,FALSE),IF(AB132=TRUE,0,Z131))</f>
        <v>0</v>
      </c>
      <c r="AA132" s="651">
        <f>IF(B132&lt;&gt;"",VLOOKUP(Y132,Coef!$E$2:$F$17,2,FALSE),AA131)</f>
        <v>0</v>
      </c>
      <c r="AB132" s="649" t="b">
        <f t="shared" si="20"/>
        <v>0</v>
      </c>
    </row>
    <row r="133" spans="1:28" x14ac:dyDescent="0.25">
      <c r="A133" s="223"/>
      <c r="B133" s="764"/>
      <c r="C133" s="739"/>
      <c r="D133" s="692"/>
      <c r="E133" s="689"/>
      <c r="F133" s="692"/>
      <c r="G133" s="689"/>
      <c r="H133" s="724"/>
      <c r="I133" s="696"/>
      <c r="J133" s="708"/>
      <c r="K133" s="696"/>
      <c r="L133" s="708"/>
      <c r="M133" s="696"/>
      <c r="N133" s="712"/>
      <c r="O133" s="704"/>
      <c r="P133" s="715"/>
      <c r="Q133" s="660" t="str">
        <f t="shared" si="11"/>
        <v/>
      </c>
      <c r="R133" s="657" t="str">
        <f t="shared" si="12"/>
        <v/>
      </c>
      <c r="S133" s="529" t="str">
        <f t="shared" si="13"/>
        <v/>
      </c>
      <c r="T133" s="95" t="str">
        <f t="shared" si="14"/>
        <v/>
      </c>
      <c r="U133" s="621" t="str">
        <f t="shared" si="17"/>
        <v/>
      </c>
      <c r="V133" s="91" t="str">
        <f t="shared" si="18"/>
        <v/>
      </c>
      <c r="W133" s="106" t="b">
        <f t="shared" si="15"/>
        <v>0</v>
      </c>
      <c r="X133" s="103" t="b">
        <f t="shared" si="16"/>
        <v>0</v>
      </c>
      <c r="Y133" s="634">
        <f t="shared" si="19"/>
        <v>1</v>
      </c>
      <c r="Z133" s="106">
        <f>IF(AND(B133&lt;&gt;"",I133&gt;=an_initial-3),VLOOKUP(Y133,Coef!$E$2:$F$17,2,FALSE),IF(AB133=TRUE,0,Z132))</f>
        <v>0</v>
      </c>
      <c r="AA133" s="651">
        <f>IF(B133&lt;&gt;"",VLOOKUP(Y133,Coef!$E$2:$F$17,2,FALSE),AA132)</f>
        <v>0</v>
      </c>
      <c r="AB133" s="649" t="b">
        <f t="shared" si="20"/>
        <v>0</v>
      </c>
    </row>
    <row r="134" spans="1:28" x14ac:dyDescent="0.25">
      <c r="A134" s="223"/>
      <c r="B134" s="764"/>
      <c r="C134" s="739"/>
      <c r="D134" s="692"/>
      <c r="E134" s="689"/>
      <c r="F134" s="692"/>
      <c r="G134" s="689"/>
      <c r="H134" s="724"/>
      <c r="I134" s="696"/>
      <c r="J134" s="708"/>
      <c r="K134" s="696"/>
      <c r="L134" s="708"/>
      <c r="M134" s="696"/>
      <c r="N134" s="712"/>
      <c r="O134" s="704"/>
      <c r="P134" s="715"/>
      <c r="Q134" s="660" t="str">
        <f t="shared" si="11"/>
        <v/>
      </c>
      <c r="R134" s="657" t="str">
        <f t="shared" si="12"/>
        <v/>
      </c>
      <c r="S134" s="529" t="str">
        <f t="shared" si="13"/>
        <v/>
      </c>
      <c r="T134" s="95" t="str">
        <f t="shared" si="14"/>
        <v/>
      </c>
      <c r="U134" s="621" t="str">
        <f t="shared" si="17"/>
        <v/>
      </c>
      <c r="V134" s="91" t="str">
        <f t="shared" si="18"/>
        <v/>
      </c>
      <c r="W134" s="106" t="b">
        <f t="shared" si="15"/>
        <v>0</v>
      </c>
      <c r="X134" s="103" t="b">
        <f t="shared" si="16"/>
        <v>0</v>
      </c>
      <c r="Y134" s="634">
        <f t="shared" si="19"/>
        <v>1</v>
      </c>
      <c r="Z134" s="106">
        <f>IF(AND(B134&lt;&gt;"",I134&gt;=an_initial-3),VLOOKUP(Y134,Coef!$E$2:$F$17,2,FALSE),IF(AB134=TRUE,0,Z133))</f>
        <v>0</v>
      </c>
      <c r="AA134" s="651">
        <f>IF(B134&lt;&gt;"",VLOOKUP(Y134,Coef!$E$2:$F$17,2,FALSE),AA133)</f>
        <v>0</v>
      </c>
      <c r="AB134" s="649" t="b">
        <f t="shared" si="20"/>
        <v>0</v>
      </c>
    </row>
    <row r="135" spans="1:28" x14ac:dyDescent="0.25">
      <c r="A135" s="223"/>
      <c r="B135" s="764"/>
      <c r="C135" s="739"/>
      <c r="D135" s="692"/>
      <c r="E135" s="689"/>
      <c r="F135" s="692"/>
      <c r="G135" s="689"/>
      <c r="H135" s="724"/>
      <c r="I135" s="696"/>
      <c r="J135" s="708"/>
      <c r="K135" s="696"/>
      <c r="L135" s="708"/>
      <c r="M135" s="696"/>
      <c r="N135" s="712"/>
      <c r="O135" s="704"/>
      <c r="P135" s="715"/>
      <c r="Q135" s="660" t="str">
        <f t="shared" si="11"/>
        <v/>
      </c>
      <c r="R135" s="657" t="str">
        <f t="shared" si="12"/>
        <v/>
      </c>
      <c r="S135" s="529" t="str">
        <f t="shared" si="13"/>
        <v/>
      </c>
      <c r="T135" s="95" t="str">
        <f t="shared" si="14"/>
        <v/>
      </c>
      <c r="U135" s="621" t="str">
        <f t="shared" si="17"/>
        <v/>
      </c>
      <c r="V135" s="91" t="str">
        <f t="shared" si="18"/>
        <v/>
      </c>
      <c r="W135" s="106" t="b">
        <f t="shared" si="15"/>
        <v>0</v>
      </c>
      <c r="X135" s="103" t="b">
        <f t="shared" si="16"/>
        <v>0</v>
      </c>
      <c r="Y135" s="634">
        <f t="shared" si="19"/>
        <v>1</v>
      </c>
      <c r="Z135" s="106">
        <f>IF(AND(B135&lt;&gt;"",I135&gt;=an_initial-3),VLOOKUP(Y135,Coef!$E$2:$F$17,2,FALSE),IF(AB135=TRUE,0,Z134))</f>
        <v>0</v>
      </c>
      <c r="AA135" s="651">
        <f>IF(B135&lt;&gt;"",VLOOKUP(Y135,Coef!$E$2:$F$17,2,FALSE),AA134)</f>
        <v>0</v>
      </c>
      <c r="AB135" s="649" t="b">
        <f t="shared" si="20"/>
        <v>0</v>
      </c>
    </row>
    <row r="136" spans="1:28" x14ac:dyDescent="0.25">
      <c r="A136" s="223"/>
      <c r="B136" s="764"/>
      <c r="C136" s="739"/>
      <c r="D136" s="692"/>
      <c r="E136" s="689"/>
      <c r="F136" s="692"/>
      <c r="G136" s="689"/>
      <c r="H136" s="724"/>
      <c r="I136" s="696"/>
      <c r="J136" s="708"/>
      <c r="K136" s="696"/>
      <c r="L136" s="708"/>
      <c r="M136" s="696"/>
      <c r="N136" s="712"/>
      <c r="O136" s="704"/>
      <c r="P136" s="715"/>
      <c r="Q136" s="660" t="str">
        <f t="shared" si="11"/>
        <v/>
      </c>
      <c r="R136" s="657" t="str">
        <f t="shared" si="12"/>
        <v/>
      </c>
      <c r="S136" s="529" t="str">
        <f t="shared" si="13"/>
        <v/>
      </c>
      <c r="T136" s="95" t="str">
        <f t="shared" si="14"/>
        <v/>
      </c>
      <c r="U136" s="621" t="str">
        <f t="shared" si="17"/>
        <v/>
      </c>
      <c r="V136" s="91" t="str">
        <f t="shared" si="18"/>
        <v/>
      </c>
      <c r="W136" s="106" t="b">
        <f t="shared" si="15"/>
        <v>0</v>
      </c>
      <c r="X136" s="103" t="b">
        <f t="shared" si="16"/>
        <v>0</v>
      </c>
      <c r="Y136" s="634">
        <f t="shared" si="19"/>
        <v>1</v>
      </c>
      <c r="Z136" s="106">
        <f>IF(AND(B136&lt;&gt;"",I136&gt;=an_initial-3),VLOOKUP(Y136,Coef!$E$2:$F$17,2,FALSE),IF(AB136=TRUE,0,Z135))</f>
        <v>0</v>
      </c>
      <c r="AA136" s="651">
        <f>IF(B136&lt;&gt;"",VLOOKUP(Y136,Coef!$E$2:$F$17,2,FALSE),AA135)</f>
        <v>0</v>
      </c>
      <c r="AB136" s="649" t="b">
        <f t="shared" si="20"/>
        <v>0</v>
      </c>
    </row>
    <row r="137" spans="1:28" x14ac:dyDescent="0.25">
      <c r="A137" s="223"/>
      <c r="B137" s="764"/>
      <c r="C137" s="739"/>
      <c r="D137" s="692"/>
      <c r="E137" s="689"/>
      <c r="F137" s="692"/>
      <c r="G137" s="689"/>
      <c r="H137" s="724"/>
      <c r="I137" s="696"/>
      <c r="J137" s="708"/>
      <c r="K137" s="696"/>
      <c r="L137" s="708"/>
      <c r="M137" s="696"/>
      <c r="N137" s="712"/>
      <c r="O137" s="704"/>
      <c r="P137" s="715"/>
      <c r="Q137" s="660" t="str">
        <f t="shared" si="11"/>
        <v/>
      </c>
      <c r="R137" s="657" t="str">
        <f t="shared" si="12"/>
        <v/>
      </c>
      <c r="S137" s="529" t="str">
        <f t="shared" si="13"/>
        <v/>
      </c>
      <c r="T137" s="95" t="str">
        <f t="shared" si="14"/>
        <v/>
      </c>
      <c r="U137" s="621" t="str">
        <f t="shared" si="17"/>
        <v/>
      </c>
      <c r="V137" s="91" t="str">
        <f t="shared" si="18"/>
        <v/>
      </c>
      <c r="W137" s="106" t="b">
        <f t="shared" si="15"/>
        <v>0</v>
      </c>
      <c r="X137" s="103" t="b">
        <f t="shared" si="16"/>
        <v>0</v>
      </c>
      <c r="Y137" s="634">
        <f t="shared" si="19"/>
        <v>1</v>
      </c>
      <c r="Z137" s="106">
        <f>IF(AND(B137&lt;&gt;"",I137&gt;=an_initial-3),VLOOKUP(Y137,Coef!$E$2:$F$17,2,FALSE),IF(AB137=TRUE,0,Z136))</f>
        <v>0</v>
      </c>
      <c r="AA137" s="651">
        <f>IF(B137&lt;&gt;"",VLOOKUP(Y137,Coef!$E$2:$F$17,2,FALSE),AA136)</f>
        <v>0</v>
      </c>
      <c r="AB137" s="649" t="b">
        <f t="shared" si="20"/>
        <v>0</v>
      </c>
    </row>
    <row r="138" spans="1:28" x14ac:dyDescent="0.25">
      <c r="A138" s="223"/>
      <c r="B138" s="764"/>
      <c r="C138" s="739"/>
      <c r="D138" s="692"/>
      <c r="E138" s="689"/>
      <c r="F138" s="692"/>
      <c r="G138" s="689"/>
      <c r="H138" s="724"/>
      <c r="I138" s="696"/>
      <c r="J138" s="708"/>
      <c r="K138" s="696"/>
      <c r="L138" s="708"/>
      <c r="M138" s="696"/>
      <c r="N138" s="712"/>
      <c r="O138" s="704"/>
      <c r="P138" s="715"/>
      <c r="Q138" s="660" t="str">
        <f t="shared" si="11"/>
        <v/>
      </c>
      <c r="R138" s="657" t="str">
        <f t="shared" si="12"/>
        <v/>
      </c>
      <c r="S138" s="529" t="str">
        <f t="shared" si="13"/>
        <v/>
      </c>
      <c r="T138" s="95" t="str">
        <f t="shared" si="14"/>
        <v/>
      </c>
      <c r="U138" s="621" t="str">
        <f t="shared" si="17"/>
        <v/>
      </c>
      <c r="V138" s="91" t="str">
        <f t="shared" si="18"/>
        <v/>
      </c>
      <c r="W138" s="106" t="b">
        <f t="shared" si="15"/>
        <v>0</v>
      </c>
      <c r="X138" s="103" t="b">
        <f t="shared" si="16"/>
        <v>0</v>
      </c>
      <c r="Y138" s="634">
        <f t="shared" si="19"/>
        <v>1</v>
      </c>
      <c r="Z138" s="106">
        <f>IF(AND(B138&lt;&gt;"",I138&gt;=an_initial-3),VLOOKUP(Y138,Coef!$E$2:$F$17,2,FALSE),IF(AB138=TRUE,0,Z137))</f>
        <v>0</v>
      </c>
      <c r="AA138" s="651">
        <f>IF(B138&lt;&gt;"",VLOOKUP(Y138,Coef!$E$2:$F$17,2,FALSE),AA137)</f>
        <v>0</v>
      </c>
      <c r="AB138" s="649" t="b">
        <f t="shared" si="20"/>
        <v>0</v>
      </c>
    </row>
    <row r="139" spans="1:28" x14ac:dyDescent="0.25">
      <c r="A139" s="223"/>
      <c r="B139" s="764"/>
      <c r="C139" s="739"/>
      <c r="D139" s="692"/>
      <c r="E139" s="689"/>
      <c r="F139" s="692"/>
      <c r="G139" s="689"/>
      <c r="H139" s="724"/>
      <c r="I139" s="696"/>
      <c r="J139" s="708"/>
      <c r="K139" s="696"/>
      <c r="L139" s="708"/>
      <c r="M139" s="696"/>
      <c r="N139" s="712"/>
      <c r="O139" s="704"/>
      <c r="P139" s="715"/>
      <c r="Q139" s="660" t="str">
        <f t="shared" si="11"/>
        <v/>
      </c>
      <c r="R139" s="657" t="str">
        <f t="shared" si="12"/>
        <v/>
      </c>
      <c r="S139" s="529" t="str">
        <f t="shared" si="13"/>
        <v/>
      </c>
      <c r="T139" s="95" t="str">
        <f t="shared" si="14"/>
        <v/>
      </c>
      <c r="U139" s="621" t="str">
        <f t="shared" si="17"/>
        <v/>
      </c>
      <c r="V139" s="91" t="str">
        <f t="shared" si="18"/>
        <v/>
      </c>
      <c r="W139" s="106" t="b">
        <f t="shared" si="15"/>
        <v>0</v>
      </c>
      <c r="X139" s="103" t="b">
        <f t="shared" si="16"/>
        <v>0</v>
      </c>
      <c r="Y139" s="634">
        <f t="shared" si="19"/>
        <v>1</v>
      </c>
      <c r="Z139" s="106">
        <f>IF(AND(B139&lt;&gt;"",I139&gt;=an_initial-3),VLOOKUP(Y139,Coef!$E$2:$F$17,2,FALSE),IF(AB139=TRUE,0,Z138))</f>
        <v>0</v>
      </c>
      <c r="AA139" s="651">
        <f>IF(B139&lt;&gt;"",VLOOKUP(Y139,Coef!$E$2:$F$17,2,FALSE),AA138)</f>
        <v>0</v>
      </c>
      <c r="AB139" s="649" t="b">
        <f t="shared" si="20"/>
        <v>0</v>
      </c>
    </row>
    <row r="140" spans="1:28" x14ac:dyDescent="0.25">
      <c r="A140" s="223"/>
      <c r="B140" s="764"/>
      <c r="C140" s="739"/>
      <c r="D140" s="692"/>
      <c r="E140" s="689"/>
      <c r="F140" s="692"/>
      <c r="G140" s="689"/>
      <c r="H140" s="724"/>
      <c r="I140" s="696"/>
      <c r="J140" s="708"/>
      <c r="K140" s="696"/>
      <c r="L140" s="708"/>
      <c r="M140" s="696"/>
      <c r="N140" s="712"/>
      <c r="O140" s="704"/>
      <c r="P140" s="715"/>
      <c r="Q140" s="660" t="str">
        <f t="shared" si="11"/>
        <v/>
      </c>
      <c r="R140" s="657" t="str">
        <f t="shared" si="12"/>
        <v/>
      </c>
      <c r="S140" s="529" t="str">
        <f t="shared" si="13"/>
        <v/>
      </c>
      <c r="T140" s="95" t="str">
        <f t="shared" si="14"/>
        <v/>
      </c>
      <c r="U140" s="621" t="str">
        <f t="shared" si="17"/>
        <v/>
      </c>
      <c r="V140" s="91" t="str">
        <f t="shared" si="18"/>
        <v/>
      </c>
      <c r="W140" s="106" t="b">
        <f t="shared" si="15"/>
        <v>0</v>
      </c>
      <c r="X140" s="103" t="b">
        <f t="shared" si="16"/>
        <v>0</v>
      </c>
      <c r="Y140" s="634">
        <f t="shared" si="19"/>
        <v>1</v>
      </c>
      <c r="Z140" s="106">
        <f>IF(AND(B140&lt;&gt;"",I140&gt;=an_initial-3),VLOOKUP(Y140,Coef!$E$2:$F$17,2,FALSE),IF(AB140=TRUE,0,Z139))</f>
        <v>0</v>
      </c>
      <c r="AA140" s="651">
        <f>IF(B140&lt;&gt;"",VLOOKUP(Y140,Coef!$E$2:$F$17,2,FALSE),AA139)</f>
        <v>0</v>
      </c>
      <c r="AB140" s="649" t="b">
        <f t="shared" si="20"/>
        <v>0</v>
      </c>
    </row>
    <row r="141" spans="1:28" x14ac:dyDescent="0.25">
      <c r="A141" s="223"/>
      <c r="B141" s="764"/>
      <c r="C141" s="739"/>
      <c r="D141" s="692"/>
      <c r="E141" s="689"/>
      <c r="F141" s="692"/>
      <c r="G141" s="689"/>
      <c r="H141" s="724"/>
      <c r="I141" s="696"/>
      <c r="J141" s="708"/>
      <c r="K141" s="696"/>
      <c r="L141" s="708"/>
      <c r="M141" s="696"/>
      <c r="N141" s="712"/>
      <c r="O141" s="704"/>
      <c r="P141" s="715"/>
      <c r="Q141" s="660" t="str">
        <f t="shared" ref="Q141:Q204" si="21">IF(B141&lt;&gt;"","",IF(AND(C141&lt;&gt;"",E141&lt;&gt;"",G141&lt;&gt;"",J141&gt;=an_initial,J141&lt;=an_final,W141=FALSE,X141=FALSE),coef_citari*CIT_BDI*Z140*(1+P141),""))</f>
        <v/>
      </c>
      <c r="R141" s="657" t="str">
        <f t="shared" ref="R141:R204" si="22">IF(B141&lt;&gt;"","",IF(AND(C141&lt;&gt;"",E141&lt;&gt;"",G141&lt;&gt;"",J141&lt;=an_final,W141=FALSE,X141=FALSE),coef_citari*CIT_BDI*AA140*(1+P141),""))</f>
        <v/>
      </c>
      <c r="S141" s="529" t="str">
        <f t="shared" ref="S141:S204" si="23">IF(OR($B141="",$D141="",$F141="",$I141="",$I141&gt;an_final,$W141=FALSE),"",IF($I141&gt;=an_initial,1,""))</f>
        <v/>
      </c>
      <c r="T141" s="95" t="str">
        <f t="shared" ref="T141:T204" si="24">IF(OR($B141="",$D141="",$F141="",$I141="",$I141&gt;an_final,$W141=FALSE),"",1)</f>
        <v/>
      </c>
      <c r="U141" s="621" t="str">
        <f t="shared" si="17"/>
        <v/>
      </c>
      <c r="V141" s="91" t="str">
        <f t="shared" si="18"/>
        <v/>
      </c>
      <c r="W141" s="106" t="b">
        <f t="shared" ref="W141:W204" si="25">IF(nume_candidat="",FALSE,ISNUMBER(SEARCH(nume_candidat,$B141)))</f>
        <v>0</v>
      </c>
      <c r="X141" s="103" t="b">
        <f t="shared" ref="X141:X204" si="26">IF(nume_candidat="",FALSE,ISNUMBER(SEARCH(nume_candidat,$C141)))</f>
        <v>0</v>
      </c>
      <c r="Y141" s="634">
        <f t="shared" si="19"/>
        <v>1</v>
      </c>
      <c r="Z141" s="106">
        <f>IF(AND(B141&lt;&gt;"",I141&gt;=an_initial-3),VLOOKUP(Y141,Coef!$E$2:$F$17,2,FALSE),IF(AB141=TRUE,0,Z140))</f>
        <v>0</v>
      </c>
      <c r="AA141" s="651">
        <f>IF(B141&lt;&gt;"",VLOOKUP(Y141,Coef!$E$2:$F$17,2,FALSE),AA140)</f>
        <v>0</v>
      </c>
      <c r="AB141" s="649" t="b">
        <f t="shared" si="20"/>
        <v>0</v>
      </c>
    </row>
    <row r="142" spans="1:28" x14ac:dyDescent="0.25">
      <c r="A142" s="223"/>
      <c r="B142" s="764"/>
      <c r="C142" s="739"/>
      <c r="D142" s="692"/>
      <c r="E142" s="689"/>
      <c r="F142" s="692"/>
      <c r="G142" s="689"/>
      <c r="H142" s="724"/>
      <c r="I142" s="696"/>
      <c r="J142" s="708"/>
      <c r="K142" s="696"/>
      <c r="L142" s="708"/>
      <c r="M142" s="696"/>
      <c r="N142" s="712"/>
      <c r="O142" s="704"/>
      <c r="P142" s="715"/>
      <c r="Q142" s="660" t="str">
        <f t="shared" si="21"/>
        <v/>
      </c>
      <c r="R142" s="657" t="str">
        <f t="shared" si="22"/>
        <v/>
      </c>
      <c r="S142" s="529" t="str">
        <f t="shared" si="23"/>
        <v/>
      </c>
      <c r="T142" s="95" t="str">
        <f t="shared" si="24"/>
        <v/>
      </c>
      <c r="U142" s="621" t="str">
        <f t="shared" ref="U142:U205" si="27">IF(Q142="","",1)</f>
        <v/>
      </c>
      <c r="V142" s="91" t="str">
        <f t="shared" ref="V142:V205" si="28">IF(R142="","",1)</f>
        <v/>
      </c>
      <c r="W142" s="106" t="b">
        <f t="shared" si="25"/>
        <v>0</v>
      </c>
      <c r="X142" s="103" t="b">
        <f t="shared" si="26"/>
        <v>0</v>
      </c>
      <c r="Y142" s="634">
        <f t="shared" ref="Y142:Y205" si="29">LEN(B142)-LEN(SUBSTITUTE(B142,",",""))+1</f>
        <v>1</v>
      </c>
      <c r="Z142" s="106">
        <f>IF(AND(B142&lt;&gt;"",I142&gt;=an_initial-3),VLOOKUP(Y142,Coef!$E$2:$F$17,2,FALSE),IF(AB142=TRUE,0,Z141))</f>
        <v>0</v>
      </c>
      <c r="AA142" s="651">
        <f>IF(B142&lt;&gt;"",VLOOKUP(Y142,Coef!$E$2:$F$17,2,FALSE),AA141)</f>
        <v>0</v>
      </c>
      <c r="AB142" s="649" t="b">
        <f t="shared" ref="AB142:AB205" si="30">IF(B142="",FALSE,TRUE)</f>
        <v>0</v>
      </c>
    </row>
    <row r="143" spans="1:28" x14ac:dyDescent="0.25">
      <c r="A143" s="223"/>
      <c r="B143" s="764"/>
      <c r="C143" s="739"/>
      <c r="D143" s="692"/>
      <c r="E143" s="689"/>
      <c r="F143" s="692"/>
      <c r="G143" s="689"/>
      <c r="H143" s="724"/>
      <c r="I143" s="696"/>
      <c r="J143" s="708"/>
      <c r="K143" s="696"/>
      <c r="L143" s="708"/>
      <c r="M143" s="696"/>
      <c r="N143" s="712"/>
      <c r="O143" s="704"/>
      <c r="P143" s="715"/>
      <c r="Q143" s="660" t="str">
        <f t="shared" si="21"/>
        <v/>
      </c>
      <c r="R143" s="657" t="str">
        <f t="shared" si="22"/>
        <v/>
      </c>
      <c r="S143" s="529" t="str">
        <f t="shared" si="23"/>
        <v/>
      </c>
      <c r="T143" s="95" t="str">
        <f t="shared" si="24"/>
        <v/>
      </c>
      <c r="U143" s="621" t="str">
        <f t="shared" si="27"/>
        <v/>
      </c>
      <c r="V143" s="91" t="str">
        <f t="shared" si="28"/>
        <v/>
      </c>
      <c r="W143" s="106" t="b">
        <f t="shared" si="25"/>
        <v>0</v>
      </c>
      <c r="X143" s="103" t="b">
        <f t="shared" si="26"/>
        <v>0</v>
      </c>
      <c r="Y143" s="634">
        <f t="shared" si="29"/>
        <v>1</v>
      </c>
      <c r="Z143" s="106">
        <f>IF(AND(B143&lt;&gt;"",I143&gt;=an_initial-3),VLOOKUP(Y143,Coef!$E$2:$F$17,2,FALSE),IF(AB143=TRUE,0,Z142))</f>
        <v>0</v>
      </c>
      <c r="AA143" s="651">
        <f>IF(B143&lt;&gt;"",VLOOKUP(Y143,Coef!$E$2:$F$17,2,FALSE),AA142)</f>
        <v>0</v>
      </c>
      <c r="AB143" s="649" t="b">
        <f t="shared" si="30"/>
        <v>0</v>
      </c>
    </row>
    <row r="144" spans="1:28" x14ac:dyDescent="0.25">
      <c r="A144" s="223"/>
      <c r="B144" s="764"/>
      <c r="C144" s="739"/>
      <c r="D144" s="692"/>
      <c r="E144" s="689"/>
      <c r="F144" s="692"/>
      <c r="G144" s="689"/>
      <c r="H144" s="724"/>
      <c r="I144" s="696"/>
      <c r="J144" s="708"/>
      <c r="K144" s="696"/>
      <c r="L144" s="708"/>
      <c r="M144" s="696"/>
      <c r="N144" s="712"/>
      <c r="O144" s="704"/>
      <c r="P144" s="715"/>
      <c r="Q144" s="660" t="str">
        <f t="shared" si="21"/>
        <v/>
      </c>
      <c r="R144" s="657" t="str">
        <f t="shared" si="22"/>
        <v/>
      </c>
      <c r="S144" s="529" t="str">
        <f t="shared" si="23"/>
        <v/>
      </c>
      <c r="T144" s="95" t="str">
        <f t="shared" si="24"/>
        <v/>
      </c>
      <c r="U144" s="621" t="str">
        <f t="shared" si="27"/>
        <v/>
      </c>
      <c r="V144" s="91" t="str">
        <f t="shared" si="28"/>
        <v/>
      </c>
      <c r="W144" s="106" t="b">
        <f t="shared" si="25"/>
        <v>0</v>
      </c>
      <c r="X144" s="103" t="b">
        <f t="shared" si="26"/>
        <v>0</v>
      </c>
      <c r="Y144" s="634">
        <f t="shared" si="29"/>
        <v>1</v>
      </c>
      <c r="Z144" s="106">
        <f>IF(AND(B144&lt;&gt;"",I144&gt;=an_initial-3),VLOOKUP(Y144,Coef!$E$2:$F$17,2,FALSE),IF(AB144=TRUE,0,Z143))</f>
        <v>0</v>
      </c>
      <c r="AA144" s="651">
        <f>IF(B144&lt;&gt;"",VLOOKUP(Y144,Coef!$E$2:$F$17,2,FALSE),AA143)</f>
        <v>0</v>
      </c>
      <c r="AB144" s="649" t="b">
        <f t="shared" si="30"/>
        <v>0</v>
      </c>
    </row>
    <row r="145" spans="1:28" x14ac:dyDescent="0.25">
      <c r="A145" s="223"/>
      <c r="B145" s="764"/>
      <c r="C145" s="739"/>
      <c r="D145" s="692"/>
      <c r="E145" s="689"/>
      <c r="F145" s="692"/>
      <c r="G145" s="689"/>
      <c r="H145" s="724"/>
      <c r="I145" s="696"/>
      <c r="J145" s="708"/>
      <c r="K145" s="696"/>
      <c r="L145" s="708"/>
      <c r="M145" s="696"/>
      <c r="N145" s="712"/>
      <c r="O145" s="704"/>
      <c r="P145" s="715"/>
      <c r="Q145" s="660" t="str">
        <f t="shared" si="21"/>
        <v/>
      </c>
      <c r="R145" s="657" t="str">
        <f t="shared" si="22"/>
        <v/>
      </c>
      <c r="S145" s="529" t="str">
        <f t="shared" si="23"/>
        <v/>
      </c>
      <c r="T145" s="95" t="str">
        <f t="shared" si="24"/>
        <v/>
      </c>
      <c r="U145" s="621" t="str">
        <f t="shared" si="27"/>
        <v/>
      </c>
      <c r="V145" s="91" t="str">
        <f t="shared" si="28"/>
        <v/>
      </c>
      <c r="W145" s="106" t="b">
        <f t="shared" si="25"/>
        <v>0</v>
      </c>
      <c r="X145" s="103" t="b">
        <f t="shared" si="26"/>
        <v>0</v>
      </c>
      <c r="Y145" s="634">
        <f t="shared" si="29"/>
        <v>1</v>
      </c>
      <c r="Z145" s="106">
        <f>IF(AND(B145&lt;&gt;"",I145&gt;=an_initial-3),VLOOKUP(Y145,Coef!$E$2:$F$17,2,FALSE),IF(AB145=TRUE,0,Z144))</f>
        <v>0</v>
      </c>
      <c r="AA145" s="651">
        <f>IF(B145&lt;&gt;"",VLOOKUP(Y145,Coef!$E$2:$F$17,2,FALSE),AA144)</f>
        <v>0</v>
      </c>
      <c r="AB145" s="649" t="b">
        <f t="shared" si="30"/>
        <v>0</v>
      </c>
    </row>
    <row r="146" spans="1:28" x14ac:dyDescent="0.25">
      <c r="A146" s="223"/>
      <c r="B146" s="764"/>
      <c r="C146" s="739"/>
      <c r="D146" s="692"/>
      <c r="E146" s="689"/>
      <c r="F146" s="692"/>
      <c r="G146" s="689"/>
      <c r="H146" s="724"/>
      <c r="I146" s="696"/>
      <c r="J146" s="708"/>
      <c r="K146" s="696"/>
      <c r="L146" s="708"/>
      <c r="M146" s="696"/>
      <c r="N146" s="712"/>
      <c r="O146" s="704"/>
      <c r="P146" s="715"/>
      <c r="Q146" s="660" t="str">
        <f t="shared" si="21"/>
        <v/>
      </c>
      <c r="R146" s="657" t="str">
        <f t="shared" si="22"/>
        <v/>
      </c>
      <c r="S146" s="529" t="str">
        <f t="shared" si="23"/>
        <v/>
      </c>
      <c r="T146" s="95" t="str">
        <f t="shared" si="24"/>
        <v/>
      </c>
      <c r="U146" s="621" t="str">
        <f t="shared" si="27"/>
        <v/>
      </c>
      <c r="V146" s="91" t="str">
        <f t="shared" si="28"/>
        <v/>
      </c>
      <c r="W146" s="106" t="b">
        <f t="shared" si="25"/>
        <v>0</v>
      </c>
      <c r="X146" s="103" t="b">
        <f t="shared" si="26"/>
        <v>0</v>
      </c>
      <c r="Y146" s="634">
        <f t="shared" si="29"/>
        <v>1</v>
      </c>
      <c r="Z146" s="106">
        <f>IF(AND(B146&lt;&gt;"",I146&gt;=an_initial-3),VLOOKUP(Y146,Coef!$E$2:$F$17,2,FALSE),IF(AB146=TRUE,0,Z145))</f>
        <v>0</v>
      </c>
      <c r="AA146" s="651">
        <f>IF(B146&lt;&gt;"",VLOOKUP(Y146,Coef!$E$2:$F$17,2,FALSE),AA145)</f>
        <v>0</v>
      </c>
      <c r="AB146" s="649" t="b">
        <f t="shared" si="30"/>
        <v>0</v>
      </c>
    </row>
    <row r="147" spans="1:28" x14ac:dyDescent="0.25">
      <c r="A147" s="223"/>
      <c r="B147" s="764"/>
      <c r="C147" s="739"/>
      <c r="D147" s="692"/>
      <c r="E147" s="689"/>
      <c r="F147" s="692"/>
      <c r="G147" s="689"/>
      <c r="H147" s="724"/>
      <c r="I147" s="696"/>
      <c r="J147" s="708"/>
      <c r="K147" s="696"/>
      <c r="L147" s="708"/>
      <c r="M147" s="696"/>
      <c r="N147" s="712"/>
      <c r="O147" s="704"/>
      <c r="P147" s="715"/>
      <c r="Q147" s="660" t="str">
        <f t="shared" si="21"/>
        <v/>
      </c>
      <c r="R147" s="657" t="str">
        <f t="shared" si="22"/>
        <v/>
      </c>
      <c r="S147" s="529" t="str">
        <f t="shared" si="23"/>
        <v/>
      </c>
      <c r="T147" s="95" t="str">
        <f t="shared" si="24"/>
        <v/>
      </c>
      <c r="U147" s="621" t="str">
        <f t="shared" si="27"/>
        <v/>
      </c>
      <c r="V147" s="91" t="str">
        <f t="shared" si="28"/>
        <v/>
      </c>
      <c r="W147" s="106" t="b">
        <f t="shared" si="25"/>
        <v>0</v>
      </c>
      <c r="X147" s="103" t="b">
        <f t="shared" si="26"/>
        <v>0</v>
      </c>
      <c r="Y147" s="634">
        <f t="shared" si="29"/>
        <v>1</v>
      </c>
      <c r="Z147" s="106">
        <f>IF(AND(B147&lt;&gt;"",I147&gt;=an_initial-3),VLOOKUP(Y147,Coef!$E$2:$F$17,2,FALSE),IF(AB147=TRUE,0,Z146))</f>
        <v>0</v>
      </c>
      <c r="AA147" s="651">
        <f>IF(B147&lt;&gt;"",VLOOKUP(Y147,Coef!$E$2:$F$17,2,FALSE),AA146)</f>
        <v>0</v>
      </c>
      <c r="AB147" s="649" t="b">
        <f t="shared" si="30"/>
        <v>0</v>
      </c>
    </row>
    <row r="148" spans="1:28" x14ac:dyDescent="0.25">
      <c r="A148" s="223"/>
      <c r="B148" s="764"/>
      <c r="C148" s="739"/>
      <c r="D148" s="692"/>
      <c r="E148" s="689"/>
      <c r="F148" s="692"/>
      <c r="G148" s="689"/>
      <c r="H148" s="724"/>
      <c r="I148" s="696"/>
      <c r="J148" s="708"/>
      <c r="K148" s="696"/>
      <c r="L148" s="708"/>
      <c r="M148" s="696"/>
      <c r="N148" s="712"/>
      <c r="O148" s="704"/>
      <c r="P148" s="715"/>
      <c r="Q148" s="660" t="str">
        <f t="shared" si="21"/>
        <v/>
      </c>
      <c r="R148" s="657" t="str">
        <f t="shared" si="22"/>
        <v/>
      </c>
      <c r="S148" s="529" t="str">
        <f t="shared" si="23"/>
        <v/>
      </c>
      <c r="T148" s="95" t="str">
        <f t="shared" si="24"/>
        <v/>
      </c>
      <c r="U148" s="621" t="str">
        <f t="shared" si="27"/>
        <v/>
      </c>
      <c r="V148" s="91" t="str">
        <f t="shared" si="28"/>
        <v/>
      </c>
      <c r="W148" s="106" t="b">
        <f t="shared" si="25"/>
        <v>0</v>
      </c>
      <c r="X148" s="103" t="b">
        <f t="shared" si="26"/>
        <v>0</v>
      </c>
      <c r="Y148" s="634">
        <f t="shared" si="29"/>
        <v>1</v>
      </c>
      <c r="Z148" s="106">
        <f>IF(AND(B148&lt;&gt;"",I148&gt;=an_initial-3),VLOOKUP(Y148,Coef!$E$2:$F$17,2,FALSE),IF(AB148=TRUE,0,Z147))</f>
        <v>0</v>
      </c>
      <c r="AA148" s="651">
        <f>IF(B148&lt;&gt;"",VLOOKUP(Y148,Coef!$E$2:$F$17,2,FALSE),AA147)</f>
        <v>0</v>
      </c>
      <c r="AB148" s="649" t="b">
        <f t="shared" si="30"/>
        <v>0</v>
      </c>
    </row>
    <row r="149" spans="1:28" x14ac:dyDescent="0.25">
      <c r="A149" s="223"/>
      <c r="B149" s="764"/>
      <c r="C149" s="739"/>
      <c r="D149" s="692"/>
      <c r="E149" s="689"/>
      <c r="F149" s="692"/>
      <c r="G149" s="689"/>
      <c r="H149" s="724"/>
      <c r="I149" s="696"/>
      <c r="J149" s="708"/>
      <c r="K149" s="696"/>
      <c r="L149" s="708"/>
      <c r="M149" s="696"/>
      <c r="N149" s="712"/>
      <c r="O149" s="704"/>
      <c r="P149" s="715"/>
      <c r="Q149" s="660" t="str">
        <f t="shared" si="21"/>
        <v/>
      </c>
      <c r="R149" s="657" t="str">
        <f t="shared" si="22"/>
        <v/>
      </c>
      <c r="S149" s="529" t="str">
        <f t="shared" si="23"/>
        <v/>
      </c>
      <c r="T149" s="95" t="str">
        <f t="shared" si="24"/>
        <v/>
      </c>
      <c r="U149" s="621" t="str">
        <f t="shared" si="27"/>
        <v/>
      </c>
      <c r="V149" s="91" t="str">
        <f t="shared" si="28"/>
        <v/>
      </c>
      <c r="W149" s="106" t="b">
        <f t="shared" si="25"/>
        <v>0</v>
      </c>
      <c r="X149" s="103" t="b">
        <f t="shared" si="26"/>
        <v>0</v>
      </c>
      <c r="Y149" s="634">
        <f t="shared" si="29"/>
        <v>1</v>
      </c>
      <c r="Z149" s="106">
        <f>IF(AND(B149&lt;&gt;"",I149&gt;=an_initial-3),VLOOKUP(Y149,Coef!$E$2:$F$17,2,FALSE),IF(AB149=TRUE,0,Z148))</f>
        <v>0</v>
      </c>
      <c r="AA149" s="651">
        <f>IF(B149&lt;&gt;"",VLOOKUP(Y149,Coef!$E$2:$F$17,2,FALSE),AA148)</f>
        <v>0</v>
      </c>
      <c r="AB149" s="649" t="b">
        <f t="shared" si="30"/>
        <v>0</v>
      </c>
    </row>
    <row r="150" spans="1:28" x14ac:dyDescent="0.25">
      <c r="A150" s="223"/>
      <c r="B150" s="764"/>
      <c r="C150" s="739"/>
      <c r="D150" s="692"/>
      <c r="E150" s="689"/>
      <c r="F150" s="692"/>
      <c r="G150" s="689"/>
      <c r="H150" s="724"/>
      <c r="I150" s="696"/>
      <c r="J150" s="708"/>
      <c r="K150" s="696"/>
      <c r="L150" s="708"/>
      <c r="M150" s="696"/>
      <c r="N150" s="712"/>
      <c r="O150" s="704"/>
      <c r="P150" s="715"/>
      <c r="Q150" s="660" t="str">
        <f t="shared" si="21"/>
        <v/>
      </c>
      <c r="R150" s="657" t="str">
        <f t="shared" si="22"/>
        <v/>
      </c>
      <c r="S150" s="529" t="str">
        <f t="shared" si="23"/>
        <v/>
      </c>
      <c r="T150" s="95" t="str">
        <f t="shared" si="24"/>
        <v/>
      </c>
      <c r="U150" s="621" t="str">
        <f t="shared" si="27"/>
        <v/>
      </c>
      <c r="V150" s="91" t="str">
        <f t="shared" si="28"/>
        <v/>
      </c>
      <c r="W150" s="106" t="b">
        <f t="shared" si="25"/>
        <v>0</v>
      </c>
      <c r="X150" s="103" t="b">
        <f t="shared" si="26"/>
        <v>0</v>
      </c>
      <c r="Y150" s="634">
        <f t="shared" si="29"/>
        <v>1</v>
      </c>
      <c r="Z150" s="106">
        <f>IF(AND(B150&lt;&gt;"",I150&gt;=an_initial-3),VLOOKUP(Y150,Coef!$E$2:$F$17,2,FALSE),IF(AB150=TRUE,0,Z149))</f>
        <v>0</v>
      </c>
      <c r="AA150" s="651">
        <f>IF(B150&lt;&gt;"",VLOOKUP(Y150,Coef!$E$2:$F$17,2,FALSE),AA149)</f>
        <v>0</v>
      </c>
      <c r="AB150" s="649" t="b">
        <f t="shared" si="30"/>
        <v>0</v>
      </c>
    </row>
    <row r="151" spans="1:28" x14ac:dyDescent="0.25">
      <c r="A151" s="223"/>
      <c r="B151" s="764"/>
      <c r="C151" s="739"/>
      <c r="D151" s="692"/>
      <c r="E151" s="689"/>
      <c r="F151" s="692"/>
      <c r="G151" s="689"/>
      <c r="H151" s="724"/>
      <c r="I151" s="696"/>
      <c r="J151" s="708"/>
      <c r="K151" s="696"/>
      <c r="L151" s="708"/>
      <c r="M151" s="696"/>
      <c r="N151" s="712"/>
      <c r="O151" s="704"/>
      <c r="P151" s="715"/>
      <c r="Q151" s="660" t="str">
        <f t="shared" si="21"/>
        <v/>
      </c>
      <c r="R151" s="657" t="str">
        <f t="shared" si="22"/>
        <v/>
      </c>
      <c r="S151" s="529" t="str">
        <f t="shared" si="23"/>
        <v/>
      </c>
      <c r="T151" s="95" t="str">
        <f t="shared" si="24"/>
        <v/>
      </c>
      <c r="U151" s="621" t="str">
        <f t="shared" si="27"/>
        <v/>
      </c>
      <c r="V151" s="91" t="str">
        <f t="shared" si="28"/>
        <v/>
      </c>
      <c r="W151" s="106" t="b">
        <f t="shared" si="25"/>
        <v>0</v>
      </c>
      <c r="X151" s="103" t="b">
        <f t="shared" si="26"/>
        <v>0</v>
      </c>
      <c r="Y151" s="634">
        <f t="shared" si="29"/>
        <v>1</v>
      </c>
      <c r="Z151" s="106">
        <f>IF(AND(B151&lt;&gt;"",I151&gt;=an_initial-3),VLOOKUP(Y151,Coef!$E$2:$F$17,2,FALSE),IF(AB151=TRUE,0,Z150))</f>
        <v>0</v>
      </c>
      <c r="AA151" s="651">
        <f>IF(B151&lt;&gt;"",VLOOKUP(Y151,Coef!$E$2:$F$17,2,FALSE),AA150)</f>
        <v>0</v>
      </c>
      <c r="AB151" s="649" t="b">
        <f t="shared" si="30"/>
        <v>0</v>
      </c>
    </row>
    <row r="152" spans="1:28" x14ac:dyDescent="0.25">
      <c r="A152" s="223"/>
      <c r="B152" s="764"/>
      <c r="C152" s="739"/>
      <c r="D152" s="692"/>
      <c r="E152" s="689"/>
      <c r="F152" s="692"/>
      <c r="G152" s="689"/>
      <c r="H152" s="724"/>
      <c r="I152" s="696"/>
      <c r="J152" s="708"/>
      <c r="K152" s="696"/>
      <c r="L152" s="708"/>
      <c r="M152" s="696"/>
      <c r="N152" s="712"/>
      <c r="O152" s="704"/>
      <c r="P152" s="715"/>
      <c r="Q152" s="660" t="str">
        <f t="shared" si="21"/>
        <v/>
      </c>
      <c r="R152" s="657" t="str">
        <f t="shared" si="22"/>
        <v/>
      </c>
      <c r="S152" s="529" t="str">
        <f t="shared" si="23"/>
        <v/>
      </c>
      <c r="T152" s="95" t="str">
        <f t="shared" si="24"/>
        <v/>
      </c>
      <c r="U152" s="621" t="str">
        <f t="shared" si="27"/>
        <v/>
      </c>
      <c r="V152" s="91" t="str">
        <f t="shared" si="28"/>
        <v/>
      </c>
      <c r="W152" s="106" t="b">
        <f t="shared" si="25"/>
        <v>0</v>
      </c>
      <c r="X152" s="103" t="b">
        <f t="shared" si="26"/>
        <v>0</v>
      </c>
      <c r="Y152" s="634">
        <f t="shared" si="29"/>
        <v>1</v>
      </c>
      <c r="Z152" s="106">
        <f>IF(AND(B152&lt;&gt;"",I152&gt;=an_initial-3),VLOOKUP(Y152,Coef!$E$2:$F$17,2,FALSE),IF(AB152=TRUE,0,Z151))</f>
        <v>0</v>
      </c>
      <c r="AA152" s="651">
        <f>IF(B152&lt;&gt;"",VLOOKUP(Y152,Coef!$E$2:$F$17,2,FALSE),AA151)</f>
        <v>0</v>
      </c>
      <c r="AB152" s="649" t="b">
        <f t="shared" si="30"/>
        <v>0</v>
      </c>
    </row>
    <row r="153" spans="1:28" x14ac:dyDescent="0.25">
      <c r="A153" s="223"/>
      <c r="B153" s="764"/>
      <c r="C153" s="739"/>
      <c r="D153" s="692"/>
      <c r="E153" s="689"/>
      <c r="F153" s="692"/>
      <c r="G153" s="689"/>
      <c r="H153" s="724"/>
      <c r="I153" s="696"/>
      <c r="J153" s="708"/>
      <c r="K153" s="696"/>
      <c r="L153" s="708"/>
      <c r="M153" s="696"/>
      <c r="N153" s="712"/>
      <c r="O153" s="704"/>
      <c r="P153" s="715"/>
      <c r="Q153" s="660" t="str">
        <f t="shared" si="21"/>
        <v/>
      </c>
      <c r="R153" s="657" t="str">
        <f t="shared" si="22"/>
        <v/>
      </c>
      <c r="S153" s="529" t="str">
        <f t="shared" si="23"/>
        <v/>
      </c>
      <c r="T153" s="95" t="str">
        <f t="shared" si="24"/>
        <v/>
      </c>
      <c r="U153" s="621" t="str">
        <f t="shared" si="27"/>
        <v/>
      </c>
      <c r="V153" s="91" t="str">
        <f t="shared" si="28"/>
        <v/>
      </c>
      <c r="W153" s="106" t="b">
        <f t="shared" si="25"/>
        <v>0</v>
      </c>
      <c r="X153" s="103" t="b">
        <f t="shared" si="26"/>
        <v>0</v>
      </c>
      <c r="Y153" s="634">
        <f t="shared" si="29"/>
        <v>1</v>
      </c>
      <c r="Z153" s="106">
        <f>IF(AND(B153&lt;&gt;"",I153&gt;=an_initial-3),VLOOKUP(Y153,Coef!$E$2:$F$17,2,FALSE),IF(AB153=TRUE,0,Z152))</f>
        <v>0</v>
      </c>
      <c r="AA153" s="651">
        <f>IF(B153&lt;&gt;"",VLOOKUP(Y153,Coef!$E$2:$F$17,2,FALSE),AA152)</f>
        <v>0</v>
      </c>
      <c r="AB153" s="649" t="b">
        <f t="shared" si="30"/>
        <v>0</v>
      </c>
    </row>
    <row r="154" spans="1:28" x14ac:dyDescent="0.25">
      <c r="A154" s="223"/>
      <c r="B154" s="764"/>
      <c r="C154" s="739"/>
      <c r="D154" s="692"/>
      <c r="E154" s="689"/>
      <c r="F154" s="692"/>
      <c r="G154" s="689"/>
      <c r="H154" s="724"/>
      <c r="I154" s="696"/>
      <c r="J154" s="708"/>
      <c r="K154" s="696"/>
      <c r="L154" s="708"/>
      <c r="M154" s="696"/>
      <c r="N154" s="712"/>
      <c r="O154" s="704"/>
      <c r="P154" s="715"/>
      <c r="Q154" s="660" t="str">
        <f t="shared" si="21"/>
        <v/>
      </c>
      <c r="R154" s="657" t="str">
        <f t="shared" si="22"/>
        <v/>
      </c>
      <c r="S154" s="529" t="str">
        <f t="shared" si="23"/>
        <v/>
      </c>
      <c r="T154" s="95" t="str">
        <f t="shared" si="24"/>
        <v/>
      </c>
      <c r="U154" s="621" t="str">
        <f t="shared" si="27"/>
        <v/>
      </c>
      <c r="V154" s="91" t="str">
        <f t="shared" si="28"/>
        <v/>
      </c>
      <c r="W154" s="106" t="b">
        <f t="shared" si="25"/>
        <v>0</v>
      </c>
      <c r="X154" s="103" t="b">
        <f t="shared" si="26"/>
        <v>0</v>
      </c>
      <c r="Y154" s="634">
        <f t="shared" si="29"/>
        <v>1</v>
      </c>
      <c r="Z154" s="106">
        <f>IF(AND(B154&lt;&gt;"",I154&gt;=an_initial-3),VLOOKUP(Y154,Coef!$E$2:$F$17,2,FALSE),IF(AB154=TRUE,0,Z153))</f>
        <v>0</v>
      </c>
      <c r="AA154" s="651">
        <f>IF(B154&lt;&gt;"",VLOOKUP(Y154,Coef!$E$2:$F$17,2,FALSE),AA153)</f>
        <v>0</v>
      </c>
      <c r="AB154" s="649" t="b">
        <f t="shared" si="30"/>
        <v>0</v>
      </c>
    </row>
    <row r="155" spans="1:28" x14ac:dyDescent="0.25">
      <c r="A155" s="223"/>
      <c r="B155" s="764"/>
      <c r="C155" s="739"/>
      <c r="D155" s="692"/>
      <c r="E155" s="689"/>
      <c r="F155" s="692"/>
      <c r="G155" s="689"/>
      <c r="H155" s="724"/>
      <c r="I155" s="696"/>
      <c r="J155" s="708"/>
      <c r="K155" s="696"/>
      <c r="L155" s="708"/>
      <c r="M155" s="696"/>
      <c r="N155" s="712"/>
      <c r="O155" s="704"/>
      <c r="P155" s="715"/>
      <c r="Q155" s="660" t="str">
        <f t="shared" si="21"/>
        <v/>
      </c>
      <c r="R155" s="657" t="str">
        <f t="shared" si="22"/>
        <v/>
      </c>
      <c r="S155" s="529" t="str">
        <f t="shared" si="23"/>
        <v/>
      </c>
      <c r="T155" s="95" t="str">
        <f t="shared" si="24"/>
        <v/>
      </c>
      <c r="U155" s="621" t="str">
        <f t="shared" si="27"/>
        <v/>
      </c>
      <c r="V155" s="91" t="str">
        <f t="shared" si="28"/>
        <v/>
      </c>
      <c r="W155" s="106" t="b">
        <f t="shared" si="25"/>
        <v>0</v>
      </c>
      <c r="X155" s="103" t="b">
        <f t="shared" si="26"/>
        <v>0</v>
      </c>
      <c r="Y155" s="634">
        <f t="shared" si="29"/>
        <v>1</v>
      </c>
      <c r="Z155" s="106">
        <f>IF(AND(B155&lt;&gt;"",I155&gt;=an_initial-3),VLOOKUP(Y155,Coef!$E$2:$F$17,2,FALSE),IF(AB155=TRUE,0,Z154))</f>
        <v>0</v>
      </c>
      <c r="AA155" s="651">
        <f>IF(B155&lt;&gt;"",VLOOKUP(Y155,Coef!$E$2:$F$17,2,FALSE),AA154)</f>
        <v>0</v>
      </c>
      <c r="AB155" s="649" t="b">
        <f t="shared" si="30"/>
        <v>0</v>
      </c>
    </row>
    <row r="156" spans="1:28" x14ac:dyDescent="0.25">
      <c r="A156" s="223"/>
      <c r="B156" s="764"/>
      <c r="C156" s="739"/>
      <c r="D156" s="692"/>
      <c r="E156" s="689"/>
      <c r="F156" s="692"/>
      <c r="G156" s="689"/>
      <c r="H156" s="724"/>
      <c r="I156" s="696"/>
      <c r="J156" s="708"/>
      <c r="K156" s="696"/>
      <c r="L156" s="708"/>
      <c r="M156" s="696"/>
      <c r="N156" s="712"/>
      <c r="O156" s="704"/>
      <c r="P156" s="715"/>
      <c r="Q156" s="660" t="str">
        <f t="shared" si="21"/>
        <v/>
      </c>
      <c r="R156" s="657" t="str">
        <f t="shared" si="22"/>
        <v/>
      </c>
      <c r="S156" s="529" t="str">
        <f t="shared" si="23"/>
        <v/>
      </c>
      <c r="T156" s="95" t="str">
        <f t="shared" si="24"/>
        <v/>
      </c>
      <c r="U156" s="621" t="str">
        <f t="shared" si="27"/>
        <v/>
      </c>
      <c r="V156" s="91" t="str">
        <f t="shared" si="28"/>
        <v/>
      </c>
      <c r="W156" s="106" t="b">
        <f t="shared" si="25"/>
        <v>0</v>
      </c>
      <c r="X156" s="103" t="b">
        <f t="shared" si="26"/>
        <v>0</v>
      </c>
      <c r="Y156" s="634">
        <f t="shared" si="29"/>
        <v>1</v>
      </c>
      <c r="Z156" s="106">
        <f>IF(AND(B156&lt;&gt;"",I156&gt;=an_initial-3),VLOOKUP(Y156,Coef!$E$2:$F$17,2,FALSE),IF(AB156=TRUE,0,Z155))</f>
        <v>0</v>
      </c>
      <c r="AA156" s="651">
        <f>IF(B156&lt;&gt;"",VLOOKUP(Y156,Coef!$E$2:$F$17,2,FALSE),AA155)</f>
        <v>0</v>
      </c>
      <c r="AB156" s="649" t="b">
        <f t="shared" si="30"/>
        <v>0</v>
      </c>
    </row>
    <row r="157" spans="1:28" x14ac:dyDescent="0.25">
      <c r="A157" s="223"/>
      <c r="B157" s="764"/>
      <c r="C157" s="739"/>
      <c r="D157" s="692"/>
      <c r="E157" s="689"/>
      <c r="F157" s="692"/>
      <c r="G157" s="689"/>
      <c r="H157" s="724"/>
      <c r="I157" s="696"/>
      <c r="J157" s="708"/>
      <c r="K157" s="696"/>
      <c r="L157" s="708"/>
      <c r="M157" s="696"/>
      <c r="N157" s="712"/>
      <c r="O157" s="704"/>
      <c r="P157" s="715"/>
      <c r="Q157" s="660" t="str">
        <f t="shared" si="21"/>
        <v/>
      </c>
      <c r="R157" s="657" t="str">
        <f t="shared" si="22"/>
        <v/>
      </c>
      <c r="S157" s="529" t="str">
        <f t="shared" si="23"/>
        <v/>
      </c>
      <c r="T157" s="95" t="str">
        <f t="shared" si="24"/>
        <v/>
      </c>
      <c r="U157" s="621" t="str">
        <f t="shared" si="27"/>
        <v/>
      </c>
      <c r="V157" s="91" t="str">
        <f t="shared" si="28"/>
        <v/>
      </c>
      <c r="W157" s="106" t="b">
        <f t="shared" si="25"/>
        <v>0</v>
      </c>
      <c r="X157" s="103" t="b">
        <f t="shared" si="26"/>
        <v>0</v>
      </c>
      <c r="Y157" s="634">
        <f t="shared" si="29"/>
        <v>1</v>
      </c>
      <c r="Z157" s="106">
        <f>IF(AND(B157&lt;&gt;"",I157&gt;=an_initial-3),VLOOKUP(Y157,Coef!$E$2:$F$17,2,FALSE),IF(AB157=TRUE,0,Z156))</f>
        <v>0</v>
      </c>
      <c r="AA157" s="651">
        <f>IF(B157&lt;&gt;"",VLOOKUP(Y157,Coef!$E$2:$F$17,2,FALSE),AA156)</f>
        <v>0</v>
      </c>
      <c r="AB157" s="649" t="b">
        <f t="shared" si="30"/>
        <v>0</v>
      </c>
    </row>
    <row r="158" spans="1:28" x14ac:dyDescent="0.25">
      <c r="A158" s="223"/>
      <c r="B158" s="764"/>
      <c r="C158" s="739"/>
      <c r="D158" s="692"/>
      <c r="E158" s="689"/>
      <c r="F158" s="692"/>
      <c r="G158" s="689"/>
      <c r="H158" s="724"/>
      <c r="I158" s="696"/>
      <c r="J158" s="708"/>
      <c r="K158" s="696"/>
      <c r="L158" s="708"/>
      <c r="M158" s="696"/>
      <c r="N158" s="712"/>
      <c r="O158" s="704"/>
      <c r="P158" s="715"/>
      <c r="Q158" s="660" t="str">
        <f t="shared" si="21"/>
        <v/>
      </c>
      <c r="R158" s="657" t="str">
        <f t="shared" si="22"/>
        <v/>
      </c>
      <c r="S158" s="529" t="str">
        <f t="shared" si="23"/>
        <v/>
      </c>
      <c r="T158" s="95" t="str">
        <f t="shared" si="24"/>
        <v/>
      </c>
      <c r="U158" s="621" t="str">
        <f t="shared" si="27"/>
        <v/>
      </c>
      <c r="V158" s="91" t="str">
        <f t="shared" si="28"/>
        <v/>
      </c>
      <c r="W158" s="106" t="b">
        <f t="shared" si="25"/>
        <v>0</v>
      </c>
      <c r="X158" s="103" t="b">
        <f t="shared" si="26"/>
        <v>0</v>
      </c>
      <c r="Y158" s="634">
        <f t="shared" si="29"/>
        <v>1</v>
      </c>
      <c r="Z158" s="106">
        <f>IF(AND(B158&lt;&gt;"",I158&gt;=an_initial-3),VLOOKUP(Y158,Coef!$E$2:$F$17,2,FALSE),IF(AB158=TRUE,0,Z157))</f>
        <v>0</v>
      </c>
      <c r="AA158" s="651">
        <f>IF(B158&lt;&gt;"",VLOOKUP(Y158,Coef!$E$2:$F$17,2,FALSE),AA157)</f>
        <v>0</v>
      </c>
      <c r="AB158" s="649" t="b">
        <f t="shared" si="30"/>
        <v>0</v>
      </c>
    </row>
    <row r="159" spans="1:28" x14ac:dyDescent="0.25">
      <c r="A159" s="223"/>
      <c r="B159" s="764"/>
      <c r="C159" s="739"/>
      <c r="D159" s="692"/>
      <c r="E159" s="689"/>
      <c r="F159" s="692"/>
      <c r="G159" s="689"/>
      <c r="H159" s="724"/>
      <c r="I159" s="696"/>
      <c r="J159" s="708"/>
      <c r="K159" s="696"/>
      <c r="L159" s="708"/>
      <c r="M159" s="696"/>
      <c r="N159" s="712"/>
      <c r="O159" s="704"/>
      <c r="P159" s="715"/>
      <c r="Q159" s="660" t="str">
        <f t="shared" si="21"/>
        <v/>
      </c>
      <c r="R159" s="657" t="str">
        <f t="shared" si="22"/>
        <v/>
      </c>
      <c r="S159" s="529" t="str">
        <f t="shared" si="23"/>
        <v/>
      </c>
      <c r="T159" s="95" t="str">
        <f t="shared" si="24"/>
        <v/>
      </c>
      <c r="U159" s="621" t="str">
        <f t="shared" si="27"/>
        <v/>
      </c>
      <c r="V159" s="91" t="str">
        <f t="shared" si="28"/>
        <v/>
      </c>
      <c r="W159" s="106" t="b">
        <f t="shared" si="25"/>
        <v>0</v>
      </c>
      <c r="X159" s="103" t="b">
        <f t="shared" si="26"/>
        <v>0</v>
      </c>
      <c r="Y159" s="634">
        <f t="shared" si="29"/>
        <v>1</v>
      </c>
      <c r="Z159" s="106">
        <f>IF(AND(B159&lt;&gt;"",I159&gt;=an_initial-3),VLOOKUP(Y159,Coef!$E$2:$F$17,2,FALSE),IF(AB159=TRUE,0,Z158))</f>
        <v>0</v>
      </c>
      <c r="AA159" s="651">
        <f>IF(B159&lt;&gt;"",VLOOKUP(Y159,Coef!$E$2:$F$17,2,FALSE),AA158)</f>
        <v>0</v>
      </c>
      <c r="AB159" s="649" t="b">
        <f t="shared" si="30"/>
        <v>0</v>
      </c>
    </row>
    <row r="160" spans="1:28" x14ac:dyDescent="0.25">
      <c r="A160" s="223"/>
      <c r="B160" s="764"/>
      <c r="C160" s="739"/>
      <c r="D160" s="692"/>
      <c r="E160" s="689"/>
      <c r="F160" s="692"/>
      <c r="G160" s="689"/>
      <c r="H160" s="724"/>
      <c r="I160" s="696"/>
      <c r="J160" s="708"/>
      <c r="K160" s="696"/>
      <c r="L160" s="708"/>
      <c r="M160" s="696"/>
      <c r="N160" s="712"/>
      <c r="O160" s="704"/>
      <c r="P160" s="715"/>
      <c r="Q160" s="660" t="str">
        <f t="shared" si="21"/>
        <v/>
      </c>
      <c r="R160" s="657" t="str">
        <f t="shared" si="22"/>
        <v/>
      </c>
      <c r="S160" s="529" t="str">
        <f t="shared" si="23"/>
        <v/>
      </c>
      <c r="T160" s="95" t="str">
        <f t="shared" si="24"/>
        <v/>
      </c>
      <c r="U160" s="621" t="str">
        <f t="shared" si="27"/>
        <v/>
      </c>
      <c r="V160" s="91" t="str">
        <f t="shared" si="28"/>
        <v/>
      </c>
      <c r="W160" s="106" t="b">
        <f t="shared" si="25"/>
        <v>0</v>
      </c>
      <c r="X160" s="103" t="b">
        <f t="shared" si="26"/>
        <v>0</v>
      </c>
      <c r="Y160" s="634">
        <f t="shared" si="29"/>
        <v>1</v>
      </c>
      <c r="Z160" s="106">
        <f>IF(AND(B160&lt;&gt;"",I160&gt;=an_initial-3),VLOOKUP(Y160,Coef!$E$2:$F$17,2,FALSE),IF(AB160=TRUE,0,Z159))</f>
        <v>0</v>
      </c>
      <c r="AA160" s="651">
        <f>IF(B160&lt;&gt;"",VLOOKUP(Y160,Coef!$E$2:$F$17,2,FALSE),AA159)</f>
        <v>0</v>
      </c>
      <c r="AB160" s="649" t="b">
        <f t="shared" si="30"/>
        <v>0</v>
      </c>
    </row>
    <row r="161" spans="1:28" x14ac:dyDescent="0.25">
      <c r="A161" s="223"/>
      <c r="B161" s="764"/>
      <c r="C161" s="739"/>
      <c r="D161" s="692"/>
      <c r="E161" s="689"/>
      <c r="F161" s="692"/>
      <c r="G161" s="689"/>
      <c r="H161" s="724"/>
      <c r="I161" s="696"/>
      <c r="J161" s="708"/>
      <c r="K161" s="696"/>
      <c r="L161" s="708"/>
      <c r="M161" s="696"/>
      <c r="N161" s="712"/>
      <c r="O161" s="704"/>
      <c r="P161" s="715"/>
      <c r="Q161" s="660" t="str">
        <f t="shared" si="21"/>
        <v/>
      </c>
      <c r="R161" s="657" t="str">
        <f t="shared" si="22"/>
        <v/>
      </c>
      <c r="S161" s="529" t="str">
        <f t="shared" si="23"/>
        <v/>
      </c>
      <c r="T161" s="95" t="str">
        <f t="shared" si="24"/>
        <v/>
      </c>
      <c r="U161" s="621" t="str">
        <f t="shared" si="27"/>
        <v/>
      </c>
      <c r="V161" s="91" t="str">
        <f t="shared" si="28"/>
        <v/>
      </c>
      <c r="W161" s="106" t="b">
        <f t="shared" si="25"/>
        <v>0</v>
      </c>
      <c r="X161" s="103" t="b">
        <f t="shared" si="26"/>
        <v>0</v>
      </c>
      <c r="Y161" s="634">
        <f t="shared" si="29"/>
        <v>1</v>
      </c>
      <c r="Z161" s="106">
        <f>IF(AND(B161&lt;&gt;"",I161&gt;=an_initial-3),VLOOKUP(Y161,Coef!$E$2:$F$17,2,FALSE),IF(AB161=TRUE,0,Z160))</f>
        <v>0</v>
      </c>
      <c r="AA161" s="651">
        <f>IF(B161&lt;&gt;"",VLOOKUP(Y161,Coef!$E$2:$F$17,2,FALSE),AA160)</f>
        <v>0</v>
      </c>
      <c r="AB161" s="649" t="b">
        <f t="shared" si="30"/>
        <v>0</v>
      </c>
    </row>
    <row r="162" spans="1:28" x14ac:dyDescent="0.25">
      <c r="A162" s="223"/>
      <c r="B162" s="764"/>
      <c r="C162" s="739"/>
      <c r="D162" s="692"/>
      <c r="E162" s="689"/>
      <c r="F162" s="692"/>
      <c r="G162" s="689"/>
      <c r="H162" s="724"/>
      <c r="I162" s="696"/>
      <c r="J162" s="708"/>
      <c r="K162" s="696"/>
      <c r="L162" s="708"/>
      <c r="M162" s="696"/>
      <c r="N162" s="712"/>
      <c r="O162" s="704"/>
      <c r="P162" s="715"/>
      <c r="Q162" s="660" t="str">
        <f t="shared" si="21"/>
        <v/>
      </c>
      <c r="R162" s="657" t="str">
        <f t="shared" si="22"/>
        <v/>
      </c>
      <c r="S162" s="529" t="str">
        <f t="shared" si="23"/>
        <v/>
      </c>
      <c r="T162" s="95" t="str">
        <f t="shared" si="24"/>
        <v/>
      </c>
      <c r="U162" s="621" t="str">
        <f t="shared" si="27"/>
        <v/>
      </c>
      <c r="V162" s="91" t="str">
        <f t="shared" si="28"/>
        <v/>
      </c>
      <c r="W162" s="106" t="b">
        <f t="shared" si="25"/>
        <v>0</v>
      </c>
      <c r="X162" s="103" t="b">
        <f t="shared" si="26"/>
        <v>0</v>
      </c>
      <c r="Y162" s="634">
        <f t="shared" si="29"/>
        <v>1</v>
      </c>
      <c r="Z162" s="106">
        <f>IF(AND(B162&lt;&gt;"",I162&gt;=an_initial-3),VLOOKUP(Y162,Coef!$E$2:$F$17,2,FALSE),IF(AB162=TRUE,0,Z161))</f>
        <v>0</v>
      </c>
      <c r="AA162" s="651">
        <f>IF(B162&lt;&gt;"",VLOOKUP(Y162,Coef!$E$2:$F$17,2,FALSE),AA161)</f>
        <v>0</v>
      </c>
      <c r="AB162" s="649" t="b">
        <f t="shared" si="30"/>
        <v>0</v>
      </c>
    </row>
    <row r="163" spans="1:28" x14ac:dyDescent="0.25">
      <c r="A163" s="223"/>
      <c r="B163" s="764"/>
      <c r="C163" s="739"/>
      <c r="D163" s="692"/>
      <c r="E163" s="689"/>
      <c r="F163" s="692"/>
      <c r="G163" s="689"/>
      <c r="H163" s="724"/>
      <c r="I163" s="696"/>
      <c r="J163" s="708"/>
      <c r="K163" s="696"/>
      <c r="L163" s="708"/>
      <c r="M163" s="696"/>
      <c r="N163" s="712"/>
      <c r="O163" s="704"/>
      <c r="P163" s="715"/>
      <c r="Q163" s="660" t="str">
        <f t="shared" si="21"/>
        <v/>
      </c>
      <c r="R163" s="657" t="str">
        <f t="shared" si="22"/>
        <v/>
      </c>
      <c r="S163" s="529" t="str">
        <f t="shared" si="23"/>
        <v/>
      </c>
      <c r="T163" s="95" t="str">
        <f t="shared" si="24"/>
        <v/>
      </c>
      <c r="U163" s="621" t="str">
        <f t="shared" si="27"/>
        <v/>
      </c>
      <c r="V163" s="91" t="str">
        <f t="shared" si="28"/>
        <v/>
      </c>
      <c r="W163" s="106" t="b">
        <f t="shared" si="25"/>
        <v>0</v>
      </c>
      <c r="X163" s="103" t="b">
        <f t="shared" si="26"/>
        <v>0</v>
      </c>
      <c r="Y163" s="634">
        <f t="shared" si="29"/>
        <v>1</v>
      </c>
      <c r="Z163" s="106">
        <f>IF(AND(B163&lt;&gt;"",I163&gt;=an_initial-3),VLOOKUP(Y163,Coef!$E$2:$F$17,2,FALSE),IF(AB163=TRUE,0,Z162))</f>
        <v>0</v>
      </c>
      <c r="AA163" s="651">
        <f>IF(B163&lt;&gt;"",VLOOKUP(Y163,Coef!$E$2:$F$17,2,FALSE),AA162)</f>
        <v>0</v>
      </c>
      <c r="AB163" s="649" t="b">
        <f t="shared" si="30"/>
        <v>0</v>
      </c>
    </row>
    <row r="164" spans="1:28" x14ac:dyDescent="0.25">
      <c r="A164" s="223"/>
      <c r="B164" s="764"/>
      <c r="C164" s="739"/>
      <c r="D164" s="692"/>
      <c r="E164" s="689"/>
      <c r="F164" s="692"/>
      <c r="G164" s="689"/>
      <c r="H164" s="724"/>
      <c r="I164" s="696"/>
      <c r="J164" s="708"/>
      <c r="K164" s="696"/>
      <c r="L164" s="708"/>
      <c r="M164" s="696"/>
      <c r="N164" s="712"/>
      <c r="O164" s="704"/>
      <c r="P164" s="715"/>
      <c r="Q164" s="660" t="str">
        <f t="shared" si="21"/>
        <v/>
      </c>
      <c r="R164" s="657" t="str">
        <f t="shared" si="22"/>
        <v/>
      </c>
      <c r="S164" s="529" t="str">
        <f t="shared" si="23"/>
        <v/>
      </c>
      <c r="T164" s="95" t="str">
        <f t="shared" si="24"/>
        <v/>
      </c>
      <c r="U164" s="621" t="str">
        <f t="shared" si="27"/>
        <v/>
      </c>
      <c r="V164" s="91" t="str">
        <f t="shared" si="28"/>
        <v/>
      </c>
      <c r="W164" s="106" t="b">
        <f t="shared" si="25"/>
        <v>0</v>
      </c>
      <c r="X164" s="103" t="b">
        <f t="shared" si="26"/>
        <v>0</v>
      </c>
      <c r="Y164" s="634">
        <f t="shared" si="29"/>
        <v>1</v>
      </c>
      <c r="Z164" s="106">
        <f>IF(AND(B164&lt;&gt;"",I164&gt;=an_initial-3),VLOOKUP(Y164,Coef!$E$2:$F$17,2,FALSE),IF(AB164=TRUE,0,Z163))</f>
        <v>0</v>
      </c>
      <c r="AA164" s="651">
        <f>IF(B164&lt;&gt;"",VLOOKUP(Y164,Coef!$E$2:$F$17,2,FALSE),AA163)</f>
        <v>0</v>
      </c>
      <c r="AB164" s="649" t="b">
        <f t="shared" si="30"/>
        <v>0</v>
      </c>
    </row>
    <row r="165" spans="1:28" x14ac:dyDescent="0.25">
      <c r="A165" s="223"/>
      <c r="B165" s="764"/>
      <c r="C165" s="739"/>
      <c r="D165" s="692"/>
      <c r="E165" s="689"/>
      <c r="F165" s="692"/>
      <c r="G165" s="689"/>
      <c r="H165" s="724"/>
      <c r="I165" s="696"/>
      <c r="J165" s="708"/>
      <c r="K165" s="696"/>
      <c r="L165" s="708"/>
      <c r="M165" s="696"/>
      <c r="N165" s="712"/>
      <c r="O165" s="704"/>
      <c r="P165" s="715"/>
      <c r="Q165" s="660" t="str">
        <f t="shared" si="21"/>
        <v/>
      </c>
      <c r="R165" s="657" t="str">
        <f t="shared" si="22"/>
        <v/>
      </c>
      <c r="S165" s="529" t="str">
        <f t="shared" si="23"/>
        <v/>
      </c>
      <c r="T165" s="95" t="str">
        <f t="shared" si="24"/>
        <v/>
      </c>
      <c r="U165" s="621" t="str">
        <f t="shared" si="27"/>
        <v/>
      </c>
      <c r="V165" s="91" t="str">
        <f t="shared" si="28"/>
        <v/>
      </c>
      <c r="W165" s="106" t="b">
        <f t="shared" si="25"/>
        <v>0</v>
      </c>
      <c r="X165" s="103" t="b">
        <f t="shared" si="26"/>
        <v>0</v>
      </c>
      <c r="Y165" s="634">
        <f t="shared" si="29"/>
        <v>1</v>
      </c>
      <c r="Z165" s="106">
        <f>IF(AND(B165&lt;&gt;"",I165&gt;=an_initial-3),VLOOKUP(Y165,Coef!$E$2:$F$17,2,FALSE),IF(AB165=TRUE,0,Z164))</f>
        <v>0</v>
      </c>
      <c r="AA165" s="651">
        <f>IF(B165&lt;&gt;"",VLOOKUP(Y165,Coef!$E$2:$F$17,2,FALSE),AA164)</f>
        <v>0</v>
      </c>
      <c r="AB165" s="649" t="b">
        <f t="shared" si="30"/>
        <v>0</v>
      </c>
    </row>
    <row r="166" spans="1:28" x14ac:dyDescent="0.25">
      <c r="A166" s="223"/>
      <c r="B166" s="764"/>
      <c r="C166" s="739"/>
      <c r="D166" s="692"/>
      <c r="E166" s="689"/>
      <c r="F166" s="692"/>
      <c r="G166" s="689"/>
      <c r="H166" s="724"/>
      <c r="I166" s="696"/>
      <c r="J166" s="708"/>
      <c r="K166" s="696"/>
      <c r="L166" s="708"/>
      <c r="M166" s="696"/>
      <c r="N166" s="712"/>
      <c r="O166" s="704"/>
      <c r="P166" s="715"/>
      <c r="Q166" s="660" t="str">
        <f t="shared" si="21"/>
        <v/>
      </c>
      <c r="R166" s="657" t="str">
        <f t="shared" si="22"/>
        <v/>
      </c>
      <c r="S166" s="529" t="str">
        <f t="shared" si="23"/>
        <v/>
      </c>
      <c r="T166" s="95" t="str">
        <f t="shared" si="24"/>
        <v/>
      </c>
      <c r="U166" s="621" t="str">
        <f t="shared" si="27"/>
        <v/>
      </c>
      <c r="V166" s="91" t="str">
        <f t="shared" si="28"/>
        <v/>
      </c>
      <c r="W166" s="106" t="b">
        <f t="shared" si="25"/>
        <v>0</v>
      </c>
      <c r="X166" s="103" t="b">
        <f t="shared" si="26"/>
        <v>0</v>
      </c>
      <c r="Y166" s="634">
        <f t="shared" si="29"/>
        <v>1</v>
      </c>
      <c r="Z166" s="106">
        <f>IF(AND(B166&lt;&gt;"",I166&gt;=an_initial-3),VLOOKUP(Y166,Coef!$E$2:$F$17,2,FALSE),IF(AB166=TRUE,0,Z165))</f>
        <v>0</v>
      </c>
      <c r="AA166" s="651">
        <f>IF(B166&lt;&gt;"",VLOOKUP(Y166,Coef!$E$2:$F$17,2,FALSE),AA165)</f>
        <v>0</v>
      </c>
      <c r="AB166" s="649" t="b">
        <f t="shared" si="30"/>
        <v>0</v>
      </c>
    </row>
    <row r="167" spans="1:28" x14ac:dyDescent="0.25">
      <c r="A167" s="223"/>
      <c r="B167" s="764"/>
      <c r="C167" s="739"/>
      <c r="D167" s="692"/>
      <c r="E167" s="689"/>
      <c r="F167" s="692"/>
      <c r="G167" s="689"/>
      <c r="H167" s="724"/>
      <c r="I167" s="696"/>
      <c r="J167" s="708"/>
      <c r="K167" s="696"/>
      <c r="L167" s="708"/>
      <c r="M167" s="696"/>
      <c r="N167" s="712"/>
      <c r="O167" s="704"/>
      <c r="P167" s="715"/>
      <c r="Q167" s="660" t="str">
        <f t="shared" si="21"/>
        <v/>
      </c>
      <c r="R167" s="657" t="str">
        <f t="shared" si="22"/>
        <v/>
      </c>
      <c r="S167" s="529" t="str">
        <f t="shared" si="23"/>
        <v/>
      </c>
      <c r="T167" s="95" t="str">
        <f t="shared" si="24"/>
        <v/>
      </c>
      <c r="U167" s="621" t="str">
        <f t="shared" si="27"/>
        <v/>
      </c>
      <c r="V167" s="91" t="str">
        <f t="shared" si="28"/>
        <v/>
      </c>
      <c r="W167" s="106" t="b">
        <f t="shared" si="25"/>
        <v>0</v>
      </c>
      <c r="X167" s="103" t="b">
        <f t="shared" si="26"/>
        <v>0</v>
      </c>
      <c r="Y167" s="634">
        <f t="shared" si="29"/>
        <v>1</v>
      </c>
      <c r="Z167" s="106">
        <f>IF(AND(B167&lt;&gt;"",I167&gt;=an_initial-3),VLOOKUP(Y167,Coef!$E$2:$F$17,2,FALSE),IF(AB167=TRUE,0,Z166))</f>
        <v>0</v>
      </c>
      <c r="AA167" s="651">
        <f>IF(B167&lt;&gt;"",VLOOKUP(Y167,Coef!$E$2:$F$17,2,FALSE),AA166)</f>
        <v>0</v>
      </c>
      <c r="AB167" s="649" t="b">
        <f t="shared" si="30"/>
        <v>0</v>
      </c>
    </row>
    <row r="168" spans="1:28" x14ac:dyDescent="0.25">
      <c r="A168" s="223"/>
      <c r="B168" s="764"/>
      <c r="C168" s="739"/>
      <c r="D168" s="692"/>
      <c r="E168" s="689"/>
      <c r="F168" s="692"/>
      <c r="G168" s="689"/>
      <c r="H168" s="724"/>
      <c r="I168" s="696"/>
      <c r="J168" s="708"/>
      <c r="K168" s="696"/>
      <c r="L168" s="708"/>
      <c r="M168" s="696"/>
      <c r="N168" s="712"/>
      <c r="O168" s="704"/>
      <c r="P168" s="715"/>
      <c r="Q168" s="660" t="str">
        <f t="shared" si="21"/>
        <v/>
      </c>
      <c r="R168" s="657" t="str">
        <f t="shared" si="22"/>
        <v/>
      </c>
      <c r="S168" s="529" t="str">
        <f t="shared" si="23"/>
        <v/>
      </c>
      <c r="T168" s="95" t="str">
        <f t="shared" si="24"/>
        <v/>
      </c>
      <c r="U168" s="621" t="str">
        <f t="shared" si="27"/>
        <v/>
      </c>
      <c r="V168" s="91" t="str">
        <f t="shared" si="28"/>
        <v/>
      </c>
      <c r="W168" s="106" t="b">
        <f t="shared" si="25"/>
        <v>0</v>
      </c>
      <c r="X168" s="103" t="b">
        <f t="shared" si="26"/>
        <v>0</v>
      </c>
      <c r="Y168" s="634">
        <f t="shared" si="29"/>
        <v>1</v>
      </c>
      <c r="Z168" s="106">
        <f>IF(AND(B168&lt;&gt;"",I168&gt;=an_initial-3),VLOOKUP(Y168,Coef!$E$2:$F$17,2,FALSE),IF(AB168=TRUE,0,Z167))</f>
        <v>0</v>
      </c>
      <c r="AA168" s="651">
        <f>IF(B168&lt;&gt;"",VLOOKUP(Y168,Coef!$E$2:$F$17,2,FALSE),AA167)</f>
        <v>0</v>
      </c>
      <c r="AB168" s="649" t="b">
        <f t="shared" si="30"/>
        <v>0</v>
      </c>
    </row>
    <row r="169" spans="1:28" x14ac:dyDescent="0.25">
      <c r="A169" s="223"/>
      <c r="B169" s="764"/>
      <c r="C169" s="739"/>
      <c r="D169" s="692"/>
      <c r="E169" s="689"/>
      <c r="F169" s="692"/>
      <c r="G169" s="689"/>
      <c r="H169" s="724"/>
      <c r="I169" s="696"/>
      <c r="J169" s="708"/>
      <c r="K169" s="696"/>
      <c r="L169" s="708"/>
      <c r="M169" s="696"/>
      <c r="N169" s="712"/>
      <c r="O169" s="704"/>
      <c r="P169" s="715"/>
      <c r="Q169" s="660" t="str">
        <f t="shared" si="21"/>
        <v/>
      </c>
      <c r="R169" s="657" t="str">
        <f t="shared" si="22"/>
        <v/>
      </c>
      <c r="S169" s="529" t="str">
        <f t="shared" si="23"/>
        <v/>
      </c>
      <c r="T169" s="95" t="str">
        <f t="shared" si="24"/>
        <v/>
      </c>
      <c r="U169" s="621" t="str">
        <f t="shared" si="27"/>
        <v/>
      </c>
      <c r="V169" s="91" t="str">
        <f t="shared" si="28"/>
        <v/>
      </c>
      <c r="W169" s="106" t="b">
        <f t="shared" si="25"/>
        <v>0</v>
      </c>
      <c r="X169" s="103" t="b">
        <f t="shared" si="26"/>
        <v>0</v>
      </c>
      <c r="Y169" s="634">
        <f t="shared" si="29"/>
        <v>1</v>
      </c>
      <c r="Z169" s="106">
        <f>IF(AND(B169&lt;&gt;"",I169&gt;=an_initial-3),VLOOKUP(Y169,Coef!$E$2:$F$17,2,FALSE),IF(AB169=TRUE,0,Z168))</f>
        <v>0</v>
      </c>
      <c r="AA169" s="651">
        <f>IF(B169&lt;&gt;"",VLOOKUP(Y169,Coef!$E$2:$F$17,2,FALSE),AA168)</f>
        <v>0</v>
      </c>
      <c r="AB169" s="649" t="b">
        <f t="shared" si="30"/>
        <v>0</v>
      </c>
    </row>
    <row r="170" spans="1:28" x14ac:dyDescent="0.25">
      <c r="A170" s="223"/>
      <c r="B170" s="764"/>
      <c r="C170" s="739"/>
      <c r="D170" s="692"/>
      <c r="E170" s="689"/>
      <c r="F170" s="692"/>
      <c r="G170" s="689"/>
      <c r="H170" s="724"/>
      <c r="I170" s="696"/>
      <c r="J170" s="708"/>
      <c r="K170" s="696"/>
      <c r="L170" s="708"/>
      <c r="M170" s="696"/>
      <c r="N170" s="712"/>
      <c r="O170" s="704"/>
      <c r="P170" s="715"/>
      <c r="Q170" s="660" t="str">
        <f t="shared" si="21"/>
        <v/>
      </c>
      <c r="R170" s="657" t="str">
        <f t="shared" si="22"/>
        <v/>
      </c>
      <c r="S170" s="529" t="str">
        <f t="shared" si="23"/>
        <v/>
      </c>
      <c r="T170" s="95" t="str">
        <f t="shared" si="24"/>
        <v/>
      </c>
      <c r="U170" s="621" t="str">
        <f t="shared" si="27"/>
        <v/>
      </c>
      <c r="V170" s="91" t="str">
        <f t="shared" si="28"/>
        <v/>
      </c>
      <c r="W170" s="106" t="b">
        <f t="shared" si="25"/>
        <v>0</v>
      </c>
      <c r="X170" s="103" t="b">
        <f t="shared" si="26"/>
        <v>0</v>
      </c>
      <c r="Y170" s="634">
        <f t="shared" si="29"/>
        <v>1</v>
      </c>
      <c r="Z170" s="106">
        <f>IF(AND(B170&lt;&gt;"",I170&gt;=an_initial-3),VLOOKUP(Y170,Coef!$E$2:$F$17,2,FALSE),IF(AB170=TRUE,0,Z169))</f>
        <v>0</v>
      </c>
      <c r="AA170" s="651">
        <f>IF(B170&lt;&gt;"",VLOOKUP(Y170,Coef!$E$2:$F$17,2,FALSE),AA169)</f>
        <v>0</v>
      </c>
      <c r="AB170" s="649" t="b">
        <f t="shared" si="30"/>
        <v>0</v>
      </c>
    </row>
    <row r="171" spans="1:28" x14ac:dyDescent="0.25">
      <c r="A171" s="223"/>
      <c r="B171" s="764"/>
      <c r="C171" s="739"/>
      <c r="D171" s="692"/>
      <c r="E171" s="689"/>
      <c r="F171" s="692"/>
      <c r="G171" s="689"/>
      <c r="H171" s="724"/>
      <c r="I171" s="696"/>
      <c r="J171" s="708"/>
      <c r="K171" s="696"/>
      <c r="L171" s="708"/>
      <c r="M171" s="696"/>
      <c r="N171" s="712"/>
      <c r="O171" s="704"/>
      <c r="P171" s="715"/>
      <c r="Q171" s="660" t="str">
        <f t="shared" si="21"/>
        <v/>
      </c>
      <c r="R171" s="657" t="str">
        <f t="shared" si="22"/>
        <v/>
      </c>
      <c r="S171" s="529" t="str">
        <f t="shared" si="23"/>
        <v/>
      </c>
      <c r="T171" s="95" t="str">
        <f t="shared" si="24"/>
        <v/>
      </c>
      <c r="U171" s="621" t="str">
        <f t="shared" si="27"/>
        <v/>
      </c>
      <c r="V171" s="91" t="str">
        <f t="shared" si="28"/>
        <v/>
      </c>
      <c r="W171" s="106" t="b">
        <f t="shared" si="25"/>
        <v>0</v>
      </c>
      <c r="X171" s="103" t="b">
        <f t="shared" si="26"/>
        <v>0</v>
      </c>
      <c r="Y171" s="634">
        <f t="shared" si="29"/>
        <v>1</v>
      </c>
      <c r="Z171" s="106">
        <f>IF(AND(B171&lt;&gt;"",I171&gt;=an_initial-3),VLOOKUP(Y171,Coef!$E$2:$F$17,2,FALSE),IF(AB171=TRUE,0,Z170))</f>
        <v>0</v>
      </c>
      <c r="AA171" s="651">
        <f>IF(B171&lt;&gt;"",VLOOKUP(Y171,Coef!$E$2:$F$17,2,FALSE),AA170)</f>
        <v>0</v>
      </c>
      <c r="AB171" s="649" t="b">
        <f t="shared" si="30"/>
        <v>0</v>
      </c>
    </row>
    <row r="172" spans="1:28" x14ac:dyDescent="0.25">
      <c r="A172" s="223"/>
      <c r="B172" s="764"/>
      <c r="C172" s="739"/>
      <c r="D172" s="692"/>
      <c r="E172" s="689"/>
      <c r="F172" s="692"/>
      <c r="G172" s="689"/>
      <c r="H172" s="724"/>
      <c r="I172" s="696"/>
      <c r="J172" s="708"/>
      <c r="K172" s="696"/>
      <c r="L172" s="708"/>
      <c r="M172" s="696"/>
      <c r="N172" s="712"/>
      <c r="O172" s="704"/>
      <c r="P172" s="715"/>
      <c r="Q172" s="660" t="str">
        <f t="shared" si="21"/>
        <v/>
      </c>
      <c r="R172" s="657" t="str">
        <f t="shared" si="22"/>
        <v/>
      </c>
      <c r="S172" s="529" t="str">
        <f t="shared" si="23"/>
        <v/>
      </c>
      <c r="T172" s="95" t="str">
        <f t="shared" si="24"/>
        <v/>
      </c>
      <c r="U172" s="621" t="str">
        <f t="shared" si="27"/>
        <v/>
      </c>
      <c r="V172" s="91" t="str">
        <f t="shared" si="28"/>
        <v/>
      </c>
      <c r="W172" s="106" t="b">
        <f t="shared" si="25"/>
        <v>0</v>
      </c>
      <c r="X172" s="103" t="b">
        <f t="shared" si="26"/>
        <v>0</v>
      </c>
      <c r="Y172" s="634">
        <f t="shared" si="29"/>
        <v>1</v>
      </c>
      <c r="Z172" s="106">
        <f>IF(AND(B172&lt;&gt;"",I172&gt;=an_initial-3),VLOOKUP(Y172,Coef!$E$2:$F$17,2,FALSE),IF(AB172=TRUE,0,Z171))</f>
        <v>0</v>
      </c>
      <c r="AA172" s="651">
        <f>IF(B172&lt;&gt;"",VLOOKUP(Y172,Coef!$E$2:$F$17,2,FALSE),AA171)</f>
        <v>0</v>
      </c>
      <c r="AB172" s="649" t="b">
        <f t="shared" si="30"/>
        <v>0</v>
      </c>
    </row>
    <row r="173" spans="1:28" x14ac:dyDescent="0.25">
      <c r="A173" s="223"/>
      <c r="B173" s="764"/>
      <c r="C173" s="739"/>
      <c r="D173" s="692"/>
      <c r="E173" s="689"/>
      <c r="F173" s="692"/>
      <c r="G173" s="689"/>
      <c r="H173" s="724"/>
      <c r="I173" s="696"/>
      <c r="J173" s="708"/>
      <c r="K173" s="696"/>
      <c r="L173" s="708"/>
      <c r="M173" s="696"/>
      <c r="N173" s="712"/>
      <c r="O173" s="704"/>
      <c r="P173" s="715"/>
      <c r="Q173" s="660" t="str">
        <f t="shared" si="21"/>
        <v/>
      </c>
      <c r="R173" s="657" t="str">
        <f t="shared" si="22"/>
        <v/>
      </c>
      <c r="S173" s="529" t="str">
        <f t="shared" si="23"/>
        <v/>
      </c>
      <c r="T173" s="95" t="str">
        <f t="shared" si="24"/>
        <v/>
      </c>
      <c r="U173" s="621" t="str">
        <f t="shared" si="27"/>
        <v/>
      </c>
      <c r="V173" s="91" t="str">
        <f t="shared" si="28"/>
        <v/>
      </c>
      <c r="W173" s="106" t="b">
        <f t="shared" si="25"/>
        <v>0</v>
      </c>
      <c r="X173" s="103" t="b">
        <f t="shared" si="26"/>
        <v>0</v>
      </c>
      <c r="Y173" s="634">
        <f t="shared" si="29"/>
        <v>1</v>
      </c>
      <c r="Z173" s="106">
        <f>IF(AND(B173&lt;&gt;"",I173&gt;=an_initial-3),VLOOKUP(Y173,Coef!$E$2:$F$17,2,FALSE),IF(AB173=TRUE,0,Z172))</f>
        <v>0</v>
      </c>
      <c r="AA173" s="651">
        <f>IF(B173&lt;&gt;"",VLOOKUP(Y173,Coef!$E$2:$F$17,2,FALSE),AA172)</f>
        <v>0</v>
      </c>
      <c r="AB173" s="649" t="b">
        <f t="shared" si="30"/>
        <v>0</v>
      </c>
    </row>
    <row r="174" spans="1:28" x14ac:dyDescent="0.25">
      <c r="A174" s="223"/>
      <c r="B174" s="764"/>
      <c r="C174" s="739"/>
      <c r="D174" s="692"/>
      <c r="E174" s="689"/>
      <c r="F174" s="692"/>
      <c r="G174" s="689"/>
      <c r="H174" s="724"/>
      <c r="I174" s="696"/>
      <c r="J174" s="708"/>
      <c r="K174" s="696"/>
      <c r="L174" s="708"/>
      <c r="M174" s="696"/>
      <c r="N174" s="712"/>
      <c r="O174" s="704"/>
      <c r="P174" s="715"/>
      <c r="Q174" s="660" t="str">
        <f t="shared" si="21"/>
        <v/>
      </c>
      <c r="R174" s="657" t="str">
        <f t="shared" si="22"/>
        <v/>
      </c>
      <c r="S174" s="529" t="str">
        <f t="shared" si="23"/>
        <v/>
      </c>
      <c r="T174" s="95" t="str">
        <f t="shared" si="24"/>
        <v/>
      </c>
      <c r="U174" s="621" t="str">
        <f t="shared" si="27"/>
        <v/>
      </c>
      <c r="V174" s="91" t="str">
        <f t="shared" si="28"/>
        <v/>
      </c>
      <c r="W174" s="106" t="b">
        <f t="shared" si="25"/>
        <v>0</v>
      </c>
      <c r="X174" s="103" t="b">
        <f t="shared" si="26"/>
        <v>0</v>
      </c>
      <c r="Y174" s="634">
        <f t="shared" si="29"/>
        <v>1</v>
      </c>
      <c r="Z174" s="106">
        <f>IF(AND(B174&lt;&gt;"",I174&gt;=an_initial-3),VLOOKUP(Y174,Coef!$E$2:$F$17,2,FALSE),IF(AB174=TRUE,0,Z173))</f>
        <v>0</v>
      </c>
      <c r="AA174" s="651">
        <f>IF(B174&lt;&gt;"",VLOOKUP(Y174,Coef!$E$2:$F$17,2,FALSE),AA173)</f>
        <v>0</v>
      </c>
      <c r="AB174" s="649" t="b">
        <f t="shared" si="30"/>
        <v>0</v>
      </c>
    </row>
    <row r="175" spans="1:28" x14ac:dyDescent="0.25">
      <c r="A175" s="223"/>
      <c r="B175" s="764"/>
      <c r="C175" s="739"/>
      <c r="D175" s="692"/>
      <c r="E175" s="689"/>
      <c r="F175" s="692"/>
      <c r="G175" s="689"/>
      <c r="H175" s="724"/>
      <c r="I175" s="696"/>
      <c r="J175" s="708"/>
      <c r="K175" s="696"/>
      <c r="L175" s="708"/>
      <c r="M175" s="696"/>
      <c r="N175" s="712"/>
      <c r="O175" s="704"/>
      <c r="P175" s="715"/>
      <c r="Q175" s="660" t="str">
        <f t="shared" si="21"/>
        <v/>
      </c>
      <c r="R175" s="657" t="str">
        <f t="shared" si="22"/>
        <v/>
      </c>
      <c r="S175" s="529" t="str">
        <f t="shared" si="23"/>
        <v/>
      </c>
      <c r="T175" s="95" t="str">
        <f t="shared" si="24"/>
        <v/>
      </c>
      <c r="U175" s="621" t="str">
        <f t="shared" si="27"/>
        <v/>
      </c>
      <c r="V175" s="91" t="str">
        <f t="shared" si="28"/>
        <v/>
      </c>
      <c r="W175" s="106" t="b">
        <f t="shared" si="25"/>
        <v>0</v>
      </c>
      <c r="X175" s="103" t="b">
        <f t="shared" si="26"/>
        <v>0</v>
      </c>
      <c r="Y175" s="634">
        <f t="shared" si="29"/>
        <v>1</v>
      </c>
      <c r="Z175" s="106">
        <f>IF(AND(B175&lt;&gt;"",I175&gt;=an_initial-3),VLOOKUP(Y175,Coef!$E$2:$F$17,2,FALSE),IF(AB175=TRUE,0,Z174))</f>
        <v>0</v>
      </c>
      <c r="AA175" s="651">
        <f>IF(B175&lt;&gt;"",VLOOKUP(Y175,Coef!$E$2:$F$17,2,FALSE),AA174)</f>
        <v>0</v>
      </c>
      <c r="AB175" s="649" t="b">
        <f t="shared" si="30"/>
        <v>0</v>
      </c>
    </row>
    <row r="176" spans="1:28" x14ac:dyDescent="0.25">
      <c r="A176" s="223"/>
      <c r="B176" s="764"/>
      <c r="C176" s="739"/>
      <c r="D176" s="692"/>
      <c r="E176" s="689"/>
      <c r="F176" s="692"/>
      <c r="G176" s="689"/>
      <c r="H176" s="724"/>
      <c r="I176" s="696"/>
      <c r="J176" s="708"/>
      <c r="K176" s="696"/>
      <c r="L176" s="708"/>
      <c r="M176" s="696"/>
      <c r="N176" s="712"/>
      <c r="O176" s="704"/>
      <c r="P176" s="715"/>
      <c r="Q176" s="660" t="str">
        <f t="shared" si="21"/>
        <v/>
      </c>
      <c r="R176" s="657" t="str">
        <f t="shared" si="22"/>
        <v/>
      </c>
      <c r="S176" s="529" t="str">
        <f t="shared" si="23"/>
        <v/>
      </c>
      <c r="T176" s="95" t="str">
        <f t="shared" si="24"/>
        <v/>
      </c>
      <c r="U176" s="621" t="str">
        <f t="shared" si="27"/>
        <v/>
      </c>
      <c r="V176" s="91" t="str">
        <f t="shared" si="28"/>
        <v/>
      </c>
      <c r="W176" s="106" t="b">
        <f t="shared" si="25"/>
        <v>0</v>
      </c>
      <c r="X176" s="103" t="b">
        <f t="shared" si="26"/>
        <v>0</v>
      </c>
      <c r="Y176" s="634">
        <f t="shared" si="29"/>
        <v>1</v>
      </c>
      <c r="Z176" s="106">
        <f>IF(AND(B176&lt;&gt;"",I176&gt;=an_initial-3),VLOOKUP(Y176,Coef!$E$2:$F$17,2,FALSE),IF(AB176=TRUE,0,Z175))</f>
        <v>0</v>
      </c>
      <c r="AA176" s="651">
        <f>IF(B176&lt;&gt;"",VLOOKUP(Y176,Coef!$E$2:$F$17,2,FALSE),AA175)</f>
        <v>0</v>
      </c>
      <c r="AB176" s="649" t="b">
        <f t="shared" si="30"/>
        <v>0</v>
      </c>
    </row>
    <row r="177" spans="1:28" x14ac:dyDescent="0.25">
      <c r="A177" s="223"/>
      <c r="B177" s="764"/>
      <c r="C177" s="739"/>
      <c r="D177" s="692"/>
      <c r="E177" s="689"/>
      <c r="F177" s="692"/>
      <c r="G177" s="689"/>
      <c r="H177" s="724"/>
      <c r="I177" s="696"/>
      <c r="J177" s="708"/>
      <c r="K177" s="696"/>
      <c r="L177" s="708"/>
      <c r="M177" s="696"/>
      <c r="N177" s="712"/>
      <c r="O177" s="704"/>
      <c r="P177" s="715"/>
      <c r="Q177" s="660" t="str">
        <f t="shared" si="21"/>
        <v/>
      </c>
      <c r="R177" s="657" t="str">
        <f t="shared" si="22"/>
        <v/>
      </c>
      <c r="S177" s="529" t="str">
        <f t="shared" si="23"/>
        <v/>
      </c>
      <c r="T177" s="95" t="str">
        <f t="shared" si="24"/>
        <v/>
      </c>
      <c r="U177" s="621" t="str">
        <f t="shared" si="27"/>
        <v/>
      </c>
      <c r="V177" s="91" t="str">
        <f t="shared" si="28"/>
        <v/>
      </c>
      <c r="W177" s="106" t="b">
        <f t="shared" si="25"/>
        <v>0</v>
      </c>
      <c r="X177" s="103" t="b">
        <f t="shared" si="26"/>
        <v>0</v>
      </c>
      <c r="Y177" s="634">
        <f t="shared" si="29"/>
        <v>1</v>
      </c>
      <c r="Z177" s="106">
        <f>IF(AND(B177&lt;&gt;"",I177&gt;=an_initial-3),VLOOKUP(Y177,Coef!$E$2:$F$17,2,FALSE),IF(AB177=TRUE,0,Z176))</f>
        <v>0</v>
      </c>
      <c r="AA177" s="651">
        <f>IF(B177&lt;&gt;"",VLOOKUP(Y177,Coef!$E$2:$F$17,2,FALSE),AA176)</f>
        <v>0</v>
      </c>
      <c r="AB177" s="649" t="b">
        <f t="shared" si="30"/>
        <v>0</v>
      </c>
    </row>
    <row r="178" spans="1:28" x14ac:dyDescent="0.25">
      <c r="A178" s="223"/>
      <c r="B178" s="764"/>
      <c r="C178" s="739"/>
      <c r="D178" s="692"/>
      <c r="E178" s="689"/>
      <c r="F178" s="692"/>
      <c r="G178" s="689"/>
      <c r="H178" s="724"/>
      <c r="I178" s="696"/>
      <c r="J178" s="708"/>
      <c r="K178" s="696"/>
      <c r="L178" s="708"/>
      <c r="M178" s="696"/>
      <c r="N178" s="712"/>
      <c r="O178" s="704"/>
      <c r="P178" s="715"/>
      <c r="Q178" s="660" t="str">
        <f t="shared" si="21"/>
        <v/>
      </c>
      <c r="R178" s="657" t="str">
        <f t="shared" si="22"/>
        <v/>
      </c>
      <c r="S178" s="529" t="str">
        <f t="shared" si="23"/>
        <v/>
      </c>
      <c r="T178" s="95" t="str">
        <f t="shared" si="24"/>
        <v/>
      </c>
      <c r="U178" s="621" t="str">
        <f t="shared" si="27"/>
        <v/>
      </c>
      <c r="V178" s="91" t="str">
        <f t="shared" si="28"/>
        <v/>
      </c>
      <c r="W178" s="106" t="b">
        <f t="shared" si="25"/>
        <v>0</v>
      </c>
      <c r="X178" s="103" t="b">
        <f t="shared" si="26"/>
        <v>0</v>
      </c>
      <c r="Y178" s="634">
        <f t="shared" si="29"/>
        <v>1</v>
      </c>
      <c r="Z178" s="106">
        <f>IF(AND(B178&lt;&gt;"",I178&gt;=an_initial-3),VLOOKUP(Y178,Coef!$E$2:$F$17,2,FALSE),IF(AB178=TRUE,0,Z177))</f>
        <v>0</v>
      </c>
      <c r="AA178" s="651">
        <f>IF(B178&lt;&gt;"",VLOOKUP(Y178,Coef!$E$2:$F$17,2,FALSE),AA177)</f>
        <v>0</v>
      </c>
      <c r="AB178" s="649" t="b">
        <f t="shared" si="30"/>
        <v>0</v>
      </c>
    </row>
    <row r="179" spans="1:28" x14ac:dyDescent="0.25">
      <c r="A179" s="223"/>
      <c r="B179" s="764"/>
      <c r="C179" s="739"/>
      <c r="D179" s="692"/>
      <c r="E179" s="689"/>
      <c r="F179" s="692"/>
      <c r="G179" s="689"/>
      <c r="H179" s="724"/>
      <c r="I179" s="696"/>
      <c r="J179" s="708"/>
      <c r="K179" s="696"/>
      <c r="L179" s="708"/>
      <c r="M179" s="696"/>
      <c r="N179" s="712"/>
      <c r="O179" s="704"/>
      <c r="P179" s="715"/>
      <c r="Q179" s="660" t="str">
        <f t="shared" si="21"/>
        <v/>
      </c>
      <c r="R179" s="657" t="str">
        <f t="shared" si="22"/>
        <v/>
      </c>
      <c r="S179" s="529" t="str">
        <f t="shared" si="23"/>
        <v/>
      </c>
      <c r="T179" s="95" t="str">
        <f t="shared" si="24"/>
        <v/>
      </c>
      <c r="U179" s="621" t="str">
        <f t="shared" si="27"/>
        <v/>
      </c>
      <c r="V179" s="91" t="str">
        <f t="shared" si="28"/>
        <v/>
      </c>
      <c r="W179" s="106" t="b">
        <f t="shared" si="25"/>
        <v>0</v>
      </c>
      <c r="X179" s="103" t="b">
        <f t="shared" si="26"/>
        <v>0</v>
      </c>
      <c r="Y179" s="634">
        <f t="shared" si="29"/>
        <v>1</v>
      </c>
      <c r="Z179" s="106">
        <f>IF(AND(B179&lt;&gt;"",I179&gt;=an_initial-3),VLOOKUP(Y179,Coef!$E$2:$F$17,2,FALSE),IF(AB179=TRUE,0,Z178))</f>
        <v>0</v>
      </c>
      <c r="AA179" s="651">
        <f>IF(B179&lt;&gt;"",VLOOKUP(Y179,Coef!$E$2:$F$17,2,FALSE),AA178)</f>
        <v>0</v>
      </c>
      <c r="AB179" s="649" t="b">
        <f t="shared" si="30"/>
        <v>0</v>
      </c>
    </row>
    <row r="180" spans="1:28" x14ac:dyDescent="0.25">
      <c r="A180" s="223"/>
      <c r="B180" s="764"/>
      <c r="C180" s="739"/>
      <c r="D180" s="692"/>
      <c r="E180" s="689"/>
      <c r="F180" s="692"/>
      <c r="G180" s="689"/>
      <c r="H180" s="724"/>
      <c r="I180" s="696"/>
      <c r="J180" s="708"/>
      <c r="K180" s="696"/>
      <c r="L180" s="708"/>
      <c r="M180" s="696"/>
      <c r="N180" s="712"/>
      <c r="O180" s="704"/>
      <c r="P180" s="715"/>
      <c r="Q180" s="660" t="str">
        <f t="shared" si="21"/>
        <v/>
      </c>
      <c r="R180" s="657" t="str">
        <f t="shared" si="22"/>
        <v/>
      </c>
      <c r="S180" s="529" t="str">
        <f t="shared" si="23"/>
        <v/>
      </c>
      <c r="T180" s="95" t="str">
        <f t="shared" si="24"/>
        <v/>
      </c>
      <c r="U180" s="621" t="str">
        <f t="shared" si="27"/>
        <v/>
      </c>
      <c r="V180" s="91" t="str">
        <f t="shared" si="28"/>
        <v/>
      </c>
      <c r="W180" s="106" t="b">
        <f t="shared" si="25"/>
        <v>0</v>
      </c>
      <c r="X180" s="103" t="b">
        <f t="shared" si="26"/>
        <v>0</v>
      </c>
      <c r="Y180" s="634">
        <f t="shared" si="29"/>
        <v>1</v>
      </c>
      <c r="Z180" s="106">
        <f>IF(AND(B180&lt;&gt;"",I180&gt;=an_initial-3),VLOOKUP(Y180,Coef!$E$2:$F$17,2,FALSE),IF(AB180=TRUE,0,Z179))</f>
        <v>0</v>
      </c>
      <c r="AA180" s="651">
        <f>IF(B180&lt;&gt;"",VLOOKUP(Y180,Coef!$E$2:$F$17,2,FALSE),AA179)</f>
        <v>0</v>
      </c>
      <c r="AB180" s="649" t="b">
        <f t="shared" si="30"/>
        <v>0</v>
      </c>
    </row>
    <row r="181" spans="1:28" x14ac:dyDescent="0.25">
      <c r="A181" s="223"/>
      <c r="B181" s="764"/>
      <c r="C181" s="739"/>
      <c r="D181" s="692"/>
      <c r="E181" s="689"/>
      <c r="F181" s="692"/>
      <c r="G181" s="689"/>
      <c r="H181" s="724"/>
      <c r="I181" s="696"/>
      <c r="J181" s="708"/>
      <c r="K181" s="696"/>
      <c r="L181" s="708"/>
      <c r="M181" s="696"/>
      <c r="N181" s="712"/>
      <c r="O181" s="704"/>
      <c r="P181" s="715"/>
      <c r="Q181" s="660" t="str">
        <f t="shared" si="21"/>
        <v/>
      </c>
      <c r="R181" s="657" t="str">
        <f t="shared" si="22"/>
        <v/>
      </c>
      <c r="S181" s="529" t="str">
        <f t="shared" si="23"/>
        <v/>
      </c>
      <c r="T181" s="95" t="str">
        <f t="shared" si="24"/>
        <v/>
      </c>
      <c r="U181" s="621" t="str">
        <f t="shared" si="27"/>
        <v/>
      </c>
      <c r="V181" s="91" t="str">
        <f t="shared" si="28"/>
        <v/>
      </c>
      <c r="W181" s="106" t="b">
        <f t="shared" si="25"/>
        <v>0</v>
      </c>
      <c r="X181" s="103" t="b">
        <f t="shared" si="26"/>
        <v>0</v>
      </c>
      <c r="Y181" s="634">
        <f t="shared" si="29"/>
        <v>1</v>
      </c>
      <c r="Z181" s="106">
        <f>IF(AND(B181&lt;&gt;"",I181&gt;=an_initial-3),VLOOKUP(Y181,Coef!$E$2:$F$17,2,FALSE),IF(AB181=TRUE,0,Z180))</f>
        <v>0</v>
      </c>
      <c r="AA181" s="651">
        <f>IF(B181&lt;&gt;"",VLOOKUP(Y181,Coef!$E$2:$F$17,2,FALSE),AA180)</f>
        <v>0</v>
      </c>
      <c r="AB181" s="649" t="b">
        <f t="shared" si="30"/>
        <v>0</v>
      </c>
    </row>
    <row r="182" spans="1:28" x14ac:dyDescent="0.25">
      <c r="A182" s="223"/>
      <c r="B182" s="764"/>
      <c r="C182" s="739"/>
      <c r="D182" s="692"/>
      <c r="E182" s="689"/>
      <c r="F182" s="692"/>
      <c r="G182" s="689"/>
      <c r="H182" s="724"/>
      <c r="I182" s="696"/>
      <c r="J182" s="708"/>
      <c r="K182" s="696"/>
      <c r="L182" s="708"/>
      <c r="M182" s="696"/>
      <c r="N182" s="712"/>
      <c r="O182" s="704"/>
      <c r="P182" s="715"/>
      <c r="Q182" s="660" t="str">
        <f t="shared" si="21"/>
        <v/>
      </c>
      <c r="R182" s="657" t="str">
        <f t="shared" si="22"/>
        <v/>
      </c>
      <c r="S182" s="529" t="str">
        <f t="shared" si="23"/>
        <v/>
      </c>
      <c r="T182" s="95" t="str">
        <f t="shared" si="24"/>
        <v/>
      </c>
      <c r="U182" s="621" t="str">
        <f t="shared" si="27"/>
        <v/>
      </c>
      <c r="V182" s="91" t="str">
        <f t="shared" si="28"/>
        <v/>
      </c>
      <c r="W182" s="106" t="b">
        <f t="shared" si="25"/>
        <v>0</v>
      </c>
      <c r="X182" s="103" t="b">
        <f t="shared" si="26"/>
        <v>0</v>
      </c>
      <c r="Y182" s="634">
        <f t="shared" si="29"/>
        <v>1</v>
      </c>
      <c r="Z182" s="106">
        <f>IF(AND(B182&lt;&gt;"",I182&gt;=an_initial-3),VLOOKUP(Y182,Coef!$E$2:$F$17,2,FALSE),IF(AB182=TRUE,0,Z181))</f>
        <v>0</v>
      </c>
      <c r="AA182" s="651">
        <f>IF(B182&lt;&gt;"",VLOOKUP(Y182,Coef!$E$2:$F$17,2,FALSE),AA181)</f>
        <v>0</v>
      </c>
      <c r="AB182" s="649" t="b">
        <f t="shared" si="30"/>
        <v>0</v>
      </c>
    </row>
    <row r="183" spans="1:28" x14ac:dyDescent="0.25">
      <c r="A183" s="223"/>
      <c r="B183" s="764"/>
      <c r="C183" s="739"/>
      <c r="D183" s="692"/>
      <c r="E183" s="689"/>
      <c r="F183" s="692"/>
      <c r="G183" s="689"/>
      <c r="H183" s="724"/>
      <c r="I183" s="696"/>
      <c r="J183" s="708"/>
      <c r="K183" s="696"/>
      <c r="L183" s="708"/>
      <c r="M183" s="696"/>
      <c r="N183" s="712"/>
      <c r="O183" s="704"/>
      <c r="P183" s="715"/>
      <c r="Q183" s="660" t="str">
        <f t="shared" si="21"/>
        <v/>
      </c>
      <c r="R183" s="657" t="str">
        <f t="shared" si="22"/>
        <v/>
      </c>
      <c r="S183" s="529" t="str">
        <f t="shared" si="23"/>
        <v/>
      </c>
      <c r="T183" s="95" t="str">
        <f t="shared" si="24"/>
        <v/>
      </c>
      <c r="U183" s="621" t="str">
        <f t="shared" si="27"/>
        <v/>
      </c>
      <c r="V183" s="91" t="str">
        <f t="shared" si="28"/>
        <v/>
      </c>
      <c r="W183" s="106" t="b">
        <f t="shared" si="25"/>
        <v>0</v>
      </c>
      <c r="X183" s="103" t="b">
        <f t="shared" si="26"/>
        <v>0</v>
      </c>
      <c r="Y183" s="634">
        <f t="shared" si="29"/>
        <v>1</v>
      </c>
      <c r="Z183" s="106">
        <f>IF(AND(B183&lt;&gt;"",I183&gt;=an_initial-3),VLOOKUP(Y183,Coef!$E$2:$F$17,2,FALSE),IF(AB183=TRUE,0,Z182))</f>
        <v>0</v>
      </c>
      <c r="AA183" s="651">
        <f>IF(B183&lt;&gt;"",VLOOKUP(Y183,Coef!$E$2:$F$17,2,FALSE),AA182)</f>
        <v>0</v>
      </c>
      <c r="AB183" s="649" t="b">
        <f t="shared" si="30"/>
        <v>0</v>
      </c>
    </row>
    <row r="184" spans="1:28" x14ac:dyDescent="0.25">
      <c r="A184" s="223"/>
      <c r="B184" s="764"/>
      <c r="C184" s="739"/>
      <c r="D184" s="692"/>
      <c r="E184" s="689"/>
      <c r="F184" s="692"/>
      <c r="G184" s="689"/>
      <c r="H184" s="724"/>
      <c r="I184" s="696"/>
      <c r="J184" s="708"/>
      <c r="K184" s="696"/>
      <c r="L184" s="708"/>
      <c r="M184" s="696"/>
      <c r="N184" s="712"/>
      <c r="O184" s="704"/>
      <c r="P184" s="715"/>
      <c r="Q184" s="660" t="str">
        <f t="shared" si="21"/>
        <v/>
      </c>
      <c r="R184" s="657" t="str">
        <f t="shared" si="22"/>
        <v/>
      </c>
      <c r="S184" s="529" t="str">
        <f t="shared" si="23"/>
        <v/>
      </c>
      <c r="T184" s="95" t="str">
        <f t="shared" si="24"/>
        <v/>
      </c>
      <c r="U184" s="621" t="str">
        <f t="shared" si="27"/>
        <v/>
      </c>
      <c r="V184" s="91" t="str">
        <f t="shared" si="28"/>
        <v/>
      </c>
      <c r="W184" s="106" t="b">
        <f t="shared" si="25"/>
        <v>0</v>
      </c>
      <c r="X184" s="103" t="b">
        <f t="shared" si="26"/>
        <v>0</v>
      </c>
      <c r="Y184" s="634">
        <f t="shared" si="29"/>
        <v>1</v>
      </c>
      <c r="Z184" s="106">
        <f>IF(AND(B184&lt;&gt;"",I184&gt;=an_initial-3),VLOOKUP(Y184,Coef!$E$2:$F$17,2,FALSE),IF(AB184=TRUE,0,Z183))</f>
        <v>0</v>
      </c>
      <c r="AA184" s="651">
        <f>IF(B184&lt;&gt;"",VLOOKUP(Y184,Coef!$E$2:$F$17,2,FALSE),AA183)</f>
        <v>0</v>
      </c>
      <c r="AB184" s="649" t="b">
        <f t="shared" si="30"/>
        <v>0</v>
      </c>
    </row>
    <row r="185" spans="1:28" x14ac:dyDescent="0.25">
      <c r="A185" s="223"/>
      <c r="B185" s="764"/>
      <c r="C185" s="739"/>
      <c r="D185" s="692"/>
      <c r="E185" s="689"/>
      <c r="F185" s="692"/>
      <c r="G185" s="689"/>
      <c r="H185" s="724"/>
      <c r="I185" s="696"/>
      <c r="J185" s="708"/>
      <c r="K185" s="696"/>
      <c r="L185" s="708"/>
      <c r="M185" s="696"/>
      <c r="N185" s="712"/>
      <c r="O185" s="704"/>
      <c r="P185" s="715"/>
      <c r="Q185" s="660" t="str">
        <f t="shared" si="21"/>
        <v/>
      </c>
      <c r="R185" s="657" t="str">
        <f t="shared" si="22"/>
        <v/>
      </c>
      <c r="S185" s="529" t="str">
        <f t="shared" si="23"/>
        <v/>
      </c>
      <c r="T185" s="95" t="str">
        <f t="shared" si="24"/>
        <v/>
      </c>
      <c r="U185" s="621" t="str">
        <f t="shared" si="27"/>
        <v/>
      </c>
      <c r="V185" s="91" t="str">
        <f t="shared" si="28"/>
        <v/>
      </c>
      <c r="W185" s="106" t="b">
        <f t="shared" si="25"/>
        <v>0</v>
      </c>
      <c r="X185" s="103" t="b">
        <f t="shared" si="26"/>
        <v>0</v>
      </c>
      <c r="Y185" s="634">
        <f t="shared" si="29"/>
        <v>1</v>
      </c>
      <c r="Z185" s="106">
        <f>IF(AND(B185&lt;&gt;"",I185&gt;=an_initial-3),VLOOKUP(Y185,Coef!$E$2:$F$17,2,FALSE),IF(AB185=TRUE,0,Z184))</f>
        <v>0</v>
      </c>
      <c r="AA185" s="651">
        <f>IF(B185&lt;&gt;"",VLOOKUP(Y185,Coef!$E$2:$F$17,2,FALSE),AA184)</f>
        <v>0</v>
      </c>
      <c r="AB185" s="649" t="b">
        <f t="shared" si="30"/>
        <v>0</v>
      </c>
    </row>
    <row r="186" spans="1:28" x14ac:dyDescent="0.25">
      <c r="A186" s="223"/>
      <c r="B186" s="764"/>
      <c r="C186" s="739"/>
      <c r="D186" s="692"/>
      <c r="E186" s="689"/>
      <c r="F186" s="692"/>
      <c r="G186" s="689"/>
      <c r="H186" s="724"/>
      <c r="I186" s="696"/>
      <c r="J186" s="708"/>
      <c r="K186" s="696"/>
      <c r="L186" s="708"/>
      <c r="M186" s="696"/>
      <c r="N186" s="712"/>
      <c r="O186" s="704"/>
      <c r="P186" s="715"/>
      <c r="Q186" s="660" t="str">
        <f t="shared" si="21"/>
        <v/>
      </c>
      <c r="R186" s="657" t="str">
        <f t="shared" si="22"/>
        <v/>
      </c>
      <c r="S186" s="529" t="str">
        <f t="shared" si="23"/>
        <v/>
      </c>
      <c r="T186" s="95" t="str">
        <f t="shared" si="24"/>
        <v/>
      </c>
      <c r="U186" s="621" t="str">
        <f t="shared" si="27"/>
        <v/>
      </c>
      <c r="V186" s="91" t="str">
        <f t="shared" si="28"/>
        <v/>
      </c>
      <c r="W186" s="106" t="b">
        <f t="shared" si="25"/>
        <v>0</v>
      </c>
      <c r="X186" s="103" t="b">
        <f t="shared" si="26"/>
        <v>0</v>
      </c>
      <c r="Y186" s="634">
        <f t="shared" si="29"/>
        <v>1</v>
      </c>
      <c r="Z186" s="106">
        <f>IF(AND(B186&lt;&gt;"",I186&gt;=an_initial-3),VLOOKUP(Y186,Coef!$E$2:$F$17,2,FALSE),IF(AB186=TRUE,0,Z185))</f>
        <v>0</v>
      </c>
      <c r="AA186" s="651">
        <f>IF(B186&lt;&gt;"",VLOOKUP(Y186,Coef!$E$2:$F$17,2,FALSE),AA185)</f>
        <v>0</v>
      </c>
      <c r="AB186" s="649" t="b">
        <f t="shared" si="30"/>
        <v>0</v>
      </c>
    </row>
    <row r="187" spans="1:28" x14ac:dyDescent="0.25">
      <c r="A187" s="223"/>
      <c r="B187" s="764"/>
      <c r="C187" s="739"/>
      <c r="D187" s="692"/>
      <c r="E187" s="689"/>
      <c r="F187" s="692"/>
      <c r="G187" s="689"/>
      <c r="H187" s="724"/>
      <c r="I187" s="696"/>
      <c r="J187" s="708"/>
      <c r="K187" s="696"/>
      <c r="L187" s="708"/>
      <c r="M187" s="696"/>
      <c r="N187" s="712"/>
      <c r="O187" s="704"/>
      <c r="P187" s="715"/>
      <c r="Q187" s="660" t="str">
        <f t="shared" si="21"/>
        <v/>
      </c>
      <c r="R187" s="657" t="str">
        <f t="shared" si="22"/>
        <v/>
      </c>
      <c r="S187" s="529" t="str">
        <f t="shared" si="23"/>
        <v/>
      </c>
      <c r="T187" s="95" t="str">
        <f t="shared" si="24"/>
        <v/>
      </c>
      <c r="U187" s="621" t="str">
        <f t="shared" si="27"/>
        <v/>
      </c>
      <c r="V187" s="91" t="str">
        <f t="shared" si="28"/>
        <v/>
      </c>
      <c r="W187" s="106" t="b">
        <f t="shared" si="25"/>
        <v>0</v>
      </c>
      <c r="X187" s="103" t="b">
        <f t="shared" si="26"/>
        <v>0</v>
      </c>
      <c r="Y187" s="634">
        <f t="shared" si="29"/>
        <v>1</v>
      </c>
      <c r="Z187" s="106">
        <f>IF(AND(B187&lt;&gt;"",I187&gt;=an_initial-3),VLOOKUP(Y187,Coef!$E$2:$F$17,2,FALSE),IF(AB187=TRUE,0,Z186))</f>
        <v>0</v>
      </c>
      <c r="AA187" s="651">
        <f>IF(B187&lt;&gt;"",VLOOKUP(Y187,Coef!$E$2:$F$17,2,FALSE),AA186)</f>
        <v>0</v>
      </c>
      <c r="AB187" s="649" t="b">
        <f t="shared" si="30"/>
        <v>0</v>
      </c>
    </row>
    <row r="188" spans="1:28" x14ac:dyDescent="0.25">
      <c r="A188" s="223"/>
      <c r="B188" s="764"/>
      <c r="C188" s="739"/>
      <c r="D188" s="692"/>
      <c r="E188" s="689"/>
      <c r="F188" s="692"/>
      <c r="G188" s="689"/>
      <c r="H188" s="724"/>
      <c r="I188" s="696"/>
      <c r="J188" s="708"/>
      <c r="K188" s="696"/>
      <c r="L188" s="708"/>
      <c r="M188" s="696"/>
      <c r="N188" s="712"/>
      <c r="O188" s="704"/>
      <c r="P188" s="715"/>
      <c r="Q188" s="660" t="str">
        <f t="shared" si="21"/>
        <v/>
      </c>
      <c r="R188" s="657" t="str">
        <f t="shared" si="22"/>
        <v/>
      </c>
      <c r="S188" s="529" t="str">
        <f t="shared" si="23"/>
        <v/>
      </c>
      <c r="T188" s="95" t="str">
        <f t="shared" si="24"/>
        <v/>
      </c>
      <c r="U188" s="621" t="str">
        <f t="shared" si="27"/>
        <v/>
      </c>
      <c r="V188" s="91" t="str">
        <f t="shared" si="28"/>
        <v/>
      </c>
      <c r="W188" s="106" t="b">
        <f t="shared" si="25"/>
        <v>0</v>
      </c>
      <c r="X188" s="103" t="b">
        <f t="shared" si="26"/>
        <v>0</v>
      </c>
      <c r="Y188" s="634">
        <f t="shared" si="29"/>
        <v>1</v>
      </c>
      <c r="Z188" s="106">
        <f>IF(AND(B188&lt;&gt;"",I188&gt;=an_initial-3),VLOOKUP(Y188,Coef!$E$2:$F$17,2,FALSE),IF(AB188=TRUE,0,Z187))</f>
        <v>0</v>
      </c>
      <c r="AA188" s="651">
        <f>IF(B188&lt;&gt;"",VLOOKUP(Y188,Coef!$E$2:$F$17,2,FALSE),AA187)</f>
        <v>0</v>
      </c>
      <c r="AB188" s="649" t="b">
        <f t="shared" si="30"/>
        <v>0</v>
      </c>
    </row>
    <row r="189" spans="1:28" x14ac:dyDescent="0.25">
      <c r="A189" s="223"/>
      <c r="B189" s="764"/>
      <c r="C189" s="739"/>
      <c r="D189" s="692"/>
      <c r="E189" s="689"/>
      <c r="F189" s="692"/>
      <c r="G189" s="689"/>
      <c r="H189" s="724"/>
      <c r="I189" s="696"/>
      <c r="J189" s="708"/>
      <c r="K189" s="696"/>
      <c r="L189" s="708"/>
      <c r="M189" s="696"/>
      <c r="N189" s="712"/>
      <c r="O189" s="704"/>
      <c r="P189" s="715"/>
      <c r="Q189" s="660" t="str">
        <f t="shared" si="21"/>
        <v/>
      </c>
      <c r="R189" s="657" t="str">
        <f t="shared" si="22"/>
        <v/>
      </c>
      <c r="S189" s="529" t="str">
        <f t="shared" si="23"/>
        <v/>
      </c>
      <c r="T189" s="95" t="str">
        <f t="shared" si="24"/>
        <v/>
      </c>
      <c r="U189" s="621" t="str">
        <f t="shared" si="27"/>
        <v/>
      </c>
      <c r="V189" s="91" t="str">
        <f t="shared" si="28"/>
        <v/>
      </c>
      <c r="W189" s="106" t="b">
        <f t="shared" si="25"/>
        <v>0</v>
      </c>
      <c r="X189" s="103" t="b">
        <f t="shared" si="26"/>
        <v>0</v>
      </c>
      <c r="Y189" s="634">
        <f t="shared" si="29"/>
        <v>1</v>
      </c>
      <c r="Z189" s="106">
        <f>IF(AND(B189&lt;&gt;"",I189&gt;=an_initial-3),VLOOKUP(Y189,Coef!$E$2:$F$17,2,FALSE),IF(AB189=TRUE,0,Z188))</f>
        <v>0</v>
      </c>
      <c r="AA189" s="651">
        <f>IF(B189&lt;&gt;"",VLOOKUP(Y189,Coef!$E$2:$F$17,2,FALSE),AA188)</f>
        <v>0</v>
      </c>
      <c r="AB189" s="649" t="b">
        <f t="shared" si="30"/>
        <v>0</v>
      </c>
    </row>
    <row r="190" spans="1:28" x14ac:dyDescent="0.25">
      <c r="A190" s="223"/>
      <c r="B190" s="764"/>
      <c r="C190" s="739"/>
      <c r="D190" s="692"/>
      <c r="E190" s="689"/>
      <c r="F190" s="692"/>
      <c r="G190" s="689"/>
      <c r="H190" s="724"/>
      <c r="I190" s="696"/>
      <c r="J190" s="708"/>
      <c r="K190" s="696"/>
      <c r="L190" s="708"/>
      <c r="M190" s="696"/>
      <c r="N190" s="712"/>
      <c r="O190" s="704"/>
      <c r="P190" s="715"/>
      <c r="Q190" s="660" t="str">
        <f t="shared" si="21"/>
        <v/>
      </c>
      <c r="R190" s="657" t="str">
        <f t="shared" si="22"/>
        <v/>
      </c>
      <c r="S190" s="529" t="str">
        <f t="shared" si="23"/>
        <v/>
      </c>
      <c r="T190" s="95" t="str">
        <f t="shared" si="24"/>
        <v/>
      </c>
      <c r="U190" s="621" t="str">
        <f t="shared" si="27"/>
        <v/>
      </c>
      <c r="V190" s="91" t="str">
        <f t="shared" si="28"/>
        <v/>
      </c>
      <c r="W190" s="106" t="b">
        <f t="shared" si="25"/>
        <v>0</v>
      </c>
      <c r="X190" s="103" t="b">
        <f t="shared" si="26"/>
        <v>0</v>
      </c>
      <c r="Y190" s="634">
        <f t="shared" si="29"/>
        <v>1</v>
      </c>
      <c r="Z190" s="106">
        <f>IF(AND(B190&lt;&gt;"",I190&gt;=an_initial-3),VLOOKUP(Y190,Coef!$E$2:$F$17,2,FALSE),IF(AB190=TRUE,0,Z189))</f>
        <v>0</v>
      </c>
      <c r="AA190" s="651">
        <f>IF(B190&lt;&gt;"",VLOOKUP(Y190,Coef!$E$2:$F$17,2,FALSE),AA189)</f>
        <v>0</v>
      </c>
      <c r="AB190" s="649" t="b">
        <f t="shared" si="30"/>
        <v>0</v>
      </c>
    </row>
    <row r="191" spans="1:28" x14ac:dyDescent="0.25">
      <c r="A191" s="223"/>
      <c r="B191" s="764"/>
      <c r="C191" s="739"/>
      <c r="D191" s="692"/>
      <c r="E191" s="689"/>
      <c r="F191" s="692"/>
      <c r="G191" s="689"/>
      <c r="H191" s="724"/>
      <c r="I191" s="696"/>
      <c r="J191" s="708"/>
      <c r="K191" s="696"/>
      <c r="L191" s="708"/>
      <c r="M191" s="696"/>
      <c r="N191" s="712"/>
      <c r="O191" s="704"/>
      <c r="P191" s="715"/>
      <c r="Q191" s="660" t="str">
        <f t="shared" si="21"/>
        <v/>
      </c>
      <c r="R191" s="657" t="str">
        <f t="shared" si="22"/>
        <v/>
      </c>
      <c r="S191" s="529" t="str">
        <f t="shared" si="23"/>
        <v/>
      </c>
      <c r="T191" s="95" t="str">
        <f t="shared" si="24"/>
        <v/>
      </c>
      <c r="U191" s="621" t="str">
        <f t="shared" si="27"/>
        <v/>
      </c>
      <c r="V191" s="91" t="str">
        <f t="shared" si="28"/>
        <v/>
      </c>
      <c r="W191" s="106" t="b">
        <f t="shared" si="25"/>
        <v>0</v>
      </c>
      <c r="X191" s="103" t="b">
        <f t="shared" si="26"/>
        <v>0</v>
      </c>
      <c r="Y191" s="634">
        <f t="shared" si="29"/>
        <v>1</v>
      </c>
      <c r="Z191" s="106">
        <f>IF(AND(B191&lt;&gt;"",I191&gt;=an_initial-3),VLOOKUP(Y191,Coef!$E$2:$F$17,2,FALSE),IF(AB191=TRUE,0,Z190))</f>
        <v>0</v>
      </c>
      <c r="AA191" s="651">
        <f>IF(B191&lt;&gt;"",VLOOKUP(Y191,Coef!$E$2:$F$17,2,FALSE),AA190)</f>
        <v>0</v>
      </c>
      <c r="AB191" s="649" t="b">
        <f t="shared" si="30"/>
        <v>0</v>
      </c>
    </row>
    <row r="192" spans="1:28" x14ac:dyDescent="0.25">
      <c r="A192" s="223"/>
      <c r="B192" s="764"/>
      <c r="C192" s="739"/>
      <c r="D192" s="692"/>
      <c r="E192" s="689"/>
      <c r="F192" s="692"/>
      <c r="G192" s="689"/>
      <c r="H192" s="724"/>
      <c r="I192" s="696"/>
      <c r="J192" s="708"/>
      <c r="K192" s="696"/>
      <c r="L192" s="708"/>
      <c r="M192" s="696"/>
      <c r="N192" s="712"/>
      <c r="O192" s="704"/>
      <c r="P192" s="715"/>
      <c r="Q192" s="660" t="str">
        <f t="shared" si="21"/>
        <v/>
      </c>
      <c r="R192" s="657" t="str">
        <f t="shared" si="22"/>
        <v/>
      </c>
      <c r="S192" s="529" t="str">
        <f t="shared" si="23"/>
        <v/>
      </c>
      <c r="T192" s="95" t="str">
        <f t="shared" si="24"/>
        <v/>
      </c>
      <c r="U192" s="621" t="str">
        <f t="shared" si="27"/>
        <v/>
      </c>
      <c r="V192" s="91" t="str">
        <f t="shared" si="28"/>
        <v/>
      </c>
      <c r="W192" s="106" t="b">
        <f t="shared" si="25"/>
        <v>0</v>
      </c>
      <c r="X192" s="103" t="b">
        <f t="shared" si="26"/>
        <v>0</v>
      </c>
      <c r="Y192" s="634">
        <f t="shared" si="29"/>
        <v>1</v>
      </c>
      <c r="Z192" s="106">
        <f>IF(AND(B192&lt;&gt;"",I192&gt;=an_initial-3),VLOOKUP(Y192,Coef!$E$2:$F$17,2,FALSE),IF(AB192=TRUE,0,Z191))</f>
        <v>0</v>
      </c>
      <c r="AA192" s="651">
        <f>IF(B192&lt;&gt;"",VLOOKUP(Y192,Coef!$E$2:$F$17,2,FALSE),AA191)</f>
        <v>0</v>
      </c>
      <c r="AB192" s="649" t="b">
        <f t="shared" si="30"/>
        <v>0</v>
      </c>
    </row>
    <row r="193" spans="1:28" x14ac:dyDescent="0.25">
      <c r="A193" s="223"/>
      <c r="B193" s="764"/>
      <c r="C193" s="739"/>
      <c r="D193" s="692"/>
      <c r="E193" s="689"/>
      <c r="F193" s="692"/>
      <c r="G193" s="689"/>
      <c r="H193" s="724"/>
      <c r="I193" s="696"/>
      <c r="J193" s="708"/>
      <c r="K193" s="696"/>
      <c r="L193" s="708"/>
      <c r="M193" s="696"/>
      <c r="N193" s="712"/>
      <c r="O193" s="704"/>
      <c r="P193" s="715"/>
      <c r="Q193" s="660" t="str">
        <f t="shared" si="21"/>
        <v/>
      </c>
      <c r="R193" s="657" t="str">
        <f t="shared" si="22"/>
        <v/>
      </c>
      <c r="S193" s="529" t="str">
        <f t="shared" si="23"/>
        <v/>
      </c>
      <c r="T193" s="95" t="str">
        <f t="shared" si="24"/>
        <v/>
      </c>
      <c r="U193" s="621" t="str">
        <f t="shared" si="27"/>
        <v/>
      </c>
      <c r="V193" s="91" t="str">
        <f t="shared" si="28"/>
        <v/>
      </c>
      <c r="W193" s="106" t="b">
        <f t="shared" si="25"/>
        <v>0</v>
      </c>
      <c r="X193" s="103" t="b">
        <f t="shared" si="26"/>
        <v>0</v>
      </c>
      <c r="Y193" s="634">
        <f t="shared" si="29"/>
        <v>1</v>
      </c>
      <c r="Z193" s="106">
        <f>IF(AND(B193&lt;&gt;"",I193&gt;=an_initial-3),VLOOKUP(Y193,Coef!$E$2:$F$17,2,FALSE),IF(AB193=TRUE,0,Z192))</f>
        <v>0</v>
      </c>
      <c r="AA193" s="651">
        <f>IF(B193&lt;&gt;"",VLOOKUP(Y193,Coef!$E$2:$F$17,2,FALSE),AA192)</f>
        <v>0</v>
      </c>
      <c r="AB193" s="649" t="b">
        <f t="shared" si="30"/>
        <v>0</v>
      </c>
    </row>
    <row r="194" spans="1:28" x14ac:dyDescent="0.25">
      <c r="A194" s="223"/>
      <c r="B194" s="764"/>
      <c r="C194" s="739"/>
      <c r="D194" s="692"/>
      <c r="E194" s="689"/>
      <c r="F194" s="692"/>
      <c r="G194" s="689"/>
      <c r="H194" s="724"/>
      <c r="I194" s="696"/>
      <c r="J194" s="708"/>
      <c r="K194" s="696"/>
      <c r="L194" s="708"/>
      <c r="M194" s="696"/>
      <c r="N194" s="712"/>
      <c r="O194" s="704"/>
      <c r="P194" s="715"/>
      <c r="Q194" s="660" t="str">
        <f t="shared" si="21"/>
        <v/>
      </c>
      <c r="R194" s="657" t="str">
        <f t="shared" si="22"/>
        <v/>
      </c>
      <c r="S194" s="529" t="str">
        <f t="shared" si="23"/>
        <v/>
      </c>
      <c r="T194" s="95" t="str">
        <f t="shared" si="24"/>
        <v/>
      </c>
      <c r="U194" s="621" t="str">
        <f t="shared" si="27"/>
        <v/>
      </c>
      <c r="V194" s="91" t="str">
        <f t="shared" si="28"/>
        <v/>
      </c>
      <c r="W194" s="106" t="b">
        <f t="shared" si="25"/>
        <v>0</v>
      </c>
      <c r="X194" s="103" t="b">
        <f t="shared" si="26"/>
        <v>0</v>
      </c>
      <c r="Y194" s="634">
        <f t="shared" si="29"/>
        <v>1</v>
      </c>
      <c r="Z194" s="106">
        <f>IF(AND(B194&lt;&gt;"",I194&gt;=an_initial-3),VLOOKUP(Y194,Coef!$E$2:$F$17,2,FALSE),IF(AB194=TRUE,0,Z193))</f>
        <v>0</v>
      </c>
      <c r="AA194" s="651">
        <f>IF(B194&lt;&gt;"",VLOOKUP(Y194,Coef!$E$2:$F$17,2,FALSE),AA193)</f>
        <v>0</v>
      </c>
      <c r="AB194" s="649" t="b">
        <f t="shared" si="30"/>
        <v>0</v>
      </c>
    </row>
    <row r="195" spans="1:28" x14ac:dyDescent="0.25">
      <c r="A195" s="223"/>
      <c r="B195" s="764"/>
      <c r="C195" s="739"/>
      <c r="D195" s="692"/>
      <c r="E195" s="689"/>
      <c r="F195" s="692"/>
      <c r="G195" s="689"/>
      <c r="H195" s="724"/>
      <c r="I195" s="696"/>
      <c r="J195" s="708"/>
      <c r="K195" s="696"/>
      <c r="L195" s="708"/>
      <c r="M195" s="696"/>
      <c r="N195" s="712"/>
      <c r="O195" s="704"/>
      <c r="P195" s="715"/>
      <c r="Q195" s="660" t="str">
        <f t="shared" si="21"/>
        <v/>
      </c>
      <c r="R195" s="657" t="str">
        <f t="shared" si="22"/>
        <v/>
      </c>
      <c r="S195" s="529" t="str">
        <f t="shared" si="23"/>
        <v/>
      </c>
      <c r="T195" s="95" t="str">
        <f t="shared" si="24"/>
        <v/>
      </c>
      <c r="U195" s="621" t="str">
        <f t="shared" si="27"/>
        <v/>
      </c>
      <c r="V195" s="91" t="str">
        <f t="shared" si="28"/>
        <v/>
      </c>
      <c r="W195" s="106" t="b">
        <f t="shared" si="25"/>
        <v>0</v>
      </c>
      <c r="X195" s="103" t="b">
        <f t="shared" si="26"/>
        <v>0</v>
      </c>
      <c r="Y195" s="634">
        <f t="shared" si="29"/>
        <v>1</v>
      </c>
      <c r="Z195" s="106">
        <f>IF(AND(B195&lt;&gt;"",I195&gt;=an_initial-3),VLOOKUP(Y195,Coef!$E$2:$F$17,2,FALSE),IF(AB195=TRUE,0,Z194))</f>
        <v>0</v>
      </c>
      <c r="AA195" s="651">
        <f>IF(B195&lt;&gt;"",VLOOKUP(Y195,Coef!$E$2:$F$17,2,FALSE),AA194)</f>
        <v>0</v>
      </c>
      <c r="AB195" s="649" t="b">
        <f t="shared" si="30"/>
        <v>0</v>
      </c>
    </row>
    <row r="196" spans="1:28" x14ac:dyDescent="0.25">
      <c r="A196" s="223"/>
      <c r="B196" s="764"/>
      <c r="C196" s="739"/>
      <c r="D196" s="692"/>
      <c r="E196" s="689"/>
      <c r="F196" s="692"/>
      <c r="G196" s="689"/>
      <c r="H196" s="724"/>
      <c r="I196" s="696"/>
      <c r="J196" s="708"/>
      <c r="K196" s="696"/>
      <c r="L196" s="708"/>
      <c r="M196" s="696"/>
      <c r="N196" s="712"/>
      <c r="O196" s="704"/>
      <c r="P196" s="715"/>
      <c r="Q196" s="660" t="str">
        <f t="shared" si="21"/>
        <v/>
      </c>
      <c r="R196" s="657" t="str">
        <f t="shared" si="22"/>
        <v/>
      </c>
      <c r="S196" s="529" t="str">
        <f t="shared" si="23"/>
        <v/>
      </c>
      <c r="T196" s="95" t="str">
        <f t="shared" si="24"/>
        <v/>
      </c>
      <c r="U196" s="621" t="str">
        <f t="shared" si="27"/>
        <v/>
      </c>
      <c r="V196" s="91" t="str">
        <f t="shared" si="28"/>
        <v/>
      </c>
      <c r="W196" s="106" t="b">
        <f t="shared" si="25"/>
        <v>0</v>
      </c>
      <c r="X196" s="103" t="b">
        <f t="shared" si="26"/>
        <v>0</v>
      </c>
      <c r="Y196" s="634">
        <f t="shared" si="29"/>
        <v>1</v>
      </c>
      <c r="Z196" s="106">
        <f>IF(AND(B196&lt;&gt;"",I196&gt;=an_initial-3),VLOOKUP(Y196,Coef!$E$2:$F$17,2,FALSE),IF(AB196=TRUE,0,Z195))</f>
        <v>0</v>
      </c>
      <c r="AA196" s="651">
        <f>IF(B196&lt;&gt;"",VLOOKUP(Y196,Coef!$E$2:$F$17,2,FALSE),AA195)</f>
        <v>0</v>
      </c>
      <c r="AB196" s="649" t="b">
        <f t="shared" si="30"/>
        <v>0</v>
      </c>
    </row>
    <row r="197" spans="1:28" x14ac:dyDescent="0.25">
      <c r="A197" s="223"/>
      <c r="B197" s="764"/>
      <c r="C197" s="739"/>
      <c r="D197" s="692"/>
      <c r="E197" s="689"/>
      <c r="F197" s="692"/>
      <c r="G197" s="689"/>
      <c r="H197" s="724"/>
      <c r="I197" s="696"/>
      <c r="J197" s="708"/>
      <c r="K197" s="696"/>
      <c r="L197" s="708"/>
      <c r="M197" s="696"/>
      <c r="N197" s="712"/>
      <c r="O197" s="704"/>
      <c r="P197" s="715"/>
      <c r="Q197" s="660" t="str">
        <f t="shared" si="21"/>
        <v/>
      </c>
      <c r="R197" s="657" t="str">
        <f t="shared" si="22"/>
        <v/>
      </c>
      <c r="S197" s="529" t="str">
        <f t="shared" si="23"/>
        <v/>
      </c>
      <c r="T197" s="95" t="str">
        <f t="shared" si="24"/>
        <v/>
      </c>
      <c r="U197" s="621" t="str">
        <f t="shared" si="27"/>
        <v/>
      </c>
      <c r="V197" s="91" t="str">
        <f t="shared" si="28"/>
        <v/>
      </c>
      <c r="W197" s="106" t="b">
        <f t="shared" si="25"/>
        <v>0</v>
      </c>
      <c r="X197" s="103" t="b">
        <f t="shared" si="26"/>
        <v>0</v>
      </c>
      <c r="Y197" s="634">
        <f t="shared" si="29"/>
        <v>1</v>
      </c>
      <c r="Z197" s="106">
        <f>IF(AND(B197&lt;&gt;"",I197&gt;=an_initial-3),VLOOKUP(Y197,Coef!$E$2:$F$17,2,FALSE),IF(AB197=TRUE,0,Z196))</f>
        <v>0</v>
      </c>
      <c r="AA197" s="651">
        <f>IF(B197&lt;&gt;"",VLOOKUP(Y197,Coef!$E$2:$F$17,2,FALSE),AA196)</f>
        <v>0</v>
      </c>
      <c r="AB197" s="649" t="b">
        <f t="shared" si="30"/>
        <v>0</v>
      </c>
    </row>
    <row r="198" spans="1:28" x14ac:dyDescent="0.25">
      <c r="A198" s="223"/>
      <c r="B198" s="764"/>
      <c r="C198" s="739"/>
      <c r="D198" s="692"/>
      <c r="E198" s="689"/>
      <c r="F198" s="692"/>
      <c r="G198" s="689"/>
      <c r="H198" s="724"/>
      <c r="I198" s="696"/>
      <c r="J198" s="708"/>
      <c r="K198" s="696"/>
      <c r="L198" s="708"/>
      <c r="M198" s="696"/>
      <c r="N198" s="712"/>
      <c r="O198" s="704"/>
      <c r="P198" s="715"/>
      <c r="Q198" s="660" t="str">
        <f t="shared" si="21"/>
        <v/>
      </c>
      <c r="R198" s="657" t="str">
        <f t="shared" si="22"/>
        <v/>
      </c>
      <c r="S198" s="529" t="str">
        <f t="shared" si="23"/>
        <v/>
      </c>
      <c r="T198" s="95" t="str">
        <f t="shared" si="24"/>
        <v/>
      </c>
      <c r="U198" s="621" t="str">
        <f t="shared" si="27"/>
        <v/>
      </c>
      <c r="V198" s="91" t="str">
        <f t="shared" si="28"/>
        <v/>
      </c>
      <c r="W198" s="106" t="b">
        <f t="shared" si="25"/>
        <v>0</v>
      </c>
      <c r="X198" s="103" t="b">
        <f t="shared" si="26"/>
        <v>0</v>
      </c>
      <c r="Y198" s="634">
        <f t="shared" si="29"/>
        <v>1</v>
      </c>
      <c r="Z198" s="106">
        <f>IF(AND(B198&lt;&gt;"",I198&gt;=an_initial-3),VLOOKUP(Y198,Coef!$E$2:$F$17,2,FALSE),IF(AB198=TRUE,0,Z197))</f>
        <v>0</v>
      </c>
      <c r="AA198" s="651">
        <f>IF(B198&lt;&gt;"",VLOOKUP(Y198,Coef!$E$2:$F$17,2,FALSE),AA197)</f>
        <v>0</v>
      </c>
      <c r="AB198" s="649" t="b">
        <f t="shared" si="30"/>
        <v>0</v>
      </c>
    </row>
    <row r="199" spans="1:28" x14ac:dyDescent="0.25">
      <c r="A199" s="223"/>
      <c r="B199" s="764"/>
      <c r="C199" s="739"/>
      <c r="D199" s="692"/>
      <c r="E199" s="689"/>
      <c r="F199" s="692"/>
      <c r="G199" s="689"/>
      <c r="H199" s="724"/>
      <c r="I199" s="696"/>
      <c r="J199" s="708"/>
      <c r="K199" s="696"/>
      <c r="L199" s="708"/>
      <c r="M199" s="696"/>
      <c r="N199" s="712"/>
      <c r="O199" s="704"/>
      <c r="P199" s="715"/>
      <c r="Q199" s="660" t="str">
        <f t="shared" si="21"/>
        <v/>
      </c>
      <c r="R199" s="657" t="str">
        <f t="shared" si="22"/>
        <v/>
      </c>
      <c r="S199" s="529" t="str">
        <f t="shared" si="23"/>
        <v/>
      </c>
      <c r="T199" s="95" t="str">
        <f t="shared" si="24"/>
        <v/>
      </c>
      <c r="U199" s="621" t="str">
        <f t="shared" si="27"/>
        <v/>
      </c>
      <c r="V199" s="91" t="str">
        <f t="shared" si="28"/>
        <v/>
      </c>
      <c r="W199" s="106" t="b">
        <f t="shared" si="25"/>
        <v>0</v>
      </c>
      <c r="X199" s="103" t="b">
        <f t="shared" si="26"/>
        <v>0</v>
      </c>
      <c r="Y199" s="634">
        <f t="shared" si="29"/>
        <v>1</v>
      </c>
      <c r="Z199" s="106">
        <f>IF(AND(B199&lt;&gt;"",I199&gt;=an_initial-3),VLOOKUP(Y199,Coef!$E$2:$F$17,2,FALSE),IF(AB199=TRUE,0,Z198))</f>
        <v>0</v>
      </c>
      <c r="AA199" s="651">
        <f>IF(B199&lt;&gt;"",VLOOKUP(Y199,Coef!$E$2:$F$17,2,FALSE),AA198)</f>
        <v>0</v>
      </c>
      <c r="AB199" s="649" t="b">
        <f t="shared" si="30"/>
        <v>0</v>
      </c>
    </row>
    <row r="200" spans="1:28" x14ac:dyDescent="0.25">
      <c r="A200" s="223"/>
      <c r="B200" s="764"/>
      <c r="C200" s="739"/>
      <c r="D200" s="692"/>
      <c r="E200" s="689"/>
      <c r="F200" s="692"/>
      <c r="G200" s="689"/>
      <c r="H200" s="724"/>
      <c r="I200" s="696"/>
      <c r="J200" s="708"/>
      <c r="K200" s="696"/>
      <c r="L200" s="708"/>
      <c r="M200" s="696"/>
      <c r="N200" s="712"/>
      <c r="O200" s="704"/>
      <c r="P200" s="715"/>
      <c r="Q200" s="660" t="str">
        <f t="shared" si="21"/>
        <v/>
      </c>
      <c r="R200" s="657" t="str">
        <f t="shared" si="22"/>
        <v/>
      </c>
      <c r="S200" s="529" t="str">
        <f t="shared" si="23"/>
        <v/>
      </c>
      <c r="T200" s="95" t="str">
        <f t="shared" si="24"/>
        <v/>
      </c>
      <c r="U200" s="621" t="str">
        <f t="shared" si="27"/>
        <v/>
      </c>
      <c r="V200" s="91" t="str">
        <f t="shared" si="28"/>
        <v/>
      </c>
      <c r="W200" s="106" t="b">
        <f t="shared" si="25"/>
        <v>0</v>
      </c>
      <c r="X200" s="103" t="b">
        <f t="shared" si="26"/>
        <v>0</v>
      </c>
      <c r="Y200" s="634">
        <f t="shared" si="29"/>
        <v>1</v>
      </c>
      <c r="Z200" s="106">
        <f>IF(AND(B200&lt;&gt;"",I200&gt;=an_initial-3),VLOOKUP(Y200,Coef!$E$2:$F$17,2,FALSE),IF(AB200=TRUE,0,Z199))</f>
        <v>0</v>
      </c>
      <c r="AA200" s="651">
        <f>IF(B200&lt;&gt;"",VLOOKUP(Y200,Coef!$E$2:$F$17,2,FALSE),AA199)</f>
        <v>0</v>
      </c>
      <c r="AB200" s="649" t="b">
        <f t="shared" si="30"/>
        <v>0</v>
      </c>
    </row>
    <row r="201" spans="1:28" x14ac:dyDescent="0.25">
      <c r="A201" s="223"/>
      <c r="B201" s="764"/>
      <c r="C201" s="739"/>
      <c r="D201" s="692"/>
      <c r="E201" s="689"/>
      <c r="F201" s="692"/>
      <c r="G201" s="689"/>
      <c r="H201" s="724"/>
      <c r="I201" s="696"/>
      <c r="J201" s="708"/>
      <c r="K201" s="696"/>
      <c r="L201" s="708"/>
      <c r="M201" s="696"/>
      <c r="N201" s="712"/>
      <c r="O201" s="704"/>
      <c r="P201" s="715"/>
      <c r="Q201" s="660" t="str">
        <f t="shared" si="21"/>
        <v/>
      </c>
      <c r="R201" s="657" t="str">
        <f t="shared" si="22"/>
        <v/>
      </c>
      <c r="S201" s="529" t="str">
        <f t="shared" si="23"/>
        <v/>
      </c>
      <c r="T201" s="95" t="str">
        <f t="shared" si="24"/>
        <v/>
      </c>
      <c r="U201" s="621" t="str">
        <f t="shared" si="27"/>
        <v/>
      </c>
      <c r="V201" s="91" t="str">
        <f t="shared" si="28"/>
        <v/>
      </c>
      <c r="W201" s="106" t="b">
        <f t="shared" si="25"/>
        <v>0</v>
      </c>
      <c r="X201" s="103" t="b">
        <f t="shared" si="26"/>
        <v>0</v>
      </c>
      <c r="Y201" s="634">
        <f t="shared" si="29"/>
        <v>1</v>
      </c>
      <c r="Z201" s="106">
        <f>IF(AND(B201&lt;&gt;"",I201&gt;=an_initial-3),VLOOKUP(Y201,Coef!$E$2:$F$17,2,FALSE),IF(AB201=TRUE,0,Z200))</f>
        <v>0</v>
      </c>
      <c r="AA201" s="651">
        <f>IF(B201&lt;&gt;"",VLOOKUP(Y201,Coef!$E$2:$F$17,2,FALSE),AA200)</f>
        <v>0</v>
      </c>
      <c r="AB201" s="649" t="b">
        <f t="shared" si="30"/>
        <v>0</v>
      </c>
    </row>
    <row r="202" spans="1:28" x14ac:dyDescent="0.25">
      <c r="A202" s="223"/>
      <c r="B202" s="764"/>
      <c r="C202" s="739"/>
      <c r="D202" s="692"/>
      <c r="E202" s="689"/>
      <c r="F202" s="692"/>
      <c r="G202" s="689"/>
      <c r="H202" s="724"/>
      <c r="I202" s="696"/>
      <c r="J202" s="708"/>
      <c r="K202" s="696"/>
      <c r="L202" s="708"/>
      <c r="M202" s="696"/>
      <c r="N202" s="712"/>
      <c r="O202" s="704"/>
      <c r="P202" s="715"/>
      <c r="Q202" s="660" t="str">
        <f t="shared" si="21"/>
        <v/>
      </c>
      <c r="R202" s="657" t="str">
        <f t="shared" si="22"/>
        <v/>
      </c>
      <c r="S202" s="529" t="str">
        <f t="shared" si="23"/>
        <v/>
      </c>
      <c r="T202" s="95" t="str">
        <f t="shared" si="24"/>
        <v/>
      </c>
      <c r="U202" s="621" t="str">
        <f t="shared" si="27"/>
        <v/>
      </c>
      <c r="V202" s="91" t="str">
        <f t="shared" si="28"/>
        <v/>
      </c>
      <c r="W202" s="106" t="b">
        <f t="shared" si="25"/>
        <v>0</v>
      </c>
      <c r="X202" s="103" t="b">
        <f t="shared" si="26"/>
        <v>0</v>
      </c>
      <c r="Y202" s="634">
        <f t="shared" si="29"/>
        <v>1</v>
      </c>
      <c r="Z202" s="106">
        <f>IF(AND(B202&lt;&gt;"",I202&gt;=an_initial-3),VLOOKUP(Y202,Coef!$E$2:$F$17,2,FALSE),IF(AB202=TRUE,0,Z201))</f>
        <v>0</v>
      </c>
      <c r="AA202" s="651">
        <f>IF(B202&lt;&gt;"",VLOOKUP(Y202,Coef!$E$2:$F$17,2,FALSE),AA201)</f>
        <v>0</v>
      </c>
      <c r="AB202" s="649" t="b">
        <f t="shared" si="30"/>
        <v>0</v>
      </c>
    </row>
    <row r="203" spans="1:28" x14ac:dyDescent="0.25">
      <c r="A203" s="223"/>
      <c r="B203" s="764"/>
      <c r="C203" s="739"/>
      <c r="D203" s="692"/>
      <c r="E203" s="689"/>
      <c r="F203" s="692"/>
      <c r="G203" s="689"/>
      <c r="H203" s="724"/>
      <c r="I203" s="696"/>
      <c r="J203" s="708"/>
      <c r="K203" s="696"/>
      <c r="L203" s="708"/>
      <c r="M203" s="696"/>
      <c r="N203" s="712"/>
      <c r="O203" s="704"/>
      <c r="P203" s="715"/>
      <c r="Q203" s="660" t="str">
        <f t="shared" si="21"/>
        <v/>
      </c>
      <c r="R203" s="657" t="str">
        <f t="shared" si="22"/>
        <v/>
      </c>
      <c r="S203" s="529" t="str">
        <f t="shared" si="23"/>
        <v/>
      </c>
      <c r="T203" s="95" t="str">
        <f t="shared" si="24"/>
        <v/>
      </c>
      <c r="U203" s="621" t="str">
        <f t="shared" si="27"/>
        <v/>
      </c>
      <c r="V203" s="91" t="str">
        <f t="shared" si="28"/>
        <v/>
      </c>
      <c r="W203" s="106" t="b">
        <f t="shared" si="25"/>
        <v>0</v>
      </c>
      <c r="X203" s="103" t="b">
        <f t="shared" si="26"/>
        <v>0</v>
      </c>
      <c r="Y203" s="634">
        <f t="shared" si="29"/>
        <v>1</v>
      </c>
      <c r="Z203" s="106">
        <f>IF(AND(B203&lt;&gt;"",I203&gt;=an_initial-3),VLOOKUP(Y203,Coef!$E$2:$F$17,2,FALSE),IF(AB203=TRUE,0,Z202))</f>
        <v>0</v>
      </c>
      <c r="AA203" s="651">
        <f>IF(B203&lt;&gt;"",VLOOKUP(Y203,Coef!$E$2:$F$17,2,FALSE),AA202)</f>
        <v>0</v>
      </c>
      <c r="AB203" s="649" t="b">
        <f t="shared" si="30"/>
        <v>0</v>
      </c>
    </row>
    <row r="204" spans="1:28" x14ac:dyDescent="0.25">
      <c r="A204" s="223"/>
      <c r="B204" s="764"/>
      <c r="C204" s="739"/>
      <c r="D204" s="692"/>
      <c r="E204" s="689"/>
      <c r="F204" s="692"/>
      <c r="G204" s="689"/>
      <c r="H204" s="724"/>
      <c r="I204" s="696"/>
      <c r="J204" s="708"/>
      <c r="K204" s="696"/>
      <c r="L204" s="708"/>
      <c r="M204" s="696"/>
      <c r="N204" s="712"/>
      <c r="O204" s="704"/>
      <c r="P204" s="715"/>
      <c r="Q204" s="660" t="str">
        <f t="shared" si="21"/>
        <v/>
      </c>
      <c r="R204" s="657" t="str">
        <f t="shared" si="22"/>
        <v/>
      </c>
      <c r="S204" s="529" t="str">
        <f t="shared" si="23"/>
        <v/>
      </c>
      <c r="T204" s="95" t="str">
        <f t="shared" si="24"/>
        <v/>
      </c>
      <c r="U204" s="621" t="str">
        <f t="shared" si="27"/>
        <v/>
      </c>
      <c r="V204" s="91" t="str">
        <f t="shared" si="28"/>
        <v/>
      </c>
      <c r="W204" s="106" t="b">
        <f t="shared" si="25"/>
        <v>0</v>
      </c>
      <c r="X204" s="103" t="b">
        <f t="shared" si="26"/>
        <v>0</v>
      </c>
      <c r="Y204" s="634">
        <f t="shared" si="29"/>
        <v>1</v>
      </c>
      <c r="Z204" s="106">
        <f>IF(AND(B204&lt;&gt;"",I204&gt;=an_initial-3),VLOOKUP(Y204,Coef!$E$2:$F$17,2,FALSE),IF(AB204=TRUE,0,Z203))</f>
        <v>0</v>
      </c>
      <c r="AA204" s="651">
        <f>IF(B204&lt;&gt;"",VLOOKUP(Y204,Coef!$E$2:$F$17,2,FALSE),AA203)</f>
        <v>0</v>
      </c>
      <c r="AB204" s="649" t="b">
        <f t="shared" si="30"/>
        <v>0</v>
      </c>
    </row>
    <row r="205" spans="1:28" x14ac:dyDescent="0.25">
      <c r="A205" s="223"/>
      <c r="B205" s="764"/>
      <c r="C205" s="739"/>
      <c r="D205" s="692"/>
      <c r="E205" s="689"/>
      <c r="F205" s="692"/>
      <c r="G205" s="689"/>
      <c r="H205" s="724"/>
      <c r="I205" s="696"/>
      <c r="J205" s="708"/>
      <c r="K205" s="696"/>
      <c r="L205" s="708"/>
      <c r="M205" s="696"/>
      <c r="N205" s="712"/>
      <c r="O205" s="704"/>
      <c r="P205" s="715"/>
      <c r="Q205" s="660" t="str">
        <f t="shared" ref="Q205:Q262" si="31">IF(B205&lt;&gt;"","",IF(AND(C205&lt;&gt;"",E205&lt;&gt;"",G205&lt;&gt;"",J205&gt;=an_initial,J205&lt;=an_final,W205=FALSE,X205=FALSE),coef_citari*CIT_BDI*Z204*(1+P205),""))</f>
        <v/>
      </c>
      <c r="R205" s="657" t="str">
        <f t="shared" ref="R205:R262" si="32">IF(B205&lt;&gt;"","",IF(AND(C205&lt;&gt;"",E205&lt;&gt;"",G205&lt;&gt;"",J205&lt;=an_final,W205=FALSE,X205=FALSE),coef_citari*CIT_BDI*AA204*(1+P205),""))</f>
        <v/>
      </c>
      <c r="S205" s="529" t="str">
        <f t="shared" ref="S205:S262" si="33">IF(OR($B205="",$D205="",$F205="",$I205="",$I205&gt;an_final,$W205=FALSE),"",IF($I205&gt;=an_initial,1,""))</f>
        <v/>
      </c>
      <c r="T205" s="95" t="str">
        <f t="shared" ref="T205:T262" si="34">IF(OR($B205="",$D205="",$F205="",$I205="",$I205&gt;an_final,$W205=FALSE),"",1)</f>
        <v/>
      </c>
      <c r="U205" s="621" t="str">
        <f t="shared" si="27"/>
        <v/>
      </c>
      <c r="V205" s="91" t="str">
        <f t="shared" si="28"/>
        <v/>
      </c>
      <c r="W205" s="106" t="b">
        <f t="shared" ref="W205:W262" si="35">IF(nume_candidat="",FALSE,ISNUMBER(SEARCH(nume_candidat,$B205)))</f>
        <v>0</v>
      </c>
      <c r="X205" s="103" t="b">
        <f t="shared" ref="X205:X262" si="36">IF(nume_candidat="",FALSE,ISNUMBER(SEARCH(nume_candidat,$C205)))</f>
        <v>0</v>
      </c>
      <c r="Y205" s="634">
        <f t="shared" si="29"/>
        <v>1</v>
      </c>
      <c r="Z205" s="106">
        <f>IF(AND(B205&lt;&gt;"",I205&gt;=an_initial-3),VLOOKUP(Y205,Coef!$E$2:$F$17,2,FALSE),IF(AB205=TRUE,0,Z204))</f>
        <v>0</v>
      </c>
      <c r="AA205" s="651">
        <f>IF(B205&lt;&gt;"",VLOOKUP(Y205,Coef!$E$2:$F$17,2,FALSE),AA204)</f>
        <v>0</v>
      </c>
      <c r="AB205" s="649" t="b">
        <f t="shared" si="30"/>
        <v>0</v>
      </c>
    </row>
    <row r="206" spans="1:28" x14ac:dyDescent="0.25">
      <c r="A206" s="223"/>
      <c r="B206" s="764"/>
      <c r="C206" s="739"/>
      <c r="D206" s="692"/>
      <c r="E206" s="689"/>
      <c r="F206" s="692"/>
      <c r="G206" s="689"/>
      <c r="H206" s="724"/>
      <c r="I206" s="696"/>
      <c r="J206" s="708"/>
      <c r="K206" s="696"/>
      <c r="L206" s="708"/>
      <c r="M206" s="696"/>
      <c r="N206" s="712"/>
      <c r="O206" s="704"/>
      <c r="P206" s="715"/>
      <c r="Q206" s="660" t="str">
        <f t="shared" si="31"/>
        <v/>
      </c>
      <c r="R206" s="657" t="str">
        <f t="shared" si="32"/>
        <v/>
      </c>
      <c r="S206" s="529" t="str">
        <f t="shared" si="33"/>
        <v/>
      </c>
      <c r="T206" s="95" t="str">
        <f t="shared" si="34"/>
        <v/>
      </c>
      <c r="U206" s="621" t="str">
        <f t="shared" ref="U206:U262" si="37">IF(Q206="","",1)</f>
        <v/>
      </c>
      <c r="V206" s="91" t="str">
        <f t="shared" ref="V206:V262" si="38">IF(R206="","",1)</f>
        <v/>
      </c>
      <c r="W206" s="106" t="b">
        <f t="shared" si="35"/>
        <v>0</v>
      </c>
      <c r="X206" s="103" t="b">
        <f t="shared" si="36"/>
        <v>0</v>
      </c>
      <c r="Y206" s="634">
        <f t="shared" ref="Y206:Y262" si="39">LEN(B206)-LEN(SUBSTITUTE(B206,",",""))+1</f>
        <v>1</v>
      </c>
      <c r="Z206" s="106">
        <f>IF(AND(B206&lt;&gt;"",I206&gt;=an_initial-3),VLOOKUP(Y206,Coef!$E$2:$F$17,2,FALSE),IF(AB206=TRUE,0,Z205))</f>
        <v>0</v>
      </c>
      <c r="AA206" s="651">
        <f>IF(B206&lt;&gt;"",VLOOKUP(Y206,Coef!$E$2:$F$17,2,FALSE),AA205)</f>
        <v>0</v>
      </c>
      <c r="AB206" s="649" t="b">
        <f t="shared" ref="AB206:AB262" si="40">IF(B206="",FALSE,TRUE)</f>
        <v>0</v>
      </c>
    </row>
    <row r="207" spans="1:28" x14ac:dyDescent="0.25">
      <c r="A207" s="223"/>
      <c r="B207" s="764"/>
      <c r="C207" s="739"/>
      <c r="D207" s="692"/>
      <c r="E207" s="689"/>
      <c r="F207" s="692"/>
      <c r="G207" s="689"/>
      <c r="H207" s="724"/>
      <c r="I207" s="696"/>
      <c r="J207" s="708"/>
      <c r="K207" s="696"/>
      <c r="L207" s="708"/>
      <c r="M207" s="696"/>
      <c r="N207" s="712"/>
      <c r="O207" s="704"/>
      <c r="P207" s="715"/>
      <c r="Q207" s="660" t="str">
        <f t="shared" si="31"/>
        <v/>
      </c>
      <c r="R207" s="657" t="str">
        <f t="shared" si="32"/>
        <v/>
      </c>
      <c r="S207" s="529" t="str">
        <f t="shared" si="33"/>
        <v/>
      </c>
      <c r="T207" s="95" t="str">
        <f t="shared" si="34"/>
        <v/>
      </c>
      <c r="U207" s="621" t="str">
        <f t="shared" si="37"/>
        <v/>
      </c>
      <c r="V207" s="91" t="str">
        <f t="shared" si="38"/>
        <v/>
      </c>
      <c r="W207" s="106" t="b">
        <f t="shared" si="35"/>
        <v>0</v>
      </c>
      <c r="X207" s="103" t="b">
        <f t="shared" si="36"/>
        <v>0</v>
      </c>
      <c r="Y207" s="634">
        <f t="shared" si="39"/>
        <v>1</v>
      </c>
      <c r="Z207" s="106">
        <f>IF(AND(B207&lt;&gt;"",I207&gt;=an_initial-3),VLOOKUP(Y207,Coef!$E$2:$F$17,2,FALSE),IF(AB207=TRUE,0,Z206))</f>
        <v>0</v>
      </c>
      <c r="AA207" s="651">
        <f>IF(B207&lt;&gt;"",VLOOKUP(Y207,Coef!$E$2:$F$17,2,FALSE),AA206)</f>
        <v>0</v>
      </c>
      <c r="AB207" s="649" t="b">
        <f t="shared" si="40"/>
        <v>0</v>
      </c>
    </row>
    <row r="208" spans="1:28" x14ac:dyDescent="0.25">
      <c r="A208" s="223"/>
      <c r="B208" s="764"/>
      <c r="C208" s="739"/>
      <c r="D208" s="692"/>
      <c r="E208" s="689"/>
      <c r="F208" s="692"/>
      <c r="G208" s="689"/>
      <c r="H208" s="724"/>
      <c r="I208" s="696"/>
      <c r="J208" s="708"/>
      <c r="K208" s="696"/>
      <c r="L208" s="708"/>
      <c r="M208" s="696"/>
      <c r="N208" s="712"/>
      <c r="O208" s="704"/>
      <c r="P208" s="715"/>
      <c r="Q208" s="660" t="str">
        <f t="shared" si="31"/>
        <v/>
      </c>
      <c r="R208" s="657" t="str">
        <f t="shared" si="32"/>
        <v/>
      </c>
      <c r="S208" s="529" t="str">
        <f t="shared" si="33"/>
        <v/>
      </c>
      <c r="T208" s="95" t="str">
        <f t="shared" si="34"/>
        <v/>
      </c>
      <c r="U208" s="621" t="str">
        <f t="shared" si="37"/>
        <v/>
      </c>
      <c r="V208" s="91" t="str">
        <f t="shared" si="38"/>
        <v/>
      </c>
      <c r="W208" s="106" t="b">
        <f t="shared" si="35"/>
        <v>0</v>
      </c>
      <c r="X208" s="103" t="b">
        <f t="shared" si="36"/>
        <v>0</v>
      </c>
      <c r="Y208" s="634">
        <f t="shared" si="39"/>
        <v>1</v>
      </c>
      <c r="Z208" s="106">
        <f>IF(AND(B208&lt;&gt;"",I208&gt;=an_initial-3),VLOOKUP(Y208,Coef!$E$2:$F$17,2,FALSE),IF(AB208=TRUE,0,Z207))</f>
        <v>0</v>
      </c>
      <c r="AA208" s="651">
        <f>IF(B208&lt;&gt;"",VLOOKUP(Y208,Coef!$E$2:$F$17,2,FALSE),AA207)</f>
        <v>0</v>
      </c>
      <c r="AB208" s="649" t="b">
        <f t="shared" si="40"/>
        <v>0</v>
      </c>
    </row>
    <row r="209" spans="1:28" x14ac:dyDescent="0.25">
      <c r="A209" s="223"/>
      <c r="B209" s="764"/>
      <c r="C209" s="739"/>
      <c r="D209" s="692"/>
      <c r="E209" s="689"/>
      <c r="F209" s="692"/>
      <c r="G209" s="689"/>
      <c r="H209" s="724"/>
      <c r="I209" s="696"/>
      <c r="J209" s="708"/>
      <c r="K209" s="696"/>
      <c r="L209" s="708"/>
      <c r="M209" s="696"/>
      <c r="N209" s="712"/>
      <c r="O209" s="704"/>
      <c r="P209" s="715"/>
      <c r="Q209" s="660" t="str">
        <f t="shared" si="31"/>
        <v/>
      </c>
      <c r="R209" s="657" t="str">
        <f t="shared" si="32"/>
        <v/>
      </c>
      <c r="S209" s="529" t="str">
        <f t="shared" si="33"/>
        <v/>
      </c>
      <c r="T209" s="95" t="str">
        <f t="shared" si="34"/>
        <v/>
      </c>
      <c r="U209" s="621" t="str">
        <f t="shared" si="37"/>
        <v/>
      </c>
      <c r="V209" s="91" t="str">
        <f t="shared" si="38"/>
        <v/>
      </c>
      <c r="W209" s="106" t="b">
        <f t="shared" si="35"/>
        <v>0</v>
      </c>
      <c r="X209" s="103" t="b">
        <f t="shared" si="36"/>
        <v>0</v>
      </c>
      <c r="Y209" s="634">
        <f t="shared" si="39"/>
        <v>1</v>
      </c>
      <c r="Z209" s="106">
        <f>IF(AND(B209&lt;&gt;"",I209&gt;=an_initial-3),VLOOKUP(Y209,Coef!$E$2:$F$17,2,FALSE),IF(AB209=TRUE,0,Z208))</f>
        <v>0</v>
      </c>
      <c r="AA209" s="651">
        <f>IF(B209&lt;&gt;"",VLOOKUP(Y209,Coef!$E$2:$F$17,2,FALSE),AA208)</f>
        <v>0</v>
      </c>
      <c r="AB209" s="649" t="b">
        <f t="shared" si="40"/>
        <v>0</v>
      </c>
    </row>
    <row r="210" spans="1:28" x14ac:dyDescent="0.25">
      <c r="A210" s="223"/>
      <c r="B210" s="764"/>
      <c r="C210" s="739"/>
      <c r="D210" s="692"/>
      <c r="E210" s="689"/>
      <c r="F210" s="692"/>
      <c r="G210" s="689"/>
      <c r="H210" s="724"/>
      <c r="I210" s="696"/>
      <c r="J210" s="708"/>
      <c r="K210" s="696"/>
      <c r="L210" s="708"/>
      <c r="M210" s="696"/>
      <c r="N210" s="712"/>
      <c r="O210" s="704"/>
      <c r="P210" s="715"/>
      <c r="Q210" s="660" t="str">
        <f t="shared" si="31"/>
        <v/>
      </c>
      <c r="R210" s="657" t="str">
        <f t="shared" si="32"/>
        <v/>
      </c>
      <c r="S210" s="529" t="str">
        <f t="shared" si="33"/>
        <v/>
      </c>
      <c r="T210" s="95" t="str">
        <f t="shared" si="34"/>
        <v/>
      </c>
      <c r="U210" s="621" t="str">
        <f t="shared" si="37"/>
        <v/>
      </c>
      <c r="V210" s="91" t="str">
        <f t="shared" si="38"/>
        <v/>
      </c>
      <c r="W210" s="106" t="b">
        <f t="shared" si="35"/>
        <v>0</v>
      </c>
      <c r="X210" s="103" t="b">
        <f t="shared" si="36"/>
        <v>0</v>
      </c>
      <c r="Y210" s="634">
        <f t="shared" si="39"/>
        <v>1</v>
      </c>
      <c r="Z210" s="106">
        <f>IF(AND(B210&lt;&gt;"",I210&gt;=an_initial-3),VLOOKUP(Y210,Coef!$E$2:$F$17,2,FALSE),IF(AB210=TRUE,0,Z209))</f>
        <v>0</v>
      </c>
      <c r="AA210" s="651">
        <f>IF(B210&lt;&gt;"",VLOOKUP(Y210,Coef!$E$2:$F$17,2,FALSE),AA209)</f>
        <v>0</v>
      </c>
      <c r="AB210" s="649" t="b">
        <f t="shared" si="40"/>
        <v>0</v>
      </c>
    </row>
    <row r="211" spans="1:28" x14ac:dyDescent="0.25">
      <c r="A211" s="223"/>
      <c r="B211" s="764"/>
      <c r="C211" s="739"/>
      <c r="D211" s="692"/>
      <c r="E211" s="689"/>
      <c r="F211" s="692"/>
      <c r="G211" s="689"/>
      <c r="H211" s="724"/>
      <c r="I211" s="696"/>
      <c r="J211" s="708"/>
      <c r="K211" s="696"/>
      <c r="L211" s="708"/>
      <c r="M211" s="696"/>
      <c r="N211" s="712"/>
      <c r="O211" s="704"/>
      <c r="P211" s="715"/>
      <c r="Q211" s="660" t="str">
        <f t="shared" si="31"/>
        <v/>
      </c>
      <c r="R211" s="657" t="str">
        <f t="shared" si="32"/>
        <v/>
      </c>
      <c r="S211" s="529" t="str">
        <f t="shared" si="33"/>
        <v/>
      </c>
      <c r="T211" s="95" t="str">
        <f t="shared" si="34"/>
        <v/>
      </c>
      <c r="U211" s="621" t="str">
        <f t="shared" si="37"/>
        <v/>
      </c>
      <c r="V211" s="91" t="str">
        <f t="shared" si="38"/>
        <v/>
      </c>
      <c r="W211" s="106" t="b">
        <f t="shared" si="35"/>
        <v>0</v>
      </c>
      <c r="X211" s="103" t="b">
        <f t="shared" si="36"/>
        <v>0</v>
      </c>
      <c r="Y211" s="634">
        <f t="shared" si="39"/>
        <v>1</v>
      </c>
      <c r="Z211" s="106">
        <f>IF(AND(B211&lt;&gt;"",I211&gt;=an_initial-3),VLOOKUP(Y211,Coef!$E$2:$F$17,2,FALSE),IF(AB211=TRUE,0,Z210))</f>
        <v>0</v>
      </c>
      <c r="AA211" s="651">
        <f>IF(B211&lt;&gt;"",VLOOKUP(Y211,Coef!$E$2:$F$17,2,FALSE),AA210)</f>
        <v>0</v>
      </c>
      <c r="AB211" s="649" t="b">
        <f t="shared" si="40"/>
        <v>0</v>
      </c>
    </row>
    <row r="212" spans="1:28" x14ac:dyDescent="0.25">
      <c r="A212" s="223"/>
      <c r="B212" s="764"/>
      <c r="C212" s="739"/>
      <c r="D212" s="692"/>
      <c r="E212" s="689"/>
      <c r="F212" s="692"/>
      <c r="G212" s="689"/>
      <c r="H212" s="724"/>
      <c r="I212" s="696"/>
      <c r="J212" s="708"/>
      <c r="K212" s="696"/>
      <c r="L212" s="708"/>
      <c r="M212" s="696"/>
      <c r="N212" s="712"/>
      <c r="O212" s="704"/>
      <c r="P212" s="715"/>
      <c r="Q212" s="660" t="str">
        <f t="shared" si="31"/>
        <v/>
      </c>
      <c r="R212" s="657" t="str">
        <f t="shared" si="32"/>
        <v/>
      </c>
      <c r="S212" s="529" t="str">
        <f t="shared" si="33"/>
        <v/>
      </c>
      <c r="T212" s="95" t="str">
        <f t="shared" si="34"/>
        <v/>
      </c>
      <c r="U212" s="621" t="str">
        <f t="shared" si="37"/>
        <v/>
      </c>
      <c r="V212" s="91" t="str">
        <f t="shared" si="38"/>
        <v/>
      </c>
      <c r="W212" s="106" t="b">
        <f t="shared" si="35"/>
        <v>0</v>
      </c>
      <c r="X212" s="103" t="b">
        <f t="shared" si="36"/>
        <v>0</v>
      </c>
      <c r="Y212" s="634">
        <f t="shared" si="39"/>
        <v>1</v>
      </c>
      <c r="Z212" s="106">
        <f>IF(AND(B212&lt;&gt;"",I212&gt;=an_initial-3),VLOOKUP(Y212,Coef!$E$2:$F$17,2,FALSE),IF(AB212=TRUE,0,Z211))</f>
        <v>0</v>
      </c>
      <c r="AA212" s="651">
        <f>IF(B212&lt;&gt;"",VLOOKUP(Y212,Coef!$E$2:$F$17,2,FALSE),AA211)</f>
        <v>0</v>
      </c>
      <c r="AB212" s="649" t="b">
        <f t="shared" si="40"/>
        <v>0</v>
      </c>
    </row>
    <row r="213" spans="1:28" x14ac:dyDescent="0.25">
      <c r="A213" s="223"/>
      <c r="B213" s="764"/>
      <c r="C213" s="739"/>
      <c r="D213" s="692"/>
      <c r="E213" s="689"/>
      <c r="F213" s="692"/>
      <c r="G213" s="689"/>
      <c r="H213" s="724"/>
      <c r="I213" s="696"/>
      <c r="J213" s="708"/>
      <c r="K213" s="696"/>
      <c r="L213" s="708"/>
      <c r="M213" s="696"/>
      <c r="N213" s="712"/>
      <c r="O213" s="704"/>
      <c r="P213" s="715"/>
      <c r="Q213" s="660" t="str">
        <f t="shared" si="31"/>
        <v/>
      </c>
      <c r="R213" s="657" t="str">
        <f t="shared" si="32"/>
        <v/>
      </c>
      <c r="S213" s="529" t="str">
        <f t="shared" si="33"/>
        <v/>
      </c>
      <c r="T213" s="95" t="str">
        <f t="shared" si="34"/>
        <v/>
      </c>
      <c r="U213" s="621" t="str">
        <f t="shared" si="37"/>
        <v/>
      </c>
      <c r="V213" s="91" t="str">
        <f t="shared" si="38"/>
        <v/>
      </c>
      <c r="W213" s="106" t="b">
        <f t="shared" si="35"/>
        <v>0</v>
      </c>
      <c r="X213" s="103" t="b">
        <f t="shared" si="36"/>
        <v>0</v>
      </c>
      <c r="Y213" s="634">
        <f t="shared" si="39"/>
        <v>1</v>
      </c>
      <c r="Z213" s="106">
        <f>IF(AND(B213&lt;&gt;"",I213&gt;=an_initial-3),VLOOKUP(Y213,Coef!$E$2:$F$17,2,FALSE),IF(AB213=TRUE,0,Z212))</f>
        <v>0</v>
      </c>
      <c r="AA213" s="651">
        <f>IF(B213&lt;&gt;"",VLOOKUP(Y213,Coef!$E$2:$F$17,2,FALSE),AA212)</f>
        <v>0</v>
      </c>
      <c r="AB213" s="649" t="b">
        <f t="shared" si="40"/>
        <v>0</v>
      </c>
    </row>
    <row r="214" spans="1:28" x14ac:dyDescent="0.25">
      <c r="A214" s="223"/>
      <c r="B214" s="764"/>
      <c r="C214" s="739"/>
      <c r="D214" s="692"/>
      <c r="E214" s="689"/>
      <c r="F214" s="692"/>
      <c r="G214" s="689"/>
      <c r="H214" s="724"/>
      <c r="I214" s="696"/>
      <c r="J214" s="708"/>
      <c r="K214" s="696"/>
      <c r="L214" s="708"/>
      <c r="M214" s="696"/>
      <c r="N214" s="712"/>
      <c r="O214" s="704"/>
      <c r="P214" s="715"/>
      <c r="Q214" s="660" t="str">
        <f t="shared" si="31"/>
        <v/>
      </c>
      <c r="R214" s="657" t="str">
        <f t="shared" si="32"/>
        <v/>
      </c>
      <c r="S214" s="529" t="str">
        <f t="shared" si="33"/>
        <v/>
      </c>
      <c r="T214" s="95" t="str">
        <f t="shared" si="34"/>
        <v/>
      </c>
      <c r="U214" s="621" t="str">
        <f t="shared" si="37"/>
        <v/>
      </c>
      <c r="V214" s="91" t="str">
        <f t="shared" si="38"/>
        <v/>
      </c>
      <c r="W214" s="106" t="b">
        <f t="shared" si="35"/>
        <v>0</v>
      </c>
      <c r="X214" s="103" t="b">
        <f t="shared" si="36"/>
        <v>0</v>
      </c>
      <c r="Y214" s="634">
        <f t="shared" si="39"/>
        <v>1</v>
      </c>
      <c r="Z214" s="106">
        <f>IF(AND(B214&lt;&gt;"",I214&gt;=an_initial-3),VLOOKUP(Y214,Coef!$E$2:$F$17,2,FALSE),IF(AB214=TRUE,0,Z213))</f>
        <v>0</v>
      </c>
      <c r="AA214" s="651">
        <f>IF(B214&lt;&gt;"",VLOOKUP(Y214,Coef!$E$2:$F$17,2,FALSE),AA213)</f>
        <v>0</v>
      </c>
      <c r="AB214" s="649" t="b">
        <f t="shared" si="40"/>
        <v>0</v>
      </c>
    </row>
    <row r="215" spans="1:28" x14ac:dyDescent="0.25">
      <c r="A215" s="223"/>
      <c r="B215" s="764"/>
      <c r="C215" s="739"/>
      <c r="D215" s="692"/>
      <c r="E215" s="689"/>
      <c r="F215" s="692"/>
      <c r="G215" s="689"/>
      <c r="H215" s="724"/>
      <c r="I215" s="696"/>
      <c r="J215" s="708"/>
      <c r="K215" s="696"/>
      <c r="L215" s="708"/>
      <c r="M215" s="696"/>
      <c r="N215" s="712"/>
      <c r="O215" s="704"/>
      <c r="P215" s="715"/>
      <c r="Q215" s="660" t="str">
        <f t="shared" si="31"/>
        <v/>
      </c>
      <c r="R215" s="657" t="str">
        <f t="shared" si="32"/>
        <v/>
      </c>
      <c r="S215" s="529" t="str">
        <f t="shared" si="33"/>
        <v/>
      </c>
      <c r="T215" s="95" t="str">
        <f t="shared" si="34"/>
        <v/>
      </c>
      <c r="U215" s="621" t="str">
        <f t="shared" si="37"/>
        <v/>
      </c>
      <c r="V215" s="91" t="str">
        <f t="shared" si="38"/>
        <v/>
      </c>
      <c r="W215" s="106" t="b">
        <f t="shared" si="35"/>
        <v>0</v>
      </c>
      <c r="X215" s="103" t="b">
        <f t="shared" si="36"/>
        <v>0</v>
      </c>
      <c r="Y215" s="634">
        <f t="shared" si="39"/>
        <v>1</v>
      </c>
      <c r="Z215" s="106">
        <f>IF(AND(B215&lt;&gt;"",I215&gt;=an_initial-3),VLOOKUP(Y215,Coef!$E$2:$F$17,2,FALSE),IF(AB215=TRUE,0,Z214))</f>
        <v>0</v>
      </c>
      <c r="AA215" s="651">
        <f>IF(B215&lt;&gt;"",VLOOKUP(Y215,Coef!$E$2:$F$17,2,FALSE),AA214)</f>
        <v>0</v>
      </c>
      <c r="AB215" s="649" t="b">
        <f t="shared" si="40"/>
        <v>0</v>
      </c>
    </row>
    <row r="216" spans="1:28" x14ac:dyDescent="0.25">
      <c r="A216" s="223"/>
      <c r="B216" s="764"/>
      <c r="C216" s="739"/>
      <c r="D216" s="692"/>
      <c r="E216" s="689"/>
      <c r="F216" s="692"/>
      <c r="G216" s="689"/>
      <c r="H216" s="724"/>
      <c r="I216" s="696"/>
      <c r="J216" s="708"/>
      <c r="K216" s="696"/>
      <c r="L216" s="708"/>
      <c r="M216" s="696"/>
      <c r="N216" s="712"/>
      <c r="O216" s="704"/>
      <c r="P216" s="715"/>
      <c r="Q216" s="660" t="str">
        <f t="shared" si="31"/>
        <v/>
      </c>
      <c r="R216" s="657" t="str">
        <f t="shared" si="32"/>
        <v/>
      </c>
      <c r="S216" s="529" t="str">
        <f t="shared" si="33"/>
        <v/>
      </c>
      <c r="T216" s="95" t="str">
        <f t="shared" si="34"/>
        <v/>
      </c>
      <c r="U216" s="621" t="str">
        <f t="shared" si="37"/>
        <v/>
      </c>
      <c r="V216" s="91" t="str">
        <f t="shared" si="38"/>
        <v/>
      </c>
      <c r="W216" s="106" t="b">
        <f t="shared" si="35"/>
        <v>0</v>
      </c>
      <c r="X216" s="103" t="b">
        <f t="shared" si="36"/>
        <v>0</v>
      </c>
      <c r="Y216" s="634">
        <f t="shared" si="39"/>
        <v>1</v>
      </c>
      <c r="Z216" s="106">
        <f>IF(AND(B216&lt;&gt;"",I216&gt;=an_initial-3),VLOOKUP(Y216,Coef!$E$2:$F$17,2,FALSE),IF(AB216=TRUE,0,Z215))</f>
        <v>0</v>
      </c>
      <c r="AA216" s="651">
        <f>IF(B216&lt;&gt;"",VLOOKUP(Y216,Coef!$E$2:$F$17,2,FALSE),AA215)</f>
        <v>0</v>
      </c>
      <c r="AB216" s="649" t="b">
        <f t="shared" si="40"/>
        <v>0</v>
      </c>
    </row>
    <row r="217" spans="1:28" x14ac:dyDescent="0.25">
      <c r="A217" s="223"/>
      <c r="B217" s="764"/>
      <c r="C217" s="739"/>
      <c r="D217" s="692"/>
      <c r="E217" s="689"/>
      <c r="F217" s="692"/>
      <c r="G217" s="689"/>
      <c r="H217" s="724"/>
      <c r="I217" s="696"/>
      <c r="J217" s="708"/>
      <c r="K217" s="696"/>
      <c r="L217" s="708"/>
      <c r="M217" s="696"/>
      <c r="N217" s="712"/>
      <c r="O217" s="704"/>
      <c r="P217" s="715"/>
      <c r="Q217" s="660" t="str">
        <f t="shared" si="31"/>
        <v/>
      </c>
      <c r="R217" s="657" t="str">
        <f t="shared" si="32"/>
        <v/>
      </c>
      <c r="S217" s="529" t="str">
        <f t="shared" si="33"/>
        <v/>
      </c>
      <c r="T217" s="95" t="str">
        <f t="shared" si="34"/>
        <v/>
      </c>
      <c r="U217" s="621" t="str">
        <f t="shared" si="37"/>
        <v/>
      </c>
      <c r="V217" s="91" t="str">
        <f t="shared" si="38"/>
        <v/>
      </c>
      <c r="W217" s="106" t="b">
        <f t="shared" si="35"/>
        <v>0</v>
      </c>
      <c r="X217" s="103" t="b">
        <f t="shared" si="36"/>
        <v>0</v>
      </c>
      <c r="Y217" s="634">
        <f t="shared" si="39"/>
        <v>1</v>
      </c>
      <c r="Z217" s="106">
        <f>IF(AND(B217&lt;&gt;"",I217&gt;=an_initial-3),VLOOKUP(Y217,Coef!$E$2:$F$17,2,FALSE),IF(AB217=TRUE,0,Z216))</f>
        <v>0</v>
      </c>
      <c r="AA217" s="651">
        <f>IF(B217&lt;&gt;"",VLOOKUP(Y217,Coef!$E$2:$F$17,2,FALSE),AA216)</f>
        <v>0</v>
      </c>
      <c r="AB217" s="649" t="b">
        <f t="shared" si="40"/>
        <v>0</v>
      </c>
    </row>
    <row r="218" spans="1:28" x14ac:dyDescent="0.25">
      <c r="A218" s="223"/>
      <c r="B218" s="764"/>
      <c r="C218" s="739"/>
      <c r="D218" s="692"/>
      <c r="E218" s="689"/>
      <c r="F218" s="692"/>
      <c r="G218" s="689"/>
      <c r="H218" s="724"/>
      <c r="I218" s="696"/>
      <c r="J218" s="708"/>
      <c r="K218" s="696"/>
      <c r="L218" s="708"/>
      <c r="M218" s="696"/>
      <c r="N218" s="712"/>
      <c r="O218" s="704"/>
      <c r="P218" s="715"/>
      <c r="Q218" s="660" t="str">
        <f t="shared" si="31"/>
        <v/>
      </c>
      <c r="R218" s="657" t="str">
        <f t="shared" si="32"/>
        <v/>
      </c>
      <c r="S218" s="529" t="str">
        <f t="shared" si="33"/>
        <v/>
      </c>
      <c r="T218" s="95" t="str">
        <f t="shared" si="34"/>
        <v/>
      </c>
      <c r="U218" s="621" t="str">
        <f t="shared" si="37"/>
        <v/>
      </c>
      <c r="V218" s="91" t="str">
        <f t="shared" si="38"/>
        <v/>
      </c>
      <c r="W218" s="106" t="b">
        <f t="shared" si="35"/>
        <v>0</v>
      </c>
      <c r="X218" s="103" t="b">
        <f t="shared" si="36"/>
        <v>0</v>
      </c>
      <c r="Y218" s="634">
        <f t="shared" si="39"/>
        <v>1</v>
      </c>
      <c r="Z218" s="106">
        <f>IF(AND(B218&lt;&gt;"",I218&gt;=an_initial-3),VLOOKUP(Y218,Coef!$E$2:$F$17,2,FALSE),IF(AB218=TRUE,0,Z217))</f>
        <v>0</v>
      </c>
      <c r="AA218" s="651">
        <f>IF(B218&lt;&gt;"",VLOOKUP(Y218,Coef!$E$2:$F$17,2,FALSE),AA217)</f>
        <v>0</v>
      </c>
      <c r="AB218" s="649" t="b">
        <f t="shared" si="40"/>
        <v>0</v>
      </c>
    </row>
    <row r="219" spans="1:28" x14ac:dyDescent="0.25">
      <c r="A219" s="223"/>
      <c r="B219" s="764"/>
      <c r="C219" s="739"/>
      <c r="D219" s="692"/>
      <c r="E219" s="689"/>
      <c r="F219" s="692"/>
      <c r="G219" s="689"/>
      <c r="H219" s="724"/>
      <c r="I219" s="696"/>
      <c r="J219" s="708"/>
      <c r="K219" s="696"/>
      <c r="L219" s="708"/>
      <c r="M219" s="696"/>
      <c r="N219" s="712"/>
      <c r="O219" s="704"/>
      <c r="P219" s="715"/>
      <c r="Q219" s="660" t="str">
        <f t="shared" si="31"/>
        <v/>
      </c>
      <c r="R219" s="657" t="str">
        <f t="shared" si="32"/>
        <v/>
      </c>
      <c r="S219" s="529" t="str">
        <f t="shared" si="33"/>
        <v/>
      </c>
      <c r="T219" s="95" t="str">
        <f t="shared" si="34"/>
        <v/>
      </c>
      <c r="U219" s="621" t="str">
        <f t="shared" si="37"/>
        <v/>
      </c>
      <c r="V219" s="91" t="str">
        <f t="shared" si="38"/>
        <v/>
      </c>
      <c r="W219" s="106" t="b">
        <f t="shared" si="35"/>
        <v>0</v>
      </c>
      <c r="X219" s="103" t="b">
        <f t="shared" si="36"/>
        <v>0</v>
      </c>
      <c r="Y219" s="634">
        <f t="shared" si="39"/>
        <v>1</v>
      </c>
      <c r="Z219" s="106">
        <f>IF(AND(B219&lt;&gt;"",I219&gt;=an_initial-3),VLOOKUP(Y219,Coef!$E$2:$F$17,2,FALSE),IF(AB219=TRUE,0,Z218))</f>
        <v>0</v>
      </c>
      <c r="AA219" s="651">
        <f>IF(B219&lt;&gt;"",VLOOKUP(Y219,Coef!$E$2:$F$17,2,FALSE),AA218)</f>
        <v>0</v>
      </c>
      <c r="AB219" s="649" t="b">
        <f t="shared" si="40"/>
        <v>0</v>
      </c>
    </row>
    <row r="220" spans="1:28" x14ac:dyDescent="0.25">
      <c r="A220" s="223"/>
      <c r="B220" s="764"/>
      <c r="C220" s="739"/>
      <c r="D220" s="692"/>
      <c r="E220" s="689"/>
      <c r="F220" s="692"/>
      <c r="G220" s="689"/>
      <c r="H220" s="724"/>
      <c r="I220" s="696"/>
      <c r="J220" s="708"/>
      <c r="K220" s="696"/>
      <c r="L220" s="708"/>
      <c r="M220" s="696"/>
      <c r="N220" s="712"/>
      <c r="O220" s="704"/>
      <c r="P220" s="715"/>
      <c r="Q220" s="660" t="str">
        <f t="shared" si="31"/>
        <v/>
      </c>
      <c r="R220" s="657" t="str">
        <f t="shared" si="32"/>
        <v/>
      </c>
      <c r="S220" s="529" t="str">
        <f t="shared" si="33"/>
        <v/>
      </c>
      <c r="T220" s="95" t="str">
        <f t="shared" si="34"/>
        <v/>
      </c>
      <c r="U220" s="621" t="str">
        <f t="shared" si="37"/>
        <v/>
      </c>
      <c r="V220" s="91" t="str">
        <f t="shared" si="38"/>
        <v/>
      </c>
      <c r="W220" s="106" t="b">
        <f t="shared" si="35"/>
        <v>0</v>
      </c>
      <c r="X220" s="103" t="b">
        <f t="shared" si="36"/>
        <v>0</v>
      </c>
      <c r="Y220" s="634">
        <f t="shared" si="39"/>
        <v>1</v>
      </c>
      <c r="Z220" s="106">
        <f>IF(AND(B220&lt;&gt;"",I220&gt;=an_initial-3),VLOOKUP(Y220,Coef!$E$2:$F$17,2,FALSE),IF(AB220=TRUE,0,Z219))</f>
        <v>0</v>
      </c>
      <c r="AA220" s="651">
        <f>IF(B220&lt;&gt;"",VLOOKUP(Y220,Coef!$E$2:$F$17,2,FALSE),AA219)</f>
        <v>0</v>
      </c>
      <c r="AB220" s="649" t="b">
        <f t="shared" si="40"/>
        <v>0</v>
      </c>
    </row>
    <row r="221" spans="1:28" x14ac:dyDescent="0.25">
      <c r="A221" s="223"/>
      <c r="B221" s="764"/>
      <c r="C221" s="739"/>
      <c r="D221" s="692"/>
      <c r="E221" s="689"/>
      <c r="F221" s="692"/>
      <c r="G221" s="689"/>
      <c r="H221" s="724"/>
      <c r="I221" s="696"/>
      <c r="J221" s="708"/>
      <c r="K221" s="696"/>
      <c r="L221" s="708"/>
      <c r="M221" s="696"/>
      <c r="N221" s="712"/>
      <c r="O221" s="704"/>
      <c r="P221" s="715"/>
      <c r="Q221" s="660" t="str">
        <f t="shared" si="31"/>
        <v/>
      </c>
      <c r="R221" s="657" t="str">
        <f t="shared" si="32"/>
        <v/>
      </c>
      <c r="S221" s="529" t="str">
        <f t="shared" si="33"/>
        <v/>
      </c>
      <c r="T221" s="95" t="str">
        <f t="shared" si="34"/>
        <v/>
      </c>
      <c r="U221" s="621" t="str">
        <f t="shared" si="37"/>
        <v/>
      </c>
      <c r="V221" s="91" t="str">
        <f t="shared" si="38"/>
        <v/>
      </c>
      <c r="W221" s="106" t="b">
        <f t="shared" si="35"/>
        <v>0</v>
      </c>
      <c r="X221" s="103" t="b">
        <f t="shared" si="36"/>
        <v>0</v>
      </c>
      <c r="Y221" s="634">
        <f t="shared" si="39"/>
        <v>1</v>
      </c>
      <c r="Z221" s="106">
        <f>IF(AND(B221&lt;&gt;"",I221&gt;=an_initial-3),VLOOKUP(Y221,Coef!$E$2:$F$17,2,FALSE),IF(AB221=TRUE,0,Z220))</f>
        <v>0</v>
      </c>
      <c r="AA221" s="651">
        <f>IF(B221&lt;&gt;"",VLOOKUP(Y221,Coef!$E$2:$F$17,2,FALSE),AA220)</f>
        <v>0</v>
      </c>
      <c r="AB221" s="649" t="b">
        <f t="shared" si="40"/>
        <v>0</v>
      </c>
    </row>
    <row r="222" spans="1:28" x14ac:dyDescent="0.25">
      <c r="A222" s="223"/>
      <c r="B222" s="764"/>
      <c r="C222" s="739"/>
      <c r="D222" s="692"/>
      <c r="E222" s="689"/>
      <c r="F222" s="692"/>
      <c r="G222" s="689"/>
      <c r="H222" s="724"/>
      <c r="I222" s="696"/>
      <c r="J222" s="708"/>
      <c r="K222" s="696"/>
      <c r="L222" s="708"/>
      <c r="M222" s="696"/>
      <c r="N222" s="712"/>
      <c r="O222" s="704"/>
      <c r="P222" s="715"/>
      <c r="Q222" s="660" t="str">
        <f t="shared" si="31"/>
        <v/>
      </c>
      <c r="R222" s="657" t="str">
        <f t="shared" si="32"/>
        <v/>
      </c>
      <c r="S222" s="529" t="str">
        <f t="shared" si="33"/>
        <v/>
      </c>
      <c r="T222" s="95" t="str">
        <f t="shared" si="34"/>
        <v/>
      </c>
      <c r="U222" s="621" t="str">
        <f t="shared" si="37"/>
        <v/>
      </c>
      <c r="V222" s="91" t="str">
        <f t="shared" si="38"/>
        <v/>
      </c>
      <c r="W222" s="106" t="b">
        <f t="shared" si="35"/>
        <v>0</v>
      </c>
      <c r="X222" s="103" t="b">
        <f t="shared" si="36"/>
        <v>0</v>
      </c>
      <c r="Y222" s="634">
        <f t="shared" si="39"/>
        <v>1</v>
      </c>
      <c r="Z222" s="106">
        <f>IF(AND(B222&lt;&gt;"",I222&gt;=an_initial-3),VLOOKUP(Y222,Coef!$E$2:$F$17,2,FALSE),IF(AB222=TRUE,0,Z221))</f>
        <v>0</v>
      </c>
      <c r="AA222" s="651">
        <f>IF(B222&lt;&gt;"",VLOOKUP(Y222,Coef!$E$2:$F$17,2,FALSE),AA221)</f>
        <v>0</v>
      </c>
      <c r="AB222" s="649" t="b">
        <f t="shared" si="40"/>
        <v>0</v>
      </c>
    </row>
    <row r="223" spans="1:28" x14ac:dyDescent="0.25">
      <c r="A223" s="223"/>
      <c r="B223" s="764"/>
      <c r="C223" s="739"/>
      <c r="D223" s="692"/>
      <c r="E223" s="689"/>
      <c r="F223" s="692"/>
      <c r="G223" s="689"/>
      <c r="H223" s="724"/>
      <c r="I223" s="696"/>
      <c r="J223" s="708"/>
      <c r="K223" s="696"/>
      <c r="L223" s="708"/>
      <c r="M223" s="696"/>
      <c r="N223" s="712"/>
      <c r="O223" s="704"/>
      <c r="P223" s="715"/>
      <c r="Q223" s="660" t="str">
        <f t="shared" si="31"/>
        <v/>
      </c>
      <c r="R223" s="657" t="str">
        <f t="shared" si="32"/>
        <v/>
      </c>
      <c r="S223" s="529" t="str">
        <f t="shared" si="33"/>
        <v/>
      </c>
      <c r="T223" s="95" t="str">
        <f t="shared" si="34"/>
        <v/>
      </c>
      <c r="U223" s="621" t="str">
        <f t="shared" si="37"/>
        <v/>
      </c>
      <c r="V223" s="91" t="str">
        <f t="shared" si="38"/>
        <v/>
      </c>
      <c r="W223" s="106" t="b">
        <f t="shared" si="35"/>
        <v>0</v>
      </c>
      <c r="X223" s="103" t="b">
        <f t="shared" si="36"/>
        <v>0</v>
      </c>
      <c r="Y223" s="634">
        <f t="shared" si="39"/>
        <v>1</v>
      </c>
      <c r="Z223" s="106">
        <f>IF(AND(B223&lt;&gt;"",I223&gt;=an_initial-3),VLOOKUP(Y223,Coef!$E$2:$F$17,2,FALSE),IF(AB223=TRUE,0,Z222))</f>
        <v>0</v>
      </c>
      <c r="AA223" s="651">
        <f>IF(B223&lt;&gt;"",VLOOKUP(Y223,Coef!$E$2:$F$17,2,FALSE),AA222)</f>
        <v>0</v>
      </c>
      <c r="AB223" s="649" t="b">
        <f t="shared" si="40"/>
        <v>0</v>
      </c>
    </row>
    <row r="224" spans="1:28" x14ac:dyDescent="0.25">
      <c r="A224" s="223"/>
      <c r="B224" s="764"/>
      <c r="C224" s="739"/>
      <c r="D224" s="692"/>
      <c r="E224" s="689"/>
      <c r="F224" s="692"/>
      <c r="G224" s="689"/>
      <c r="H224" s="724"/>
      <c r="I224" s="696"/>
      <c r="J224" s="708"/>
      <c r="K224" s="696"/>
      <c r="L224" s="708"/>
      <c r="M224" s="696"/>
      <c r="N224" s="712"/>
      <c r="O224" s="704"/>
      <c r="P224" s="715"/>
      <c r="Q224" s="660" t="str">
        <f t="shared" si="31"/>
        <v/>
      </c>
      <c r="R224" s="657" t="str">
        <f t="shared" si="32"/>
        <v/>
      </c>
      <c r="S224" s="529" t="str">
        <f t="shared" si="33"/>
        <v/>
      </c>
      <c r="T224" s="95" t="str">
        <f t="shared" si="34"/>
        <v/>
      </c>
      <c r="U224" s="621" t="str">
        <f t="shared" si="37"/>
        <v/>
      </c>
      <c r="V224" s="91" t="str">
        <f t="shared" si="38"/>
        <v/>
      </c>
      <c r="W224" s="106" t="b">
        <f t="shared" si="35"/>
        <v>0</v>
      </c>
      <c r="X224" s="103" t="b">
        <f t="shared" si="36"/>
        <v>0</v>
      </c>
      <c r="Y224" s="634">
        <f t="shared" si="39"/>
        <v>1</v>
      </c>
      <c r="Z224" s="106">
        <f>IF(AND(B224&lt;&gt;"",I224&gt;=an_initial-3),VLOOKUP(Y224,Coef!$E$2:$F$17,2,FALSE),IF(AB224=TRUE,0,Z223))</f>
        <v>0</v>
      </c>
      <c r="AA224" s="651">
        <f>IF(B224&lt;&gt;"",VLOOKUP(Y224,Coef!$E$2:$F$17,2,FALSE),AA223)</f>
        <v>0</v>
      </c>
      <c r="AB224" s="649" t="b">
        <f t="shared" si="40"/>
        <v>0</v>
      </c>
    </row>
    <row r="225" spans="1:28" x14ac:dyDescent="0.25">
      <c r="A225" s="223"/>
      <c r="B225" s="764"/>
      <c r="C225" s="739"/>
      <c r="D225" s="692"/>
      <c r="E225" s="689"/>
      <c r="F225" s="692"/>
      <c r="G225" s="689"/>
      <c r="H225" s="724"/>
      <c r="I225" s="696"/>
      <c r="J225" s="708"/>
      <c r="K225" s="696"/>
      <c r="L225" s="708"/>
      <c r="M225" s="696"/>
      <c r="N225" s="712"/>
      <c r="O225" s="704"/>
      <c r="P225" s="715"/>
      <c r="Q225" s="660" t="str">
        <f t="shared" si="31"/>
        <v/>
      </c>
      <c r="R225" s="657" t="str">
        <f t="shared" si="32"/>
        <v/>
      </c>
      <c r="S225" s="529" t="str">
        <f t="shared" si="33"/>
        <v/>
      </c>
      <c r="T225" s="95" t="str">
        <f t="shared" si="34"/>
        <v/>
      </c>
      <c r="U225" s="621" t="str">
        <f t="shared" si="37"/>
        <v/>
      </c>
      <c r="V225" s="91" t="str">
        <f t="shared" si="38"/>
        <v/>
      </c>
      <c r="W225" s="106" t="b">
        <f t="shared" si="35"/>
        <v>0</v>
      </c>
      <c r="X225" s="103" t="b">
        <f t="shared" si="36"/>
        <v>0</v>
      </c>
      <c r="Y225" s="634">
        <f t="shared" si="39"/>
        <v>1</v>
      </c>
      <c r="Z225" s="106">
        <f>IF(AND(B225&lt;&gt;"",I225&gt;=an_initial-3),VLOOKUP(Y225,Coef!$E$2:$F$17,2,FALSE),IF(AB225=TRUE,0,Z224))</f>
        <v>0</v>
      </c>
      <c r="AA225" s="651">
        <f>IF(B225&lt;&gt;"",VLOOKUP(Y225,Coef!$E$2:$F$17,2,FALSE),AA224)</f>
        <v>0</v>
      </c>
      <c r="AB225" s="649" t="b">
        <f t="shared" si="40"/>
        <v>0</v>
      </c>
    </row>
    <row r="226" spans="1:28" x14ac:dyDescent="0.25">
      <c r="A226" s="223"/>
      <c r="B226" s="764"/>
      <c r="C226" s="739"/>
      <c r="D226" s="692"/>
      <c r="E226" s="689"/>
      <c r="F226" s="692"/>
      <c r="G226" s="689"/>
      <c r="H226" s="724"/>
      <c r="I226" s="696"/>
      <c r="J226" s="708"/>
      <c r="K226" s="696"/>
      <c r="L226" s="708"/>
      <c r="M226" s="696"/>
      <c r="N226" s="712"/>
      <c r="O226" s="704"/>
      <c r="P226" s="715"/>
      <c r="Q226" s="660" t="str">
        <f t="shared" si="31"/>
        <v/>
      </c>
      <c r="R226" s="657" t="str">
        <f t="shared" si="32"/>
        <v/>
      </c>
      <c r="S226" s="529" t="str">
        <f t="shared" si="33"/>
        <v/>
      </c>
      <c r="T226" s="95" t="str">
        <f t="shared" si="34"/>
        <v/>
      </c>
      <c r="U226" s="621" t="str">
        <f t="shared" si="37"/>
        <v/>
      </c>
      <c r="V226" s="91" t="str">
        <f t="shared" si="38"/>
        <v/>
      </c>
      <c r="W226" s="106" t="b">
        <f t="shared" si="35"/>
        <v>0</v>
      </c>
      <c r="X226" s="103" t="b">
        <f t="shared" si="36"/>
        <v>0</v>
      </c>
      <c r="Y226" s="634">
        <f t="shared" si="39"/>
        <v>1</v>
      </c>
      <c r="Z226" s="106">
        <f>IF(AND(B226&lt;&gt;"",I226&gt;=an_initial-3),VLOOKUP(Y226,Coef!$E$2:$F$17,2,FALSE),IF(AB226=TRUE,0,Z225))</f>
        <v>0</v>
      </c>
      <c r="AA226" s="651">
        <f>IF(B226&lt;&gt;"",VLOOKUP(Y226,Coef!$E$2:$F$17,2,FALSE),AA225)</f>
        <v>0</v>
      </c>
      <c r="AB226" s="649" t="b">
        <f t="shared" si="40"/>
        <v>0</v>
      </c>
    </row>
    <row r="227" spans="1:28" x14ac:dyDescent="0.25">
      <c r="A227" s="223"/>
      <c r="B227" s="764"/>
      <c r="C227" s="739"/>
      <c r="D227" s="692"/>
      <c r="E227" s="689"/>
      <c r="F227" s="692"/>
      <c r="G227" s="689"/>
      <c r="H227" s="724"/>
      <c r="I227" s="696"/>
      <c r="J227" s="708"/>
      <c r="K227" s="696"/>
      <c r="L227" s="708"/>
      <c r="M227" s="696"/>
      <c r="N227" s="712"/>
      <c r="O227" s="704"/>
      <c r="P227" s="715"/>
      <c r="Q227" s="660" t="str">
        <f t="shared" si="31"/>
        <v/>
      </c>
      <c r="R227" s="657" t="str">
        <f t="shared" si="32"/>
        <v/>
      </c>
      <c r="S227" s="529" t="str">
        <f t="shared" si="33"/>
        <v/>
      </c>
      <c r="T227" s="95" t="str">
        <f t="shared" si="34"/>
        <v/>
      </c>
      <c r="U227" s="621" t="str">
        <f t="shared" si="37"/>
        <v/>
      </c>
      <c r="V227" s="91" t="str">
        <f t="shared" si="38"/>
        <v/>
      </c>
      <c r="W227" s="106" t="b">
        <f t="shared" si="35"/>
        <v>0</v>
      </c>
      <c r="X227" s="103" t="b">
        <f t="shared" si="36"/>
        <v>0</v>
      </c>
      <c r="Y227" s="634">
        <f t="shared" si="39"/>
        <v>1</v>
      </c>
      <c r="Z227" s="106">
        <f>IF(AND(B227&lt;&gt;"",I227&gt;=an_initial-3),VLOOKUP(Y227,Coef!$E$2:$F$17,2,FALSE),IF(AB227=TRUE,0,Z226))</f>
        <v>0</v>
      </c>
      <c r="AA227" s="651">
        <f>IF(B227&lt;&gt;"",VLOOKUP(Y227,Coef!$E$2:$F$17,2,FALSE),AA226)</f>
        <v>0</v>
      </c>
      <c r="AB227" s="649" t="b">
        <f t="shared" si="40"/>
        <v>0</v>
      </c>
    </row>
    <row r="228" spans="1:28" x14ac:dyDescent="0.25">
      <c r="A228" s="223"/>
      <c r="B228" s="764"/>
      <c r="C228" s="739"/>
      <c r="D228" s="692"/>
      <c r="E228" s="689"/>
      <c r="F228" s="692"/>
      <c r="G228" s="689"/>
      <c r="H228" s="724"/>
      <c r="I228" s="696"/>
      <c r="J228" s="708"/>
      <c r="K228" s="696"/>
      <c r="L228" s="708"/>
      <c r="M228" s="696"/>
      <c r="N228" s="712"/>
      <c r="O228" s="704"/>
      <c r="P228" s="715"/>
      <c r="Q228" s="660" t="str">
        <f t="shared" si="31"/>
        <v/>
      </c>
      <c r="R228" s="657" t="str">
        <f t="shared" si="32"/>
        <v/>
      </c>
      <c r="S228" s="529" t="str">
        <f t="shared" si="33"/>
        <v/>
      </c>
      <c r="T228" s="95" t="str">
        <f t="shared" si="34"/>
        <v/>
      </c>
      <c r="U228" s="621" t="str">
        <f t="shared" si="37"/>
        <v/>
      </c>
      <c r="V228" s="91" t="str">
        <f t="shared" si="38"/>
        <v/>
      </c>
      <c r="W228" s="106" t="b">
        <f t="shared" si="35"/>
        <v>0</v>
      </c>
      <c r="X228" s="103" t="b">
        <f t="shared" si="36"/>
        <v>0</v>
      </c>
      <c r="Y228" s="634">
        <f t="shared" si="39"/>
        <v>1</v>
      </c>
      <c r="Z228" s="106">
        <f>IF(AND(B228&lt;&gt;"",I228&gt;=an_initial-3),VLOOKUP(Y228,Coef!$E$2:$F$17,2,FALSE),IF(AB228=TRUE,0,Z227))</f>
        <v>0</v>
      </c>
      <c r="AA228" s="651">
        <f>IF(B228&lt;&gt;"",VLOOKUP(Y228,Coef!$E$2:$F$17,2,FALSE),AA227)</f>
        <v>0</v>
      </c>
      <c r="AB228" s="649" t="b">
        <f t="shared" si="40"/>
        <v>0</v>
      </c>
    </row>
    <row r="229" spans="1:28" x14ac:dyDescent="0.25">
      <c r="A229" s="223"/>
      <c r="B229" s="764"/>
      <c r="C229" s="739"/>
      <c r="D229" s="692"/>
      <c r="E229" s="689"/>
      <c r="F229" s="692"/>
      <c r="G229" s="689"/>
      <c r="H229" s="724"/>
      <c r="I229" s="696"/>
      <c r="J229" s="708"/>
      <c r="K229" s="696"/>
      <c r="L229" s="708"/>
      <c r="M229" s="696"/>
      <c r="N229" s="712"/>
      <c r="O229" s="704"/>
      <c r="P229" s="715"/>
      <c r="Q229" s="660" t="str">
        <f t="shared" si="31"/>
        <v/>
      </c>
      <c r="R229" s="657" t="str">
        <f t="shared" si="32"/>
        <v/>
      </c>
      <c r="S229" s="529" t="str">
        <f t="shared" si="33"/>
        <v/>
      </c>
      <c r="T229" s="95" t="str">
        <f t="shared" si="34"/>
        <v/>
      </c>
      <c r="U229" s="621" t="str">
        <f t="shared" si="37"/>
        <v/>
      </c>
      <c r="V229" s="91" t="str">
        <f t="shared" si="38"/>
        <v/>
      </c>
      <c r="W229" s="106" t="b">
        <f t="shared" si="35"/>
        <v>0</v>
      </c>
      <c r="X229" s="103" t="b">
        <f t="shared" si="36"/>
        <v>0</v>
      </c>
      <c r="Y229" s="634">
        <f t="shared" si="39"/>
        <v>1</v>
      </c>
      <c r="Z229" s="106">
        <f>IF(AND(B229&lt;&gt;"",I229&gt;=an_initial-3),VLOOKUP(Y229,Coef!$E$2:$F$17,2,FALSE),IF(AB229=TRUE,0,Z228))</f>
        <v>0</v>
      </c>
      <c r="AA229" s="651">
        <f>IF(B229&lt;&gt;"",VLOOKUP(Y229,Coef!$E$2:$F$17,2,FALSE),AA228)</f>
        <v>0</v>
      </c>
      <c r="AB229" s="649" t="b">
        <f t="shared" si="40"/>
        <v>0</v>
      </c>
    </row>
    <row r="230" spans="1:28" x14ac:dyDescent="0.25">
      <c r="A230" s="223"/>
      <c r="B230" s="764"/>
      <c r="C230" s="739"/>
      <c r="D230" s="692"/>
      <c r="E230" s="689"/>
      <c r="F230" s="692"/>
      <c r="G230" s="689"/>
      <c r="H230" s="724"/>
      <c r="I230" s="696"/>
      <c r="J230" s="708"/>
      <c r="K230" s="696"/>
      <c r="L230" s="708"/>
      <c r="M230" s="696"/>
      <c r="N230" s="712"/>
      <c r="O230" s="704"/>
      <c r="P230" s="715"/>
      <c r="Q230" s="660" t="str">
        <f t="shared" si="31"/>
        <v/>
      </c>
      <c r="R230" s="657" t="str">
        <f t="shared" si="32"/>
        <v/>
      </c>
      <c r="S230" s="529" t="str">
        <f t="shared" si="33"/>
        <v/>
      </c>
      <c r="T230" s="95" t="str">
        <f t="shared" si="34"/>
        <v/>
      </c>
      <c r="U230" s="621" t="str">
        <f t="shared" si="37"/>
        <v/>
      </c>
      <c r="V230" s="91" t="str">
        <f t="shared" si="38"/>
        <v/>
      </c>
      <c r="W230" s="106" t="b">
        <f t="shared" si="35"/>
        <v>0</v>
      </c>
      <c r="X230" s="103" t="b">
        <f t="shared" si="36"/>
        <v>0</v>
      </c>
      <c r="Y230" s="634">
        <f t="shared" si="39"/>
        <v>1</v>
      </c>
      <c r="Z230" s="106">
        <f>IF(AND(B230&lt;&gt;"",I230&gt;=an_initial-3),VLOOKUP(Y230,Coef!$E$2:$F$17,2,FALSE),IF(AB230=TRUE,0,Z229))</f>
        <v>0</v>
      </c>
      <c r="AA230" s="651">
        <f>IF(B230&lt;&gt;"",VLOOKUP(Y230,Coef!$E$2:$F$17,2,FALSE),AA229)</f>
        <v>0</v>
      </c>
      <c r="AB230" s="649" t="b">
        <f t="shared" si="40"/>
        <v>0</v>
      </c>
    </row>
    <row r="231" spans="1:28" x14ac:dyDescent="0.25">
      <c r="A231" s="223"/>
      <c r="B231" s="764"/>
      <c r="C231" s="739"/>
      <c r="D231" s="692"/>
      <c r="E231" s="689"/>
      <c r="F231" s="692"/>
      <c r="G231" s="689"/>
      <c r="H231" s="724"/>
      <c r="I231" s="696"/>
      <c r="J231" s="708"/>
      <c r="K231" s="696"/>
      <c r="L231" s="708"/>
      <c r="M231" s="696"/>
      <c r="N231" s="712"/>
      <c r="O231" s="704"/>
      <c r="P231" s="715"/>
      <c r="Q231" s="660" t="str">
        <f t="shared" si="31"/>
        <v/>
      </c>
      <c r="R231" s="657" t="str">
        <f t="shared" si="32"/>
        <v/>
      </c>
      <c r="S231" s="529" t="str">
        <f t="shared" si="33"/>
        <v/>
      </c>
      <c r="T231" s="95" t="str">
        <f t="shared" si="34"/>
        <v/>
      </c>
      <c r="U231" s="621" t="str">
        <f t="shared" si="37"/>
        <v/>
      </c>
      <c r="V231" s="91" t="str">
        <f t="shared" si="38"/>
        <v/>
      </c>
      <c r="W231" s="106" t="b">
        <f t="shared" si="35"/>
        <v>0</v>
      </c>
      <c r="X231" s="103" t="b">
        <f t="shared" si="36"/>
        <v>0</v>
      </c>
      <c r="Y231" s="634">
        <f t="shared" si="39"/>
        <v>1</v>
      </c>
      <c r="Z231" s="106">
        <f>IF(AND(B231&lt;&gt;"",I231&gt;=an_initial-3),VLOOKUP(Y231,Coef!$E$2:$F$17,2,FALSE),IF(AB231=TRUE,0,Z230))</f>
        <v>0</v>
      </c>
      <c r="AA231" s="651">
        <f>IF(B231&lt;&gt;"",VLOOKUP(Y231,Coef!$E$2:$F$17,2,FALSE),AA230)</f>
        <v>0</v>
      </c>
      <c r="AB231" s="649" t="b">
        <f t="shared" si="40"/>
        <v>0</v>
      </c>
    </row>
    <row r="232" spans="1:28" x14ac:dyDescent="0.25">
      <c r="A232" s="223"/>
      <c r="B232" s="764"/>
      <c r="C232" s="739"/>
      <c r="D232" s="692"/>
      <c r="E232" s="689"/>
      <c r="F232" s="692"/>
      <c r="G232" s="689"/>
      <c r="H232" s="724"/>
      <c r="I232" s="696"/>
      <c r="J232" s="708"/>
      <c r="K232" s="696"/>
      <c r="L232" s="708"/>
      <c r="M232" s="696"/>
      <c r="N232" s="712"/>
      <c r="O232" s="704"/>
      <c r="P232" s="715"/>
      <c r="Q232" s="660" t="str">
        <f t="shared" si="31"/>
        <v/>
      </c>
      <c r="R232" s="657" t="str">
        <f t="shared" si="32"/>
        <v/>
      </c>
      <c r="S232" s="529" t="str">
        <f t="shared" si="33"/>
        <v/>
      </c>
      <c r="T232" s="95" t="str">
        <f t="shared" si="34"/>
        <v/>
      </c>
      <c r="U232" s="621" t="str">
        <f t="shared" si="37"/>
        <v/>
      </c>
      <c r="V232" s="91" t="str">
        <f t="shared" si="38"/>
        <v/>
      </c>
      <c r="W232" s="106" t="b">
        <f t="shared" si="35"/>
        <v>0</v>
      </c>
      <c r="X232" s="103" t="b">
        <f t="shared" si="36"/>
        <v>0</v>
      </c>
      <c r="Y232" s="634">
        <f t="shared" si="39"/>
        <v>1</v>
      </c>
      <c r="Z232" s="106">
        <f>IF(AND(B232&lt;&gt;"",I232&gt;=an_initial-3),VLOOKUP(Y232,Coef!$E$2:$F$17,2,FALSE),IF(AB232=TRUE,0,Z231))</f>
        <v>0</v>
      </c>
      <c r="AA232" s="651">
        <f>IF(B232&lt;&gt;"",VLOOKUP(Y232,Coef!$E$2:$F$17,2,FALSE),AA231)</f>
        <v>0</v>
      </c>
      <c r="AB232" s="649" t="b">
        <f t="shared" si="40"/>
        <v>0</v>
      </c>
    </row>
    <row r="233" spans="1:28" x14ac:dyDescent="0.25">
      <c r="A233" s="223"/>
      <c r="B233" s="764"/>
      <c r="C233" s="739"/>
      <c r="D233" s="692"/>
      <c r="E233" s="689"/>
      <c r="F233" s="692"/>
      <c r="G233" s="689"/>
      <c r="H233" s="724"/>
      <c r="I233" s="696"/>
      <c r="J233" s="708"/>
      <c r="K233" s="696"/>
      <c r="L233" s="708"/>
      <c r="M233" s="696"/>
      <c r="N233" s="712"/>
      <c r="O233" s="704"/>
      <c r="P233" s="715"/>
      <c r="Q233" s="660" t="str">
        <f t="shared" si="31"/>
        <v/>
      </c>
      <c r="R233" s="657" t="str">
        <f t="shared" si="32"/>
        <v/>
      </c>
      <c r="S233" s="529" t="str">
        <f t="shared" si="33"/>
        <v/>
      </c>
      <c r="T233" s="95" t="str">
        <f t="shared" si="34"/>
        <v/>
      </c>
      <c r="U233" s="621" t="str">
        <f t="shared" si="37"/>
        <v/>
      </c>
      <c r="V233" s="91" t="str">
        <f t="shared" si="38"/>
        <v/>
      </c>
      <c r="W233" s="106" t="b">
        <f t="shared" si="35"/>
        <v>0</v>
      </c>
      <c r="X233" s="103" t="b">
        <f t="shared" si="36"/>
        <v>0</v>
      </c>
      <c r="Y233" s="634">
        <f t="shared" si="39"/>
        <v>1</v>
      </c>
      <c r="Z233" s="106">
        <f>IF(AND(B233&lt;&gt;"",I233&gt;=an_initial-3),VLOOKUP(Y233,Coef!$E$2:$F$17,2,FALSE),IF(AB233=TRUE,0,Z232))</f>
        <v>0</v>
      </c>
      <c r="AA233" s="651">
        <f>IF(B233&lt;&gt;"",VLOOKUP(Y233,Coef!$E$2:$F$17,2,FALSE),AA232)</f>
        <v>0</v>
      </c>
      <c r="AB233" s="649" t="b">
        <f t="shared" si="40"/>
        <v>0</v>
      </c>
    </row>
    <row r="234" spans="1:28" x14ac:dyDescent="0.25">
      <c r="A234" s="223"/>
      <c r="B234" s="764"/>
      <c r="C234" s="739"/>
      <c r="D234" s="692"/>
      <c r="E234" s="689"/>
      <c r="F234" s="692"/>
      <c r="G234" s="689"/>
      <c r="H234" s="724"/>
      <c r="I234" s="696"/>
      <c r="J234" s="708"/>
      <c r="K234" s="696"/>
      <c r="L234" s="708"/>
      <c r="M234" s="696"/>
      <c r="N234" s="712"/>
      <c r="O234" s="704"/>
      <c r="P234" s="715"/>
      <c r="Q234" s="660" t="str">
        <f t="shared" si="31"/>
        <v/>
      </c>
      <c r="R234" s="657" t="str">
        <f t="shared" si="32"/>
        <v/>
      </c>
      <c r="S234" s="529" t="str">
        <f t="shared" si="33"/>
        <v/>
      </c>
      <c r="T234" s="95" t="str">
        <f t="shared" si="34"/>
        <v/>
      </c>
      <c r="U234" s="621" t="str">
        <f t="shared" si="37"/>
        <v/>
      </c>
      <c r="V234" s="91" t="str">
        <f t="shared" si="38"/>
        <v/>
      </c>
      <c r="W234" s="106" t="b">
        <f t="shared" si="35"/>
        <v>0</v>
      </c>
      <c r="X234" s="103" t="b">
        <f t="shared" si="36"/>
        <v>0</v>
      </c>
      <c r="Y234" s="634">
        <f t="shared" si="39"/>
        <v>1</v>
      </c>
      <c r="Z234" s="106">
        <f>IF(AND(B234&lt;&gt;"",I234&gt;=an_initial-3),VLOOKUP(Y234,Coef!$E$2:$F$17,2,FALSE),IF(AB234=TRUE,0,Z233))</f>
        <v>0</v>
      </c>
      <c r="AA234" s="651">
        <f>IF(B234&lt;&gt;"",VLOOKUP(Y234,Coef!$E$2:$F$17,2,FALSE),AA233)</f>
        <v>0</v>
      </c>
      <c r="AB234" s="649" t="b">
        <f t="shared" si="40"/>
        <v>0</v>
      </c>
    </row>
    <row r="235" spans="1:28" x14ac:dyDescent="0.25">
      <c r="A235" s="223"/>
      <c r="B235" s="764"/>
      <c r="C235" s="739"/>
      <c r="D235" s="692"/>
      <c r="E235" s="689"/>
      <c r="F235" s="692"/>
      <c r="G235" s="689"/>
      <c r="H235" s="724"/>
      <c r="I235" s="696"/>
      <c r="J235" s="708"/>
      <c r="K235" s="696"/>
      <c r="L235" s="708"/>
      <c r="M235" s="696"/>
      <c r="N235" s="712"/>
      <c r="O235" s="704"/>
      <c r="P235" s="715"/>
      <c r="Q235" s="660" t="str">
        <f t="shared" si="31"/>
        <v/>
      </c>
      <c r="R235" s="657" t="str">
        <f t="shared" si="32"/>
        <v/>
      </c>
      <c r="S235" s="529" t="str">
        <f t="shared" si="33"/>
        <v/>
      </c>
      <c r="T235" s="95" t="str">
        <f t="shared" si="34"/>
        <v/>
      </c>
      <c r="U235" s="621" t="str">
        <f t="shared" si="37"/>
        <v/>
      </c>
      <c r="V235" s="91" t="str">
        <f t="shared" si="38"/>
        <v/>
      </c>
      <c r="W235" s="106" t="b">
        <f t="shared" si="35"/>
        <v>0</v>
      </c>
      <c r="X235" s="103" t="b">
        <f t="shared" si="36"/>
        <v>0</v>
      </c>
      <c r="Y235" s="634">
        <f t="shared" si="39"/>
        <v>1</v>
      </c>
      <c r="Z235" s="106">
        <f>IF(AND(B235&lt;&gt;"",I235&gt;=an_initial-3),VLOOKUP(Y235,Coef!$E$2:$F$17,2,FALSE),IF(AB235=TRUE,0,Z234))</f>
        <v>0</v>
      </c>
      <c r="AA235" s="651">
        <f>IF(B235&lt;&gt;"",VLOOKUP(Y235,Coef!$E$2:$F$17,2,FALSE),AA234)</f>
        <v>0</v>
      </c>
      <c r="AB235" s="649" t="b">
        <f t="shared" si="40"/>
        <v>0</v>
      </c>
    </row>
    <row r="236" spans="1:28" x14ac:dyDescent="0.25">
      <c r="A236" s="223"/>
      <c r="B236" s="764"/>
      <c r="C236" s="739"/>
      <c r="D236" s="692"/>
      <c r="E236" s="689"/>
      <c r="F236" s="692"/>
      <c r="G236" s="689"/>
      <c r="H236" s="724"/>
      <c r="I236" s="696"/>
      <c r="J236" s="708"/>
      <c r="K236" s="696"/>
      <c r="L236" s="708"/>
      <c r="M236" s="696"/>
      <c r="N236" s="712"/>
      <c r="O236" s="704"/>
      <c r="P236" s="715"/>
      <c r="Q236" s="660" t="str">
        <f t="shared" si="31"/>
        <v/>
      </c>
      <c r="R236" s="657" t="str">
        <f t="shared" si="32"/>
        <v/>
      </c>
      <c r="S236" s="529" t="str">
        <f t="shared" si="33"/>
        <v/>
      </c>
      <c r="T236" s="95" t="str">
        <f t="shared" si="34"/>
        <v/>
      </c>
      <c r="U236" s="621" t="str">
        <f t="shared" si="37"/>
        <v/>
      </c>
      <c r="V236" s="91" t="str">
        <f t="shared" si="38"/>
        <v/>
      </c>
      <c r="W236" s="106" t="b">
        <f t="shared" si="35"/>
        <v>0</v>
      </c>
      <c r="X236" s="103" t="b">
        <f t="shared" si="36"/>
        <v>0</v>
      </c>
      <c r="Y236" s="634">
        <f t="shared" si="39"/>
        <v>1</v>
      </c>
      <c r="Z236" s="106">
        <f>IF(AND(B236&lt;&gt;"",I236&gt;=an_initial-3),VLOOKUP(Y236,Coef!$E$2:$F$17,2,FALSE),IF(AB236=TRUE,0,Z235))</f>
        <v>0</v>
      </c>
      <c r="AA236" s="651">
        <f>IF(B236&lt;&gt;"",VLOOKUP(Y236,Coef!$E$2:$F$17,2,FALSE),AA235)</f>
        <v>0</v>
      </c>
      <c r="AB236" s="649" t="b">
        <f t="shared" si="40"/>
        <v>0</v>
      </c>
    </row>
    <row r="237" spans="1:28" x14ac:dyDescent="0.25">
      <c r="A237" s="223"/>
      <c r="B237" s="764"/>
      <c r="C237" s="739"/>
      <c r="D237" s="692"/>
      <c r="E237" s="689"/>
      <c r="F237" s="692"/>
      <c r="G237" s="689"/>
      <c r="H237" s="724"/>
      <c r="I237" s="696"/>
      <c r="J237" s="708"/>
      <c r="K237" s="696"/>
      <c r="L237" s="708"/>
      <c r="M237" s="696"/>
      <c r="N237" s="712"/>
      <c r="O237" s="704"/>
      <c r="P237" s="715"/>
      <c r="Q237" s="660" t="str">
        <f t="shared" si="31"/>
        <v/>
      </c>
      <c r="R237" s="657" t="str">
        <f t="shared" si="32"/>
        <v/>
      </c>
      <c r="S237" s="529" t="str">
        <f t="shared" si="33"/>
        <v/>
      </c>
      <c r="T237" s="95" t="str">
        <f t="shared" si="34"/>
        <v/>
      </c>
      <c r="U237" s="621" t="str">
        <f t="shared" si="37"/>
        <v/>
      </c>
      <c r="V237" s="91" t="str">
        <f t="shared" si="38"/>
        <v/>
      </c>
      <c r="W237" s="106" t="b">
        <f t="shared" si="35"/>
        <v>0</v>
      </c>
      <c r="X237" s="103" t="b">
        <f t="shared" si="36"/>
        <v>0</v>
      </c>
      <c r="Y237" s="634">
        <f t="shared" si="39"/>
        <v>1</v>
      </c>
      <c r="Z237" s="106">
        <f>IF(AND(B237&lt;&gt;"",I237&gt;=an_initial-3),VLOOKUP(Y237,Coef!$E$2:$F$17,2,FALSE),IF(AB237=TRUE,0,Z236))</f>
        <v>0</v>
      </c>
      <c r="AA237" s="651">
        <f>IF(B237&lt;&gt;"",VLOOKUP(Y237,Coef!$E$2:$F$17,2,FALSE),AA236)</f>
        <v>0</v>
      </c>
      <c r="AB237" s="649" t="b">
        <f t="shared" si="40"/>
        <v>0</v>
      </c>
    </row>
    <row r="238" spans="1:28" x14ac:dyDescent="0.25">
      <c r="A238" s="223"/>
      <c r="B238" s="764"/>
      <c r="C238" s="739"/>
      <c r="D238" s="692"/>
      <c r="E238" s="689"/>
      <c r="F238" s="692"/>
      <c r="G238" s="689"/>
      <c r="H238" s="724"/>
      <c r="I238" s="696"/>
      <c r="J238" s="708"/>
      <c r="K238" s="696"/>
      <c r="L238" s="708"/>
      <c r="M238" s="696"/>
      <c r="N238" s="712"/>
      <c r="O238" s="704"/>
      <c r="P238" s="715"/>
      <c r="Q238" s="660" t="str">
        <f t="shared" si="31"/>
        <v/>
      </c>
      <c r="R238" s="657" t="str">
        <f t="shared" si="32"/>
        <v/>
      </c>
      <c r="S238" s="529" t="str">
        <f t="shared" si="33"/>
        <v/>
      </c>
      <c r="T238" s="95" t="str">
        <f t="shared" si="34"/>
        <v/>
      </c>
      <c r="U238" s="621" t="str">
        <f t="shared" si="37"/>
        <v/>
      </c>
      <c r="V238" s="91" t="str">
        <f t="shared" si="38"/>
        <v/>
      </c>
      <c r="W238" s="106" t="b">
        <f t="shared" si="35"/>
        <v>0</v>
      </c>
      <c r="X238" s="103" t="b">
        <f t="shared" si="36"/>
        <v>0</v>
      </c>
      <c r="Y238" s="634">
        <f t="shared" si="39"/>
        <v>1</v>
      </c>
      <c r="Z238" s="106">
        <f>IF(AND(B238&lt;&gt;"",I238&gt;=an_initial-3),VLOOKUP(Y238,Coef!$E$2:$F$17,2,FALSE),IF(AB238=TRUE,0,Z237))</f>
        <v>0</v>
      </c>
      <c r="AA238" s="651">
        <f>IF(B238&lt;&gt;"",VLOOKUP(Y238,Coef!$E$2:$F$17,2,FALSE),AA237)</f>
        <v>0</v>
      </c>
      <c r="AB238" s="649" t="b">
        <f t="shared" si="40"/>
        <v>0</v>
      </c>
    </row>
    <row r="239" spans="1:28" x14ac:dyDescent="0.25">
      <c r="A239" s="223"/>
      <c r="B239" s="764"/>
      <c r="C239" s="739"/>
      <c r="D239" s="692"/>
      <c r="E239" s="689"/>
      <c r="F239" s="692"/>
      <c r="G239" s="689"/>
      <c r="H239" s="724"/>
      <c r="I239" s="696"/>
      <c r="J239" s="708"/>
      <c r="K239" s="696"/>
      <c r="L239" s="708"/>
      <c r="M239" s="696"/>
      <c r="N239" s="712"/>
      <c r="O239" s="704"/>
      <c r="P239" s="715"/>
      <c r="Q239" s="660" t="str">
        <f t="shared" si="31"/>
        <v/>
      </c>
      <c r="R239" s="657" t="str">
        <f t="shared" si="32"/>
        <v/>
      </c>
      <c r="S239" s="529" t="str">
        <f t="shared" si="33"/>
        <v/>
      </c>
      <c r="T239" s="95" t="str">
        <f t="shared" si="34"/>
        <v/>
      </c>
      <c r="U239" s="621" t="str">
        <f t="shared" si="37"/>
        <v/>
      </c>
      <c r="V239" s="91" t="str">
        <f t="shared" si="38"/>
        <v/>
      </c>
      <c r="W239" s="106" t="b">
        <f t="shared" si="35"/>
        <v>0</v>
      </c>
      <c r="X239" s="103" t="b">
        <f t="shared" si="36"/>
        <v>0</v>
      </c>
      <c r="Y239" s="634">
        <f t="shared" si="39"/>
        <v>1</v>
      </c>
      <c r="Z239" s="106">
        <f>IF(AND(B239&lt;&gt;"",I239&gt;=an_initial-3),VLOOKUP(Y239,Coef!$E$2:$F$17,2,FALSE),IF(AB239=TRUE,0,Z238))</f>
        <v>0</v>
      </c>
      <c r="AA239" s="651">
        <f>IF(B239&lt;&gt;"",VLOOKUP(Y239,Coef!$E$2:$F$17,2,FALSE),AA238)</f>
        <v>0</v>
      </c>
      <c r="AB239" s="649" t="b">
        <f t="shared" si="40"/>
        <v>0</v>
      </c>
    </row>
    <row r="240" spans="1:28" x14ac:dyDescent="0.25">
      <c r="A240" s="223"/>
      <c r="B240" s="764"/>
      <c r="C240" s="739"/>
      <c r="D240" s="692"/>
      <c r="E240" s="689"/>
      <c r="F240" s="692"/>
      <c r="G240" s="689"/>
      <c r="H240" s="724"/>
      <c r="I240" s="696"/>
      <c r="J240" s="708"/>
      <c r="K240" s="696"/>
      <c r="L240" s="708"/>
      <c r="M240" s="696"/>
      <c r="N240" s="712"/>
      <c r="O240" s="704"/>
      <c r="P240" s="715"/>
      <c r="Q240" s="660" t="str">
        <f t="shared" si="31"/>
        <v/>
      </c>
      <c r="R240" s="657" t="str">
        <f t="shared" si="32"/>
        <v/>
      </c>
      <c r="S240" s="529" t="str">
        <f t="shared" si="33"/>
        <v/>
      </c>
      <c r="T240" s="95" t="str">
        <f t="shared" si="34"/>
        <v/>
      </c>
      <c r="U240" s="621" t="str">
        <f t="shared" si="37"/>
        <v/>
      </c>
      <c r="V240" s="91" t="str">
        <f t="shared" si="38"/>
        <v/>
      </c>
      <c r="W240" s="106" t="b">
        <f t="shared" si="35"/>
        <v>0</v>
      </c>
      <c r="X240" s="103" t="b">
        <f t="shared" si="36"/>
        <v>0</v>
      </c>
      <c r="Y240" s="634">
        <f t="shared" si="39"/>
        <v>1</v>
      </c>
      <c r="Z240" s="106">
        <f>IF(AND(B240&lt;&gt;"",I240&gt;=an_initial-3),VLOOKUP(Y240,Coef!$E$2:$F$17,2,FALSE),IF(AB240=TRUE,0,Z239))</f>
        <v>0</v>
      </c>
      <c r="AA240" s="651">
        <f>IF(B240&lt;&gt;"",VLOOKUP(Y240,Coef!$E$2:$F$17,2,FALSE),AA239)</f>
        <v>0</v>
      </c>
      <c r="AB240" s="649" t="b">
        <f t="shared" si="40"/>
        <v>0</v>
      </c>
    </row>
    <row r="241" spans="1:28" x14ac:dyDescent="0.25">
      <c r="A241" s="223"/>
      <c r="B241" s="764"/>
      <c r="C241" s="739"/>
      <c r="D241" s="692"/>
      <c r="E241" s="689"/>
      <c r="F241" s="692"/>
      <c r="G241" s="689"/>
      <c r="H241" s="724"/>
      <c r="I241" s="696"/>
      <c r="J241" s="708"/>
      <c r="K241" s="696"/>
      <c r="L241" s="708"/>
      <c r="M241" s="696"/>
      <c r="N241" s="712"/>
      <c r="O241" s="704"/>
      <c r="P241" s="715"/>
      <c r="Q241" s="660" t="str">
        <f t="shared" si="31"/>
        <v/>
      </c>
      <c r="R241" s="657" t="str">
        <f t="shared" si="32"/>
        <v/>
      </c>
      <c r="S241" s="529" t="str">
        <f t="shared" si="33"/>
        <v/>
      </c>
      <c r="T241" s="95" t="str">
        <f t="shared" si="34"/>
        <v/>
      </c>
      <c r="U241" s="621" t="str">
        <f t="shared" si="37"/>
        <v/>
      </c>
      <c r="V241" s="91" t="str">
        <f t="shared" si="38"/>
        <v/>
      </c>
      <c r="W241" s="106" t="b">
        <f t="shared" si="35"/>
        <v>0</v>
      </c>
      <c r="X241" s="103" t="b">
        <f t="shared" si="36"/>
        <v>0</v>
      </c>
      <c r="Y241" s="634">
        <f t="shared" si="39"/>
        <v>1</v>
      </c>
      <c r="Z241" s="106">
        <f>IF(AND(B241&lt;&gt;"",I241&gt;=an_initial-3),VLOOKUP(Y241,Coef!$E$2:$F$17,2,FALSE),IF(AB241=TRUE,0,Z240))</f>
        <v>0</v>
      </c>
      <c r="AA241" s="651">
        <f>IF(B241&lt;&gt;"",VLOOKUP(Y241,Coef!$E$2:$F$17,2,FALSE),AA240)</f>
        <v>0</v>
      </c>
      <c r="AB241" s="649" t="b">
        <f t="shared" si="40"/>
        <v>0</v>
      </c>
    </row>
    <row r="242" spans="1:28" x14ac:dyDescent="0.25">
      <c r="A242" s="223"/>
      <c r="B242" s="764"/>
      <c r="C242" s="739"/>
      <c r="D242" s="692"/>
      <c r="E242" s="689"/>
      <c r="F242" s="692"/>
      <c r="G242" s="689"/>
      <c r="H242" s="724"/>
      <c r="I242" s="696"/>
      <c r="J242" s="708"/>
      <c r="K242" s="696"/>
      <c r="L242" s="708"/>
      <c r="M242" s="696"/>
      <c r="N242" s="712"/>
      <c r="O242" s="704"/>
      <c r="P242" s="715"/>
      <c r="Q242" s="660" t="str">
        <f t="shared" si="31"/>
        <v/>
      </c>
      <c r="R242" s="657" t="str">
        <f t="shared" si="32"/>
        <v/>
      </c>
      <c r="S242" s="529" t="str">
        <f t="shared" si="33"/>
        <v/>
      </c>
      <c r="T242" s="95" t="str">
        <f t="shared" si="34"/>
        <v/>
      </c>
      <c r="U242" s="621" t="str">
        <f t="shared" si="37"/>
        <v/>
      </c>
      <c r="V242" s="91" t="str">
        <f t="shared" si="38"/>
        <v/>
      </c>
      <c r="W242" s="106" t="b">
        <f t="shared" si="35"/>
        <v>0</v>
      </c>
      <c r="X242" s="103" t="b">
        <f t="shared" si="36"/>
        <v>0</v>
      </c>
      <c r="Y242" s="634">
        <f t="shared" si="39"/>
        <v>1</v>
      </c>
      <c r="Z242" s="106">
        <f>IF(AND(B242&lt;&gt;"",I242&gt;=an_initial-3),VLOOKUP(Y242,Coef!$E$2:$F$17,2,FALSE),IF(AB242=TRUE,0,Z241))</f>
        <v>0</v>
      </c>
      <c r="AA242" s="651">
        <f>IF(B242&lt;&gt;"",VLOOKUP(Y242,Coef!$E$2:$F$17,2,FALSE),AA241)</f>
        <v>0</v>
      </c>
      <c r="AB242" s="649" t="b">
        <f t="shared" si="40"/>
        <v>0</v>
      </c>
    </row>
    <row r="243" spans="1:28" x14ac:dyDescent="0.25">
      <c r="A243" s="223"/>
      <c r="B243" s="764"/>
      <c r="C243" s="739"/>
      <c r="D243" s="692"/>
      <c r="E243" s="689"/>
      <c r="F243" s="692"/>
      <c r="G243" s="689"/>
      <c r="H243" s="724"/>
      <c r="I243" s="696"/>
      <c r="J243" s="708"/>
      <c r="K243" s="696"/>
      <c r="L243" s="708"/>
      <c r="M243" s="696"/>
      <c r="N243" s="712"/>
      <c r="O243" s="704"/>
      <c r="P243" s="715"/>
      <c r="Q243" s="660" t="str">
        <f t="shared" si="31"/>
        <v/>
      </c>
      <c r="R243" s="657" t="str">
        <f t="shared" si="32"/>
        <v/>
      </c>
      <c r="S243" s="529" t="str">
        <f t="shared" si="33"/>
        <v/>
      </c>
      <c r="T243" s="95" t="str">
        <f t="shared" si="34"/>
        <v/>
      </c>
      <c r="U243" s="621" t="str">
        <f t="shared" si="37"/>
        <v/>
      </c>
      <c r="V243" s="91" t="str">
        <f t="shared" si="38"/>
        <v/>
      </c>
      <c r="W243" s="106" t="b">
        <f t="shared" si="35"/>
        <v>0</v>
      </c>
      <c r="X243" s="103" t="b">
        <f t="shared" si="36"/>
        <v>0</v>
      </c>
      <c r="Y243" s="634">
        <f t="shared" si="39"/>
        <v>1</v>
      </c>
      <c r="Z243" s="106">
        <f>IF(AND(B243&lt;&gt;"",I243&gt;=an_initial-3),VLOOKUP(Y243,Coef!$E$2:$F$17,2,FALSE),IF(AB243=TRUE,0,Z242))</f>
        <v>0</v>
      </c>
      <c r="AA243" s="651">
        <f>IF(B243&lt;&gt;"",VLOOKUP(Y243,Coef!$E$2:$F$17,2,FALSE),AA242)</f>
        <v>0</v>
      </c>
      <c r="AB243" s="649" t="b">
        <f t="shared" si="40"/>
        <v>0</v>
      </c>
    </row>
    <row r="244" spans="1:28" x14ac:dyDescent="0.25">
      <c r="A244" s="223"/>
      <c r="B244" s="764"/>
      <c r="C244" s="739"/>
      <c r="D244" s="692"/>
      <c r="E244" s="689"/>
      <c r="F244" s="692"/>
      <c r="G244" s="689"/>
      <c r="H244" s="724"/>
      <c r="I244" s="696"/>
      <c r="J244" s="708"/>
      <c r="K244" s="696"/>
      <c r="L244" s="708"/>
      <c r="M244" s="696"/>
      <c r="N244" s="712"/>
      <c r="O244" s="704"/>
      <c r="P244" s="715"/>
      <c r="Q244" s="660" t="str">
        <f t="shared" si="31"/>
        <v/>
      </c>
      <c r="R244" s="657" t="str">
        <f t="shared" si="32"/>
        <v/>
      </c>
      <c r="S244" s="529" t="str">
        <f t="shared" si="33"/>
        <v/>
      </c>
      <c r="T244" s="95" t="str">
        <f t="shared" si="34"/>
        <v/>
      </c>
      <c r="U244" s="621" t="str">
        <f t="shared" si="37"/>
        <v/>
      </c>
      <c r="V244" s="91" t="str">
        <f t="shared" si="38"/>
        <v/>
      </c>
      <c r="W244" s="106" t="b">
        <f t="shared" si="35"/>
        <v>0</v>
      </c>
      <c r="X244" s="103" t="b">
        <f t="shared" si="36"/>
        <v>0</v>
      </c>
      <c r="Y244" s="634">
        <f t="shared" si="39"/>
        <v>1</v>
      </c>
      <c r="Z244" s="106">
        <f>IF(AND(B244&lt;&gt;"",I244&gt;=an_initial-3),VLOOKUP(Y244,Coef!$E$2:$F$17,2,FALSE),IF(AB244=TRUE,0,Z243))</f>
        <v>0</v>
      </c>
      <c r="AA244" s="651">
        <f>IF(B244&lt;&gt;"",VLOOKUP(Y244,Coef!$E$2:$F$17,2,FALSE),AA243)</f>
        <v>0</v>
      </c>
      <c r="AB244" s="649" t="b">
        <f t="shared" si="40"/>
        <v>0</v>
      </c>
    </row>
    <row r="245" spans="1:28" x14ac:dyDescent="0.25">
      <c r="A245" s="223"/>
      <c r="B245" s="764"/>
      <c r="C245" s="739"/>
      <c r="D245" s="692"/>
      <c r="E245" s="689"/>
      <c r="F245" s="692"/>
      <c r="G245" s="689"/>
      <c r="H245" s="724"/>
      <c r="I245" s="696"/>
      <c r="J245" s="708"/>
      <c r="K245" s="696"/>
      <c r="L245" s="708"/>
      <c r="M245" s="696"/>
      <c r="N245" s="712"/>
      <c r="O245" s="704"/>
      <c r="P245" s="715"/>
      <c r="Q245" s="660" t="str">
        <f t="shared" si="31"/>
        <v/>
      </c>
      <c r="R245" s="657" t="str">
        <f t="shared" si="32"/>
        <v/>
      </c>
      <c r="S245" s="529" t="str">
        <f t="shared" si="33"/>
        <v/>
      </c>
      <c r="T245" s="95" t="str">
        <f t="shared" si="34"/>
        <v/>
      </c>
      <c r="U245" s="621" t="str">
        <f t="shared" si="37"/>
        <v/>
      </c>
      <c r="V245" s="91" t="str">
        <f t="shared" si="38"/>
        <v/>
      </c>
      <c r="W245" s="106" t="b">
        <f t="shared" si="35"/>
        <v>0</v>
      </c>
      <c r="X245" s="103" t="b">
        <f t="shared" si="36"/>
        <v>0</v>
      </c>
      <c r="Y245" s="634">
        <f t="shared" si="39"/>
        <v>1</v>
      </c>
      <c r="Z245" s="106">
        <f>IF(AND(B245&lt;&gt;"",I245&gt;=an_initial-3),VLOOKUP(Y245,Coef!$E$2:$F$17,2,FALSE),IF(AB245=TRUE,0,Z244))</f>
        <v>0</v>
      </c>
      <c r="AA245" s="651">
        <f>IF(B245&lt;&gt;"",VLOOKUP(Y245,Coef!$E$2:$F$17,2,FALSE),AA244)</f>
        <v>0</v>
      </c>
      <c r="AB245" s="649" t="b">
        <f t="shared" si="40"/>
        <v>0</v>
      </c>
    </row>
    <row r="246" spans="1:28" x14ac:dyDescent="0.25">
      <c r="A246" s="223"/>
      <c r="B246" s="764"/>
      <c r="C246" s="739"/>
      <c r="D246" s="692"/>
      <c r="E246" s="689"/>
      <c r="F246" s="692"/>
      <c r="G246" s="689"/>
      <c r="H246" s="724"/>
      <c r="I246" s="696"/>
      <c r="J246" s="708"/>
      <c r="K246" s="696"/>
      <c r="L246" s="708"/>
      <c r="M246" s="696"/>
      <c r="N246" s="712"/>
      <c r="O246" s="704"/>
      <c r="P246" s="715"/>
      <c r="Q246" s="660" t="str">
        <f t="shared" si="31"/>
        <v/>
      </c>
      <c r="R246" s="657" t="str">
        <f t="shared" si="32"/>
        <v/>
      </c>
      <c r="S246" s="529" t="str">
        <f t="shared" si="33"/>
        <v/>
      </c>
      <c r="T246" s="95" t="str">
        <f t="shared" si="34"/>
        <v/>
      </c>
      <c r="U246" s="621" t="str">
        <f t="shared" si="37"/>
        <v/>
      </c>
      <c r="V246" s="91" t="str">
        <f t="shared" si="38"/>
        <v/>
      </c>
      <c r="W246" s="106" t="b">
        <f t="shared" si="35"/>
        <v>0</v>
      </c>
      <c r="X246" s="103" t="b">
        <f t="shared" si="36"/>
        <v>0</v>
      </c>
      <c r="Y246" s="634">
        <f t="shared" si="39"/>
        <v>1</v>
      </c>
      <c r="Z246" s="106">
        <f>IF(AND(B246&lt;&gt;"",I246&gt;=an_initial-3),VLOOKUP(Y246,Coef!$E$2:$F$17,2,FALSE),IF(AB246=TRUE,0,Z245))</f>
        <v>0</v>
      </c>
      <c r="AA246" s="651">
        <f>IF(B246&lt;&gt;"",VLOOKUP(Y246,Coef!$E$2:$F$17,2,FALSE),AA245)</f>
        <v>0</v>
      </c>
      <c r="AB246" s="649" t="b">
        <f t="shared" si="40"/>
        <v>0</v>
      </c>
    </row>
    <row r="247" spans="1:28" x14ac:dyDescent="0.25">
      <c r="A247" s="223"/>
      <c r="B247" s="764"/>
      <c r="C247" s="739"/>
      <c r="D247" s="692"/>
      <c r="E247" s="689"/>
      <c r="F247" s="692"/>
      <c r="G247" s="689"/>
      <c r="H247" s="724"/>
      <c r="I247" s="696"/>
      <c r="J247" s="708"/>
      <c r="K247" s="696"/>
      <c r="L247" s="708"/>
      <c r="M247" s="696"/>
      <c r="N247" s="712"/>
      <c r="O247" s="704"/>
      <c r="P247" s="715"/>
      <c r="Q247" s="660" t="str">
        <f t="shared" si="31"/>
        <v/>
      </c>
      <c r="R247" s="657" t="str">
        <f t="shared" si="32"/>
        <v/>
      </c>
      <c r="S247" s="529" t="str">
        <f t="shared" si="33"/>
        <v/>
      </c>
      <c r="T247" s="95" t="str">
        <f t="shared" si="34"/>
        <v/>
      </c>
      <c r="U247" s="621" t="str">
        <f t="shared" si="37"/>
        <v/>
      </c>
      <c r="V247" s="91" t="str">
        <f t="shared" si="38"/>
        <v/>
      </c>
      <c r="W247" s="106" t="b">
        <f t="shared" si="35"/>
        <v>0</v>
      </c>
      <c r="X247" s="103" t="b">
        <f t="shared" si="36"/>
        <v>0</v>
      </c>
      <c r="Y247" s="634">
        <f t="shared" si="39"/>
        <v>1</v>
      </c>
      <c r="Z247" s="106">
        <f>IF(AND(B247&lt;&gt;"",I247&gt;=an_initial-3),VLOOKUP(Y247,Coef!$E$2:$F$17,2,FALSE),IF(AB247=TRUE,0,Z246))</f>
        <v>0</v>
      </c>
      <c r="AA247" s="651">
        <f>IF(B247&lt;&gt;"",VLOOKUP(Y247,Coef!$E$2:$F$17,2,FALSE),AA246)</f>
        <v>0</v>
      </c>
      <c r="AB247" s="649" t="b">
        <f t="shared" si="40"/>
        <v>0</v>
      </c>
    </row>
    <row r="248" spans="1:28" x14ac:dyDescent="0.25">
      <c r="A248" s="223"/>
      <c r="B248" s="764"/>
      <c r="C248" s="739"/>
      <c r="D248" s="692"/>
      <c r="E248" s="689"/>
      <c r="F248" s="692"/>
      <c r="G248" s="689"/>
      <c r="H248" s="724"/>
      <c r="I248" s="696"/>
      <c r="J248" s="708"/>
      <c r="K248" s="696"/>
      <c r="L248" s="708"/>
      <c r="M248" s="696"/>
      <c r="N248" s="712"/>
      <c r="O248" s="704"/>
      <c r="P248" s="715"/>
      <c r="Q248" s="660" t="str">
        <f t="shared" si="31"/>
        <v/>
      </c>
      <c r="R248" s="657" t="str">
        <f t="shared" si="32"/>
        <v/>
      </c>
      <c r="S248" s="529" t="str">
        <f t="shared" si="33"/>
        <v/>
      </c>
      <c r="T248" s="95" t="str">
        <f t="shared" si="34"/>
        <v/>
      </c>
      <c r="U248" s="621" t="str">
        <f t="shared" si="37"/>
        <v/>
      </c>
      <c r="V248" s="91" t="str">
        <f t="shared" si="38"/>
        <v/>
      </c>
      <c r="W248" s="106" t="b">
        <f t="shared" si="35"/>
        <v>0</v>
      </c>
      <c r="X248" s="103" t="b">
        <f t="shared" si="36"/>
        <v>0</v>
      </c>
      <c r="Y248" s="634">
        <f t="shared" si="39"/>
        <v>1</v>
      </c>
      <c r="Z248" s="106">
        <f>IF(AND(B248&lt;&gt;"",I248&gt;=an_initial-3),VLOOKUP(Y248,Coef!$E$2:$F$17,2,FALSE),IF(AB248=TRUE,0,Z247))</f>
        <v>0</v>
      </c>
      <c r="AA248" s="651">
        <f>IF(B248&lt;&gt;"",VLOOKUP(Y248,Coef!$E$2:$F$17,2,FALSE),AA247)</f>
        <v>0</v>
      </c>
      <c r="AB248" s="649" t="b">
        <f t="shared" si="40"/>
        <v>0</v>
      </c>
    </row>
    <row r="249" spans="1:28" x14ac:dyDescent="0.25">
      <c r="A249" s="223"/>
      <c r="B249" s="764"/>
      <c r="C249" s="739"/>
      <c r="D249" s="692"/>
      <c r="E249" s="689"/>
      <c r="F249" s="692"/>
      <c r="G249" s="689"/>
      <c r="H249" s="724"/>
      <c r="I249" s="696"/>
      <c r="J249" s="708"/>
      <c r="K249" s="696"/>
      <c r="L249" s="708"/>
      <c r="M249" s="696"/>
      <c r="N249" s="712"/>
      <c r="O249" s="704"/>
      <c r="P249" s="715"/>
      <c r="Q249" s="660" t="str">
        <f t="shared" si="31"/>
        <v/>
      </c>
      <c r="R249" s="657" t="str">
        <f t="shared" si="32"/>
        <v/>
      </c>
      <c r="S249" s="529" t="str">
        <f t="shared" si="33"/>
        <v/>
      </c>
      <c r="T249" s="95" t="str">
        <f t="shared" si="34"/>
        <v/>
      </c>
      <c r="U249" s="621" t="str">
        <f t="shared" si="37"/>
        <v/>
      </c>
      <c r="V249" s="91" t="str">
        <f t="shared" si="38"/>
        <v/>
      </c>
      <c r="W249" s="106" t="b">
        <f t="shared" si="35"/>
        <v>0</v>
      </c>
      <c r="X249" s="103" t="b">
        <f t="shared" si="36"/>
        <v>0</v>
      </c>
      <c r="Y249" s="634">
        <f t="shared" si="39"/>
        <v>1</v>
      </c>
      <c r="Z249" s="106">
        <f>IF(AND(B249&lt;&gt;"",I249&gt;=an_initial-3),VLOOKUP(Y249,Coef!$E$2:$F$17,2,FALSE),IF(AB249=TRUE,0,Z248))</f>
        <v>0</v>
      </c>
      <c r="AA249" s="651">
        <f>IF(B249&lt;&gt;"",VLOOKUP(Y249,Coef!$E$2:$F$17,2,FALSE),AA248)</f>
        <v>0</v>
      </c>
      <c r="AB249" s="649" t="b">
        <f t="shared" si="40"/>
        <v>0</v>
      </c>
    </row>
    <row r="250" spans="1:28" x14ac:dyDescent="0.25">
      <c r="A250" s="223"/>
      <c r="B250" s="764"/>
      <c r="C250" s="739"/>
      <c r="D250" s="692"/>
      <c r="E250" s="689"/>
      <c r="F250" s="692"/>
      <c r="G250" s="689"/>
      <c r="H250" s="724"/>
      <c r="I250" s="696"/>
      <c r="J250" s="708"/>
      <c r="K250" s="696"/>
      <c r="L250" s="708"/>
      <c r="M250" s="696"/>
      <c r="N250" s="712"/>
      <c r="O250" s="704"/>
      <c r="P250" s="715"/>
      <c r="Q250" s="660" t="str">
        <f t="shared" si="31"/>
        <v/>
      </c>
      <c r="R250" s="657" t="str">
        <f t="shared" si="32"/>
        <v/>
      </c>
      <c r="S250" s="529" t="str">
        <f t="shared" si="33"/>
        <v/>
      </c>
      <c r="T250" s="95" t="str">
        <f t="shared" si="34"/>
        <v/>
      </c>
      <c r="U250" s="621" t="str">
        <f t="shared" si="37"/>
        <v/>
      </c>
      <c r="V250" s="91" t="str">
        <f t="shared" si="38"/>
        <v/>
      </c>
      <c r="W250" s="106" t="b">
        <f t="shared" si="35"/>
        <v>0</v>
      </c>
      <c r="X250" s="103" t="b">
        <f t="shared" si="36"/>
        <v>0</v>
      </c>
      <c r="Y250" s="634">
        <f t="shared" si="39"/>
        <v>1</v>
      </c>
      <c r="Z250" s="106">
        <f>IF(AND(B250&lt;&gt;"",I250&gt;=an_initial-3),VLOOKUP(Y250,Coef!$E$2:$F$17,2,FALSE),IF(AB250=TRUE,0,Z249))</f>
        <v>0</v>
      </c>
      <c r="AA250" s="651">
        <f>IF(B250&lt;&gt;"",VLOOKUP(Y250,Coef!$E$2:$F$17,2,FALSE),AA249)</f>
        <v>0</v>
      </c>
      <c r="AB250" s="649" t="b">
        <f t="shared" si="40"/>
        <v>0</v>
      </c>
    </row>
    <row r="251" spans="1:28" x14ac:dyDescent="0.25">
      <c r="A251" s="223"/>
      <c r="B251" s="764"/>
      <c r="C251" s="739"/>
      <c r="D251" s="692"/>
      <c r="E251" s="689"/>
      <c r="F251" s="692"/>
      <c r="G251" s="689"/>
      <c r="H251" s="724"/>
      <c r="I251" s="696"/>
      <c r="J251" s="708"/>
      <c r="K251" s="696"/>
      <c r="L251" s="708"/>
      <c r="M251" s="696"/>
      <c r="N251" s="712"/>
      <c r="O251" s="704"/>
      <c r="P251" s="715"/>
      <c r="Q251" s="660" t="str">
        <f t="shared" si="31"/>
        <v/>
      </c>
      <c r="R251" s="657" t="str">
        <f t="shared" si="32"/>
        <v/>
      </c>
      <c r="S251" s="529" t="str">
        <f t="shared" si="33"/>
        <v/>
      </c>
      <c r="T251" s="95" t="str">
        <f t="shared" si="34"/>
        <v/>
      </c>
      <c r="U251" s="621" t="str">
        <f t="shared" si="37"/>
        <v/>
      </c>
      <c r="V251" s="91" t="str">
        <f t="shared" si="38"/>
        <v/>
      </c>
      <c r="W251" s="106" t="b">
        <f t="shared" si="35"/>
        <v>0</v>
      </c>
      <c r="X251" s="103" t="b">
        <f t="shared" si="36"/>
        <v>0</v>
      </c>
      <c r="Y251" s="634">
        <f t="shared" si="39"/>
        <v>1</v>
      </c>
      <c r="Z251" s="106">
        <f>IF(AND(B251&lt;&gt;"",I251&gt;=an_initial-3),VLOOKUP(Y251,Coef!$E$2:$F$17,2,FALSE),IF(AB251=TRUE,0,Z250))</f>
        <v>0</v>
      </c>
      <c r="AA251" s="651">
        <f>IF(B251&lt;&gt;"",VLOOKUP(Y251,Coef!$E$2:$F$17,2,FALSE),AA250)</f>
        <v>0</v>
      </c>
      <c r="AB251" s="649" t="b">
        <f t="shared" si="40"/>
        <v>0</v>
      </c>
    </row>
    <row r="252" spans="1:28" x14ac:dyDescent="0.25">
      <c r="A252" s="223"/>
      <c r="B252" s="764"/>
      <c r="C252" s="739"/>
      <c r="D252" s="692"/>
      <c r="E252" s="689"/>
      <c r="F252" s="692"/>
      <c r="G252" s="689"/>
      <c r="H252" s="724"/>
      <c r="I252" s="696"/>
      <c r="J252" s="708"/>
      <c r="K252" s="696"/>
      <c r="L252" s="708"/>
      <c r="M252" s="696"/>
      <c r="N252" s="712"/>
      <c r="O252" s="704"/>
      <c r="P252" s="715"/>
      <c r="Q252" s="660" t="str">
        <f t="shared" si="31"/>
        <v/>
      </c>
      <c r="R252" s="657" t="str">
        <f t="shared" si="32"/>
        <v/>
      </c>
      <c r="S252" s="529" t="str">
        <f t="shared" si="33"/>
        <v/>
      </c>
      <c r="T252" s="95" t="str">
        <f t="shared" si="34"/>
        <v/>
      </c>
      <c r="U252" s="621" t="str">
        <f t="shared" si="37"/>
        <v/>
      </c>
      <c r="V252" s="91" t="str">
        <f t="shared" si="38"/>
        <v/>
      </c>
      <c r="W252" s="106" t="b">
        <f t="shared" si="35"/>
        <v>0</v>
      </c>
      <c r="X252" s="103" t="b">
        <f t="shared" si="36"/>
        <v>0</v>
      </c>
      <c r="Y252" s="634">
        <f t="shared" si="39"/>
        <v>1</v>
      </c>
      <c r="Z252" s="106">
        <f>IF(AND(B252&lt;&gt;"",I252&gt;=an_initial-3),VLOOKUP(Y252,Coef!$E$2:$F$17,2,FALSE),IF(AB252=TRUE,0,Z251))</f>
        <v>0</v>
      </c>
      <c r="AA252" s="651">
        <f>IF(B252&lt;&gt;"",VLOOKUP(Y252,Coef!$E$2:$F$17,2,FALSE),AA251)</f>
        <v>0</v>
      </c>
      <c r="AB252" s="649" t="b">
        <f t="shared" si="40"/>
        <v>0</v>
      </c>
    </row>
    <row r="253" spans="1:28" x14ac:dyDescent="0.25">
      <c r="A253" s="223"/>
      <c r="B253" s="764"/>
      <c r="C253" s="739"/>
      <c r="D253" s="692"/>
      <c r="E253" s="689"/>
      <c r="F253" s="692"/>
      <c r="G253" s="689"/>
      <c r="H253" s="724"/>
      <c r="I253" s="696"/>
      <c r="J253" s="708"/>
      <c r="K253" s="696"/>
      <c r="L253" s="708"/>
      <c r="M253" s="696"/>
      <c r="N253" s="712"/>
      <c r="O253" s="704"/>
      <c r="P253" s="715"/>
      <c r="Q253" s="660" t="str">
        <f t="shared" si="31"/>
        <v/>
      </c>
      <c r="R253" s="657" t="str">
        <f t="shared" si="32"/>
        <v/>
      </c>
      <c r="S253" s="529" t="str">
        <f t="shared" si="33"/>
        <v/>
      </c>
      <c r="T253" s="95" t="str">
        <f t="shared" si="34"/>
        <v/>
      </c>
      <c r="U253" s="621" t="str">
        <f t="shared" si="37"/>
        <v/>
      </c>
      <c r="V253" s="91" t="str">
        <f t="shared" si="38"/>
        <v/>
      </c>
      <c r="W253" s="106" t="b">
        <f t="shared" si="35"/>
        <v>0</v>
      </c>
      <c r="X253" s="103" t="b">
        <f t="shared" si="36"/>
        <v>0</v>
      </c>
      <c r="Y253" s="634">
        <f t="shared" si="39"/>
        <v>1</v>
      </c>
      <c r="Z253" s="106">
        <f>IF(AND(B253&lt;&gt;"",I253&gt;=an_initial-3),VLOOKUP(Y253,Coef!$E$2:$F$17,2,FALSE),IF(AB253=TRUE,0,Z252))</f>
        <v>0</v>
      </c>
      <c r="AA253" s="651">
        <f>IF(B253&lt;&gt;"",VLOOKUP(Y253,Coef!$E$2:$F$17,2,FALSE),AA252)</f>
        <v>0</v>
      </c>
      <c r="AB253" s="649" t="b">
        <f t="shared" si="40"/>
        <v>0</v>
      </c>
    </row>
    <row r="254" spans="1:28" x14ac:dyDescent="0.25">
      <c r="A254" s="223"/>
      <c r="B254" s="764"/>
      <c r="C254" s="739"/>
      <c r="D254" s="692"/>
      <c r="E254" s="689"/>
      <c r="F254" s="692"/>
      <c r="G254" s="689"/>
      <c r="H254" s="724"/>
      <c r="I254" s="696"/>
      <c r="J254" s="708"/>
      <c r="K254" s="696"/>
      <c r="L254" s="708"/>
      <c r="M254" s="696"/>
      <c r="N254" s="712"/>
      <c r="O254" s="704"/>
      <c r="P254" s="715"/>
      <c r="Q254" s="660" t="str">
        <f t="shared" si="31"/>
        <v/>
      </c>
      <c r="R254" s="657" t="str">
        <f t="shared" si="32"/>
        <v/>
      </c>
      <c r="S254" s="529" t="str">
        <f t="shared" si="33"/>
        <v/>
      </c>
      <c r="T254" s="95" t="str">
        <f t="shared" si="34"/>
        <v/>
      </c>
      <c r="U254" s="621" t="str">
        <f t="shared" si="37"/>
        <v/>
      </c>
      <c r="V254" s="91" t="str">
        <f t="shared" si="38"/>
        <v/>
      </c>
      <c r="W254" s="106" t="b">
        <f t="shared" si="35"/>
        <v>0</v>
      </c>
      <c r="X254" s="103" t="b">
        <f t="shared" si="36"/>
        <v>0</v>
      </c>
      <c r="Y254" s="634">
        <f t="shared" si="39"/>
        <v>1</v>
      </c>
      <c r="Z254" s="106">
        <f>IF(AND(B254&lt;&gt;"",I254&gt;=an_initial-3),VLOOKUP(Y254,Coef!$E$2:$F$17,2,FALSE),IF(AB254=TRUE,0,Z253))</f>
        <v>0</v>
      </c>
      <c r="AA254" s="651">
        <f>IF(B254&lt;&gt;"",VLOOKUP(Y254,Coef!$E$2:$F$17,2,FALSE),AA253)</f>
        <v>0</v>
      </c>
      <c r="AB254" s="649" t="b">
        <f t="shared" si="40"/>
        <v>0</v>
      </c>
    </row>
    <row r="255" spans="1:28" x14ac:dyDescent="0.25">
      <c r="A255" s="223"/>
      <c r="B255" s="764"/>
      <c r="C255" s="739"/>
      <c r="D255" s="692"/>
      <c r="E255" s="689"/>
      <c r="F255" s="692"/>
      <c r="G255" s="689"/>
      <c r="H255" s="724"/>
      <c r="I255" s="696"/>
      <c r="J255" s="708"/>
      <c r="K255" s="696"/>
      <c r="L255" s="708"/>
      <c r="M255" s="696"/>
      <c r="N255" s="712"/>
      <c r="O255" s="704"/>
      <c r="P255" s="715"/>
      <c r="Q255" s="660" t="str">
        <f t="shared" si="31"/>
        <v/>
      </c>
      <c r="R255" s="657" t="str">
        <f t="shared" si="32"/>
        <v/>
      </c>
      <c r="S255" s="529" t="str">
        <f t="shared" si="33"/>
        <v/>
      </c>
      <c r="T255" s="95" t="str">
        <f t="shared" si="34"/>
        <v/>
      </c>
      <c r="U255" s="621" t="str">
        <f t="shared" si="37"/>
        <v/>
      </c>
      <c r="V255" s="91" t="str">
        <f t="shared" si="38"/>
        <v/>
      </c>
      <c r="W255" s="106" t="b">
        <f t="shared" si="35"/>
        <v>0</v>
      </c>
      <c r="X255" s="103" t="b">
        <f t="shared" si="36"/>
        <v>0</v>
      </c>
      <c r="Y255" s="634">
        <f t="shared" si="39"/>
        <v>1</v>
      </c>
      <c r="Z255" s="106">
        <f>IF(AND(B255&lt;&gt;"",I255&gt;=an_initial-3),VLOOKUP(Y255,Coef!$E$2:$F$17,2,FALSE),IF(AB255=TRUE,0,Z254))</f>
        <v>0</v>
      </c>
      <c r="AA255" s="651">
        <f>IF(B255&lt;&gt;"",VLOOKUP(Y255,Coef!$E$2:$F$17,2,FALSE),AA254)</f>
        <v>0</v>
      </c>
      <c r="AB255" s="649" t="b">
        <f t="shared" si="40"/>
        <v>0</v>
      </c>
    </row>
    <row r="256" spans="1:28" x14ac:dyDescent="0.25">
      <c r="A256" s="223"/>
      <c r="B256" s="764"/>
      <c r="C256" s="739"/>
      <c r="D256" s="692"/>
      <c r="E256" s="689"/>
      <c r="F256" s="692"/>
      <c r="G256" s="689"/>
      <c r="H256" s="724"/>
      <c r="I256" s="696"/>
      <c r="J256" s="708"/>
      <c r="K256" s="696"/>
      <c r="L256" s="708"/>
      <c r="M256" s="696"/>
      <c r="N256" s="712"/>
      <c r="O256" s="704"/>
      <c r="P256" s="715"/>
      <c r="Q256" s="660" t="str">
        <f t="shared" si="31"/>
        <v/>
      </c>
      <c r="R256" s="657" t="str">
        <f t="shared" si="32"/>
        <v/>
      </c>
      <c r="S256" s="529" t="str">
        <f t="shared" si="33"/>
        <v/>
      </c>
      <c r="T256" s="95" t="str">
        <f t="shared" si="34"/>
        <v/>
      </c>
      <c r="U256" s="621" t="str">
        <f t="shared" si="37"/>
        <v/>
      </c>
      <c r="V256" s="91" t="str">
        <f t="shared" si="38"/>
        <v/>
      </c>
      <c r="W256" s="106" t="b">
        <f t="shared" si="35"/>
        <v>0</v>
      </c>
      <c r="X256" s="103" t="b">
        <f t="shared" si="36"/>
        <v>0</v>
      </c>
      <c r="Y256" s="634">
        <f t="shared" si="39"/>
        <v>1</v>
      </c>
      <c r="Z256" s="106">
        <f>IF(AND(B256&lt;&gt;"",I256&gt;=an_initial-3),VLOOKUP(Y256,Coef!$E$2:$F$17,2,FALSE),IF(AB256=TRUE,0,Z255))</f>
        <v>0</v>
      </c>
      <c r="AA256" s="651">
        <f>IF(B256&lt;&gt;"",VLOOKUP(Y256,Coef!$E$2:$F$17,2,FALSE),AA255)</f>
        <v>0</v>
      </c>
      <c r="AB256" s="649" t="b">
        <f t="shared" si="40"/>
        <v>0</v>
      </c>
    </row>
    <row r="257" spans="1:28" x14ac:dyDescent="0.25">
      <c r="A257" s="223"/>
      <c r="B257" s="764"/>
      <c r="C257" s="739"/>
      <c r="D257" s="692"/>
      <c r="E257" s="689"/>
      <c r="F257" s="692"/>
      <c r="G257" s="689"/>
      <c r="H257" s="724"/>
      <c r="I257" s="696"/>
      <c r="J257" s="708"/>
      <c r="K257" s="696"/>
      <c r="L257" s="708"/>
      <c r="M257" s="696"/>
      <c r="N257" s="712"/>
      <c r="O257" s="704"/>
      <c r="P257" s="715"/>
      <c r="Q257" s="660" t="str">
        <f t="shared" si="31"/>
        <v/>
      </c>
      <c r="R257" s="657" t="str">
        <f t="shared" si="32"/>
        <v/>
      </c>
      <c r="S257" s="529" t="str">
        <f t="shared" si="33"/>
        <v/>
      </c>
      <c r="T257" s="95" t="str">
        <f t="shared" si="34"/>
        <v/>
      </c>
      <c r="U257" s="621" t="str">
        <f t="shared" si="37"/>
        <v/>
      </c>
      <c r="V257" s="91" t="str">
        <f t="shared" si="38"/>
        <v/>
      </c>
      <c r="W257" s="106" t="b">
        <f t="shared" si="35"/>
        <v>0</v>
      </c>
      <c r="X257" s="103" t="b">
        <f t="shared" si="36"/>
        <v>0</v>
      </c>
      <c r="Y257" s="634">
        <f t="shared" si="39"/>
        <v>1</v>
      </c>
      <c r="Z257" s="106">
        <f>IF(AND(B257&lt;&gt;"",I257&gt;=an_initial-3),VLOOKUP(Y257,Coef!$E$2:$F$17,2,FALSE),IF(AB257=TRUE,0,Z256))</f>
        <v>0</v>
      </c>
      <c r="AA257" s="651">
        <f>IF(B257&lt;&gt;"",VLOOKUP(Y257,Coef!$E$2:$F$17,2,FALSE),AA256)</f>
        <v>0</v>
      </c>
      <c r="AB257" s="649" t="b">
        <f t="shared" si="40"/>
        <v>0</v>
      </c>
    </row>
    <row r="258" spans="1:28" x14ac:dyDescent="0.25">
      <c r="A258" s="223"/>
      <c r="B258" s="764"/>
      <c r="C258" s="739"/>
      <c r="D258" s="692"/>
      <c r="E258" s="689"/>
      <c r="F258" s="692"/>
      <c r="G258" s="689"/>
      <c r="H258" s="724"/>
      <c r="I258" s="696"/>
      <c r="J258" s="708"/>
      <c r="K258" s="696"/>
      <c r="L258" s="708"/>
      <c r="M258" s="696"/>
      <c r="N258" s="712"/>
      <c r="O258" s="704"/>
      <c r="P258" s="715"/>
      <c r="Q258" s="660" t="str">
        <f t="shared" si="31"/>
        <v/>
      </c>
      <c r="R258" s="657" t="str">
        <f t="shared" si="32"/>
        <v/>
      </c>
      <c r="S258" s="529" t="str">
        <f t="shared" si="33"/>
        <v/>
      </c>
      <c r="T258" s="95" t="str">
        <f t="shared" si="34"/>
        <v/>
      </c>
      <c r="U258" s="621" t="str">
        <f t="shared" si="37"/>
        <v/>
      </c>
      <c r="V258" s="91" t="str">
        <f t="shared" si="38"/>
        <v/>
      </c>
      <c r="W258" s="106" t="b">
        <f t="shared" si="35"/>
        <v>0</v>
      </c>
      <c r="X258" s="103" t="b">
        <f t="shared" si="36"/>
        <v>0</v>
      </c>
      <c r="Y258" s="634">
        <f t="shared" si="39"/>
        <v>1</v>
      </c>
      <c r="Z258" s="106">
        <f>IF(AND(B258&lt;&gt;"",I258&gt;=an_initial-3),VLOOKUP(Y258,Coef!$E$2:$F$17,2,FALSE),IF(AB258=TRUE,0,Z257))</f>
        <v>0</v>
      </c>
      <c r="AA258" s="651">
        <f>IF(B258&lt;&gt;"",VLOOKUP(Y258,Coef!$E$2:$F$17,2,FALSE),AA257)</f>
        <v>0</v>
      </c>
      <c r="AB258" s="649" t="b">
        <f t="shared" si="40"/>
        <v>0</v>
      </c>
    </row>
    <row r="259" spans="1:28" x14ac:dyDescent="0.25">
      <c r="A259" s="223"/>
      <c r="B259" s="764"/>
      <c r="C259" s="739"/>
      <c r="D259" s="692"/>
      <c r="E259" s="689"/>
      <c r="F259" s="692"/>
      <c r="G259" s="689"/>
      <c r="H259" s="724"/>
      <c r="I259" s="696"/>
      <c r="J259" s="708"/>
      <c r="K259" s="696"/>
      <c r="L259" s="708"/>
      <c r="M259" s="696"/>
      <c r="N259" s="712"/>
      <c r="O259" s="704"/>
      <c r="P259" s="715"/>
      <c r="Q259" s="660" t="str">
        <f t="shared" si="31"/>
        <v/>
      </c>
      <c r="R259" s="657" t="str">
        <f t="shared" si="32"/>
        <v/>
      </c>
      <c r="S259" s="529" t="str">
        <f t="shared" si="33"/>
        <v/>
      </c>
      <c r="T259" s="95" t="str">
        <f t="shared" si="34"/>
        <v/>
      </c>
      <c r="U259" s="621" t="str">
        <f t="shared" si="37"/>
        <v/>
      </c>
      <c r="V259" s="91" t="str">
        <f t="shared" si="38"/>
        <v/>
      </c>
      <c r="W259" s="106" t="b">
        <f t="shared" si="35"/>
        <v>0</v>
      </c>
      <c r="X259" s="103" t="b">
        <f t="shared" si="36"/>
        <v>0</v>
      </c>
      <c r="Y259" s="634">
        <f t="shared" si="39"/>
        <v>1</v>
      </c>
      <c r="Z259" s="106">
        <f>IF(AND(B259&lt;&gt;"",I259&gt;=an_initial-3),VLOOKUP(Y259,Coef!$E$2:$F$17,2,FALSE),IF(AB259=TRUE,0,Z258))</f>
        <v>0</v>
      </c>
      <c r="AA259" s="651">
        <f>IF(B259&lt;&gt;"",VLOOKUP(Y259,Coef!$E$2:$F$17,2,FALSE),AA258)</f>
        <v>0</v>
      </c>
      <c r="AB259" s="649" t="b">
        <f t="shared" si="40"/>
        <v>0</v>
      </c>
    </row>
    <row r="260" spans="1:28" x14ac:dyDescent="0.25">
      <c r="A260" s="223"/>
      <c r="B260" s="764"/>
      <c r="C260" s="739"/>
      <c r="D260" s="692"/>
      <c r="E260" s="689"/>
      <c r="F260" s="692"/>
      <c r="G260" s="689"/>
      <c r="H260" s="724"/>
      <c r="I260" s="696"/>
      <c r="J260" s="708"/>
      <c r="K260" s="696"/>
      <c r="L260" s="708"/>
      <c r="M260" s="696"/>
      <c r="N260" s="712"/>
      <c r="O260" s="704"/>
      <c r="P260" s="715"/>
      <c r="Q260" s="660" t="str">
        <f t="shared" si="31"/>
        <v/>
      </c>
      <c r="R260" s="657" t="str">
        <f t="shared" si="32"/>
        <v/>
      </c>
      <c r="S260" s="529" t="str">
        <f t="shared" si="33"/>
        <v/>
      </c>
      <c r="T260" s="95" t="str">
        <f t="shared" si="34"/>
        <v/>
      </c>
      <c r="U260" s="621" t="str">
        <f t="shared" si="37"/>
        <v/>
      </c>
      <c r="V260" s="91" t="str">
        <f t="shared" si="38"/>
        <v/>
      </c>
      <c r="W260" s="106" t="b">
        <f t="shared" si="35"/>
        <v>0</v>
      </c>
      <c r="X260" s="103" t="b">
        <f t="shared" si="36"/>
        <v>0</v>
      </c>
      <c r="Y260" s="634">
        <f t="shared" si="39"/>
        <v>1</v>
      </c>
      <c r="Z260" s="106">
        <f>IF(AND(B260&lt;&gt;"",I260&gt;=an_initial-3),VLOOKUP(Y260,Coef!$E$2:$F$17,2,FALSE),IF(AB260=TRUE,0,Z259))</f>
        <v>0</v>
      </c>
      <c r="AA260" s="651">
        <f>IF(B260&lt;&gt;"",VLOOKUP(Y260,Coef!$E$2:$F$17,2,FALSE),AA259)</f>
        <v>0</v>
      </c>
      <c r="AB260" s="649" t="b">
        <f t="shared" si="40"/>
        <v>0</v>
      </c>
    </row>
    <row r="261" spans="1:28" x14ac:dyDescent="0.25">
      <c r="A261" s="223"/>
      <c r="B261" s="764"/>
      <c r="C261" s="739"/>
      <c r="D261" s="692"/>
      <c r="E261" s="689"/>
      <c r="F261" s="692"/>
      <c r="G261" s="689"/>
      <c r="H261" s="724"/>
      <c r="I261" s="696"/>
      <c r="J261" s="708"/>
      <c r="K261" s="696"/>
      <c r="L261" s="708"/>
      <c r="M261" s="696"/>
      <c r="N261" s="712"/>
      <c r="O261" s="704"/>
      <c r="P261" s="715"/>
      <c r="Q261" s="660" t="str">
        <f t="shared" si="31"/>
        <v/>
      </c>
      <c r="R261" s="657" t="str">
        <f t="shared" si="32"/>
        <v/>
      </c>
      <c r="S261" s="529" t="str">
        <f t="shared" si="33"/>
        <v/>
      </c>
      <c r="T261" s="95" t="str">
        <f t="shared" si="34"/>
        <v/>
      </c>
      <c r="U261" s="621" t="str">
        <f t="shared" si="37"/>
        <v/>
      </c>
      <c r="V261" s="91" t="str">
        <f t="shared" si="38"/>
        <v/>
      </c>
      <c r="W261" s="106" t="b">
        <f t="shared" si="35"/>
        <v>0</v>
      </c>
      <c r="X261" s="103" t="b">
        <f t="shared" si="36"/>
        <v>0</v>
      </c>
      <c r="Y261" s="634">
        <f t="shared" si="39"/>
        <v>1</v>
      </c>
      <c r="Z261" s="106">
        <f>IF(AND(B261&lt;&gt;"",I261&gt;=an_initial-3),VLOOKUP(Y261,Coef!$E$2:$F$17,2,FALSE),IF(AB261=TRUE,0,Z260))</f>
        <v>0</v>
      </c>
      <c r="AA261" s="651">
        <f>IF(B261&lt;&gt;"",VLOOKUP(Y261,Coef!$E$2:$F$17,2,FALSE),AA260)</f>
        <v>0</v>
      </c>
      <c r="AB261" s="649" t="b">
        <f t="shared" si="40"/>
        <v>0</v>
      </c>
    </row>
    <row r="262" spans="1:28" ht="16.5" thickBot="1" x14ac:dyDescent="0.3">
      <c r="A262" s="640"/>
      <c r="B262" s="765"/>
      <c r="C262" s="740"/>
      <c r="D262" s="693"/>
      <c r="E262" s="706"/>
      <c r="F262" s="693"/>
      <c r="G262" s="706"/>
      <c r="H262" s="725"/>
      <c r="I262" s="697"/>
      <c r="J262" s="709"/>
      <c r="K262" s="697"/>
      <c r="L262" s="709"/>
      <c r="M262" s="697"/>
      <c r="N262" s="713"/>
      <c r="O262" s="705"/>
      <c r="P262" s="716"/>
      <c r="Q262" s="661" t="str">
        <f t="shared" si="31"/>
        <v/>
      </c>
      <c r="R262" s="658" t="str">
        <f t="shared" si="32"/>
        <v/>
      </c>
      <c r="S262" s="662" t="str">
        <f t="shared" si="33"/>
        <v/>
      </c>
      <c r="T262" s="97" t="str">
        <f t="shared" si="34"/>
        <v/>
      </c>
      <c r="U262" s="622" t="str">
        <f t="shared" si="37"/>
        <v/>
      </c>
      <c r="V262" s="93" t="str">
        <f t="shared" si="38"/>
        <v/>
      </c>
      <c r="W262" s="636" t="b">
        <f t="shared" si="35"/>
        <v>0</v>
      </c>
      <c r="X262" s="641" t="b">
        <f t="shared" si="36"/>
        <v>0</v>
      </c>
      <c r="Y262" s="642">
        <f t="shared" si="39"/>
        <v>1</v>
      </c>
      <c r="Z262" s="106">
        <f>IF(AND(B262&lt;&gt;"",I262&gt;=an_initial-3),VLOOKUP(Y262,Coef!$E$2:$F$17,2,FALSE),IF(AB262=TRUE,0,Z261))</f>
        <v>0</v>
      </c>
      <c r="AA262" s="652">
        <f>IF(B262&lt;&gt;"",VLOOKUP(Y262,Coef!$E$2:$F$17,2,FALSE),AA261)</f>
        <v>0</v>
      </c>
      <c r="AB262" s="655" t="b">
        <f t="shared" si="40"/>
        <v>0</v>
      </c>
    </row>
    <row r="263" spans="1:28" x14ac:dyDescent="0.25">
      <c r="B263" s="690"/>
    </row>
    <row r="264" spans="1:28" x14ac:dyDescent="0.25">
      <c r="B264" s="690"/>
    </row>
    <row r="265" spans="1:28" x14ac:dyDescent="0.25">
      <c r="B265" s="690"/>
    </row>
    <row r="266" spans="1:28" x14ac:dyDescent="0.25">
      <c r="B266" s="690"/>
    </row>
    <row r="267" spans="1:28" x14ac:dyDescent="0.25">
      <c r="B267" s="690"/>
    </row>
    <row r="268" spans="1:28" x14ac:dyDescent="0.25">
      <c r="B268" s="690"/>
    </row>
    <row r="269" spans="1:28" x14ac:dyDescent="0.25">
      <c r="B269" s="690"/>
    </row>
    <row r="270" spans="1:28" x14ac:dyDescent="0.25">
      <c r="B270" s="690"/>
    </row>
    <row r="271" spans="1:28" x14ac:dyDescent="0.25">
      <c r="B271" s="690"/>
    </row>
    <row r="272" spans="1:28" x14ac:dyDescent="0.25">
      <c r="B272" s="690"/>
    </row>
    <row r="273" spans="2:2" x14ac:dyDescent="0.25">
      <c r="B273" s="690"/>
    </row>
    <row r="274" spans="2:2" x14ac:dyDescent="0.25">
      <c r="B274" s="690"/>
    </row>
    <row r="275" spans="2:2" x14ac:dyDescent="0.25">
      <c r="B275" s="690"/>
    </row>
    <row r="276" spans="2:2" x14ac:dyDescent="0.25">
      <c r="B276" s="690"/>
    </row>
    <row r="277" spans="2:2" x14ac:dyDescent="0.25">
      <c r="B277" s="690"/>
    </row>
    <row r="278" spans="2:2" x14ac:dyDescent="0.25">
      <c r="B278" s="690"/>
    </row>
    <row r="279" spans="2:2" x14ac:dyDescent="0.25">
      <c r="B279" s="690"/>
    </row>
    <row r="280" spans="2:2" x14ac:dyDescent="0.25">
      <c r="B280" s="690"/>
    </row>
    <row r="281" spans="2:2" x14ac:dyDescent="0.25">
      <c r="B281" s="690"/>
    </row>
    <row r="282" spans="2:2" x14ac:dyDescent="0.25">
      <c r="B282" s="690"/>
    </row>
    <row r="283" spans="2:2" x14ac:dyDescent="0.25">
      <c r="B283" s="690"/>
    </row>
    <row r="284" spans="2:2" x14ac:dyDescent="0.25">
      <c r="B284" s="690"/>
    </row>
    <row r="285" spans="2:2" x14ac:dyDescent="0.25">
      <c r="B285" s="690"/>
    </row>
    <row r="286" spans="2:2" x14ac:dyDescent="0.25">
      <c r="B286" s="690"/>
    </row>
    <row r="287" spans="2:2" x14ac:dyDescent="0.25">
      <c r="B287" s="690"/>
    </row>
    <row r="288" spans="2:2" x14ac:dyDescent="0.25">
      <c r="B288" s="690"/>
    </row>
    <row r="289" spans="2:2" x14ac:dyDescent="0.25">
      <c r="B289" s="690"/>
    </row>
    <row r="290" spans="2:2" x14ac:dyDescent="0.25">
      <c r="B290" s="690"/>
    </row>
    <row r="291" spans="2:2" x14ac:dyDescent="0.25">
      <c r="B291" s="690"/>
    </row>
    <row r="292" spans="2:2" x14ac:dyDescent="0.25">
      <c r="B292" s="690"/>
    </row>
    <row r="293" spans="2:2" x14ac:dyDescent="0.25">
      <c r="B293" s="690"/>
    </row>
    <row r="294" spans="2:2" x14ac:dyDescent="0.25">
      <c r="B294" s="690"/>
    </row>
    <row r="295" spans="2:2" x14ac:dyDescent="0.25">
      <c r="B295" s="690"/>
    </row>
    <row r="296" spans="2:2" x14ac:dyDescent="0.25">
      <c r="B296" s="690"/>
    </row>
    <row r="297" spans="2:2" x14ac:dyDescent="0.25">
      <c r="B297" s="690"/>
    </row>
    <row r="298" spans="2:2" x14ac:dyDescent="0.25">
      <c r="B298" s="690"/>
    </row>
    <row r="299" spans="2:2" x14ac:dyDescent="0.25">
      <c r="B299" s="690"/>
    </row>
    <row r="300" spans="2:2" x14ac:dyDescent="0.25">
      <c r="B300" s="690"/>
    </row>
    <row r="301" spans="2:2" x14ac:dyDescent="0.25">
      <c r="B301" s="690"/>
    </row>
    <row r="302" spans="2:2" x14ac:dyDescent="0.25">
      <c r="B302" s="690"/>
    </row>
    <row r="303" spans="2:2" x14ac:dyDescent="0.25">
      <c r="B303" s="690"/>
    </row>
    <row r="304" spans="2:2" x14ac:dyDescent="0.25">
      <c r="B304" s="690"/>
    </row>
    <row r="305" spans="2:2" x14ac:dyDescent="0.25">
      <c r="B305" s="690"/>
    </row>
    <row r="306" spans="2:2" x14ac:dyDescent="0.25">
      <c r="B306" s="690"/>
    </row>
    <row r="307" spans="2:2" x14ac:dyDescent="0.25">
      <c r="B307" s="690"/>
    </row>
    <row r="308" spans="2:2" x14ac:dyDescent="0.25">
      <c r="B308" s="690"/>
    </row>
    <row r="309" spans="2:2" x14ac:dyDescent="0.25">
      <c r="B309" s="690"/>
    </row>
    <row r="310" spans="2:2" x14ac:dyDescent="0.25">
      <c r="B310" s="690"/>
    </row>
    <row r="311" spans="2:2" x14ac:dyDescent="0.25">
      <c r="B311" s="690"/>
    </row>
    <row r="312" spans="2:2" x14ac:dyDescent="0.25">
      <c r="B312" s="690"/>
    </row>
    <row r="313" spans="2:2" x14ac:dyDescent="0.25">
      <c r="B313" s="690"/>
    </row>
    <row r="314" spans="2:2" x14ac:dyDescent="0.25">
      <c r="B314" s="690"/>
    </row>
    <row r="315" spans="2:2" x14ac:dyDescent="0.25">
      <c r="B315" s="690"/>
    </row>
    <row r="316" spans="2:2" x14ac:dyDescent="0.25">
      <c r="B316" s="690"/>
    </row>
    <row r="317" spans="2:2" x14ac:dyDescent="0.25">
      <c r="B317" s="690"/>
    </row>
    <row r="318" spans="2:2" x14ac:dyDescent="0.25">
      <c r="B318" s="690"/>
    </row>
    <row r="319" spans="2:2" x14ac:dyDescent="0.25">
      <c r="B319" s="690"/>
    </row>
    <row r="320" spans="2:2" x14ac:dyDescent="0.25">
      <c r="B320" s="690"/>
    </row>
    <row r="321" spans="2:2" x14ac:dyDescent="0.25">
      <c r="B321" s="690"/>
    </row>
    <row r="322" spans="2:2" x14ac:dyDescent="0.25">
      <c r="B322" s="690"/>
    </row>
    <row r="323" spans="2:2" x14ac:dyDescent="0.25">
      <c r="B323" s="690"/>
    </row>
    <row r="324" spans="2:2" x14ac:dyDescent="0.25">
      <c r="B324" s="690"/>
    </row>
    <row r="325" spans="2:2" x14ac:dyDescent="0.25">
      <c r="B325" s="690"/>
    </row>
    <row r="326" spans="2:2" x14ac:dyDescent="0.25">
      <c r="B326" s="690"/>
    </row>
    <row r="327" spans="2:2" x14ac:dyDescent="0.25">
      <c r="B327" s="690"/>
    </row>
    <row r="328" spans="2:2" x14ac:dyDescent="0.25">
      <c r="B328" s="690"/>
    </row>
    <row r="329" spans="2:2" x14ac:dyDescent="0.25">
      <c r="B329" s="690"/>
    </row>
    <row r="330" spans="2:2" x14ac:dyDescent="0.25">
      <c r="B330" s="690"/>
    </row>
    <row r="331" spans="2:2" x14ac:dyDescent="0.25">
      <c r="B331" s="690"/>
    </row>
    <row r="332" spans="2:2" x14ac:dyDescent="0.25">
      <c r="B332" s="690"/>
    </row>
    <row r="333" spans="2:2" x14ac:dyDescent="0.25">
      <c r="B333" s="690"/>
    </row>
    <row r="334" spans="2:2" x14ac:dyDescent="0.25">
      <c r="B334" s="690"/>
    </row>
    <row r="335" spans="2:2" x14ac:dyDescent="0.25">
      <c r="B335" s="690"/>
    </row>
    <row r="336" spans="2:2" x14ac:dyDescent="0.25">
      <c r="B336" s="690"/>
    </row>
    <row r="337" spans="2:2" x14ac:dyDescent="0.25">
      <c r="B337" s="690"/>
    </row>
    <row r="338" spans="2:2" x14ac:dyDescent="0.25">
      <c r="B338" s="690"/>
    </row>
    <row r="339" spans="2:2" x14ac:dyDescent="0.25">
      <c r="B339" s="690"/>
    </row>
    <row r="340" spans="2:2" x14ac:dyDescent="0.25">
      <c r="B340" s="690"/>
    </row>
    <row r="341" spans="2:2" x14ac:dyDescent="0.25">
      <c r="B341" s="690"/>
    </row>
    <row r="342" spans="2:2" x14ac:dyDescent="0.25">
      <c r="B342" s="690"/>
    </row>
    <row r="343" spans="2:2" x14ac:dyDescent="0.25">
      <c r="B343" s="690"/>
    </row>
    <row r="344" spans="2:2" x14ac:dyDescent="0.25">
      <c r="B344" s="690"/>
    </row>
    <row r="345" spans="2:2" x14ac:dyDescent="0.25">
      <c r="B345" s="690"/>
    </row>
    <row r="346" spans="2:2" x14ac:dyDescent="0.25">
      <c r="B346" s="690"/>
    </row>
    <row r="347" spans="2:2" x14ac:dyDescent="0.25">
      <c r="B347" s="690"/>
    </row>
    <row r="348" spans="2:2" x14ac:dyDescent="0.25">
      <c r="B348" s="690"/>
    </row>
    <row r="349" spans="2:2" x14ac:dyDescent="0.25">
      <c r="B349" s="690"/>
    </row>
    <row r="350" spans="2:2" x14ac:dyDescent="0.25">
      <c r="B350" s="690"/>
    </row>
    <row r="351" spans="2:2" x14ac:dyDescent="0.25">
      <c r="B351" s="690"/>
    </row>
    <row r="352" spans="2:2" x14ac:dyDescent="0.25">
      <c r="B352" s="690"/>
    </row>
    <row r="353" spans="2:2" x14ac:dyDescent="0.25">
      <c r="B353" s="690"/>
    </row>
    <row r="354" spans="2:2" x14ac:dyDescent="0.25">
      <c r="B354" s="690"/>
    </row>
    <row r="355" spans="2:2" x14ac:dyDescent="0.25">
      <c r="B355" s="690"/>
    </row>
    <row r="356" spans="2:2" x14ac:dyDescent="0.25">
      <c r="B356" s="690"/>
    </row>
    <row r="357" spans="2:2" x14ac:dyDescent="0.25">
      <c r="B357" s="690"/>
    </row>
    <row r="358" spans="2:2" x14ac:dyDescent="0.25">
      <c r="B358" s="690"/>
    </row>
    <row r="359" spans="2:2" x14ac:dyDescent="0.25">
      <c r="B359" s="690"/>
    </row>
    <row r="360" spans="2:2" x14ac:dyDescent="0.25">
      <c r="B360" s="690"/>
    </row>
    <row r="361" spans="2:2" x14ac:dyDescent="0.25">
      <c r="B361" s="690"/>
    </row>
    <row r="362" spans="2:2" x14ac:dyDescent="0.25">
      <c r="B362" s="690"/>
    </row>
    <row r="363" spans="2:2" x14ac:dyDescent="0.25">
      <c r="B363" s="690"/>
    </row>
    <row r="364" spans="2:2" x14ac:dyDescent="0.25">
      <c r="B364" s="690"/>
    </row>
    <row r="365" spans="2:2" x14ac:dyDescent="0.25">
      <c r="B365" s="690"/>
    </row>
    <row r="366" spans="2:2" x14ac:dyDescent="0.25">
      <c r="B366" s="690"/>
    </row>
    <row r="367" spans="2:2" x14ac:dyDescent="0.25">
      <c r="B367" s="690"/>
    </row>
    <row r="368" spans="2:2" x14ac:dyDescent="0.25">
      <c r="B368" s="690"/>
    </row>
    <row r="369" spans="2:2" x14ac:dyDescent="0.25">
      <c r="B369" s="690"/>
    </row>
    <row r="370" spans="2:2" x14ac:dyDescent="0.25">
      <c r="B370" s="690"/>
    </row>
    <row r="371" spans="2:2" x14ac:dyDescent="0.25">
      <c r="B371" s="690"/>
    </row>
    <row r="372" spans="2:2" x14ac:dyDescent="0.25">
      <c r="B372" s="690"/>
    </row>
    <row r="373" spans="2:2" x14ac:dyDescent="0.25">
      <c r="B373" s="690"/>
    </row>
    <row r="374" spans="2:2" x14ac:dyDescent="0.25">
      <c r="B374" s="690"/>
    </row>
    <row r="375" spans="2:2" x14ac:dyDescent="0.25">
      <c r="B375" s="690"/>
    </row>
    <row r="376" spans="2:2" x14ac:dyDescent="0.25">
      <c r="B376" s="690"/>
    </row>
    <row r="377" spans="2:2" x14ac:dyDescent="0.25">
      <c r="B377" s="690"/>
    </row>
    <row r="378" spans="2:2" x14ac:dyDescent="0.25">
      <c r="B378" s="690"/>
    </row>
    <row r="379" spans="2:2" x14ac:dyDescent="0.25">
      <c r="B379" s="690"/>
    </row>
    <row r="380" spans="2:2" x14ac:dyDescent="0.25">
      <c r="B380" s="690"/>
    </row>
    <row r="381" spans="2:2" x14ac:dyDescent="0.25">
      <c r="B381" s="690"/>
    </row>
    <row r="382" spans="2:2" x14ac:dyDescent="0.25">
      <c r="B382" s="690"/>
    </row>
    <row r="383" spans="2:2" x14ac:dyDescent="0.25">
      <c r="B383" s="690"/>
    </row>
    <row r="384" spans="2:2" x14ac:dyDescent="0.25">
      <c r="B384" s="690"/>
    </row>
    <row r="385" spans="2:2" x14ac:dyDescent="0.25">
      <c r="B385" s="690"/>
    </row>
    <row r="386" spans="2:2" x14ac:dyDescent="0.25">
      <c r="B386" s="690"/>
    </row>
    <row r="387" spans="2:2" x14ac:dyDescent="0.25">
      <c r="B387" s="690"/>
    </row>
    <row r="388" spans="2:2" x14ac:dyDescent="0.25">
      <c r="B388" s="690"/>
    </row>
    <row r="389" spans="2:2" x14ac:dyDescent="0.25">
      <c r="B389" s="690"/>
    </row>
    <row r="390" spans="2:2" x14ac:dyDescent="0.25">
      <c r="B390" s="690"/>
    </row>
    <row r="391" spans="2:2" x14ac:dyDescent="0.25">
      <c r="B391" s="690"/>
    </row>
    <row r="392" spans="2:2" x14ac:dyDescent="0.25">
      <c r="B392" s="690"/>
    </row>
    <row r="393" spans="2:2" x14ac:dyDescent="0.25">
      <c r="B393" s="690"/>
    </row>
    <row r="394" spans="2:2" x14ac:dyDescent="0.25">
      <c r="B394" s="690"/>
    </row>
    <row r="395" spans="2:2" x14ac:dyDescent="0.25">
      <c r="B395" s="690"/>
    </row>
    <row r="396" spans="2:2" x14ac:dyDescent="0.25">
      <c r="B396" s="690"/>
    </row>
    <row r="397" spans="2:2" x14ac:dyDescent="0.25">
      <c r="B397" s="690"/>
    </row>
    <row r="398" spans="2:2" x14ac:dyDescent="0.25">
      <c r="B398" s="690"/>
    </row>
    <row r="399" spans="2:2" x14ac:dyDescent="0.25">
      <c r="B399" s="690"/>
    </row>
    <row r="400" spans="2:2" x14ac:dyDescent="0.25">
      <c r="B400" s="690"/>
    </row>
    <row r="401" spans="2:2" x14ac:dyDescent="0.25">
      <c r="B401" s="690"/>
    </row>
    <row r="402" spans="2:2" x14ac:dyDescent="0.25">
      <c r="B402" s="690"/>
    </row>
    <row r="403" spans="2:2" x14ac:dyDescent="0.25">
      <c r="B403" s="690"/>
    </row>
    <row r="404" spans="2:2" x14ac:dyDescent="0.25">
      <c r="B404" s="690"/>
    </row>
    <row r="405" spans="2:2" x14ac:dyDescent="0.25">
      <c r="B405" s="690"/>
    </row>
    <row r="406" spans="2:2" x14ac:dyDescent="0.25">
      <c r="B406" s="690"/>
    </row>
    <row r="407" spans="2:2" x14ac:dyDescent="0.25">
      <c r="B407" s="690"/>
    </row>
    <row r="408" spans="2:2" x14ac:dyDescent="0.25">
      <c r="B408" s="690"/>
    </row>
    <row r="409" spans="2:2" x14ac:dyDescent="0.25">
      <c r="B409" s="690"/>
    </row>
    <row r="410" spans="2:2" x14ac:dyDescent="0.25">
      <c r="B410" s="690"/>
    </row>
    <row r="411" spans="2:2" x14ac:dyDescent="0.25">
      <c r="B411" s="690"/>
    </row>
    <row r="412" spans="2:2" x14ac:dyDescent="0.25">
      <c r="B412" s="690"/>
    </row>
    <row r="413" spans="2:2" x14ac:dyDescent="0.25">
      <c r="B413" s="690"/>
    </row>
    <row r="414" spans="2:2" x14ac:dyDescent="0.25">
      <c r="B414" s="690"/>
    </row>
    <row r="415" spans="2:2" x14ac:dyDescent="0.25">
      <c r="B415" s="690"/>
    </row>
    <row r="416" spans="2:2" x14ac:dyDescent="0.25">
      <c r="B416" s="690"/>
    </row>
    <row r="417" spans="2:2" x14ac:dyDescent="0.25">
      <c r="B417" s="690"/>
    </row>
    <row r="418" spans="2:2" x14ac:dyDescent="0.25">
      <c r="B418" s="690"/>
    </row>
    <row r="419" spans="2:2" x14ac:dyDescent="0.25">
      <c r="B419" s="690"/>
    </row>
    <row r="420" spans="2:2" x14ac:dyDescent="0.25">
      <c r="B420" s="690"/>
    </row>
    <row r="421" spans="2:2" x14ac:dyDescent="0.25">
      <c r="B421" s="690"/>
    </row>
    <row r="422" spans="2:2" x14ac:dyDescent="0.25">
      <c r="B422" s="690"/>
    </row>
    <row r="423" spans="2:2" x14ac:dyDescent="0.25">
      <c r="B423" s="690"/>
    </row>
    <row r="424" spans="2:2" x14ac:dyDescent="0.25">
      <c r="B424" s="690"/>
    </row>
    <row r="425" spans="2:2" x14ac:dyDescent="0.25">
      <c r="B425" s="690"/>
    </row>
    <row r="426" spans="2:2" x14ac:dyDescent="0.25">
      <c r="B426" s="690"/>
    </row>
    <row r="427" spans="2:2" x14ac:dyDescent="0.25">
      <c r="B427" s="690"/>
    </row>
    <row r="428" spans="2:2" x14ac:dyDescent="0.25">
      <c r="B428" s="690"/>
    </row>
    <row r="429" spans="2:2" x14ac:dyDescent="0.25">
      <c r="B429" s="690"/>
    </row>
    <row r="430" spans="2:2" x14ac:dyDescent="0.25">
      <c r="B430" s="690"/>
    </row>
    <row r="431" spans="2:2" x14ac:dyDescent="0.25">
      <c r="B431" s="690"/>
    </row>
    <row r="432" spans="2:2" x14ac:dyDescent="0.25">
      <c r="B432" s="690"/>
    </row>
    <row r="433" spans="2:2" x14ac:dyDescent="0.25">
      <c r="B433" s="690"/>
    </row>
    <row r="434" spans="2:2" x14ac:dyDescent="0.25">
      <c r="B434" s="690"/>
    </row>
    <row r="435" spans="2:2" x14ac:dyDescent="0.25">
      <c r="B435" s="690"/>
    </row>
    <row r="436" spans="2:2" x14ac:dyDescent="0.25">
      <c r="B436" s="690"/>
    </row>
    <row r="437" spans="2:2" x14ac:dyDescent="0.25">
      <c r="B437" s="690"/>
    </row>
    <row r="438" spans="2:2" x14ac:dyDescent="0.25">
      <c r="B438" s="690"/>
    </row>
    <row r="439" spans="2:2" x14ac:dyDescent="0.25">
      <c r="B439" s="690"/>
    </row>
    <row r="440" spans="2:2" x14ac:dyDescent="0.25">
      <c r="B440" s="690"/>
    </row>
    <row r="441" spans="2:2" x14ac:dyDescent="0.25">
      <c r="B441" s="690"/>
    </row>
    <row r="442" spans="2:2" x14ac:dyDescent="0.25">
      <c r="B442" s="690"/>
    </row>
    <row r="443" spans="2:2" x14ac:dyDescent="0.25">
      <c r="B443" s="690"/>
    </row>
    <row r="444" spans="2:2" x14ac:dyDescent="0.25">
      <c r="B444" s="690"/>
    </row>
    <row r="445" spans="2:2" x14ac:dyDescent="0.25">
      <c r="B445" s="690"/>
    </row>
    <row r="446" spans="2:2" x14ac:dyDescent="0.25">
      <c r="B446" s="690"/>
    </row>
    <row r="447" spans="2:2" x14ac:dyDescent="0.25">
      <c r="B447" s="690"/>
    </row>
    <row r="448" spans="2:2" x14ac:dyDescent="0.25">
      <c r="B448" s="690"/>
    </row>
    <row r="449" spans="2:2" x14ac:dyDescent="0.25">
      <c r="B449" s="690"/>
    </row>
    <row r="450" spans="2:2" x14ac:dyDescent="0.25">
      <c r="B450" s="690"/>
    </row>
    <row r="451" spans="2:2" x14ac:dyDescent="0.25">
      <c r="B451" s="690"/>
    </row>
    <row r="452" spans="2:2" x14ac:dyDescent="0.25">
      <c r="B452" s="690"/>
    </row>
    <row r="453" spans="2:2" x14ac:dyDescent="0.25">
      <c r="B453" s="690"/>
    </row>
    <row r="454" spans="2:2" x14ac:dyDescent="0.25">
      <c r="B454" s="690"/>
    </row>
    <row r="455" spans="2:2" x14ac:dyDescent="0.25">
      <c r="B455" s="690"/>
    </row>
    <row r="456" spans="2:2" x14ac:dyDescent="0.25">
      <c r="B456" s="690"/>
    </row>
    <row r="457" spans="2:2" x14ac:dyDescent="0.25">
      <c r="B457" s="690"/>
    </row>
    <row r="458" spans="2:2" x14ac:dyDescent="0.25">
      <c r="B458" s="690"/>
    </row>
    <row r="459" spans="2:2" x14ac:dyDescent="0.25">
      <c r="B459" s="690"/>
    </row>
    <row r="460" spans="2:2" x14ac:dyDescent="0.25">
      <c r="B460" s="690"/>
    </row>
    <row r="461" spans="2:2" x14ac:dyDescent="0.25">
      <c r="B461" s="690"/>
    </row>
    <row r="462" spans="2:2" x14ac:dyDescent="0.25">
      <c r="B462" s="690"/>
    </row>
    <row r="463" spans="2:2" x14ac:dyDescent="0.25">
      <c r="B463" s="690"/>
    </row>
    <row r="464" spans="2:2" x14ac:dyDescent="0.25">
      <c r="B464" s="690"/>
    </row>
    <row r="465" spans="2:2" x14ac:dyDescent="0.25">
      <c r="B465" s="690"/>
    </row>
    <row r="466" spans="2:2" x14ac:dyDescent="0.25">
      <c r="B466" s="690"/>
    </row>
    <row r="467" spans="2:2" x14ac:dyDescent="0.25">
      <c r="B467" s="690"/>
    </row>
    <row r="468" spans="2:2" x14ac:dyDescent="0.25">
      <c r="B468" s="690"/>
    </row>
    <row r="469" spans="2:2" x14ac:dyDescent="0.25">
      <c r="B469" s="690"/>
    </row>
    <row r="470" spans="2:2" x14ac:dyDescent="0.25">
      <c r="B470" s="690"/>
    </row>
    <row r="471" spans="2:2" x14ac:dyDescent="0.25">
      <c r="B471" s="690"/>
    </row>
    <row r="472" spans="2:2" x14ac:dyDescent="0.25">
      <c r="B472" s="690"/>
    </row>
    <row r="473" spans="2:2" x14ac:dyDescent="0.25">
      <c r="B473" s="690"/>
    </row>
    <row r="474" spans="2:2" x14ac:dyDescent="0.25">
      <c r="B474" s="690"/>
    </row>
    <row r="475" spans="2:2" x14ac:dyDescent="0.25">
      <c r="B475" s="690"/>
    </row>
    <row r="476" spans="2:2" x14ac:dyDescent="0.25">
      <c r="B476" s="690"/>
    </row>
    <row r="477" spans="2:2" x14ac:dyDescent="0.25">
      <c r="B477" s="690"/>
    </row>
    <row r="478" spans="2:2" x14ac:dyDescent="0.25">
      <c r="B478" s="690"/>
    </row>
    <row r="479" spans="2:2" x14ac:dyDescent="0.25">
      <c r="B479" s="690"/>
    </row>
    <row r="480" spans="2:2" x14ac:dyDescent="0.25">
      <c r="B480" s="690"/>
    </row>
    <row r="481" spans="2:2" x14ac:dyDescent="0.25">
      <c r="B481" s="690"/>
    </row>
    <row r="482" spans="2:2" x14ac:dyDescent="0.25">
      <c r="B482" s="690"/>
    </row>
    <row r="483" spans="2:2" x14ac:dyDescent="0.25">
      <c r="B483" s="690"/>
    </row>
    <row r="484" spans="2:2" x14ac:dyDescent="0.25">
      <c r="B484" s="690"/>
    </row>
    <row r="485" spans="2:2" x14ac:dyDescent="0.25">
      <c r="B485" s="690"/>
    </row>
    <row r="486" spans="2:2" x14ac:dyDescent="0.25">
      <c r="B486" s="690"/>
    </row>
    <row r="487" spans="2:2" x14ac:dyDescent="0.25">
      <c r="B487" s="690"/>
    </row>
    <row r="488" spans="2:2" x14ac:dyDescent="0.25">
      <c r="B488" s="690"/>
    </row>
    <row r="489" spans="2:2" x14ac:dyDescent="0.25">
      <c r="B489" s="690"/>
    </row>
    <row r="490" spans="2:2" x14ac:dyDescent="0.25">
      <c r="B490" s="690"/>
    </row>
    <row r="491" spans="2:2" x14ac:dyDescent="0.25">
      <c r="B491" s="690"/>
    </row>
    <row r="492" spans="2:2" x14ac:dyDescent="0.25">
      <c r="B492" s="690"/>
    </row>
    <row r="493" spans="2:2" x14ac:dyDescent="0.25">
      <c r="B493" s="690"/>
    </row>
    <row r="494" spans="2:2" x14ac:dyDescent="0.25">
      <c r="B494" s="690"/>
    </row>
    <row r="495" spans="2:2" x14ac:dyDescent="0.25">
      <c r="B495" s="690"/>
    </row>
    <row r="496" spans="2:2" x14ac:dyDescent="0.25">
      <c r="B496" s="690"/>
    </row>
    <row r="497" spans="2:2" x14ac:dyDescent="0.25">
      <c r="B497" s="690"/>
    </row>
    <row r="498" spans="2:2" x14ac:dyDescent="0.25">
      <c r="B498" s="690"/>
    </row>
    <row r="499" spans="2:2" x14ac:dyDescent="0.25">
      <c r="B499" s="690"/>
    </row>
    <row r="500" spans="2:2" x14ac:dyDescent="0.25">
      <c r="B500" s="690"/>
    </row>
    <row r="501" spans="2:2" x14ac:dyDescent="0.25">
      <c r="B501" s="690"/>
    </row>
    <row r="502" spans="2:2" x14ac:dyDescent="0.25">
      <c r="B502" s="690"/>
    </row>
    <row r="503" spans="2:2" x14ac:dyDescent="0.25">
      <c r="B503" s="690"/>
    </row>
    <row r="504" spans="2:2" x14ac:dyDescent="0.25">
      <c r="B504" s="690"/>
    </row>
    <row r="505" spans="2:2" x14ac:dyDescent="0.25">
      <c r="B505" s="690"/>
    </row>
    <row r="506" spans="2:2" x14ac:dyDescent="0.25">
      <c r="B506" s="690"/>
    </row>
    <row r="507" spans="2:2" x14ac:dyDescent="0.25">
      <c r="B507" s="690"/>
    </row>
    <row r="508" spans="2:2" x14ac:dyDescent="0.25">
      <c r="B508" s="690"/>
    </row>
    <row r="509" spans="2:2" x14ac:dyDescent="0.25">
      <c r="B509" s="690"/>
    </row>
    <row r="510" spans="2:2" x14ac:dyDescent="0.25">
      <c r="B510" s="690"/>
    </row>
    <row r="511" spans="2:2" x14ac:dyDescent="0.25">
      <c r="B511" s="690"/>
    </row>
    <row r="512" spans="2:2" x14ac:dyDescent="0.25">
      <c r="B512" s="690"/>
    </row>
    <row r="513" spans="2:2" x14ac:dyDescent="0.25">
      <c r="B513" s="690"/>
    </row>
    <row r="514" spans="2:2" x14ac:dyDescent="0.25">
      <c r="B514" s="690"/>
    </row>
    <row r="515" spans="2:2" x14ac:dyDescent="0.25">
      <c r="B515" s="690"/>
    </row>
    <row r="516" spans="2:2" x14ac:dyDescent="0.25">
      <c r="B516" s="690"/>
    </row>
    <row r="517" spans="2:2" x14ac:dyDescent="0.25">
      <c r="B517" s="690"/>
    </row>
    <row r="518" spans="2:2" x14ac:dyDescent="0.25">
      <c r="B518" s="690"/>
    </row>
    <row r="519" spans="2:2" x14ac:dyDescent="0.25">
      <c r="B519" s="690"/>
    </row>
    <row r="520" spans="2:2" x14ac:dyDescent="0.25">
      <c r="B520" s="690"/>
    </row>
    <row r="521" spans="2:2" x14ac:dyDescent="0.25">
      <c r="B521" s="690"/>
    </row>
    <row r="522" spans="2:2" x14ac:dyDescent="0.25">
      <c r="B522" s="690"/>
    </row>
    <row r="523" spans="2:2" x14ac:dyDescent="0.25">
      <c r="B523" s="690"/>
    </row>
    <row r="524" spans="2:2" x14ac:dyDescent="0.25">
      <c r="B524" s="690"/>
    </row>
    <row r="525" spans="2:2" x14ac:dyDescent="0.25">
      <c r="B525" s="690"/>
    </row>
    <row r="526" spans="2:2" x14ac:dyDescent="0.25">
      <c r="B526" s="690"/>
    </row>
    <row r="527" spans="2:2" x14ac:dyDescent="0.25">
      <c r="B527" s="690"/>
    </row>
    <row r="528" spans="2:2" x14ac:dyDescent="0.25">
      <c r="B528" s="690"/>
    </row>
    <row r="529" spans="2:2" x14ac:dyDescent="0.25">
      <c r="B529" s="690"/>
    </row>
    <row r="530" spans="2:2" x14ac:dyDescent="0.25">
      <c r="B530" s="690"/>
    </row>
    <row r="531" spans="2:2" x14ac:dyDescent="0.25">
      <c r="B531" s="690"/>
    </row>
    <row r="532" spans="2:2" x14ac:dyDescent="0.25">
      <c r="B532" s="690"/>
    </row>
    <row r="533" spans="2:2" x14ac:dyDescent="0.25">
      <c r="B533" s="690"/>
    </row>
    <row r="534" spans="2:2" x14ac:dyDescent="0.25">
      <c r="B534" s="690"/>
    </row>
    <row r="535" spans="2:2" x14ac:dyDescent="0.25">
      <c r="B535" s="690"/>
    </row>
    <row r="536" spans="2:2" x14ac:dyDescent="0.25">
      <c r="B536" s="690"/>
    </row>
    <row r="537" spans="2:2" x14ac:dyDescent="0.25">
      <c r="B537" s="690"/>
    </row>
    <row r="538" spans="2:2" x14ac:dyDescent="0.25">
      <c r="B538" s="690"/>
    </row>
    <row r="539" spans="2:2" x14ac:dyDescent="0.25">
      <c r="B539" s="690"/>
    </row>
    <row r="540" spans="2:2" x14ac:dyDescent="0.25">
      <c r="B540" s="690"/>
    </row>
    <row r="541" spans="2:2" x14ac:dyDescent="0.25">
      <c r="B541" s="690"/>
    </row>
    <row r="542" spans="2:2" x14ac:dyDescent="0.25">
      <c r="B542" s="690"/>
    </row>
    <row r="543" spans="2:2" x14ac:dyDescent="0.25">
      <c r="B543" s="690"/>
    </row>
    <row r="544" spans="2:2" x14ac:dyDescent="0.25">
      <c r="B544" s="690"/>
    </row>
    <row r="545" spans="2:2" x14ac:dyDescent="0.25">
      <c r="B545" s="690"/>
    </row>
    <row r="546" spans="2:2" x14ac:dyDescent="0.25">
      <c r="B546" s="690"/>
    </row>
    <row r="547" spans="2:2" x14ac:dyDescent="0.25">
      <c r="B547" s="690"/>
    </row>
    <row r="548" spans="2:2" x14ac:dyDescent="0.25">
      <c r="B548" s="690"/>
    </row>
    <row r="549" spans="2:2" x14ac:dyDescent="0.25">
      <c r="B549" s="690"/>
    </row>
    <row r="550" spans="2:2" x14ac:dyDescent="0.25">
      <c r="B550" s="690"/>
    </row>
    <row r="551" spans="2:2" x14ac:dyDescent="0.25">
      <c r="B551" s="690"/>
    </row>
    <row r="552" spans="2:2" x14ac:dyDescent="0.25">
      <c r="B552" s="690"/>
    </row>
    <row r="553" spans="2:2" x14ac:dyDescent="0.25">
      <c r="B553" s="690"/>
    </row>
    <row r="554" spans="2:2" x14ac:dyDescent="0.25">
      <c r="B554" s="690"/>
    </row>
    <row r="555" spans="2:2" x14ac:dyDescent="0.25">
      <c r="B555" s="690"/>
    </row>
    <row r="556" spans="2:2" x14ac:dyDescent="0.25">
      <c r="B556" s="690"/>
    </row>
    <row r="557" spans="2:2" x14ac:dyDescent="0.25">
      <c r="B557" s="690"/>
    </row>
    <row r="558" spans="2:2" x14ac:dyDescent="0.25">
      <c r="B558" s="690"/>
    </row>
    <row r="559" spans="2:2" x14ac:dyDescent="0.25">
      <c r="B559" s="690"/>
    </row>
    <row r="560" spans="2:2" x14ac:dyDescent="0.25">
      <c r="B560" s="690"/>
    </row>
    <row r="561" spans="2:2" x14ac:dyDescent="0.25">
      <c r="B561" s="690"/>
    </row>
    <row r="562" spans="2:2" x14ac:dyDescent="0.25">
      <c r="B562" s="690"/>
    </row>
    <row r="563" spans="2:2" x14ac:dyDescent="0.25">
      <c r="B563" s="690"/>
    </row>
    <row r="564" spans="2:2" x14ac:dyDescent="0.25">
      <c r="B564" s="690"/>
    </row>
    <row r="565" spans="2:2" x14ac:dyDescent="0.25">
      <c r="B565" s="690"/>
    </row>
    <row r="566" spans="2:2" x14ac:dyDescent="0.25">
      <c r="B566" s="690"/>
    </row>
    <row r="567" spans="2:2" x14ac:dyDescent="0.25">
      <c r="B567" s="690"/>
    </row>
    <row r="568" spans="2:2" x14ac:dyDescent="0.25">
      <c r="B568" s="690"/>
    </row>
    <row r="569" spans="2:2" x14ac:dyDescent="0.25">
      <c r="B569" s="690"/>
    </row>
    <row r="570" spans="2:2" x14ac:dyDescent="0.25">
      <c r="B570" s="690"/>
    </row>
    <row r="571" spans="2:2" x14ac:dyDescent="0.25">
      <c r="B571" s="690"/>
    </row>
    <row r="572" spans="2:2" x14ac:dyDescent="0.25">
      <c r="B572" s="690"/>
    </row>
    <row r="573" spans="2:2" x14ac:dyDescent="0.25">
      <c r="B573" s="690"/>
    </row>
    <row r="574" spans="2:2" x14ac:dyDescent="0.25">
      <c r="B574" s="690"/>
    </row>
    <row r="575" spans="2:2" x14ac:dyDescent="0.25">
      <c r="B575" s="690"/>
    </row>
    <row r="576" spans="2:2" x14ac:dyDescent="0.25">
      <c r="B576" s="690"/>
    </row>
    <row r="577" spans="2:2" x14ac:dyDescent="0.25">
      <c r="B577" s="690"/>
    </row>
    <row r="578" spans="2:2" x14ac:dyDescent="0.25">
      <c r="B578" s="690"/>
    </row>
    <row r="579" spans="2:2" x14ac:dyDescent="0.25">
      <c r="B579" s="690"/>
    </row>
    <row r="580" spans="2:2" x14ac:dyDescent="0.25">
      <c r="B580" s="690"/>
    </row>
    <row r="581" spans="2:2" x14ac:dyDescent="0.25">
      <c r="B581" s="690"/>
    </row>
    <row r="582" spans="2:2" x14ac:dyDescent="0.25">
      <c r="B582" s="690"/>
    </row>
    <row r="583" spans="2:2" x14ac:dyDescent="0.25">
      <c r="B583" s="690"/>
    </row>
    <row r="584" spans="2:2" x14ac:dyDescent="0.25">
      <c r="B584" s="690"/>
    </row>
    <row r="585" spans="2:2" x14ac:dyDescent="0.25">
      <c r="B585" s="690"/>
    </row>
    <row r="586" spans="2:2" x14ac:dyDescent="0.25">
      <c r="B586" s="690"/>
    </row>
    <row r="587" spans="2:2" x14ac:dyDescent="0.25">
      <c r="B587" s="690"/>
    </row>
    <row r="588" spans="2:2" x14ac:dyDescent="0.25">
      <c r="B588" s="690"/>
    </row>
    <row r="589" spans="2:2" x14ac:dyDescent="0.25">
      <c r="B589" s="690"/>
    </row>
    <row r="590" spans="2:2" x14ac:dyDescent="0.25">
      <c r="B590" s="690"/>
    </row>
    <row r="591" spans="2:2" x14ac:dyDescent="0.25">
      <c r="B591" s="690"/>
    </row>
    <row r="592" spans="2:2" x14ac:dyDescent="0.25">
      <c r="B592" s="690"/>
    </row>
    <row r="593" spans="2:2" x14ac:dyDescent="0.25">
      <c r="B593" s="690"/>
    </row>
    <row r="594" spans="2:2" x14ac:dyDescent="0.25">
      <c r="B594" s="690"/>
    </row>
    <row r="595" spans="2:2" x14ac:dyDescent="0.25">
      <c r="B595" s="690"/>
    </row>
    <row r="596" spans="2:2" x14ac:dyDescent="0.25">
      <c r="B596" s="690"/>
    </row>
    <row r="597" spans="2:2" x14ac:dyDescent="0.25">
      <c r="B597" s="690"/>
    </row>
    <row r="598" spans="2:2" x14ac:dyDescent="0.25">
      <c r="B598" s="690"/>
    </row>
    <row r="599" spans="2:2" x14ac:dyDescent="0.25">
      <c r="B599" s="690"/>
    </row>
    <row r="600" spans="2:2" x14ac:dyDescent="0.25">
      <c r="B600" s="690"/>
    </row>
    <row r="601" spans="2:2" x14ac:dyDescent="0.25">
      <c r="B601" s="690"/>
    </row>
    <row r="602" spans="2:2" x14ac:dyDescent="0.25">
      <c r="B602" s="690"/>
    </row>
    <row r="603" spans="2:2" x14ac:dyDescent="0.25">
      <c r="B603" s="690"/>
    </row>
    <row r="604" spans="2:2" x14ac:dyDescent="0.25">
      <c r="B604" s="690"/>
    </row>
    <row r="605" spans="2:2" x14ac:dyDescent="0.25">
      <c r="B605" s="690"/>
    </row>
    <row r="606" spans="2:2" x14ac:dyDescent="0.25">
      <c r="B606" s="690"/>
    </row>
    <row r="607" spans="2:2" x14ac:dyDescent="0.25">
      <c r="B607" s="690"/>
    </row>
    <row r="608" spans="2:2" x14ac:dyDescent="0.25">
      <c r="B608" s="690"/>
    </row>
    <row r="609" spans="2:2" x14ac:dyDescent="0.25">
      <c r="B609" s="690"/>
    </row>
    <row r="610" spans="2:2" x14ac:dyDescent="0.25">
      <c r="B610" s="690"/>
    </row>
    <row r="611" spans="2:2" x14ac:dyDescent="0.25">
      <c r="B611" s="690"/>
    </row>
    <row r="612" spans="2:2" x14ac:dyDescent="0.25">
      <c r="B612" s="690"/>
    </row>
    <row r="613" spans="2:2" x14ac:dyDescent="0.25">
      <c r="B613" s="690"/>
    </row>
    <row r="614" spans="2:2" x14ac:dyDescent="0.25">
      <c r="B614" s="690"/>
    </row>
    <row r="615" spans="2:2" x14ac:dyDescent="0.25">
      <c r="B615" s="690"/>
    </row>
    <row r="616" spans="2:2" x14ac:dyDescent="0.25">
      <c r="B616" s="690"/>
    </row>
    <row r="617" spans="2:2" x14ac:dyDescent="0.25">
      <c r="B617" s="690"/>
    </row>
    <row r="618" spans="2:2" x14ac:dyDescent="0.25">
      <c r="B618" s="690"/>
    </row>
    <row r="619" spans="2:2" x14ac:dyDescent="0.25">
      <c r="B619" s="690"/>
    </row>
    <row r="620" spans="2:2" x14ac:dyDescent="0.25">
      <c r="B620" s="690"/>
    </row>
    <row r="621" spans="2:2" x14ac:dyDescent="0.25">
      <c r="B621" s="690"/>
    </row>
    <row r="622" spans="2:2" x14ac:dyDescent="0.25">
      <c r="B622" s="690"/>
    </row>
    <row r="623" spans="2:2" x14ac:dyDescent="0.25">
      <c r="B623" s="690"/>
    </row>
    <row r="624" spans="2:2" x14ac:dyDescent="0.25">
      <c r="B624" s="690"/>
    </row>
    <row r="625" spans="2:2" x14ac:dyDescent="0.25">
      <c r="B625" s="690"/>
    </row>
    <row r="626" spans="2:2" x14ac:dyDescent="0.25">
      <c r="B626" s="690"/>
    </row>
    <row r="627" spans="2:2" x14ac:dyDescent="0.25">
      <c r="B627" s="690"/>
    </row>
    <row r="628" spans="2:2" x14ac:dyDescent="0.25">
      <c r="B628" s="690"/>
    </row>
    <row r="629" spans="2:2" x14ac:dyDescent="0.25">
      <c r="B629" s="690"/>
    </row>
    <row r="630" spans="2:2" x14ac:dyDescent="0.25">
      <c r="B630" s="690"/>
    </row>
    <row r="631" spans="2:2" x14ac:dyDescent="0.25">
      <c r="B631" s="690"/>
    </row>
    <row r="632" spans="2:2" x14ac:dyDescent="0.25">
      <c r="B632" s="690"/>
    </row>
    <row r="633" spans="2:2" x14ac:dyDescent="0.25">
      <c r="B633" s="690"/>
    </row>
    <row r="634" spans="2:2" x14ac:dyDescent="0.25">
      <c r="B634" s="690"/>
    </row>
    <row r="635" spans="2:2" x14ac:dyDescent="0.25">
      <c r="B635" s="690"/>
    </row>
    <row r="636" spans="2:2" x14ac:dyDescent="0.25">
      <c r="B636" s="690"/>
    </row>
    <row r="637" spans="2:2" x14ac:dyDescent="0.25">
      <c r="B637" s="690"/>
    </row>
    <row r="638" spans="2:2" x14ac:dyDescent="0.25">
      <c r="B638" s="690"/>
    </row>
    <row r="639" spans="2:2" x14ac:dyDescent="0.25">
      <c r="B639" s="690"/>
    </row>
    <row r="640" spans="2:2" x14ac:dyDescent="0.25">
      <c r="B640" s="690"/>
    </row>
    <row r="641" spans="2:2" x14ac:dyDescent="0.25">
      <c r="B641" s="690"/>
    </row>
    <row r="642" spans="2:2" x14ac:dyDescent="0.25">
      <c r="B642" s="690"/>
    </row>
    <row r="643" spans="2:2" x14ac:dyDescent="0.25">
      <c r="B643" s="690"/>
    </row>
    <row r="644" spans="2:2" x14ac:dyDescent="0.25">
      <c r="B644" s="690"/>
    </row>
    <row r="645" spans="2:2" x14ac:dyDescent="0.25">
      <c r="B645" s="690"/>
    </row>
    <row r="646" spans="2:2" x14ac:dyDescent="0.25">
      <c r="B646" s="690"/>
    </row>
    <row r="647" spans="2:2" x14ac:dyDescent="0.25">
      <c r="B647" s="690"/>
    </row>
    <row r="648" spans="2:2" x14ac:dyDescent="0.25">
      <c r="B648" s="690"/>
    </row>
    <row r="649" spans="2:2" x14ac:dyDescent="0.25">
      <c r="B649" s="690"/>
    </row>
    <row r="650" spans="2:2" x14ac:dyDescent="0.25">
      <c r="B650" s="690"/>
    </row>
    <row r="651" spans="2:2" x14ac:dyDescent="0.25">
      <c r="B651" s="690"/>
    </row>
    <row r="652" spans="2:2" x14ac:dyDescent="0.25">
      <c r="B652" s="690"/>
    </row>
    <row r="653" spans="2:2" x14ac:dyDescent="0.25">
      <c r="B653" s="690"/>
    </row>
    <row r="654" spans="2:2" x14ac:dyDescent="0.25">
      <c r="B654" s="690"/>
    </row>
    <row r="655" spans="2:2" x14ac:dyDescent="0.25">
      <c r="B655" s="690"/>
    </row>
    <row r="656" spans="2:2" x14ac:dyDescent="0.25">
      <c r="B656" s="690"/>
    </row>
    <row r="657" spans="2:2" x14ac:dyDescent="0.25">
      <c r="B657" s="690"/>
    </row>
    <row r="658" spans="2:2" x14ac:dyDescent="0.25">
      <c r="B658" s="690"/>
    </row>
    <row r="659" spans="2:2" x14ac:dyDescent="0.25">
      <c r="B659" s="690"/>
    </row>
    <row r="660" spans="2:2" x14ac:dyDescent="0.25">
      <c r="B660" s="690"/>
    </row>
    <row r="661" spans="2:2" x14ac:dyDescent="0.25">
      <c r="B661" s="690"/>
    </row>
    <row r="662" spans="2:2" x14ac:dyDescent="0.25">
      <c r="B662" s="690"/>
    </row>
    <row r="663" spans="2:2" x14ac:dyDescent="0.25">
      <c r="B663" s="690"/>
    </row>
    <row r="664" spans="2:2" x14ac:dyDescent="0.25">
      <c r="B664" s="690"/>
    </row>
    <row r="665" spans="2:2" x14ac:dyDescent="0.25">
      <c r="B665" s="690"/>
    </row>
    <row r="666" spans="2:2" x14ac:dyDescent="0.25">
      <c r="B666" s="690"/>
    </row>
    <row r="667" spans="2:2" x14ac:dyDescent="0.25">
      <c r="B667" s="690"/>
    </row>
    <row r="668" spans="2:2" x14ac:dyDescent="0.25">
      <c r="B668" s="690"/>
    </row>
    <row r="669" spans="2:2" x14ac:dyDescent="0.25">
      <c r="B669" s="690"/>
    </row>
    <row r="670" spans="2:2" x14ac:dyDescent="0.25">
      <c r="B670" s="690"/>
    </row>
    <row r="671" spans="2:2" x14ac:dyDescent="0.25">
      <c r="B671" s="690"/>
    </row>
    <row r="672" spans="2:2" x14ac:dyDescent="0.25">
      <c r="B672" s="690"/>
    </row>
    <row r="673" spans="2:2" x14ac:dyDescent="0.25">
      <c r="B673" s="690"/>
    </row>
    <row r="674" spans="2:2" x14ac:dyDescent="0.25">
      <c r="B674" s="690"/>
    </row>
    <row r="675" spans="2:2" x14ac:dyDescent="0.25">
      <c r="B675" s="690"/>
    </row>
    <row r="676" spans="2:2" x14ac:dyDescent="0.25">
      <c r="B676" s="690"/>
    </row>
    <row r="677" spans="2:2" x14ac:dyDescent="0.25">
      <c r="B677" s="690"/>
    </row>
    <row r="678" spans="2:2" x14ac:dyDescent="0.25">
      <c r="B678" s="690"/>
    </row>
    <row r="679" spans="2:2" x14ac:dyDescent="0.25">
      <c r="B679" s="690"/>
    </row>
    <row r="680" spans="2:2" x14ac:dyDescent="0.25">
      <c r="B680" s="690"/>
    </row>
    <row r="681" spans="2:2" x14ac:dyDescent="0.25">
      <c r="B681" s="690"/>
    </row>
    <row r="682" spans="2:2" x14ac:dyDescent="0.25">
      <c r="B682" s="690"/>
    </row>
    <row r="683" spans="2:2" x14ac:dyDescent="0.25">
      <c r="B683" s="690"/>
    </row>
    <row r="684" spans="2:2" x14ac:dyDescent="0.25">
      <c r="B684" s="690"/>
    </row>
    <row r="685" spans="2:2" x14ac:dyDescent="0.25">
      <c r="B685" s="690"/>
    </row>
    <row r="686" spans="2:2" x14ac:dyDescent="0.25">
      <c r="B686" s="690"/>
    </row>
    <row r="687" spans="2:2" x14ac:dyDescent="0.25">
      <c r="B687" s="690"/>
    </row>
    <row r="688" spans="2:2" x14ac:dyDescent="0.25">
      <c r="B688" s="690"/>
    </row>
    <row r="689" spans="2:2" x14ac:dyDescent="0.25">
      <c r="B689" s="690"/>
    </row>
    <row r="690" spans="2:2" x14ac:dyDescent="0.25">
      <c r="B690" s="690"/>
    </row>
    <row r="691" spans="2:2" x14ac:dyDescent="0.25">
      <c r="B691" s="690"/>
    </row>
    <row r="692" spans="2:2" x14ac:dyDescent="0.25">
      <c r="B692" s="690"/>
    </row>
    <row r="693" spans="2:2" x14ac:dyDescent="0.25">
      <c r="B693" s="690"/>
    </row>
    <row r="694" spans="2:2" x14ac:dyDescent="0.25">
      <c r="B694" s="690"/>
    </row>
    <row r="695" spans="2:2" x14ac:dyDescent="0.25">
      <c r="B695" s="690"/>
    </row>
    <row r="696" spans="2:2" x14ac:dyDescent="0.25">
      <c r="B696" s="690"/>
    </row>
    <row r="697" spans="2:2" x14ac:dyDescent="0.25">
      <c r="B697" s="690"/>
    </row>
    <row r="698" spans="2:2" x14ac:dyDescent="0.25">
      <c r="B698" s="690"/>
    </row>
    <row r="699" spans="2:2" x14ac:dyDescent="0.25">
      <c r="B699" s="690"/>
    </row>
    <row r="700" spans="2:2" x14ac:dyDescent="0.25">
      <c r="B700" s="690"/>
    </row>
    <row r="701" spans="2:2" x14ac:dyDescent="0.25">
      <c r="B701" s="690"/>
    </row>
    <row r="702" spans="2:2" x14ac:dyDescent="0.25">
      <c r="B702" s="690"/>
    </row>
    <row r="703" spans="2:2" x14ac:dyDescent="0.25">
      <c r="B703" s="690"/>
    </row>
    <row r="704" spans="2:2" x14ac:dyDescent="0.25">
      <c r="B704" s="690"/>
    </row>
    <row r="705" spans="2:2" x14ac:dyDescent="0.25">
      <c r="B705" s="690"/>
    </row>
    <row r="706" spans="2:2" x14ac:dyDescent="0.25">
      <c r="B706" s="690"/>
    </row>
    <row r="707" spans="2:2" x14ac:dyDescent="0.25">
      <c r="B707" s="690"/>
    </row>
    <row r="708" spans="2:2" x14ac:dyDescent="0.25">
      <c r="B708" s="690"/>
    </row>
    <row r="709" spans="2:2" x14ac:dyDescent="0.25">
      <c r="B709" s="690"/>
    </row>
    <row r="710" spans="2:2" x14ac:dyDescent="0.25">
      <c r="B710" s="690"/>
    </row>
    <row r="711" spans="2:2" x14ac:dyDescent="0.25">
      <c r="B711" s="690"/>
    </row>
    <row r="712" spans="2:2" x14ac:dyDescent="0.25">
      <c r="B712" s="690"/>
    </row>
    <row r="713" spans="2:2" x14ac:dyDescent="0.25">
      <c r="B713" s="690"/>
    </row>
    <row r="714" spans="2:2" x14ac:dyDescent="0.25">
      <c r="B714" s="690"/>
    </row>
    <row r="715" spans="2:2" x14ac:dyDescent="0.25">
      <c r="B715" s="690"/>
    </row>
    <row r="716" spans="2:2" x14ac:dyDescent="0.25">
      <c r="B716" s="690"/>
    </row>
    <row r="717" spans="2:2" x14ac:dyDescent="0.25">
      <c r="B717" s="690"/>
    </row>
    <row r="718" spans="2:2" x14ac:dyDescent="0.25">
      <c r="B718" s="690"/>
    </row>
    <row r="719" spans="2:2" x14ac:dyDescent="0.25">
      <c r="B719" s="690"/>
    </row>
    <row r="720" spans="2:2" x14ac:dyDescent="0.25">
      <c r="B720" s="690"/>
    </row>
    <row r="721" spans="2:2" x14ac:dyDescent="0.25">
      <c r="B721" s="690"/>
    </row>
    <row r="722" spans="2:2" x14ac:dyDescent="0.25">
      <c r="B722" s="690"/>
    </row>
    <row r="723" spans="2:2" x14ac:dyDescent="0.25">
      <c r="B723" s="690"/>
    </row>
    <row r="724" spans="2:2" x14ac:dyDescent="0.25">
      <c r="B724" s="690"/>
    </row>
    <row r="725" spans="2:2" x14ac:dyDescent="0.25">
      <c r="B725" s="690"/>
    </row>
    <row r="726" spans="2:2" x14ac:dyDescent="0.25">
      <c r="B726" s="690"/>
    </row>
    <row r="727" spans="2:2" x14ac:dyDescent="0.25">
      <c r="B727" s="690"/>
    </row>
    <row r="728" spans="2:2" x14ac:dyDescent="0.25">
      <c r="B728" s="690"/>
    </row>
    <row r="729" spans="2:2" x14ac:dyDescent="0.25">
      <c r="B729" s="690"/>
    </row>
    <row r="730" spans="2:2" x14ac:dyDescent="0.25">
      <c r="B730" s="690"/>
    </row>
    <row r="731" spans="2:2" x14ac:dyDescent="0.25">
      <c r="B731" s="690"/>
    </row>
    <row r="732" spans="2:2" x14ac:dyDescent="0.25">
      <c r="B732" s="690"/>
    </row>
    <row r="733" spans="2:2" x14ac:dyDescent="0.25">
      <c r="B733" s="690"/>
    </row>
    <row r="734" spans="2:2" x14ac:dyDescent="0.25">
      <c r="B734" s="690"/>
    </row>
    <row r="735" spans="2:2" x14ac:dyDescent="0.25">
      <c r="B735" s="690"/>
    </row>
    <row r="736" spans="2:2" x14ac:dyDescent="0.25">
      <c r="B736" s="690"/>
    </row>
    <row r="737" spans="2:2" x14ac:dyDescent="0.25">
      <c r="B737" s="690"/>
    </row>
    <row r="738" spans="2:2" x14ac:dyDescent="0.25">
      <c r="B738" s="690"/>
    </row>
    <row r="739" spans="2:2" x14ac:dyDescent="0.25">
      <c r="B739" s="690"/>
    </row>
    <row r="740" spans="2:2" x14ac:dyDescent="0.25">
      <c r="B740" s="690"/>
    </row>
    <row r="741" spans="2:2" x14ac:dyDescent="0.25">
      <c r="B741" s="690"/>
    </row>
    <row r="742" spans="2:2" x14ac:dyDescent="0.25">
      <c r="B742" s="690"/>
    </row>
    <row r="743" spans="2:2" x14ac:dyDescent="0.25">
      <c r="B743" s="690"/>
    </row>
    <row r="744" spans="2:2" x14ac:dyDescent="0.25">
      <c r="B744" s="690"/>
    </row>
    <row r="745" spans="2:2" x14ac:dyDescent="0.25">
      <c r="B745" s="690"/>
    </row>
    <row r="746" spans="2:2" x14ac:dyDescent="0.25">
      <c r="B746" s="690"/>
    </row>
    <row r="747" spans="2:2" x14ac:dyDescent="0.25">
      <c r="B747" s="690"/>
    </row>
    <row r="748" spans="2:2" x14ac:dyDescent="0.25">
      <c r="B748" s="690"/>
    </row>
    <row r="749" spans="2:2" x14ac:dyDescent="0.25">
      <c r="B749" s="690"/>
    </row>
    <row r="750" spans="2:2" x14ac:dyDescent="0.25">
      <c r="B750" s="690"/>
    </row>
    <row r="751" spans="2:2" x14ac:dyDescent="0.25">
      <c r="B751" s="690"/>
    </row>
    <row r="752" spans="2:2" x14ac:dyDescent="0.25">
      <c r="B752" s="690"/>
    </row>
    <row r="753" spans="2:2" x14ac:dyDescent="0.25">
      <c r="B753" s="690"/>
    </row>
    <row r="754" spans="2:2" x14ac:dyDescent="0.25">
      <c r="B754" s="690"/>
    </row>
    <row r="755" spans="2:2" x14ac:dyDescent="0.25">
      <c r="B755" s="690"/>
    </row>
    <row r="756" spans="2:2" x14ac:dyDescent="0.25">
      <c r="B756" s="690"/>
    </row>
    <row r="757" spans="2:2" x14ac:dyDescent="0.25">
      <c r="B757" s="690"/>
    </row>
    <row r="758" spans="2:2" x14ac:dyDescent="0.25">
      <c r="B758" s="690"/>
    </row>
    <row r="759" spans="2:2" x14ac:dyDescent="0.25">
      <c r="B759" s="690"/>
    </row>
    <row r="760" spans="2:2" x14ac:dyDescent="0.25">
      <c r="B760" s="690"/>
    </row>
    <row r="761" spans="2:2" x14ac:dyDescent="0.25">
      <c r="B761" s="690"/>
    </row>
    <row r="762" spans="2:2" x14ac:dyDescent="0.25">
      <c r="B762" s="690"/>
    </row>
    <row r="763" spans="2:2" x14ac:dyDescent="0.25">
      <c r="B763" s="690"/>
    </row>
    <row r="764" spans="2:2" x14ac:dyDescent="0.25">
      <c r="B764" s="690"/>
    </row>
    <row r="765" spans="2:2" x14ac:dyDescent="0.25">
      <c r="B765" s="690"/>
    </row>
    <row r="766" spans="2:2" x14ac:dyDescent="0.25">
      <c r="B766" s="690"/>
    </row>
    <row r="767" spans="2:2" x14ac:dyDescent="0.25">
      <c r="B767" s="690"/>
    </row>
    <row r="768" spans="2:2" x14ac:dyDescent="0.25">
      <c r="B768" s="690"/>
    </row>
    <row r="769" spans="2:2" x14ac:dyDescent="0.25">
      <c r="B769" s="690"/>
    </row>
    <row r="770" spans="2:2" x14ac:dyDescent="0.25">
      <c r="B770" s="690"/>
    </row>
    <row r="771" spans="2:2" x14ac:dyDescent="0.25">
      <c r="B771" s="690"/>
    </row>
    <row r="772" spans="2:2" x14ac:dyDescent="0.25">
      <c r="B772" s="690"/>
    </row>
    <row r="773" spans="2:2" x14ac:dyDescent="0.25">
      <c r="B773" s="690"/>
    </row>
    <row r="774" spans="2:2" x14ac:dyDescent="0.25">
      <c r="B774" s="690"/>
    </row>
    <row r="775" spans="2:2" x14ac:dyDescent="0.25">
      <c r="B775" s="690"/>
    </row>
    <row r="776" spans="2:2" x14ac:dyDescent="0.25">
      <c r="B776" s="690"/>
    </row>
    <row r="777" spans="2:2" x14ac:dyDescent="0.25">
      <c r="B777" s="690"/>
    </row>
    <row r="778" spans="2:2" x14ac:dyDescent="0.25">
      <c r="B778" s="690"/>
    </row>
    <row r="779" spans="2:2" x14ac:dyDescent="0.25">
      <c r="B779" s="690"/>
    </row>
    <row r="780" spans="2:2" x14ac:dyDescent="0.25">
      <c r="B780" s="690"/>
    </row>
    <row r="781" spans="2:2" x14ac:dyDescent="0.25">
      <c r="B781" s="690"/>
    </row>
    <row r="782" spans="2:2" x14ac:dyDescent="0.25">
      <c r="B782" s="690"/>
    </row>
    <row r="783" spans="2:2" x14ac:dyDescent="0.25">
      <c r="B783" s="690"/>
    </row>
    <row r="784" spans="2:2" x14ac:dyDescent="0.25">
      <c r="B784" s="690"/>
    </row>
    <row r="785" spans="2:2" x14ac:dyDescent="0.25">
      <c r="B785" s="690"/>
    </row>
    <row r="786" spans="2:2" x14ac:dyDescent="0.25">
      <c r="B786" s="690"/>
    </row>
    <row r="787" spans="2:2" x14ac:dyDescent="0.25">
      <c r="B787" s="690"/>
    </row>
    <row r="788" spans="2:2" x14ac:dyDescent="0.25">
      <c r="B788" s="690"/>
    </row>
    <row r="789" spans="2:2" x14ac:dyDescent="0.25">
      <c r="B789" s="690"/>
    </row>
    <row r="790" spans="2:2" x14ac:dyDescent="0.25">
      <c r="B790" s="690"/>
    </row>
    <row r="791" spans="2:2" x14ac:dyDescent="0.25">
      <c r="B791" s="690"/>
    </row>
    <row r="792" spans="2:2" x14ac:dyDescent="0.25">
      <c r="B792" s="690"/>
    </row>
    <row r="793" spans="2:2" x14ac:dyDescent="0.25">
      <c r="B793" s="690"/>
    </row>
    <row r="794" spans="2:2" x14ac:dyDescent="0.25">
      <c r="B794" s="690"/>
    </row>
    <row r="795" spans="2:2" x14ac:dyDescent="0.25">
      <c r="B795" s="690"/>
    </row>
    <row r="796" spans="2:2" x14ac:dyDescent="0.25">
      <c r="B796" s="690"/>
    </row>
    <row r="797" spans="2:2" x14ac:dyDescent="0.25">
      <c r="B797" s="690"/>
    </row>
    <row r="798" spans="2:2" x14ac:dyDescent="0.25">
      <c r="B798" s="690"/>
    </row>
    <row r="799" spans="2:2" x14ac:dyDescent="0.25">
      <c r="B799" s="690"/>
    </row>
    <row r="800" spans="2:2" x14ac:dyDescent="0.25">
      <c r="B800" s="690"/>
    </row>
    <row r="801" spans="2:2" x14ac:dyDescent="0.25">
      <c r="B801" s="690"/>
    </row>
    <row r="802" spans="2:2" x14ac:dyDescent="0.25">
      <c r="B802" s="690"/>
    </row>
    <row r="803" spans="2:2" x14ac:dyDescent="0.25">
      <c r="B803" s="690"/>
    </row>
    <row r="804" spans="2:2" x14ac:dyDescent="0.25">
      <c r="B804" s="690"/>
    </row>
    <row r="805" spans="2:2" x14ac:dyDescent="0.25">
      <c r="B805" s="690"/>
    </row>
    <row r="806" spans="2:2" x14ac:dyDescent="0.25">
      <c r="B806" s="690"/>
    </row>
    <row r="807" spans="2:2" x14ac:dyDescent="0.25">
      <c r="B807" s="690"/>
    </row>
    <row r="808" spans="2:2" x14ac:dyDescent="0.25">
      <c r="B808" s="690"/>
    </row>
    <row r="809" spans="2:2" x14ac:dyDescent="0.25">
      <c r="B809" s="690"/>
    </row>
    <row r="810" spans="2:2" x14ac:dyDescent="0.25">
      <c r="B810" s="690"/>
    </row>
    <row r="811" spans="2:2" x14ac:dyDescent="0.25">
      <c r="B811" s="690"/>
    </row>
    <row r="812" spans="2:2" x14ac:dyDescent="0.25">
      <c r="B812" s="690"/>
    </row>
    <row r="813" spans="2:2" x14ac:dyDescent="0.25">
      <c r="B813" s="690"/>
    </row>
    <row r="814" spans="2:2" x14ac:dyDescent="0.25">
      <c r="B814" s="690"/>
    </row>
    <row r="815" spans="2:2" x14ac:dyDescent="0.25">
      <c r="B815" s="690"/>
    </row>
    <row r="816" spans="2:2" x14ac:dyDescent="0.25">
      <c r="B816" s="690"/>
    </row>
    <row r="817" spans="2:2" x14ac:dyDescent="0.25">
      <c r="B817" s="690"/>
    </row>
    <row r="818" spans="2:2" x14ac:dyDescent="0.25">
      <c r="B818" s="690"/>
    </row>
    <row r="819" spans="2:2" x14ac:dyDescent="0.25">
      <c r="B819" s="690"/>
    </row>
    <row r="820" spans="2:2" x14ac:dyDescent="0.25">
      <c r="B820" s="690"/>
    </row>
    <row r="821" spans="2:2" x14ac:dyDescent="0.25">
      <c r="B821" s="690"/>
    </row>
    <row r="822" spans="2:2" x14ac:dyDescent="0.25">
      <c r="B822" s="690"/>
    </row>
    <row r="823" spans="2:2" x14ac:dyDescent="0.25">
      <c r="B823" s="690"/>
    </row>
    <row r="824" spans="2:2" x14ac:dyDescent="0.25">
      <c r="B824" s="690"/>
    </row>
    <row r="825" spans="2:2" x14ac:dyDescent="0.25">
      <c r="B825" s="690"/>
    </row>
    <row r="826" spans="2:2" x14ac:dyDescent="0.25">
      <c r="B826" s="690"/>
    </row>
    <row r="827" spans="2:2" x14ac:dyDescent="0.25">
      <c r="B827" s="690"/>
    </row>
    <row r="828" spans="2:2" x14ac:dyDescent="0.25">
      <c r="B828" s="690"/>
    </row>
    <row r="829" spans="2:2" x14ac:dyDescent="0.25">
      <c r="B829" s="690"/>
    </row>
    <row r="830" spans="2:2" x14ac:dyDescent="0.25">
      <c r="B830" s="690"/>
    </row>
    <row r="831" spans="2:2" x14ac:dyDescent="0.25">
      <c r="B831" s="690"/>
    </row>
    <row r="832" spans="2:2" x14ac:dyDescent="0.25">
      <c r="B832" s="690"/>
    </row>
    <row r="833" spans="2:2" x14ac:dyDescent="0.25">
      <c r="B833" s="690"/>
    </row>
    <row r="834" spans="2:2" x14ac:dyDescent="0.25">
      <c r="B834" s="690"/>
    </row>
    <row r="835" spans="2:2" x14ac:dyDescent="0.25">
      <c r="B835" s="690"/>
    </row>
    <row r="836" spans="2:2" x14ac:dyDescent="0.25">
      <c r="B836" s="690"/>
    </row>
    <row r="837" spans="2:2" x14ac:dyDescent="0.25">
      <c r="B837" s="690"/>
    </row>
    <row r="838" spans="2:2" x14ac:dyDescent="0.25">
      <c r="B838" s="690"/>
    </row>
    <row r="839" spans="2:2" x14ac:dyDescent="0.25">
      <c r="B839" s="690"/>
    </row>
    <row r="840" spans="2:2" x14ac:dyDescent="0.25">
      <c r="B840" s="690"/>
    </row>
    <row r="841" spans="2:2" x14ac:dyDescent="0.25">
      <c r="B841" s="690"/>
    </row>
    <row r="842" spans="2:2" x14ac:dyDescent="0.25">
      <c r="B842" s="690"/>
    </row>
    <row r="843" spans="2:2" x14ac:dyDescent="0.25">
      <c r="B843" s="690"/>
    </row>
    <row r="844" spans="2:2" x14ac:dyDescent="0.25">
      <c r="B844" s="690"/>
    </row>
    <row r="845" spans="2:2" x14ac:dyDescent="0.25">
      <c r="B845" s="690"/>
    </row>
    <row r="846" spans="2:2" x14ac:dyDescent="0.25">
      <c r="B846" s="690"/>
    </row>
    <row r="847" spans="2:2" x14ac:dyDescent="0.25">
      <c r="B847" s="690"/>
    </row>
    <row r="848" spans="2:2" x14ac:dyDescent="0.25">
      <c r="B848" s="690"/>
    </row>
    <row r="849" spans="2:2" x14ac:dyDescent="0.25">
      <c r="B849" s="690"/>
    </row>
    <row r="850" spans="2:2" x14ac:dyDescent="0.25">
      <c r="B850" s="690"/>
    </row>
    <row r="851" spans="2:2" x14ac:dyDescent="0.25">
      <c r="B851" s="690"/>
    </row>
    <row r="852" spans="2:2" x14ac:dyDescent="0.25">
      <c r="B852" s="690"/>
    </row>
    <row r="853" spans="2:2" x14ac:dyDescent="0.25">
      <c r="B853" s="690"/>
    </row>
    <row r="854" spans="2:2" x14ac:dyDescent="0.25">
      <c r="B854" s="690"/>
    </row>
    <row r="855" spans="2:2" x14ac:dyDescent="0.25">
      <c r="B855" s="690"/>
    </row>
    <row r="856" spans="2:2" x14ac:dyDescent="0.25">
      <c r="B856" s="690"/>
    </row>
    <row r="857" spans="2:2" x14ac:dyDescent="0.25">
      <c r="B857" s="690"/>
    </row>
    <row r="858" spans="2:2" x14ac:dyDescent="0.25">
      <c r="B858" s="690"/>
    </row>
    <row r="859" spans="2:2" x14ac:dyDescent="0.25">
      <c r="B859" s="690"/>
    </row>
    <row r="860" spans="2:2" x14ac:dyDescent="0.25">
      <c r="B860" s="690"/>
    </row>
    <row r="861" spans="2:2" x14ac:dyDescent="0.25">
      <c r="B861" s="690"/>
    </row>
    <row r="862" spans="2:2" x14ac:dyDescent="0.25">
      <c r="B862" s="690"/>
    </row>
    <row r="863" spans="2:2" x14ac:dyDescent="0.25">
      <c r="B863" s="690"/>
    </row>
    <row r="864" spans="2:2" x14ac:dyDescent="0.25">
      <c r="B864" s="690"/>
    </row>
    <row r="865" spans="2:2" x14ac:dyDescent="0.25">
      <c r="B865" s="690"/>
    </row>
    <row r="866" spans="2:2" x14ac:dyDescent="0.25">
      <c r="B866" s="690"/>
    </row>
    <row r="867" spans="2:2" x14ac:dyDescent="0.25">
      <c r="B867" s="690"/>
    </row>
    <row r="868" spans="2:2" x14ac:dyDescent="0.25">
      <c r="B868" s="690"/>
    </row>
    <row r="869" spans="2:2" x14ac:dyDescent="0.25">
      <c r="B869" s="690"/>
    </row>
    <row r="870" spans="2:2" x14ac:dyDescent="0.25">
      <c r="B870" s="690"/>
    </row>
    <row r="871" spans="2:2" x14ac:dyDescent="0.25">
      <c r="B871" s="690"/>
    </row>
    <row r="872" spans="2:2" x14ac:dyDescent="0.25">
      <c r="B872" s="690"/>
    </row>
    <row r="873" spans="2:2" x14ac:dyDescent="0.25">
      <c r="B873" s="690"/>
    </row>
    <row r="874" spans="2:2" x14ac:dyDescent="0.25">
      <c r="B874" s="690"/>
    </row>
    <row r="875" spans="2:2" x14ac:dyDescent="0.25">
      <c r="B875" s="690"/>
    </row>
    <row r="876" spans="2:2" x14ac:dyDescent="0.25">
      <c r="B876" s="690"/>
    </row>
    <row r="877" spans="2:2" x14ac:dyDescent="0.25">
      <c r="B877" s="690"/>
    </row>
    <row r="878" spans="2:2" x14ac:dyDescent="0.25">
      <c r="B878" s="690"/>
    </row>
    <row r="879" spans="2:2" x14ac:dyDescent="0.25">
      <c r="B879" s="690"/>
    </row>
    <row r="880" spans="2:2" x14ac:dyDescent="0.25">
      <c r="B880" s="690"/>
    </row>
    <row r="881" spans="2:2" x14ac:dyDescent="0.25">
      <c r="B881" s="690"/>
    </row>
    <row r="882" spans="2:2" x14ac:dyDescent="0.25">
      <c r="B882" s="690"/>
    </row>
    <row r="883" spans="2:2" x14ac:dyDescent="0.25">
      <c r="B883" s="690"/>
    </row>
    <row r="884" spans="2:2" x14ac:dyDescent="0.25">
      <c r="B884" s="690"/>
    </row>
    <row r="885" spans="2:2" x14ac:dyDescent="0.25">
      <c r="B885" s="690"/>
    </row>
    <row r="886" spans="2:2" x14ac:dyDescent="0.25">
      <c r="B886" s="690"/>
    </row>
    <row r="887" spans="2:2" x14ac:dyDescent="0.25">
      <c r="B887" s="690"/>
    </row>
    <row r="888" spans="2:2" x14ac:dyDescent="0.25">
      <c r="B888" s="690"/>
    </row>
    <row r="889" spans="2:2" x14ac:dyDescent="0.25">
      <c r="B889" s="690"/>
    </row>
    <row r="890" spans="2:2" x14ac:dyDescent="0.25">
      <c r="B890" s="690"/>
    </row>
    <row r="891" spans="2:2" x14ac:dyDescent="0.25">
      <c r="B891" s="690"/>
    </row>
    <row r="892" spans="2:2" x14ac:dyDescent="0.25">
      <c r="B892" s="690"/>
    </row>
    <row r="893" spans="2:2" x14ac:dyDescent="0.25">
      <c r="B893" s="690"/>
    </row>
    <row r="894" spans="2:2" x14ac:dyDescent="0.25">
      <c r="B894" s="690"/>
    </row>
    <row r="895" spans="2:2" x14ac:dyDescent="0.25">
      <c r="B895" s="690"/>
    </row>
    <row r="896" spans="2:2" x14ac:dyDescent="0.25">
      <c r="B896" s="690"/>
    </row>
    <row r="897" spans="2:2" x14ac:dyDescent="0.25">
      <c r="B897" s="690"/>
    </row>
    <row r="898" spans="2:2" x14ac:dyDescent="0.25">
      <c r="B898" s="690"/>
    </row>
    <row r="899" spans="2:2" x14ac:dyDescent="0.25">
      <c r="B899" s="690"/>
    </row>
    <row r="900" spans="2:2" x14ac:dyDescent="0.25">
      <c r="B900" s="690"/>
    </row>
    <row r="901" spans="2:2" x14ac:dyDescent="0.25">
      <c r="B901" s="690"/>
    </row>
    <row r="902" spans="2:2" x14ac:dyDescent="0.25">
      <c r="B902" s="690"/>
    </row>
    <row r="903" spans="2:2" x14ac:dyDescent="0.25">
      <c r="B903" s="690"/>
    </row>
    <row r="904" spans="2:2" x14ac:dyDescent="0.25">
      <c r="B904" s="690"/>
    </row>
    <row r="905" spans="2:2" x14ac:dyDescent="0.25">
      <c r="B905" s="690"/>
    </row>
    <row r="906" spans="2:2" x14ac:dyDescent="0.25">
      <c r="B906" s="690"/>
    </row>
    <row r="907" spans="2:2" x14ac:dyDescent="0.25">
      <c r="B907" s="690"/>
    </row>
    <row r="908" spans="2:2" x14ac:dyDescent="0.25">
      <c r="B908" s="690"/>
    </row>
    <row r="909" spans="2:2" x14ac:dyDescent="0.25">
      <c r="B909" s="690"/>
    </row>
    <row r="910" spans="2:2" x14ac:dyDescent="0.25">
      <c r="B910" s="690"/>
    </row>
    <row r="911" spans="2:2" x14ac:dyDescent="0.25">
      <c r="B911" s="690"/>
    </row>
    <row r="912" spans="2:2" x14ac:dyDescent="0.25">
      <c r="B912" s="690"/>
    </row>
    <row r="913" spans="2:2" x14ac:dyDescent="0.25">
      <c r="B913" s="690"/>
    </row>
    <row r="914" spans="2:2" x14ac:dyDescent="0.25">
      <c r="B914" s="690"/>
    </row>
    <row r="915" spans="2:2" x14ac:dyDescent="0.25">
      <c r="B915" s="690"/>
    </row>
    <row r="916" spans="2:2" x14ac:dyDescent="0.25">
      <c r="B916" s="690"/>
    </row>
    <row r="917" spans="2:2" x14ac:dyDescent="0.25">
      <c r="B917" s="690"/>
    </row>
    <row r="918" spans="2:2" x14ac:dyDescent="0.25">
      <c r="B918" s="690"/>
    </row>
    <row r="919" spans="2:2" x14ac:dyDescent="0.25">
      <c r="B919" s="690"/>
    </row>
    <row r="920" spans="2:2" x14ac:dyDescent="0.25">
      <c r="B920" s="690"/>
    </row>
    <row r="921" spans="2:2" x14ac:dyDescent="0.25">
      <c r="B921" s="690"/>
    </row>
    <row r="922" spans="2:2" x14ac:dyDescent="0.25">
      <c r="B922" s="690"/>
    </row>
    <row r="923" spans="2:2" x14ac:dyDescent="0.25">
      <c r="B923" s="690"/>
    </row>
    <row r="924" spans="2:2" x14ac:dyDescent="0.25">
      <c r="B924" s="690"/>
    </row>
    <row r="925" spans="2:2" x14ac:dyDescent="0.25">
      <c r="B925" s="690"/>
    </row>
    <row r="926" spans="2:2" x14ac:dyDescent="0.25">
      <c r="B926" s="690"/>
    </row>
    <row r="927" spans="2:2" x14ac:dyDescent="0.25">
      <c r="B927" s="690"/>
    </row>
    <row r="928" spans="2:2" x14ac:dyDescent="0.25">
      <c r="B928" s="690"/>
    </row>
    <row r="929" spans="2:2" x14ac:dyDescent="0.25">
      <c r="B929" s="690"/>
    </row>
    <row r="930" spans="2:2" x14ac:dyDescent="0.25">
      <c r="B930" s="690"/>
    </row>
    <row r="931" spans="2:2" x14ac:dyDescent="0.25">
      <c r="B931" s="690"/>
    </row>
    <row r="932" spans="2:2" x14ac:dyDescent="0.25">
      <c r="B932" s="690"/>
    </row>
    <row r="933" spans="2:2" x14ac:dyDescent="0.25">
      <c r="B933" s="690"/>
    </row>
    <row r="934" spans="2:2" x14ac:dyDescent="0.25">
      <c r="B934" s="690"/>
    </row>
    <row r="935" spans="2:2" x14ac:dyDescent="0.25">
      <c r="B935" s="690"/>
    </row>
    <row r="936" spans="2:2" x14ac:dyDescent="0.25">
      <c r="B936" s="690"/>
    </row>
    <row r="937" spans="2:2" x14ac:dyDescent="0.25">
      <c r="B937" s="690"/>
    </row>
    <row r="938" spans="2:2" x14ac:dyDescent="0.25">
      <c r="B938" s="690"/>
    </row>
    <row r="939" spans="2:2" x14ac:dyDescent="0.25">
      <c r="B939" s="690"/>
    </row>
    <row r="940" spans="2:2" x14ac:dyDescent="0.25">
      <c r="B940" s="690"/>
    </row>
    <row r="941" spans="2:2" x14ac:dyDescent="0.25">
      <c r="B941" s="690"/>
    </row>
    <row r="942" spans="2:2" x14ac:dyDescent="0.25">
      <c r="B942" s="690"/>
    </row>
    <row r="943" spans="2:2" x14ac:dyDescent="0.25">
      <c r="B943" s="690"/>
    </row>
    <row r="944" spans="2:2" x14ac:dyDescent="0.25">
      <c r="B944" s="690"/>
    </row>
    <row r="945" spans="2:2" x14ac:dyDescent="0.25">
      <c r="B945" s="690"/>
    </row>
    <row r="946" spans="2:2" x14ac:dyDescent="0.25">
      <c r="B946" s="690"/>
    </row>
    <row r="947" spans="2:2" x14ac:dyDescent="0.25">
      <c r="B947" s="690"/>
    </row>
    <row r="948" spans="2:2" x14ac:dyDescent="0.25">
      <c r="B948" s="690"/>
    </row>
    <row r="949" spans="2:2" x14ac:dyDescent="0.25">
      <c r="B949" s="690"/>
    </row>
    <row r="950" spans="2:2" x14ac:dyDescent="0.25">
      <c r="B950" s="690"/>
    </row>
    <row r="951" spans="2:2" x14ac:dyDescent="0.25">
      <c r="B951" s="690"/>
    </row>
    <row r="952" spans="2:2" x14ac:dyDescent="0.25">
      <c r="B952" s="690"/>
    </row>
    <row r="953" spans="2:2" x14ac:dyDescent="0.25">
      <c r="B953" s="690"/>
    </row>
    <row r="954" spans="2:2" x14ac:dyDescent="0.25">
      <c r="B954" s="690"/>
    </row>
    <row r="955" spans="2:2" x14ac:dyDescent="0.25">
      <c r="B955" s="690"/>
    </row>
    <row r="956" spans="2:2" x14ac:dyDescent="0.25">
      <c r="B956" s="690"/>
    </row>
    <row r="957" spans="2:2" x14ac:dyDescent="0.25">
      <c r="B957" s="690"/>
    </row>
    <row r="958" spans="2:2" x14ac:dyDescent="0.25">
      <c r="B958" s="690"/>
    </row>
    <row r="959" spans="2:2" x14ac:dyDescent="0.25">
      <c r="B959" s="690"/>
    </row>
    <row r="960" spans="2:2" x14ac:dyDescent="0.25">
      <c r="B960" s="690"/>
    </row>
    <row r="961" spans="2:2" x14ac:dyDescent="0.25">
      <c r="B961" s="690"/>
    </row>
    <row r="962" spans="2:2" x14ac:dyDescent="0.25">
      <c r="B962" s="690"/>
    </row>
    <row r="963" spans="2:2" x14ac:dyDescent="0.25">
      <c r="B963" s="690"/>
    </row>
    <row r="964" spans="2:2" x14ac:dyDescent="0.25">
      <c r="B964" s="690"/>
    </row>
    <row r="965" spans="2:2" x14ac:dyDescent="0.25">
      <c r="B965" s="690"/>
    </row>
    <row r="966" spans="2:2" x14ac:dyDescent="0.25">
      <c r="B966" s="690"/>
    </row>
    <row r="967" spans="2:2" x14ac:dyDescent="0.25">
      <c r="B967" s="690"/>
    </row>
    <row r="968" spans="2:2" x14ac:dyDescent="0.25">
      <c r="B968" s="690"/>
    </row>
    <row r="969" spans="2:2" x14ac:dyDescent="0.25">
      <c r="B969" s="690"/>
    </row>
    <row r="970" spans="2:2" x14ac:dyDescent="0.25">
      <c r="B970" s="690"/>
    </row>
    <row r="971" spans="2:2" x14ac:dyDescent="0.25">
      <c r="B971" s="690"/>
    </row>
    <row r="972" spans="2:2" x14ac:dyDescent="0.25">
      <c r="B972" s="690"/>
    </row>
    <row r="973" spans="2:2" x14ac:dyDescent="0.25">
      <c r="B973" s="690"/>
    </row>
    <row r="974" spans="2:2" x14ac:dyDescent="0.25">
      <c r="B974" s="690"/>
    </row>
    <row r="975" spans="2:2" x14ac:dyDescent="0.25">
      <c r="B975" s="690"/>
    </row>
    <row r="976" spans="2:2" x14ac:dyDescent="0.25">
      <c r="B976" s="690"/>
    </row>
    <row r="977" spans="2:2" x14ac:dyDescent="0.25">
      <c r="B977" s="690"/>
    </row>
    <row r="978" spans="2:2" x14ac:dyDescent="0.25">
      <c r="B978" s="690"/>
    </row>
    <row r="979" spans="2:2" x14ac:dyDescent="0.25">
      <c r="B979" s="690"/>
    </row>
    <row r="980" spans="2:2" x14ac:dyDescent="0.25">
      <c r="B980" s="690"/>
    </row>
    <row r="981" spans="2:2" x14ac:dyDescent="0.25">
      <c r="B981" s="690"/>
    </row>
    <row r="982" spans="2:2" x14ac:dyDescent="0.25">
      <c r="B982" s="690"/>
    </row>
    <row r="983" spans="2:2" x14ac:dyDescent="0.25">
      <c r="B983" s="690"/>
    </row>
    <row r="984" spans="2:2" x14ac:dyDescent="0.25">
      <c r="B984" s="690"/>
    </row>
    <row r="985" spans="2:2" x14ac:dyDescent="0.25">
      <c r="B985" s="690"/>
    </row>
    <row r="986" spans="2:2" x14ac:dyDescent="0.25">
      <c r="B986" s="690"/>
    </row>
    <row r="987" spans="2:2" x14ac:dyDescent="0.25">
      <c r="B987" s="690"/>
    </row>
    <row r="988" spans="2:2" x14ac:dyDescent="0.25">
      <c r="B988" s="690"/>
    </row>
    <row r="989" spans="2:2" x14ac:dyDescent="0.25">
      <c r="B989" s="690"/>
    </row>
    <row r="990" spans="2:2" x14ac:dyDescent="0.25">
      <c r="B990" s="690"/>
    </row>
    <row r="991" spans="2:2" x14ac:dyDescent="0.25">
      <c r="B991" s="690"/>
    </row>
    <row r="992" spans="2:2" x14ac:dyDescent="0.25">
      <c r="B992" s="690"/>
    </row>
    <row r="993" spans="1:2" x14ac:dyDescent="0.25">
      <c r="B993" s="690"/>
    </row>
    <row r="994" spans="1:2" x14ac:dyDescent="0.25">
      <c r="B994" s="690"/>
    </row>
    <row r="995" spans="1:2" x14ac:dyDescent="0.25">
      <c r="B995" s="690"/>
    </row>
    <row r="996" spans="1:2" x14ac:dyDescent="0.25">
      <c r="B996" s="690"/>
    </row>
    <row r="997" spans="1:2" x14ac:dyDescent="0.25">
      <c r="B997" s="690"/>
    </row>
    <row r="998" spans="1:2" x14ac:dyDescent="0.25">
      <c r="B998" s="690"/>
    </row>
    <row r="999" spans="1:2" x14ac:dyDescent="0.25">
      <c r="B999" s="690"/>
    </row>
    <row r="1000" spans="1:2" x14ac:dyDescent="0.25">
      <c r="A1000" s="368">
        <v>1000</v>
      </c>
      <c r="B1000" s="690"/>
    </row>
  </sheetData>
  <sheetProtection sheet="1" objects="1" scenarios="1" formatCells="0" formatColumns="0" formatRows="0"/>
  <mergeCells count="37">
    <mergeCell ref="A6:L6"/>
    <mergeCell ref="A5:R5"/>
    <mergeCell ref="A4:R4"/>
    <mergeCell ref="A9:A11"/>
    <mergeCell ref="B9:C9"/>
    <mergeCell ref="D9:E9"/>
    <mergeCell ref="F9:G9"/>
    <mergeCell ref="I9:J9"/>
    <mergeCell ref="I10:I11"/>
    <mergeCell ref="J10:J11"/>
    <mergeCell ref="G10:G11"/>
    <mergeCell ref="B10:B11"/>
    <mergeCell ref="C10:C11"/>
    <mergeCell ref="D10:D11"/>
    <mergeCell ref="E10:E11"/>
    <mergeCell ref="B7:L7"/>
    <mergeCell ref="F10:F11"/>
    <mergeCell ref="H9:H11"/>
    <mergeCell ref="K9:L9"/>
    <mergeCell ref="M9:N9"/>
    <mergeCell ref="B8:L8"/>
    <mergeCell ref="O9:P9"/>
    <mergeCell ref="Q9:R10"/>
    <mergeCell ref="K10:K11"/>
    <mergeCell ref="L10:L11"/>
    <mergeCell ref="M10:M11"/>
    <mergeCell ref="N10:N11"/>
    <mergeCell ref="O10:O11"/>
    <mergeCell ref="P10:P11"/>
    <mergeCell ref="AB9:AB11"/>
    <mergeCell ref="Z9:Z11"/>
    <mergeCell ref="S9:T10"/>
    <mergeCell ref="U9:V10"/>
    <mergeCell ref="W9:W11"/>
    <mergeCell ref="X9:X11"/>
    <mergeCell ref="Y9:Y11"/>
    <mergeCell ref="AA9:AA11"/>
  </mergeCells>
  <dataValidations count="2">
    <dataValidation type="list" allowBlank="1" showInputMessage="1" showErrorMessage="1" sqref="H13:H262">
      <formula1>bdi</formula1>
    </dataValidation>
    <dataValidation type="custom" allowBlank="1" showInputMessage="1" showErrorMessage="1" errorTitle="Eroare" error="Trebuie să fiți autorul lucrării citate" sqref="B13:B1000">
      <formula1>ISNUMBER(SEARCH(nume_candidat,B13))</formula1>
    </dataValidation>
  </dataValidations>
  <pageMargins left="0.59055118110236227" right="0.59055118110236227" top="0.74803149606299213" bottom="0.74803149606299213" header="0.31496062992125984" footer="0.35433070866141736"/>
  <pageSetup paperSize="9" scale="41" fitToHeight="100" orientation="landscape" r:id="rId1"/>
  <headerFooter alignWithMargins="0">
    <oddFooter xml:space="preserve">&amp;LConfirm existenţa lucrărilor
Director de departament 
&amp;RCandidat
</oddFooter>
  </headerFooter>
  <rowBreaks count="1" manualBreakCount="1">
    <brk id="72" max="17"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B1000"/>
  <sheetViews>
    <sheetView topLeftCell="A3" zoomScaleNormal="100" zoomScalePageLayoutView="36" workbookViewId="0">
      <selection activeCell="B9" sqref="B9:C9"/>
    </sheetView>
  </sheetViews>
  <sheetFormatPr defaultRowHeight="15.75" x14ac:dyDescent="0.25"/>
  <cols>
    <col min="1" max="1" width="6.5703125" style="368" customWidth="1"/>
    <col min="2" max="7" width="30.7109375" style="368" customWidth="1"/>
    <col min="8" max="8" width="17.5703125" style="461" customWidth="1"/>
    <col min="9" max="11" width="10.7109375" style="368" customWidth="1"/>
    <col min="12" max="12" width="16.85546875" style="368" customWidth="1"/>
    <col min="13" max="16" width="10.7109375" style="368" customWidth="1"/>
    <col min="17" max="18" width="13.7109375" style="458" customWidth="1"/>
    <col min="19" max="22" width="10.7109375" style="459" hidden="1" customWidth="1"/>
    <col min="23" max="23" width="9.140625" style="329" hidden="1" customWidth="1"/>
    <col min="24" max="24" width="8.140625" style="459" hidden="1" customWidth="1"/>
    <col min="25" max="25" width="9.140625" style="312" hidden="1" customWidth="1"/>
    <col min="26" max="26" width="9.140625" style="329" hidden="1" customWidth="1"/>
    <col min="27" max="27" width="9.140625" style="322" hidden="1" customWidth="1"/>
    <col min="28" max="28" width="10.7109375" style="322" hidden="1" customWidth="1"/>
    <col min="29" max="30" width="9.140625" style="322" customWidth="1"/>
    <col min="31" max="16384" width="9.140625" style="322"/>
  </cols>
  <sheetData>
    <row r="1" spans="1:28" s="318" customFormat="1" x14ac:dyDescent="0.2">
      <c r="A1" s="611" t="s">
        <v>650</v>
      </c>
      <c r="E1" s="319"/>
      <c r="F1" s="319"/>
      <c r="H1" s="320"/>
      <c r="I1" s="321"/>
      <c r="K1" s="320"/>
      <c r="L1" s="287"/>
      <c r="M1" s="287"/>
      <c r="N1" s="291"/>
      <c r="O1" s="291"/>
      <c r="P1" s="291"/>
      <c r="Q1" s="291"/>
      <c r="R1" s="287"/>
      <c r="S1" s="287"/>
    </row>
    <row r="2" spans="1:28" s="318" customFormat="1" x14ac:dyDescent="0.2">
      <c r="A2" s="611" t="str">
        <f>IF(ISBLANK(facultate), IF(ISBLANK(departament),"","Departament " &amp; departament), "Facultatea " &amp; facultate)</f>
        <v/>
      </c>
      <c r="E2" s="319"/>
      <c r="F2" s="319"/>
      <c r="H2" s="320"/>
      <c r="I2" s="321"/>
      <c r="K2" s="320"/>
      <c r="L2" s="287"/>
      <c r="M2" s="287"/>
      <c r="N2" s="291"/>
      <c r="O2" s="291"/>
      <c r="P2" s="291"/>
      <c r="Q2" s="291"/>
      <c r="R2" s="287"/>
      <c r="S2" s="287"/>
    </row>
    <row r="3" spans="1:28" s="318" customFormat="1" x14ac:dyDescent="0.2">
      <c r="A3" s="611" t="str">
        <f>IF(ISBLANK(departament),"","Departamentul " &amp; departament)</f>
        <v/>
      </c>
      <c r="E3" s="319"/>
      <c r="F3" s="319"/>
      <c r="H3" s="320"/>
      <c r="I3" s="321"/>
      <c r="K3" s="320"/>
      <c r="L3" s="287"/>
      <c r="M3" s="287"/>
      <c r="N3" s="291"/>
      <c r="O3" s="291"/>
      <c r="P3" s="291"/>
      <c r="Q3" s="291"/>
      <c r="R3" s="287"/>
      <c r="S3" s="287"/>
    </row>
    <row r="4" spans="1:28" s="294" customFormat="1" x14ac:dyDescent="0.25">
      <c r="A4" s="882" t="s">
        <v>714</v>
      </c>
      <c r="B4" s="882"/>
      <c r="C4" s="882"/>
      <c r="D4" s="882"/>
      <c r="E4" s="882"/>
      <c r="F4" s="882"/>
      <c r="G4" s="882"/>
      <c r="H4" s="882"/>
      <c r="I4" s="882"/>
      <c r="J4" s="882"/>
      <c r="K4" s="882"/>
      <c r="L4" s="882"/>
      <c r="M4" s="882"/>
      <c r="N4" s="882"/>
      <c r="O4" s="882"/>
      <c r="P4" s="882"/>
      <c r="Q4" s="882"/>
      <c r="R4" s="882"/>
      <c r="S4" s="292"/>
      <c r="T4" s="292"/>
      <c r="U4" s="292"/>
      <c r="V4" s="292"/>
      <c r="W4" s="449"/>
      <c r="X4" s="292"/>
      <c r="Y4" s="312"/>
      <c r="Z4" s="312"/>
    </row>
    <row r="5" spans="1:28" s="294" customFormat="1" x14ac:dyDescent="0.25">
      <c r="A5" s="882" t="s">
        <v>388</v>
      </c>
      <c r="B5" s="882"/>
      <c r="C5" s="882"/>
      <c r="D5" s="882"/>
      <c r="E5" s="882"/>
      <c r="F5" s="882"/>
      <c r="G5" s="882"/>
      <c r="H5" s="882"/>
      <c r="I5" s="882"/>
      <c r="J5" s="882"/>
      <c r="K5" s="882"/>
      <c r="L5" s="882"/>
      <c r="M5" s="882"/>
      <c r="N5" s="882"/>
      <c r="O5" s="882"/>
      <c r="P5" s="882"/>
      <c r="Q5" s="882"/>
      <c r="R5" s="882"/>
      <c r="S5" s="292"/>
      <c r="T5" s="292"/>
      <c r="U5" s="292"/>
      <c r="V5" s="292"/>
      <c r="W5" s="312"/>
      <c r="X5" s="292"/>
      <c r="Y5" s="312"/>
      <c r="Z5" s="312"/>
    </row>
    <row r="6" spans="1:28" s="294" customFormat="1" ht="16.5" thickBot="1" x14ac:dyDescent="0.3">
      <c r="A6" s="964" t="s">
        <v>850</v>
      </c>
      <c r="B6" s="964"/>
      <c r="C6" s="964"/>
      <c r="D6" s="964"/>
      <c r="E6" s="964"/>
      <c r="F6" s="964"/>
      <c r="G6" s="964"/>
      <c r="H6" s="964"/>
      <c r="I6" s="964"/>
      <c r="J6" s="964"/>
      <c r="K6" s="964"/>
      <c r="L6" s="964"/>
      <c r="M6" s="312"/>
      <c r="N6" s="312"/>
      <c r="O6" s="312"/>
      <c r="P6" s="312"/>
      <c r="R6" s="460"/>
      <c r="S6" s="292"/>
      <c r="T6" s="292"/>
      <c r="U6" s="292"/>
      <c r="V6" s="292"/>
      <c r="W6" s="312"/>
      <c r="X6" s="292"/>
      <c r="Y6" s="312"/>
      <c r="Z6" s="312"/>
    </row>
    <row r="7" spans="1:28" s="294" customFormat="1" ht="16.5" thickBot="1" x14ac:dyDescent="0.3">
      <c r="A7" s="718"/>
      <c r="B7" s="969" t="s">
        <v>854</v>
      </c>
      <c r="C7" s="969"/>
      <c r="D7" s="969"/>
      <c r="E7" s="969"/>
      <c r="F7" s="969"/>
      <c r="G7" s="969"/>
      <c r="H7" s="969"/>
      <c r="I7" s="969"/>
      <c r="J7" s="969"/>
      <c r="K7" s="969"/>
      <c r="L7" s="969"/>
      <c r="M7" s="312"/>
      <c r="N7" s="312"/>
      <c r="O7" s="312"/>
      <c r="P7" s="312"/>
      <c r="R7" s="460"/>
      <c r="S7" s="292"/>
      <c r="T7" s="292"/>
      <c r="U7" s="292"/>
      <c r="V7" s="292"/>
      <c r="W7" s="312"/>
      <c r="X7" s="292"/>
      <c r="Y7" s="312"/>
      <c r="Z7" s="312"/>
    </row>
    <row r="8" spans="1:28" s="294" customFormat="1" ht="16.5" thickBot="1" x14ac:dyDescent="0.3">
      <c r="A8" s="760"/>
      <c r="B8" s="976" t="s">
        <v>862</v>
      </c>
      <c r="C8" s="976"/>
      <c r="D8" s="976"/>
      <c r="E8" s="976"/>
      <c r="F8" s="976"/>
      <c r="G8" s="976"/>
      <c r="H8" s="976"/>
      <c r="I8" s="976"/>
      <c r="J8" s="976"/>
      <c r="K8" s="976"/>
      <c r="L8" s="976"/>
      <c r="M8" s="312"/>
      <c r="N8" s="312"/>
      <c r="O8" s="312"/>
      <c r="P8" s="312"/>
      <c r="R8" s="460" t="str">
        <f>CONCATENATE(functie," ",nume_candidat)</f>
        <v xml:space="preserve"> </v>
      </c>
      <c r="S8" s="292"/>
      <c r="T8" s="292"/>
      <c r="U8" s="292"/>
      <c r="V8" s="292"/>
      <c r="W8" s="312"/>
      <c r="X8" s="292"/>
      <c r="Y8" s="312"/>
      <c r="Z8" s="312"/>
    </row>
    <row r="9" spans="1:28" s="294" customFormat="1" ht="16.5" customHeight="1" thickBot="1" x14ac:dyDescent="0.3">
      <c r="A9" s="938" t="s">
        <v>470</v>
      </c>
      <c r="B9" s="965" t="s">
        <v>368</v>
      </c>
      <c r="C9" s="966"/>
      <c r="D9" s="965" t="s">
        <v>364</v>
      </c>
      <c r="E9" s="966"/>
      <c r="F9" s="462" t="s">
        <v>376</v>
      </c>
      <c r="G9" s="463" t="s">
        <v>381</v>
      </c>
      <c r="H9" s="938" t="s">
        <v>382</v>
      </c>
      <c r="I9" s="953" t="s">
        <v>365</v>
      </c>
      <c r="J9" s="920"/>
      <c r="K9" s="464" t="s">
        <v>361</v>
      </c>
      <c r="L9" s="465" t="s">
        <v>30</v>
      </c>
      <c r="M9" s="464" t="s">
        <v>362</v>
      </c>
      <c r="N9" s="942" t="s">
        <v>391</v>
      </c>
      <c r="O9" s="953" t="s">
        <v>363</v>
      </c>
      <c r="P9" s="920"/>
      <c r="Q9" s="954" t="s">
        <v>847</v>
      </c>
      <c r="R9" s="955"/>
      <c r="S9" s="945" t="s">
        <v>375</v>
      </c>
      <c r="T9" s="942"/>
      <c r="U9" s="926" t="s">
        <v>374</v>
      </c>
      <c r="V9" s="942"/>
      <c r="W9" s="947" t="s">
        <v>708</v>
      </c>
      <c r="X9" s="942" t="s">
        <v>366</v>
      </c>
      <c r="Y9" s="938" t="s">
        <v>367</v>
      </c>
      <c r="Z9" s="940" t="s">
        <v>844</v>
      </c>
      <c r="AA9" s="970" t="s">
        <v>845</v>
      </c>
      <c r="AB9" s="938" t="s">
        <v>849</v>
      </c>
    </row>
    <row r="10" spans="1:28" s="353" customFormat="1" ht="12.75" customHeight="1" x14ac:dyDescent="0.2">
      <c r="A10" s="939"/>
      <c r="B10" s="961" t="s">
        <v>359</v>
      </c>
      <c r="C10" s="967" t="s">
        <v>370</v>
      </c>
      <c r="D10" s="961" t="s">
        <v>359</v>
      </c>
      <c r="E10" s="967" t="s">
        <v>370</v>
      </c>
      <c r="F10" s="975" t="s">
        <v>369</v>
      </c>
      <c r="G10" s="974" t="s">
        <v>369</v>
      </c>
      <c r="H10" s="939"/>
      <c r="I10" s="958" t="s">
        <v>371</v>
      </c>
      <c r="J10" s="901" t="s">
        <v>387</v>
      </c>
      <c r="K10" s="973" t="s">
        <v>371</v>
      </c>
      <c r="L10" s="960" t="s">
        <v>387</v>
      </c>
      <c r="M10" s="922" t="s">
        <v>371</v>
      </c>
      <c r="N10" s="950"/>
      <c r="O10" s="958" t="s">
        <v>371</v>
      </c>
      <c r="P10" s="901" t="s">
        <v>372</v>
      </c>
      <c r="Q10" s="956"/>
      <c r="R10" s="957"/>
      <c r="S10" s="946"/>
      <c r="T10" s="944"/>
      <c r="U10" s="943"/>
      <c r="V10" s="944"/>
      <c r="W10" s="948"/>
      <c r="X10" s="950"/>
      <c r="Y10" s="939"/>
      <c r="Z10" s="941"/>
      <c r="AA10" s="971"/>
      <c r="AB10" s="939"/>
    </row>
    <row r="11" spans="1:28" s="353" customFormat="1" ht="53.25" customHeight="1" thickBot="1" x14ac:dyDescent="0.25">
      <c r="A11" s="939"/>
      <c r="B11" s="958"/>
      <c r="C11" s="968"/>
      <c r="D11" s="958"/>
      <c r="E11" s="968"/>
      <c r="F11" s="922"/>
      <c r="G11" s="960"/>
      <c r="H11" s="952"/>
      <c r="I11" s="959"/>
      <c r="J11" s="927"/>
      <c r="K11" s="929"/>
      <c r="L11" s="950"/>
      <c r="M11" s="952"/>
      <c r="N11" s="951"/>
      <c r="O11" s="959"/>
      <c r="P11" s="927"/>
      <c r="Q11" s="631" t="s">
        <v>848</v>
      </c>
      <c r="R11" s="632" t="s">
        <v>846</v>
      </c>
      <c r="S11" s="450" t="str">
        <f>CONCATENATE("ultimii                                  ",durata_evaluare," ani")</f>
        <v>ultimii                                  5 ani</v>
      </c>
      <c r="T11" s="451" t="s">
        <v>6</v>
      </c>
      <c r="U11" s="565" t="str">
        <f>CONCATENATE("ultimii                                  ",durata_evaluare," ani")</f>
        <v>ultimii                                  5 ani</v>
      </c>
      <c r="V11" s="451" t="s">
        <v>6</v>
      </c>
      <c r="W11" s="949"/>
      <c r="X11" s="951"/>
      <c r="Y11" s="952"/>
      <c r="Z11" s="972"/>
      <c r="AA11" s="971"/>
      <c r="AB11" s="939"/>
    </row>
    <row r="12" spans="1:28" s="353" customFormat="1" ht="16.5" thickBot="1" x14ac:dyDescent="0.25">
      <c r="A12" s="452"/>
      <c r="B12" s="453"/>
      <c r="C12" s="454"/>
      <c r="D12" s="453"/>
      <c r="E12" s="454"/>
      <c r="F12" s="418"/>
      <c r="G12" s="454"/>
      <c r="H12" s="419"/>
      <c r="I12" s="455"/>
      <c r="J12" s="456"/>
      <c r="K12" s="466"/>
      <c r="L12" s="457"/>
      <c r="M12" s="416"/>
      <c r="N12" s="457"/>
      <c r="O12" s="452"/>
      <c r="P12" s="419"/>
      <c r="Q12" s="576">
        <f t="shared" ref="Q12:V12" si="0">SUMIF(Q13:Q262,"&gt;0")</f>
        <v>0</v>
      </c>
      <c r="R12" s="577">
        <f t="shared" si="0"/>
        <v>0</v>
      </c>
      <c r="S12" s="89">
        <f t="shared" si="0"/>
        <v>0</v>
      </c>
      <c r="T12" s="89">
        <f t="shared" si="0"/>
        <v>0</v>
      </c>
      <c r="U12" s="110">
        <f t="shared" si="0"/>
        <v>0</v>
      </c>
      <c r="V12" s="110">
        <f t="shared" si="0"/>
        <v>0</v>
      </c>
      <c r="W12" s="87"/>
      <c r="X12" s="102"/>
      <c r="Y12" s="88"/>
      <c r="Z12" s="111"/>
      <c r="AA12" s="666"/>
      <c r="AB12" s="667"/>
    </row>
    <row r="13" spans="1:28" s="357" customFormat="1" x14ac:dyDescent="0.25">
      <c r="A13" s="223"/>
      <c r="B13" s="763"/>
      <c r="C13" s="739"/>
      <c r="D13" s="728"/>
      <c r="E13" s="737"/>
      <c r="F13" s="729"/>
      <c r="G13" s="738"/>
      <c r="H13" s="723"/>
      <c r="I13" s="695"/>
      <c r="J13" s="741"/>
      <c r="K13" s="732"/>
      <c r="L13" s="742"/>
      <c r="M13" s="735"/>
      <c r="N13" s="745"/>
      <c r="O13" s="703"/>
      <c r="P13" s="714"/>
      <c r="Q13" s="194" t="str">
        <f t="shared" ref="Q13:Q76" si="1">IF(B13&lt;&gt;"","",IF(AND(C13&lt;&gt;"",E13&lt;&gt;"",G13&lt;&gt;"",H13&lt;&gt;"",J13&gt;=an_initial,J13&lt;=an_final,W13=FALSE,X13=FALSE),coef_citari*EDIT_A*Z13*(1+P13),""))</f>
        <v/>
      </c>
      <c r="R13" s="195" t="str">
        <f t="shared" ref="R13:R76" si="2">IF(B13&lt;&gt;"","",IF(AND(C13&lt;&gt;"",E13&lt;&gt;"",G13&lt;&gt;"",H13&lt;&gt;"",J13&lt;=an_final,L13&lt;&gt;"",N13&lt;&gt;"",W13=FALSE,X13=FALSE),coef_citari*EDIT_A*AA13*(1+P13),""))</f>
        <v/>
      </c>
      <c r="S13" s="90" t="str">
        <f t="shared" ref="S13:S76" si="3">IF(OR($B13="",$D13="",$F13="",$I13="",$I13&gt;an_final,$W13=FALSE),"",IF($I13&gt;=an_initial,1,""))</f>
        <v/>
      </c>
      <c r="T13" s="663" t="str">
        <f t="shared" ref="T13:T76" si="4">IF(OR($B13="",$D13="",$F13="",$I13="",$I13&gt;an_final,$W13=FALSE),"",1)</f>
        <v/>
      </c>
      <c r="U13" s="113" t="str">
        <f>IF(Q13="","",1)</f>
        <v/>
      </c>
      <c r="V13" s="114" t="str">
        <f>IF(R13="","",1)</f>
        <v/>
      </c>
      <c r="W13" s="664" t="b">
        <f t="shared" ref="W13:W76" si="5">IF(nume_candidat="",FALSE,ISNUMBER(SEARCH(nume_candidat,$B13)))</f>
        <v>0</v>
      </c>
      <c r="X13" s="103" t="b">
        <f t="shared" ref="X13:X76" si="6">IF(nume_candidat="",FALSE,ISNUMBER(SEARCH(nume_candidat,$C13)))</f>
        <v>0</v>
      </c>
      <c r="Y13" s="224">
        <f>LEN(B13)-LEN(SUBSTITUTE(B13,",",""))+1</f>
        <v>1</v>
      </c>
      <c r="Z13" s="112">
        <f>IF(AND(B13&lt;&gt;"",I13&gt;=an_initial-3),VLOOKUP(Y13,Coef!$E$2:$F$17,2,FALSE),IF(AB13=TRUE,0,Z12))</f>
        <v>0</v>
      </c>
      <c r="AA13" s="665">
        <f>IF(B13&lt;&gt;"",VLOOKUP(Y13,Coef!$E$2:$F$17,2,FALSE),AA12)</f>
        <v>0</v>
      </c>
      <c r="AB13" s="668" t="b">
        <f>IF(B13="",FALSE,TRUE)</f>
        <v>0</v>
      </c>
    </row>
    <row r="14" spans="1:28" s="193" customFormat="1" x14ac:dyDescent="0.2">
      <c r="A14" s="223"/>
      <c r="B14" s="764"/>
      <c r="C14" s="762"/>
      <c r="D14" s="691"/>
      <c r="E14" s="689"/>
      <c r="F14" s="730"/>
      <c r="G14" s="739"/>
      <c r="H14" s="723"/>
      <c r="I14" s="696"/>
      <c r="J14" s="708"/>
      <c r="K14" s="733"/>
      <c r="L14" s="743"/>
      <c r="M14" s="732"/>
      <c r="N14" s="745"/>
      <c r="O14" s="704"/>
      <c r="P14" s="715"/>
      <c r="Q14" s="194" t="str">
        <f t="shared" si="1"/>
        <v/>
      </c>
      <c r="R14" s="195" t="str">
        <f t="shared" si="2"/>
        <v/>
      </c>
      <c r="S14" s="90" t="str">
        <f t="shared" si="3"/>
        <v/>
      </c>
      <c r="T14" s="663" t="str">
        <f t="shared" si="4"/>
        <v/>
      </c>
      <c r="U14" s="94" t="str">
        <f t="shared" ref="U14:U77" si="7">IF(Q14="","",1)</f>
        <v/>
      </c>
      <c r="V14" s="95" t="str">
        <f t="shared" ref="V14:V77" si="8">IF(R14="","",1)</f>
        <v/>
      </c>
      <c r="W14" s="664" t="b">
        <f t="shared" si="5"/>
        <v>0</v>
      </c>
      <c r="X14" s="103" t="b">
        <f t="shared" si="6"/>
        <v>0</v>
      </c>
      <c r="Y14" s="224">
        <f t="shared" ref="Y14:Y77" si="9">LEN(B14)-LEN(SUBSTITUTE(B14,",",""))+1</f>
        <v>1</v>
      </c>
      <c r="Z14" s="112">
        <f>IF(AND(B14&lt;&gt;"",I14&gt;=an_initial-3),VLOOKUP(Y14,Coef!$E$2:$F$17,2,FALSE),IF(AB14=TRUE,0,Z13))</f>
        <v>0</v>
      </c>
      <c r="AA14" s="643">
        <f>IF(B14&lt;&gt;"",VLOOKUP(Y14,Coef!$E$2:$F$17,2,FALSE),AA13)</f>
        <v>0</v>
      </c>
      <c r="AB14" s="669" t="b">
        <f t="shared" ref="AB14:AB77" si="10">IF(B14="",FALSE,TRUE)</f>
        <v>0</v>
      </c>
    </row>
    <row r="15" spans="1:28" s="193" customFormat="1" x14ac:dyDescent="0.2">
      <c r="A15" s="223"/>
      <c r="B15" s="764"/>
      <c r="C15" s="762"/>
      <c r="D15" s="692"/>
      <c r="E15" s="689"/>
      <c r="F15" s="730"/>
      <c r="G15" s="739"/>
      <c r="H15" s="723"/>
      <c r="I15" s="696"/>
      <c r="J15" s="708"/>
      <c r="K15" s="733"/>
      <c r="L15" s="743"/>
      <c r="M15" s="732"/>
      <c r="N15" s="745"/>
      <c r="O15" s="704"/>
      <c r="P15" s="715"/>
      <c r="Q15" s="194" t="str">
        <f t="shared" si="1"/>
        <v/>
      </c>
      <c r="R15" s="195" t="str">
        <f t="shared" si="2"/>
        <v/>
      </c>
      <c r="S15" s="90" t="str">
        <f t="shared" si="3"/>
        <v/>
      </c>
      <c r="T15" s="663" t="str">
        <f t="shared" si="4"/>
        <v/>
      </c>
      <c r="U15" s="94" t="str">
        <f t="shared" si="7"/>
        <v/>
      </c>
      <c r="V15" s="95" t="str">
        <f t="shared" si="8"/>
        <v/>
      </c>
      <c r="W15" s="664" t="b">
        <f t="shared" si="5"/>
        <v>0</v>
      </c>
      <c r="X15" s="103" t="b">
        <f t="shared" si="6"/>
        <v>0</v>
      </c>
      <c r="Y15" s="224">
        <f t="shared" si="9"/>
        <v>1</v>
      </c>
      <c r="Z15" s="112">
        <f>IF(AND(B15&lt;&gt;"",I15&gt;=an_initial-3),VLOOKUP(Y15,Coef!$E$2:$F$17,2,FALSE),IF(AB15=TRUE,0,Z14))</f>
        <v>0</v>
      </c>
      <c r="AA15" s="643">
        <f>IF(B15&lt;&gt;"",VLOOKUP(Y15,Coef!$E$2:$F$17,2,FALSE),AA14)</f>
        <v>0</v>
      </c>
      <c r="AB15" s="669" t="b">
        <f t="shared" si="10"/>
        <v>0</v>
      </c>
    </row>
    <row r="16" spans="1:28" s="193" customFormat="1" x14ac:dyDescent="0.2">
      <c r="A16" s="223"/>
      <c r="B16" s="764"/>
      <c r="C16" s="739"/>
      <c r="D16" s="692"/>
      <c r="E16" s="689"/>
      <c r="F16" s="730"/>
      <c r="G16" s="739"/>
      <c r="H16" s="723"/>
      <c r="I16" s="696"/>
      <c r="J16" s="708"/>
      <c r="K16" s="733"/>
      <c r="L16" s="743"/>
      <c r="M16" s="733"/>
      <c r="N16" s="743"/>
      <c r="O16" s="704"/>
      <c r="P16" s="715"/>
      <c r="Q16" s="194" t="str">
        <f t="shared" si="1"/>
        <v/>
      </c>
      <c r="R16" s="195" t="str">
        <f t="shared" si="2"/>
        <v/>
      </c>
      <c r="S16" s="90" t="str">
        <f t="shared" si="3"/>
        <v/>
      </c>
      <c r="T16" s="663" t="str">
        <f t="shared" si="4"/>
        <v/>
      </c>
      <c r="U16" s="94" t="str">
        <f t="shared" si="7"/>
        <v/>
      </c>
      <c r="V16" s="95" t="str">
        <f t="shared" si="8"/>
        <v/>
      </c>
      <c r="W16" s="664" t="b">
        <f t="shared" si="5"/>
        <v>0</v>
      </c>
      <c r="X16" s="103" t="b">
        <f t="shared" si="6"/>
        <v>0</v>
      </c>
      <c r="Y16" s="224">
        <f t="shared" si="9"/>
        <v>1</v>
      </c>
      <c r="Z16" s="112">
        <f>IF(AND(B16&lt;&gt;"",I16&gt;=an_initial-3),VLOOKUP(Y16,Coef!$E$2:$F$17,2,FALSE),IF(AB16=TRUE,0,Z15))</f>
        <v>0</v>
      </c>
      <c r="AA16" s="643">
        <f>IF(B16&lt;&gt;"",VLOOKUP(Y16,Coef!$E$2:$F$17,2,FALSE),AA15)</f>
        <v>0</v>
      </c>
      <c r="AB16" s="669" t="b">
        <f t="shared" si="10"/>
        <v>0</v>
      </c>
    </row>
    <row r="17" spans="1:28" s="193" customFormat="1" x14ac:dyDescent="0.2">
      <c r="A17" s="223"/>
      <c r="B17" s="764"/>
      <c r="C17" s="739"/>
      <c r="D17" s="692"/>
      <c r="E17" s="689"/>
      <c r="F17" s="730"/>
      <c r="G17" s="739"/>
      <c r="H17" s="723"/>
      <c r="I17" s="696"/>
      <c r="J17" s="708"/>
      <c r="K17" s="733"/>
      <c r="L17" s="743"/>
      <c r="M17" s="733"/>
      <c r="N17" s="743"/>
      <c r="O17" s="704"/>
      <c r="P17" s="715"/>
      <c r="Q17" s="194" t="str">
        <f t="shared" si="1"/>
        <v/>
      </c>
      <c r="R17" s="195" t="str">
        <f t="shared" si="2"/>
        <v/>
      </c>
      <c r="S17" s="90" t="str">
        <f t="shared" si="3"/>
        <v/>
      </c>
      <c r="T17" s="663" t="str">
        <f t="shared" si="4"/>
        <v/>
      </c>
      <c r="U17" s="94" t="str">
        <f t="shared" si="7"/>
        <v/>
      </c>
      <c r="V17" s="95" t="str">
        <f t="shared" si="8"/>
        <v/>
      </c>
      <c r="W17" s="664" t="b">
        <f t="shared" si="5"/>
        <v>0</v>
      </c>
      <c r="X17" s="103" t="b">
        <f t="shared" si="6"/>
        <v>0</v>
      </c>
      <c r="Y17" s="224">
        <f t="shared" si="9"/>
        <v>1</v>
      </c>
      <c r="Z17" s="112">
        <f>IF(AND(B17&lt;&gt;"",I17&gt;=an_initial-3),VLOOKUP(Y17,Coef!$E$2:$F$17,2,FALSE),IF(AB17=TRUE,0,Z16))</f>
        <v>0</v>
      </c>
      <c r="AA17" s="643">
        <f>IF(B17&lt;&gt;"",VLOOKUP(Y17,Coef!$E$2:$F$17,2,FALSE),AA16)</f>
        <v>0</v>
      </c>
      <c r="AB17" s="669" t="b">
        <f t="shared" si="10"/>
        <v>0</v>
      </c>
    </row>
    <row r="18" spans="1:28" s="193" customFormat="1" x14ac:dyDescent="0.2">
      <c r="A18" s="223"/>
      <c r="B18" s="764"/>
      <c r="C18" s="739"/>
      <c r="D18" s="692"/>
      <c r="E18" s="689"/>
      <c r="F18" s="730"/>
      <c r="G18" s="739"/>
      <c r="H18" s="723"/>
      <c r="I18" s="696"/>
      <c r="J18" s="708"/>
      <c r="K18" s="733"/>
      <c r="L18" s="743"/>
      <c r="M18" s="733"/>
      <c r="N18" s="743"/>
      <c r="O18" s="704"/>
      <c r="P18" s="715"/>
      <c r="Q18" s="194" t="str">
        <f t="shared" si="1"/>
        <v/>
      </c>
      <c r="R18" s="195" t="str">
        <f t="shared" si="2"/>
        <v/>
      </c>
      <c r="S18" s="90" t="str">
        <f t="shared" si="3"/>
        <v/>
      </c>
      <c r="T18" s="663" t="str">
        <f t="shared" si="4"/>
        <v/>
      </c>
      <c r="U18" s="94" t="str">
        <f t="shared" si="7"/>
        <v/>
      </c>
      <c r="V18" s="95" t="str">
        <f t="shared" si="8"/>
        <v/>
      </c>
      <c r="W18" s="664" t="b">
        <f t="shared" si="5"/>
        <v>0</v>
      </c>
      <c r="X18" s="103" t="b">
        <f t="shared" si="6"/>
        <v>0</v>
      </c>
      <c r="Y18" s="224">
        <f t="shared" si="9"/>
        <v>1</v>
      </c>
      <c r="Z18" s="112">
        <f>IF(AND(B18&lt;&gt;"",I18&gt;=an_initial-3),VLOOKUP(Y18,Coef!$E$2:$F$17,2,FALSE),IF(AB18=TRUE,0,Z17))</f>
        <v>0</v>
      </c>
      <c r="AA18" s="643">
        <f>IF(B18&lt;&gt;"",VLOOKUP(Y18,Coef!$E$2:$F$17,2,FALSE),AA17)</f>
        <v>0</v>
      </c>
      <c r="AB18" s="669" t="b">
        <f t="shared" si="10"/>
        <v>0</v>
      </c>
    </row>
    <row r="19" spans="1:28" s="193" customFormat="1" x14ac:dyDescent="0.2">
      <c r="A19" s="223"/>
      <c r="B19" s="764"/>
      <c r="C19" s="739"/>
      <c r="D19" s="692"/>
      <c r="E19" s="689"/>
      <c r="F19" s="730"/>
      <c r="G19" s="739"/>
      <c r="H19" s="723"/>
      <c r="I19" s="696"/>
      <c r="J19" s="708"/>
      <c r="K19" s="733"/>
      <c r="L19" s="743"/>
      <c r="M19" s="733"/>
      <c r="N19" s="743"/>
      <c r="O19" s="704"/>
      <c r="P19" s="715"/>
      <c r="Q19" s="194" t="str">
        <f t="shared" si="1"/>
        <v/>
      </c>
      <c r="R19" s="195" t="str">
        <f t="shared" si="2"/>
        <v/>
      </c>
      <c r="S19" s="90" t="str">
        <f t="shared" si="3"/>
        <v/>
      </c>
      <c r="T19" s="663" t="str">
        <f t="shared" si="4"/>
        <v/>
      </c>
      <c r="U19" s="94" t="str">
        <f t="shared" si="7"/>
        <v/>
      </c>
      <c r="V19" s="95" t="str">
        <f t="shared" si="8"/>
        <v/>
      </c>
      <c r="W19" s="664" t="b">
        <f t="shared" si="5"/>
        <v>0</v>
      </c>
      <c r="X19" s="103" t="b">
        <f t="shared" si="6"/>
        <v>0</v>
      </c>
      <c r="Y19" s="224">
        <f t="shared" si="9"/>
        <v>1</v>
      </c>
      <c r="Z19" s="112">
        <f>IF(AND(B19&lt;&gt;"",I19&gt;=an_initial-3),VLOOKUP(Y19,Coef!$E$2:$F$17,2,FALSE),IF(AB19=TRUE,0,Z18))</f>
        <v>0</v>
      </c>
      <c r="AA19" s="643">
        <f>IF(B19&lt;&gt;"",VLOOKUP(Y19,Coef!$E$2:$F$17,2,FALSE),AA18)</f>
        <v>0</v>
      </c>
      <c r="AB19" s="669" t="b">
        <f t="shared" si="10"/>
        <v>0</v>
      </c>
    </row>
    <row r="20" spans="1:28" s="193" customFormat="1" x14ac:dyDescent="0.2">
      <c r="A20" s="223"/>
      <c r="B20" s="764"/>
      <c r="C20" s="739"/>
      <c r="D20" s="692"/>
      <c r="E20" s="689"/>
      <c r="F20" s="730"/>
      <c r="G20" s="739"/>
      <c r="H20" s="724"/>
      <c r="I20" s="696"/>
      <c r="J20" s="708"/>
      <c r="K20" s="733"/>
      <c r="L20" s="743"/>
      <c r="M20" s="733"/>
      <c r="N20" s="743"/>
      <c r="O20" s="704"/>
      <c r="P20" s="715"/>
      <c r="Q20" s="194" t="str">
        <f t="shared" si="1"/>
        <v/>
      </c>
      <c r="R20" s="195" t="str">
        <f t="shared" si="2"/>
        <v/>
      </c>
      <c r="S20" s="90" t="str">
        <f t="shared" si="3"/>
        <v/>
      </c>
      <c r="T20" s="663" t="str">
        <f t="shared" si="4"/>
        <v/>
      </c>
      <c r="U20" s="94" t="str">
        <f t="shared" si="7"/>
        <v/>
      </c>
      <c r="V20" s="95" t="str">
        <f t="shared" si="8"/>
        <v/>
      </c>
      <c r="W20" s="664" t="b">
        <f t="shared" si="5"/>
        <v>0</v>
      </c>
      <c r="X20" s="103" t="b">
        <f t="shared" si="6"/>
        <v>0</v>
      </c>
      <c r="Y20" s="224">
        <f t="shared" si="9"/>
        <v>1</v>
      </c>
      <c r="Z20" s="112">
        <f>IF(AND(B20&lt;&gt;"",I20&gt;=an_initial-3),VLOOKUP(Y20,Coef!$E$2:$F$17,2,FALSE),IF(AB20=TRUE,0,Z19))</f>
        <v>0</v>
      </c>
      <c r="AA20" s="643">
        <f>IF(B20&lt;&gt;"",VLOOKUP(Y20,Coef!$E$2:$F$17,2,FALSE),AA19)</f>
        <v>0</v>
      </c>
      <c r="AB20" s="669" t="b">
        <f t="shared" si="10"/>
        <v>0</v>
      </c>
    </row>
    <row r="21" spans="1:28" s="193" customFormat="1" x14ac:dyDescent="0.2">
      <c r="A21" s="223"/>
      <c r="B21" s="764"/>
      <c r="C21" s="739"/>
      <c r="D21" s="692"/>
      <c r="E21" s="689"/>
      <c r="F21" s="730"/>
      <c r="G21" s="739"/>
      <c r="H21" s="724"/>
      <c r="I21" s="696"/>
      <c r="J21" s="708"/>
      <c r="K21" s="733"/>
      <c r="L21" s="743"/>
      <c r="M21" s="736"/>
      <c r="N21" s="743"/>
      <c r="O21" s="704"/>
      <c r="P21" s="715"/>
      <c r="Q21" s="194" t="str">
        <f t="shared" si="1"/>
        <v/>
      </c>
      <c r="R21" s="195" t="str">
        <f t="shared" si="2"/>
        <v/>
      </c>
      <c r="S21" s="90" t="str">
        <f t="shared" si="3"/>
        <v/>
      </c>
      <c r="T21" s="663" t="str">
        <f t="shared" si="4"/>
        <v/>
      </c>
      <c r="U21" s="94" t="str">
        <f t="shared" si="7"/>
        <v/>
      </c>
      <c r="V21" s="95" t="str">
        <f t="shared" si="8"/>
        <v/>
      </c>
      <c r="W21" s="664" t="b">
        <f t="shared" si="5"/>
        <v>0</v>
      </c>
      <c r="X21" s="103" t="b">
        <f t="shared" si="6"/>
        <v>0</v>
      </c>
      <c r="Y21" s="224">
        <f t="shared" si="9"/>
        <v>1</v>
      </c>
      <c r="Z21" s="112">
        <f>IF(AND(B21&lt;&gt;"",I21&gt;=an_initial-3),VLOOKUP(Y21,Coef!$E$2:$F$17,2,FALSE),IF(AB21=TRUE,0,Z20))</f>
        <v>0</v>
      </c>
      <c r="AA21" s="643">
        <f>IF(B21&lt;&gt;"",VLOOKUP(Y21,Coef!$E$2:$F$17,2,FALSE),AA20)</f>
        <v>0</v>
      </c>
      <c r="AB21" s="669" t="b">
        <f t="shared" si="10"/>
        <v>0</v>
      </c>
    </row>
    <row r="22" spans="1:28" s="193" customFormat="1" x14ac:dyDescent="0.2">
      <c r="A22" s="223"/>
      <c r="B22" s="764"/>
      <c r="C22" s="739"/>
      <c r="D22" s="692"/>
      <c r="E22" s="689"/>
      <c r="F22" s="730"/>
      <c r="G22" s="739"/>
      <c r="H22" s="724"/>
      <c r="I22" s="696"/>
      <c r="J22" s="708"/>
      <c r="K22" s="733"/>
      <c r="L22" s="743"/>
      <c r="M22" s="733"/>
      <c r="N22" s="743"/>
      <c r="O22" s="704"/>
      <c r="P22" s="715"/>
      <c r="Q22" s="194" t="str">
        <f t="shared" si="1"/>
        <v/>
      </c>
      <c r="R22" s="195" t="str">
        <f t="shared" si="2"/>
        <v/>
      </c>
      <c r="S22" s="90" t="str">
        <f t="shared" si="3"/>
        <v/>
      </c>
      <c r="T22" s="663" t="str">
        <f t="shared" si="4"/>
        <v/>
      </c>
      <c r="U22" s="94" t="str">
        <f t="shared" si="7"/>
        <v/>
      </c>
      <c r="V22" s="95" t="str">
        <f t="shared" si="8"/>
        <v/>
      </c>
      <c r="W22" s="664" t="b">
        <f t="shared" si="5"/>
        <v>0</v>
      </c>
      <c r="X22" s="103" t="b">
        <f t="shared" si="6"/>
        <v>0</v>
      </c>
      <c r="Y22" s="224">
        <f t="shared" si="9"/>
        <v>1</v>
      </c>
      <c r="Z22" s="112">
        <f>IF(AND(B22&lt;&gt;"",I22&gt;=an_initial-3),VLOOKUP(Y22,Coef!$E$2:$F$17,2,FALSE),IF(AB22=TRUE,0,Z21))</f>
        <v>0</v>
      </c>
      <c r="AA22" s="643">
        <f>IF(B22&lt;&gt;"",VLOOKUP(Y22,Coef!$E$2:$F$17,2,FALSE),AA21)</f>
        <v>0</v>
      </c>
      <c r="AB22" s="669" t="b">
        <f t="shared" si="10"/>
        <v>0</v>
      </c>
    </row>
    <row r="23" spans="1:28" s="193" customFormat="1" x14ac:dyDescent="0.2">
      <c r="A23" s="223"/>
      <c r="B23" s="764"/>
      <c r="C23" s="739"/>
      <c r="D23" s="692"/>
      <c r="E23" s="689"/>
      <c r="F23" s="730"/>
      <c r="G23" s="739"/>
      <c r="H23" s="724"/>
      <c r="I23" s="696"/>
      <c r="J23" s="708"/>
      <c r="K23" s="733"/>
      <c r="L23" s="743"/>
      <c r="M23" s="733"/>
      <c r="N23" s="743"/>
      <c r="O23" s="704"/>
      <c r="P23" s="715"/>
      <c r="Q23" s="194" t="str">
        <f t="shared" si="1"/>
        <v/>
      </c>
      <c r="R23" s="195" t="str">
        <f t="shared" si="2"/>
        <v/>
      </c>
      <c r="S23" s="90" t="str">
        <f t="shared" si="3"/>
        <v/>
      </c>
      <c r="T23" s="663" t="str">
        <f t="shared" si="4"/>
        <v/>
      </c>
      <c r="U23" s="94" t="str">
        <f t="shared" si="7"/>
        <v/>
      </c>
      <c r="V23" s="95" t="str">
        <f t="shared" si="8"/>
        <v/>
      </c>
      <c r="W23" s="664" t="b">
        <f t="shared" si="5"/>
        <v>0</v>
      </c>
      <c r="X23" s="103" t="b">
        <f t="shared" si="6"/>
        <v>0</v>
      </c>
      <c r="Y23" s="224">
        <f t="shared" si="9"/>
        <v>1</v>
      </c>
      <c r="Z23" s="112">
        <f>IF(AND(B23&lt;&gt;"",I23&gt;=an_initial-3),VLOOKUP(Y23,Coef!$E$2:$F$17,2,FALSE),IF(AB23=TRUE,0,Z22))</f>
        <v>0</v>
      </c>
      <c r="AA23" s="643">
        <f>IF(B23&lt;&gt;"",VLOOKUP(Y23,Coef!$E$2:$F$17,2,FALSE),AA22)</f>
        <v>0</v>
      </c>
      <c r="AB23" s="669" t="b">
        <f t="shared" si="10"/>
        <v>0</v>
      </c>
    </row>
    <row r="24" spans="1:28" s="193" customFormat="1" x14ac:dyDescent="0.2">
      <c r="A24" s="223"/>
      <c r="B24" s="764"/>
      <c r="C24" s="739"/>
      <c r="D24" s="692"/>
      <c r="E24" s="689"/>
      <c r="F24" s="730"/>
      <c r="G24" s="739"/>
      <c r="H24" s="724"/>
      <c r="I24" s="696"/>
      <c r="J24" s="708"/>
      <c r="K24" s="733"/>
      <c r="L24" s="743"/>
      <c r="M24" s="733"/>
      <c r="N24" s="743"/>
      <c r="O24" s="704"/>
      <c r="P24" s="715"/>
      <c r="Q24" s="194" t="str">
        <f t="shared" si="1"/>
        <v/>
      </c>
      <c r="R24" s="195" t="str">
        <f t="shared" si="2"/>
        <v/>
      </c>
      <c r="S24" s="90" t="str">
        <f t="shared" si="3"/>
        <v/>
      </c>
      <c r="T24" s="663" t="str">
        <f t="shared" si="4"/>
        <v/>
      </c>
      <c r="U24" s="94" t="str">
        <f t="shared" si="7"/>
        <v/>
      </c>
      <c r="V24" s="95" t="str">
        <f t="shared" si="8"/>
        <v/>
      </c>
      <c r="W24" s="664" t="b">
        <f t="shared" si="5"/>
        <v>0</v>
      </c>
      <c r="X24" s="103" t="b">
        <f t="shared" si="6"/>
        <v>0</v>
      </c>
      <c r="Y24" s="224">
        <f t="shared" si="9"/>
        <v>1</v>
      </c>
      <c r="Z24" s="112">
        <f>IF(AND(B24&lt;&gt;"",I24&gt;=an_initial-3),VLOOKUP(Y24,Coef!$E$2:$F$17,2,FALSE),IF(AB24=TRUE,0,Z23))</f>
        <v>0</v>
      </c>
      <c r="AA24" s="643">
        <f>IF(B24&lt;&gt;"",VLOOKUP(Y24,Coef!$E$2:$F$17,2,FALSE),AA23)</f>
        <v>0</v>
      </c>
      <c r="AB24" s="669" t="b">
        <f t="shared" si="10"/>
        <v>0</v>
      </c>
    </row>
    <row r="25" spans="1:28" s="193" customFormat="1" x14ac:dyDescent="0.2">
      <c r="A25" s="223"/>
      <c r="B25" s="764"/>
      <c r="C25" s="739"/>
      <c r="D25" s="692"/>
      <c r="E25" s="689"/>
      <c r="F25" s="730"/>
      <c r="G25" s="739"/>
      <c r="H25" s="724"/>
      <c r="I25" s="696"/>
      <c r="J25" s="708"/>
      <c r="K25" s="733"/>
      <c r="L25" s="743"/>
      <c r="M25" s="733"/>
      <c r="N25" s="743"/>
      <c r="O25" s="704"/>
      <c r="P25" s="715"/>
      <c r="Q25" s="194" t="str">
        <f t="shared" si="1"/>
        <v/>
      </c>
      <c r="R25" s="195" t="str">
        <f t="shared" si="2"/>
        <v/>
      </c>
      <c r="S25" s="90" t="str">
        <f t="shared" si="3"/>
        <v/>
      </c>
      <c r="T25" s="663" t="str">
        <f t="shared" si="4"/>
        <v/>
      </c>
      <c r="U25" s="94" t="str">
        <f t="shared" si="7"/>
        <v/>
      </c>
      <c r="V25" s="95" t="str">
        <f t="shared" si="8"/>
        <v/>
      </c>
      <c r="W25" s="664" t="b">
        <f t="shared" si="5"/>
        <v>0</v>
      </c>
      <c r="X25" s="103" t="b">
        <f t="shared" si="6"/>
        <v>0</v>
      </c>
      <c r="Y25" s="224">
        <f t="shared" si="9"/>
        <v>1</v>
      </c>
      <c r="Z25" s="112">
        <f>IF(AND(B25&lt;&gt;"",I25&gt;=an_initial-3),VLOOKUP(Y25,Coef!$E$2:$F$17,2,FALSE),IF(AB25=TRUE,0,Z24))</f>
        <v>0</v>
      </c>
      <c r="AA25" s="643">
        <f>IF(B25&lt;&gt;"",VLOOKUP(Y25,Coef!$E$2:$F$17,2,FALSE),AA24)</f>
        <v>0</v>
      </c>
      <c r="AB25" s="669" t="b">
        <f t="shared" si="10"/>
        <v>0</v>
      </c>
    </row>
    <row r="26" spans="1:28" s="193" customFormat="1" x14ac:dyDescent="0.2">
      <c r="A26" s="223"/>
      <c r="B26" s="764"/>
      <c r="C26" s="739"/>
      <c r="D26" s="692"/>
      <c r="E26" s="689"/>
      <c r="F26" s="730"/>
      <c r="G26" s="739"/>
      <c r="H26" s="724"/>
      <c r="I26" s="696"/>
      <c r="J26" s="708"/>
      <c r="K26" s="733"/>
      <c r="L26" s="743"/>
      <c r="M26" s="733"/>
      <c r="N26" s="743"/>
      <c r="O26" s="704"/>
      <c r="P26" s="715"/>
      <c r="Q26" s="194" t="str">
        <f t="shared" si="1"/>
        <v/>
      </c>
      <c r="R26" s="195" t="str">
        <f t="shared" si="2"/>
        <v/>
      </c>
      <c r="S26" s="90" t="str">
        <f t="shared" si="3"/>
        <v/>
      </c>
      <c r="T26" s="663" t="str">
        <f t="shared" si="4"/>
        <v/>
      </c>
      <c r="U26" s="94" t="str">
        <f t="shared" si="7"/>
        <v/>
      </c>
      <c r="V26" s="95" t="str">
        <f t="shared" si="8"/>
        <v/>
      </c>
      <c r="W26" s="664" t="b">
        <f t="shared" si="5"/>
        <v>0</v>
      </c>
      <c r="X26" s="103" t="b">
        <f t="shared" si="6"/>
        <v>0</v>
      </c>
      <c r="Y26" s="224">
        <f t="shared" si="9"/>
        <v>1</v>
      </c>
      <c r="Z26" s="112">
        <f>IF(AND(B26&lt;&gt;"",I26&gt;=an_initial-3),VLOOKUP(Y26,Coef!$E$2:$F$17,2,FALSE),IF(AB26=TRUE,0,Z25))</f>
        <v>0</v>
      </c>
      <c r="AA26" s="643">
        <f>IF(B26&lt;&gt;"",VLOOKUP(Y26,Coef!$E$2:$F$17,2,FALSE),AA25)</f>
        <v>0</v>
      </c>
      <c r="AB26" s="669" t="b">
        <f t="shared" si="10"/>
        <v>0</v>
      </c>
    </row>
    <row r="27" spans="1:28" s="193" customFormat="1" x14ac:dyDescent="0.2">
      <c r="A27" s="223"/>
      <c r="B27" s="764"/>
      <c r="C27" s="739"/>
      <c r="D27" s="692"/>
      <c r="E27" s="689"/>
      <c r="F27" s="730"/>
      <c r="G27" s="739"/>
      <c r="H27" s="724"/>
      <c r="I27" s="696"/>
      <c r="J27" s="708"/>
      <c r="K27" s="733"/>
      <c r="L27" s="743"/>
      <c r="M27" s="733"/>
      <c r="N27" s="743"/>
      <c r="O27" s="704"/>
      <c r="P27" s="715"/>
      <c r="Q27" s="194" t="str">
        <f t="shared" si="1"/>
        <v/>
      </c>
      <c r="R27" s="195" t="str">
        <f t="shared" si="2"/>
        <v/>
      </c>
      <c r="S27" s="90" t="str">
        <f t="shared" si="3"/>
        <v/>
      </c>
      <c r="T27" s="663" t="str">
        <f t="shared" si="4"/>
        <v/>
      </c>
      <c r="U27" s="94" t="str">
        <f t="shared" si="7"/>
        <v/>
      </c>
      <c r="V27" s="95" t="str">
        <f t="shared" si="8"/>
        <v/>
      </c>
      <c r="W27" s="664" t="b">
        <f t="shared" si="5"/>
        <v>0</v>
      </c>
      <c r="X27" s="103" t="b">
        <f t="shared" si="6"/>
        <v>0</v>
      </c>
      <c r="Y27" s="224">
        <f t="shared" si="9"/>
        <v>1</v>
      </c>
      <c r="Z27" s="112">
        <f>IF(AND(B27&lt;&gt;"",I27&gt;=an_initial-3),VLOOKUP(Y27,Coef!$E$2:$F$17,2,FALSE),IF(AB27=TRUE,0,Z26))</f>
        <v>0</v>
      </c>
      <c r="AA27" s="643">
        <f>IF(B27&lt;&gt;"",VLOOKUP(Y27,Coef!$E$2:$F$17,2,FALSE),AA26)</f>
        <v>0</v>
      </c>
      <c r="AB27" s="669" t="b">
        <f t="shared" si="10"/>
        <v>0</v>
      </c>
    </row>
    <row r="28" spans="1:28" s="193" customFormat="1" x14ac:dyDescent="0.2">
      <c r="A28" s="223"/>
      <c r="B28" s="764"/>
      <c r="C28" s="739"/>
      <c r="D28" s="692"/>
      <c r="E28" s="689"/>
      <c r="F28" s="730"/>
      <c r="G28" s="739"/>
      <c r="H28" s="724"/>
      <c r="I28" s="696"/>
      <c r="J28" s="708"/>
      <c r="K28" s="733"/>
      <c r="L28" s="743"/>
      <c r="M28" s="733"/>
      <c r="N28" s="743"/>
      <c r="O28" s="704"/>
      <c r="P28" s="715"/>
      <c r="Q28" s="194" t="str">
        <f t="shared" si="1"/>
        <v/>
      </c>
      <c r="R28" s="195" t="str">
        <f t="shared" si="2"/>
        <v/>
      </c>
      <c r="S28" s="90" t="str">
        <f t="shared" si="3"/>
        <v/>
      </c>
      <c r="T28" s="663" t="str">
        <f t="shared" si="4"/>
        <v/>
      </c>
      <c r="U28" s="94" t="str">
        <f t="shared" si="7"/>
        <v/>
      </c>
      <c r="V28" s="95" t="str">
        <f t="shared" si="8"/>
        <v/>
      </c>
      <c r="W28" s="664" t="b">
        <f t="shared" si="5"/>
        <v>0</v>
      </c>
      <c r="X28" s="103" t="b">
        <f t="shared" si="6"/>
        <v>0</v>
      </c>
      <c r="Y28" s="224">
        <f t="shared" si="9"/>
        <v>1</v>
      </c>
      <c r="Z28" s="112">
        <f>IF(AND(B28&lt;&gt;"",I28&gt;=an_initial-3),VLOOKUP(Y28,Coef!$E$2:$F$17,2,FALSE),IF(AB28=TRUE,0,Z27))</f>
        <v>0</v>
      </c>
      <c r="AA28" s="643">
        <f>IF(B28&lt;&gt;"",VLOOKUP(Y28,Coef!$E$2:$F$17,2,FALSE),AA27)</f>
        <v>0</v>
      </c>
      <c r="AB28" s="669" t="b">
        <f t="shared" si="10"/>
        <v>0</v>
      </c>
    </row>
    <row r="29" spans="1:28" s="193" customFormat="1" x14ac:dyDescent="0.2">
      <c r="A29" s="223"/>
      <c r="B29" s="764"/>
      <c r="C29" s="739"/>
      <c r="D29" s="692"/>
      <c r="E29" s="689"/>
      <c r="F29" s="730"/>
      <c r="G29" s="739"/>
      <c r="H29" s="724"/>
      <c r="I29" s="696"/>
      <c r="J29" s="708"/>
      <c r="K29" s="733"/>
      <c r="L29" s="743"/>
      <c r="M29" s="733"/>
      <c r="N29" s="743"/>
      <c r="O29" s="704"/>
      <c r="P29" s="715"/>
      <c r="Q29" s="194" t="str">
        <f t="shared" si="1"/>
        <v/>
      </c>
      <c r="R29" s="195" t="str">
        <f t="shared" si="2"/>
        <v/>
      </c>
      <c r="S29" s="90" t="str">
        <f t="shared" si="3"/>
        <v/>
      </c>
      <c r="T29" s="663" t="str">
        <f t="shared" si="4"/>
        <v/>
      </c>
      <c r="U29" s="94" t="str">
        <f t="shared" si="7"/>
        <v/>
      </c>
      <c r="V29" s="95" t="str">
        <f t="shared" si="8"/>
        <v/>
      </c>
      <c r="W29" s="664" t="b">
        <f t="shared" si="5"/>
        <v>0</v>
      </c>
      <c r="X29" s="103" t="b">
        <f t="shared" si="6"/>
        <v>0</v>
      </c>
      <c r="Y29" s="224">
        <f t="shared" si="9"/>
        <v>1</v>
      </c>
      <c r="Z29" s="112">
        <f>IF(AND(B29&lt;&gt;"",I29&gt;=an_initial-3),VLOOKUP(Y29,Coef!$E$2:$F$17,2,FALSE),IF(AB29=TRUE,0,Z28))</f>
        <v>0</v>
      </c>
      <c r="AA29" s="643">
        <f>IF(B29&lt;&gt;"",VLOOKUP(Y29,Coef!$E$2:$F$17,2,FALSE),AA28)</f>
        <v>0</v>
      </c>
      <c r="AB29" s="669" t="b">
        <f t="shared" si="10"/>
        <v>0</v>
      </c>
    </row>
    <row r="30" spans="1:28" s="193" customFormat="1" x14ac:dyDescent="0.2">
      <c r="A30" s="223"/>
      <c r="B30" s="764"/>
      <c r="C30" s="739"/>
      <c r="D30" s="692"/>
      <c r="E30" s="689"/>
      <c r="F30" s="730"/>
      <c r="G30" s="739"/>
      <c r="H30" s="724"/>
      <c r="I30" s="696"/>
      <c r="J30" s="708"/>
      <c r="K30" s="733"/>
      <c r="L30" s="743"/>
      <c r="M30" s="733"/>
      <c r="N30" s="743"/>
      <c r="O30" s="704"/>
      <c r="P30" s="715"/>
      <c r="Q30" s="194" t="str">
        <f t="shared" si="1"/>
        <v/>
      </c>
      <c r="R30" s="195" t="str">
        <f t="shared" si="2"/>
        <v/>
      </c>
      <c r="S30" s="90" t="str">
        <f t="shared" si="3"/>
        <v/>
      </c>
      <c r="T30" s="663" t="str">
        <f t="shared" si="4"/>
        <v/>
      </c>
      <c r="U30" s="94" t="str">
        <f t="shared" si="7"/>
        <v/>
      </c>
      <c r="V30" s="95" t="str">
        <f t="shared" si="8"/>
        <v/>
      </c>
      <c r="W30" s="664" t="b">
        <f t="shared" si="5"/>
        <v>0</v>
      </c>
      <c r="X30" s="103" t="b">
        <f t="shared" si="6"/>
        <v>0</v>
      </c>
      <c r="Y30" s="224">
        <f t="shared" si="9"/>
        <v>1</v>
      </c>
      <c r="Z30" s="112">
        <f>IF(AND(B30&lt;&gt;"",I30&gt;=an_initial-3),VLOOKUP(Y30,Coef!$E$2:$F$17,2,FALSE),IF(AB30=TRUE,0,Z29))</f>
        <v>0</v>
      </c>
      <c r="AA30" s="643">
        <f>IF(B30&lt;&gt;"",VLOOKUP(Y30,Coef!$E$2:$F$17,2,FALSE),AA29)</f>
        <v>0</v>
      </c>
      <c r="AB30" s="669" t="b">
        <f t="shared" si="10"/>
        <v>0</v>
      </c>
    </row>
    <row r="31" spans="1:28" s="193" customFormat="1" x14ac:dyDescent="0.2">
      <c r="A31" s="223"/>
      <c r="B31" s="764"/>
      <c r="C31" s="739"/>
      <c r="D31" s="692"/>
      <c r="E31" s="689"/>
      <c r="F31" s="730"/>
      <c r="G31" s="739"/>
      <c r="H31" s="724"/>
      <c r="I31" s="696"/>
      <c r="J31" s="708"/>
      <c r="K31" s="733"/>
      <c r="L31" s="743"/>
      <c r="M31" s="733"/>
      <c r="N31" s="743"/>
      <c r="O31" s="704"/>
      <c r="P31" s="715"/>
      <c r="Q31" s="194" t="str">
        <f t="shared" si="1"/>
        <v/>
      </c>
      <c r="R31" s="195" t="str">
        <f t="shared" si="2"/>
        <v/>
      </c>
      <c r="S31" s="90" t="str">
        <f t="shared" si="3"/>
        <v/>
      </c>
      <c r="T31" s="663" t="str">
        <f t="shared" si="4"/>
        <v/>
      </c>
      <c r="U31" s="94" t="str">
        <f t="shared" si="7"/>
        <v/>
      </c>
      <c r="V31" s="95" t="str">
        <f t="shared" si="8"/>
        <v/>
      </c>
      <c r="W31" s="664" t="b">
        <f t="shared" si="5"/>
        <v>0</v>
      </c>
      <c r="X31" s="103" t="b">
        <f t="shared" si="6"/>
        <v>0</v>
      </c>
      <c r="Y31" s="224">
        <f t="shared" si="9"/>
        <v>1</v>
      </c>
      <c r="Z31" s="112">
        <f>IF(AND(B31&lt;&gt;"",I31&gt;=an_initial-3),VLOOKUP(Y31,Coef!$E$2:$F$17,2,FALSE),IF(AB31=TRUE,0,Z30))</f>
        <v>0</v>
      </c>
      <c r="AA31" s="643">
        <f>IF(B31&lt;&gt;"",VLOOKUP(Y31,Coef!$E$2:$F$17,2,FALSE),AA30)</f>
        <v>0</v>
      </c>
      <c r="AB31" s="669" t="b">
        <f t="shared" si="10"/>
        <v>0</v>
      </c>
    </row>
    <row r="32" spans="1:28" s="193" customFormat="1" x14ac:dyDescent="0.2">
      <c r="A32" s="223"/>
      <c r="B32" s="764"/>
      <c r="C32" s="739"/>
      <c r="D32" s="692"/>
      <c r="E32" s="689"/>
      <c r="F32" s="730"/>
      <c r="G32" s="739"/>
      <c r="H32" s="724"/>
      <c r="I32" s="696"/>
      <c r="J32" s="708"/>
      <c r="K32" s="733"/>
      <c r="L32" s="743"/>
      <c r="M32" s="733"/>
      <c r="N32" s="743"/>
      <c r="O32" s="704"/>
      <c r="P32" s="715"/>
      <c r="Q32" s="194" t="str">
        <f t="shared" si="1"/>
        <v/>
      </c>
      <c r="R32" s="195" t="str">
        <f t="shared" si="2"/>
        <v/>
      </c>
      <c r="S32" s="90" t="str">
        <f t="shared" si="3"/>
        <v/>
      </c>
      <c r="T32" s="663" t="str">
        <f t="shared" si="4"/>
        <v/>
      </c>
      <c r="U32" s="94" t="str">
        <f t="shared" si="7"/>
        <v/>
      </c>
      <c r="V32" s="95" t="str">
        <f t="shared" si="8"/>
        <v/>
      </c>
      <c r="W32" s="664" t="b">
        <f t="shared" si="5"/>
        <v>0</v>
      </c>
      <c r="X32" s="103" t="b">
        <f t="shared" si="6"/>
        <v>0</v>
      </c>
      <c r="Y32" s="224">
        <f t="shared" si="9"/>
        <v>1</v>
      </c>
      <c r="Z32" s="112">
        <f>IF(AND(B32&lt;&gt;"",I32&gt;=an_initial-3),VLOOKUP(Y32,Coef!$E$2:$F$17,2,FALSE),IF(AB32=TRUE,0,Z31))</f>
        <v>0</v>
      </c>
      <c r="AA32" s="643">
        <f>IF(B32&lt;&gt;"",VLOOKUP(Y32,Coef!$E$2:$F$17,2,FALSE),AA31)</f>
        <v>0</v>
      </c>
      <c r="AB32" s="669" t="b">
        <f t="shared" si="10"/>
        <v>0</v>
      </c>
    </row>
    <row r="33" spans="1:28" s="193" customFormat="1" x14ac:dyDescent="0.2">
      <c r="A33" s="223"/>
      <c r="B33" s="764"/>
      <c r="C33" s="739"/>
      <c r="D33" s="692"/>
      <c r="E33" s="689"/>
      <c r="F33" s="730"/>
      <c r="G33" s="739"/>
      <c r="H33" s="724"/>
      <c r="I33" s="696"/>
      <c r="J33" s="708"/>
      <c r="K33" s="733"/>
      <c r="L33" s="743"/>
      <c r="M33" s="733"/>
      <c r="N33" s="743"/>
      <c r="O33" s="704"/>
      <c r="P33" s="715"/>
      <c r="Q33" s="194" t="str">
        <f t="shared" si="1"/>
        <v/>
      </c>
      <c r="R33" s="195" t="str">
        <f t="shared" si="2"/>
        <v/>
      </c>
      <c r="S33" s="90" t="str">
        <f t="shared" si="3"/>
        <v/>
      </c>
      <c r="T33" s="663" t="str">
        <f t="shared" si="4"/>
        <v/>
      </c>
      <c r="U33" s="94" t="str">
        <f t="shared" si="7"/>
        <v/>
      </c>
      <c r="V33" s="95" t="str">
        <f t="shared" si="8"/>
        <v/>
      </c>
      <c r="W33" s="664" t="b">
        <f t="shared" si="5"/>
        <v>0</v>
      </c>
      <c r="X33" s="103" t="b">
        <f t="shared" si="6"/>
        <v>0</v>
      </c>
      <c r="Y33" s="224">
        <f t="shared" si="9"/>
        <v>1</v>
      </c>
      <c r="Z33" s="112">
        <f>IF(AND(B33&lt;&gt;"",I33&gt;=an_initial-3),VLOOKUP(Y33,Coef!$E$2:$F$17,2,FALSE),IF(AB33=TRUE,0,Z32))</f>
        <v>0</v>
      </c>
      <c r="AA33" s="643">
        <f>IF(B33&lt;&gt;"",VLOOKUP(Y33,Coef!$E$2:$F$17,2,FALSE),AA32)</f>
        <v>0</v>
      </c>
      <c r="AB33" s="669" t="b">
        <f t="shared" si="10"/>
        <v>0</v>
      </c>
    </row>
    <row r="34" spans="1:28" s="193" customFormat="1" x14ac:dyDescent="0.2">
      <c r="A34" s="223"/>
      <c r="B34" s="764"/>
      <c r="C34" s="739"/>
      <c r="D34" s="692"/>
      <c r="E34" s="689"/>
      <c r="F34" s="730"/>
      <c r="G34" s="739"/>
      <c r="H34" s="724"/>
      <c r="I34" s="696"/>
      <c r="J34" s="708"/>
      <c r="K34" s="733"/>
      <c r="L34" s="743"/>
      <c r="M34" s="733"/>
      <c r="N34" s="743"/>
      <c r="O34" s="704"/>
      <c r="P34" s="715"/>
      <c r="Q34" s="194" t="str">
        <f t="shared" si="1"/>
        <v/>
      </c>
      <c r="R34" s="195" t="str">
        <f t="shared" si="2"/>
        <v/>
      </c>
      <c r="S34" s="90" t="str">
        <f t="shared" si="3"/>
        <v/>
      </c>
      <c r="T34" s="663" t="str">
        <f t="shared" si="4"/>
        <v/>
      </c>
      <c r="U34" s="94" t="str">
        <f t="shared" si="7"/>
        <v/>
      </c>
      <c r="V34" s="95" t="str">
        <f t="shared" si="8"/>
        <v/>
      </c>
      <c r="W34" s="664" t="b">
        <f t="shared" si="5"/>
        <v>0</v>
      </c>
      <c r="X34" s="103" t="b">
        <f t="shared" si="6"/>
        <v>0</v>
      </c>
      <c r="Y34" s="224">
        <f t="shared" si="9"/>
        <v>1</v>
      </c>
      <c r="Z34" s="112">
        <f>IF(AND(B34&lt;&gt;"",I34&gt;=an_initial-3),VLOOKUP(Y34,Coef!$E$2:$F$17,2,FALSE),IF(AB34=TRUE,0,Z33))</f>
        <v>0</v>
      </c>
      <c r="AA34" s="643">
        <f>IF(B34&lt;&gt;"",VLOOKUP(Y34,Coef!$E$2:$F$17,2,FALSE),AA33)</f>
        <v>0</v>
      </c>
      <c r="AB34" s="669" t="b">
        <f t="shared" si="10"/>
        <v>0</v>
      </c>
    </row>
    <row r="35" spans="1:28" s="193" customFormat="1" x14ac:dyDescent="0.2">
      <c r="A35" s="223"/>
      <c r="B35" s="764"/>
      <c r="C35" s="739"/>
      <c r="D35" s="692"/>
      <c r="E35" s="689"/>
      <c r="F35" s="730"/>
      <c r="G35" s="739"/>
      <c r="H35" s="724"/>
      <c r="I35" s="696"/>
      <c r="J35" s="708"/>
      <c r="K35" s="733"/>
      <c r="L35" s="743"/>
      <c r="M35" s="733"/>
      <c r="N35" s="743"/>
      <c r="O35" s="704"/>
      <c r="P35" s="715"/>
      <c r="Q35" s="194" t="str">
        <f t="shared" si="1"/>
        <v/>
      </c>
      <c r="R35" s="195" t="str">
        <f t="shared" si="2"/>
        <v/>
      </c>
      <c r="S35" s="90" t="str">
        <f t="shared" si="3"/>
        <v/>
      </c>
      <c r="T35" s="663" t="str">
        <f t="shared" si="4"/>
        <v/>
      </c>
      <c r="U35" s="94" t="str">
        <f t="shared" si="7"/>
        <v/>
      </c>
      <c r="V35" s="95" t="str">
        <f t="shared" si="8"/>
        <v/>
      </c>
      <c r="W35" s="664" t="b">
        <f t="shared" si="5"/>
        <v>0</v>
      </c>
      <c r="X35" s="103" t="b">
        <f t="shared" si="6"/>
        <v>0</v>
      </c>
      <c r="Y35" s="224">
        <f t="shared" si="9"/>
        <v>1</v>
      </c>
      <c r="Z35" s="112">
        <f>IF(AND(B35&lt;&gt;"",I35&gt;=an_initial-3),VLOOKUP(Y35,Coef!$E$2:$F$17,2,FALSE),IF(AB35=TRUE,0,Z34))</f>
        <v>0</v>
      </c>
      <c r="AA35" s="643">
        <f>IF(B35&lt;&gt;"",VLOOKUP(Y35,Coef!$E$2:$F$17,2,FALSE),AA34)</f>
        <v>0</v>
      </c>
      <c r="AB35" s="669" t="b">
        <f t="shared" si="10"/>
        <v>0</v>
      </c>
    </row>
    <row r="36" spans="1:28" s="193" customFormat="1" x14ac:dyDescent="0.2">
      <c r="A36" s="223"/>
      <c r="B36" s="764"/>
      <c r="C36" s="739"/>
      <c r="D36" s="692"/>
      <c r="E36" s="689"/>
      <c r="F36" s="730"/>
      <c r="G36" s="739"/>
      <c r="H36" s="724"/>
      <c r="I36" s="696"/>
      <c r="J36" s="708"/>
      <c r="K36" s="733"/>
      <c r="L36" s="743"/>
      <c r="M36" s="733"/>
      <c r="N36" s="743"/>
      <c r="O36" s="704"/>
      <c r="P36" s="715"/>
      <c r="Q36" s="194" t="str">
        <f t="shared" si="1"/>
        <v/>
      </c>
      <c r="R36" s="195" t="str">
        <f t="shared" si="2"/>
        <v/>
      </c>
      <c r="S36" s="90" t="str">
        <f t="shared" si="3"/>
        <v/>
      </c>
      <c r="T36" s="663" t="str">
        <f t="shared" si="4"/>
        <v/>
      </c>
      <c r="U36" s="94" t="str">
        <f t="shared" si="7"/>
        <v/>
      </c>
      <c r="V36" s="95" t="str">
        <f t="shared" si="8"/>
        <v/>
      </c>
      <c r="W36" s="664" t="b">
        <f t="shared" si="5"/>
        <v>0</v>
      </c>
      <c r="X36" s="103" t="b">
        <f t="shared" si="6"/>
        <v>0</v>
      </c>
      <c r="Y36" s="224">
        <f t="shared" si="9"/>
        <v>1</v>
      </c>
      <c r="Z36" s="112">
        <f>IF(AND(B36&lt;&gt;"",I36&gt;=an_initial-3),VLOOKUP(Y36,Coef!$E$2:$F$17,2,FALSE),IF(AB36=TRUE,0,Z35))</f>
        <v>0</v>
      </c>
      <c r="AA36" s="643">
        <f>IF(B36&lt;&gt;"",VLOOKUP(Y36,Coef!$E$2:$F$17,2,FALSE),AA35)</f>
        <v>0</v>
      </c>
      <c r="AB36" s="669" t="b">
        <f t="shared" si="10"/>
        <v>0</v>
      </c>
    </row>
    <row r="37" spans="1:28" s="193" customFormat="1" x14ac:dyDescent="0.2">
      <c r="A37" s="223"/>
      <c r="B37" s="764"/>
      <c r="C37" s="739"/>
      <c r="D37" s="692"/>
      <c r="E37" s="689"/>
      <c r="F37" s="730"/>
      <c r="G37" s="739"/>
      <c r="H37" s="724"/>
      <c r="I37" s="696"/>
      <c r="J37" s="708"/>
      <c r="K37" s="733"/>
      <c r="L37" s="743"/>
      <c r="M37" s="733"/>
      <c r="N37" s="743"/>
      <c r="O37" s="704"/>
      <c r="P37" s="715"/>
      <c r="Q37" s="194" t="str">
        <f t="shared" si="1"/>
        <v/>
      </c>
      <c r="R37" s="195" t="str">
        <f t="shared" si="2"/>
        <v/>
      </c>
      <c r="S37" s="90" t="str">
        <f t="shared" si="3"/>
        <v/>
      </c>
      <c r="T37" s="663" t="str">
        <f t="shared" si="4"/>
        <v/>
      </c>
      <c r="U37" s="94" t="str">
        <f t="shared" si="7"/>
        <v/>
      </c>
      <c r="V37" s="95" t="str">
        <f t="shared" si="8"/>
        <v/>
      </c>
      <c r="W37" s="664" t="b">
        <f t="shared" si="5"/>
        <v>0</v>
      </c>
      <c r="X37" s="103" t="b">
        <f t="shared" si="6"/>
        <v>0</v>
      </c>
      <c r="Y37" s="224">
        <f t="shared" si="9"/>
        <v>1</v>
      </c>
      <c r="Z37" s="112">
        <f>IF(AND(B37&lt;&gt;"",I37&gt;=an_initial-3),VLOOKUP(Y37,Coef!$E$2:$F$17,2,FALSE),IF(AB37=TRUE,0,Z36))</f>
        <v>0</v>
      </c>
      <c r="AA37" s="643">
        <f>IF(B37&lt;&gt;"",VLOOKUP(Y37,Coef!$E$2:$F$17,2,FALSE),AA36)</f>
        <v>0</v>
      </c>
      <c r="AB37" s="669" t="b">
        <f t="shared" si="10"/>
        <v>0</v>
      </c>
    </row>
    <row r="38" spans="1:28" s="193" customFormat="1" x14ac:dyDescent="0.2">
      <c r="A38" s="223"/>
      <c r="B38" s="764"/>
      <c r="C38" s="739"/>
      <c r="D38" s="692"/>
      <c r="E38" s="689"/>
      <c r="F38" s="730"/>
      <c r="G38" s="739"/>
      <c r="H38" s="724"/>
      <c r="I38" s="696"/>
      <c r="J38" s="708"/>
      <c r="K38" s="733"/>
      <c r="L38" s="743"/>
      <c r="M38" s="733"/>
      <c r="N38" s="743"/>
      <c r="O38" s="704"/>
      <c r="P38" s="715"/>
      <c r="Q38" s="194" t="str">
        <f t="shared" si="1"/>
        <v/>
      </c>
      <c r="R38" s="195" t="str">
        <f t="shared" si="2"/>
        <v/>
      </c>
      <c r="S38" s="90" t="str">
        <f t="shared" si="3"/>
        <v/>
      </c>
      <c r="T38" s="663" t="str">
        <f t="shared" si="4"/>
        <v/>
      </c>
      <c r="U38" s="94" t="str">
        <f t="shared" si="7"/>
        <v/>
      </c>
      <c r="V38" s="95" t="str">
        <f t="shared" si="8"/>
        <v/>
      </c>
      <c r="W38" s="664" t="b">
        <f t="shared" si="5"/>
        <v>0</v>
      </c>
      <c r="X38" s="103" t="b">
        <f t="shared" si="6"/>
        <v>0</v>
      </c>
      <c r="Y38" s="224">
        <f t="shared" si="9"/>
        <v>1</v>
      </c>
      <c r="Z38" s="112">
        <f>IF(AND(B38&lt;&gt;"",I38&gt;=an_initial-3),VLOOKUP(Y38,Coef!$E$2:$F$17,2,FALSE),IF(AB38=TRUE,0,Z37))</f>
        <v>0</v>
      </c>
      <c r="AA38" s="643">
        <f>IF(B38&lt;&gt;"",VLOOKUP(Y38,Coef!$E$2:$F$17,2,FALSE),AA37)</f>
        <v>0</v>
      </c>
      <c r="AB38" s="669" t="b">
        <f t="shared" si="10"/>
        <v>0</v>
      </c>
    </row>
    <row r="39" spans="1:28" s="193" customFormat="1" x14ac:dyDescent="0.2">
      <c r="A39" s="223"/>
      <c r="B39" s="764"/>
      <c r="C39" s="739"/>
      <c r="D39" s="692"/>
      <c r="E39" s="689"/>
      <c r="F39" s="730"/>
      <c r="G39" s="739"/>
      <c r="H39" s="724"/>
      <c r="I39" s="696"/>
      <c r="J39" s="708"/>
      <c r="K39" s="733"/>
      <c r="L39" s="743"/>
      <c r="M39" s="733"/>
      <c r="N39" s="743"/>
      <c r="O39" s="704"/>
      <c r="P39" s="715"/>
      <c r="Q39" s="194" t="str">
        <f t="shared" si="1"/>
        <v/>
      </c>
      <c r="R39" s="195" t="str">
        <f t="shared" si="2"/>
        <v/>
      </c>
      <c r="S39" s="90" t="str">
        <f t="shared" si="3"/>
        <v/>
      </c>
      <c r="T39" s="663" t="str">
        <f t="shared" si="4"/>
        <v/>
      </c>
      <c r="U39" s="94" t="str">
        <f t="shared" si="7"/>
        <v/>
      </c>
      <c r="V39" s="95" t="str">
        <f t="shared" si="8"/>
        <v/>
      </c>
      <c r="W39" s="664" t="b">
        <f t="shared" si="5"/>
        <v>0</v>
      </c>
      <c r="X39" s="103" t="b">
        <f t="shared" si="6"/>
        <v>0</v>
      </c>
      <c r="Y39" s="224">
        <f t="shared" si="9"/>
        <v>1</v>
      </c>
      <c r="Z39" s="112">
        <f>IF(AND(B39&lt;&gt;"",I39&gt;=an_initial-3),VLOOKUP(Y39,Coef!$E$2:$F$17,2,FALSE),IF(AB39=TRUE,0,Z38))</f>
        <v>0</v>
      </c>
      <c r="AA39" s="643">
        <f>IF(B39&lt;&gt;"",VLOOKUP(Y39,Coef!$E$2:$F$17,2,FALSE),AA38)</f>
        <v>0</v>
      </c>
      <c r="AB39" s="669" t="b">
        <f t="shared" si="10"/>
        <v>0</v>
      </c>
    </row>
    <row r="40" spans="1:28" s="193" customFormat="1" x14ac:dyDescent="0.2">
      <c r="A40" s="223"/>
      <c r="B40" s="764"/>
      <c r="C40" s="739"/>
      <c r="D40" s="692"/>
      <c r="E40" s="689"/>
      <c r="F40" s="730"/>
      <c r="G40" s="739"/>
      <c r="H40" s="724"/>
      <c r="I40" s="696"/>
      <c r="J40" s="708"/>
      <c r="K40" s="733"/>
      <c r="L40" s="743"/>
      <c r="M40" s="733"/>
      <c r="N40" s="743"/>
      <c r="O40" s="704"/>
      <c r="P40" s="715"/>
      <c r="Q40" s="194" t="str">
        <f t="shared" si="1"/>
        <v/>
      </c>
      <c r="R40" s="195" t="str">
        <f t="shared" si="2"/>
        <v/>
      </c>
      <c r="S40" s="90" t="str">
        <f t="shared" si="3"/>
        <v/>
      </c>
      <c r="T40" s="663" t="str">
        <f t="shared" si="4"/>
        <v/>
      </c>
      <c r="U40" s="94" t="str">
        <f t="shared" si="7"/>
        <v/>
      </c>
      <c r="V40" s="95" t="str">
        <f t="shared" si="8"/>
        <v/>
      </c>
      <c r="W40" s="664" t="b">
        <f t="shared" si="5"/>
        <v>0</v>
      </c>
      <c r="X40" s="103" t="b">
        <f t="shared" si="6"/>
        <v>0</v>
      </c>
      <c r="Y40" s="224">
        <f t="shared" si="9"/>
        <v>1</v>
      </c>
      <c r="Z40" s="112">
        <f>IF(AND(B40&lt;&gt;"",I40&gt;=an_initial-3),VLOOKUP(Y40,Coef!$E$2:$F$17,2,FALSE),IF(AB40=TRUE,0,Z39))</f>
        <v>0</v>
      </c>
      <c r="AA40" s="643">
        <f>IF(B40&lt;&gt;"",VLOOKUP(Y40,Coef!$E$2:$F$17,2,FALSE),AA39)</f>
        <v>0</v>
      </c>
      <c r="AB40" s="669" t="b">
        <f t="shared" si="10"/>
        <v>0</v>
      </c>
    </row>
    <row r="41" spans="1:28" s="193" customFormat="1" x14ac:dyDescent="0.2">
      <c r="A41" s="223"/>
      <c r="B41" s="764"/>
      <c r="C41" s="739"/>
      <c r="D41" s="692"/>
      <c r="E41" s="689"/>
      <c r="F41" s="730"/>
      <c r="G41" s="739"/>
      <c r="H41" s="724"/>
      <c r="I41" s="696"/>
      <c r="J41" s="708"/>
      <c r="K41" s="733"/>
      <c r="L41" s="743"/>
      <c r="M41" s="733"/>
      <c r="N41" s="743"/>
      <c r="O41" s="704"/>
      <c r="P41" s="715"/>
      <c r="Q41" s="194" t="str">
        <f t="shared" si="1"/>
        <v/>
      </c>
      <c r="R41" s="195" t="str">
        <f t="shared" si="2"/>
        <v/>
      </c>
      <c r="S41" s="90" t="str">
        <f t="shared" si="3"/>
        <v/>
      </c>
      <c r="T41" s="663" t="str">
        <f t="shared" si="4"/>
        <v/>
      </c>
      <c r="U41" s="94" t="str">
        <f t="shared" si="7"/>
        <v/>
      </c>
      <c r="V41" s="95" t="str">
        <f t="shared" si="8"/>
        <v/>
      </c>
      <c r="W41" s="664" t="b">
        <f t="shared" si="5"/>
        <v>0</v>
      </c>
      <c r="X41" s="103" t="b">
        <f t="shared" si="6"/>
        <v>0</v>
      </c>
      <c r="Y41" s="224">
        <f t="shared" si="9"/>
        <v>1</v>
      </c>
      <c r="Z41" s="112">
        <f>IF(AND(B41&lt;&gt;"",I41&gt;=an_initial-3),VLOOKUP(Y41,Coef!$E$2:$F$17,2,FALSE),IF(AB41=TRUE,0,Z40))</f>
        <v>0</v>
      </c>
      <c r="AA41" s="643">
        <f>IF(B41&lt;&gt;"",VLOOKUP(Y41,Coef!$E$2:$F$17,2,FALSE),AA40)</f>
        <v>0</v>
      </c>
      <c r="AB41" s="669" t="b">
        <f t="shared" si="10"/>
        <v>0</v>
      </c>
    </row>
    <row r="42" spans="1:28" s="193" customFormat="1" x14ac:dyDescent="0.2">
      <c r="A42" s="223"/>
      <c r="B42" s="764"/>
      <c r="C42" s="739"/>
      <c r="D42" s="692"/>
      <c r="E42" s="689"/>
      <c r="F42" s="730"/>
      <c r="G42" s="739"/>
      <c r="H42" s="724"/>
      <c r="I42" s="696"/>
      <c r="J42" s="708"/>
      <c r="K42" s="733"/>
      <c r="L42" s="743"/>
      <c r="M42" s="733"/>
      <c r="N42" s="743"/>
      <c r="O42" s="704"/>
      <c r="P42" s="715"/>
      <c r="Q42" s="194" t="str">
        <f t="shared" si="1"/>
        <v/>
      </c>
      <c r="R42" s="195" t="str">
        <f t="shared" si="2"/>
        <v/>
      </c>
      <c r="S42" s="90" t="str">
        <f t="shared" si="3"/>
        <v/>
      </c>
      <c r="T42" s="663" t="str">
        <f t="shared" si="4"/>
        <v/>
      </c>
      <c r="U42" s="94" t="str">
        <f t="shared" si="7"/>
        <v/>
      </c>
      <c r="V42" s="95" t="str">
        <f t="shared" si="8"/>
        <v/>
      </c>
      <c r="W42" s="664" t="b">
        <f t="shared" si="5"/>
        <v>0</v>
      </c>
      <c r="X42" s="103" t="b">
        <f t="shared" si="6"/>
        <v>0</v>
      </c>
      <c r="Y42" s="224">
        <f t="shared" si="9"/>
        <v>1</v>
      </c>
      <c r="Z42" s="112">
        <f>IF(AND(B42&lt;&gt;"",I42&gt;=an_initial-3),VLOOKUP(Y42,Coef!$E$2:$F$17,2,FALSE),IF(AB42=TRUE,0,Z41))</f>
        <v>0</v>
      </c>
      <c r="AA42" s="643">
        <f>IF(B42&lt;&gt;"",VLOOKUP(Y42,Coef!$E$2:$F$17,2,FALSE),AA41)</f>
        <v>0</v>
      </c>
      <c r="AB42" s="669" t="b">
        <f t="shared" si="10"/>
        <v>0</v>
      </c>
    </row>
    <row r="43" spans="1:28" s="193" customFormat="1" x14ac:dyDescent="0.2">
      <c r="A43" s="223"/>
      <c r="B43" s="764"/>
      <c r="C43" s="739"/>
      <c r="D43" s="692"/>
      <c r="E43" s="689"/>
      <c r="F43" s="730"/>
      <c r="G43" s="739"/>
      <c r="H43" s="724"/>
      <c r="I43" s="696"/>
      <c r="J43" s="708"/>
      <c r="K43" s="733"/>
      <c r="L43" s="743"/>
      <c r="M43" s="733"/>
      <c r="N43" s="743"/>
      <c r="O43" s="704"/>
      <c r="P43" s="715"/>
      <c r="Q43" s="194" t="str">
        <f t="shared" si="1"/>
        <v/>
      </c>
      <c r="R43" s="195" t="str">
        <f t="shared" si="2"/>
        <v/>
      </c>
      <c r="S43" s="90" t="str">
        <f t="shared" si="3"/>
        <v/>
      </c>
      <c r="T43" s="663" t="str">
        <f t="shared" si="4"/>
        <v/>
      </c>
      <c r="U43" s="94" t="str">
        <f t="shared" si="7"/>
        <v/>
      </c>
      <c r="V43" s="95" t="str">
        <f t="shared" si="8"/>
        <v/>
      </c>
      <c r="W43" s="664" t="b">
        <f t="shared" si="5"/>
        <v>0</v>
      </c>
      <c r="X43" s="103" t="b">
        <f t="shared" si="6"/>
        <v>0</v>
      </c>
      <c r="Y43" s="224">
        <f t="shared" si="9"/>
        <v>1</v>
      </c>
      <c r="Z43" s="112">
        <f>IF(AND(B43&lt;&gt;"",I43&gt;=an_initial-3),VLOOKUP(Y43,Coef!$E$2:$F$17,2,FALSE),IF(AB43=TRUE,0,Z42))</f>
        <v>0</v>
      </c>
      <c r="AA43" s="643">
        <f>IF(B43&lt;&gt;"",VLOOKUP(Y43,Coef!$E$2:$F$17,2,FALSE),AA42)</f>
        <v>0</v>
      </c>
      <c r="AB43" s="669" t="b">
        <f t="shared" si="10"/>
        <v>0</v>
      </c>
    </row>
    <row r="44" spans="1:28" s="193" customFormat="1" x14ac:dyDescent="0.2">
      <c r="A44" s="223"/>
      <c r="B44" s="764"/>
      <c r="C44" s="739"/>
      <c r="D44" s="692"/>
      <c r="E44" s="689"/>
      <c r="F44" s="730"/>
      <c r="G44" s="739"/>
      <c r="H44" s="724"/>
      <c r="I44" s="696"/>
      <c r="J44" s="708"/>
      <c r="K44" s="733"/>
      <c r="L44" s="743"/>
      <c r="M44" s="733"/>
      <c r="N44" s="743"/>
      <c r="O44" s="704"/>
      <c r="P44" s="715"/>
      <c r="Q44" s="194" t="str">
        <f t="shared" si="1"/>
        <v/>
      </c>
      <c r="R44" s="195" t="str">
        <f t="shared" si="2"/>
        <v/>
      </c>
      <c r="S44" s="90" t="str">
        <f t="shared" si="3"/>
        <v/>
      </c>
      <c r="T44" s="663" t="str">
        <f t="shared" si="4"/>
        <v/>
      </c>
      <c r="U44" s="94" t="str">
        <f t="shared" si="7"/>
        <v/>
      </c>
      <c r="V44" s="95" t="str">
        <f t="shared" si="8"/>
        <v/>
      </c>
      <c r="W44" s="664" t="b">
        <f t="shared" si="5"/>
        <v>0</v>
      </c>
      <c r="X44" s="103" t="b">
        <f t="shared" si="6"/>
        <v>0</v>
      </c>
      <c r="Y44" s="224">
        <f t="shared" si="9"/>
        <v>1</v>
      </c>
      <c r="Z44" s="112">
        <f>IF(AND(B44&lt;&gt;"",I44&gt;=an_initial-3),VLOOKUP(Y44,Coef!$E$2:$F$17,2,FALSE),IF(AB44=TRUE,0,Z43))</f>
        <v>0</v>
      </c>
      <c r="AA44" s="643">
        <f>IF(B44&lt;&gt;"",VLOOKUP(Y44,Coef!$E$2:$F$17,2,FALSE),AA43)</f>
        <v>0</v>
      </c>
      <c r="AB44" s="669" t="b">
        <f t="shared" si="10"/>
        <v>0</v>
      </c>
    </row>
    <row r="45" spans="1:28" s="193" customFormat="1" x14ac:dyDescent="0.2">
      <c r="A45" s="223"/>
      <c r="B45" s="764"/>
      <c r="C45" s="739"/>
      <c r="D45" s="692"/>
      <c r="E45" s="689"/>
      <c r="F45" s="730"/>
      <c r="G45" s="739"/>
      <c r="H45" s="724"/>
      <c r="I45" s="696"/>
      <c r="J45" s="708"/>
      <c r="K45" s="733"/>
      <c r="L45" s="743"/>
      <c r="M45" s="733"/>
      <c r="N45" s="743"/>
      <c r="O45" s="704"/>
      <c r="P45" s="715"/>
      <c r="Q45" s="194" t="str">
        <f t="shared" si="1"/>
        <v/>
      </c>
      <c r="R45" s="195" t="str">
        <f t="shared" si="2"/>
        <v/>
      </c>
      <c r="S45" s="90" t="str">
        <f t="shared" si="3"/>
        <v/>
      </c>
      <c r="T45" s="663" t="str">
        <f t="shared" si="4"/>
        <v/>
      </c>
      <c r="U45" s="94" t="str">
        <f t="shared" si="7"/>
        <v/>
      </c>
      <c r="V45" s="95" t="str">
        <f t="shared" si="8"/>
        <v/>
      </c>
      <c r="W45" s="664" t="b">
        <f t="shared" si="5"/>
        <v>0</v>
      </c>
      <c r="X45" s="103" t="b">
        <f t="shared" si="6"/>
        <v>0</v>
      </c>
      <c r="Y45" s="224">
        <f t="shared" si="9"/>
        <v>1</v>
      </c>
      <c r="Z45" s="112">
        <f>IF(AND(B45&lt;&gt;"",I45&gt;=an_initial-3),VLOOKUP(Y45,Coef!$E$2:$F$17,2,FALSE),IF(AB45=TRUE,0,Z44))</f>
        <v>0</v>
      </c>
      <c r="AA45" s="643">
        <f>IF(B45&lt;&gt;"",VLOOKUP(Y45,Coef!$E$2:$F$17,2,FALSE),AA44)</f>
        <v>0</v>
      </c>
      <c r="AB45" s="669" t="b">
        <f t="shared" si="10"/>
        <v>0</v>
      </c>
    </row>
    <row r="46" spans="1:28" s="193" customFormat="1" x14ac:dyDescent="0.2">
      <c r="A46" s="223"/>
      <c r="B46" s="764"/>
      <c r="C46" s="739"/>
      <c r="D46" s="692"/>
      <c r="E46" s="689"/>
      <c r="F46" s="730"/>
      <c r="G46" s="739"/>
      <c r="H46" s="724"/>
      <c r="I46" s="696"/>
      <c r="J46" s="708"/>
      <c r="K46" s="733"/>
      <c r="L46" s="743"/>
      <c r="M46" s="733"/>
      <c r="N46" s="743"/>
      <c r="O46" s="704"/>
      <c r="P46" s="715"/>
      <c r="Q46" s="194" t="str">
        <f t="shared" si="1"/>
        <v/>
      </c>
      <c r="R46" s="195" t="str">
        <f t="shared" si="2"/>
        <v/>
      </c>
      <c r="S46" s="90" t="str">
        <f t="shared" si="3"/>
        <v/>
      </c>
      <c r="T46" s="663" t="str">
        <f t="shared" si="4"/>
        <v/>
      </c>
      <c r="U46" s="94" t="str">
        <f t="shared" si="7"/>
        <v/>
      </c>
      <c r="V46" s="95" t="str">
        <f t="shared" si="8"/>
        <v/>
      </c>
      <c r="W46" s="664" t="b">
        <f t="shared" si="5"/>
        <v>0</v>
      </c>
      <c r="X46" s="103" t="b">
        <f t="shared" si="6"/>
        <v>0</v>
      </c>
      <c r="Y46" s="224">
        <f t="shared" si="9"/>
        <v>1</v>
      </c>
      <c r="Z46" s="112">
        <f>IF(AND(B46&lt;&gt;"",I46&gt;=an_initial-3),VLOOKUP(Y46,Coef!$E$2:$F$17,2,FALSE),IF(AB46=TRUE,0,Z45))</f>
        <v>0</v>
      </c>
      <c r="AA46" s="643">
        <f>IF(B46&lt;&gt;"",VLOOKUP(Y46,Coef!$E$2:$F$17,2,FALSE),AA45)</f>
        <v>0</v>
      </c>
      <c r="AB46" s="669" t="b">
        <f t="shared" si="10"/>
        <v>0</v>
      </c>
    </row>
    <row r="47" spans="1:28" s="193" customFormat="1" x14ac:dyDescent="0.2">
      <c r="A47" s="223"/>
      <c r="B47" s="764"/>
      <c r="C47" s="739"/>
      <c r="D47" s="692"/>
      <c r="E47" s="689"/>
      <c r="F47" s="730"/>
      <c r="G47" s="739"/>
      <c r="H47" s="724"/>
      <c r="I47" s="696"/>
      <c r="J47" s="708"/>
      <c r="K47" s="733"/>
      <c r="L47" s="743"/>
      <c r="M47" s="733"/>
      <c r="N47" s="743"/>
      <c r="O47" s="704"/>
      <c r="P47" s="715"/>
      <c r="Q47" s="194" t="str">
        <f t="shared" si="1"/>
        <v/>
      </c>
      <c r="R47" s="195" t="str">
        <f t="shared" si="2"/>
        <v/>
      </c>
      <c r="S47" s="90" t="str">
        <f t="shared" si="3"/>
        <v/>
      </c>
      <c r="T47" s="663" t="str">
        <f t="shared" si="4"/>
        <v/>
      </c>
      <c r="U47" s="94" t="str">
        <f t="shared" si="7"/>
        <v/>
      </c>
      <c r="V47" s="95" t="str">
        <f t="shared" si="8"/>
        <v/>
      </c>
      <c r="W47" s="664" t="b">
        <f t="shared" si="5"/>
        <v>0</v>
      </c>
      <c r="X47" s="103" t="b">
        <f t="shared" si="6"/>
        <v>0</v>
      </c>
      <c r="Y47" s="224">
        <f t="shared" si="9"/>
        <v>1</v>
      </c>
      <c r="Z47" s="112">
        <f>IF(AND(B47&lt;&gt;"",I47&gt;=an_initial-3),VLOOKUP(Y47,Coef!$E$2:$F$17,2,FALSE),IF(AB47=TRUE,0,Z46))</f>
        <v>0</v>
      </c>
      <c r="AA47" s="643">
        <f>IF(B47&lt;&gt;"",VLOOKUP(Y47,Coef!$E$2:$F$17,2,FALSE),AA46)</f>
        <v>0</v>
      </c>
      <c r="AB47" s="669" t="b">
        <f t="shared" si="10"/>
        <v>0</v>
      </c>
    </row>
    <row r="48" spans="1:28" s="193" customFormat="1" x14ac:dyDescent="0.2">
      <c r="A48" s="223"/>
      <c r="B48" s="764"/>
      <c r="C48" s="739"/>
      <c r="D48" s="692"/>
      <c r="E48" s="689"/>
      <c r="F48" s="730"/>
      <c r="G48" s="739"/>
      <c r="H48" s="724"/>
      <c r="I48" s="696"/>
      <c r="J48" s="708"/>
      <c r="K48" s="733"/>
      <c r="L48" s="743"/>
      <c r="M48" s="733"/>
      <c r="N48" s="743"/>
      <c r="O48" s="704"/>
      <c r="P48" s="715"/>
      <c r="Q48" s="194" t="str">
        <f t="shared" si="1"/>
        <v/>
      </c>
      <c r="R48" s="195" t="str">
        <f t="shared" si="2"/>
        <v/>
      </c>
      <c r="S48" s="90" t="str">
        <f t="shared" si="3"/>
        <v/>
      </c>
      <c r="T48" s="663" t="str">
        <f t="shared" si="4"/>
        <v/>
      </c>
      <c r="U48" s="94" t="str">
        <f t="shared" si="7"/>
        <v/>
      </c>
      <c r="V48" s="95" t="str">
        <f t="shared" si="8"/>
        <v/>
      </c>
      <c r="W48" s="664" t="b">
        <f t="shared" si="5"/>
        <v>0</v>
      </c>
      <c r="X48" s="103" t="b">
        <f t="shared" si="6"/>
        <v>0</v>
      </c>
      <c r="Y48" s="224">
        <f t="shared" si="9"/>
        <v>1</v>
      </c>
      <c r="Z48" s="112">
        <f>IF(AND(B48&lt;&gt;"",I48&gt;=an_initial-3),VLOOKUP(Y48,Coef!$E$2:$F$17,2,FALSE),IF(AB48=TRUE,0,Z47))</f>
        <v>0</v>
      </c>
      <c r="AA48" s="643">
        <f>IF(B48&lt;&gt;"",VLOOKUP(Y48,Coef!$E$2:$F$17,2,FALSE),AA47)</f>
        <v>0</v>
      </c>
      <c r="AB48" s="669" t="b">
        <f t="shared" si="10"/>
        <v>0</v>
      </c>
    </row>
    <row r="49" spans="1:28" s="193" customFormat="1" x14ac:dyDescent="0.2">
      <c r="A49" s="223"/>
      <c r="B49" s="764"/>
      <c r="C49" s="739"/>
      <c r="D49" s="692"/>
      <c r="E49" s="689"/>
      <c r="F49" s="730"/>
      <c r="G49" s="739"/>
      <c r="H49" s="724"/>
      <c r="I49" s="696"/>
      <c r="J49" s="708"/>
      <c r="K49" s="733"/>
      <c r="L49" s="743"/>
      <c r="M49" s="733"/>
      <c r="N49" s="743"/>
      <c r="O49" s="704"/>
      <c r="P49" s="715"/>
      <c r="Q49" s="194" t="str">
        <f t="shared" si="1"/>
        <v/>
      </c>
      <c r="R49" s="195" t="str">
        <f t="shared" si="2"/>
        <v/>
      </c>
      <c r="S49" s="90" t="str">
        <f t="shared" si="3"/>
        <v/>
      </c>
      <c r="T49" s="663" t="str">
        <f t="shared" si="4"/>
        <v/>
      </c>
      <c r="U49" s="94" t="str">
        <f t="shared" si="7"/>
        <v/>
      </c>
      <c r="V49" s="95" t="str">
        <f t="shared" si="8"/>
        <v/>
      </c>
      <c r="W49" s="664" t="b">
        <f t="shared" si="5"/>
        <v>0</v>
      </c>
      <c r="X49" s="103" t="b">
        <f t="shared" si="6"/>
        <v>0</v>
      </c>
      <c r="Y49" s="224">
        <f t="shared" si="9"/>
        <v>1</v>
      </c>
      <c r="Z49" s="112">
        <f>IF(AND(B49&lt;&gt;"",I49&gt;=an_initial-3),VLOOKUP(Y49,Coef!$E$2:$F$17,2,FALSE),IF(AB49=TRUE,0,Z48))</f>
        <v>0</v>
      </c>
      <c r="AA49" s="643">
        <f>IF(B49&lt;&gt;"",VLOOKUP(Y49,Coef!$E$2:$F$17,2,FALSE),AA48)</f>
        <v>0</v>
      </c>
      <c r="AB49" s="669" t="b">
        <f t="shared" si="10"/>
        <v>0</v>
      </c>
    </row>
    <row r="50" spans="1:28" s="193" customFormat="1" x14ac:dyDescent="0.2">
      <c r="A50" s="223"/>
      <c r="B50" s="764"/>
      <c r="C50" s="739"/>
      <c r="D50" s="692"/>
      <c r="E50" s="689"/>
      <c r="F50" s="730"/>
      <c r="G50" s="739"/>
      <c r="H50" s="724"/>
      <c r="I50" s="696"/>
      <c r="J50" s="708"/>
      <c r="K50" s="733"/>
      <c r="L50" s="743"/>
      <c r="M50" s="733"/>
      <c r="N50" s="743"/>
      <c r="O50" s="704"/>
      <c r="P50" s="715"/>
      <c r="Q50" s="194" t="str">
        <f t="shared" si="1"/>
        <v/>
      </c>
      <c r="R50" s="195" t="str">
        <f t="shared" si="2"/>
        <v/>
      </c>
      <c r="S50" s="90" t="str">
        <f t="shared" si="3"/>
        <v/>
      </c>
      <c r="T50" s="663" t="str">
        <f t="shared" si="4"/>
        <v/>
      </c>
      <c r="U50" s="94" t="str">
        <f t="shared" si="7"/>
        <v/>
      </c>
      <c r="V50" s="95" t="str">
        <f t="shared" si="8"/>
        <v/>
      </c>
      <c r="W50" s="664" t="b">
        <f t="shared" si="5"/>
        <v>0</v>
      </c>
      <c r="X50" s="103" t="b">
        <f t="shared" si="6"/>
        <v>0</v>
      </c>
      <c r="Y50" s="224">
        <f t="shared" si="9"/>
        <v>1</v>
      </c>
      <c r="Z50" s="112">
        <f>IF(AND(B50&lt;&gt;"",I50&gt;=an_initial-3),VLOOKUP(Y50,Coef!$E$2:$F$17,2,FALSE),IF(AB50=TRUE,0,Z49))</f>
        <v>0</v>
      </c>
      <c r="AA50" s="643">
        <f>IF(B50&lt;&gt;"",VLOOKUP(Y50,Coef!$E$2:$F$17,2,FALSE),AA49)</f>
        <v>0</v>
      </c>
      <c r="AB50" s="669" t="b">
        <f t="shared" si="10"/>
        <v>0</v>
      </c>
    </row>
    <row r="51" spans="1:28" s="193" customFormat="1" x14ac:dyDescent="0.2">
      <c r="A51" s="223"/>
      <c r="B51" s="764"/>
      <c r="C51" s="739"/>
      <c r="D51" s="692"/>
      <c r="E51" s="689"/>
      <c r="F51" s="730"/>
      <c r="G51" s="739"/>
      <c r="H51" s="724"/>
      <c r="I51" s="696"/>
      <c r="J51" s="708"/>
      <c r="K51" s="733"/>
      <c r="L51" s="743"/>
      <c r="M51" s="733"/>
      <c r="N51" s="743"/>
      <c r="O51" s="704"/>
      <c r="P51" s="715"/>
      <c r="Q51" s="194" t="str">
        <f t="shared" si="1"/>
        <v/>
      </c>
      <c r="R51" s="195" t="str">
        <f t="shared" si="2"/>
        <v/>
      </c>
      <c r="S51" s="90" t="str">
        <f t="shared" si="3"/>
        <v/>
      </c>
      <c r="T51" s="663" t="str">
        <f t="shared" si="4"/>
        <v/>
      </c>
      <c r="U51" s="94" t="str">
        <f t="shared" si="7"/>
        <v/>
      </c>
      <c r="V51" s="95" t="str">
        <f t="shared" si="8"/>
        <v/>
      </c>
      <c r="W51" s="664" t="b">
        <f t="shared" si="5"/>
        <v>0</v>
      </c>
      <c r="X51" s="103" t="b">
        <f t="shared" si="6"/>
        <v>0</v>
      </c>
      <c r="Y51" s="224">
        <f t="shared" si="9"/>
        <v>1</v>
      </c>
      <c r="Z51" s="112">
        <f>IF(AND(B51&lt;&gt;"",I51&gt;=an_initial-3),VLOOKUP(Y51,Coef!$E$2:$F$17,2,FALSE),IF(AB51=TRUE,0,Z50))</f>
        <v>0</v>
      </c>
      <c r="AA51" s="643">
        <f>IF(B51&lt;&gt;"",VLOOKUP(Y51,Coef!$E$2:$F$17,2,FALSE),AA50)</f>
        <v>0</v>
      </c>
      <c r="AB51" s="669" t="b">
        <f t="shared" si="10"/>
        <v>0</v>
      </c>
    </row>
    <row r="52" spans="1:28" s="193" customFormat="1" x14ac:dyDescent="0.2">
      <c r="A52" s="223"/>
      <c r="B52" s="764"/>
      <c r="C52" s="739"/>
      <c r="D52" s="692"/>
      <c r="E52" s="689"/>
      <c r="F52" s="730"/>
      <c r="G52" s="739"/>
      <c r="H52" s="724"/>
      <c r="I52" s="696"/>
      <c r="J52" s="708"/>
      <c r="K52" s="733"/>
      <c r="L52" s="743"/>
      <c r="M52" s="733"/>
      <c r="N52" s="743"/>
      <c r="O52" s="704"/>
      <c r="P52" s="715"/>
      <c r="Q52" s="194" t="str">
        <f t="shared" si="1"/>
        <v/>
      </c>
      <c r="R52" s="195" t="str">
        <f t="shared" si="2"/>
        <v/>
      </c>
      <c r="S52" s="90" t="str">
        <f t="shared" si="3"/>
        <v/>
      </c>
      <c r="T52" s="663" t="str">
        <f t="shared" si="4"/>
        <v/>
      </c>
      <c r="U52" s="94" t="str">
        <f t="shared" si="7"/>
        <v/>
      </c>
      <c r="V52" s="95" t="str">
        <f t="shared" si="8"/>
        <v/>
      </c>
      <c r="W52" s="664" t="b">
        <f t="shared" si="5"/>
        <v>0</v>
      </c>
      <c r="X52" s="103" t="b">
        <f t="shared" si="6"/>
        <v>0</v>
      </c>
      <c r="Y52" s="224">
        <f t="shared" si="9"/>
        <v>1</v>
      </c>
      <c r="Z52" s="112">
        <f>IF(AND(B52&lt;&gt;"",I52&gt;=an_initial-3),VLOOKUP(Y52,Coef!$E$2:$F$17,2,FALSE),IF(AB52=TRUE,0,Z51))</f>
        <v>0</v>
      </c>
      <c r="AA52" s="643">
        <f>IF(B52&lt;&gt;"",VLOOKUP(Y52,Coef!$E$2:$F$17,2,FALSE),AA51)</f>
        <v>0</v>
      </c>
      <c r="AB52" s="669" t="b">
        <f t="shared" si="10"/>
        <v>0</v>
      </c>
    </row>
    <row r="53" spans="1:28" s="193" customFormat="1" x14ac:dyDescent="0.2">
      <c r="A53" s="223"/>
      <c r="B53" s="764"/>
      <c r="C53" s="739"/>
      <c r="D53" s="692"/>
      <c r="E53" s="689"/>
      <c r="F53" s="730"/>
      <c r="G53" s="739"/>
      <c r="H53" s="724"/>
      <c r="I53" s="696"/>
      <c r="J53" s="708"/>
      <c r="K53" s="733"/>
      <c r="L53" s="743"/>
      <c r="M53" s="733"/>
      <c r="N53" s="743"/>
      <c r="O53" s="704"/>
      <c r="P53" s="715"/>
      <c r="Q53" s="194" t="str">
        <f t="shared" si="1"/>
        <v/>
      </c>
      <c r="R53" s="195" t="str">
        <f t="shared" si="2"/>
        <v/>
      </c>
      <c r="S53" s="90" t="str">
        <f t="shared" si="3"/>
        <v/>
      </c>
      <c r="T53" s="663" t="str">
        <f t="shared" si="4"/>
        <v/>
      </c>
      <c r="U53" s="94" t="str">
        <f t="shared" si="7"/>
        <v/>
      </c>
      <c r="V53" s="95" t="str">
        <f t="shared" si="8"/>
        <v/>
      </c>
      <c r="W53" s="664" t="b">
        <f t="shared" si="5"/>
        <v>0</v>
      </c>
      <c r="X53" s="103" t="b">
        <f t="shared" si="6"/>
        <v>0</v>
      </c>
      <c r="Y53" s="224">
        <f t="shared" si="9"/>
        <v>1</v>
      </c>
      <c r="Z53" s="112">
        <f>IF(AND(B53&lt;&gt;"",I53&gt;=an_initial-3),VLOOKUP(Y53,Coef!$E$2:$F$17,2,FALSE),IF(AB53=TRUE,0,Z52))</f>
        <v>0</v>
      </c>
      <c r="AA53" s="643">
        <f>IF(B53&lt;&gt;"",VLOOKUP(Y53,Coef!$E$2:$F$17,2,FALSE),AA52)</f>
        <v>0</v>
      </c>
      <c r="AB53" s="669" t="b">
        <f t="shared" si="10"/>
        <v>0</v>
      </c>
    </row>
    <row r="54" spans="1:28" s="193" customFormat="1" x14ac:dyDescent="0.2">
      <c r="A54" s="223"/>
      <c r="B54" s="764"/>
      <c r="C54" s="739"/>
      <c r="D54" s="692"/>
      <c r="E54" s="689"/>
      <c r="F54" s="730"/>
      <c r="G54" s="739"/>
      <c r="H54" s="724"/>
      <c r="I54" s="696"/>
      <c r="J54" s="708"/>
      <c r="K54" s="733"/>
      <c r="L54" s="743"/>
      <c r="M54" s="733"/>
      <c r="N54" s="743"/>
      <c r="O54" s="704"/>
      <c r="P54" s="715"/>
      <c r="Q54" s="194" t="str">
        <f t="shared" si="1"/>
        <v/>
      </c>
      <c r="R54" s="195" t="str">
        <f t="shared" si="2"/>
        <v/>
      </c>
      <c r="S54" s="90" t="str">
        <f t="shared" si="3"/>
        <v/>
      </c>
      <c r="T54" s="663" t="str">
        <f t="shared" si="4"/>
        <v/>
      </c>
      <c r="U54" s="94" t="str">
        <f t="shared" si="7"/>
        <v/>
      </c>
      <c r="V54" s="95" t="str">
        <f t="shared" si="8"/>
        <v/>
      </c>
      <c r="W54" s="664" t="b">
        <f t="shared" si="5"/>
        <v>0</v>
      </c>
      <c r="X54" s="103" t="b">
        <f t="shared" si="6"/>
        <v>0</v>
      </c>
      <c r="Y54" s="224">
        <f t="shared" si="9"/>
        <v>1</v>
      </c>
      <c r="Z54" s="112">
        <f>IF(AND(B54&lt;&gt;"",I54&gt;=an_initial-3),VLOOKUP(Y54,Coef!$E$2:$F$17,2,FALSE),IF(AB54=TRUE,0,Z53))</f>
        <v>0</v>
      </c>
      <c r="AA54" s="643">
        <f>IF(B54&lt;&gt;"",VLOOKUP(Y54,Coef!$E$2:$F$17,2,FALSE),AA53)</f>
        <v>0</v>
      </c>
      <c r="AB54" s="669" t="b">
        <f t="shared" si="10"/>
        <v>0</v>
      </c>
    </row>
    <row r="55" spans="1:28" s="193" customFormat="1" x14ac:dyDescent="0.2">
      <c r="A55" s="223"/>
      <c r="B55" s="764"/>
      <c r="C55" s="739"/>
      <c r="D55" s="692"/>
      <c r="E55" s="689"/>
      <c r="F55" s="730"/>
      <c r="G55" s="739"/>
      <c r="H55" s="724"/>
      <c r="I55" s="696"/>
      <c r="J55" s="708"/>
      <c r="K55" s="733"/>
      <c r="L55" s="743"/>
      <c r="M55" s="733"/>
      <c r="N55" s="743"/>
      <c r="O55" s="704"/>
      <c r="P55" s="715"/>
      <c r="Q55" s="194" t="str">
        <f t="shared" si="1"/>
        <v/>
      </c>
      <c r="R55" s="195" t="str">
        <f t="shared" si="2"/>
        <v/>
      </c>
      <c r="S55" s="90" t="str">
        <f t="shared" si="3"/>
        <v/>
      </c>
      <c r="T55" s="663" t="str">
        <f t="shared" si="4"/>
        <v/>
      </c>
      <c r="U55" s="94" t="str">
        <f t="shared" si="7"/>
        <v/>
      </c>
      <c r="V55" s="95" t="str">
        <f t="shared" si="8"/>
        <v/>
      </c>
      <c r="W55" s="664" t="b">
        <f t="shared" si="5"/>
        <v>0</v>
      </c>
      <c r="X55" s="103" t="b">
        <f t="shared" si="6"/>
        <v>0</v>
      </c>
      <c r="Y55" s="224">
        <f t="shared" si="9"/>
        <v>1</v>
      </c>
      <c r="Z55" s="112">
        <f>IF(AND(B55&lt;&gt;"",I55&gt;=an_initial-3),VLOOKUP(Y55,Coef!$E$2:$F$17,2,FALSE),IF(AB55=TRUE,0,Z54))</f>
        <v>0</v>
      </c>
      <c r="AA55" s="643">
        <f>IF(B55&lt;&gt;"",VLOOKUP(Y55,Coef!$E$2:$F$17,2,FALSE),AA54)</f>
        <v>0</v>
      </c>
      <c r="AB55" s="669" t="b">
        <f t="shared" si="10"/>
        <v>0</v>
      </c>
    </row>
    <row r="56" spans="1:28" s="193" customFormat="1" x14ac:dyDescent="0.2">
      <c r="A56" s="223"/>
      <c r="B56" s="764"/>
      <c r="C56" s="739"/>
      <c r="D56" s="692"/>
      <c r="E56" s="689"/>
      <c r="F56" s="730"/>
      <c r="G56" s="739"/>
      <c r="H56" s="724"/>
      <c r="I56" s="696"/>
      <c r="J56" s="708"/>
      <c r="K56" s="733"/>
      <c r="L56" s="743"/>
      <c r="M56" s="733"/>
      <c r="N56" s="743"/>
      <c r="O56" s="704"/>
      <c r="P56" s="715"/>
      <c r="Q56" s="194" t="str">
        <f t="shared" si="1"/>
        <v/>
      </c>
      <c r="R56" s="195" t="str">
        <f t="shared" si="2"/>
        <v/>
      </c>
      <c r="S56" s="90" t="str">
        <f t="shared" si="3"/>
        <v/>
      </c>
      <c r="T56" s="663" t="str">
        <f t="shared" si="4"/>
        <v/>
      </c>
      <c r="U56" s="94" t="str">
        <f t="shared" si="7"/>
        <v/>
      </c>
      <c r="V56" s="95" t="str">
        <f t="shared" si="8"/>
        <v/>
      </c>
      <c r="W56" s="664" t="b">
        <f t="shared" si="5"/>
        <v>0</v>
      </c>
      <c r="X56" s="103" t="b">
        <f t="shared" si="6"/>
        <v>0</v>
      </c>
      <c r="Y56" s="224">
        <f t="shared" si="9"/>
        <v>1</v>
      </c>
      <c r="Z56" s="112">
        <f>IF(AND(B56&lt;&gt;"",I56&gt;=an_initial-3),VLOOKUP(Y56,Coef!$E$2:$F$17,2,FALSE),IF(AB56=TRUE,0,Z55))</f>
        <v>0</v>
      </c>
      <c r="AA56" s="643">
        <f>IF(B56&lt;&gt;"",VLOOKUP(Y56,Coef!$E$2:$F$17,2,FALSE),AA55)</f>
        <v>0</v>
      </c>
      <c r="AB56" s="669" t="b">
        <f t="shared" si="10"/>
        <v>0</v>
      </c>
    </row>
    <row r="57" spans="1:28" s="193" customFormat="1" x14ac:dyDescent="0.2">
      <c r="A57" s="223"/>
      <c r="B57" s="764"/>
      <c r="C57" s="739"/>
      <c r="D57" s="692"/>
      <c r="E57" s="689"/>
      <c r="F57" s="730"/>
      <c r="G57" s="739"/>
      <c r="H57" s="724"/>
      <c r="I57" s="696"/>
      <c r="J57" s="708"/>
      <c r="K57" s="733"/>
      <c r="L57" s="743"/>
      <c r="M57" s="733"/>
      <c r="N57" s="743"/>
      <c r="O57" s="704"/>
      <c r="P57" s="715"/>
      <c r="Q57" s="194" t="str">
        <f t="shared" si="1"/>
        <v/>
      </c>
      <c r="R57" s="195" t="str">
        <f t="shared" si="2"/>
        <v/>
      </c>
      <c r="S57" s="90" t="str">
        <f t="shared" si="3"/>
        <v/>
      </c>
      <c r="T57" s="663" t="str">
        <f t="shared" si="4"/>
        <v/>
      </c>
      <c r="U57" s="94" t="str">
        <f t="shared" si="7"/>
        <v/>
      </c>
      <c r="V57" s="95" t="str">
        <f t="shared" si="8"/>
        <v/>
      </c>
      <c r="W57" s="664" t="b">
        <f t="shared" si="5"/>
        <v>0</v>
      </c>
      <c r="X57" s="103" t="b">
        <f t="shared" si="6"/>
        <v>0</v>
      </c>
      <c r="Y57" s="224">
        <f t="shared" si="9"/>
        <v>1</v>
      </c>
      <c r="Z57" s="112">
        <f>IF(AND(B57&lt;&gt;"",I57&gt;=an_initial-3),VLOOKUP(Y57,Coef!$E$2:$F$17,2,FALSE),IF(AB57=TRUE,0,Z56))</f>
        <v>0</v>
      </c>
      <c r="AA57" s="643">
        <f>IF(B57&lt;&gt;"",VLOOKUP(Y57,Coef!$E$2:$F$17,2,FALSE),AA56)</f>
        <v>0</v>
      </c>
      <c r="AB57" s="669" t="b">
        <f t="shared" si="10"/>
        <v>0</v>
      </c>
    </row>
    <row r="58" spans="1:28" s="193" customFormat="1" x14ac:dyDescent="0.2">
      <c r="A58" s="223"/>
      <c r="B58" s="764"/>
      <c r="C58" s="739"/>
      <c r="D58" s="692"/>
      <c r="E58" s="689"/>
      <c r="F58" s="730"/>
      <c r="G58" s="739"/>
      <c r="H58" s="724"/>
      <c r="I58" s="696"/>
      <c r="J58" s="708"/>
      <c r="K58" s="733"/>
      <c r="L58" s="743"/>
      <c r="M58" s="733"/>
      <c r="N58" s="743"/>
      <c r="O58" s="704"/>
      <c r="P58" s="715"/>
      <c r="Q58" s="194" t="str">
        <f t="shared" si="1"/>
        <v/>
      </c>
      <c r="R58" s="195" t="str">
        <f t="shared" si="2"/>
        <v/>
      </c>
      <c r="S58" s="90" t="str">
        <f t="shared" si="3"/>
        <v/>
      </c>
      <c r="T58" s="663" t="str">
        <f t="shared" si="4"/>
        <v/>
      </c>
      <c r="U58" s="94" t="str">
        <f t="shared" si="7"/>
        <v/>
      </c>
      <c r="V58" s="95" t="str">
        <f t="shared" si="8"/>
        <v/>
      </c>
      <c r="W58" s="664" t="b">
        <f t="shared" si="5"/>
        <v>0</v>
      </c>
      <c r="X58" s="103" t="b">
        <f t="shared" si="6"/>
        <v>0</v>
      </c>
      <c r="Y58" s="224">
        <f t="shared" si="9"/>
        <v>1</v>
      </c>
      <c r="Z58" s="112">
        <f>IF(AND(B58&lt;&gt;"",I58&gt;=an_initial-3),VLOOKUP(Y58,Coef!$E$2:$F$17,2,FALSE),IF(AB58=TRUE,0,Z57))</f>
        <v>0</v>
      </c>
      <c r="AA58" s="643">
        <f>IF(B58&lt;&gt;"",VLOOKUP(Y58,Coef!$E$2:$F$17,2,FALSE),AA57)</f>
        <v>0</v>
      </c>
      <c r="AB58" s="669" t="b">
        <f t="shared" si="10"/>
        <v>0</v>
      </c>
    </row>
    <row r="59" spans="1:28" s="193" customFormat="1" x14ac:dyDescent="0.2">
      <c r="A59" s="223"/>
      <c r="B59" s="764"/>
      <c r="C59" s="739"/>
      <c r="D59" s="692"/>
      <c r="E59" s="689"/>
      <c r="F59" s="730"/>
      <c r="G59" s="739"/>
      <c r="H59" s="724"/>
      <c r="I59" s="696"/>
      <c r="J59" s="708"/>
      <c r="K59" s="733"/>
      <c r="L59" s="743"/>
      <c r="M59" s="733"/>
      <c r="N59" s="743"/>
      <c r="O59" s="704"/>
      <c r="P59" s="715"/>
      <c r="Q59" s="194" t="str">
        <f t="shared" si="1"/>
        <v/>
      </c>
      <c r="R59" s="195" t="str">
        <f t="shared" si="2"/>
        <v/>
      </c>
      <c r="S59" s="90" t="str">
        <f t="shared" si="3"/>
        <v/>
      </c>
      <c r="T59" s="663" t="str">
        <f t="shared" si="4"/>
        <v/>
      </c>
      <c r="U59" s="94" t="str">
        <f t="shared" si="7"/>
        <v/>
      </c>
      <c r="V59" s="95" t="str">
        <f t="shared" si="8"/>
        <v/>
      </c>
      <c r="W59" s="664" t="b">
        <f t="shared" si="5"/>
        <v>0</v>
      </c>
      <c r="X59" s="103" t="b">
        <f t="shared" si="6"/>
        <v>0</v>
      </c>
      <c r="Y59" s="224">
        <f t="shared" si="9"/>
        <v>1</v>
      </c>
      <c r="Z59" s="112">
        <f>IF(AND(B59&lt;&gt;"",I59&gt;=an_initial-3),VLOOKUP(Y59,Coef!$E$2:$F$17,2,FALSE),IF(AB59=TRUE,0,Z58))</f>
        <v>0</v>
      </c>
      <c r="AA59" s="643">
        <f>IF(B59&lt;&gt;"",VLOOKUP(Y59,Coef!$E$2:$F$17,2,FALSE),AA58)</f>
        <v>0</v>
      </c>
      <c r="AB59" s="669" t="b">
        <f t="shared" si="10"/>
        <v>0</v>
      </c>
    </row>
    <row r="60" spans="1:28" s="193" customFormat="1" x14ac:dyDescent="0.2">
      <c r="A60" s="223"/>
      <c r="B60" s="764"/>
      <c r="C60" s="739"/>
      <c r="D60" s="692"/>
      <c r="E60" s="689"/>
      <c r="F60" s="730"/>
      <c r="G60" s="739"/>
      <c r="H60" s="724"/>
      <c r="I60" s="696"/>
      <c r="J60" s="708"/>
      <c r="K60" s="733"/>
      <c r="L60" s="743"/>
      <c r="M60" s="733"/>
      <c r="N60" s="743"/>
      <c r="O60" s="704"/>
      <c r="P60" s="715"/>
      <c r="Q60" s="194" t="str">
        <f t="shared" si="1"/>
        <v/>
      </c>
      <c r="R60" s="195" t="str">
        <f t="shared" si="2"/>
        <v/>
      </c>
      <c r="S60" s="90" t="str">
        <f t="shared" si="3"/>
        <v/>
      </c>
      <c r="T60" s="663" t="str">
        <f t="shared" si="4"/>
        <v/>
      </c>
      <c r="U60" s="94" t="str">
        <f t="shared" si="7"/>
        <v/>
      </c>
      <c r="V60" s="95" t="str">
        <f t="shared" si="8"/>
        <v/>
      </c>
      <c r="W60" s="664" t="b">
        <f t="shared" si="5"/>
        <v>0</v>
      </c>
      <c r="X60" s="103" t="b">
        <f t="shared" si="6"/>
        <v>0</v>
      </c>
      <c r="Y60" s="224">
        <f t="shared" si="9"/>
        <v>1</v>
      </c>
      <c r="Z60" s="112">
        <f>IF(AND(B60&lt;&gt;"",I60&gt;=an_initial-3),VLOOKUP(Y60,Coef!$E$2:$F$17,2,FALSE),IF(AB60=TRUE,0,Z59))</f>
        <v>0</v>
      </c>
      <c r="AA60" s="643">
        <f>IF(B60&lt;&gt;"",VLOOKUP(Y60,Coef!$E$2:$F$17,2,FALSE),AA59)</f>
        <v>0</v>
      </c>
      <c r="AB60" s="669" t="b">
        <f t="shared" si="10"/>
        <v>0</v>
      </c>
    </row>
    <row r="61" spans="1:28" s="193" customFormat="1" x14ac:dyDescent="0.2">
      <c r="A61" s="223"/>
      <c r="B61" s="764"/>
      <c r="C61" s="739"/>
      <c r="D61" s="692"/>
      <c r="E61" s="689"/>
      <c r="F61" s="730"/>
      <c r="G61" s="739"/>
      <c r="H61" s="724"/>
      <c r="I61" s="696"/>
      <c r="J61" s="708"/>
      <c r="K61" s="733"/>
      <c r="L61" s="743"/>
      <c r="M61" s="733"/>
      <c r="N61" s="743"/>
      <c r="O61" s="704"/>
      <c r="P61" s="715"/>
      <c r="Q61" s="194" t="str">
        <f t="shared" si="1"/>
        <v/>
      </c>
      <c r="R61" s="195" t="str">
        <f t="shared" si="2"/>
        <v/>
      </c>
      <c r="S61" s="90" t="str">
        <f t="shared" si="3"/>
        <v/>
      </c>
      <c r="T61" s="663" t="str">
        <f t="shared" si="4"/>
        <v/>
      </c>
      <c r="U61" s="94" t="str">
        <f t="shared" si="7"/>
        <v/>
      </c>
      <c r="V61" s="95" t="str">
        <f t="shared" si="8"/>
        <v/>
      </c>
      <c r="W61" s="664" t="b">
        <f t="shared" si="5"/>
        <v>0</v>
      </c>
      <c r="X61" s="103" t="b">
        <f t="shared" si="6"/>
        <v>0</v>
      </c>
      <c r="Y61" s="224">
        <f t="shared" si="9"/>
        <v>1</v>
      </c>
      <c r="Z61" s="112">
        <f>IF(AND(B61&lt;&gt;"",I61&gt;=an_initial-3),VLOOKUP(Y61,Coef!$E$2:$F$17,2,FALSE),IF(AB61=TRUE,0,Z60))</f>
        <v>0</v>
      </c>
      <c r="AA61" s="643">
        <f>IF(B61&lt;&gt;"",VLOOKUP(Y61,Coef!$E$2:$F$17,2,FALSE),AA60)</f>
        <v>0</v>
      </c>
      <c r="AB61" s="669" t="b">
        <f t="shared" si="10"/>
        <v>0</v>
      </c>
    </row>
    <row r="62" spans="1:28" s="193" customFormat="1" x14ac:dyDescent="0.2">
      <c r="A62" s="223"/>
      <c r="B62" s="764"/>
      <c r="C62" s="739"/>
      <c r="D62" s="692"/>
      <c r="E62" s="689"/>
      <c r="F62" s="730"/>
      <c r="G62" s="739"/>
      <c r="H62" s="724"/>
      <c r="I62" s="696"/>
      <c r="J62" s="708"/>
      <c r="K62" s="733"/>
      <c r="L62" s="743"/>
      <c r="M62" s="733"/>
      <c r="N62" s="743"/>
      <c r="O62" s="704"/>
      <c r="P62" s="715"/>
      <c r="Q62" s="194" t="str">
        <f t="shared" si="1"/>
        <v/>
      </c>
      <c r="R62" s="195" t="str">
        <f t="shared" si="2"/>
        <v/>
      </c>
      <c r="S62" s="90" t="str">
        <f t="shared" si="3"/>
        <v/>
      </c>
      <c r="T62" s="663" t="str">
        <f t="shared" si="4"/>
        <v/>
      </c>
      <c r="U62" s="94" t="str">
        <f t="shared" si="7"/>
        <v/>
      </c>
      <c r="V62" s="95" t="str">
        <f t="shared" si="8"/>
        <v/>
      </c>
      <c r="W62" s="664" t="b">
        <f t="shared" si="5"/>
        <v>0</v>
      </c>
      <c r="X62" s="103" t="b">
        <f t="shared" si="6"/>
        <v>0</v>
      </c>
      <c r="Y62" s="224">
        <f t="shared" si="9"/>
        <v>1</v>
      </c>
      <c r="Z62" s="112">
        <f>IF(AND(B62&lt;&gt;"",I62&gt;=an_initial-3),VLOOKUP(Y62,Coef!$E$2:$F$17,2,FALSE),IF(AB62=TRUE,0,Z61))</f>
        <v>0</v>
      </c>
      <c r="AA62" s="643">
        <f>IF(B62&lt;&gt;"",VLOOKUP(Y62,Coef!$E$2:$F$17,2,FALSE),AA61)</f>
        <v>0</v>
      </c>
      <c r="AB62" s="669" t="b">
        <f t="shared" si="10"/>
        <v>0</v>
      </c>
    </row>
    <row r="63" spans="1:28" s="193" customFormat="1" x14ac:dyDescent="0.2">
      <c r="A63" s="223"/>
      <c r="B63" s="764"/>
      <c r="C63" s="739"/>
      <c r="D63" s="692"/>
      <c r="E63" s="689"/>
      <c r="F63" s="730"/>
      <c r="G63" s="739"/>
      <c r="H63" s="724"/>
      <c r="I63" s="696"/>
      <c r="J63" s="708"/>
      <c r="K63" s="733"/>
      <c r="L63" s="743"/>
      <c r="M63" s="733"/>
      <c r="N63" s="743"/>
      <c r="O63" s="704"/>
      <c r="P63" s="715"/>
      <c r="Q63" s="194" t="str">
        <f t="shared" si="1"/>
        <v/>
      </c>
      <c r="R63" s="195" t="str">
        <f t="shared" si="2"/>
        <v/>
      </c>
      <c r="S63" s="90" t="str">
        <f t="shared" si="3"/>
        <v/>
      </c>
      <c r="T63" s="663" t="str">
        <f t="shared" si="4"/>
        <v/>
      </c>
      <c r="U63" s="94" t="str">
        <f t="shared" si="7"/>
        <v/>
      </c>
      <c r="V63" s="95" t="str">
        <f t="shared" si="8"/>
        <v/>
      </c>
      <c r="W63" s="664" t="b">
        <f t="shared" si="5"/>
        <v>0</v>
      </c>
      <c r="X63" s="103" t="b">
        <f t="shared" si="6"/>
        <v>0</v>
      </c>
      <c r="Y63" s="224">
        <f t="shared" si="9"/>
        <v>1</v>
      </c>
      <c r="Z63" s="112">
        <f>IF(AND(B63&lt;&gt;"",I63&gt;=an_initial-3),VLOOKUP(Y63,Coef!$E$2:$F$17,2,FALSE),IF(AB63=TRUE,0,Z62))</f>
        <v>0</v>
      </c>
      <c r="AA63" s="643">
        <f>IF(B63&lt;&gt;"",VLOOKUP(Y63,Coef!$E$2:$F$17,2,FALSE),AA62)</f>
        <v>0</v>
      </c>
      <c r="AB63" s="669" t="b">
        <f t="shared" si="10"/>
        <v>0</v>
      </c>
    </row>
    <row r="64" spans="1:28" s="193" customFormat="1" x14ac:dyDescent="0.2">
      <c r="A64" s="223"/>
      <c r="B64" s="764"/>
      <c r="C64" s="739"/>
      <c r="D64" s="692"/>
      <c r="E64" s="689"/>
      <c r="F64" s="730"/>
      <c r="G64" s="739"/>
      <c r="H64" s="724"/>
      <c r="I64" s="696"/>
      <c r="J64" s="708"/>
      <c r="K64" s="733"/>
      <c r="L64" s="743"/>
      <c r="M64" s="733"/>
      <c r="N64" s="743"/>
      <c r="O64" s="704"/>
      <c r="P64" s="715"/>
      <c r="Q64" s="194" t="str">
        <f t="shared" si="1"/>
        <v/>
      </c>
      <c r="R64" s="195" t="str">
        <f t="shared" si="2"/>
        <v/>
      </c>
      <c r="S64" s="90" t="str">
        <f t="shared" si="3"/>
        <v/>
      </c>
      <c r="T64" s="663" t="str">
        <f t="shared" si="4"/>
        <v/>
      </c>
      <c r="U64" s="94" t="str">
        <f t="shared" si="7"/>
        <v/>
      </c>
      <c r="V64" s="95" t="str">
        <f t="shared" si="8"/>
        <v/>
      </c>
      <c r="W64" s="664" t="b">
        <f t="shared" si="5"/>
        <v>0</v>
      </c>
      <c r="X64" s="103" t="b">
        <f t="shared" si="6"/>
        <v>0</v>
      </c>
      <c r="Y64" s="224">
        <f t="shared" si="9"/>
        <v>1</v>
      </c>
      <c r="Z64" s="112">
        <f>IF(AND(B64&lt;&gt;"",I64&gt;=an_initial-3),VLOOKUP(Y64,Coef!$E$2:$F$17,2,FALSE),IF(AB64=TRUE,0,Z63))</f>
        <v>0</v>
      </c>
      <c r="AA64" s="643">
        <f>IF(B64&lt;&gt;"",VLOOKUP(Y64,Coef!$E$2:$F$17,2,FALSE),AA63)</f>
        <v>0</v>
      </c>
      <c r="AB64" s="669" t="b">
        <f t="shared" si="10"/>
        <v>0</v>
      </c>
    </row>
    <row r="65" spans="1:28" s="193" customFormat="1" x14ac:dyDescent="0.2">
      <c r="A65" s="223"/>
      <c r="B65" s="764"/>
      <c r="C65" s="739"/>
      <c r="D65" s="692"/>
      <c r="E65" s="689"/>
      <c r="F65" s="730"/>
      <c r="G65" s="739"/>
      <c r="H65" s="724"/>
      <c r="I65" s="696"/>
      <c r="J65" s="708"/>
      <c r="K65" s="733"/>
      <c r="L65" s="743"/>
      <c r="M65" s="733"/>
      <c r="N65" s="743"/>
      <c r="O65" s="704"/>
      <c r="P65" s="715"/>
      <c r="Q65" s="194" t="str">
        <f t="shared" si="1"/>
        <v/>
      </c>
      <c r="R65" s="195" t="str">
        <f t="shared" si="2"/>
        <v/>
      </c>
      <c r="S65" s="90" t="str">
        <f t="shared" si="3"/>
        <v/>
      </c>
      <c r="T65" s="663" t="str">
        <f t="shared" si="4"/>
        <v/>
      </c>
      <c r="U65" s="94" t="str">
        <f t="shared" si="7"/>
        <v/>
      </c>
      <c r="V65" s="95" t="str">
        <f t="shared" si="8"/>
        <v/>
      </c>
      <c r="W65" s="664" t="b">
        <f t="shared" si="5"/>
        <v>0</v>
      </c>
      <c r="X65" s="103" t="b">
        <f t="shared" si="6"/>
        <v>0</v>
      </c>
      <c r="Y65" s="224">
        <f t="shared" si="9"/>
        <v>1</v>
      </c>
      <c r="Z65" s="112">
        <f>IF(AND(B65&lt;&gt;"",I65&gt;=an_initial-3),VLOOKUP(Y65,Coef!$E$2:$F$17,2,FALSE),IF(AB65=TRUE,0,Z64))</f>
        <v>0</v>
      </c>
      <c r="AA65" s="643">
        <f>IF(B65&lt;&gt;"",VLOOKUP(Y65,Coef!$E$2:$F$17,2,FALSE),AA64)</f>
        <v>0</v>
      </c>
      <c r="AB65" s="669" t="b">
        <f t="shared" si="10"/>
        <v>0</v>
      </c>
    </row>
    <row r="66" spans="1:28" s="193" customFormat="1" x14ac:dyDescent="0.2">
      <c r="A66" s="223"/>
      <c r="B66" s="764"/>
      <c r="C66" s="739"/>
      <c r="D66" s="692"/>
      <c r="E66" s="689"/>
      <c r="F66" s="730"/>
      <c r="G66" s="739"/>
      <c r="H66" s="724"/>
      <c r="I66" s="696"/>
      <c r="J66" s="708"/>
      <c r="K66" s="733"/>
      <c r="L66" s="743"/>
      <c r="M66" s="733"/>
      <c r="N66" s="743"/>
      <c r="O66" s="704"/>
      <c r="P66" s="715"/>
      <c r="Q66" s="194" t="str">
        <f t="shared" si="1"/>
        <v/>
      </c>
      <c r="R66" s="195" t="str">
        <f t="shared" si="2"/>
        <v/>
      </c>
      <c r="S66" s="90" t="str">
        <f t="shared" si="3"/>
        <v/>
      </c>
      <c r="T66" s="663" t="str">
        <f t="shared" si="4"/>
        <v/>
      </c>
      <c r="U66" s="94" t="str">
        <f t="shared" si="7"/>
        <v/>
      </c>
      <c r="V66" s="95" t="str">
        <f t="shared" si="8"/>
        <v/>
      </c>
      <c r="W66" s="664" t="b">
        <f t="shared" si="5"/>
        <v>0</v>
      </c>
      <c r="X66" s="103" t="b">
        <f t="shared" si="6"/>
        <v>0</v>
      </c>
      <c r="Y66" s="224">
        <f t="shared" si="9"/>
        <v>1</v>
      </c>
      <c r="Z66" s="112">
        <f>IF(AND(B66&lt;&gt;"",I66&gt;=an_initial-3),VLOOKUP(Y66,Coef!$E$2:$F$17,2,FALSE),IF(AB66=TRUE,0,Z65))</f>
        <v>0</v>
      </c>
      <c r="AA66" s="643">
        <f>IF(B66&lt;&gt;"",VLOOKUP(Y66,Coef!$E$2:$F$17,2,FALSE),AA65)</f>
        <v>0</v>
      </c>
      <c r="AB66" s="669" t="b">
        <f t="shared" si="10"/>
        <v>0</v>
      </c>
    </row>
    <row r="67" spans="1:28" s="193" customFormat="1" x14ac:dyDescent="0.2">
      <c r="A67" s="223"/>
      <c r="B67" s="764"/>
      <c r="C67" s="739"/>
      <c r="D67" s="692"/>
      <c r="E67" s="689"/>
      <c r="F67" s="730"/>
      <c r="G67" s="739"/>
      <c r="H67" s="724"/>
      <c r="I67" s="696"/>
      <c r="J67" s="708"/>
      <c r="K67" s="733"/>
      <c r="L67" s="743"/>
      <c r="M67" s="733"/>
      <c r="N67" s="743"/>
      <c r="O67" s="704"/>
      <c r="P67" s="715"/>
      <c r="Q67" s="194" t="str">
        <f t="shared" si="1"/>
        <v/>
      </c>
      <c r="R67" s="195" t="str">
        <f t="shared" si="2"/>
        <v/>
      </c>
      <c r="S67" s="90" t="str">
        <f t="shared" si="3"/>
        <v/>
      </c>
      <c r="T67" s="663" t="str">
        <f t="shared" si="4"/>
        <v/>
      </c>
      <c r="U67" s="94" t="str">
        <f t="shared" si="7"/>
        <v/>
      </c>
      <c r="V67" s="95" t="str">
        <f t="shared" si="8"/>
        <v/>
      </c>
      <c r="W67" s="664" t="b">
        <f t="shared" si="5"/>
        <v>0</v>
      </c>
      <c r="X67" s="103" t="b">
        <f t="shared" si="6"/>
        <v>0</v>
      </c>
      <c r="Y67" s="224">
        <f t="shared" si="9"/>
        <v>1</v>
      </c>
      <c r="Z67" s="112">
        <f>IF(AND(B67&lt;&gt;"",I67&gt;=an_initial-3),VLOOKUP(Y67,Coef!$E$2:$F$17,2,FALSE),IF(AB67=TRUE,0,Z66))</f>
        <v>0</v>
      </c>
      <c r="AA67" s="643">
        <f>IF(B67&lt;&gt;"",VLOOKUP(Y67,Coef!$E$2:$F$17,2,FALSE),AA66)</f>
        <v>0</v>
      </c>
      <c r="AB67" s="669" t="b">
        <f t="shared" si="10"/>
        <v>0</v>
      </c>
    </row>
    <row r="68" spans="1:28" s="193" customFormat="1" x14ac:dyDescent="0.2">
      <c r="A68" s="223"/>
      <c r="B68" s="764"/>
      <c r="C68" s="739"/>
      <c r="D68" s="692"/>
      <c r="E68" s="689"/>
      <c r="F68" s="730"/>
      <c r="G68" s="739"/>
      <c r="H68" s="724"/>
      <c r="I68" s="696"/>
      <c r="J68" s="708"/>
      <c r="K68" s="733"/>
      <c r="L68" s="743"/>
      <c r="M68" s="733"/>
      <c r="N68" s="743"/>
      <c r="O68" s="704"/>
      <c r="P68" s="715"/>
      <c r="Q68" s="194" t="str">
        <f t="shared" si="1"/>
        <v/>
      </c>
      <c r="R68" s="195" t="str">
        <f t="shared" si="2"/>
        <v/>
      </c>
      <c r="S68" s="90" t="str">
        <f t="shared" si="3"/>
        <v/>
      </c>
      <c r="T68" s="663" t="str">
        <f t="shared" si="4"/>
        <v/>
      </c>
      <c r="U68" s="94" t="str">
        <f t="shared" si="7"/>
        <v/>
      </c>
      <c r="V68" s="95" t="str">
        <f t="shared" si="8"/>
        <v/>
      </c>
      <c r="W68" s="664" t="b">
        <f t="shared" si="5"/>
        <v>0</v>
      </c>
      <c r="X68" s="103" t="b">
        <f t="shared" si="6"/>
        <v>0</v>
      </c>
      <c r="Y68" s="224">
        <f t="shared" si="9"/>
        <v>1</v>
      </c>
      <c r="Z68" s="112">
        <f>IF(AND(B68&lt;&gt;"",I68&gt;=an_initial-3),VLOOKUP(Y68,Coef!$E$2:$F$17,2,FALSE),IF(AB68=TRUE,0,Z67))</f>
        <v>0</v>
      </c>
      <c r="AA68" s="643">
        <f>IF(B68&lt;&gt;"",VLOOKUP(Y68,Coef!$E$2:$F$17,2,FALSE),AA67)</f>
        <v>0</v>
      </c>
      <c r="AB68" s="669" t="b">
        <f t="shared" si="10"/>
        <v>0</v>
      </c>
    </row>
    <row r="69" spans="1:28" s="193" customFormat="1" x14ac:dyDescent="0.2">
      <c r="A69" s="223"/>
      <c r="B69" s="764"/>
      <c r="C69" s="739"/>
      <c r="D69" s="692"/>
      <c r="E69" s="689"/>
      <c r="F69" s="730"/>
      <c r="G69" s="739"/>
      <c r="H69" s="724"/>
      <c r="I69" s="696"/>
      <c r="J69" s="708"/>
      <c r="K69" s="733"/>
      <c r="L69" s="743"/>
      <c r="M69" s="733"/>
      <c r="N69" s="743"/>
      <c r="O69" s="704"/>
      <c r="P69" s="715"/>
      <c r="Q69" s="194" t="str">
        <f t="shared" si="1"/>
        <v/>
      </c>
      <c r="R69" s="195" t="str">
        <f t="shared" si="2"/>
        <v/>
      </c>
      <c r="S69" s="90" t="str">
        <f t="shared" si="3"/>
        <v/>
      </c>
      <c r="T69" s="663" t="str">
        <f t="shared" si="4"/>
        <v/>
      </c>
      <c r="U69" s="94" t="str">
        <f t="shared" si="7"/>
        <v/>
      </c>
      <c r="V69" s="95" t="str">
        <f t="shared" si="8"/>
        <v/>
      </c>
      <c r="W69" s="664" t="b">
        <f t="shared" si="5"/>
        <v>0</v>
      </c>
      <c r="X69" s="103" t="b">
        <f t="shared" si="6"/>
        <v>0</v>
      </c>
      <c r="Y69" s="224">
        <f t="shared" si="9"/>
        <v>1</v>
      </c>
      <c r="Z69" s="112">
        <f>IF(AND(B69&lt;&gt;"",I69&gt;=an_initial-3),VLOOKUP(Y69,Coef!$E$2:$F$17,2,FALSE),IF(AB69=TRUE,0,Z68))</f>
        <v>0</v>
      </c>
      <c r="AA69" s="643">
        <f>IF(B69&lt;&gt;"",VLOOKUP(Y69,Coef!$E$2:$F$17,2,FALSE),AA68)</f>
        <v>0</v>
      </c>
      <c r="AB69" s="669" t="b">
        <f t="shared" si="10"/>
        <v>0</v>
      </c>
    </row>
    <row r="70" spans="1:28" s="193" customFormat="1" x14ac:dyDescent="0.2">
      <c r="A70" s="223"/>
      <c r="B70" s="764"/>
      <c r="C70" s="739"/>
      <c r="D70" s="692"/>
      <c r="E70" s="689"/>
      <c r="F70" s="730"/>
      <c r="G70" s="739"/>
      <c r="H70" s="724"/>
      <c r="I70" s="696"/>
      <c r="J70" s="708"/>
      <c r="K70" s="733"/>
      <c r="L70" s="743"/>
      <c r="M70" s="733"/>
      <c r="N70" s="743"/>
      <c r="O70" s="704"/>
      <c r="P70" s="715"/>
      <c r="Q70" s="194" t="str">
        <f t="shared" si="1"/>
        <v/>
      </c>
      <c r="R70" s="195" t="str">
        <f t="shared" si="2"/>
        <v/>
      </c>
      <c r="S70" s="90" t="str">
        <f t="shared" si="3"/>
        <v/>
      </c>
      <c r="T70" s="663" t="str">
        <f t="shared" si="4"/>
        <v/>
      </c>
      <c r="U70" s="94" t="str">
        <f t="shared" si="7"/>
        <v/>
      </c>
      <c r="V70" s="95" t="str">
        <f t="shared" si="8"/>
        <v/>
      </c>
      <c r="W70" s="664" t="b">
        <f t="shared" si="5"/>
        <v>0</v>
      </c>
      <c r="X70" s="103" t="b">
        <f t="shared" si="6"/>
        <v>0</v>
      </c>
      <c r="Y70" s="224">
        <f t="shared" si="9"/>
        <v>1</v>
      </c>
      <c r="Z70" s="112">
        <f>IF(AND(B70&lt;&gt;"",I70&gt;=an_initial-3),VLOOKUP(Y70,Coef!$E$2:$F$17,2,FALSE),IF(AB70=TRUE,0,Z69))</f>
        <v>0</v>
      </c>
      <c r="AA70" s="643">
        <f>IF(B70&lt;&gt;"",VLOOKUP(Y70,Coef!$E$2:$F$17,2,FALSE),AA69)</f>
        <v>0</v>
      </c>
      <c r="AB70" s="669" t="b">
        <f t="shared" si="10"/>
        <v>0</v>
      </c>
    </row>
    <row r="71" spans="1:28" s="193" customFormat="1" x14ac:dyDescent="0.2">
      <c r="A71" s="223"/>
      <c r="B71" s="764"/>
      <c r="C71" s="739"/>
      <c r="D71" s="692"/>
      <c r="E71" s="689"/>
      <c r="F71" s="730"/>
      <c r="G71" s="739"/>
      <c r="H71" s="724"/>
      <c r="I71" s="696"/>
      <c r="J71" s="708"/>
      <c r="K71" s="733"/>
      <c r="L71" s="743"/>
      <c r="M71" s="733"/>
      <c r="N71" s="743"/>
      <c r="O71" s="704"/>
      <c r="P71" s="715"/>
      <c r="Q71" s="194" t="str">
        <f t="shared" si="1"/>
        <v/>
      </c>
      <c r="R71" s="195" t="str">
        <f t="shared" si="2"/>
        <v/>
      </c>
      <c r="S71" s="90" t="str">
        <f t="shared" si="3"/>
        <v/>
      </c>
      <c r="T71" s="663" t="str">
        <f t="shared" si="4"/>
        <v/>
      </c>
      <c r="U71" s="94" t="str">
        <f t="shared" si="7"/>
        <v/>
      </c>
      <c r="V71" s="95" t="str">
        <f t="shared" si="8"/>
        <v/>
      </c>
      <c r="W71" s="664" t="b">
        <f t="shared" si="5"/>
        <v>0</v>
      </c>
      <c r="X71" s="103" t="b">
        <f t="shared" si="6"/>
        <v>0</v>
      </c>
      <c r="Y71" s="224">
        <f t="shared" si="9"/>
        <v>1</v>
      </c>
      <c r="Z71" s="112">
        <f>IF(AND(B71&lt;&gt;"",I71&gt;=an_initial-3),VLOOKUP(Y71,Coef!$E$2:$F$17,2,FALSE),IF(AB71=TRUE,0,Z70))</f>
        <v>0</v>
      </c>
      <c r="AA71" s="643">
        <f>IF(B71&lt;&gt;"",VLOOKUP(Y71,Coef!$E$2:$F$17,2,FALSE),AA70)</f>
        <v>0</v>
      </c>
      <c r="AB71" s="669" t="b">
        <f t="shared" si="10"/>
        <v>0</v>
      </c>
    </row>
    <row r="72" spans="1:28" s="193" customFormat="1" x14ac:dyDescent="0.2">
      <c r="A72" s="223"/>
      <c r="B72" s="764"/>
      <c r="C72" s="739"/>
      <c r="D72" s="692"/>
      <c r="E72" s="689"/>
      <c r="F72" s="730"/>
      <c r="G72" s="739"/>
      <c r="H72" s="724"/>
      <c r="I72" s="696"/>
      <c r="J72" s="708"/>
      <c r="K72" s="733"/>
      <c r="L72" s="743"/>
      <c r="M72" s="733"/>
      <c r="N72" s="743"/>
      <c r="O72" s="704"/>
      <c r="P72" s="715"/>
      <c r="Q72" s="194" t="str">
        <f t="shared" si="1"/>
        <v/>
      </c>
      <c r="R72" s="195" t="str">
        <f t="shared" si="2"/>
        <v/>
      </c>
      <c r="S72" s="90" t="str">
        <f t="shared" si="3"/>
        <v/>
      </c>
      <c r="T72" s="663" t="str">
        <f t="shared" si="4"/>
        <v/>
      </c>
      <c r="U72" s="94" t="str">
        <f t="shared" si="7"/>
        <v/>
      </c>
      <c r="V72" s="95" t="str">
        <f t="shared" si="8"/>
        <v/>
      </c>
      <c r="W72" s="664" t="b">
        <f t="shared" si="5"/>
        <v>0</v>
      </c>
      <c r="X72" s="103" t="b">
        <f t="shared" si="6"/>
        <v>0</v>
      </c>
      <c r="Y72" s="224">
        <f t="shared" si="9"/>
        <v>1</v>
      </c>
      <c r="Z72" s="112">
        <f>IF(AND(B72&lt;&gt;"",I72&gt;=an_initial-3),VLOOKUP(Y72,Coef!$E$2:$F$17,2,FALSE),IF(AB72=TRUE,0,Z71))</f>
        <v>0</v>
      </c>
      <c r="AA72" s="643">
        <f>IF(B72&lt;&gt;"",VLOOKUP(Y72,Coef!$E$2:$F$17,2,FALSE),AA71)</f>
        <v>0</v>
      </c>
      <c r="AB72" s="669" t="b">
        <f t="shared" si="10"/>
        <v>0</v>
      </c>
    </row>
    <row r="73" spans="1:28" s="193" customFormat="1" x14ac:dyDescent="0.2">
      <c r="A73" s="223"/>
      <c r="B73" s="764"/>
      <c r="C73" s="739"/>
      <c r="D73" s="692"/>
      <c r="E73" s="689"/>
      <c r="F73" s="730"/>
      <c r="G73" s="739"/>
      <c r="H73" s="724"/>
      <c r="I73" s="696"/>
      <c r="J73" s="708"/>
      <c r="K73" s="733"/>
      <c r="L73" s="743"/>
      <c r="M73" s="733"/>
      <c r="N73" s="743"/>
      <c r="O73" s="704"/>
      <c r="P73" s="715"/>
      <c r="Q73" s="194" t="str">
        <f t="shared" si="1"/>
        <v/>
      </c>
      <c r="R73" s="195" t="str">
        <f t="shared" si="2"/>
        <v/>
      </c>
      <c r="S73" s="90" t="str">
        <f t="shared" si="3"/>
        <v/>
      </c>
      <c r="T73" s="663" t="str">
        <f t="shared" si="4"/>
        <v/>
      </c>
      <c r="U73" s="94" t="str">
        <f t="shared" si="7"/>
        <v/>
      </c>
      <c r="V73" s="95" t="str">
        <f t="shared" si="8"/>
        <v/>
      </c>
      <c r="W73" s="664" t="b">
        <f t="shared" si="5"/>
        <v>0</v>
      </c>
      <c r="X73" s="103" t="b">
        <f t="shared" si="6"/>
        <v>0</v>
      </c>
      <c r="Y73" s="224">
        <f t="shared" si="9"/>
        <v>1</v>
      </c>
      <c r="Z73" s="112">
        <f>IF(AND(B73&lt;&gt;"",I73&gt;=an_initial-3),VLOOKUP(Y73,Coef!$E$2:$F$17,2,FALSE),IF(AB73=TRUE,0,Z72))</f>
        <v>0</v>
      </c>
      <c r="AA73" s="643">
        <f>IF(B73&lt;&gt;"",VLOOKUP(Y73,Coef!$E$2:$F$17,2,FALSE),AA72)</f>
        <v>0</v>
      </c>
      <c r="AB73" s="669" t="b">
        <f t="shared" si="10"/>
        <v>0</v>
      </c>
    </row>
    <row r="74" spans="1:28" s="193" customFormat="1" x14ac:dyDescent="0.2">
      <c r="A74" s="223"/>
      <c r="B74" s="764"/>
      <c r="C74" s="739"/>
      <c r="D74" s="692"/>
      <c r="E74" s="689"/>
      <c r="F74" s="730"/>
      <c r="G74" s="739"/>
      <c r="H74" s="724"/>
      <c r="I74" s="696"/>
      <c r="J74" s="708"/>
      <c r="K74" s="733"/>
      <c r="L74" s="743"/>
      <c r="M74" s="733"/>
      <c r="N74" s="743"/>
      <c r="O74" s="704"/>
      <c r="P74" s="715"/>
      <c r="Q74" s="194" t="str">
        <f t="shared" si="1"/>
        <v/>
      </c>
      <c r="R74" s="195" t="str">
        <f t="shared" si="2"/>
        <v/>
      </c>
      <c r="S74" s="90" t="str">
        <f t="shared" si="3"/>
        <v/>
      </c>
      <c r="T74" s="663" t="str">
        <f t="shared" si="4"/>
        <v/>
      </c>
      <c r="U74" s="94" t="str">
        <f t="shared" si="7"/>
        <v/>
      </c>
      <c r="V74" s="95" t="str">
        <f t="shared" si="8"/>
        <v/>
      </c>
      <c r="W74" s="664" t="b">
        <f t="shared" si="5"/>
        <v>0</v>
      </c>
      <c r="X74" s="103" t="b">
        <f t="shared" si="6"/>
        <v>0</v>
      </c>
      <c r="Y74" s="224">
        <f t="shared" si="9"/>
        <v>1</v>
      </c>
      <c r="Z74" s="112">
        <f>IF(AND(B74&lt;&gt;"",I74&gt;=an_initial-3),VLOOKUP(Y74,Coef!$E$2:$F$17,2,FALSE),IF(AB74=TRUE,0,Z73))</f>
        <v>0</v>
      </c>
      <c r="AA74" s="643">
        <f>IF(B74&lt;&gt;"",VLOOKUP(Y74,Coef!$E$2:$F$17,2,FALSE),AA73)</f>
        <v>0</v>
      </c>
      <c r="AB74" s="669" t="b">
        <f t="shared" si="10"/>
        <v>0</v>
      </c>
    </row>
    <row r="75" spans="1:28" s="193" customFormat="1" x14ac:dyDescent="0.2">
      <c r="A75" s="223"/>
      <c r="B75" s="764"/>
      <c r="C75" s="739"/>
      <c r="D75" s="692"/>
      <c r="E75" s="689"/>
      <c r="F75" s="730"/>
      <c r="G75" s="739"/>
      <c r="H75" s="724"/>
      <c r="I75" s="696"/>
      <c r="J75" s="708"/>
      <c r="K75" s="733"/>
      <c r="L75" s="743"/>
      <c r="M75" s="733"/>
      <c r="N75" s="743"/>
      <c r="O75" s="704"/>
      <c r="P75" s="715"/>
      <c r="Q75" s="194" t="str">
        <f t="shared" si="1"/>
        <v/>
      </c>
      <c r="R75" s="195" t="str">
        <f t="shared" si="2"/>
        <v/>
      </c>
      <c r="S75" s="90" t="str">
        <f t="shared" si="3"/>
        <v/>
      </c>
      <c r="T75" s="663" t="str">
        <f t="shared" si="4"/>
        <v/>
      </c>
      <c r="U75" s="94" t="str">
        <f t="shared" si="7"/>
        <v/>
      </c>
      <c r="V75" s="95" t="str">
        <f t="shared" si="8"/>
        <v/>
      </c>
      <c r="W75" s="664" t="b">
        <f t="shared" si="5"/>
        <v>0</v>
      </c>
      <c r="X75" s="103" t="b">
        <f t="shared" si="6"/>
        <v>0</v>
      </c>
      <c r="Y75" s="224">
        <f t="shared" si="9"/>
        <v>1</v>
      </c>
      <c r="Z75" s="112">
        <f>IF(AND(B75&lt;&gt;"",I75&gt;=an_initial-3),VLOOKUP(Y75,Coef!$E$2:$F$17,2,FALSE),IF(AB75=TRUE,0,Z74))</f>
        <v>0</v>
      </c>
      <c r="AA75" s="643">
        <f>IF(B75&lt;&gt;"",VLOOKUP(Y75,Coef!$E$2:$F$17,2,FALSE),AA74)</f>
        <v>0</v>
      </c>
      <c r="AB75" s="669" t="b">
        <f t="shared" si="10"/>
        <v>0</v>
      </c>
    </row>
    <row r="76" spans="1:28" s="193" customFormat="1" x14ac:dyDescent="0.2">
      <c r="A76" s="223"/>
      <c r="B76" s="764"/>
      <c r="C76" s="739"/>
      <c r="D76" s="692"/>
      <c r="E76" s="689"/>
      <c r="F76" s="730"/>
      <c r="G76" s="739"/>
      <c r="H76" s="724"/>
      <c r="I76" s="696"/>
      <c r="J76" s="708"/>
      <c r="K76" s="733"/>
      <c r="L76" s="743"/>
      <c r="M76" s="733"/>
      <c r="N76" s="743"/>
      <c r="O76" s="704"/>
      <c r="P76" s="715"/>
      <c r="Q76" s="194" t="str">
        <f t="shared" si="1"/>
        <v/>
      </c>
      <c r="R76" s="195" t="str">
        <f t="shared" si="2"/>
        <v/>
      </c>
      <c r="S76" s="90" t="str">
        <f t="shared" si="3"/>
        <v/>
      </c>
      <c r="T76" s="663" t="str">
        <f t="shared" si="4"/>
        <v/>
      </c>
      <c r="U76" s="94" t="str">
        <f t="shared" si="7"/>
        <v/>
      </c>
      <c r="V76" s="95" t="str">
        <f t="shared" si="8"/>
        <v/>
      </c>
      <c r="W76" s="664" t="b">
        <f t="shared" si="5"/>
        <v>0</v>
      </c>
      <c r="X76" s="103" t="b">
        <f t="shared" si="6"/>
        <v>0</v>
      </c>
      <c r="Y76" s="224">
        <f t="shared" si="9"/>
        <v>1</v>
      </c>
      <c r="Z76" s="112">
        <f>IF(AND(B76&lt;&gt;"",I76&gt;=an_initial-3),VLOOKUP(Y76,Coef!$E$2:$F$17,2,FALSE),IF(AB76=TRUE,0,Z75))</f>
        <v>0</v>
      </c>
      <c r="AA76" s="643">
        <f>IF(B76&lt;&gt;"",VLOOKUP(Y76,Coef!$E$2:$F$17,2,FALSE),AA75)</f>
        <v>0</v>
      </c>
      <c r="AB76" s="669" t="b">
        <f t="shared" si="10"/>
        <v>0</v>
      </c>
    </row>
    <row r="77" spans="1:28" s="193" customFormat="1" x14ac:dyDescent="0.2">
      <c r="A77" s="223"/>
      <c r="B77" s="764"/>
      <c r="C77" s="739"/>
      <c r="D77" s="692"/>
      <c r="E77" s="689"/>
      <c r="F77" s="730"/>
      <c r="G77" s="739"/>
      <c r="H77" s="724"/>
      <c r="I77" s="696"/>
      <c r="J77" s="708"/>
      <c r="K77" s="733"/>
      <c r="L77" s="743"/>
      <c r="M77" s="733"/>
      <c r="N77" s="743"/>
      <c r="O77" s="704"/>
      <c r="P77" s="715"/>
      <c r="Q77" s="194" t="str">
        <f t="shared" ref="Q77:Q140" si="11">IF(B77&lt;&gt;"","",IF(AND(C77&lt;&gt;"",E77&lt;&gt;"",G77&lt;&gt;"",H77&lt;&gt;"",J77&gt;=an_initial,J77&lt;=an_final,W77=FALSE,X77=FALSE),coef_citari*EDIT_A*Z77*(1+P77),""))</f>
        <v/>
      </c>
      <c r="R77" s="195" t="str">
        <f t="shared" ref="R77:R140" si="12">IF(B77&lt;&gt;"","",IF(AND(C77&lt;&gt;"",E77&lt;&gt;"",G77&lt;&gt;"",H77&lt;&gt;"",J77&lt;=an_final,L77&lt;&gt;"",N77&lt;&gt;"",W77=FALSE,X77=FALSE),coef_citari*EDIT_A*AA77*(1+P77),""))</f>
        <v/>
      </c>
      <c r="S77" s="90" t="str">
        <f t="shared" ref="S77:S140" si="13">IF(OR($B77="",$D77="",$F77="",$I77="",$I77&gt;an_final,$W77=FALSE),"",IF($I77&gt;=an_initial,1,""))</f>
        <v/>
      </c>
      <c r="T77" s="663" t="str">
        <f t="shared" ref="T77:T140" si="14">IF(OR($B77="",$D77="",$F77="",$I77="",$I77&gt;an_final,$W77=FALSE),"",1)</f>
        <v/>
      </c>
      <c r="U77" s="94" t="str">
        <f t="shared" si="7"/>
        <v/>
      </c>
      <c r="V77" s="95" t="str">
        <f t="shared" si="8"/>
        <v/>
      </c>
      <c r="W77" s="664" t="b">
        <f t="shared" ref="W77:W140" si="15">IF(nume_candidat="",FALSE,ISNUMBER(SEARCH(nume_candidat,$B77)))</f>
        <v>0</v>
      </c>
      <c r="X77" s="103" t="b">
        <f t="shared" ref="X77:X140" si="16">IF(nume_candidat="",FALSE,ISNUMBER(SEARCH(nume_candidat,$C77)))</f>
        <v>0</v>
      </c>
      <c r="Y77" s="224">
        <f t="shared" si="9"/>
        <v>1</v>
      </c>
      <c r="Z77" s="112">
        <f>IF(AND(B77&lt;&gt;"",I77&gt;=an_initial-3),VLOOKUP(Y77,Coef!$E$2:$F$17,2,FALSE),IF(AB77=TRUE,0,Z76))</f>
        <v>0</v>
      </c>
      <c r="AA77" s="643">
        <f>IF(B77&lt;&gt;"",VLOOKUP(Y77,Coef!$E$2:$F$17,2,FALSE),AA76)</f>
        <v>0</v>
      </c>
      <c r="AB77" s="669" t="b">
        <f t="shared" si="10"/>
        <v>0</v>
      </c>
    </row>
    <row r="78" spans="1:28" s="193" customFormat="1" x14ac:dyDescent="0.2">
      <c r="A78" s="223"/>
      <c r="B78" s="764"/>
      <c r="C78" s="739"/>
      <c r="D78" s="692"/>
      <c r="E78" s="689"/>
      <c r="F78" s="730"/>
      <c r="G78" s="739"/>
      <c r="H78" s="724"/>
      <c r="I78" s="696"/>
      <c r="J78" s="708"/>
      <c r="K78" s="733"/>
      <c r="L78" s="743"/>
      <c r="M78" s="733"/>
      <c r="N78" s="743"/>
      <c r="O78" s="704"/>
      <c r="P78" s="715"/>
      <c r="Q78" s="194" t="str">
        <f t="shared" si="11"/>
        <v/>
      </c>
      <c r="R78" s="195" t="str">
        <f t="shared" si="12"/>
        <v/>
      </c>
      <c r="S78" s="90" t="str">
        <f t="shared" si="13"/>
        <v/>
      </c>
      <c r="T78" s="663" t="str">
        <f t="shared" si="14"/>
        <v/>
      </c>
      <c r="U78" s="94" t="str">
        <f t="shared" ref="U78:U141" si="17">IF(Q78="","",1)</f>
        <v/>
      </c>
      <c r="V78" s="95" t="str">
        <f t="shared" ref="V78:V141" si="18">IF(R78="","",1)</f>
        <v/>
      </c>
      <c r="W78" s="664" t="b">
        <f t="shared" si="15"/>
        <v>0</v>
      </c>
      <c r="X78" s="103" t="b">
        <f t="shared" si="16"/>
        <v>0</v>
      </c>
      <c r="Y78" s="224">
        <f t="shared" ref="Y78:Y141" si="19">LEN(B78)-LEN(SUBSTITUTE(B78,",",""))+1</f>
        <v>1</v>
      </c>
      <c r="Z78" s="112">
        <f>IF(AND(B78&lt;&gt;"",I78&gt;=an_initial-3),VLOOKUP(Y78,Coef!$E$2:$F$17,2,FALSE),IF(AB78=TRUE,0,Z77))</f>
        <v>0</v>
      </c>
      <c r="AA78" s="643">
        <f>IF(B78&lt;&gt;"",VLOOKUP(Y78,Coef!$E$2:$F$17,2,FALSE),AA77)</f>
        <v>0</v>
      </c>
      <c r="AB78" s="669" t="b">
        <f t="shared" ref="AB78:AB141" si="20">IF(B78="",FALSE,TRUE)</f>
        <v>0</v>
      </c>
    </row>
    <row r="79" spans="1:28" s="193" customFormat="1" x14ac:dyDescent="0.2">
      <c r="A79" s="223"/>
      <c r="B79" s="764"/>
      <c r="C79" s="739"/>
      <c r="D79" s="692"/>
      <c r="E79" s="689"/>
      <c r="F79" s="730"/>
      <c r="G79" s="739"/>
      <c r="H79" s="724"/>
      <c r="I79" s="696"/>
      <c r="J79" s="708"/>
      <c r="K79" s="733"/>
      <c r="L79" s="743"/>
      <c r="M79" s="733"/>
      <c r="N79" s="743"/>
      <c r="O79" s="704"/>
      <c r="P79" s="715"/>
      <c r="Q79" s="194" t="str">
        <f t="shared" si="11"/>
        <v/>
      </c>
      <c r="R79" s="195" t="str">
        <f t="shared" si="12"/>
        <v/>
      </c>
      <c r="S79" s="90" t="str">
        <f t="shared" si="13"/>
        <v/>
      </c>
      <c r="T79" s="663" t="str">
        <f t="shared" si="14"/>
        <v/>
      </c>
      <c r="U79" s="94" t="str">
        <f t="shared" si="17"/>
        <v/>
      </c>
      <c r="V79" s="95" t="str">
        <f t="shared" si="18"/>
        <v/>
      </c>
      <c r="W79" s="664" t="b">
        <f t="shared" si="15"/>
        <v>0</v>
      </c>
      <c r="X79" s="103" t="b">
        <f t="shared" si="16"/>
        <v>0</v>
      </c>
      <c r="Y79" s="224">
        <f t="shared" si="19"/>
        <v>1</v>
      </c>
      <c r="Z79" s="112">
        <f>IF(AND(B79&lt;&gt;"",I79&gt;=an_initial-3),VLOOKUP(Y79,Coef!$E$2:$F$17,2,FALSE),IF(AB79=TRUE,0,Z78))</f>
        <v>0</v>
      </c>
      <c r="AA79" s="643">
        <f>IF(B79&lt;&gt;"",VLOOKUP(Y79,Coef!$E$2:$F$17,2,FALSE),AA78)</f>
        <v>0</v>
      </c>
      <c r="AB79" s="669" t="b">
        <f t="shared" si="20"/>
        <v>0</v>
      </c>
    </row>
    <row r="80" spans="1:28" s="193" customFormat="1" x14ac:dyDescent="0.2">
      <c r="A80" s="223"/>
      <c r="B80" s="764"/>
      <c r="C80" s="739"/>
      <c r="D80" s="692"/>
      <c r="E80" s="689"/>
      <c r="F80" s="730"/>
      <c r="G80" s="739"/>
      <c r="H80" s="724"/>
      <c r="I80" s="696"/>
      <c r="J80" s="708"/>
      <c r="K80" s="733"/>
      <c r="L80" s="743"/>
      <c r="M80" s="733"/>
      <c r="N80" s="743"/>
      <c r="O80" s="704"/>
      <c r="P80" s="715"/>
      <c r="Q80" s="194" t="str">
        <f t="shared" si="11"/>
        <v/>
      </c>
      <c r="R80" s="195" t="str">
        <f t="shared" si="12"/>
        <v/>
      </c>
      <c r="S80" s="90" t="str">
        <f t="shared" si="13"/>
        <v/>
      </c>
      <c r="T80" s="663" t="str">
        <f t="shared" si="14"/>
        <v/>
      </c>
      <c r="U80" s="94" t="str">
        <f t="shared" si="17"/>
        <v/>
      </c>
      <c r="V80" s="95" t="str">
        <f t="shared" si="18"/>
        <v/>
      </c>
      <c r="W80" s="664" t="b">
        <f t="shared" si="15"/>
        <v>0</v>
      </c>
      <c r="X80" s="103" t="b">
        <f t="shared" si="16"/>
        <v>0</v>
      </c>
      <c r="Y80" s="224">
        <f t="shared" si="19"/>
        <v>1</v>
      </c>
      <c r="Z80" s="112">
        <f>IF(AND(B80&lt;&gt;"",I80&gt;=an_initial-3),VLOOKUP(Y80,Coef!$E$2:$F$17,2,FALSE),IF(AB80=TRUE,0,Z79))</f>
        <v>0</v>
      </c>
      <c r="AA80" s="643">
        <f>IF(B80&lt;&gt;"",VLOOKUP(Y80,Coef!$E$2:$F$17,2,FALSE),AA79)</f>
        <v>0</v>
      </c>
      <c r="AB80" s="669" t="b">
        <f t="shared" si="20"/>
        <v>0</v>
      </c>
    </row>
    <row r="81" spans="1:28" s="193" customFormat="1" x14ac:dyDescent="0.2">
      <c r="A81" s="223"/>
      <c r="B81" s="764"/>
      <c r="C81" s="739"/>
      <c r="D81" s="692"/>
      <c r="E81" s="689"/>
      <c r="F81" s="730"/>
      <c r="G81" s="739"/>
      <c r="H81" s="724"/>
      <c r="I81" s="696"/>
      <c r="J81" s="708"/>
      <c r="K81" s="733"/>
      <c r="L81" s="743"/>
      <c r="M81" s="733"/>
      <c r="N81" s="743"/>
      <c r="O81" s="704"/>
      <c r="P81" s="715"/>
      <c r="Q81" s="194" t="str">
        <f t="shared" si="11"/>
        <v/>
      </c>
      <c r="R81" s="195" t="str">
        <f t="shared" si="12"/>
        <v/>
      </c>
      <c r="S81" s="90" t="str">
        <f t="shared" si="13"/>
        <v/>
      </c>
      <c r="T81" s="663" t="str">
        <f t="shared" si="14"/>
        <v/>
      </c>
      <c r="U81" s="94" t="str">
        <f t="shared" si="17"/>
        <v/>
      </c>
      <c r="V81" s="95" t="str">
        <f t="shared" si="18"/>
        <v/>
      </c>
      <c r="W81" s="664" t="b">
        <f t="shared" si="15"/>
        <v>0</v>
      </c>
      <c r="X81" s="103" t="b">
        <f t="shared" si="16"/>
        <v>0</v>
      </c>
      <c r="Y81" s="224">
        <f t="shared" si="19"/>
        <v>1</v>
      </c>
      <c r="Z81" s="112">
        <f>IF(AND(B81&lt;&gt;"",I81&gt;=an_initial-3),VLOOKUP(Y81,Coef!$E$2:$F$17,2,FALSE),IF(AB81=TRUE,0,Z80))</f>
        <v>0</v>
      </c>
      <c r="AA81" s="643">
        <f>IF(B81&lt;&gt;"",VLOOKUP(Y81,Coef!$E$2:$F$17,2,FALSE),AA80)</f>
        <v>0</v>
      </c>
      <c r="AB81" s="669" t="b">
        <f t="shared" si="20"/>
        <v>0</v>
      </c>
    </row>
    <row r="82" spans="1:28" s="193" customFormat="1" x14ac:dyDescent="0.2">
      <c r="A82" s="223"/>
      <c r="B82" s="764"/>
      <c r="C82" s="739"/>
      <c r="D82" s="692"/>
      <c r="E82" s="689"/>
      <c r="F82" s="730"/>
      <c r="G82" s="739"/>
      <c r="H82" s="724"/>
      <c r="I82" s="696"/>
      <c r="J82" s="708"/>
      <c r="K82" s="733"/>
      <c r="L82" s="743"/>
      <c r="M82" s="733"/>
      <c r="N82" s="743"/>
      <c r="O82" s="704"/>
      <c r="P82" s="715"/>
      <c r="Q82" s="194" t="str">
        <f t="shared" si="11"/>
        <v/>
      </c>
      <c r="R82" s="195" t="str">
        <f t="shared" si="12"/>
        <v/>
      </c>
      <c r="S82" s="90" t="str">
        <f t="shared" si="13"/>
        <v/>
      </c>
      <c r="T82" s="663" t="str">
        <f t="shared" si="14"/>
        <v/>
      </c>
      <c r="U82" s="94" t="str">
        <f t="shared" si="17"/>
        <v/>
      </c>
      <c r="V82" s="95" t="str">
        <f t="shared" si="18"/>
        <v/>
      </c>
      <c r="W82" s="664" t="b">
        <f t="shared" si="15"/>
        <v>0</v>
      </c>
      <c r="X82" s="103" t="b">
        <f t="shared" si="16"/>
        <v>0</v>
      </c>
      <c r="Y82" s="224">
        <f t="shared" si="19"/>
        <v>1</v>
      </c>
      <c r="Z82" s="112">
        <f>IF(AND(B82&lt;&gt;"",I82&gt;=an_initial-3),VLOOKUP(Y82,Coef!$E$2:$F$17,2,FALSE),IF(AB82=TRUE,0,Z81))</f>
        <v>0</v>
      </c>
      <c r="AA82" s="643">
        <f>IF(B82&lt;&gt;"",VLOOKUP(Y82,Coef!$E$2:$F$17,2,FALSE),AA81)</f>
        <v>0</v>
      </c>
      <c r="AB82" s="669" t="b">
        <f t="shared" si="20"/>
        <v>0</v>
      </c>
    </row>
    <row r="83" spans="1:28" x14ac:dyDescent="0.25">
      <c r="A83" s="223"/>
      <c r="B83" s="764"/>
      <c r="C83" s="739"/>
      <c r="D83" s="692"/>
      <c r="E83" s="689"/>
      <c r="F83" s="730"/>
      <c r="G83" s="739"/>
      <c r="H83" s="724"/>
      <c r="I83" s="696"/>
      <c r="J83" s="708"/>
      <c r="K83" s="733"/>
      <c r="L83" s="743"/>
      <c r="M83" s="733"/>
      <c r="N83" s="743"/>
      <c r="O83" s="704"/>
      <c r="P83" s="715"/>
      <c r="Q83" s="194" t="str">
        <f t="shared" si="11"/>
        <v/>
      </c>
      <c r="R83" s="195" t="str">
        <f t="shared" si="12"/>
        <v/>
      </c>
      <c r="S83" s="90" t="str">
        <f t="shared" si="13"/>
        <v/>
      </c>
      <c r="T83" s="663" t="str">
        <f t="shared" si="14"/>
        <v/>
      </c>
      <c r="U83" s="94" t="str">
        <f t="shared" si="17"/>
        <v/>
      </c>
      <c r="V83" s="95" t="str">
        <f t="shared" si="18"/>
        <v/>
      </c>
      <c r="W83" s="664" t="b">
        <f t="shared" si="15"/>
        <v>0</v>
      </c>
      <c r="X83" s="103" t="b">
        <f t="shared" si="16"/>
        <v>0</v>
      </c>
      <c r="Y83" s="224">
        <f t="shared" si="19"/>
        <v>1</v>
      </c>
      <c r="Z83" s="112">
        <f>IF(AND(B83&lt;&gt;"",I83&gt;=an_initial-3),VLOOKUP(Y83,Coef!$E$2:$F$17,2,FALSE),IF(AB83=TRUE,0,Z82))</f>
        <v>0</v>
      </c>
      <c r="AA83" s="643">
        <f>IF(B83&lt;&gt;"",VLOOKUP(Y83,Coef!$E$2:$F$17,2,FALSE),AA82)</f>
        <v>0</v>
      </c>
      <c r="AB83" s="669" t="b">
        <f t="shared" si="20"/>
        <v>0</v>
      </c>
    </row>
    <row r="84" spans="1:28" x14ac:dyDescent="0.25">
      <c r="A84" s="223"/>
      <c r="B84" s="764"/>
      <c r="C84" s="739"/>
      <c r="D84" s="692"/>
      <c r="E84" s="689"/>
      <c r="F84" s="730"/>
      <c r="G84" s="739"/>
      <c r="H84" s="724"/>
      <c r="I84" s="696"/>
      <c r="J84" s="708"/>
      <c r="K84" s="733"/>
      <c r="L84" s="743"/>
      <c r="M84" s="733"/>
      <c r="N84" s="743"/>
      <c r="O84" s="704"/>
      <c r="P84" s="715"/>
      <c r="Q84" s="194" t="str">
        <f t="shared" si="11"/>
        <v/>
      </c>
      <c r="R84" s="195" t="str">
        <f t="shared" si="12"/>
        <v/>
      </c>
      <c r="S84" s="90" t="str">
        <f t="shared" si="13"/>
        <v/>
      </c>
      <c r="T84" s="663" t="str">
        <f t="shared" si="14"/>
        <v/>
      </c>
      <c r="U84" s="94" t="str">
        <f t="shared" si="17"/>
        <v/>
      </c>
      <c r="V84" s="95" t="str">
        <f t="shared" si="18"/>
        <v/>
      </c>
      <c r="W84" s="664" t="b">
        <f t="shared" si="15"/>
        <v>0</v>
      </c>
      <c r="X84" s="103" t="b">
        <f t="shared" si="16"/>
        <v>0</v>
      </c>
      <c r="Y84" s="224">
        <f t="shared" si="19"/>
        <v>1</v>
      </c>
      <c r="Z84" s="112">
        <f>IF(AND(B84&lt;&gt;"",I84&gt;=an_initial-3),VLOOKUP(Y84,Coef!$E$2:$F$17,2,FALSE),IF(AB84=TRUE,0,Z83))</f>
        <v>0</v>
      </c>
      <c r="AA84" s="643">
        <f>IF(B84&lt;&gt;"",VLOOKUP(Y84,Coef!$E$2:$F$17,2,FALSE),AA83)</f>
        <v>0</v>
      </c>
      <c r="AB84" s="669" t="b">
        <f t="shared" si="20"/>
        <v>0</v>
      </c>
    </row>
    <row r="85" spans="1:28" x14ac:dyDescent="0.25">
      <c r="A85" s="223"/>
      <c r="B85" s="764"/>
      <c r="C85" s="739"/>
      <c r="D85" s="692"/>
      <c r="E85" s="689"/>
      <c r="F85" s="730"/>
      <c r="G85" s="739"/>
      <c r="H85" s="724"/>
      <c r="I85" s="696"/>
      <c r="J85" s="708"/>
      <c r="K85" s="733"/>
      <c r="L85" s="743"/>
      <c r="M85" s="733"/>
      <c r="N85" s="743"/>
      <c r="O85" s="704"/>
      <c r="P85" s="715"/>
      <c r="Q85" s="194" t="str">
        <f t="shared" si="11"/>
        <v/>
      </c>
      <c r="R85" s="195" t="str">
        <f t="shared" si="12"/>
        <v/>
      </c>
      <c r="S85" s="90" t="str">
        <f t="shared" si="13"/>
        <v/>
      </c>
      <c r="T85" s="663" t="str">
        <f t="shared" si="14"/>
        <v/>
      </c>
      <c r="U85" s="94" t="str">
        <f t="shared" si="17"/>
        <v/>
      </c>
      <c r="V85" s="95" t="str">
        <f t="shared" si="18"/>
        <v/>
      </c>
      <c r="W85" s="664" t="b">
        <f t="shared" si="15"/>
        <v>0</v>
      </c>
      <c r="X85" s="103" t="b">
        <f t="shared" si="16"/>
        <v>0</v>
      </c>
      <c r="Y85" s="224">
        <f t="shared" si="19"/>
        <v>1</v>
      </c>
      <c r="Z85" s="112">
        <f>IF(AND(B85&lt;&gt;"",I85&gt;=an_initial-3),VLOOKUP(Y85,Coef!$E$2:$F$17,2,FALSE),IF(AB85=TRUE,0,Z84))</f>
        <v>0</v>
      </c>
      <c r="AA85" s="643">
        <f>IF(B85&lt;&gt;"",VLOOKUP(Y85,Coef!$E$2:$F$17,2,FALSE),AA84)</f>
        <v>0</v>
      </c>
      <c r="AB85" s="669" t="b">
        <f t="shared" si="20"/>
        <v>0</v>
      </c>
    </row>
    <row r="86" spans="1:28" x14ac:dyDescent="0.25">
      <c r="A86" s="223"/>
      <c r="B86" s="764"/>
      <c r="C86" s="739"/>
      <c r="D86" s="692"/>
      <c r="E86" s="689"/>
      <c r="F86" s="730"/>
      <c r="G86" s="739"/>
      <c r="H86" s="724"/>
      <c r="I86" s="696"/>
      <c r="J86" s="708"/>
      <c r="K86" s="733"/>
      <c r="L86" s="743"/>
      <c r="M86" s="733"/>
      <c r="N86" s="743"/>
      <c r="O86" s="704"/>
      <c r="P86" s="715"/>
      <c r="Q86" s="194" t="str">
        <f t="shared" si="11"/>
        <v/>
      </c>
      <c r="R86" s="195" t="str">
        <f t="shared" si="12"/>
        <v/>
      </c>
      <c r="S86" s="90" t="str">
        <f t="shared" si="13"/>
        <v/>
      </c>
      <c r="T86" s="663" t="str">
        <f t="shared" si="14"/>
        <v/>
      </c>
      <c r="U86" s="94" t="str">
        <f t="shared" si="17"/>
        <v/>
      </c>
      <c r="V86" s="95" t="str">
        <f t="shared" si="18"/>
        <v/>
      </c>
      <c r="W86" s="664" t="b">
        <f t="shared" si="15"/>
        <v>0</v>
      </c>
      <c r="X86" s="103" t="b">
        <f t="shared" si="16"/>
        <v>0</v>
      </c>
      <c r="Y86" s="224">
        <f t="shared" si="19"/>
        <v>1</v>
      </c>
      <c r="Z86" s="112">
        <f>IF(AND(B86&lt;&gt;"",I86&gt;=an_initial-3),VLOOKUP(Y86,Coef!$E$2:$F$17,2,FALSE),IF(AB86=TRUE,0,Z85))</f>
        <v>0</v>
      </c>
      <c r="AA86" s="643">
        <f>IF(B86&lt;&gt;"",VLOOKUP(Y86,Coef!$E$2:$F$17,2,FALSE),AA85)</f>
        <v>0</v>
      </c>
      <c r="AB86" s="669" t="b">
        <f t="shared" si="20"/>
        <v>0</v>
      </c>
    </row>
    <row r="87" spans="1:28" x14ac:dyDescent="0.25">
      <c r="A87" s="223"/>
      <c r="B87" s="764"/>
      <c r="C87" s="739"/>
      <c r="D87" s="692"/>
      <c r="E87" s="689"/>
      <c r="F87" s="730"/>
      <c r="G87" s="739"/>
      <c r="H87" s="724"/>
      <c r="I87" s="696"/>
      <c r="J87" s="708"/>
      <c r="K87" s="733"/>
      <c r="L87" s="743"/>
      <c r="M87" s="733"/>
      <c r="N87" s="743"/>
      <c r="O87" s="704"/>
      <c r="P87" s="715"/>
      <c r="Q87" s="194" t="str">
        <f t="shared" si="11"/>
        <v/>
      </c>
      <c r="R87" s="195" t="str">
        <f t="shared" si="12"/>
        <v/>
      </c>
      <c r="S87" s="90" t="str">
        <f t="shared" si="13"/>
        <v/>
      </c>
      <c r="T87" s="663" t="str">
        <f t="shared" si="14"/>
        <v/>
      </c>
      <c r="U87" s="94" t="str">
        <f t="shared" si="17"/>
        <v/>
      </c>
      <c r="V87" s="95" t="str">
        <f t="shared" si="18"/>
        <v/>
      </c>
      <c r="W87" s="664" t="b">
        <f t="shared" si="15"/>
        <v>0</v>
      </c>
      <c r="X87" s="103" t="b">
        <f t="shared" si="16"/>
        <v>0</v>
      </c>
      <c r="Y87" s="224">
        <f t="shared" si="19"/>
        <v>1</v>
      </c>
      <c r="Z87" s="112">
        <f>IF(AND(B87&lt;&gt;"",I87&gt;=an_initial-3),VLOOKUP(Y87,Coef!$E$2:$F$17,2,FALSE),IF(AB87=TRUE,0,Z86))</f>
        <v>0</v>
      </c>
      <c r="AA87" s="643">
        <f>IF(B87&lt;&gt;"",VLOOKUP(Y87,Coef!$E$2:$F$17,2,FALSE),AA86)</f>
        <v>0</v>
      </c>
      <c r="AB87" s="669" t="b">
        <f t="shared" si="20"/>
        <v>0</v>
      </c>
    </row>
    <row r="88" spans="1:28" x14ac:dyDescent="0.25">
      <c r="A88" s="223"/>
      <c r="B88" s="764"/>
      <c r="C88" s="739"/>
      <c r="D88" s="692"/>
      <c r="E88" s="689"/>
      <c r="F88" s="730"/>
      <c r="G88" s="739"/>
      <c r="H88" s="724"/>
      <c r="I88" s="696"/>
      <c r="J88" s="708"/>
      <c r="K88" s="733"/>
      <c r="L88" s="743"/>
      <c r="M88" s="733"/>
      <c r="N88" s="743"/>
      <c r="O88" s="704"/>
      <c r="P88" s="715"/>
      <c r="Q88" s="194" t="str">
        <f t="shared" si="11"/>
        <v/>
      </c>
      <c r="R88" s="195" t="str">
        <f t="shared" si="12"/>
        <v/>
      </c>
      <c r="S88" s="90" t="str">
        <f t="shared" si="13"/>
        <v/>
      </c>
      <c r="T88" s="663" t="str">
        <f t="shared" si="14"/>
        <v/>
      </c>
      <c r="U88" s="94" t="str">
        <f t="shared" si="17"/>
        <v/>
      </c>
      <c r="V88" s="95" t="str">
        <f t="shared" si="18"/>
        <v/>
      </c>
      <c r="W88" s="664" t="b">
        <f t="shared" si="15"/>
        <v>0</v>
      </c>
      <c r="X88" s="103" t="b">
        <f t="shared" si="16"/>
        <v>0</v>
      </c>
      <c r="Y88" s="224">
        <f t="shared" si="19"/>
        <v>1</v>
      </c>
      <c r="Z88" s="112">
        <f>IF(AND(B88&lt;&gt;"",I88&gt;=an_initial-3),VLOOKUP(Y88,Coef!$E$2:$F$17,2,FALSE),IF(AB88=TRUE,0,Z87))</f>
        <v>0</v>
      </c>
      <c r="AA88" s="643">
        <f>IF(B88&lt;&gt;"",VLOOKUP(Y88,Coef!$E$2:$F$17,2,FALSE),AA87)</f>
        <v>0</v>
      </c>
      <c r="AB88" s="669" t="b">
        <f t="shared" si="20"/>
        <v>0</v>
      </c>
    </row>
    <row r="89" spans="1:28" x14ac:dyDescent="0.25">
      <c r="A89" s="223"/>
      <c r="B89" s="764"/>
      <c r="C89" s="739"/>
      <c r="D89" s="692"/>
      <c r="E89" s="689"/>
      <c r="F89" s="730"/>
      <c r="G89" s="739"/>
      <c r="H89" s="724"/>
      <c r="I89" s="696"/>
      <c r="J89" s="708"/>
      <c r="K89" s="733"/>
      <c r="L89" s="743"/>
      <c r="M89" s="733"/>
      <c r="N89" s="743"/>
      <c r="O89" s="704"/>
      <c r="P89" s="715"/>
      <c r="Q89" s="194" t="str">
        <f t="shared" si="11"/>
        <v/>
      </c>
      <c r="R89" s="195" t="str">
        <f t="shared" si="12"/>
        <v/>
      </c>
      <c r="S89" s="90" t="str">
        <f t="shared" si="13"/>
        <v/>
      </c>
      <c r="T89" s="663" t="str">
        <f t="shared" si="14"/>
        <v/>
      </c>
      <c r="U89" s="94" t="str">
        <f t="shared" si="17"/>
        <v/>
      </c>
      <c r="V89" s="95" t="str">
        <f t="shared" si="18"/>
        <v/>
      </c>
      <c r="W89" s="664" t="b">
        <f t="shared" si="15"/>
        <v>0</v>
      </c>
      <c r="X89" s="103" t="b">
        <f t="shared" si="16"/>
        <v>0</v>
      </c>
      <c r="Y89" s="224">
        <f t="shared" si="19"/>
        <v>1</v>
      </c>
      <c r="Z89" s="112">
        <f>IF(AND(B89&lt;&gt;"",I89&gt;=an_initial-3),VLOOKUP(Y89,Coef!$E$2:$F$17,2,FALSE),IF(AB89=TRUE,0,Z88))</f>
        <v>0</v>
      </c>
      <c r="AA89" s="643">
        <f>IF(B89&lt;&gt;"",VLOOKUP(Y89,Coef!$E$2:$F$17,2,FALSE),AA88)</f>
        <v>0</v>
      </c>
      <c r="AB89" s="669" t="b">
        <f t="shared" si="20"/>
        <v>0</v>
      </c>
    </row>
    <row r="90" spans="1:28" x14ac:dyDescent="0.25">
      <c r="A90" s="223"/>
      <c r="B90" s="764"/>
      <c r="C90" s="739"/>
      <c r="D90" s="692"/>
      <c r="E90" s="689"/>
      <c r="F90" s="730"/>
      <c r="G90" s="739"/>
      <c r="H90" s="724"/>
      <c r="I90" s="696"/>
      <c r="J90" s="708"/>
      <c r="K90" s="733"/>
      <c r="L90" s="743"/>
      <c r="M90" s="733"/>
      <c r="N90" s="743"/>
      <c r="O90" s="704"/>
      <c r="P90" s="715"/>
      <c r="Q90" s="194" t="str">
        <f t="shared" si="11"/>
        <v/>
      </c>
      <c r="R90" s="195" t="str">
        <f t="shared" si="12"/>
        <v/>
      </c>
      <c r="S90" s="90" t="str">
        <f t="shared" si="13"/>
        <v/>
      </c>
      <c r="T90" s="663" t="str">
        <f t="shared" si="14"/>
        <v/>
      </c>
      <c r="U90" s="94" t="str">
        <f t="shared" si="17"/>
        <v/>
      </c>
      <c r="V90" s="95" t="str">
        <f t="shared" si="18"/>
        <v/>
      </c>
      <c r="W90" s="664" t="b">
        <f t="shared" si="15"/>
        <v>0</v>
      </c>
      <c r="X90" s="103" t="b">
        <f t="shared" si="16"/>
        <v>0</v>
      </c>
      <c r="Y90" s="224">
        <f t="shared" si="19"/>
        <v>1</v>
      </c>
      <c r="Z90" s="112">
        <f>IF(AND(B90&lt;&gt;"",I90&gt;=an_initial-3),VLOOKUP(Y90,Coef!$E$2:$F$17,2,FALSE),IF(AB90=TRUE,0,Z89))</f>
        <v>0</v>
      </c>
      <c r="AA90" s="643">
        <f>IF(B90&lt;&gt;"",VLOOKUP(Y90,Coef!$E$2:$F$17,2,FALSE),AA89)</f>
        <v>0</v>
      </c>
      <c r="AB90" s="669" t="b">
        <f t="shared" si="20"/>
        <v>0</v>
      </c>
    </row>
    <row r="91" spans="1:28" x14ac:dyDescent="0.25">
      <c r="A91" s="223"/>
      <c r="B91" s="764"/>
      <c r="C91" s="739"/>
      <c r="D91" s="692"/>
      <c r="E91" s="689"/>
      <c r="F91" s="730"/>
      <c r="G91" s="739"/>
      <c r="H91" s="724"/>
      <c r="I91" s="696"/>
      <c r="J91" s="708"/>
      <c r="K91" s="733"/>
      <c r="L91" s="743"/>
      <c r="M91" s="733"/>
      <c r="N91" s="743"/>
      <c r="O91" s="704"/>
      <c r="P91" s="715"/>
      <c r="Q91" s="194" t="str">
        <f t="shared" si="11"/>
        <v/>
      </c>
      <c r="R91" s="195" t="str">
        <f t="shared" si="12"/>
        <v/>
      </c>
      <c r="S91" s="90" t="str">
        <f t="shared" si="13"/>
        <v/>
      </c>
      <c r="T91" s="663" t="str">
        <f t="shared" si="14"/>
        <v/>
      </c>
      <c r="U91" s="94" t="str">
        <f t="shared" si="17"/>
        <v/>
      </c>
      <c r="V91" s="95" t="str">
        <f t="shared" si="18"/>
        <v/>
      </c>
      <c r="W91" s="664" t="b">
        <f t="shared" si="15"/>
        <v>0</v>
      </c>
      <c r="X91" s="103" t="b">
        <f t="shared" si="16"/>
        <v>0</v>
      </c>
      <c r="Y91" s="224">
        <f t="shared" si="19"/>
        <v>1</v>
      </c>
      <c r="Z91" s="112">
        <f>IF(AND(B91&lt;&gt;"",I91&gt;=an_initial-3),VLOOKUP(Y91,Coef!$E$2:$F$17,2,FALSE),IF(AB91=TRUE,0,Z90))</f>
        <v>0</v>
      </c>
      <c r="AA91" s="643">
        <f>IF(B91&lt;&gt;"",VLOOKUP(Y91,Coef!$E$2:$F$17,2,FALSE),AA90)</f>
        <v>0</v>
      </c>
      <c r="AB91" s="669" t="b">
        <f t="shared" si="20"/>
        <v>0</v>
      </c>
    </row>
    <row r="92" spans="1:28" x14ac:dyDescent="0.25">
      <c r="A92" s="223"/>
      <c r="B92" s="764"/>
      <c r="C92" s="739"/>
      <c r="D92" s="692"/>
      <c r="E92" s="689"/>
      <c r="F92" s="730"/>
      <c r="G92" s="739"/>
      <c r="H92" s="724"/>
      <c r="I92" s="696"/>
      <c r="J92" s="708"/>
      <c r="K92" s="733"/>
      <c r="L92" s="743"/>
      <c r="M92" s="733"/>
      <c r="N92" s="743"/>
      <c r="O92" s="704"/>
      <c r="P92" s="715"/>
      <c r="Q92" s="194" t="str">
        <f t="shared" si="11"/>
        <v/>
      </c>
      <c r="R92" s="195" t="str">
        <f t="shared" si="12"/>
        <v/>
      </c>
      <c r="S92" s="90" t="str">
        <f t="shared" si="13"/>
        <v/>
      </c>
      <c r="T92" s="663" t="str">
        <f t="shared" si="14"/>
        <v/>
      </c>
      <c r="U92" s="94" t="str">
        <f t="shared" si="17"/>
        <v/>
      </c>
      <c r="V92" s="95" t="str">
        <f t="shared" si="18"/>
        <v/>
      </c>
      <c r="W92" s="664" t="b">
        <f t="shared" si="15"/>
        <v>0</v>
      </c>
      <c r="X92" s="103" t="b">
        <f t="shared" si="16"/>
        <v>0</v>
      </c>
      <c r="Y92" s="224">
        <f t="shared" si="19"/>
        <v>1</v>
      </c>
      <c r="Z92" s="112">
        <f>IF(AND(B92&lt;&gt;"",I92&gt;=an_initial-3),VLOOKUP(Y92,Coef!$E$2:$F$17,2,FALSE),IF(AB92=TRUE,0,Z91))</f>
        <v>0</v>
      </c>
      <c r="AA92" s="643">
        <f>IF(B92&lt;&gt;"",VLOOKUP(Y92,Coef!$E$2:$F$17,2,FALSE),AA91)</f>
        <v>0</v>
      </c>
      <c r="AB92" s="669" t="b">
        <f t="shared" si="20"/>
        <v>0</v>
      </c>
    </row>
    <row r="93" spans="1:28" x14ac:dyDescent="0.25">
      <c r="A93" s="223"/>
      <c r="B93" s="764"/>
      <c r="C93" s="739"/>
      <c r="D93" s="692"/>
      <c r="E93" s="689"/>
      <c r="F93" s="730"/>
      <c r="G93" s="739"/>
      <c r="H93" s="724"/>
      <c r="I93" s="696"/>
      <c r="J93" s="708"/>
      <c r="K93" s="733"/>
      <c r="L93" s="743"/>
      <c r="M93" s="733"/>
      <c r="N93" s="743"/>
      <c r="O93" s="704"/>
      <c r="P93" s="715"/>
      <c r="Q93" s="194" t="str">
        <f t="shared" si="11"/>
        <v/>
      </c>
      <c r="R93" s="195" t="str">
        <f t="shared" si="12"/>
        <v/>
      </c>
      <c r="S93" s="90" t="str">
        <f t="shared" si="13"/>
        <v/>
      </c>
      <c r="T93" s="663" t="str">
        <f t="shared" si="14"/>
        <v/>
      </c>
      <c r="U93" s="94" t="str">
        <f t="shared" si="17"/>
        <v/>
      </c>
      <c r="V93" s="95" t="str">
        <f t="shared" si="18"/>
        <v/>
      </c>
      <c r="W93" s="664" t="b">
        <f t="shared" si="15"/>
        <v>0</v>
      </c>
      <c r="X93" s="103" t="b">
        <f t="shared" si="16"/>
        <v>0</v>
      </c>
      <c r="Y93" s="224">
        <f t="shared" si="19"/>
        <v>1</v>
      </c>
      <c r="Z93" s="112">
        <f>IF(AND(B93&lt;&gt;"",I93&gt;=an_initial-3),VLOOKUP(Y93,Coef!$E$2:$F$17,2,FALSE),IF(AB93=TRUE,0,Z92))</f>
        <v>0</v>
      </c>
      <c r="AA93" s="643">
        <f>IF(B93&lt;&gt;"",VLOOKUP(Y93,Coef!$E$2:$F$17,2,FALSE),AA92)</f>
        <v>0</v>
      </c>
      <c r="AB93" s="669" t="b">
        <f t="shared" si="20"/>
        <v>0</v>
      </c>
    </row>
    <row r="94" spans="1:28" x14ac:dyDescent="0.25">
      <c r="A94" s="223"/>
      <c r="B94" s="764"/>
      <c r="C94" s="739"/>
      <c r="D94" s="692"/>
      <c r="E94" s="689"/>
      <c r="F94" s="730"/>
      <c r="G94" s="739"/>
      <c r="H94" s="724"/>
      <c r="I94" s="696"/>
      <c r="J94" s="708"/>
      <c r="K94" s="733"/>
      <c r="L94" s="743"/>
      <c r="M94" s="733"/>
      <c r="N94" s="743"/>
      <c r="O94" s="704"/>
      <c r="P94" s="715"/>
      <c r="Q94" s="194" t="str">
        <f t="shared" si="11"/>
        <v/>
      </c>
      <c r="R94" s="195" t="str">
        <f t="shared" si="12"/>
        <v/>
      </c>
      <c r="S94" s="90" t="str">
        <f t="shared" si="13"/>
        <v/>
      </c>
      <c r="T94" s="663" t="str">
        <f t="shared" si="14"/>
        <v/>
      </c>
      <c r="U94" s="94" t="str">
        <f t="shared" si="17"/>
        <v/>
      </c>
      <c r="V94" s="95" t="str">
        <f t="shared" si="18"/>
        <v/>
      </c>
      <c r="W94" s="664" t="b">
        <f t="shared" si="15"/>
        <v>0</v>
      </c>
      <c r="X94" s="103" t="b">
        <f t="shared" si="16"/>
        <v>0</v>
      </c>
      <c r="Y94" s="224">
        <f t="shared" si="19"/>
        <v>1</v>
      </c>
      <c r="Z94" s="112">
        <f>IF(AND(B94&lt;&gt;"",I94&gt;=an_initial-3),VLOOKUP(Y94,Coef!$E$2:$F$17,2,FALSE),IF(AB94=TRUE,0,Z93))</f>
        <v>0</v>
      </c>
      <c r="AA94" s="643">
        <f>IF(B94&lt;&gt;"",VLOOKUP(Y94,Coef!$E$2:$F$17,2,FALSE),AA93)</f>
        <v>0</v>
      </c>
      <c r="AB94" s="669" t="b">
        <f t="shared" si="20"/>
        <v>0</v>
      </c>
    </row>
    <row r="95" spans="1:28" x14ac:dyDescent="0.25">
      <c r="A95" s="223"/>
      <c r="B95" s="764"/>
      <c r="C95" s="739"/>
      <c r="D95" s="692"/>
      <c r="E95" s="689"/>
      <c r="F95" s="730"/>
      <c r="G95" s="739"/>
      <c r="H95" s="724"/>
      <c r="I95" s="696"/>
      <c r="J95" s="708"/>
      <c r="K95" s="733"/>
      <c r="L95" s="743"/>
      <c r="M95" s="733"/>
      <c r="N95" s="743"/>
      <c r="O95" s="704"/>
      <c r="P95" s="715"/>
      <c r="Q95" s="194" t="str">
        <f t="shared" si="11"/>
        <v/>
      </c>
      <c r="R95" s="195" t="str">
        <f t="shared" si="12"/>
        <v/>
      </c>
      <c r="S95" s="90" t="str">
        <f t="shared" si="13"/>
        <v/>
      </c>
      <c r="T95" s="663" t="str">
        <f t="shared" si="14"/>
        <v/>
      </c>
      <c r="U95" s="94" t="str">
        <f t="shared" si="17"/>
        <v/>
      </c>
      <c r="V95" s="95" t="str">
        <f t="shared" si="18"/>
        <v/>
      </c>
      <c r="W95" s="664" t="b">
        <f t="shared" si="15"/>
        <v>0</v>
      </c>
      <c r="X95" s="103" t="b">
        <f t="shared" si="16"/>
        <v>0</v>
      </c>
      <c r="Y95" s="224">
        <f t="shared" si="19"/>
        <v>1</v>
      </c>
      <c r="Z95" s="112">
        <f>IF(AND(B95&lt;&gt;"",I95&gt;=an_initial-3),VLOOKUP(Y95,Coef!$E$2:$F$17,2,FALSE),IF(AB95=TRUE,0,Z94))</f>
        <v>0</v>
      </c>
      <c r="AA95" s="643">
        <f>IF(B95&lt;&gt;"",VLOOKUP(Y95,Coef!$E$2:$F$17,2,FALSE),AA94)</f>
        <v>0</v>
      </c>
      <c r="AB95" s="669" t="b">
        <f t="shared" si="20"/>
        <v>0</v>
      </c>
    </row>
    <row r="96" spans="1:28" x14ac:dyDescent="0.25">
      <c r="A96" s="223"/>
      <c r="B96" s="764"/>
      <c r="C96" s="739"/>
      <c r="D96" s="692"/>
      <c r="E96" s="689"/>
      <c r="F96" s="730"/>
      <c r="G96" s="739"/>
      <c r="H96" s="724"/>
      <c r="I96" s="696"/>
      <c r="J96" s="708"/>
      <c r="K96" s="733"/>
      <c r="L96" s="743"/>
      <c r="M96" s="733"/>
      <c r="N96" s="743"/>
      <c r="O96" s="704"/>
      <c r="P96" s="715"/>
      <c r="Q96" s="194" t="str">
        <f t="shared" si="11"/>
        <v/>
      </c>
      <c r="R96" s="195" t="str">
        <f t="shared" si="12"/>
        <v/>
      </c>
      <c r="S96" s="90" t="str">
        <f t="shared" si="13"/>
        <v/>
      </c>
      <c r="T96" s="663" t="str">
        <f t="shared" si="14"/>
        <v/>
      </c>
      <c r="U96" s="94" t="str">
        <f t="shared" si="17"/>
        <v/>
      </c>
      <c r="V96" s="95" t="str">
        <f t="shared" si="18"/>
        <v/>
      </c>
      <c r="W96" s="664" t="b">
        <f t="shared" si="15"/>
        <v>0</v>
      </c>
      <c r="X96" s="103" t="b">
        <f t="shared" si="16"/>
        <v>0</v>
      </c>
      <c r="Y96" s="224">
        <f t="shared" si="19"/>
        <v>1</v>
      </c>
      <c r="Z96" s="112">
        <f>IF(AND(B96&lt;&gt;"",I96&gt;=an_initial-3),VLOOKUP(Y96,Coef!$E$2:$F$17,2,FALSE),IF(AB96=TRUE,0,Z95))</f>
        <v>0</v>
      </c>
      <c r="AA96" s="643">
        <f>IF(B96&lt;&gt;"",VLOOKUP(Y96,Coef!$E$2:$F$17,2,FALSE),AA95)</f>
        <v>0</v>
      </c>
      <c r="AB96" s="669" t="b">
        <f t="shared" si="20"/>
        <v>0</v>
      </c>
    </row>
    <row r="97" spans="1:28" x14ac:dyDescent="0.25">
      <c r="A97" s="223"/>
      <c r="B97" s="764"/>
      <c r="C97" s="739"/>
      <c r="D97" s="692"/>
      <c r="E97" s="689"/>
      <c r="F97" s="730"/>
      <c r="G97" s="739"/>
      <c r="H97" s="724"/>
      <c r="I97" s="696"/>
      <c r="J97" s="708"/>
      <c r="K97" s="733"/>
      <c r="L97" s="743"/>
      <c r="M97" s="733"/>
      <c r="N97" s="743"/>
      <c r="O97" s="704"/>
      <c r="P97" s="715"/>
      <c r="Q97" s="194" t="str">
        <f t="shared" si="11"/>
        <v/>
      </c>
      <c r="R97" s="195" t="str">
        <f t="shared" si="12"/>
        <v/>
      </c>
      <c r="S97" s="90" t="str">
        <f t="shared" si="13"/>
        <v/>
      </c>
      <c r="T97" s="663" t="str">
        <f t="shared" si="14"/>
        <v/>
      </c>
      <c r="U97" s="94" t="str">
        <f t="shared" si="17"/>
        <v/>
      </c>
      <c r="V97" s="95" t="str">
        <f t="shared" si="18"/>
        <v/>
      </c>
      <c r="W97" s="664" t="b">
        <f t="shared" si="15"/>
        <v>0</v>
      </c>
      <c r="X97" s="103" t="b">
        <f t="shared" si="16"/>
        <v>0</v>
      </c>
      <c r="Y97" s="224">
        <f t="shared" si="19"/>
        <v>1</v>
      </c>
      <c r="Z97" s="112">
        <f>IF(AND(B97&lt;&gt;"",I97&gt;=an_initial-3),VLOOKUP(Y97,Coef!$E$2:$F$17,2,FALSE),IF(AB97=TRUE,0,Z96))</f>
        <v>0</v>
      </c>
      <c r="AA97" s="643">
        <f>IF(B97&lt;&gt;"",VLOOKUP(Y97,Coef!$E$2:$F$17,2,FALSE),AA96)</f>
        <v>0</v>
      </c>
      <c r="AB97" s="669" t="b">
        <f t="shared" si="20"/>
        <v>0</v>
      </c>
    </row>
    <row r="98" spans="1:28" x14ac:dyDescent="0.25">
      <c r="A98" s="223"/>
      <c r="B98" s="764"/>
      <c r="C98" s="739"/>
      <c r="D98" s="692"/>
      <c r="E98" s="689"/>
      <c r="F98" s="730"/>
      <c r="G98" s="739"/>
      <c r="H98" s="724"/>
      <c r="I98" s="696"/>
      <c r="J98" s="708"/>
      <c r="K98" s="733"/>
      <c r="L98" s="743"/>
      <c r="M98" s="733"/>
      <c r="N98" s="743"/>
      <c r="O98" s="704"/>
      <c r="P98" s="715"/>
      <c r="Q98" s="194" t="str">
        <f t="shared" si="11"/>
        <v/>
      </c>
      <c r="R98" s="195" t="str">
        <f t="shared" si="12"/>
        <v/>
      </c>
      <c r="S98" s="90" t="str">
        <f t="shared" si="13"/>
        <v/>
      </c>
      <c r="T98" s="663" t="str">
        <f t="shared" si="14"/>
        <v/>
      </c>
      <c r="U98" s="94" t="str">
        <f t="shared" si="17"/>
        <v/>
      </c>
      <c r="V98" s="95" t="str">
        <f t="shared" si="18"/>
        <v/>
      </c>
      <c r="W98" s="664" t="b">
        <f t="shared" si="15"/>
        <v>0</v>
      </c>
      <c r="X98" s="103" t="b">
        <f t="shared" si="16"/>
        <v>0</v>
      </c>
      <c r="Y98" s="224">
        <f t="shared" si="19"/>
        <v>1</v>
      </c>
      <c r="Z98" s="112">
        <f>IF(AND(B98&lt;&gt;"",I98&gt;=an_initial-3),VLOOKUP(Y98,Coef!$E$2:$F$17,2,FALSE),IF(AB98=TRUE,0,Z97))</f>
        <v>0</v>
      </c>
      <c r="AA98" s="643">
        <f>IF(B98&lt;&gt;"",VLOOKUP(Y98,Coef!$E$2:$F$17,2,FALSE),AA97)</f>
        <v>0</v>
      </c>
      <c r="AB98" s="669" t="b">
        <f t="shared" si="20"/>
        <v>0</v>
      </c>
    </row>
    <row r="99" spans="1:28" x14ac:dyDescent="0.25">
      <c r="A99" s="223"/>
      <c r="B99" s="764"/>
      <c r="C99" s="739"/>
      <c r="D99" s="692"/>
      <c r="E99" s="689"/>
      <c r="F99" s="730"/>
      <c r="G99" s="739"/>
      <c r="H99" s="724"/>
      <c r="I99" s="696"/>
      <c r="J99" s="708"/>
      <c r="K99" s="733"/>
      <c r="L99" s="743"/>
      <c r="M99" s="733"/>
      <c r="N99" s="743"/>
      <c r="O99" s="704"/>
      <c r="P99" s="715"/>
      <c r="Q99" s="194" t="str">
        <f t="shared" si="11"/>
        <v/>
      </c>
      <c r="R99" s="195" t="str">
        <f t="shared" si="12"/>
        <v/>
      </c>
      <c r="S99" s="90" t="str">
        <f t="shared" si="13"/>
        <v/>
      </c>
      <c r="T99" s="663" t="str">
        <f t="shared" si="14"/>
        <v/>
      </c>
      <c r="U99" s="94" t="str">
        <f t="shared" si="17"/>
        <v/>
      </c>
      <c r="V99" s="95" t="str">
        <f t="shared" si="18"/>
        <v/>
      </c>
      <c r="W99" s="664" t="b">
        <f t="shared" si="15"/>
        <v>0</v>
      </c>
      <c r="X99" s="103" t="b">
        <f t="shared" si="16"/>
        <v>0</v>
      </c>
      <c r="Y99" s="224">
        <f t="shared" si="19"/>
        <v>1</v>
      </c>
      <c r="Z99" s="112">
        <f>IF(AND(B99&lt;&gt;"",I99&gt;=an_initial-3),VLOOKUP(Y99,Coef!$E$2:$F$17,2,FALSE),IF(AB99=TRUE,0,Z98))</f>
        <v>0</v>
      </c>
      <c r="AA99" s="643">
        <f>IF(B99&lt;&gt;"",VLOOKUP(Y99,Coef!$E$2:$F$17,2,FALSE),AA98)</f>
        <v>0</v>
      </c>
      <c r="AB99" s="669" t="b">
        <f t="shared" si="20"/>
        <v>0</v>
      </c>
    </row>
    <row r="100" spans="1:28" x14ac:dyDescent="0.25">
      <c r="A100" s="223"/>
      <c r="B100" s="764"/>
      <c r="C100" s="739"/>
      <c r="D100" s="692"/>
      <c r="E100" s="689"/>
      <c r="F100" s="730"/>
      <c r="G100" s="739"/>
      <c r="H100" s="724"/>
      <c r="I100" s="696"/>
      <c r="J100" s="708"/>
      <c r="K100" s="733"/>
      <c r="L100" s="743"/>
      <c r="M100" s="733"/>
      <c r="N100" s="743"/>
      <c r="O100" s="704"/>
      <c r="P100" s="715"/>
      <c r="Q100" s="194" t="str">
        <f t="shared" si="11"/>
        <v/>
      </c>
      <c r="R100" s="195" t="str">
        <f t="shared" si="12"/>
        <v/>
      </c>
      <c r="S100" s="90" t="str">
        <f t="shared" si="13"/>
        <v/>
      </c>
      <c r="T100" s="663" t="str">
        <f t="shared" si="14"/>
        <v/>
      </c>
      <c r="U100" s="94" t="str">
        <f t="shared" si="17"/>
        <v/>
      </c>
      <c r="V100" s="95" t="str">
        <f t="shared" si="18"/>
        <v/>
      </c>
      <c r="W100" s="664" t="b">
        <f t="shared" si="15"/>
        <v>0</v>
      </c>
      <c r="X100" s="103" t="b">
        <f t="shared" si="16"/>
        <v>0</v>
      </c>
      <c r="Y100" s="224">
        <f t="shared" si="19"/>
        <v>1</v>
      </c>
      <c r="Z100" s="112">
        <f>IF(AND(B100&lt;&gt;"",I100&gt;=an_initial-3),VLOOKUP(Y100,Coef!$E$2:$F$17,2,FALSE),IF(AB100=TRUE,0,Z99))</f>
        <v>0</v>
      </c>
      <c r="AA100" s="643">
        <f>IF(B100&lt;&gt;"",VLOOKUP(Y100,Coef!$E$2:$F$17,2,FALSE),AA99)</f>
        <v>0</v>
      </c>
      <c r="AB100" s="669" t="b">
        <f t="shared" si="20"/>
        <v>0</v>
      </c>
    </row>
    <row r="101" spans="1:28" x14ac:dyDescent="0.25">
      <c r="A101" s="223"/>
      <c r="B101" s="764"/>
      <c r="C101" s="739"/>
      <c r="D101" s="692"/>
      <c r="E101" s="689"/>
      <c r="F101" s="730"/>
      <c r="G101" s="739"/>
      <c r="H101" s="724"/>
      <c r="I101" s="696"/>
      <c r="J101" s="708"/>
      <c r="K101" s="733"/>
      <c r="L101" s="743"/>
      <c r="M101" s="733"/>
      <c r="N101" s="743"/>
      <c r="O101" s="704"/>
      <c r="P101" s="715"/>
      <c r="Q101" s="194" t="str">
        <f t="shared" si="11"/>
        <v/>
      </c>
      <c r="R101" s="195" t="str">
        <f t="shared" si="12"/>
        <v/>
      </c>
      <c r="S101" s="90" t="str">
        <f t="shared" si="13"/>
        <v/>
      </c>
      <c r="T101" s="663" t="str">
        <f t="shared" si="14"/>
        <v/>
      </c>
      <c r="U101" s="94" t="str">
        <f t="shared" si="17"/>
        <v/>
      </c>
      <c r="V101" s="95" t="str">
        <f t="shared" si="18"/>
        <v/>
      </c>
      <c r="W101" s="664" t="b">
        <f t="shared" si="15"/>
        <v>0</v>
      </c>
      <c r="X101" s="103" t="b">
        <f t="shared" si="16"/>
        <v>0</v>
      </c>
      <c r="Y101" s="224">
        <f t="shared" si="19"/>
        <v>1</v>
      </c>
      <c r="Z101" s="112">
        <f>IF(AND(B101&lt;&gt;"",I101&gt;=an_initial-3),VLOOKUP(Y101,Coef!$E$2:$F$17,2,FALSE),IF(AB101=TRUE,0,Z100))</f>
        <v>0</v>
      </c>
      <c r="AA101" s="643">
        <f>IF(B101&lt;&gt;"",VLOOKUP(Y101,Coef!$E$2:$F$17,2,FALSE),AA100)</f>
        <v>0</v>
      </c>
      <c r="AB101" s="669" t="b">
        <f t="shared" si="20"/>
        <v>0</v>
      </c>
    </row>
    <row r="102" spans="1:28" x14ac:dyDescent="0.25">
      <c r="A102" s="223"/>
      <c r="B102" s="764"/>
      <c r="C102" s="739"/>
      <c r="D102" s="692"/>
      <c r="E102" s="689"/>
      <c r="F102" s="730"/>
      <c r="G102" s="739"/>
      <c r="H102" s="724"/>
      <c r="I102" s="696"/>
      <c r="J102" s="708"/>
      <c r="K102" s="733"/>
      <c r="L102" s="743"/>
      <c r="M102" s="733"/>
      <c r="N102" s="743"/>
      <c r="O102" s="704"/>
      <c r="P102" s="715"/>
      <c r="Q102" s="194" t="str">
        <f t="shared" si="11"/>
        <v/>
      </c>
      <c r="R102" s="195" t="str">
        <f t="shared" si="12"/>
        <v/>
      </c>
      <c r="S102" s="90" t="str">
        <f t="shared" si="13"/>
        <v/>
      </c>
      <c r="T102" s="663" t="str">
        <f t="shared" si="14"/>
        <v/>
      </c>
      <c r="U102" s="94" t="str">
        <f t="shared" si="17"/>
        <v/>
      </c>
      <c r="V102" s="95" t="str">
        <f t="shared" si="18"/>
        <v/>
      </c>
      <c r="W102" s="664" t="b">
        <f t="shared" si="15"/>
        <v>0</v>
      </c>
      <c r="X102" s="103" t="b">
        <f t="shared" si="16"/>
        <v>0</v>
      </c>
      <c r="Y102" s="224">
        <f t="shared" si="19"/>
        <v>1</v>
      </c>
      <c r="Z102" s="112">
        <f>IF(AND(B102&lt;&gt;"",I102&gt;=an_initial-3),VLOOKUP(Y102,Coef!$E$2:$F$17,2,FALSE),IF(AB102=TRUE,0,Z101))</f>
        <v>0</v>
      </c>
      <c r="AA102" s="643">
        <f>IF(B102&lt;&gt;"",VLOOKUP(Y102,Coef!$E$2:$F$17,2,FALSE),AA101)</f>
        <v>0</v>
      </c>
      <c r="AB102" s="669" t="b">
        <f t="shared" si="20"/>
        <v>0</v>
      </c>
    </row>
    <row r="103" spans="1:28" x14ac:dyDescent="0.25">
      <c r="A103" s="223"/>
      <c r="B103" s="764"/>
      <c r="C103" s="739"/>
      <c r="D103" s="692"/>
      <c r="E103" s="689"/>
      <c r="F103" s="730"/>
      <c r="G103" s="739"/>
      <c r="H103" s="724"/>
      <c r="I103" s="696"/>
      <c r="J103" s="708"/>
      <c r="K103" s="733"/>
      <c r="L103" s="743"/>
      <c r="M103" s="733"/>
      <c r="N103" s="743"/>
      <c r="O103" s="704"/>
      <c r="P103" s="715"/>
      <c r="Q103" s="194" t="str">
        <f t="shared" si="11"/>
        <v/>
      </c>
      <c r="R103" s="195" t="str">
        <f t="shared" si="12"/>
        <v/>
      </c>
      <c r="S103" s="90" t="str">
        <f t="shared" si="13"/>
        <v/>
      </c>
      <c r="T103" s="663" t="str">
        <f t="shared" si="14"/>
        <v/>
      </c>
      <c r="U103" s="94" t="str">
        <f t="shared" si="17"/>
        <v/>
      </c>
      <c r="V103" s="95" t="str">
        <f t="shared" si="18"/>
        <v/>
      </c>
      <c r="W103" s="664" t="b">
        <f t="shared" si="15"/>
        <v>0</v>
      </c>
      <c r="X103" s="103" t="b">
        <f t="shared" si="16"/>
        <v>0</v>
      </c>
      <c r="Y103" s="224">
        <f t="shared" si="19"/>
        <v>1</v>
      </c>
      <c r="Z103" s="112">
        <f>IF(AND(B103&lt;&gt;"",I103&gt;=an_initial-3),VLOOKUP(Y103,Coef!$E$2:$F$17,2,FALSE),IF(AB103=TRUE,0,Z102))</f>
        <v>0</v>
      </c>
      <c r="AA103" s="643">
        <f>IF(B103&lt;&gt;"",VLOOKUP(Y103,Coef!$E$2:$F$17,2,FALSE),AA102)</f>
        <v>0</v>
      </c>
      <c r="AB103" s="669" t="b">
        <f t="shared" si="20"/>
        <v>0</v>
      </c>
    </row>
    <row r="104" spans="1:28" x14ac:dyDescent="0.25">
      <c r="A104" s="223"/>
      <c r="B104" s="764"/>
      <c r="C104" s="739"/>
      <c r="D104" s="692"/>
      <c r="E104" s="689"/>
      <c r="F104" s="730"/>
      <c r="G104" s="739"/>
      <c r="H104" s="724"/>
      <c r="I104" s="696"/>
      <c r="J104" s="708"/>
      <c r="K104" s="733"/>
      <c r="L104" s="743"/>
      <c r="M104" s="733"/>
      <c r="N104" s="743"/>
      <c r="O104" s="704"/>
      <c r="P104" s="715"/>
      <c r="Q104" s="194" t="str">
        <f t="shared" si="11"/>
        <v/>
      </c>
      <c r="R104" s="195" t="str">
        <f t="shared" si="12"/>
        <v/>
      </c>
      <c r="S104" s="90" t="str">
        <f t="shared" si="13"/>
        <v/>
      </c>
      <c r="T104" s="663" t="str">
        <f t="shared" si="14"/>
        <v/>
      </c>
      <c r="U104" s="94" t="str">
        <f t="shared" si="17"/>
        <v/>
      </c>
      <c r="V104" s="95" t="str">
        <f t="shared" si="18"/>
        <v/>
      </c>
      <c r="W104" s="664" t="b">
        <f t="shared" si="15"/>
        <v>0</v>
      </c>
      <c r="X104" s="103" t="b">
        <f t="shared" si="16"/>
        <v>0</v>
      </c>
      <c r="Y104" s="224">
        <f t="shared" si="19"/>
        <v>1</v>
      </c>
      <c r="Z104" s="112">
        <f>IF(AND(B104&lt;&gt;"",I104&gt;=an_initial-3),VLOOKUP(Y104,Coef!$E$2:$F$17,2,FALSE),IF(AB104=TRUE,0,Z103))</f>
        <v>0</v>
      </c>
      <c r="AA104" s="643">
        <f>IF(B104&lt;&gt;"",VLOOKUP(Y104,Coef!$E$2:$F$17,2,FALSE),AA103)</f>
        <v>0</v>
      </c>
      <c r="AB104" s="669" t="b">
        <f t="shared" si="20"/>
        <v>0</v>
      </c>
    </row>
    <row r="105" spans="1:28" x14ac:dyDescent="0.25">
      <c r="A105" s="223"/>
      <c r="B105" s="764"/>
      <c r="C105" s="739"/>
      <c r="D105" s="692"/>
      <c r="E105" s="689"/>
      <c r="F105" s="730"/>
      <c r="G105" s="739"/>
      <c r="H105" s="724"/>
      <c r="I105" s="696"/>
      <c r="J105" s="708"/>
      <c r="K105" s="733"/>
      <c r="L105" s="743"/>
      <c r="M105" s="733"/>
      <c r="N105" s="743"/>
      <c r="O105" s="704"/>
      <c r="P105" s="715"/>
      <c r="Q105" s="194" t="str">
        <f t="shared" si="11"/>
        <v/>
      </c>
      <c r="R105" s="195" t="str">
        <f t="shared" si="12"/>
        <v/>
      </c>
      <c r="S105" s="90" t="str">
        <f t="shared" si="13"/>
        <v/>
      </c>
      <c r="T105" s="663" t="str">
        <f t="shared" si="14"/>
        <v/>
      </c>
      <c r="U105" s="94" t="str">
        <f t="shared" si="17"/>
        <v/>
      </c>
      <c r="V105" s="95" t="str">
        <f t="shared" si="18"/>
        <v/>
      </c>
      <c r="W105" s="664" t="b">
        <f t="shared" si="15"/>
        <v>0</v>
      </c>
      <c r="X105" s="103" t="b">
        <f t="shared" si="16"/>
        <v>0</v>
      </c>
      <c r="Y105" s="224">
        <f t="shared" si="19"/>
        <v>1</v>
      </c>
      <c r="Z105" s="112">
        <f>IF(AND(B105&lt;&gt;"",I105&gt;=an_initial-3),VLOOKUP(Y105,Coef!$E$2:$F$17,2,FALSE),IF(AB105=TRUE,0,Z104))</f>
        <v>0</v>
      </c>
      <c r="AA105" s="643">
        <f>IF(B105&lt;&gt;"",VLOOKUP(Y105,Coef!$E$2:$F$17,2,FALSE),AA104)</f>
        <v>0</v>
      </c>
      <c r="AB105" s="669" t="b">
        <f t="shared" si="20"/>
        <v>0</v>
      </c>
    </row>
    <row r="106" spans="1:28" x14ac:dyDescent="0.25">
      <c r="A106" s="223"/>
      <c r="B106" s="764"/>
      <c r="C106" s="739"/>
      <c r="D106" s="692"/>
      <c r="E106" s="689"/>
      <c r="F106" s="730"/>
      <c r="G106" s="739"/>
      <c r="H106" s="724"/>
      <c r="I106" s="696"/>
      <c r="J106" s="708"/>
      <c r="K106" s="733"/>
      <c r="L106" s="743"/>
      <c r="M106" s="733"/>
      <c r="N106" s="743"/>
      <c r="O106" s="704"/>
      <c r="P106" s="715"/>
      <c r="Q106" s="194" t="str">
        <f t="shared" si="11"/>
        <v/>
      </c>
      <c r="R106" s="195" t="str">
        <f t="shared" si="12"/>
        <v/>
      </c>
      <c r="S106" s="90" t="str">
        <f t="shared" si="13"/>
        <v/>
      </c>
      <c r="T106" s="663" t="str">
        <f t="shared" si="14"/>
        <v/>
      </c>
      <c r="U106" s="94" t="str">
        <f t="shared" si="17"/>
        <v/>
      </c>
      <c r="V106" s="95" t="str">
        <f t="shared" si="18"/>
        <v/>
      </c>
      <c r="W106" s="664" t="b">
        <f t="shared" si="15"/>
        <v>0</v>
      </c>
      <c r="X106" s="103" t="b">
        <f t="shared" si="16"/>
        <v>0</v>
      </c>
      <c r="Y106" s="224">
        <f t="shared" si="19"/>
        <v>1</v>
      </c>
      <c r="Z106" s="112">
        <f>IF(AND(B106&lt;&gt;"",I106&gt;=an_initial-3),VLOOKUP(Y106,Coef!$E$2:$F$17,2,FALSE),IF(AB106=TRUE,0,Z105))</f>
        <v>0</v>
      </c>
      <c r="AA106" s="643">
        <f>IF(B106&lt;&gt;"",VLOOKUP(Y106,Coef!$E$2:$F$17,2,FALSE),AA105)</f>
        <v>0</v>
      </c>
      <c r="AB106" s="669" t="b">
        <f t="shared" si="20"/>
        <v>0</v>
      </c>
    </row>
    <row r="107" spans="1:28" x14ac:dyDescent="0.25">
      <c r="A107" s="223"/>
      <c r="B107" s="764"/>
      <c r="C107" s="739"/>
      <c r="D107" s="692"/>
      <c r="E107" s="689"/>
      <c r="F107" s="730"/>
      <c r="G107" s="739"/>
      <c r="H107" s="724"/>
      <c r="I107" s="696"/>
      <c r="J107" s="708"/>
      <c r="K107" s="733"/>
      <c r="L107" s="743"/>
      <c r="M107" s="733"/>
      <c r="N107" s="743"/>
      <c r="O107" s="704"/>
      <c r="P107" s="715"/>
      <c r="Q107" s="194" t="str">
        <f t="shared" si="11"/>
        <v/>
      </c>
      <c r="R107" s="195" t="str">
        <f t="shared" si="12"/>
        <v/>
      </c>
      <c r="S107" s="90" t="str">
        <f t="shared" si="13"/>
        <v/>
      </c>
      <c r="T107" s="663" t="str">
        <f t="shared" si="14"/>
        <v/>
      </c>
      <c r="U107" s="94" t="str">
        <f t="shared" si="17"/>
        <v/>
      </c>
      <c r="V107" s="95" t="str">
        <f t="shared" si="18"/>
        <v/>
      </c>
      <c r="W107" s="664" t="b">
        <f t="shared" si="15"/>
        <v>0</v>
      </c>
      <c r="X107" s="103" t="b">
        <f t="shared" si="16"/>
        <v>0</v>
      </c>
      <c r="Y107" s="224">
        <f t="shared" si="19"/>
        <v>1</v>
      </c>
      <c r="Z107" s="112">
        <f>IF(AND(B107&lt;&gt;"",I107&gt;=an_initial-3),VLOOKUP(Y107,Coef!$E$2:$F$17,2,FALSE),IF(AB107=TRUE,0,Z106))</f>
        <v>0</v>
      </c>
      <c r="AA107" s="643">
        <f>IF(B107&lt;&gt;"",VLOOKUP(Y107,Coef!$E$2:$F$17,2,FALSE),AA106)</f>
        <v>0</v>
      </c>
      <c r="AB107" s="669" t="b">
        <f t="shared" si="20"/>
        <v>0</v>
      </c>
    </row>
    <row r="108" spans="1:28" x14ac:dyDescent="0.25">
      <c r="A108" s="223"/>
      <c r="B108" s="764"/>
      <c r="C108" s="739"/>
      <c r="D108" s="692"/>
      <c r="E108" s="689"/>
      <c r="F108" s="730"/>
      <c r="G108" s="739"/>
      <c r="H108" s="724"/>
      <c r="I108" s="696"/>
      <c r="J108" s="708"/>
      <c r="K108" s="733"/>
      <c r="L108" s="743"/>
      <c r="M108" s="733"/>
      <c r="N108" s="743"/>
      <c r="O108" s="704"/>
      <c r="P108" s="715"/>
      <c r="Q108" s="194" t="str">
        <f t="shared" si="11"/>
        <v/>
      </c>
      <c r="R108" s="195" t="str">
        <f t="shared" si="12"/>
        <v/>
      </c>
      <c r="S108" s="90" t="str">
        <f t="shared" si="13"/>
        <v/>
      </c>
      <c r="T108" s="663" t="str">
        <f t="shared" si="14"/>
        <v/>
      </c>
      <c r="U108" s="94" t="str">
        <f t="shared" si="17"/>
        <v/>
      </c>
      <c r="V108" s="95" t="str">
        <f t="shared" si="18"/>
        <v/>
      </c>
      <c r="W108" s="664" t="b">
        <f t="shared" si="15"/>
        <v>0</v>
      </c>
      <c r="X108" s="103" t="b">
        <f t="shared" si="16"/>
        <v>0</v>
      </c>
      <c r="Y108" s="224">
        <f t="shared" si="19"/>
        <v>1</v>
      </c>
      <c r="Z108" s="112">
        <f>IF(AND(B108&lt;&gt;"",I108&gt;=an_initial-3),VLOOKUP(Y108,Coef!$E$2:$F$17,2,FALSE),IF(AB108=TRUE,0,Z107))</f>
        <v>0</v>
      </c>
      <c r="AA108" s="643">
        <f>IF(B108&lt;&gt;"",VLOOKUP(Y108,Coef!$E$2:$F$17,2,FALSE),AA107)</f>
        <v>0</v>
      </c>
      <c r="AB108" s="669" t="b">
        <f t="shared" si="20"/>
        <v>0</v>
      </c>
    </row>
    <row r="109" spans="1:28" x14ac:dyDescent="0.25">
      <c r="A109" s="223"/>
      <c r="B109" s="764"/>
      <c r="C109" s="739"/>
      <c r="D109" s="692"/>
      <c r="E109" s="689"/>
      <c r="F109" s="730"/>
      <c r="G109" s="739"/>
      <c r="H109" s="724"/>
      <c r="I109" s="696"/>
      <c r="J109" s="708"/>
      <c r="K109" s="733"/>
      <c r="L109" s="743"/>
      <c r="M109" s="733"/>
      <c r="N109" s="743"/>
      <c r="O109" s="704"/>
      <c r="P109" s="715"/>
      <c r="Q109" s="194" t="str">
        <f t="shared" si="11"/>
        <v/>
      </c>
      <c r="R109" s="195" t="str">
        <f t="shared" si="12"/>
        <v/>
      </c>
      <c r="S109" s="90" t="str">
        <f t="shared" si="13"/>
        <v/>
      </c>
      <c r="T109" s="663" t="str">
        <f t="shared" si="14"/>
        <v/>
      </c>
      <c r="U109" s="94" t="str">
        <f t="shared" si="17"/>
        <v/>
      </c>
      <c r="V109" s="95" t="str">
        <f t="shared" si="18"/>
        <v/>
      </c>
      <c r="W109" s="664" t="b">
        <f t="shared" si="15"/>
        <v>0</v>
      </c>
      <c r="X109" s="103" t="b">
        <f t="shared" si="16"/>
        <v>0</v>
      </c>
      <c r="Y109" s="224">
        <f t="shared" si="19"/>
        <v>1</v>
      </c>
      <c r="Z109" s="112">
        <f>IF(AND(B109&lt;&gt;"",I109&gt;=an_initial-3),VLOOKUP(Y109,Coef!$E$2:$F$17,2,FALSE),IF(AB109=TRUE,0,Z108))</f>
        <v>0</v>
      </c>
      <c r="AA109" s="643">
        <f>IF(B109&lt;&gt;"",VLOOKUP(Y109,Coef!$E$2:$F$17,2,FALSE),AA108)</f>
        <v>0</v>
      </c>
      <c r="AB109" s="669" t="b">
        <f t="shared" si="20"/>
        <v>0</v>
      </c>
    </row>
    <row r="110" spans="1:28" x14ac:dyDescent="0.25">
      <c r="A110" s="223"/>
      <c r="B110" s="764"/>
      <c r="C110" s="739"/>
      <c r="D110" s="692"/>
      <c r="E110" s="689"/>
      <c r="F110" s="730"/>
      <c r="G110" s="739"/>
      <c r="H110" s="724"/>
      <c r="I110" s="696"/>
      <c r="J110" s="708"/>
      <c r="K110" s="733"/>
      <c r="L110" s="743"/>
      <c r="M110" s="733"/>
      <c r="N110" s="743"/>
      <c r="O110" s="704"/>
      <c r="P110" s="715"/>
      <c r="Q110" s="194" t="str">
        <f t="shared" si="11"/>
        <v/>
      </c>
      <c r="R110" s="195" t="str">
        <f t="shared" si="12"/>
        <v/>
      </c>
      <c r="S110" s="90" t="str">
        <f t="shared" si="13"/>
        <v/>
      </c>
      <c r="T110" s="663" t="str">
        <f t="shared" si="14"/>
        <v/>
      </c>
      <c r="U110" s="94" t="str">
        <f t="shared" si="17"/>
        <v/>
      </c>
      <c r="V110" s="95" t="str">
        <f t="shared" si="18"/>
        <v/>
      </c>
      <c r="W110" s="664" t="b">
        <f t="shared" si="15"/>
        <v>0</v>
      </c>
      <c r="X110" s="103" t="b">
        <f t="shared" si="16"/>
        <v>0</v>
      </c>
      <c r="Y110" s="224">
        <f t="shared" si="19"/>
        <v>1</v>
      </c>
      <c r="Z110" s="112">
        <f>IF(AND(B110&lt;&gt;"",I110&gt;=an_initial-3),VLOOKUP(Y110,Coef!$E$2:$F$17,2,FALSE),IF(AB110=TRUE,0,Z109))</f>
        <v>0</v>
      </c>
      <c r="AA110" s="643">
        <f>IF(B110&lt;&gt;"",VLOOKUP(Y110,Coef!$E$2:$F$17,2,FALSE),AA109)</f>
        <v>0</v>
      </c>
      <c r="AB110" s="669" t="b">
        <f t="shared" si="20"/>
        <v>0</v>
      </c>
    </row>
    <row r="111" spans="1:28" x14ac:dyDescent="0.25">
      <c r="A111" s="223"/>
      <c r="B111" s="764"/>
      <c r="C111" s="739"/>
      <c r="D111" s="692"/>
      <c r="E111" s="689"/>
      <c r="F111" s="730"/>
      <c r="G111" s="739"/>
      <c r="H111" s="724"/>
      <c r="I111" s="696"/>
      <c r="J111" s="708"/>
      <c r="K111" s="733"/>
      <c r="L111" s="743"/>
      <c r="M111" s="733"/>
      <c r="N111" s="743"/>
      <c r="O111" s="704"/>
      <c r="P111" s="715"/>
      <c r="Q111" s="194" t="str">
        <f t="shared" si="11"/>
        <v/>
      </c>
      <c r="R111" s="195" t="str">
        <f t="shared" si="12"/>
        <v/>
      </c>
      <c r="S111" s="90" t="str">
        <f t="shared" si="13"/>
        <v/>
      </c>
      <c r="T111" s="663" t="str">
        <f t="shared" si="14"/>
        <v/>
      </c>
      <c r="U111" s="94" t="str">
        <f t="shared" si="17"/>
        <v/>
      </c>
      <c r="V111" s="95" t="str">
        <f t="shared" si="18"/>
        <v/>
      </c>
      <c r="W111" s="664" t="b">
        <f t="shared" si="15"/>
        <v>0</v>
      </c>
      <c r="X111" s="103" t="b">
        <f t="shared" si="16"/>
        <v>0</v>
      </c>
      <c r="Y111" s="224">
        <f t="shared" si="19"/>
        <v>1</v>
      </c>
      <c r="Z111" s="112">
        <f>IF(AND(B111&lt;&gt;"",I111&gt;=an_initial-3),VLOOKUP(Y111,Coef!$E$2:$F$17,2,FALSE),IF(AB111=TRUE,0,Z110))</f>
        <v>0</v>
      </c>
      <c r="AA111" s="643">
        <f>IF(B111&lt;&gt;"",VLOOKUP(Y111,Coef!$E$2:$F$17,2,FALSE),AA110)</f>
        <v>0</v>
      </c>
      <c r="AB111" s="669" t="b">
        <f t="shared" si="20"/>
        <v>0</v>
      </c>
    </row>
    <row r="112" spans="1:28" x14ac:dyDescent="0.25">
      <c r="A112" s="223"/>
      <c r="B112" s="764"/>
      <c r="C112" s="739"/>
      <c r="D112" s="692"/>
      <c r="E112" s="689"/>
      <c r="F112" s="730"/>
      <c r="G112" s="739"/>
      <c r="H112" s="724"/>
      <c r="I112" s="696"/>
      <c r="J112" s="708"/>
      <c r="K112" s="733"/>
      <c r="L112" s="743"/>
      <c r="M112" s="733"/>
      <c r="N112" s="743"/>
      <c r="O112" s="704"/>
      <c r="P112" s="715"/>
      <c r="Q112" s="194" t="str">
        <f t="shared" si="11"/>
        <v/>
      </c>
      <c r="R112" s="195" t="str">
        <f t="shared" si="12"/>
        <v/>
      </c>
      <c r="S112" s="90" t="str">
        <f t="shared" si="13"/>
        <v/>
      </c>
      <c r="T112" s="663" t="str">
        <f t="shared" si="14"/>
        <v/>
      </c>
      <c r="U112" s="94" t="str">
        <f t="shared" si="17"/>
        <v/>
      </c>
      <c r="V112" s="95" t="str">
        <f t="shared" si="18"/>
        <v/>
      </c>
      <c r="W112" s="664" t="b">
        <f t="shared" si="15"/>
        <v>0</v>
      </c>
      <c r="X112" s="103" t="b">
        <f t="shared" si="16"/>
        <v>0</v>
      </c>
      <c r="Y112" s="224">
        <f t="shared" si="19"/>
        <v>1</v>
      </c>
      <c r="Z112" s="112">
        <f>IF(AND(B112&lt;&gt;"",I112&gt;=an_initial-3),VLOOKUP(Y112,Coef!$E$2:$F$17,2,FALSE),IF(AB112=TRUE,0,Z111))</f>
        <v>0</v>
      </c>
      <c r="AA112" s="643">
        <f>IF(B112&lt;&gt;"",VLOOKUP(Y112,Coef!$E$2:$F$17,2,FALSE),AA111)</f>
        <v>0</v>
      </c>
      <c r="AB112" s="669" t="b">
        <f t="shared" si="20"/>
        <v>0</v>
      </c>
    </row>
    <row r="113" spans="1:28" x14ac:dyDescent="0.25">
      <c r="A113" s="223"/>
      <c r="B113" s="764"/>
      <c r="C113" s="739"/>
      <c r="D113" s="692"/>
      <c r="E113" s="689"/>
      <c r="F113" s="730"/>
      <c r="G113" s="739"/>
      <c r="H113" s="724"/>
      <c r="I113" s="696"/>
      <c r="J113" s="708"/>
      <c r="K113" s="733"/>
      <c r="L113" s="743"/>
      <c r="M113" s="733"/>
      <c r="N113" s="743"/>
      <c r="O113" s="704"/>
      <c r="P113" s="715"/>
      <c r="Q113" s="194" t="str">
        <f t="shared" si="11"/>
        <v/>
      </c>
      <c r="R113" s="195" t="str">
        <f t="shared" si="12"/>
        <v/>
      </c>
      <c r="S113" s="90" t="str">
        <f t="shared" si="13"/>
        <v/>
      </c>
      <c r="T113" s="663" t="str">
        <f t="shared" si="14"/>
        <v/>
      </c>
      <c r="U113" s="94" t="str">
        <f t="shared" si="17"/>
        <v/>
      </c>
      <c r="V113" s="95" t="str">
        <f t="shared" si="18"/>
        <v/>
      </c>
      <c r="W113" s="664" t="b">
        <f t="shared" si="15"/>
        <v>0</v>
      </c>
      <c r="X113" s="103" t="b">
        <f t="shared" si="16"/>
        <v>0</v>
      </c>
      <c r="Y113" s="224">
        <f t="shared" si="19"/>
        <v>1</v>
      </c>
      <c r="Z113" s="112">
        <f>IF(AND(B113&lt;&gt;"",I113&gt;=an_initial-3),VLOOKUP(Y113,Coef!$E$2:$F$17,2,FALSE),IF(AB113=TRUE,0,Z112))</f>
        <v>0</v>
      </c>
      <c r="AA113" s="643">
        <f>IF(B113&lt;&gt;"",VLOOKUP(Y113,Coef!$E$2:$F$17,2,FALSE),AA112)</f>
        <v>0</v>
      </c>
      <c r="AB113" s="669" t="b">
        <f t="shared" si="20"/>
        <v>0</v>
      </c>
    </row>
    <row r="114" spans="1:28" x14ac:dyDescent="0.25">
      <c r="A114" s="223"/>
      <c r="B114" s="764"/>
      <c r="C114" s="739"/>
      <c r="D114" s="692"/>
      <c r="E114" s="689"/>
      <c r="F114" s="730"/>
      <c r="G114" s="739"/>
      <c r="H114" s="724"/>
      <c r="I114" s="696"/>
      <c r="J114" s="708"/>
      <c r="K114" s="733"/>
      <c r="L114" s="743"/>
      <c r="M114" s="733"/>
      <c r="N114" s="743"/>
      <c r="O114" s="704"/>
      <c r="P114" s="715"/>
      <c r="Q114" s="194" t="str">
        <f t="shared" si="11"/>
        <v/>
      </c>
      <c r="R114" s="195" t="str">
        <f t="shared" si="12"/>
        <v/>
      </c>
      <c r="S114" s="90" t="str">
        <f t="shared" si="13"/>
        <v/>
      </c>
      <c r="T114" s="663" t="str">
        <f t="shared" si="14"/>
        <v/>
      </c>
      <c r="U114" s="94" t="str">
        <f t="shared" si="17"/>
        <v/>
      </c>
      <c r="V114" s="95" t="str">
        <f t="shared" si="18"/>
        <v/>
      </c>
      <c r="W114" s="664" t="b">
        <f t="shared" si="15"/>
        <v>0</v>
      </c>
      <c r="X114" s="103" t="b">
        <f t="shared" si="16"/>
        <v>0</v>
      </c>
      <c r="Y114" s="224">
        <f t="shared" si="19"/>
        <v>1</v>
      </c>
      <c r="Z114" s="112">
        <f>IF(AND(B114&lt;&gt;"",I114&gt;=an_initial-3),VLOOKUP(Y114,Coef!$E$2:$F$17,2,FALSE),IF(AB114=TRUE,0,Z113))</f>
        <v>0</v>
      </c>
      <c r="AA114" s="643">
        <f>IF(B114&lt;&gt;"",VLOOKUP(Y114,Coef!$E$2:$F$17,2,FALSE),AA113)</f>
        <v>0</v>
      </c>
      <c r="AB114" s="669" t="b">
        <f t="shared" si="20"/>
        <v>0</v>
      </c>
    </row>
    <row r="115" spans="1:28" x14ac:dyDescent="0.25">
      <c r="A115" s="223"/>
      <c r="B115" s="764"/>
      <c r="C115" s="739"/>
      <c r="D115" s="692"/>
      <c r="E115" s="689"/>
      <c r="F115" s="730"/>
      <c r="G115" s="739"/>
      <c r="H115" s="724"/>
      <c r="I115" s="696"/>
      <c r="J115" s="708"/>
      <c r="K115" s="733"/>
      <c r="L115" s="743"/>
      <c r="M115" s="733"/>
      <c r="N115" s="743"/>
      <c r="O115" s="704"/>
      <c r="P115" s="715"/>
      <c r="Q115" s="194" t="str">
        <f t="shared" si="11"/>
        <v/>
      </c>
      <c r="R115" s="195" t="str">
        <f t="shared" si="12"/>
        <v/>
      </c>
      <c r="S115" s="90" t="str">
        <f t="shared" si="13"/>
        <v/>
      </c>
      <c r="T115" s="663" t="str">
        <f t="shared" si="14"/>
        <v/>
      </c>
      <c r="U115" s="94" t="str">
        <f t="shared" si="17"/>
        <v/>
      </c>
      <c r="V115" s="95" t="str">
        <f t="shared" si="18"/>
        <v/>
      </c>
      <c r="W115" s="664" t="b">
        <f t="shared" si="15"/>
        <v>0</v>
      </c>
      <c r="X115" s="103" t="b">
        <f t="shared" si="16"/>
        <v>0</v>
      </c>
      <c r="Y115" s="224">
        <f t="shared" si="19"/>
        <v>1</v>
      </c>
      <c r="Z115" s="112">
        <f>IF(AND(B115&lt;&gt;"",I115&gt;=an_initial-3),VLOOKUP(Y115,Coef!$E$2:$F$17,2,FALSE),IF(AB115=TRUE,0,Z114))</f>
        <v>0</v>
      </c>
      <c r="AA115" s="643">
        <f>IF(B115&lt;&gt;"",VLOOKUP(Y115,Coef!$E$2:$F$17,2,FALSE),AA114)</f>
        <v>0</v>
      </c>
      <c r="AB115" s="669" t="b">
        <f t="shared" si="20"/>
        <v>0</v>
      </c>
    </row>
    <row r="116" spans="1:28" x14ac:dyDescent="0.25">
      <c r="A116" s="223"/>
      <c r="B116" s="764"/>
      <c r="C116" s="739"/>
      <c r="D116" s="692"/>
      <c r="E116" s="689"/>
      <c r="F116" s="730"/>
      <c r="G116" s="739"/>
      <c r="H116" s="724"/>
      <c r="I116" s="696"/>
      <c r="J116" s="708"/>
      <c r="K116" s="733"/>
      <c r="L116" s="743"/>
      <c r="M116" s="733"/>
      <c r="N116" s="743"/>
      <c r="O116" s="704"/>
      <c r="P116" s="715"/>
      <c r="Q116" s="194" t="str">
        <f t="shared" si="11"/>
        <v/>
      </c>
      <c r="R116" s="195" t="str">
        <f t="shared" si="12"/>
        <v/>
      </c>
      <c r="S116" s="90" t="str">
        <f t="shared" si="13"/>
        <v/>
      </c>
      <c r="T116" s="663" t="str">
        <f t="shared" si="14"/>
        <v/>
      </c>
      <c r="U116" s="94" t="str">
        <f t="shared" si="17"/>
        <v/>
      </c>
      <c r="V116" s="95" t="str">
        <f t="shared" si="18"/>
        <v/>
      </c>
      <c r="W116" s="664" t="b">
        <f t="shared" si="15"/>
        <v>0</v>
      </c>
      <c r="X116" s="103" t="b">
        <f t="shared" si="16"/>
        <v>0</v>
      </c>
      <c r="Y116" s="224">
        <f t="shared" si="19"/>
        <v>1</v>
      </c>
      <c r="Z116" s="112">
        <f>IF(AND(B116&lt;&gt;"",I116&gt;=an_initial-3),VLOOKUP(Y116,Coef!$E$2:$F$17,2,FALSE),IF(AB116=TRUE,0,Z115))</f>
        <v>0</v>
      </c>
      <c r="AA116" s="643">
        <f>IF(B116&lt;&gt;"",VLOOKUP(Y116,Coef!$E$2:$F$17,2,FALSE),AA115)</f>
        <v>0</v>
      </c>
      <c r="AB116" s="669" t="b">
        <f t="shared" si="20"/>
        <v>0</v>
      </c>
    </row>
    <row r="117" spans="1:28" x14ac:dyDescent="0.25">
      <c r="A117" s="223"/>
      <c r="B117" s="764"/>
      <c r="C117" s="739"/>
      <c r="D117" s="692"/>
      <c r="E117" s="689"/>
      <c r="F117" s="730"/>
      <c r="G117" s="739"/>
      <c r="H117" s="724"/>
      <c r="I117" s="696"/>
      <c r="J117" s="708"/>
      <c r="K117" s="733"/>
      <c r="L117" s="743"/>
      <c r="M117" s="733"/>
      <c r="N117" s="743"/>
      <c r="O117" s="704"/>
      <c r="P117" s="715"/>
      <c r="Q117" s="194" t="str">
        <f t="shared" si="11"/>
        <v/>
      </c>
      <c r="R117" s="195" t="str">
        <f t="shared" si="12"/>
        <v/>
      </c>
      <c r="S117" s="90" t="str">
        <f t="shared" si="13"/>
        <v/>
      </c>
      <c r="T117" s="663" t="str">
        <f t="shared" si="14"/>
        <v/>
      </c>
      <c r="U117" s="94" t="str">
        <f t="shared" si="17"/>
        <v/>
      </c>
      <c r="V117" s="95" t="str">
        <f t="shared" si="18"/>
        <v/>
      </c>
      <c r="W117" s="664" t="b">
        <f t="shared" si="15"/>
        <v>0</v>
      </c>
      <c r="X117" s="103" t="b">
        <f t="shared" si="16"/>
        <v>0</v>
      </c>
      <c r="Y117" s="224">
        <f t="shared" si="19"/>
        <v>1</v>
      </c>
      <c r="Z117" s="112">
        <f>IF(AND(B117&lt;&gt;"",I117&gt;=an_initial-3),VLOOKUP(Y117,Coef!$E$2:$F$17,2,FALSE),IF(AB117=TRUE,0,Z116))</f>
        <v>0</v>
      </c>
      <c r="AA117" s="643">
        <f>IF(B117&lt;&gt;"",VLOOKUP(Y117,Coef!$E$2:$F$17,2,FALSE),AA116)</f>
        <v>0</v>
      </c>
      <c r="AB117" s="669" t="b">
        <f t="shared" si="20"/>
        <v>0</v>
      </c>
    </row>
    <row r="118" spans="1:28" x14ac:dyDescent="0.25">
      <c r="A118" s="223"/>
      <c r="B118" s="764"/>
      <c r="C118" s="739"/>
      <c r="D118" s="692"/>
      <c r="E118" s="689"/>
      <c r="F118" s="730"/>
      <c r="G118" s="739"/>
      <c r="H118" s="724"/>
      <c r="I118" s="696"/>
      <c r="J118" s="708"/>
      <c r="K118" s="733"/>
      <c r="L118" s="743"/>
      <c r="M118" s="733"/>
      <c r="N118" s="743"/>
      <c r="O118" s="704"/>
      <c r="P118" s="715"/>
      <c r="Q118" s="194" t="str">
        <f t="shared" si="11"/>
        <v/>
      </c>
      <c r="R118" s="195" t="str">
        <f t="shared" si="12"/>
        <v/>
      </c>
      <c r="S118" s="90" t="str">
        <f t="shared" si="13"/>
        <v/>
      </c>
      <c r="T118" s="663" t="str">
        <f t="shared" si="14"/>
        <v/>
      </c>
      <c r="U118" s="94" t="str">
        <f t="shared" si="17"/>
        <v/>
      </c>
      <c r="V118" s="95" t="str">
        <f t="shared" si="18"/>
        <v/>
      </c>
      <c r="W118" s="664" t="b">
        <f t="shared" si="15"/>
        <v>0</v>
      </c>
      <c r="X118" s="103" t="b">
        <f t="shared" si="16"/>
        <v>0</v>
      </c>
      <c r="Y118" s="224">
        <f t="shared" si="19"/>
        <v>1</v>
      </c>
      <c r="Z118" s="112">
        <f>IF(AND(B118&lt;&gt;"",I118&gt;=an_initial-3),VLOOKUP(Y118,Coef!$E$2:$F$17,2,FALSE),IF(AB118=TRUE,0,Z117))</f>
        <v>0</v>
      </c>
      <c r="AA118" s="643">
        <f>IF(B118&lt;&gt;"",VLOOKUP(Y118,Coef!$E$2:$F$17,2,FALSE),AA117)</f>
        <v>0</v>
      </c>
      <c r="AB118" s="669" t="b">
        <f t="shared" si="20"/>
        <v>0</v>
      </c>
    </row>
    <row r="119" spans="1:28" x14ac:dyDescent="0.25">
      <c r="A119" s="223"/>
      <c r="B119" s="764"/>
      <c r="C119" s="739"/>
      <c r="D119" s="692"/>
      <c r="E119" s="689"/>
      <c r="F119" s="730"/>
      <c r="G119" s="739"/>
      <c r="H119" s="724"/>
      <c r="I119" s="696"/>
      <c r="J119" s="708"/>
      <c r="K119" s="733"/>
      <c r="L119" s="743"/>
      <c r="M119" s="733"/>
      <c r="N119" s="743"/>
      <c r="O119" s="704"/>
      <c r="P119" s="715"/>
      <c r="Q119" s="194" t="str">
        <f t="shared" si="11"/>
        <v/>
      </c>
      <c r="R119" s="195" t="str">
        <f t="shared" si="12"/>
        <v/>
      </c>
      <c r="S119" s="90" t="str">
        <f t="shared" si="13"/>
        <v/>
      </c>
      <c r="T119" s="663" t="str">
        <f t="shared" si="14"/>
        <v/>
      </c>
      <c r="U119" s="94" t="str">
        <f t="shared" si="17"/>
        <v/>
      </c>
      <c r="V119" s="95" t="str">
        <f t="shared" si="18"/>
        <v/>
      </c>
      <c r="W119" s="664" t="b">
        <f t="shared" si="15"/>
        <v>0</v>
      </c>
      <c r="X119" s="103" t="b">
        <f t="shared" si="16"/>
        <v>0</v>
      </c>
      <c r="Y119" s="224">
        <f t="shared" si="19"/>
        <v>1</v>
      </c>
      <c r="Z119" s="112">
        <f>IF(AND(B119&lt;&gt;"",I119&gt;=an_initial-3),VLOOKUP(Y119,Coef!$E$2:$F$17,2,FALSE),IF(AB119=TRUE,0,Z118))</f>
        <v>0</v>
      </c>
      <c r="AA119" s="643">
        <f>IF(B119&lt;&gt;"",VLOOKUP(Y119,Coef!$E$2:$F$17,2,FALSE),AA118)</f>
        <v>0</v>
      </c>
      <c r="AB119" s="669" t="b">
        <f t="shared" si="20"/>
        <v>0</v>
      </c>
    </row>
    <row r="120" spans="1:28" x14ac:dyDescent="0.25">
      <c r="A120" s="223"/>
      <c r="B120" s="764"/>
      <c r="C120" s="739"/>
      <c r="D120" s="692"/>
      <c r="E120" s="689"/>
      <c r="F120" s="730"/>
      <c r="G120" s="739"/>
      <c r="H120" s="724"/>
      <c r="I120" s="696"/>
      <c r="J120" s="708"/>
      <c r="K120" s="733"/>
      <c r="L120" s="743"/>
      <c r="M120" s="733"/>
      <c r="N120" s="743"/>
      <c r="O120" s="704"/>
      <c r="P120" s="715"/>
      <c r="Q120" s="194" t="str">
        <f t="shared" si="11"/>
        <v/>
      </c>
      <c r="R120" s="195" t="str">
        <f t="shared" si="12"/>
        <v/>
      </c>
      <c r="S120" s="90" t="str">
        <f t="shared" si="13"/>
        <v/>
      </c>
      <c r="T120" s="663" t="str">
        <f t="shared" si="14"/>
        <v/>
      </c>
      <c r="U120" s="94" t="str">
        <f t="shared" si="17"/>
        <v/>
      </c>
      <c r="V120" s="95" t="str">
        <f t="shared" si="18"/>
        <v/>
      </c>
      <c r="W120" s="664" t="b">
        <f t="shared" si="15"/>
        <v>0</v>
      </c>
      <c r="X120" s="103" t="b">
        <f t="shared" si="16"/>
        <v>0</v>
      </c>
      <c r="Y120" s="224">
        <f t="shared" si="19"/>
        <v>1</v>
      </c>
      <c r="Z120" s="112">
        <f>IF(AND(B120&lt;&gt;"",I120&gt;=an_initial-3),VLOOKUP(Y120,Coef!$E$2:$F$17,2,FALSE),IF(AB120=TRUE,0,Z119))</f>
        <v>0</v>
      </c>
      <c r="AA120" s="643">
        <f>IF(B120&lt;&gt;"",VLOOKUP(Y120,Coef!$E$2:$F$17,2,FALSE),AA119)</f>
        <v>0</v>
      </c>
      <c r="AB120" s="669" t="b">
        <f t="shared" si="20"/>
        <v>0</v>
      </c>
    </row>
    <row r="121" spans="1:28" x14ac:dyDescent="0.25">
      <c r="A121" s="223"/>
      <c r="B121" s="764"/>
      <c r="C121" s="739"/>
      <c r="D121" s="692"/>
      <c r="E121" s="689"/>
      <c r="F121" s="730"/>
      <c r="G121" s="739"/>
      <c r="H121" s="724"/>
      <c r="I121" s="696"/>
      <c r="J121" s="708"/>
      <c r="K121" s="733"/>
      <c r="L121" s="743"/>
      <c r="M121" s="733"/>
      <c r="N121" s="743"/>
      <c r="O121" s="704"/>
      <c r="P121" s="715"/>
      <c r="Q121" s="194" t="str">
        <f t="shared" si="11"/>
        <v/>
      </c>
      <c r="R121" s="195" t="str">
        <f t="shared" si="12"/>
        <v/>
      </c>
      <c r="S121" s="90" t="str">
        <f t="shared" si="13"/>
        <v/>
      </c>
      <c r="T121" s="663" t="str">
        <f t="shared" si="14"/>
        <v/>
      </c>
      <c r="U121" s="94" t="str">
        <f t="shared" si="17"/>
        <v/>
      </c>
      <c r="V121" s="95" t="str">
        <f t="shared" si="18"/>
        <v/>
      </c>
      <c r="W121" s="664" t="b">
        <f t="shared" si="15"/>
        <v>0</v>
      </c>
      <c r="X121" s="103" t="b">
        <f t="shared" si="16"/>
        <v>0</v>
      </c>
      <c r="Y121" s="224">
        <f t="shared" si="19"/>
        <v>1</v>
      </c>
      <c r="Z121" s="112">
        <f>IF(AND(B121&lt;&gt;"",I121&gt;=an_initial-3),VLOOKUP(Y121,Coef!$E$2:$F$17,2,FALSE),IF(AB121=TRUE,0,Z120))</f>
        <v>0</v>
      </c>
      <c r="AA121" s="643">
        <f>IF(B121&lt;&gt;"",VLOOKUP(Y121,Coef!$E$2:$F$17,2,FALSE),AA120)</f>
        <v>0</v>
      </c>
      <c r="AB121" s="669" t="b">
        <f t="shared" si="20"/>
        <v>0</v>
      </c>
    </row>
    <row r="122" spans="1:28" x14ac:dyDescent="0.25">
      <c r="A122" s="223"/>
      <c r="B122" s="764"/>
      <c r="C122" s="739"/>
      <c r="D122" s="692"/>
      <c r="E122" s="689"/>
      <c r="F122" s="730"/>
      <c r="G122" s="739"/>
      <c r="H122" s="724"/>
      <c r="I122" s="696"/>
      <c r="J122" s="708"/>
      <c r="K122" s="733"/>
      <c r="L122" s="743"/>
      <c r="M122" s="733"/>
      <c r="N122" s="743"/>
      <c r="O122" s="704"/>
      <c r="P122" s="715"/>
      <c r="Q122" s="194" t="str">
        <f t="shared" si="11"/>
        <v/>
      </c>
      <c r="R122" s="195" t="str">
        <f t="shared" si="12"/>
        <v/>
      </c>
      <c r="S122" s="90" t="str">
        <f t="shared" si="13"/>
        <v/>
      </c>
      <c r="T122" s="663" t="str">
        <f t="shared" si="14"/>
        <v/>
      </c>
      <c r="U122" s="94" t="str">
        <f t="shared" si="17"/>
        <v/>
      </c>
      <c r="V122" s="95" t="str">
        <f t="shared" si="18"/>
        <v/>
      </c>
      <c r="W122" s="664" t="b">
        <f t="shared" si="15"/>
        <v>0</v>
      </c>
      <c r="X122" s="103" t="b">
        <f t="shared" si="16"/>
        <v>0</v>
      </c>
      <c r="Y122" s="224">
        <f t="shared" si="19"/>
        <v>1</v>
      </c>
      <c r="Z122" s="112">
        <f>IF(AND(B122&lt;&gt;"",I122&gt;=an_initial-3),VLOOKUP(Y122,Coef!$E$2:$F$17,2,FALSE),IF(AB122=TRUE,0,Z121))</f>
        <v>0</v>
      </c>
      <c r="AA122" s="643">
        <f>IF(B122&lt;&gt;"",VLOOKUP(Y122,Coef!$E$2:$F$17,2,FALSE),AA121)</f>
        <v>0</v>
      </c>
      <c r="AB122" s="669" t="b">
        <f t="shared" si="20"/>
        <v>0</v>
      </c>
    </row>
    <row r="123" spans="1:28" x14ac:dyDescent="0.25">
      <c r="A123" s="223"/>
      <c r="B123" s="764"/>
      <c r="C123" s="739"/>
      <c r="D123" s="692"/>
      <c r="E123" s="689"/>
      <c r="F123" s="730"/>
      <c r="G123" s="739"/>
      <c r="H123" s="724"/>
      <c r="I123" s="696"/>
      <c r="J123" s="708"/>
      <c r="K123" s="733"/>
      <c r="L123" s="743"/>
      <c r="M123" s="733"/>
      <c r="N123" s="743"/>
      <c r="O123" s="704"/>
      <c r="P123" s="715"/>
      <c r="Q123" s="194" t="str">
        <f t="shared" si="11"/>
        <v/>
      </c>
      <c r="R123" s="195" t="str">
        <f t="shared" si="12"/>
        <v/>
      </c>
      <c r="S123" s="90" t="str">
        <f t="shared" si="13"/>
        <v/>
      </c>
      <c r="T123" s="663" t="str">
        <f t="shared" si="14"/>
        <v/>
      </c>
      <c r="U123" s="94" t="str">
        <f t="shared" si="17"/>
        <v/>
      </c>
      <c r="V123" s="95" t="str">
        <f t="shared" si="18"/>
        <v/>
      </c>
      <c r="W123" s="664" t="b">
        <f t="shared" si="15"/>
        <v>0</v>
      </c>
      <c r="X123" s="103" t="b">
        <f t="shared" si="16"/>
        <v>0</v>
      </c>
      <c r="Y123" s="224">
        <f t="shared" si="19"/>
        <v>1</v>
      </c>
      <c r="Z123" s="112">
        <f>IF(AND(B123&lt;&gt;"",I123&gt;=an_initial-3),VLOOKUP(Y123,Coef!$E$2:$F$17,2,FALSE),IF(AB123=TRUE,0,Z122))</f>
        <v>0</v>
      </c>
      <c r="AA123" s="643">
        <f>IF(B123&lt;&gt;"",VLOOKUP(Y123,Coef!$E$2:$F$17,2,FALSE),AA122)</f>
        <v>0</v>
      </c>
      <c r="AB123" s="669" t="b">
        <f t="shared" si="20"/>
        <v>0</v>
      </c>
    </row>
    <row r="124" spans="1:28" x14ac:dyDescent="0.25">
      <c r="A124" s="223"/>
      <c r="B124" s="764"/>
      <c r="C124" s="739"/>
      <c r="D124" s="692"/>
      <c r="E124" s="689"/>
      <c r="F124" s="730"/>
      <c r="G124" s="739"/>
      <c r="H124" s="724"/>
      <c r="I124" s="696"/>
      <c r="J124" s="708"/>
      <c r="K124" s="733"/>
      <c r="L124" s="743"/>
      <c r="M124" s="733"/>
      <c r="N124" s="743"/>
      <c r="O124" s="704"/>
      <c r="P124" s="715"/>
      <c r="Q124" s="194" t="str">
        <f t="shared" si="11"/>
        <v/>
      </c>
      <c r="R124" s="195" t="str">
        <f t="shared" si="12"/>
        <v/>
      </c>
      <c r="S124" s="90" t="str">
        <f t="shared" si="13"/>
        <v/>
      </c>
      <c r="T124" s="663" t="str">
        <f t="shared" si="14"/>
        <v/>
      </c>
      <c r="U124" s="94" t="str">
        <f t="shared" si="17"/>
        <v/>
      </c>
      <c r="V124" s="95" t="str">
        <f t="shared" si="18"/>
        <v/>
      </c>
      <c r="W124" s="664" t="b">
        <f t="shared" si="15"/>
        <v>0</v>
      </c>
      <c r="X124" s="103" t="b">
        <f t="shared" si="16"/>
        <v>0</v>
      </c>
      <c r="Y124" s="224">
        <f t="shared" si="19"/>
        <v>1</v>
      </c>
      <c r="Z124" s="112">
        <f>IF(AND(B124&lt;&gt;"",I124&gt;=an_initial-3),VLOOKUP(Y124,Coef!$E$2:$F$17,2,FALSE),IF(AB124=TRUE,0,Z123))</f>
        <v>0</v>
      </c>
      <c r="AA124" s="643">
        <f>IF(B124&lt;&gt;"",VLOOKUP(Y124,Coef!$E$2:$F$17,2,FALSE),AA123)</f>
        <v>0</v>
      </c>
      <c r="AB124" s="669" t="b">
        <f t="shared" si="20"/>
        <v>0</v>
      </c>
    </row>
    <row r="125" spans="1:28" x14ac:dyDescent="0.25">
      <c r="A125" s="223"/>
      <c r="B125" s="764"/>
      <c r="C125" s="739"/>
      <c r="D125" s="692"/>
      <c r="E125" s="689"/>
      <c r="F125" s="730"/>
      <c r="G125" s="739"/>
      <c r="H125" s="724"/>
      <c r="I125" s="696"/>
      <c r="J125" s="708"/>
      <c r="K125" s="733"/>
      <c r="L125" s="743"/>
      <c r="M125" s="733"/>
      <c r="N125" s="743"/>
      <c r="O125" s="704"/>
      <c r="P125" s="715"/>
      <c r="Q125" s="194" t="str">
        <f t="shared" si="11"/>
        <v/>
      </c>
      <c r="R125" s="195" t="str">
        <f t="shared" si="12"/>
        <v/>
      </c>
      <c r="S125" s="90" t="str">
        <f t="shared" si="13"/>
        <v/>
      </c>
      <c r="T125" s="663" t="str">
        <f t="shared" si="14"/>
        <v/>
      </c>
      <c r="U125" s="94" t="str">
        <f t="shared" si="17"/>
        <v/>
      </c>
      <c r="V125" s="95" t="str">
        <f t="shared" si="18"/>
        <v/>
      </c>
      <c r="W125" s="664" t="b">
        <f t="shared" si="15"/>
        <v>0</v>
      </c>
      <c r="X125" s="103" t="b">
        <f t="shared" si="16"/>
        <v>0</v>
      </c>
      <c r="Y125" s="224">
        <f t="shared" si="19"/>
        <v>1</v>
      </c>
      <c r="Z125" s="112">
        <f>IF(AND(B125&lt;&gt;"",I125&gt;=an_initial-3),VLOOKUP(Y125,Coef!$E$2:$F$17,2,FALSE),IF(AB125=TRUE,0,Z124))</f>
        <v>0</v>
      </c>
      <c r="AA125" s="643">
        <f>IF(B125&lt;&gt;"",VLOOKUP(Y125,Coef!$E$2:$F$17,2,FALSE),AA124)</f>
        <v>0</v>
      </c>
      <c r="AB125" s="669" t="b">
        <f t="shared" si="20"/>
        <v>0</v>
      </c>
    </row>
    <row r="126" spans="1:28" x14ac:dyDescent="0.25">
      <c r="A126" s="223"/>
      <c r="B126" s="764"/>
      <c r="C126" s="739"/>
      <c r="D126" s="692"/>
      <c r="E126" s="689"/>
      <c r="F126" s="730"/>
      <c r="G126" s="739"/>
      <c r="H126" s="724"/>
      <c r="I126" s="696"/>
      <c r="J126" s="708"/>
      <c r="K126" s="733"/>
      <c r="L126" s="743"/>
      <c r="M126" s="733"/>
      <c r="N126" s="743"/>
      <c r="O126" s="704"/>
      <c r="P126" s="715"/>
      <c r="Q126" s="194" t="str">
        <f t="shared" si="11"/>
        <v/>
      </c>
      <c r="R126" s="195" t="str">
        <f t="shared" si="12"/>
        <v/>
      </c>
      <c r="S126" s="90" t="str">
        <f t="shared" si="13"/>
        <v/>
      </c>
      <c r="T126" s="663" t="str">
        <f t="shared" si="14"/>
        <v/>
      </c>
      <c r="U126" s="94" t="str">
        <f t="shared" si="17"/>
        <v/>
      </c>
      <c r="V126" s="95" t="str">
        <f t="shared" si="18"/>
        <v/>
      </c>
      <c r="W126" s="664" t="b">
        <f t="shared" si="15"/>
        <v>0</v>
      </c>
      <c r="X126" s="103" t="b">
        <f t="shared" si="16"/>
        <v>0</v>
      </c>
      <c r="Y126" s="224">
        <f t="shared" si="19"/>
        <v>1</v>
      </c>
      <c r="Z126" s="112">
        <f>IF(AND(B126&lt;&gt;"",I126&gt;=an_initial-3),VLOOKUP(Y126,Coef!$E$2:$F$17,2,FALSE),IF(AB126=TRUE,0,Z125))</f>
        <v>0</v>
      </c>
      <c r="AA126" s="643">
        <f>IF(B126&lt;&gt;"",VLOOKUP(Y126,Coef!$E$2:$F$17,2,FALSE),AA125)</f>
        <v>0</v>
      </c>
      <c r="AB126" s="669" t="b">
        <f t="shared" si="20"/>
        <v>0</v>
      </c>
    </row>
    <row r="127" spans="1:28" x14ac:dyDescent="0.25">
      <c r="A127" s="223"/>
      <c r="B127" s="764"/>
      <c r="C127" s="739"/>
      <c r="D127" s="692"/>
      <c r="E127" s="689"/>
      <c r="F127" s="730"/>
      <c r="G127" s="739"/>
      <c r="H127" s="724"/>
      <c r="I127" s="696"/>
      <c r="J127" s="708"/>
      <c r="K127" s="733"/>
      <c r="L127" s="743"/>
      <c r="M127" s="733"/>
      <c r="N127" s="743"/>
      <c r="O127" s="704"/>
      <c r="P127" s="715"/>
      <c r="Q127" s="194" t="str">
        <f t="shared" si="11"/>
        <v/>
      </c>
      <c r="R127" s="195" t="str">
        <f t="shared" si="12"/>
        <v/>
      </c>
      <c r="S127" s="90" t="str">
        <f t="shared" si="13"/>
        <v/>
      </c>
      <c r="T127" s="663" t="str">
        <f t="shared" si="14"/>
        <v/>
      </c>
      <c r="U127" s="94" t="str">
        <f t="shared" si="17"/>
        <v/>
      </c>
      <c r="V127" s="95" t="str">
        <f t="shared" si="18"/>
        <v/>
      </c>
      <c r="W127" s="664" t="b">
        <f t="shared" si="15"/>
        <v>0</v>
      </c>
      <c r="X127" s="103" t="b">
        <f t="shared" si="16"/>
        <v>0</v>
      </c>
      <c r="Y127" s="224">
        <f t="shared" si="19"/>
        <v>1</v>
      </c>
      <c r="Z127" s="112">
        <f>IF(AND(B127&lt;&gt;"",I127&gt;=an_initial-3),VLOOKUP(Y127,Coef!$E$2:$F$17,2,FALSE),IF(AB127=TRUE,0,Z126))</f>
        <v>0</v>
      </c>
      <c r="AA127" s="643">
        <f>IF(B127&lt;&gt;"",VLOOKUP(Y127,Coef!$E$2:$F$17,2,FALSE),AA126)</f>
        <v>0</v>
      </c>
      <c r="AB127" s="669" t="b">
        <f t="shared" si="20"/>
        <v>0</v>
      </c>
    </row>
    <row r="128" spans="1:28" x14ac:dyDescent="0.25">
      <c r="A128" s="223"/>
      <c r="B128" s="764"/>
      <c r="C128" s="739"/>
      <c r="D128" s="692"/>
      <c r="E128" s="689"/>
      <c r="F128" s="730"/>
      <c r="G128" s="739"/>
      <c r="H128" s="724"/>
      <c r="I128" s="696"/>
      <c r="J128" s="708"/>
      <c r="K128" s="733"/>
      <c r="L128" s="743"/>
      <c r="M128" s="733"/>
      <c r="N128" s="743"/>
      <c r="O128" s="704"/>
      <c r="P128" s="715"/>
      <c r="Q128" s="194" t="str">
        <f t="shared" si="11"/>
        <v/>
      </c>
      <c r="R128" s="195" t="str">
        <f t="shared" si="12"/>
        <v/>
      </c>
      <c r="S128" s="90" t="str">
        <f t="shared" si="13"/>
        <v/>
      </c>
      <c r="T128" s="663" t="str">
        <f t="shared" si="14"/>
        <v/>
      </c>
      <c r="U128" s="94" t="str">
        <f t="shared" si="17"/>
        <v/>
      </c>
      <c r="V128" s="95" t="str">
        <f t="shared" si="18"/>
        <v/>
      </c>
      <c r="W128" s="664" t="b">
        <f t="shared" si="15"/>
        <v>0</v>
      </c>
      <c r="X128" s="103" t="b">
        <f t="shared" si="16"/>
        <v>0</v>
      </c>
      <c r="Y128" s="224">
        <f t="shared" si="19"/>
        <v>1</v>
      </c>
      <c r="Z128" s="112">
        <f>IF(AND(B128&lt;&gt;"",I128&gt;=an_initial-3),VLOOKUP(Y128,Coef!$E$2:$F$17,2,FALSE),IF(AB128=TRUE,0,Z127))</f>
        <v>0</v>
      </c>
      <c r="AA128" s="643">
        <f>IF(B128&lt;&gt;"",VLOOKUP(Y128,Coef!$E$2:$F$17,2,FALSE),AA127)</f>
        <v>0</v>
      </c>
      <c r="AB128" s="669" t="b">
        <f t="shared" si="20"/>
        <v>0</v>
      </c>
    </row>
    <row r="129" spans="1:28" x14ac:dyDescent="0.25">
      <c r="A129" s="223"/>
      <c r="B129" s="764"/>
      <c r="C129" s="739"/>
      <c r="D129" s="692"/>
      <c r="E129" s="689"/>
      <c r="F129" s="730"/>
      <c r="G129" s="739"/>
      <c r="H129" s="724"/>
      <c r="I129" s="696"/>
      <c r="J129" s="708"/>
      <c r="K129" s="733"/>
      <c r="L129" s="743"/>
      <c r="M129" s="733"/>
      <c r="N129" s="743"/>
      <c r="O129" s="704"/>
      <c r="P129" s="715"/>
      <c r="Q129" s="194" t="str">
        <f t="shared" si="11"/>
        <v/>
      </c>
      <c r="R129" s="195" t="str">
        <f t="shared" si="12"/>
        <v/>
      </c>
      <c r="S129" s="90" t="str">
        <f t="shared" si="13"/>
        <v/>
      </c>
      <c r="T129" s="663" t="str">
        <f t="shared" si="14"/>
        <v/>
      </c>
      <c r="U129" s="94" t="str">
        <f t="shared" si="17"/>
        <v/>
      </c>
      <c r="V129" s="95" t="str">
        <f t="shared" si="18"/>
        <v/>
      </c>
      <c r="W129" s="664" t="b">
        <f t="shared" si="15"/>
        <v>0</v>
      </c>
      <c r="X129" s="103" t="b">
        <f t="shared" si="16"/>
        <v>0</v>
      </c>
      <c r="Y129" s="224">
        <f t="shared" si="19"/>
        <v>1</v>
      </c>
      <c r="Z129" s="112">
        <f>IF(AND(B129&lt;&gt;"",I129&gt;=an_initial-3),VLOOKUP(Y129,Coef!$E$2:$F$17,2,FALSE),IF(AB129=TRUE,0,Z128))</f>
        <v>0</v>
      </c>
      <c r="AA129" s="643">
        <f>IF(B129&lt;&gt;"",VLOOKUP(Y129,Coef!$E$2:$F$17,2,FALSE),AA128)</f>
        <v>0</v>
      </c>
      <c r="AB129" s="669" t="b">
        <f t="shared" si="20"/>
        <v>0</v>
      </c>
    </row>
    <row r="130" spans="1:28" x14ac:dyDescent="0.25">
      <c r="A130" s="223"/>
      <c r="B130" s="764"/>
      <c r="C130" s="739"/>
      <c r="D130" s="692"/>
      <c r="E130" s="689"/>
      <c r="F130" s="730"/>
      <c r="G130" s="739"/>
      <c r="H130" s="724"/>
      <c r="I130" s="696"/>
      <c r="J130" s="708"/>
      <c r="K130" s="733"/>
      <c r="L130" s="743"/>
      <c r="M130" s="733"/>
      <c r="N130" s="743"/>
      <c r="O130" s="704"/>
      <c r="P130" s="715"/>
      <c r="Q130" s="194" t="str">
        <f t="shared" si="11"/>
        <v/>
      </c>
      <c r="R130" s="195" t="str">
        <f t="shared" si="12"/>
        <v/>
      </c>
      <c r="S130" s="90" t="str">
        <f t="shared" si="13"/>
        <v/>
      </c>
      <c r="T130" s="663" t="str">
        <f t="shared" si="14"/>
        <v/>
      </c>
      <c r="U130" s="94" t="str">
        <f t="shared" si="17"/>
        <v/>
      </c>
      <c r="V130" s="95" t="str">
        <f t="shared" si="18"/>
        <v/>
      </c>
      <c r="W130" s="664" t="b">
        <f t="shared" si="15"/>
        <v>0</v>
      </c>
      <c r="X130" s="103" t="b">
        <f t="shared" si="16"/>
        <v>0</v>
      </c>
      <c r="Y130" s="224">
        <f t="shared" si="19"/>
        <v>1</v>
      </c>
      <c r="Z130" s="112">
        <f>IF(AND(B130&lt;&gt;"",I130&gt;=an_initial-3),VLOOKUP(Y130,Coef!$E$2:$F$17,2,FALSE),IF(AB130=TRUE,0,Z129))</f>
        <v>0</v>
      </c>
      <c r="AA130" s="643">
        <f>IF(B130&lt;&gt;"",VLOOKUP(Y130,Coef!$E$2:$F$17,2,FALSE),AA129)</f>
        <v>0</v>
      </c>
      <c r="AB130" s="669" t="b">
        <f t="shared" si="20"/>
        <v>0</v>
      </c>
    </row>
    <row r="131" spans="1:28" x14ac:dyDescent="0.25">
      <c r="A131" s="223"/>
      <c r="B131" s="764"/>
      <c r="C131" s="739"/>
      <c r="D131" s="692"/>
      <c r="E131" s="689"/>
      <c r="F131" s="730"/>
      <c r="G131" s="739"/>
      <c r="H131" s="724"/>
      <c r="I131" s="696"/>
      <c r="J131" s="708"/>
      <c r="K131" s="733"/>
      <c r="L131" s="743"/>
      <c r="M131" s="733"/>
      <c r="N131" s="743"/>
      <c r="O131" s="704"/>
      <c r="P131" s="715"/>
      <c r="Q131" s="194" t="str">
        <f t="shared" si="11"/>
        <v/>
      </c>
      <c r="R131" s="195" t="str">
        <f t="shared" si="12"/>
        <v/>
      </c>
      <c r="S131" s="90" t="str">
        <f t="shared" si="13"/>
        <v/>
      </c>
      <c r="T131" s="663" t="str">
        <f t="shared" si="14"/>
        <v/>
      </c>
      <c r="U131" s="94" t="str">
        <f t="shared" si="17"/>
        <v/>
      </c>
      <c r="V131" s="95" t="str">
        <f t="shared" si="18"/>
        <v/>
      </c>
      <c r="W131" s="664" t="b">
        <f t="shared" si="15"/>
        <v>0</v>
      </c>
      <c r="X131" s="103" t="b">
        <f t="shared" si="16"/>
        <v>0</v>
      </c>
      <c r="Y131" s="224">
        <f t="shared" si="19"/>
        <v>1</v>
      </c>
      <c r="Z131" s="112">
        <f>IF(AND(B131&lt;&gt;"",I131&gt;=an_initial-3),VLOOKUP(Y131,Coef!$E$2:$F$17,2,FALSE),IF(AB131=TRUE,0,Z130))</f>
        <v>0</v>
      </c>
      <c r="AA131" s="643">
        <f>IF(B131&lt;&gt;"",VLOOKUP(Y131,Coef!$E$2:$F$17,2,FALSE),AA130)</f>
        <v>0</v>
      </c>
      <c r="AB131" s="669" t="b">
        <f t="shared" si="20"/>
        <v>0</v>
      </c>
    </row>
    <row r="132" spans="1:28" x14ac:dyDescent="0.25">
      <c r="A132" s="223"/>
      <c r="B132" s="764"/>
      <c r="C132" s="739"/>
      <c r="D132" s="692"/>
      <c r="E132" s="689"/>
      <c r="F132" s="730"/>
      <c r="G132" s="739"/>
      <c r="H132" s="724"/>
      <c r="I132" s="696"/>
      <c r="J132" s="708"/>
      <c r="K132" s="733"/>
      <c r="L132" s="743"/>
      <c r="M132" s="733"/>
      <c r="N132" s="743"/>
      <c r="O132" s="704"/>
      <c r="P132" s="715"/>
      <c r="Q132" s="194" t="str">
        <f t="shared" si="11"/>
        <v/>
      </c>
      <c r="R132" s="195" t="str">
        <f t="shared" si="12"/>
        <v/>
      </c>
      <c r="S132" s="90" t="str">
        <f t="shared" si="13"/>
        <v/>
      </c>
      <c r="T132" s="663" t="str">
        <f t="shared" si="14"/>
        <v/>
      </c>
      <c r="U132" s="94" t="str">
        <f t="shared" si="17"/>
        <v/>
      </c>
      <c r="V132" s="95" t="str">
        <f t="shared" si="18"/>
        <v/>
      </c>
      <c r="W132" s="664" t="b">
        <f t="shared" si="15"/>
        <v>0</v>
      </c>
      <c r="X132" s="103" t="b">
        <f t="shared" si="16"/>
        <v>0</v>
      </c>
      <c r="Y132" s="224">
        <f t="shared" si="19"/>
        <v>1</v>
      </c>
      <c r="Z132" s="112">
        <f>IF(AND(B132&lt;&gt;"",I132&gt;=an_initial-3),VLOOKUP(Y132,Coef!$E$2:$F$17,2,FALSE),IF(AB132=TRUE,0,Z131))</f>
        <v>0</v>
      </c>
      <c r="AA132" s="643">
        <f>IF(B132&lt;&gt;"",VLOOKUP(Y132,Coef!$E$2:$F$17,2,FALSE),AA131)</f>
        <v>0</v>
      </c>
      <c r="AB132" s="669" t="b">
        <f t="shared" si="20"/>
        <v>0</v>
      </c>
    </row>
    <row r="133" spans="1:28" x14ac:dyDescent="0.25">
      <c r="A133" s="223"/>
      <c r="B133" s="764"/>
      <c r="C133" s="739"/>
      <c r="D133" s="692"/>
      <c r="E133" s="689"/>
      <c r="F133" s="730"/>
      <c r="G133" s="739"/>
      <c r="H133" s="724"/>
      <c r="I133" s="696"/>
      <c r="J133" s="708"/>
      <c r="K133" s="733"/>
      <c r="L133" s="743"/>
      <c r="M133" s="733"/>
      <c r="N133" s="743"/>
      <c r="O133" s="704"/>
      <c r="P133" s="715"/>
      <c r="Q133" s="194" t="str">
        <f t="shared" si="11"/>
        <v/>
      </c>
      <c r="R133" s="195" t="str">
        <f t="shared" si="12"/>
        <v/>
      </c>
      <c r="S133" s="90" t="str">
        <f t="shared" si="13"/>
        <v/>
      </c>
      <c r="T133" s="663" t="str">
        <f t="shared" si="14"/>
        <v/>
      </c>
      <c r="U133" s="94" t="str">
        <f t="shared" si="17"/>
        <v/>
      </c>
      <c r="V133" s="95" t="str">
        <f t="shared" si="18"/>
        <v/>
      </c>
      <c r="W133" s="664" t="b">
        <f t="shared" si="15"/>
        <v>0</v>
      </c>
      <c r="X133" s="103" t="b">
        <f t="shared" si="16"/>
        <v>0</v>
      </c>
      <c r="Y133" s="224">
        <f t="shared" si="19"/>
        <v>1</v>
      </c>
      <c r="Z133" s="112">
        <f>IF(AND(B133&lt;&gt;"",I133&gt;=an_initial-3),VLOOKUP(Y133,Coef!$E$2:$F$17,2,FALSE),IF(AB133=TRUE,0,Z132))</f>
        <v>0</v>
      </c>
      <c r="AA133" s="643">
        <f>IF(B133&lt;&gt;"",VLOOKUP(Y133,Coef!$E$2:$F$17,2,FALSE),AA132)</f>
        <v>0</v>
      </c>
      <c r="AB133" s="669" t="b">
        <f t="shared" si="20"/>
        <v>0</v>
      </c>
    </row>
    <row r="134" spans="1:28" x14ac:dyDescent="0.25">
      <c r="A134" s="223"/>
      <c r="B134" s="764"/>
      <c r="C134" s="739"/>
      <c r="D134" s="692"/>
      <c r="E134" s="689"/>
      <c r="F134" s="730"/>
      <c r="G134" s="739"/>
      <c r="H134" s="724"/>
      <c r="I134" s="696"/>
      <c r="J134" s="708"/>
      <c r="K134" s="733"/>
      <c r="L134" s="743"/>
      <c r="M134" s="733"/>
      <c r="N134" s="743"/>
      <c r="O134" s="704"/>
      <c r="P134" s="715"/>
      <c r="Q134" s="194" t="str">
        <f t="shared" si="11"/>
        <v/>
      </c>
      <c r="R134" s="195" t="str">
        <f t="shared" si="12"/>
        <v/>
      </c>
      <c r="S134" s="90" t="str">
        <f t="shared" si="13"/>
        <v/>
      </c>
      <c r="T134" s="663" t="str">
        <f t="shared" si="14"/>
        <v/>
      </c>
      <c r="U134" s="94" t="str">
        <f t="shared" si="17"/>
        <v/>
      </c>
      <c r="V134" s="95" t="str">
        <f t="shared" si="18"/>
        <v/>
      </c>
      <c r="W134" s="664" t="b">
        <f t="shared" si="15"/>
        <v>0</v>
      </c>
      <c r="X134" s="103" t="b">
        <f t="shared" si="16"/>
        <v>0</v>
      </c>
      <c r="Y134" s="224">
        <f t="shared" si="19"/>
        <v>1</v>
      </c>
      <c r="Z134" s="112">
        <f>IF(AND(B134&lt;&gt;"",I134&gt;=an_initial-3),VLOOKUP(Y134,Coef!$E$2:$F$17,2,FALSE),IF(AB134=TRUE,0,Z133))</f>
        <v>0</v>
      </c>
      <c r="AA134" s="643">
        <f>IF(B134&lt;&gt;"",VLOOKUP(Y134,Coef!$E$2:$F$17,2,FALSE),AA133)</f>
        <v>0</v>
      </c>
      <c r="AB134" s="669" t="b">
        <f t="shared" si="20"/>
        <v>0</v>
      </c>
    </row>
    <row r="135" spans="1:28" x14ac:dyDescent="0.25">
      <c r="A135" s="223"/>
      <c r="B135" s="764"/>
      <c r="C135" s="739"/>
      <c r="D135" s="692"/>
      <c r="E135" s="689"/>
      <c r="F135" s="730"/>
      <c r="G135" s="739"/>
      <c r="H135" s="724"/>
      <c r="I135" s="696"/>
      <c r="J135" s="708"/>
      <c r="K135" s="733"/>
      <c r="L135" s="743"/>
      <c r="M135" s="733"/>
      <c r="N135" s="743"/>
      <c r="O135" s="704"/>
      <c r="P135" s="715"/>
      <c r="Q135" s="194" t="str">
        <f t="shared" si="11"/>
        <v/>
      </c>
      <c r="R135" s="195" t="str">
        <f t="shared" si="12"/>
        <v/>
      </c>
      <c r="S135" s="90" t="str">
        <f t="shared" si="13"/>
        <v/>
      </c>
      <c r="T135" s="663" t="str">
        <f t="shared" si="14"/>
        <v/>
      </c>
      <c r="U135" s="94" t="str">
        <f t="shared" si="17"/>
        <v/>
      </c>
      <c r="V135" s="95" t="str">
        <f t="shared" si="18"/>
        <v/>
      </c>
      <c r="W135" s="664" t="b">
        <f t="shared" si="15"/>
        <v>0</v>
      </c>
      <c r="X135" s="103" t="b">
        <f t="shared" si="16"/>
        <v>0</v>
      </c>
      <c r="Y135" s="224">
        <f t="shared" si="19"/>
        <v>1</v>
      </c>
      <c r="Z135" s="112">
        <f>IF(AND(B135&lt;&gt;"",I135&gt;=an_initial-3),VLOOKUP(Y135,Coef!$E$2:$F$17,2,FALSE),IF(AB135=TRUE,0,Z134))</f>
        <v>0</v>
      </c>
      <c r="AA135" s="643">
        <f>IF(B135&lt;&gt;"",VLOOKUP(Y135,Coef!$E$2:$F$17,2,FALSE),AA134)</f>
        <v>0</v>
      </c>
      <c r="AB135" s="669" t="b">
        <f t="shared" si="20"/>
        <v>0</v>
      </c>
    </row>
    <row r="136" spans="1:28" x14ac:dyDescent="0.25">
      <c r="A136" s="223"/>
      <c r="B136" s="764"/>
      <c r="C136" s="739"/>
      <c r="D136" s="692"/>
      <c r="E136" s="689"/>
      <c r="F136" s="730"/>
      <c r="G136" s="739"/>
      <c r="H136" s="724"/>
      <c r="I136" s="696"/>
      <c r="J136" s="708"/>
      <c r="K136" s="733"/>
      <c r="L136" s="743"/>
      <c r="M136" s="733"/>
      <c r="N136" s="743"/>
      <c r="O136" s="704"/>
      <c r="P136" s="715"/>
      <c r="Q136" s="194" t="str">
        <f t="shared" si="11"/>
        <v/>
      </c>
      <c r="R136" s="195" t="str">
        <f t="shared" si="12"/>
        <v/>
      </c>
      <c r="S136" s="90" t="str">
        <f t="shared" si="13"/>
        <v/>
      </c>
      <c r="T136" s="663" t="str">
        <f t="shared" si="14"/>
        <v/>
      </c>
      <c r="U136" s="94" t="str">
        <f t="shared" si="17"/>
        <v/>
      </c>
      <c r="V136" s="95" t="str">
        <f t="shared" si="18"/>
        <v/>
      </c>
      <c r="W136" s="664" t="b">
        <f t="shared" si="15"/>
        <v>0</v>
      </c>
      <c r="X136" s="103" t="b">
        <f t="shared" si="16"/>
        <v>0</v>
      </c>
      <c r="Y136" s="224">
        <f t="shared" si="19"/>
        <v>1</v>
      </c>
      <c r="Z136" s="112">
        <f>IF(AND(B136&lt;&gt;"",I136&gt;=an_initial-3),VLOOKUP(Y136,Coef!$E$2:$F$17,2,FALSE),IF(AB136=TRUE,0,Z135))</f>
        <v>0</v>
      </c>
      <c r="AA136" s="643">
        <f>IF(B136&lt;&gt;"",VLOOKUP(Y136,Coef!$E$2:$F$17,2,FALSE),AA135)</f>
        <v>0</v>
      </c>
      <c r="AB136" s="669" t="b">
        <f t="shared" si="20"/>
        <v>0</v>
      </c>
    </row>
    <row r="137" spans="1:28" x14ac:dyDescent="0.25">
      <c r="A137" s="223"/>
      <c r="B137" s="764"/>
      <c r="C137" s="739"/>
      <c r="D137" s="692"/>
      <c r="E137" s="689"/>
      <c r="F137" s="730"/>
      <c r="G137" s="739"/>
      <c r="H137" s="724"/>
      <c r="I137" s="696"/>
      <c r="J137" s="708"/>
      <c r="K137" s="733"/>
      <c r="L137" s="743"/>
      <c r="M137" s="733"/>
      <c r="N137" s="743"/>
      <c r="O137" s="704"/>
      <c r="P137" s="715"/>
      <c r="Q137" s="194" t="str">
        <f t="shared" si="11"/>
        <v/>
      </c>
      <c r="R137" s="195" t="str">
        <f t="shared" si="12"/>
        <v/>
      </c>
      <c r="S137" s="90" t="str">
        <f t="shared" si="13"/>
        <v/>
      </c>
      <c r="T137" s="663" t="str">
        <f t="shared" si="14"/>
        <v/>
      </c>
      <c r="U137" s="94" t="str">
        <f t="shared" si="17"/>
        <v/>
      </c>
      <c r="V137" s="95" t="str">
        <f t="shared" si="18"/>
        <v/>
      </c>
      <c r="W137" s="664" t="b">
        <f t="shared" si="15"/>
        <v>0</v>
      </c>
      <c r="X137" s="103" t="b">
        <f t="shared" si="16"/>
        <v>0</v>
      </c>
      <c r="Y137" s="224">
        <f t="shared" si="19"/>
        <v>1</v>
      </c>
      <c r="Z137" s="112">
        <f>IF(AND(B137&lt;&gt;"",I137&gt;=an_initial-3),VLOOKUP(Y137,Coef!$E$2:$F$17,2,FALSE),IF(AB137=TRUE,0,Z136))</f>
        <v>0</v>
      </c>
      <c r="AA137" s="643">
        <f>IF(B137&lt;&gt;"",VLOOKUP(Y137,Coef!$E$2:$F$17,2,FALSE),AA136)</f>
        <v>0</v>
      </c>
      <c r="AB137" s="669" t="b">
        <f t="shared" si="20"/>
        <v>0</v>
      </c>
    </row>
    <row r="138" spans="1:28" x14ac:dyDescent="0.25">
      <c r="A138" s="223"/>
      <c r="B138" s="764"/>
      <c r="C138" s="739"/>
      <c r="D138" s="692"/>
      <c r="E138" s="689"/>
      <c r="F138" s="730"/>
      <c r="G138" s="739"/>
      <c r="H138" s="724"/>
      <c r="I138" s="696"/>
      <c r="J138" s="708"/>
      <c r="K138" s="733"/>
      <c r="L138" s="743"/>
      <c r="M138" s="733"/>
      <c r="N138" s="743"/>
      <c r="O138" s="704"/>
      <c r="P138" s="715"/>
      <c r="Q138" s="194" t="str">
        <f t="shared" si="11"/>
        <v/>
      </c>
      <c r="R138" s="195" t="str">
        <f t="shared" si="12"/>
        <v/>
      </c>
      <c r="S138" s="90" t="str">
        <f t="shared" si="13"/>
        <v/>
      </c>
      <c r="T138" s="663" t="str">
        <f t="shared" si="14"/>
        <v/>
      </c>
      <c r="U138" s="94" t="str">
        <f t="shared" si="17"/>
        <v/>
      </c>
      <c r="V138" s="95" t="str">
        <f t="shared" si="18"/>
        <v/>
      </c>
      <c r="W138" s="664" t="b">
        <f t="shared" si="15"/>
        <v>0</v>
      </c>
      <c r="X138" s="103" t="b">
        <f t="shared" si="16"/>
        <v>0</v>
      </c>
      <c r="Y138" s="224">
        <f t="shared" si="19"/>
        <v>1</v>
      </c>
      <c r="Z138" s="112">
        <f>IF(AND(B138&lt;&gt;"",I138&gt;=an_initial-3),VLOOKUP(Y138,Coef!$E$2:$F$17,2,FALSE),IF(AB138=TRUE,0,Z137))</f>
        <v>0</v>
      </c>
      <c r="AA138" s="643">
        <f>IF(B138&lt;&gt;"",VLOOKUP(Y138,Coef!$E$2:$F$17,2,FALSE),AA137)</f>
        <v>0</v>
      </c>
      <c r="AB138" s="669" t="b">
        <f t="shared" si="20"/>
        <v>0</v>
      </c>
    </row>
    <row r="139" spans="1:28" x14ac:dyDescent="0.25">
      <c r="A139" s="223"/>
      <c r="B139" s="764"/>
      <c r="C139" s="739"/>
      <c r="D139" s="692"/>
      <c r="E139" s="689"/>
      <c r="F139" s="730"/>
      <c r="G139" s="739"/>
      <c r="H139" s="724"/>
      <c r="I139" s="696"/>
      <c r="J139" s="708"/>
      <c r="K139" s="733"/>
      <c r="L139" s="743"/>
      <c r="M139" s="733"/>
      <c r="N139" s="743"/>
      <c r="O139" s="704"/>
      <c r="P139" s="715"/>
      <c r="Q139" s="194" t="str">
        <f t="shared" si="11"/>
        <v/>
      </c>
      <c r="R139" s="195" t="str">
        <f t="shared" si="12"/>
        <v/>
      </c>
      <c r="S139" s="90" t="str">
        <f t="shared" si="13"/>
        <v/>
      </c>
      <c r="T139" s="663" t="str">
        <f t="shared" si="14"/>
        <v/>
      </c>
      <c r="U139" s="94" t="str">
        <f t="shared" si="17"/>
        <v/>
      </c>
      <c r="V139" s="95" t="str">
        <f t="shared" si="18"/>
        <v/>
      </c>
      <c r="W139" s="664" t="b">
        <f t="shared" si="15"/>
        <v>0</v>
      </c>
      <c r="X139" s="103" t="b">
        <f t="shared" si="16"/>
        <v>0</v>
      </c>
      <c r="Y139" s="224">
        <f t="shared" si="19"/>
        <v>1</v>
      </c>
      <c r="Z139" s="112">
        <f>IF(AND(B139&lt;&gt;"",I139&gt;=an_initial-3),VLOOKUP(Y139,Coef!$E$2:$F$17,2,FALSE),IF(AB139=TRUE,0,Z138))</f>
        <v>0</v>
      </c>
      <c r="AA139" s="643">
        <f>IF(B139&lt;&gt;"",VLOOKUP(Y139,Coef!$E$2:$F$17,2,FALSE),AA138)</f>
        <v>0</v>
      </c>
      <c r="AB139" s="669" t="b">
        <f t="shared" si="20"/>
        <v>0</v>
      </c>
    </row>
    <row r="140" spans="1:28" x14ac:dyDescent="0.25">
      <c r="A140" s="223"/>
      <c r="B140" s="764"/>
      <c r="C140" s="739"/>
      <c r="D140" s="692"/>
      <c r="E140" s="689"/>
      <c r="F140" s="730"/>
      <c r="G140" s="739"/>
      <c r="H140" s="724"/>
      <c r="I140" s="696"/>
      <c r="J140" s="708"/>
      <c r="K140" s="733"/>
      <c r="L140" s="743"/>
      <c r="M140" s="733"/>
      <c r="N140" s="743"/>
      <c r="O140" s="704"/>
      <c r="P140" s="715"/>
      <c r="Q140" s="194" t="str">
        <f t="shared" si="11"/>
        <v/>
      </c>
      <c r="R140" s="195" t="str">
        <f t="shared" si="12"/>
        <v/>
      </c>
      <c r="S140" s="90" t="str">
        <f t="shared" si="13"/>
        <v/>
      </c>
      <c r="T140" s="663" t="str">
        <f t="shared" si="14"/>
        <v/>
      </c>
      <c r="U140" s="94" t="str">
        <f t="shared" si="17"/>
        <v/>
      </c>
      <c r="V140" s="95" t="str">
        <f t="shared" si="18"/>
        <v/>
      </c>
      <c r="W140" s="664" t="b">
        <f t="shared" si="15"/>
        <v>0</v>
      </c>
      <c r="X140" s="103" t="b">
        <f t="shared" si="16"/>
        <v>0</v>
      </c>
      <c r="Y140" s="224">
        <f t="shared" si="19"/>
        <v>1</v>
      </c>
      <c r="Z140" s="112">
        <f>IF(AND(B140&lt;&gt;"",I140&gt;=an_initial-3),VLOOKUP(Y140,Coef!$E$2:$F$17,2,FALSE),IF(AB140=TRUE,0,Z139))</f>
        <v>0</v>
      </c>
      <c r="AA140" s="643">
        <f>IF(B140&lt;&gt;"",VLOOKUP(Y140,Coef!$E$2:$F$17,2,FALSE),AA139)</f>
        <v>0</v>
      </c>
      <c r="AB140" s="669" t="b">
        <f t="shared" si="20"/>
        <v>0</v>
      </c>
    </row>
    <row r="141" spans="1:28" x14ac:dyDescent="0.25">
      <c r="A141" s="223"/>
      <c r="B141" s="764"/>
      <c r="C141" s="739"/>
      <c r="D141" s="692"/>
      <c r="E141" s="689"/>
      <c r="F141" s="730"/>
      <c r="G141" s="739"/>
      <c r="H141" s="724"/>
      <c r="I141" s="696"/>
      <c r="J141" s="708"/>
      <c r="K141" s="733"/>
      <c r="L141" s="743"/>
      <c r="M141" s="733"/>
      <c r="N141" s="743"/>
      <c r="O141" s="704"/>
      <c r="P141" s="715"/>
      <c r="Q141" s="194" t="str">
        <f t="shared" ref="Q141:Q204" si="21">IF(B141&lt;&gt;"","",IF(AND(C141&lt;&gt;"",E141&lt;&gt;"",G141&lt;&gt;"",H141&lt;&gt;"",J141&gt;=an_initial,J141&lt;=an_final,W141=FALSE,X141=FALSE),coef_citari*EDIT_A*Z141*(1+P141),""))</f>
        <v/>
      </c>
      <c r="R141" s="195" t="str">
        <f t="shared" ref="R141:R204" si="22">IF(B141&lt;&gt;"","",IF(AND(C141&lt;&gt;"",E141&lt;&gt;"",G141&lt;&gt;"",H141&lt;&gt;"",J141&lt;=an_final,L141&lt;&gt;"",N141&lt;&gt;"",W141=FALSE,X141=FALSE),coef_citari*EDIT_A*AA141*(1+P141),""))</f>
        <v/>
      </c>
      <c r="S141" s="90" t="str">
        <f t="shared" ref="S141:S204" si="23">IF(OR($B141="",$D141="",$F141="",$I141="",$I141&gt;an_final,$W141=FALSE),"",IF($I141&gt;=an_initial,1,""))</f>
        <v/>
      </c>
      <c r="T141" s="663" t="str">
        <f t="shared" ref="T141:T204" si="24">IF(OR($B141="",$D141="",$F141="",$I141="",$I141&gt;an_final,$W141=FALSE),"",1)</f>
        <v/>
      </c>
      <c r="U141" s="94" t="str">
        <f t="shared" si="17"/>
        <v/>
      </c>
      <c r="V141" s="95" t="str">
        <f t="shared" si="18"/>
        <v/>
      </c>
      <c r="W141" s="664" t="b">
        <f t="shared" ref="W141:W204" si="25">IF(nume_candidat="",FALSE,ISNUMBER(SEARCH(nume_candidat,$B141)))</f>
        <v>0</v>
      </c>
      <c r="X141" s="103" t="b">
        <f t="shared" ref="X141:X204" si="26">IF(nume_candidat="",FALSE,ISNUMBER(SEARCH(nume_candidat,$C141)))</f>
        <v>0</v>
      </c>
      <c r="Y141" s="224">
        <f t="shared" si="19"/>
        <v>1</v>
      </c>
      <c r="Z141" s="112">
        <f>IF(AND(B141&lt;&gt;"",I141&gt;=an_initial-3),VLOOKUP(Y141,Coef!$E$2:$F$17,2,FALSE),IF(AB141=TRUE,0,Z140))</f>
        <v>0</v>
      </c>
      <c r="AA141" s="643">
        <f>IF(B141&lt;&gt;"",VLOOKUP(Y141,Coef!$E$2:$F$17,2,FALSE),AA140)</f>
        <v>0</v>
      </c>
      <c r="AB141" s="669" t="b">
        <f t="shared" si="20"/>
        <v>0</v>
      </c>
    </row>
    <row r="142" spans="1:28" x14ac:dyDescent="0.25">
      <c r="A142" s="223"/>
      <c r="B142" s="764"/>
      <c r="C142" s="739"/>
      <c r="D142" s="692"/>
      <c r="E142" s="689"/>
      <c r="F142" s="730"/>
      <c r="G142" s="739"/>
      <c r="H142" s="724"/>
      <c r="I142" s="696"/>
      <c r="J142" s="708"/>
      <c r="K142" s="733"/>
      <c r="L142" s="743"/>
      <c r="M142" s="733"/>
      <c r="N142" s="743"/>
      <c r="O142" s="704"/>
      <c r="P142" s="715"/>
      <c r="Q142" s="194" t="str">
        <f t="shared" si="21"/>
        <v/>
      </c>
      <c r="R142" s="195" t="str">
        <f t="shared" si="22"/>
        <v/>
      </c>
      <c r="S142" s="90" t="str">
        <f t="shared" si="23"/>
        <v/>
      </c>
      <c r="T142" s="663" t="str">
        <f t="shared" si="24"/>
        <v/>
      </c>
      <c r="U142" s="94" t="str">
        <f t="shared" ref="U142:U205" si="27">IF(Q142="","",1)</f>
        <v/>
      </c>
      <c r="V142" s="95" t="str">
        <f t="shared" ref="V142:V205" si="28">IF(R142="","",1)</f>
        <v/>
      </c>
      <c r="W142" s="664" t="b">
        <f t="shared" si="25"/>
        <v>0</v>
      </c>
      <c r="X142" s="103" t="b">
        <f t="shared" si="26"/>
        <v>0</v>
      </c>
      <c r="Y142" s="224">
        <f t="shared" ref="Y142:Y205" si="29">LEN(B142)-LEN(SUBSTITUTE(B142,",",""))+1</f>
        <v>1</v>
      </c>
      <c r="Z142" s="112">
        <f>IF(AND(B142&lt;&gt;"",I142&gt;=an_initial-3),VLOOKUP(Y142,Coef!$E$2:$F$17,2,FALSE),IF(AB142=TRUE,0,Z141))</f>
        <v>0</v>
      </c>
      <c r="AA142" s="643">
        <f>IF(B142&lt;&gt;"",VLOOKUP(Y142,Coef!$E$2:$F$17,2,FALSE),AA141)</f>
        <v>0</v>
      </c>
      <c r="AB142" s="669" t="b">
        <f t="shared" ref="AB142:AB205" si="30">IF(B142="",FALSE,TRUE)</f>
        <v>0</v>
      </c>
    </row>
    <row r="143" spans="1:28" x14ac:dyDescent="0.25">
      <c r="A143" s="223"/>
      <c r="B143" s="764"/>
      <c r="C143" s="739"/>
      <c r="D143" s="692"/>
      <c r="E143" s="689"/>
      <c r="F143" s="730"/>
      <c r="G143" s="739"/>
      <c r="H143" s="724"/>
      <c r="I143" s="696"/>
      <c r="J143" s="708"/>
      <c r="K143" s="733"/>
      <c r="L143" s="743"/>
      <c r="M143" s="733"/>
      <c r="N143" s="743"/>
      <c r="O143" s="704"/>
      <c r="P143" s="715"/>
      <c r="Q143" s="194" t="str">
        <f t="shared" si="21"/>
        <v/>
      </c>
      <c r="R143" s="195" t="str">
        <f t="shared" si="22"/>
        <v/>
      </c>
      <c r="S143" s="90" t="str">
        <f t="shared" si="23"/>
        <v/>
      </c>
      <c r="T143" s="663" t="str">
        <f t="shared" si="24"/>
        <v/>
      </c>
      <c r="U143" s="94" t="str">
        <f t="shared" si="27"/>
        <v/>
      </c>
      <c r="V143" s="95" t="str">
        <f t="shared" si="28"/>
        <v/>
      </c>
      <c r="W143" s="664" t="b">
        <f t="shared" si="25"/>
        <v>0</v>
      </c>
      <c r="X143" s="103" t="b">
        <f t="shared" si="26"/>
        <v>0</v>
      </c>
      <c r="Y143" s="224">
        <f t="shared" si="29"/>
        <v>1</v>
      </c>
      <c r="Z143" s="112">
        <f>IF(AND(B143&lt;&gt;"",I143&gt;=an_initial-3),VLOOKUP(Y143,Coef!$E$2:$F$17,2,FALSE),IF(AB143=TRUE,0,Z142))</f>
        <v>0</v>
      </c>
      <c r="AA143" s="643">
        <f>IF(B143&lt;&gt;"",VLOOKUP(Y143,Coef!$E$2:$F$17,2,FALSE),AA142)</f>
        <v>0</v>
      </c>
      <c r="AB143" s="669" t="b">
        <f t="shared" si="30"/>
        <v>0</v>
      </c>
    </row>
    <row r="144" spans="1:28" x14ac:dyDescent="0.25">
      <c r="A144" s="223"/>
      <c r="B144" s="764"/>
      <c r="C144" s="739"/>
      <c r="D144" s="692"/>
      <c r="E144" s="689"/>
      <c r="F144" s="730"/>
      <c r="G144" s="739"/>
      <c r="H144" s="724"/>
      <c r="I144" s="696"/>
      <c r="J144" s="708"/>
      <c r="K144" s="733"/>
      <c r="L144" s="743"/>
      <c r="M144" s="733"/>
      <c r="N144" s="743"/>
      <c r="O144" s="704"/>
      <c r="P144" s="715"/>
      <c r="Q144" s="194" t="str">
        <f t="shared" si="21"/>
        <v/>
      </c>
      <c r="R144" s="195" t="str">
        <f t="shared" si="22"/>
        <v/>
      </c>
      <c r="S144" s="90" t="str">
        <f t="shared" si="23"/>
        <v/>
      </c>
      <c r="T144" s="663" t="str">
        <f t="shared" si="24"/>
        <v/>
      </c>
      <c r="U144" s="94" t="str">
        <f t="shared" si="27"/>
        <v/>
      </c>
      <c r="V144" s="95" t="str">
        <f t="shared" si="28"/>
        <v/>
      </c>
      <c r="W144" s="664" t="b">
        <f t="shared" si="25"/>
        <v>0</v>
      </c>
      <c r="X144" s="103" t="b">
        <f t="shared" si="26"/>
        <v>0</v>
      </c>
      <c r="Y144" s="224">
        <f t="shared" si="29"/>
        <v>1</v>
      </c>
      <c r="Z144" s="112">
        <f>IF(AND(B144&lt;&gt;"",I144&gt;=an_initial-3),VLOOKUP(Y144,Coef!$E$2:$F$17,2,FALSE),IF(AB144=TRUE,0,Z143))</f>
        <v>0</v>
      </c>
      <c r="AA144" s="643">
        <f>IF(B144&lt;&gt;"",VLOOKUP(Y144,Coef!$E$2:$F$17,2,FALSE),AA143)</f>
        <v>0</v>
      </c>
      <c r="AB144" s="669" t="b">
        <f t="shared" si="30"/>
        <v>0</v>
      </c>
    </row>
    <row r="145" spans="1:28" x14ac:dyDescent="0.25">
      <c r="A145" s="223"/>
      <c r="B145" s="764"/>
      <c r="C145" s="739"/>
      <c r="D145" s="692"/>
      <c r="E145" s="689"/>
      <c r="F145" s="730"/>
      <c r="G145" s="739"/>
      <c r="H145" s="724"/>
      <c r="I145" s="696"/>
      <c r="J145" s="708"/>
      <c r="K145" s="733"/>
      <c r="L145" s="743"/>
      <c r="M145" s="733"/>
      <c r="N145" s="743"/>
      <c r="O145" s="704"/>
      <c r="P145" s="715"/>
      <c r="Q145" s="194" t="str">
        <f t="shared" si="21"/>
        <v/>
      </c>
      <c r="R145" s="195" t="str">
        <f t="shared" si="22"/>
        <v/>
      </c>
      <c r="S145" s="90" t="str">
        <f t="shared" si="23"/>
        <v/>
      </c>
      <c r="T145" s="663" t="str">
        <f t="shared" si="24"/>
        <v/>
      </c>
      <c r="U145" s="94" t="str">
        <f t="shared" si="27"/>
        <v/>
      </c>
      <c r="V145" s="95" t="str">
        <f t="shared" si="28"/>
        <v/>
      </c>
      <c r="W145" s="664" t="b">
        <f t="shared" si="25"/>
        <v>0</v>
      </c>
      <c r="X145" s="103" t="b">
        <f t="shared" si="26"/>
        <v>0</v>
      </c>
      <c r="Y145" s="224">
        <f t="shared" si="29"/>
        <v>1</v>
      </c>
      <c r="Z145" s="112">
        <f>IF(AND(B145&lt;&gt;"",I145&gt;=an_initial-3),VLOOKUP(Y145,Coef!$E$2:$F$17,2,FALSE),IF(AB145=TRUE,0,Z144))</f>
        <v>0</v>
      </c>
      <c r="AA145" s="643">
        <f>IF(B145&lt;&gt;"",VLOOKUP(Y145,Coef!$E$2:$F$17,2,FALSE),AA144)</f>
        <v>0</v>
      </c>
      <c r="AB145" s="669" t="b">
        <f t="shared" si="30"/>
        <v>0</v>
      </c>
    </row>
    <row r="146" spans="1:28" x14ac:dyDescent="0.25">
      <c r="A146" s="223"/>
      <c r="B146" s="764"/>
      <c r="C146" s="739"/>
      <c r="D146" s="692"/>
      <c r="E146" s="689"/>
      <c r="F146" s="730"/>
      <c r="G146" s="739"/>
      <c r="H146" s="724"/>
      <c r="I146" s="696"/>
      <c r="J146" s="708"/>
      <c r="K146" s="733"/>
      <c r="L146" s="743"/>
      <c r="M146" s="733"/>
      <c r="N146" s="743"/>
      <c r="O146" s="704"/>
      <c r="P146" s="715"/>
      <c r="Q146" s="194" t="str">
        <f t="shared" si="21"/>
        <v/>
      </c>
      <c r="R146" s="195" t="str">
        <f t="shared" si="22"/>
        <v/>
      </c>
      <c r="S146" s="90" t="str">
        <f t="shared" si="23"/>
        <v/>
      </c>
      <c r="T146" s="663" t="str">
        <f t="shared" si="24"/>
        <v/>
      </c>
      <c r="U146" s="94" t="str">
        <f t="shared" si="27"/>
        <v/>
      </c>
      <c r="V146" s="95" t="str">
        <f t="shared" si="28"/>
        <v/>
      </c>
      <c r="W146" s="664" t="b">
        <f t="shared" si="25"/>
        <v>0</v>
      </c>
      <c r="X146" s="103" t="b">
        <f t="shared" si="26"/>
        <v>0</v>
      </c>
      <c r="Y146" s="224">
        <f t="shared" si="29"/>
        <v>1</v>
      </c>
      <c r="Z146" s="112">
        <f>IF(AND(B146&lt;&gt;"",I146&gt;=an_initial-3),VLOOKUP(Y146,Coef!$E$2:$F$17,2,FALSE),IF(AB146=TRUE,0,Z145))</f>
        <v>0</v>
      </c>
      <c r="AA146" s="643">
        <f>IF(B146&lt;&gt;"",VLOOKUP(Y146,Coef!$E$2:$F$17,2,FALSE),AA145)</f>
        <v>0</v>
      </c>
      <c r="AB146" s="669" t="b">
        <f t="shared" si="30"/>
        <v>0</v>
      </c>
    </row>
    <row r="147" spans="1:28" x14ac:dyDescent="0.25">
      <c r="A147" s="223"/>
      <c r="B147" s="764"/>
      <c r="C147" s="739"/>
      <c r="D147" s="692"/>
      <c r="E147" s="689"/>
      <c r="F147" s="730"/>
      <c r="G147" s="739"/>
      <c r="H147" s="724"/>
      <c r="I147" s="696"/>
      <c r="J147" s="708"/>
      <c r="K147" s="733"/>
      <c r="L147" s="743"/>
      <c r="M147" s="733"/>
      <c r="N147" s="743"/>
      <c r="O147" s="704"/>
      <c r="P147" s="715"/>
      <c r="Q147" s="194" t="str">
        <f t="shared" si="21"/>
        <v/>
      </c>
      <c r="R147" s="195" t="str">
        <f t="shared" si="22"/>
        <v/>
      </c>
      <c r="S147" s="90" t="str">
        <f t="shared" si="23"/>
        <v/>
      </c>
      <c r="T147" s="663" t="str">
        <f t="shared" si="24"/>
        <v/>
      </c>
      <c r="U147" s="94" t="str">
        <f t="shared" si="27"/>
        <v/>
      </c>
      <c r="V147" s="95" t="str">
        <f t="shared" si="28"/>
        <v/>
      </c>
      <c r="W147" s="664" t="b">
        <f t="shared" si="25"/>
        <v>0</v>
      </c>
      <c r="X147" s="103" t="b">
        <f t="shared" si="26"/>
        <v>0</v>
      </c>
      <c r="Y147" s="224">
        <f t="shared" si="29"/>
        <v>1</v>
      </c>
      <c r="Z147" s="112">
        <f>IF(AND(B147&lt;&gt;"",I147&gt;=an_initial-3),VLOOKUP(Y147,Coef!$E$2:$F$17,2,FALSE),IF(AB147=TRUE,0,Z146))</f>
        <v>0</v>
      </c>
      <c r="AA147" s="643">
        <f>IF(B147&lt;&gt;"",VLOOKUP(Y147,Coef!$E$2:$F$17,2,FALSE),AA146)</f>
        <v>0</v>
      </c>
      <c r="AB147" s="669" t="b">
        <f t="shared" si="30"/>
        <v>0</v>
      </c>
    </row>
    <row r="148" spans="1:28" x14ac:dyDescent="0.25">
      <c r="A148" s="223"/>
      <c r="B148" s="764"/>
      <c r="C148" s="739"/>
      <c r="D148" s="692"/>
      <c r="E148" s="689"/>
      <c r="F148" s="730"/>
      <c r="G148" s="739"/>
      <c r="H148" s="724"/>
      <c r="I148" s="696"/>
      <c r="J148" s="708"/>
      <c r="K148" s="733"/>
      <c r="L148" s="743"/>
      <c r="M148" s="733"/>
      <c r="N148" s="743"/>
      <c r="O148" s="704"/>
      <c r="P148" s="715"/>
      <c r="Q148" s="194" t="str">
        <f t="shared" si="21"/>
        <v/>
      </c>
      <c r="R148" s="195" t="str">
        <f t="shared" si="22"/>
        <v/>
      </c>
      <c r="S148" s="90" t="str">
        <f t="shared" si="23"/>
        <v/>
      </c>
      <c r="T148" s="663" t="str">
        <f t="shared" si="24"/>
        <v/>
      </c>
      <c r="U148" s="94" t="str">
        <f t="shared" si="27"/>
        <v/>
      </c>
      <c r="V148" s="95" t="str">
        <f t="shared" si="28"/>
        <v/>
      </c>
      <c r="W148" s="664" t="b">
        <f t="shared" si="25"/>
        <v>0</v>
      </c>
      <c r="X148" s="103" t="b">
        <f t="shared" si="26"/>
        <v>0</v>
      </c>
      <c r="Y148" s="224">
        <f t="shared" si="29"/>
        <v>1</v>
      </c>
      <c r="Z148" s="112">
        <f>IF(AND(B148&lt;&gt;"",I148&gt;=an_initial-3),VLOOKUP(Y148,Coef!$E$2:$F$17,2,FALSE),IF(AB148=TRUE,0,Z147))</f>
        <v>0</v>
      </c>
      <c r="AA148" s="643">
        <f>IF(B148&lt;&gt;"",VLOOKUP(Y148,Coef!$E$2:$F$17,2,FALSE),AA147)</f>
        <v>0</v>
      </c>
      <c r="AB148" s="669" t="b">
        <f t="shared" si="30"/>
        <v>0</v>
      </c>
    </row>
    <row r="149" spans="1:28" x14ac:dyDescent="0.25">
      <c r="A149" s="223"/>
      <c r="B149" s="764"/>
      <c r="C149" s="739"/>
      <c r="D149" s="692"/>
      <c r="E149" s="689"/>
      <c r="F149" s="730"/>
      <c r="G149" s="739"/>
      <c r="H149" s="724"/>
      <c r="I149" s="696"/>
      <c r="J149" s="708"/>
      <c r="K149" s="733"/>
      <c r="L149" s="743"/>
      <c r="M149" s="733"/>
      <c r="N149" s="743"/>
      <c r="O149" s="704"/>
      <c r="P149" s="715"/>
      <c r="Q149" s="194" t="str">
        <f t="shared" si="21"/>
        <v/>
      </c>
      <c r="R149" s="195" t="str">
        <f t="shared" si="22"/>
        <v/>
      </c>
      <c r="S149" s="90" t="str">
        <f t="shared" si="23"/>
        <v/>
      </c>
      <c r="T149" s="663" t="str">
        <f t="shared" si="24"/>
        <v/>
      </c>
      <c r="U149" s="94" t="str">
        <f t="shared" si="27"/>
        <v/>
      </c>
      <c r="V149" s="95" t="str">
        <f t="shared" si="28"/>
        <v/>
      </c>
      <c r="W149" s="664" t="b">
        <f t="shared" si="25"/>
        <v>0</v>
      </c>
      <c r="X149" s="103" t="b">
        <f t="shared" si="26"/>
        <v>0</v>
      </c>
      <c r="Y149" s="224">
        <f t="shared" si="29"/>
        <v>1</v>
      </c>
      <c r="Z149" s="112">
        <f>IF(AND(B149&lt;&gt;"",I149&gt;=an_initial-3),VLOOKUP(Y149,Coef!$E$2:$F$17,2,FALSE),IF(AB149=TRUE,0,Z148))</f>
        <v>0</v>
      </c>
      <c r="AA149" s="643">
        <f>IF(B149&lt;&gt;"",VLOOKUP(Y149,Coef!$E$2:$F$17,2,FALSE),AA148)</f>
        <v>0</v>
      </c>
      <c r="AB149" s="669" t="b">
        <f t="shared" si="30"/>
        <v>0</v>
      </c>
    </row>
    <row r="150" spans="1:28" x14ac:dyDescent="0.25">
      <c r="A150" s="223"/>
      <c r="B150" s="764"/>
      <c r="C150" s="739"/>
      <c r="D150" s="692"/>
      <c r="E150" s="689"/>
      <c r="F150" s="730"/>
      <c r="G150" s="739"/>
      <c r="H150" s="724"/>
      <c r="I150" s="696"/>
      <c r="J150" s="708"/>
      <c r="K150" s="733"/>
      <c r="L150" s="743"/>
      <c r="M150" s="733"/>
      <c r="N150" s="743"/>
      <c r="O150" s="704"/>
      <c r="P150" s="715"/>
      <c r="Q150" s="194" t="str">
        <f t="shared" si="21"/>
        <v/>
      </c>
      <c r="R150" s="195" t="str">
        <f t="shared" si="22"/>
        <v/>
      </c>
      <c r="S150" s="90" t="str">
        <f t="shared" si="23"/>
        <v/>
      </c>
      <c r="T150" s="663" t="str">
        <f t="shared" si="24"/>
        <v/>
      </c>
      <c r="U150" s="94" t="str">
        <f t="shared" si="27"/>
        <v/>
      </c>
      <c r="V150" s="95" t="str">
        <f t="shared" si="28"/>
        <v/>
      </c>
      <c r="W150" s="664" t="b">
        <f t="shared" si="25"/>
        <v>0</v>
      </c>
      <c r="X150" s="103" t="b">
        <f t="shared" si="26"/>
        <v>0</v>
      </c>
      <c r="Y150" s="224">
        <f t="shared" si="29"/>
        <v>1</v>
      </c>
      <c r="Z150" s="112">
        <f>IF(AND(B150&lt;&gt;"",I150&gt;=an_initial-3),VLOOKUP(Y150,Coef!$E$2:$F$17,2,FALSE),IF(AB150=TRUE,0,Z149))</f>
        <v>0</v>
      </c>
      <c r="AA150" s="643">
        <f>IF(B150&lt;&gt;"",VLOOKUP(Y150,Coef!$E$2:$F$17,2,FALSE),AA149)</f>
        <v>0</v>
      </c>
      <c r="AB150" s="669" t="b">
        <f t="shared" si="30"/>
        <v>0</v>
      </c>
    </row>
    <row r="151" spans="1:28" x14ac:dyDescent="0.25">
      <c r="A151" s="223"/>
      <c r="B151" s="764"/>
      <c r="C151" s="739"/>
      <c r="D151" s="692"/>
      <c r="E151" s="689"/>
      <c r="F151" s="730"/>
      <c r="G151" s="739"/>
      <c r="H151" s="724"/>
      <c r="I151" s="696"/>
      <c r="J151" s="708"/>
      <c r="K151" s="733"/>
      <c r="L151" s="743"/>
      <c r="M151" s="733"/>
      <c r="N151" s="743"/>
      <c r="O151" s="704"/>
      <c r="P151" s="715"/>
      <c r="Q151" s="194" t="str">
        <f t="shared" si="21"/>
        <v/>
      </c>
      <c r="R151" s="195" t="str">
        <f t="shared" si="22"/>
        <v/>
      </c>
      <c r="S151" s="90" t="str">
        <f t="shared" si="23"/>
        <v/>
      </c>
      <c r="T151" s="663" t="str">
        <f t="shared" si="24"/>
        <v/>
      </c>
      <c r="U151" s="94" t="str">
        <f t="shared" si="27"/>
        <v/>
      </c>
      <c r="V151" s="95" t="str">
        <f t="shared" si="28"/>
        <v/>
      </c>
      <c r="W151" s="664" t="b">
        <f t="shared" si="25"/>
        <v>0</v>
      </c>
      <c r="X151" s="103" t="b">
        <f t="shared" si="26"/>
        <v>0</v>
      </c>
      <c r="Y151" s="224">
        <f t="shared" si="29"/>
        <v>1</v>
      </c>
      <c r="Z151" s="112">
        <f>IF(AND(B151&lt;&gt;"",I151&gt;=an_initial-3),VLOOKUP(Y151,Coef!$E$2:$F$17,2,FALSE),IF(AB151=TRUE,0,Z150))</f>
        <v>0</v>
      </c>
      <c r="AA151" s="643">
        <f>IF(B151&lt;&gt;"",VLOOKUP(Y151,Coef!$E$2:$F$17,2,FALSE),AA150)</f>
        <v>0</v>
      </c>
      <c r="AB151" s="669" t="b">
        <f t="shared" si="30"/>
        <v>0</v>
      </c>
    </row>
    <row r="152" spans="1:28" x14ac:dyDescent="0.25">
      <c r="A152" s="223"/>
      <c r="B152" s="764"/>
      <c r="C152" s="739"/>
      <c r="D152" s="692"/>
      <c r="E152" s="689"/>
      <c r="F152" s="730"/>
      <c r="G152" s="739"/>
      <c r="H152" s="724"/>
      <c r="I152" s="696"/>
      <c r="J152" s="708"/>
      <c r="K152" s="733"/>
      <c r="L152" s="743"/>
      <c r="M152" s="733"/>
      <c r="N152" s="743"/>
      <c r="O152" s="704"/>
      <c r="P152" s="715"/>
      <c r="Q152" s="194" t="str">
        <f t="shared" si="21"/>
        <v/>
      </c>
      <c r="R152" s="195" t="str">
        <f t="shared" si="22"/>
        <v/>
      </c>
      <c r="S152" s="90" t="str">
        <f t="shared" si="23"/>
        <v/>
      </c>
      <c r="T152" s="663" t="str">
        <f t="shared" si="24"/>
        <v/>
      </c>
      <c r="U152" s="94" t="str">
        <f t="shared" si="27"/>
        <v/>
      </c>
      <c r="V152" s="95" t="str">
        <f t="shared" si="28"/>
        <v/>
      </c>
      <c r="W152" s="664" t="b">
        <f t="shared" si="25"/>
        <v>0</v>
      </c>
      <c r="X152" s="103" t="b">
        <f t="shared" si="26"/>
        <v>0</v>
      </c>
      <c r="Y152" s="224">
        <f t="shared" si="29"/>
        <v>1</v>
      </c>
      <c r="Z152" s="112">
        <f>IF(AND(B152&lt;&gt;"",I152&gt;=an_initial-3),VLOOKUP(Y152,Coef!$E$2:$F$17,2,FALSE),IF(AB152=TRUE,0,Z151))</f>
        <v>0</v>
      </c>
      <c r="AA152" s="643">
        <f>IF(B152&lt;&gt;"",VLOOKUP(Y152,Coef!$E$2:$F$17,2,FALSE),AA151)</f>
        <v>0</v>
      </c>
      <c r="AB152" s="669" t="b">
        <f t="shared" si="30"/>
        <v>0</v>
      </c>
    </row>
    <row r="153" spans="1:28" x14ac:dyDescent="0.25">
      <c r="A153" s="223"/>
      <c r="B153" s="764"/>
      <c r="C153" s="739"/>
      <c r="D153" s="692"/>
      <c r="E153" s="689"/>
      <c r="F153" s="730"/>
      <c r="G153" s="739"/>
      <c r="H153" s="724"/>
      <c r="I153" s="696"/>
      <c r="J153" s="708"/>
      <c r="K153" s="733"/>
      <c r="L153" s="743"/>
      <c r="M153" s="733"/>
      <c r="N153" s="743"/>
      <c r="O153" s="704"/>
      <c r="P153" s="715"/>
      <c r="Q153" s="194" t="str">
        <f t="shared" si="21"/>
        <v/>
      </c>
      <c r="R153" s="195" t="str">
        <f t="shared" si="22"/>
        <v/>
      </c>
      <c r="S153" s="90" t="str">
        <f t="shared" si="23"/>
        <v/>
      </c>
      <c r="T153" s="663" t="str">
        <f t="shared" si="24"/>
        <v/>
      </c>
      <c r="U153" s="94" t="str">
        <f t="shared" si="27"/>
        <v/>
      </c>
      <c r="V153" s="95" t="str">
        <f t="shared" si="28"/>
        <v/>
      </c>
      <c r="W153" s="664" t="b">
        <f t="shared" si="25"/>
        <v>0</v>
      </c>
      <c r="X153" s="103" t="b">
        <f t="shared" si="26"/>
        <v>0</v>
      </c>
      <c r="Y153" s="224">
        <f t="shared" si="29"/>
        <v>1</v>
      </c>
      <c r="Z153" s="112">
        <f>IF(AND(B153&lt;&gt;"",I153&gt;=an_initial-3),VLOOKUP(Y153,Coef!$E$2:$F$17,2,FALSE),IF(AB153=TRUE,0,Z152))</f>
        <v>0</v>
      </c>
      <c r="AA153" s="643">
        <f>IF(B153&lt;&gt;"",VLOOKUP(Y153,Coef!$E$2:$F$17,2,FALSE),AA152)</f>
        <v>0</v>
      </c>
      <c r="AB153" s="669" t="b">
        <f t="shared" si="30"/>
        <v>0</v>
      </c>
    </row>
    <row r="154" spans="1:28" x14ac:dyDescent="0.25">
      <c r="A154" s="223"/>
      <c r="B154" s="764"/>
      <c r="C154" s="739"/>
      <c r="D154" s="692"/>
      <c r="E154" s="689"/>
      <c r="F154" s="730"/>
      <c r="G154" s="739"/>
      <c r="H154" s="724"/>
      <c r="I154" s="696"/>
      <c r="J154" s="708"/>
      <c r="K154" s="733"/>
      <c r="L154" s="743"/>
      <c r="M154" s="733"/>
      <c r="N154" s="743"/>
      <c r="O154" s="704"/>
      <c r="P154" s="715"/>
      <c r="Q154" s="194" t="str">
        <f t="shared" si="21"/>
        <v/>
      </c>
      <c r="R154" s="195" t="str">
        <f t="shared" si="22"/>
        <v/>
      </c>
      <c r="S154" s="90" t="str">
        <f t="shared" si="23"/>
        <v/>
      </c>
      <c r="T154" s="663" t="str">
        <f t="shared" si="24"/>
        <v/>
      </c>
      <c r="U154" s="94" t="str">
        <f t="shared" si="27"/>
        <v/>
      </c>
      <c r="V154" s="95" t="str">
        <f t="shared" si="28"/>
        <v/>
      </c>
      <c r="W154" s="664" t="b">
        <f t="shared" si="25"/>
        <v>0</v>
      </c>
      <c r="X154" s="103" t="b">
        <f t="shared" si="26"/>
        <v>0</v>
      </c>
      <c r="Y154" s="224">
        <f t="shared" si="29"/>
        <v>1</v>
      </c>
      <c r="Z154" s="112">
        <f>IF(AND(B154&lt;&gt;"",I154&gt;=an_initial-3),VLOOKUP(Y154,Coef!$E$2:$F$17,2,FALSE),IF(AB154=TRUE,0,Z153))</f>
        <v>0</v>
      </c>
      <c r="AA154" s="643">
        <f>IF(B154&lt;&gt;"",VLOOKUP(Y154,Coef!$E$2:$F$17,2,FALSE),AA153)</f>
        <v>0</v>
      </c>
      <c r="AB154" s="669" t="b">
        <f t="shared" si="30"/>
        <v>0</v>
      </c>
    </row>
    <row r="155" spans="1:28" x14ac:dyDescent="0.25">
      <c r="A155" s="223"/>
      <c r="B155" s="764"/>
      <c r="C155" s="739"/>
      <c r="D155" s="692"/>
      <c r="E155" s="689"/>
      <c r="F155" s="730"/>
      <c r="G155" s="739"/>
      <c r="H155" s="724"/>
      <c r="I155" s="696"/>
      <c r="J155" s="708"/>
      <c r="K155" s="733"/>
      <c r="L155" s="743"/>
      <c r="M155" s="733"/>
      <c r="N155" s="743"/>
      <c r="O155" s="704"/>
      <c r="P155" s="715"/>
      <c r="Q155" s="194" t="str">
        <f t="shared" si="21"/>
        <v/>
      </c>
      <c r="R155" s="195" t="str">
        <f t="shared" si="22"/>
        <v/>
      </c>
      <c r="S155" s="90" t="str">
        <f t="shared" si="23"/>
        <v/>
      </c>
      <c r="T155" s="663" t="str">
        <f t="shared" si="24"/>
        <v/>
      </c>
      <c r="U155" s="94" t="str">
        <f t="shared" si="27"/>
        <v/>
      </c>
      <c r="V155" s="95" t="str">
        <f t="shared" si="28"/>
        <v/>
      </c>
      <c r="W155" s="664" t="b">
        <f t="shared" si="25"/>
        <v>0</v>
      </c>
      <c r="X155" s="103" t="b">
        <f t="shared" si="26"/>
        <v>0</v>
      </c>
      <c r="Y155" s="224">
        <f t="shared" si="29"/>
        <v>1</v>
      </c>
      <c r="Z155" s="112">
        <f>IF(AND(B155&lt;&gt;"",I155&gt;=an_initial-3),VLOOKUP(Y155,Coef!$E$2:$F$17,2,FALSE),IF(AB155=TRUE,0,Z154))</f>
        <v>0</v>
      </c>
      <c r="AA155" s="643">
        <f>IF(B155&lt;&gt;"",VLOOKUP(Y155,Coef!$E$2:$F$17,2,FALSE),AA154)</f>
        <v>0</v>
      </c>
      <c r="AB155" s="669" t="b">
        <f t="shared" si="30"/>
        <v>0</v>
      </c>
    </row>
    <row r="156" spans="1:28" x14ac:dyDescent="0.25">
      <c r="A156" s="223"/>
      <c r="B156" s="764"/>
      <c r="C156" s="739"/>
      <c r="D156" s="692"/>
      <c r="E156" s="689"/>
      <c r="F156" s="730"/>
      <c r="G156" s="739"/>
      <c r="H156" s="724"/>
      <c r="I156" s="696"/>
      <c r="J156" s="708"/>
      <c r="K156" s="733"/>
      <c r="L156" s="743"/>
      <c r="M156" s="733"/>
      <c r="N156" s="743"/>
      <c r="O156" s="704"/>
      <c r="P156" s="715"/>
      <c r="Q156" s="194" t="str">
        <f t="shared" si="21"/>
        <v/>
      </c>
      <c r="R156" s="195" t="str">
        <f t="shared" si="22"/>
        <v/>
      </c>
      <c r="S156" s="90" t="str">
        <f t="shared" si="23"/>
        <v/>
      </c>
      <c r="T156" s="663" t="str">
        <f t="shared" si="24"/>
        <v/>
      </c>
      <c r="U156" s="94" t="str">
        <f t="shared" si="27"/>
        <v/>
      </c>
      <c r="V156" s="95" t="str">
        <f t="shared" si="28"/>
        <v/>
      </c>
      <c r="W156" s="664" t="b">
        <f t="shared" si="25"/>
        <v>0</v>
      </c>
      <c r="X156" s="103" t="b">
        <f t="shared" si="26"/>
        <v>0</v>
      </c>
      <c r="Y156" s="224">
        <f t="shared" si="29"/>
        <v>1</v>
      </c>
      <c r="Z156" s="112">
        <f>IF(AND(B156&lt;&gt;"",I156&gt;=an_initial-3),VLOOKUP(Y156,Coef!$E$2:$F$17,2,FALSE),IF(AB156=TRUE,0,Z155))</f>
        <v>0</v>
      </c>
      <c r="AA156" s="643">
        <f>IF(B156&lt;&gt;"",VLOOKUP(Y156,Coef!$E$2:$F$17,2,FALSE),AA155)</f>
        <v>0</v>
      </c>
      <c r="AB156" s="669" t="b">
        <f t="shared" si="30"/>
        <v>0</v>
      </c>
    </row>
    <row r="157" spans="1:28" x14ac:dyDescent="0.25">
      <c r="A157" s="223"/>
      <c r="B157" s="764"/>
      <c r="C157" s="739"/>
      <c r="D157" s="692"/>
      <c r="E157" s="689"/>
      <c r="F157" s="730"/>
      <c r="G157" s="739"/>
      <c r="H157" s="724"/>
      <c r="I157" s="696"/>
      <c r="J157" s="708"/>
      <c r="K157" s="733"/>
      <c r="L157" s="743"/>
      <c r="M157" s="733"/>
      <c r="N157" s="743"/>
      <c r="O157" s="704"/>
      <c r="P157" s="715"/>
      <c r="Q157" s="194" t="str">
        <f t="shared" si="21"/>
        <v/>
      </c>
      <c r="R157" s="195" t="str">
        <f t="shared" si="22"/>
        <v/>
      </c>
      <c r="S157" s="90" t="str">
        <f t="shared" si="23"/>
        <v/>
      </c>
      <c r="T157" s="663" t="str">
        <f t="shared" si="24"/>
        <v/>
      </c>
      <c r="U157" s="94" t="str">
        <f t="shared" si="27"/>
        <v/>
      </c>
      <c r="V157" s="95" t="str">
        <f t="shared" si="28"/>
        <v/>
      </c>
      <c r="W157" s="664" t="b">
        <f t="shared" si="25"/>
        <v>0</v>
      </c>
      <c r="X157" s="103" t="b">
        <f t="shared" si="26"/>
        <v>0</v>
      </c>
      <c r="Y157" s="224">
        <f t="shared" si="29"/>
        <v>1</v>
      </c>
      <c r="Z157" s="112">
        <f>IF(AND(B157&lt;&gt;"",I157&gt;=an_initial-3),VLOOKUP(Y157,Coef!$E$2:$F$17,2,FALSE),IF(AB157=TRUE,0,Z156))</f>
        <v>0</v>
      </c>
      <c r="AA157" s="643">
        <f>IF(B157&lt;&gt;"",VLOOKUP(Y157,Coef!$E$2:$F$17,2,FALSE),AA156)</f>
        <v>0</v>
      </c>
      <c r="AB157" s="669" t="b">
        <f t="shared" si="30"/>
        <v>0</v>
      </c>
    </row>
    <row r="158" spans="1:28" x14ac:dyDescent="0.25">
      <c r="A158" s="223"/>
      <c r="B158" s="764"/>
      <c r="C158" s="739"/>
      <c r="D158" s="692"/>
      <c r="E158" s="689"/>
      <c r="F158" s="730"/>
      <c r="G158" s="739"/>
      <c r="H158" s="724"/>
      <c r="I158" s="696"/>
      <c r="J158" s="708"/>
      <c r="K158" s="733"/>
      <c r="L158" s="743"/>
      <c r="M158" s="733"/>
      <c r="N158" s="743"/>
      <c r="O158" s="704"/>
      <c r="P158" s="715"/>
      <c r="Q158" s="194" t="str">
        <f t="shared" si="21"/>
        <v/>
      </c>
      <c r="R158" s="195" t="str">
        <f t="shared" si="22"/>
        <v/>
      </c>
      <c r="S158" s="90" t="str">
        <f t="shared" si="23"/>
        <v/>
      </c>
      <c r="T158" s="663" t="str">
        <f t="shared" si="24"/>
        <v/>
      </c>
      <c r="U158" s="94" t="str">
        <f t="shared" si="27"/>
        <v/>
      </c>
      <c r="V158" s="95" t="str">
        <f t="shared" si="28"/>
        <v/>
      </c>
      <c r="W158" s="664" t="b">
        <f t="shared" si="25"/>
        <v>0</v>
      </c>
      <c r="X158" s="103" t="b">
        <f t="shared" si="26"/>
        <v>0</v>
      </c>
      <c r="Y158" s="224">
        <f t="shared" si="29"/>
        <v>1</v>
      </c>
      <c r="Z158" s="112">
        <f>IF(AND(B158&lt;&gt;"",I158&gt;=an_initial-3),VLOOKUP(Y158,Coef!$E$2:$F$17,2,FALSE),IF(AB158=TRUE,0,Z157))</f>
        <v>0</v>
      </c>
      <c r="AA158" s="643">
        <f>IF(B158&lt;&gt;"",VLOOKUP(Y158,Coef!$E$2:$F$17,2,FALSE),AA157)</f>
        <v>0</v>
      </c>
      <c r="AB158" s="669" t="b">
        <f t="shared" si="30"/>
        <v>0</v>
      </c>
    </row>
    <row r="159" spans="1:28" x14ac:dyDescent="0.25">
      <c r="A159" s="223"/>
      <c r="B159" s="764"/>
      <c r="C159" s="739"/>
      <c r="D159" s="692"/>
      <c r="E159" s="689"/>
      <c r="F159" s="730"/>
      <c r="G159" s="739"/>
      <c r="H159" s="724"/>
      <c r="I159" s="696"/>
      <c r="J159" s="708"/>
      <c r="K159" s="733"/>
      <c r="L159" s="743"/>
      <c r="M159" s="733"/>
      <c r="N159" s="743"/>
      <c r="O159" s="704"/>
      <c r="P159" s="715"/>
      <c r="Q159" s="194" t="str">
        <f t="shared" si="21"/>
        <v/>
      </c>
      <c r="R159" s="195" t="str">
        <f t="shared" si="22"/>
        <v/>
      </c>
      <c r="S159" s="90" t="str">
        <f t="shared" si="23"/>
        <v/>
      </c>
      <c r="T159" s="663" t="str">
        <f t="shared" si="24"/>
        <v/>
      </c>
      <c r="U159" s="94" t="str">
        <f t="shared" si="27"/>
        <v/>
      </c>
      <c r="V159" s="95" t="str">
        <f t="shared" si="28"/>
        <v/>
      </c>
      <c r="W159" s="664" t="b">
        <f t="shared" si="25"/>
        <v>0</v>
      </c>
      <c r="X159" s="103" t="b">
        <f t="shared" si="26"/>
        <v>0</v>
      </c>
      <c r="Y159" s="224">
        <f t="shared" si="29"/>
        <v>1</v>
      </c>
      <c r="Z159" s="112">
        <f>IF(AND(B159&lt;&gt;"",I159&gt;=an_initial-3),VLOOKUP(Y159,Coef!$E$2:$F$17,2,FALSE),IF(AB159=TRUE,0,Z158))</f>
        <v>0</v>
      </c>
      <c r="AA159" s="643">
        <f>IF(B159&lt;&gt;"",VLOOKUP(Y159,Coef!$E$2:$F$17,2,FALSE),AA158)</f>
        <v>0</v>
      </c>
      <c r="AB159" s="669" t="b">
        <f t="shared" si="30"/>
        <v>0</v>
      </c>
    </row>
    <row r="160" spans="1:28" x14ac:dyDescent="0.25">
      <c r="A160" s="223"/>
      <c r="B160" s="764"/>
      <c r="C160" s="739"/>
      <c r="D160" s="692"/>
      <c r="E160" s="689"/>
      <c r="F160" s="730"/>
      <c r="G160" s="739"/>
      <c r="H160" s="724"/>
      <c r="I160" s="696"/>
      <c r="J160" s="708"/>
      <c r="K160" s="733"/>
      <c r="L160" s="743"/>
      <c r="M160" s="733"/>
      <c r="N160" s="743"/>
      <c r="O160" s="704"/>
      <c r="P160" s="715"/>
      <c r="Q160" s="194" t="str">
        <f t="shared" si="21"/>
        <v/>
      </c>
      <c r="R160" s="195" t="str">
        <f t="shared" si="22"/>
        <v/>
      </c>
      <c r="S160" s="90" t="str">
        <f t="shared" si="23"/>
        <v/>
      </c>
      <c r="T160" s="663" t="str">
        <f t="shared" si="24"/>
        <v/>
      </c>
      <c r="U160" s="94" t="str">
        <f t="shared" si="27"/>
        <v/>
      </c>
      <c r="V160" s="95" t="str">
        <f t="shared" si="28"/>
        <v/>
      </c>
      <c r="W160" s="664" t="b">
        <f t="shared" si="25"/>
        <v>0</v>
      </c>
      <c r="X160" s="103" t="b">
        <f t="shared" si="26"/>
        <v>0</v>
      </c>
      <c r="Y160" s="224">
        <f t="shared" si="29"/>
        <v>1</v>
      </c>
      <c r="Z160" s="112">
        <f>IF(AND(B160&lt;&gt;"",I160&gt;=an_initial-3),VLOOKUP(Y160,Coef!$E$2:$F$17,2,FALSE),IF(AB160=TRUE,0,Z159))</f>
        <v>0</v>
      </c>
      <c r="AA160" s="643">
        <f>IF(B160&lt;&gt;"",VLOOKUP(Y160,Coef!$E$2:$F$17,2,FALSE),AA159)</f>
        <v>0</v>
      </c>
      <c r="AB160" s="669" t="b">
        <f t="shared" si="30"/>
        <v>0</v>
      </c>
    </row>
    <row r="161" spans="1:28" x14ac:dyDescent="0.25">
      <c r="A161" s="223"/>
      <c r="B161" s="764"/>
      <c r="C161" s="739"/>
      <c r="D161" s="692"/>
      <c r="E161" s="689"/>
      <c r="F161" s="730"/>
      <c r="G161" s="739"/>
      <c r="H161" s="724"/>
      <c r="I161" s="696"/>
      <c r="J161" s="708"/>
      <c r="K161" s="733"/>
      <c r="L161" s="743"/>
      <c r="M161" s="733"/>
      <c r="N161" s="743"/>
      <c r="O161" s="704"/>
      <c r="P161" s="715"/>
      <c r="Q161" s="194" t="str">
        <f t="shared" si="21"/>
        <v/>
      </c>
      <c r="R161" s="195" t="str">
        <f t="shared" si="22"/>
        <v/>
      </c>
      <c r="S161" s="90" t="str">
        <f t="shared" si="23"/>
        <v/>
      </c>
      <c r="T161" s="663" t="str">
        <f t="shared" si="24"/>
        <v/>
      </c>
      <c r="U161" s="94" t="str">
        <f t="shared" si="27"/>
        <v/>
      </c>
      <c r="V161" s="95" t="str">
        <f t="shared" si="28"/>
        <v/>
      </c>
      <c r="W161" s="664" t="b">
        <f t="shared" si="25"/>
        <v>0</v>
      </c>
      <c r="X161" s="103" t="b">
        <f t="shared" si="26"/>
        <v>0</v>
      </c>
      <c r="Y161" s="224">
        <f t="shared" si="29"/>
        <v>1</v>
      </c>
      <c r="Z161" s="112">
        <f>IF(AND(B161&lt;&gt;"",I161&gt;=an_initial-3),VLOOKUP(Y161,Coef!$E$2:$F$17,2,FALSE),IF(AB161=TRUE,0,Z160))</f>
        <v>0</v>
      </c>
      <c r="AA161" s="643">
        <f>IF(B161&lt;&gt;"",VLOOKUP(Y161,Coef!$E$2:$F$17,2,FALSE),AA160)</f>
        <v>0</v>
      </c>
      <c r="AB161" s="669" t="b">
        <f t="shared" si="30"/>
        <v>0</v>
      </c>
    </row>
    <row r="162" spans="1:28" x14ac:dyDescent="0.25">
      <c r="A162" s="223"/>
      <c r="B162" s="764"/>
      <c r="C162" s="739"/>
      <c r="D162" s="692"/>
      <c r="E162" s="689"/>
      <c r="F162" s="730"/>
      <c r="G162" s="739"/>
      <c r="H162" s="724"/>
      <c r="I162" s="696"/>
      <c r="J162" s="708"/>
      <c r="K162" s="733"/>
      <c r="L162" s="743"/>
      <c r="M162" s="733"/>
      <c r="N162" s="743"/>
      <c r="O162" s="704"/>
      <c r="P162" s="715"/>
      <c r="Q162" s="194" t="str">
        <f t="shared" si="21"/>
        <v/>
      </c>
      <c r="R162" s="195" t="str">
        <f t="shared" si="22"/>
        <v/>
      </c>
      <c r="S162" s="90" t="str">
        <f t="shared" si="23"/>
        <v/>
      </c>
      <c r="T162" s="663" t="str">
        <f t="shared" si="24"/>
        <v/>
      </c>
      <c r="U162" s="94" t="str">
        <f t="shared" si="27"/>
        <v/>
      </c>
      <c r="V162" s="95" t="str">
        <f t="shared" si="28"/>
        <v/>
      </c>
      <c r="W162" s="664" t="b">
        <f t="shared" si="25"/>
        <v>0</v>
      </c>
      <c r="X162" s="103" t="b">
        <f t="shared" si="26"/>
        <v>0</v>
      </c>
      <c r="Y162" s="224">
        <f t="shared" si="29"/>
        <v>1</v>
      </c>
      <c r="Z162" s="112">
        <f>IF(AND(B162&lt;&gt;"",I162&gt;=an_initial-3),VLOOKUP(Y162,Coef!$E$2:$F$17,2,FALSE),IF(AB162=TRUE,0,Z161))</f>
        <v>0</v>
      </c>
      <c r="AA162" s="643">
        <f>IF(B162&lt;&gt;"",VLOOKUP(Y162,Coef!$E$2:$F$17,2,FALSE),AA161)</f>
        <v>0</v>
      </c>
      <c r="AB162" s="669" t="b">
        <f t="shared" si="30"/>
        <v>0</v>
      </c>
    </row>
    <row r="163" spans="1:28" x14ac:dyDescent="0.25">
      <c r="A163" s="223"/>
      <c r="B163" s="764"/>
      <c r="C163" s="739"/>
      <c r="D163" s="692"/>
      <c r="E163" s="689"/>
      <c r="F163" s="730"/>
      <c r="G163" s="739"/>
      <c r="H163" s="724"/>
      <c r="I163" s="696"/>
      <c r="J163" s="708"/>
      <c r="K163" s="733"/>
      <c r="L163" s="743"/>
      <c r="M163" s="733"/>
      <c r="N163" s="743"/>
      <c r="O163" s="704"/>
      <c r="P163" s="715"/>
      <c r="Q163" s="194" t="str">
        <f t="shared" si="21"/>
        <v/>
      </c>
      <c r="R163" s="195" t="str">
        <f t="shared" si="22"/>
        <v/>
      </c>
      <c r="S163" s="90" t="str">
        <f t="shared" si="23"/>
        <v/>
      </c>
      <c r="T163" s="663" t="str">
        <f t="shared" si="24"/>
        <v/>
      </c>
      <c r="U163" s="94" t="str">
        <f t="shared" si="27"/>
        <v/>
      </c>
      <c r="V163" s="95" t="str">
        <f t="shared" si="28"/>
        <v/>
      </c>
      <c r="W163" s="664" t="b">
        <f t="shared" si="25"/>
        <v>0</v>
      </c>
      <c r="X163" s="103" t="b">
        <f t="shared" si="26"/>
        <v>0</v>
      </c>
      <c r="Y163" s="224">
        <f t="shared" si="29"/>
        <v>1</v>
      </c>
      <c r="Z163" s="112">
        <f>IF(AND(B163&lt;&gt;"",I163&gt;=an_initial-3),VLOOKUP(Y163,Coef!$E$2:$F$17,2,FALSE),IF(AB163=TRUE,0,Z162))</f>
        <v>0</v>
      </c>
      <c r="AA163" s="643">
        <f>IF(B163&lt;&gt;"",VLOOKUP(Y163,Coef!$E$2:$F$17,2,FALSE),AA162)</f>
        <v>0</v>
      </c>
      <c r="AB163" s="669" t="b">
        <f t="shared" si="30"/>
        <v>0</v>
      </c>
    </row>
    <row r="164" spans="1:28" x14ac:dyDescent="0.25">
      <c r="A164" s="223"/>
      <c r="B164" s="764"/>
      <c r="C164" s="739"/>
      <c r="D164" s="692"/>
      <c r="E164" s="689"/>
      <c r="F164" s="730"/>
      <c r="G164" s="739"/>
      <c r="H164" s="724"/>
      <c r="I164" s="696"/>
      <c r="J164" s="708"/>
      <c r="K164" s="733"/>
      <c r="L164" s="743"/>
      <c r="M164" s="733"/>
      <c r="N164" s="743"/>
      <c r="O164" s="704"/>
      <c r="P164" s="715"/>
      <c r="Q164" s="194" t="str">
        <f t="shared" si="21"/>
        <v/>
      </c>
      <c r="R164" s="195" t="str">
        <f t="shared" si="22"/>
        <v/>
      </c>
      <c r="S164" s="90" t="str">
        <f t="shared" si="23"/>
        <v/>
      </c>
      <c r="T164" s="663" t="str">
        <f t="shared" si="24"/>
        <v/>
      </c>
      <c r="U164" s="94" t="str">
        <f t="shared" si="27"/>
        <v/>
      </c>
      <c r="V164" s="95" t="str">
        <f t="shared" si="28"/>
        <v/>
      </c>
      <c r="W164" s="664" t="b">
        <f t="shared" si="25"/>
        <v>0</v>
      </c>
      <c r="X164" s="103" t="b">
        <f t="shared" si="26"/>
        <v>0</v>
      </c>
      <c r="Y164" s="224">
        <f t="shared" si="29"/>
        <v>1</v>
      </c>
      <c r="Z164" s="112">
        <f>IF(AND(B164&lt;&gt;"",I164&gt;=an_initial-3),VLOOKUP(Y164,Coef!$E$2:$F$17,2,FALSE),IF(AB164=TRUE,0,Z163))</f>
        <v>0</v>
      </c>
      <c r="AA164" s="643">
        <f>IF(B164&lt;&gt;"",VLOOKUP(Y164,Coef!$E$2:$F$17,2,FALSE),AA163)</f>
        <v>0</v>
      </c>
      <c r="AB164" s="669" t="b">
        <f t="shared" si="30"/>
        <v>0</v>
      </c>
    </row>
    <row r="165" spans="1:28" x14ac:dyDescent="0.25">
      <c r="A165" s="223"/>
      <c r="B165" s="764"/>
      <c r="C165" s="739"/>
      <c r="D165" s="692"/>
      <c r="E165" s="689"/>
      <c r="F165" s="730"/>
      <c r="G165" s="739"/>
      <c r="H165" s="724"/>
      <c r="I165" s="696"/>
      <c r="J165" s="708"/>
      <c r="K165" s="733"/>
      <c r="L165" s="743"/>
      <c r="M165" s="733"/>
      <c r="N165" s="743"/>
      <c r="O165" s="704"/>
      <c r="P165" s="715"/>
      <c r="Q165" s="194" t="str">
        <f t="shared" si="21"/>
        <v/>
      </c>
      <c r="R165" s="195" t="str">
        <f t="shared" si="22"/>
        <v/>
      </c>
      <c r="S165" s="90" t="str">
        <f t="shared" si="23"/>
        <v/>
      </c>
      <c r="T165" s="663" t="str">
        <f t="shared" si="24"/>
        <v/>
      </c>
      <c r="U165" s="94" t="str">
        <f t="shared" si="27"/>
        <v/>
      </c>
      <c r="V165" s="95" t="str">
        <f t="shared" si="28"/>
        <v/>
      </c>
      <c r="W165" s="664" t="b">
        <f t="shared" si="25"/>
        <v>0</v>
      </c>
      <c r="X165" s="103" t="b">
        <f t="shared" si="26"/>
        <v>0</v>
      </c>
      <c r="Y165" s="224">
        <f t="shared" si="29"/>
        <v>1</v>
      </c>
      <c r="Z165" s="112">
        <f>IF(AND(B165&lt;&gt;"",I165&gt;=an_initial-3),VLOOKUP(Y165,Coef!$E$2:$F$17,2,FALSE),IF(AB165=TRUE,0,Z164))</f>
        <v>0</v>
      </c>
      <c r="AA165" s="643">
        <f>IF(B165&lt;&gt;"",VLOOKUP(Y165,Coef!$E$2:$F$17,2,FALSE),AA164)</f>
        <v>0</v>
      </c>
      <c r="AB165" s="669" t="b">
        <f t="shared" si="30"/>
        <v>0</v>
      </c>
    </row>
    <row r="166" spans="1:28" x14ac:dyDescent="0.25">
      <c r="A166" s="223"/>
      <c r="B166" s="764"/>
      <c r="C166" s="739"/>
      <c r="D166" s="692"/>
      <c r="E166" s="689"/>
      <c r="F166" s="730"/>
      <c r="G166" s="739"/>
      <c r="H166" s="724"/>
      <c r="I166" s="696"/>
      <c r="J166" s="708"/>
      <c r="K166" s="733"/>
      <c r="L166" s="743"/>
      <c r="M166" s="733"/>
      <c r="N166" s="743"/>
      <c r="O166" s="704"/>
      <c r="P166" s="715"/>
      <c r="Q166" s="194" t="str">
        <f t="shared" si="21"/>
        <v/>
      </c>
      <c r="R166" s="195" t="str">
        <f t="shared" si="22"/>
        <v/>
      </c>
      <c r="S166" s="90" t="str">
        <f t="shared" si="23"/>
        <v/>
      </c>
      <c r="T166" s="663" t="str">
        <f t="shared" si="24"/>
        <v/>
      </c>
      <c r="U166" s="94" t="str">
        <f t="shared" si="27"/>
        <v/>
      </c>
      <c r="V166" s="95" t="str">
        <f t="shared" si="28"/>
        <v/>
      </c>
      <c r="W166" s="664" t="b">
        <f t="shared" si="25"/>
        <v>0</v>
      </c>
      <c r="X166" s="103" t="b">
        <f t="shared" si="26"/>
        <v>0</v>
      </c>
      <c r="Y166" s="224">
        <f t="shared" si="29"/>
        <v>1</v>
      </c>
      <c r="Z166" s="112">
        <f>IF(AND(B166&lt;&gt;"",I166&gt;=an_initial-3),VLOOKUP(Y166,Coef!$E$2:$F$17,2,FALSE),IF(AB166=TRUE,0,Z165))</f>
        <v>0</v>
      </c>
      <c r="AA166" s="643">
        <f>IF(B166&lt;&gt;"",VLOOKUP(Y166,Coef!$E$2:$F$17,2,FALSE),AA165)</f>
        <v>0</v>
      </c>
      <c r="AB166" s="669" t="b">
        <f t="shared" si="30"/>
        <v>0</v>
      </c>
    </row>
    <row r="167" spans="1:28" x14ac:dyDescent="0.25">
      <c r="A167" s="223"/>
      <c r="B167" s="764"/>
      <c r="C167" s="739"/>
      <c r="D167" s="692"/>
      <c r="E167" s="689"/>
      <c r="F167" s="730"/>
      <c r="G167" s="739"/>
      <c r="H167" s="724"/>
      <c r="I167" s="696"/>
      <c r="J167" s="708"/>
      <c r="K167" s="733"/>
      <c r="L167" s="743"/>
      <c r="M167" s="733"/>
      <c r="N167" s="743"/>
      <c r="O167" s="704"/>
      <c r="P167" s="715"/>
      <c r="Q167" s="194" t="str">
        <f t="shared" si="21"/>
        <v/>
      </c>
      <c r="R167" s="195" t="str">
        <f t="shared" si="22"/>
        <v/>
      </c>
      <c r="S167" s="90" t="str">
        <f t="shared" si="23"/>
        <v/>
      </c>
      <c r="T167" s="663" t="str">
        <f t="shared" si="24"/>
        <v/>
      </c>
      <c r="U167" s="94" t="str">
        <f t="shared" si="27"/>
        <v/>
      </c>
      <c r="V167" s="95" t="str">
        <f t="shared" si="28"/>
        <v/>
      </c>
      <c r="W167" s="664" t="b">
        <f t="shared" si="25"/>
        <v>0</v>
      </c>
      <c r="X167" s="103" t="b">
        <f t="shared" si="26"/>
        <v>0</v>
      </c>
      <c r="Y167" s="224">
        <f t="shared" si="29"/>
        <v>1</v>
      </c>
      <c r="Z167" s="112">
        <f>IF(AND(B167&lt;&gt;"",I167&gt;=an_initial-3),VLOOKUP(Y167,Coef!$E$2:$F$17,2,FALSE),IF(AB167=TRUE,0,Z166))</f>
        <v>0</v>
      </c>
      <c r="AA167" s="643">
        <f>IF(B167&lt;&gt;"",VLOOKUP(Y167,Coef!$E$2:$F$17,2,FALSE),AA166)</f>
        <v>0</v>
      </c>
      <c r="AB167" s="669" t="b">
        <f t="shared" si="30"/>
        <v>0</v>
      </c>
    </row>
    <row r="168" spans="1:28" x14ac:dyDescent="0.25">
      <c r="A168" s="223"/>
      <c r="B168" s="764"/>
      <c r="C168" s="739"/>
      <c r="D168" s="692"/>
      <c r="E168" s="689"/>
      <c r="F168" s="730"/>
      <c r="G168" s="739"/>
      <c r="H168" s="724"/>
      <c r="I168" s="696"/>
      <c r="J168" s="708"/>
      <c r="K168" s="733"/>
      <c r="L168" s="743"/>
      <c r="M168" s="733"/>
      <c r="N168" s="743"/>
      <c r="O168" s="704"/>
      <c r="P168" s="715"/>
      <c r="Q168" s="194" t="str">
        <f t="shared" si="21"/>
        <v/>
      </c>
      <c r="R168" s="195" t="str">
        <f t="shared" si="22"/>
        <v/>
      </c>
      <c r="S168" s="90" t="str">
        <f t="shared" si="23"/>
        <v/>
      </c>
      <c r="T168" s="663" t="str">
        <f t="shared" si="24"/>
        <v/>
      </c>
      <c r="U168" s="94" t="str">
        <f t="shared" si="27"/>
        <v/>
      </c>
      <c r="V168" s="95" t="str">
        <f t="shared" si="28"/>
        <v/>
      </c>
      <c r="W168" s="664" t="b">
        <f t="shared" si="25"/>
        <v>0</v>
      </c>
      <c r="X168" s="103" t="b">
        <f t="shared" si="26"/>
        <v>0</v>
      </c>
      <c r="Y168" s="224">
        <f t="shared" si="29"/>
        <v>1</v>
      </c>
      <c r="Z168" s="112">
        <f>IF(AND(B168&lt;&gt;"",I168&gt;=an_initial-3),VLOOKUP(Y168,Coef!$E$2:$F$17,2,FALSE),IF(AB168=TRUE,0,Z167))</f>
        <v>0</v>
      </c>
      <c r="AA168" s="643">
        <f>IF(B168&lt;&gt;"",VLOOKUP(Y168,Coef!$E$2:$F$17,2,FALSE),AA167)</f>
        <v>0</v>
      </c>
      <c r="AB168" s="669" t="b">
        <f t="shared" si="30"/>
        <v>0</v>
      </c>
    </row>
    <row r="169" spans="1:28" x14ac:dyDescent="0.25">
      <c r="A169" s="223"/>
      <c r="B169" s="764"/>
      <c r="C169" s="739"/>
      <c r="D169" s="692"/>
      <c r="E169" s="689"/>
      <c r="F169" s="730"/>
      <c r="G169" s="739"/>
      <c r="H169" s="724"/>
      <c r="I169" s="696"/>
      <c r="J169" s="708"/>
      <c r="K169" s="733"/>
      <c r="L169" s="743"/>
      <c r="M169" s="733"/>
      <c r="N169" s="743"/>
      <c r="O169" s="704"/>
      <c r="P169" s="715"/>
      <c r="Q169" s="194" t="str">
        <f t="shared" si="21"/>
        <v/>
      </c>
      <c r="R169" s="195" t="str">
        <f t="shared" si="22"/>
        <v/>
      </c>
      <c r="S169" s="90" t="str">
        <f t="shared" si="23"/>
        <v/>
      </c>
      <c r="T169" s="663" t="str">
        <f t="shared" si="24"/>
        <v/>
      </c>
      <c r="U169" s="94" t="str">
        <f t="shared" si="27"/>
        <v/>
      </c>
      <c r="V169" s="95" t="str">
        <f t="shared" si="28"/>
        <v/>
      </c>
      <c r="W169" s="664" t="b">
        <f t="shared" si="25"/>
        <v>0</v>
      </c>
      <c r="X169" s="103" t="b">
        <f t="shared" si="26"/>
        <v>0</v>
      </c>
      <c r="Y169" s="224">
        <f t="shared" si="29"/>
        <v>1</v>
      </c>
      <c r="Z169" s="112">
        <f>IF(AND(B169&lt;&gt;"",I169&gt;=an_initial-3),VLOOKUP(Y169,Coef!$E$2:$F$17,2,FALSE),IF(AB169=TRUE,0,Z168))</f>
        <v>0</v>
      </c>
      <c r="AA169" s="643">
        <f>IF(B169&lt;&gt;"",VLOOKUP(Y169,Coef!$E$2:$F$17,2,FALSE),AA168)</f>
        <v>0</v>
      </c>
      <c r="AB169" s="669" t="b">
        <f t="shared" si="30"/>
        <v>0</v>
      </c>
    </row>
    <row r="170" spans="1:28" x14ac:dyDescent="0.25">
      <c r="A170" s="223"/>
      <c r="B170" s="764"/>
      <c r="C170" s="739"/>
      <c r="D170" s="692"/>
      <c r="E170" s="689"/>
      <c r="F170" s="730"/>
      <c r="G170" s="739"/>
      <c r="H170" s="724"/>
      <c r="I170" s="696"/>
      <c r="J170" s="708"/>
      <c r="K170" s="733"/>
      <c r="L170" s="743"/>
      <c r="M170" s="733"/>
      <c r="N170" s="743"/>
      <c r="O170" s="704"/>
      <c r="P170" s="715"/>
      <c r="Q170" s="194" t="str">
        <f t="shared" si="21"/>
        <v/>
      </c>
      <c r="R170" s="195" t="str">
        <f t="shared" si="22"/>
        <v/>
      </c>
      <c r="S170" s="90" t="str">
        <f t="shared" si="23"/>
        <v/>
      </c>
      <c r="T170" s="663" t="str">
        <f t="shared" si="24"/>
        <v/>
      </c>
      <c r="U170" s="94" t="str">
        <f t="shared" si="27"/>
        <v/>
      </c>
      <c r="V170" s="95" t="str">
        <f t="shared" si="28"/>
        <v/>
      </c>
      <c r="W170" s="664" t="b">
        <f t="shared" si="25"/>
        <v>0</v>
      </c>
      <c r="X170" s="103" t="b">
        <f t="shared" si="26"/>
        <v>0</v>
      </c>
      <c r="Y170" s="224">
        <f t="shared" si="29"/>
        <v>1</v>
      </c>
      <c r="Z170" s="112">
        <f>IF(AND(B170&lt;&gt;"",I170&gt;=an_initial-3),VLOOKUP(Y170,Coef!$E$2:$F$17,2,FALSE),IF(AB170=TRUE,0,Z169))</f>
        <v>0</v>
      </c>
      <c r="AA170" s="643">
        <f>IF(B170&lt;&gt;"",VLOOKUP(Y170,Coef!$E$2:$F$17,2,FALSE),AA169)</f>
        <v>0</v>
      </c>
      <c r="AB170" s="669" t="b">
        <f t="shared" si="30"/>
        <v>0</v>
      </c>
    </row>
    <row r="171" spans="1:28" x14ac:dyDescent="0.25">
      <c r="A171" s="223"/>
      <c r="B171" s="764"/>
      <c r="C171" s="739"/>
      <c r="D171" s="692"/>
      <c r="E171" s="689"/>
      <c r="F171" s="730"/>
      <c r="G171" s="739"/>
      <c r="H171" s="724"/>
      <c r="I171" s="696"/>
      <c r="J171" s="708"/>
      <c r="K171" s="733"/>
      <c r="L171" s="743"/>
      <c r="M171" s="733"/>
      <c r="N171" s="743"/>
      <c r="O171" s="704"/>
      <c r="P171" s="715"/>
      <c r="Q171" s="194" t="str">
        <f t="shared" si="21"/>
        <v/>
      </c>
      <c r="R171" s="195" t="str">
        <f t="shared" si="22"/>
        <v/>
      </c>
      <c r="S171" s="90" t="str">
        <f t="shared" si="23"/>
        <v/>
      </c>
      <c r="T171" s="663" t="str">
        <f t="shared" si="24"/>
        <v/>
      </c>
      <c r="U171" s="94" t="str">
        <f t="shared" si="27"/>
        <v/>
      </c>
      <c r="V171" s="95" t="str">
        <f t="shared" si="28"/>
        <v/>
      </c>
      <c r="W171" s="664" t="b">
        <f t="shared" si="25"/>
        <v>0</v>
      </c>
      <c r="X171" s="103" t="b">
        <f t="shared" si="26"/>
        <v>0</v>
      </c>
      <c r="Y171" s="224">
        <f t="shared" si="29"/>
        <v>1</v>
      </c>
      <c r="Z171" s="112">
        <f>IF(AND(B171&lt;&gt;"",I171&gt;=an_initial-3),VLOOKUP(Y171,Coef!$E$2:$F$17,2,FALSE),IF(AB171=TRUE,0,Z170))</f>
        <v>0</v>
      </c>
      <c r="AA171" s="643">
        <f>IF(B171&lt;&gt;"",VLOOKUP(Y171,Coef!$E$2:$F$17,2,FALSE),AA170)</f>
        <v>0</v>
      </c>
      <c r="AB171" s="669" t="b">
        <f t="shared" si="30"/>
        <v>0</v>
      </c>
    </row>
    <row r="172" spans="1:28" x14ac:dyDescent="0.25">
      <c r="A172" s="223"/>
      <c r="B172" s="764"/>
      <c r="C172" s="739"/>
      <c r="D172" s="692"/>
      <c r="E172" s="689"/>
      <c r="F172" s="730"/>
      <c r="G172" s="739"/>
      <c r="H172" s="724"/>
      <c r="I172" s="696"/>
      <c r="J172" s="708"/>
      <c r="K172" s="733"/>
      <c r="L172" s="743"/>
      <c r="M172" s="733"/>
      <c r="N172" s="743"/>
      <c r="O172" s="704"/>
      <c r="P172" s="715"/>
      <c r="Q172" s="194" t="str">
        <f t="shared" si="21"/>
        <v/>
      </c>
      <c r="R172" s="195" t="str">
        <f t="shared" si="22"/>
        <v/>
      </c>
      <c r="S172" s="90" t="str">
        <f t="shared" si="23"/>
        <v/>
      </c>
      <c r="T172" s="663" t="str">
        <f t="shared" si="24"/>
        <v/>
      </c>
      <c r="U172" s="94" t="str">
        <f t="shared" si="27"/>
        <v/>
      </c>
      <c r="V172" s="95" t="str">
        <f t="shared" si="28"/>
        <v/>
      </c>
      <c r="W172" s="664" t="b">
        <f t="shared" si="25"/>
        <v>0</v>
      </c>
      <c r="X172" s="103" t="b">
        <f t="shared" si="26"/>
        <v>0</v>
      </c>
      <c r="Y172" s="224">
        <f t="shared" si="29"/>
        <v>1</v>
      </c>
      <c r="Z172" s="112">
        <f>IF(AND(B172&lt;&gt;"",I172&gt;=an_initial-3),VLOOKUP(Y172,Coef!$E$2:$F$17,2,FALSE),IF(AB172=TRUE,0,Z171))</f>
        <v>0</v>
      </c>
      <c r="AA172" s="643">
        <f>IF(B172&lt;&gt;"",VLOOKUP(Y172,Coef!$E$2:$F$17,2,FALSE),AA171)</f>
        <v>0</v>
      </c>
      <c r="AB172" s="669" t="b">
        <f t="shared" si="30"/>
        <v>0</v>
      </c>
    </row>
    <row r="173" spans="1:28" x14ac:dyDescent="0.25">
      <c r="A173" s="223"/>
      <c r="B173" s="764"/>
      <c r="C173" s="739"/>
      <c r="D173" s="692"/>
      <c r="E173" s="689"/>
      <c r="F173" s="730"/>
      <c r="G173" s="739"/>
      <c r="H173" s="724"/>
      <c r="I173" s="696"/>
      <c r="J173" s="708"/>
      <c r="K173" s="733"/>
      <c r="L173" s="743"/>
      <c r="M173" s="733"/>
      <c r="N173" s="743"/>
      <c r="O173" s="704"/>
      <c r="P173" s="715"/>
      <c r="Q173" s="194" t="str">
        <f t="shared" si="21"/>
        <v/>
      </c>
      <c r="R173" s="195" t="str">
        <f t="shared" si="22"/>
        <v/>
      </c>
      <c r="S173" s="90" t="str">
        <f t="shared" si="23"/>
        <v/>
      </c>
      <c r="T173" s="663" t="str">
        <f t="shared" si="24"/>
        <v/>
      </c>
      <c r="U173" s="94" t="str">
        <f t="shared" si="27"/>
        <v/>
      </c>
      <c r="V173" s="95" t="str">
        <f t="shared" si="28"/>
        <v/>
      </c>
      <c r="W173" s="664" t="b">
        <f t="shared" si="25"/>
        <v>0</v>
      </c>
      <c r="X173" s="103" t="b">
        <f t="shared" si="26"/>
        <v>0</v>
      </c>
      <c r="Y173" s="224">
        <f t="shared" si="29"/>
        <v>1</v>
      </c>
      <c r="Z173" s="112">
        <f>IF(AND(B173&lt;&gt;"",I173&gt;=an_initial-3),VLOOKUP(Y173,Coef!$E$2:$F$17,2,FALSE),IF(AB173=TRUE,0,Z172))</f>
        <v>0</v>
      </c>
      <c r="AA173" s="643">
        <f>IF(B173&lt;&gt;"",VLOOKUP(Y173,Coef!$E$2:$F$17,2,FALSE),AA172)</f>
        <v>0</v>
      </c>
      <c r="AB173" s="669" t="b">
        <f t="shared" si="30"/>
        <v>0</v>
      </c>
    </row>
    <row r="174" spans="1:28" x14ac:dyDescent="0.25">
      <c r="A174" s="223"/>
      <c r="B174" s="764"/>
      <c r="C174" s="739"/>
      <c r="D174" s="692"/>
      <c r="E174" s="689"/>
      <c r="F174" s="730"/>
      <c r="G174" s="739"/>
      <c r="H174" s="724"/>
      <c r="I174" s="696"/>
      <c r="J174" s="708"/>
      <c r="K174" s="733"/>
      <c r="L174" s="743"/>
      <c r="M174" s="733"/>
      <c r="N174" s="743"/>
      <c r="O174" s="704"/>
      <c r="P174" s="715"/>
      <c r="Q174" s="194" t="str">
        <f t="shared" si="21"/>
        <v/>
      </c>
      <c r="R174" s="195" t="str">
        <f t="shared" si="22"/>
        <v/>
      </c>
      <c r="S174" s="90" t="str">
        <f t="shared" si="23"/>
        <v/>
      </c>
      <c r="T174" s="663" t="str">
        <f t="shared" si="24"/>
        <v/>
      </c>
      <c r="U174" s="94" t="str">
        <f t="shared" si="27"/>
        <v/>
      </c>
      <c r="V174" s="95" t="str">
        <f t="shared" si="28"/>
        <v/>
      </c>
      <c r="W174" s="664" t="b">
        <f t="shared" si="25"/>
        <v>0</v>
      </c>
      <c r="X174" s="103" t="b">
        <f t="shared" si="26"/>
        <v>0</v>
      </c>
      <c r="Y174" s="224">
        <f t="shared" si="29"/>
        <v>1</v>
      </c>
      <c r="Z174" s="112">
        <f>IF(AND(B174&lt;&gt;"",I174&gt;=an_initial-3),VLOOKUP(Y174,Coef!$E$2:$F$17,2,FALSE),IF(AB174=TRUE,0,Z173))</f>
        <v>0</v>
      </c>
      <c r="AA174" s="643">
        <f>IF(B174&lt;&gt;"",VLOOKUP(Y174,Coef!$E$2:$F$17,2,FALSE),AA173)</f>
        <v>0</v>
      </c>
      <c r="AB174" s="669" t="b">
        <f t="shared" si="30"/>
        <v>0</v>
      </c>
    </row>
    <row r="175" spans="1:28" x14ac:dyDescent="0.25">
      <c r="A175" s="223"/>
      <c r="B175" s="764"/>
      <c r="C175" s="739"/>
      <c r="D175" s="692"/>
      <c r="E175" s="689"/>
      <c r="F175" s="730"/>
      <c r="G175" s="739"/>
      <c r="H175" s="724"/>
      <c r="I175" s="696"/>
      <c r="J175" s="708"/>
      <c r="K175" s="733"/>
      <c r="L175" s="743"/>
      <c r="M175" s="733"/>
      <c r="N175" s="743"/>
      <c r="O175" s="704"/>
      <c r="P175" s="715"/>
      <c r="Q175" s="194" t="str">
        <f t="shared" si="21"/>
        <v/>
      </c>
      <c r="R175" s="195" t="str">
        <f t="shared" si="22"/>
        <v/>
      </c>
      <c r="S175" s="90" t="str">
        <f t="shared" si="23"/>
        <v/>
      </c>
      <c r="T175" s="663" t="str">
        <f t="shared" si="24"/>
        <v/>
      </c>
      <c r="U175" s="94" t="str">
        <f t="shared" si="27"/>
        <v/>
      </c>
      <c r="V175" s="95" t="str">
        <f t="shared" si="28"/>
        <v/>
      </c>
      <c r="W175" s="664" t="b">
        <f t="shared" si="25"/>
        <v>0</v>
      </c>
      <c r="X175" s="103" t="b">
        <f t="shared" si="26"/>
        <v>0</v>
      </c>
      <c r="Y175" s="224">
        <f t="shared" si="29"/>
        <v>1</v>
      </c>
      <c r="Z175" s="112">
        <f>IF(AND(B175&lt;&gt;"",I175&gt;=an_initial-3),VLOOKUP(Y175,Coef!$E$2:$F$17,2,FALSE),IF(AB175=TRUE,0,Z174))</f>
        <v>0</v>
      </c>
      <c r="AA175" s="643">
        <f>IF(B175&lt;&gt;"",VLOOKUP(Y175,Coef!$E$2:$F$17,2,FALSE),AA174)</f>
        <v>0</v>
      </c>
      <c r="AB175" s="669" t="b">
        <f t="shared" si="30"/>
        <v>0</v>
      </c>
    </row>
    <row r="176" spans="1:28" x14ac:dyDescent="0.25">
      <c r="A176" s="223"/>
      <c r="B176" s="764"/>
      <c r="C176" s="739"/>
      <c r="D176" s="692"/>
      <c r="E176" s="689"/>
      <c r="F176" s="730"/>
      <c r="G176" s="739"/>
      <c r="H176" s="724"/>
      <c r="I176" s="696"/>
      <c r="J176" s="708"/>
      <c r="K176" s="733"/>
      <c r="L176" s="743"/>
      <c r="M176" s="733"/>
      <c r="N176" s="743"/>
      <c r="O176" s="704"/>
      <c r="P176" s="715"/>
      <c r="Q176" s="194" t="str">
        <f t="shared" si="21"/>
        <v/>
      </c>
      <c r="R176" s="195" t="str">
        <f t="shared" si="22"/>
        <v/>
      </c>
      <c r="S176" s="90" t="str">
        <f t="shared" si="23"/>
        <v/>
      </c>
      <c r="T176" s="663" t="str">
        <f t="shared" si="24"/>
        <v/>
      </c>
      <c r="U176" s="94" t="str">
        <f t="shared" si="27"/>
        <v/>
      </c>
      <c r="V176" s="95" t="str">
        <f t="shared" si="28"/>
        <v/>
      </c>
      <c r="W176" s="664" t="b">
        <f t="shared" si="25"/>
        <v>0</v>
      </c>
      <c r="X176" s="103" t="b">
        <f t="shared" si="26"/>
        <v>0</v>
      </c>
      <c r="Y176" s="224">
        <f t="shared" si="29"/>
        <v>1</v>
      </c>
      <c r="Z176" s="112">
        <f>IF(AND(B176&lt;&gt;"",I176&gt;=an_initial-3),VLOOKUP(Y176,Coef!$E$2:$F$17,2,FALSE),IF(AB176=TRUE,0,Z175))</f>
        <v>0</v>
      </c>
      <c r="AA176" s="643">
        <f>IF(B176&lt;&gt;"",VLOOKUP(Y176,Coef!$E$2:$F$17,2,FALSE),AA175)</f>
        <v>0</v>
      </c>
      <c r="AB176" s="669" t="b">
        <f t="shared" si="30"/>
        <v>0</v>
      </c>
    </row>
    <row r="177" spans="1:28" x14ac:dyDescent="0.25">
      <c r="A177" s="223"/>
      <c r="B177" s="764"/>
      <c r="C177" s="739"/>
      <c r="D177" s="692"/>
      <c r="E177" s="689"/>
      <c r="F177" s="730"/>
      <c r="G177" s="739"/>
      <c r="H177" s="724"/>
      <c r="I177" s="696"/>
      <c r="J177" s="708"/>
      <c r="K177" s="733"/>
      <c r="L177" s="743"/>
      <c r="M177" s="733"/>
      <c r="N177" s="743"/>
      <c r="O177" s="704"/>
      <c r="P177" s="715"/>
      <c r="Q177" s="194" t="str">
        <f t="shared" si="21"/>
        <v/>
      </c>
      <c r="R177" s="195" t="str">
        <f t="shared" si="22"/>
        <v/>
      </c>
      <c r="S177" s="90" t="str">
        <f t="shared" si="23"/>
        <v/>
      </c>
      <c r="T177" s="663" t="str">
        <f t="shared" si="24"/>
        <v/>
      </c>
      <c r="U177" s="94" t="str">
        <f t="shared" si="27"/>
        <v/>
      </c>
      <c r="V177" s="95" t="str">
        <f t="shared" si="28"/>
        <v/>
      </c>
      <c r="W177" s="664" t="b">
        <f t="shared" si="25"/>
        <v>0</v>
      </c>
      <c r="X177" s="103" t="b">
        <f t="shared" si="26"/>
        <v>0</v>
      </c>
      <c r="Y177" s="224">
        <f t="shared" si="29"/>
        <v>1</v>
      </c>
      <c r="Z177" s="112">
        <f>IF(AND(B177&lt;&gt;"",I177&gt;=an_initial-3),VLOOKUP(Y177,Coef!$E$2:$F$17,2,FALSE),IF(AB177=TRUE,0,Z176))</f>
        <v>0</v>
      </c>
      <c r="AA177" s="643">
        <f>IF(B177&lt;&gt;"",VLOOKUP(Y177,Coef!$E$2:$F$17,2,FALSE),AA176)</f>
        <v>0</v>
      </c>
      <c r="AB177" s="669" t="b">
        <f t="shared" si="30"/>
        <v>0</v>
      </c>
    </row>
    <row r="178" spans="1:28" x14ac:dyDescent="0.25">
      <c r="A178" s="223"/>
      <c r="B178" s="764"/>
      <c r="C178" s="739"/>
      <c r="D178" s="692"/>
      <c r="E178" s="689"/>
      <c r="F178" s="730"/>
      <c r="G178" s="739"/>
      <c r="H178" s="724"/>
      <c r="I178" s="696"/>
      <c r="J178" s="708"/>
      <c r="K178" s="733"/>
      <c r="L178" s="743"/>
      <c r="M178" s="733"/>
      <c r="N178" s="743"/>
      <c r="O178" s="704"/>
      <c r="P178" s="715"/>
      <c r="Q178" s="194" t="str">
        <f t="shared" si="21"/>
        <v/>
      </c>
      <c r="R178" s="195" t="str">
        <f t="shared" si="22"/>
        <v/>
      </c>
      <c r="S178" s="90" t="str">
        <f t="shared" si="23"/>
        <v/>
      </c>
      <c r="T178" s="663" t="str">
        <f t="shared" si="24"/>
        <v/>
      </c>
      <c r="U178" s="94" t="str">
        <f t="shared" si="27"/>
        <v/>
      </c>
      <c r="V178" s="95" t="str">
        <f t="shared" si="28"/>
        <v/>
      </c>
      <c r="W178" s="664" t="b">
        <f t="shared" si="25"/>
        <v>0</v>
      </c>
      <c r="X178" s="103" t="b">
        <f t="shared" si="26"/>
        <v>0</v>
      </c>
      <c r="Y178" s="224">
        <f t="shared" si="29"/>
        <v>1</v>
      </c>
      <c r="Z178" s="112">
        <f>IF(AND(B178&lt;&gt;"",I178&gt;=an_initial-3),VLOOKUP(Y178,Coef!$E$2:$F$17,2,FALSE),IF(AB178=TRUE,0,Z177))</f>
        <v>0</v>
      </c>
      <c r="AA178" s="643">
        <f>IF(B178&lt;&gt;"",VLOOKUP(Y178,Coef!$E$2:$F$17,2,FALSE),AA177)</f>
        <v>0</v>
      </c>
      <c r="AB178" s="669" t="b">
        <f t="shared" si="30"/>
        <v>0</v>
      </c>
    </row>
    <row r="179" spans="1:28" x14ac:dyDescent="0.25">
      <c r="A179" s="223"/>
      <c r="B179" s="764"/>
      <c r="C179" s="739"/>
      <c r="D179" s="692"/>
      <c r="E179" s="689"/>
      <c r="F179" s="730"/>
      <c r="G179" s="739"/>
      <c r="H179" s="724"/>
      <c r="I179" s="696"/>
      <c r="J179" s="708"/>
      <c r="K179" s="733"/>
      <c r="L179" s="743"/>
      <c r="M179" s="733"/>
      <c r="N179" s="743"/>
      <c r="O179" s="704"/>
      <c r="P179" s="715"/>
      <c r="Q179" s="194" t="str">
        <f t="shared" si="21"/>
        <v/>
      </c>
      <c r="R179" s="195" t="str">
        <f t="shared" si="22"/>
        <v/>
      </c>
      <c r="S179" s="90" t="str">
        <f t="shared" si="23"/>
        <v/>
      </c>
      <c r="T179" s="663" t="str">
        <f t="shared" si="24"/>
        <v/>
      </c>
      <c r="U179" s="94" t="str">
        <f t="shared" si="27"/>
        <v/>
      </c>
      <c r="V179" s="95" t="str">
        <f t="shared" si="28"/>
        <v/>
      </c>
      <c r="W179" s="664" t="b">
        <f t="shared" si="25"/>
        <v>0</v>
      </c>
      <c r="X179" s="103" t="b">
        <f t="shared" si="26"/>
        <v>0</v>
      </c>
      <c r="Y179" s="224">
        <f t="shared" si="29"/>
        <v>1</v>
      </c>
      <c r="Z179" s="112">
        <f>IF(AND(B179&lt;&gt;"",I179&gt;=an_initial-3),VLOOKUP(Y179,Coef!$E$2:$F$17,2,FALSE),IF(AB179=TRUE,0,Z178))</f>
        <v>0</v>
      </c>
      <c r="AA179" s="643">
        <f>IF(B179&lt;&gt;"",VLOOKUP(Y179,Coef!$E$2:$F$17,2,FALSE),AA178)</f>
        <v>0</v>
      </c>
      <c r="AB179" s="669" t="b">
        <f t="shared" si="30"/>
        <v>0</v>
      </c>
    </row>
    <row r="180" spans="1:28" x14ac:dyDescent="0.25">
      <c r="A180" s="223"/>
      <c r="B180" s="764"/>
      <c r="C180" s="739"/>
      <c r="D180" s="692"/>
      <c r="E180" s="689"/>
      <c r="F180" s="730"/>
      <c r="G180" s="739"/>
      <c r="H180" s="724"/>
      <c r="I180" s="696"/>
      <c r="J180" s="708"/>
      <c r="K180" s="733"/>
      <c r="L180" s="743"/>
      <c r="M180" s="733"/>
      <c r="N180" s="743"/>
      <c r="O180" s="704"/>
      <c r="P180" s="715"/>
      <c r="Q180" s="194" t="str">
        <f t="shared" si="21"/>
        <v/>
      </c>
      <c r="R180" s="195" t="str">
        <f t="shared" si="22"/>
        <v/>
      </c>
      <c r="S180" s="90" t="str">
        <f t="shared" si="23"/>
        <v/>
      </c>
      <c r="T180" s="663" t="str">
        <f t="shared" si="24"/>
        <v/>
      </c>
      <c r="U180" s="94" t="str">
        <f t="shared" si="27"/>
        <v/>
      </c>
      <c r="V180" s="95" t="str">
        <f t="shared" si="28"/>
        <v/>
      </c>
      <c r="W180" s="664" t="b">
        <f t="shared" si="25"/>
        <v>0</v>
      </c>
      <c r="X180" s="103" t="b">
        <f t="shared" si="26"/>
        <v>0</v>
      </c>
      <c r="Y180" s="224">
        <f t="shared" si="29"/>
        <v>1</v>
      </c>
      <c r="Z180" s="112">
        <f>IF(AND(B180&lt;&gt;"",I180&gt;=an_initial-3),VLOOKUP(Y180,Coef!$E$2:$F$17,2,FALSE),IF(AB180=TRUE,0,Z179))</f>
        <v>0</v>
      </c>
      <c r="AA180" s="643">
        <f>IF(B180&lt;&gt;"",VLOOKUP(Y180,Coef!$E$2:$F$17,2,FALSE),AA179)</f>
        <v>0</v>
      </c>
      <c r="AB180" s="669" t="b">
        <f t="shared" si="30"/>
        <v>0</v>
      </c>
    </row>
    <row r="181" spans="1:28" x14ac:dyDescent="0.25">
      <c r="A181" s="223"/>
      <c r="B181" s="764"/>
      <c r="C181" s="739"/>
      <c r="D181" s="692"/>
      <c r="E181" s="689"/>
      <c r="F181" s="730"/>
      <c r="G181" s="739"/>
      <c r="H181" s="724"/>
      <c r="I181" s="696"/>
      <c r="J181" s="708"/>
      <c r="K181" s="733"/>
      <c r="L181" s="743"/>
      <c r="M181" s="733"/>
      <c r="N181" s="743"/>
      <c r="O181" s="704"/>
      <c r="P181" s="715"/>
      <c r="Q181" s="194" t="str">
        <f t="shared" si="21"/>
        <v/>
      </c>
      <c r="R181" s="195" t="str">
        <f t="shared" si="22"/>
        <v/>
      </c>
      <c r="S181" s="90" t="str">
        <f t="shared" si="23"/>
        <v/>
      </c>
      <c r="T181" s="663" t="str">
        <f t="shared" si="24"/>
        <v/>
      </c>
      <c r="U181" s="94" t="str">
        <f t="shared" si="27"/>
        <v/>
      </c>
      <c r="V181" s="95" t="str">
        <f t="shared" si="28"/>
        <v/>
      </c>
      <c r="W181" s="664" t="b">
        <f t="shared" si="25"/>
        <v>0</v>
      </c>
      <c r="X181" s="103" t="b">
        <f t="shared" si="26"/>
        <v>0</v>
      </c>
      <c r="Y181" s="224">
        <f t="shared" si="29"/>
        <v>1</v>
      </c>
      <c r="Z181" s="112">
        <f>IF(AND(B181&lt;&gt;"",I181&gt;=an_initial-3),VLOOKUP(Y181,Coef!$E$2:$F$17,2,FALSE),IF(AB181=TRUE,0,Z180))</f>
        <v>0</v>
      </c>
      <c r="AA181" s="643">
        <f>IF(B181&lt;&gt;"",VLOOKUP(Y181,Coef!$E$2:$F$17,2,FALSE),AA180)</f>
        <v>0</v>
      </c>
      <c r="AB181" s="669" t="b">
        <f t="shared" si="30"/>
        <v>0</v>
      </c>
    </row>
    <row r="182" spans="1:28" x14ac:dyDescent="0.25">
      <c r="A182" s="223"/>
      <c r="B182" s="764"/>
      <c r="C182" s="739"/>
      <c r="D182" s="692"/>
      <c r="E182" s="689"/>
      <c r="F182" s="730"/>
      <c r="G182" s="739"/>
      <c r="H182" s="724"/>
      <c r="I182" s="696"/>
      <c r="J182" s="708"/>
      <c r="K182" s="733"/>
      <c r="L182" s="743"/>
      <c r="M182" s="733"/>
      <c r="N182" s="743"/>
      <c r="O182" s="704"/>
      <c r="P182" s="715"/>
      <c r="Q182" s="194" t="str">
        <f t="shared" si="21"/>
        <v/>
      </c>
      <c r="R182" s="195" t="str">
        <f t="shared" si="22"/>
        <v/>
      </c>
      <c r="S182" s="90" t="str">
        <f t="shared" si="23"/>
        <v/>
      </c>
      <c r="T182" s="663" t="str">
        <f t="shared" si="24"/>
        <v/>
      </c>
      <c r="U182" s="94" t="str">
        <f t="shared" si="27"/>
        <v/>
      </c>
      <c r="V182" s="95" t="str">
        <f t="shared" si="28"/>
        <v/>
      </c>
      <c r="W182" s="664" t="b">
        <f t="shared" si="25"/>
        <v>0</v>
      </c>
      <c r="X182" s="103" t="b">
        <f t="shared" si="26"/>
        <v>0</v>
      </c>
      <c r="Y182" s="224">
        <f t="shared" si="29"/>
        <v>1</v>
      </c>
      <c r="Z182" s="112">
        <f>IF(AND(B182&lt;&gt;"",I182&gt;=an_initial-3),VLOOKUP(Y182,Coef!$E$2:$F$17,2,FALSE),IF(AB182=TRUE,0,Z181))</f>
        <v>0</v>
      </c>
      <c r="AA182" s="643">
        <f>IF(B182&lt;&gt;"",VLOOKUP(Y182,Coef!$E$2:$F$17,2,FALSE),AA181)</f>
        <v>0</v>
      </c>
      <c r="AB182" s="669" t="b">
        <f t="shared" si="30"/>
        <v>0</v>
      </c>
    </row>
    <row r="183" spans="1:28" x14ac:dyDescent="0.25">
      <c r="A183" s="223"/>
      <c r="B183" s="764"/>
      <c r="C183" s="739"/>
      <c r="D183" s="692"/>
      <c r="E183" s="689"/>
      <c r="F183" s="730"/>
      <c r="G183" s="739"/>
      <c r="H183" s="724"/>
      <c r="I183" s="696"/>
      <c r="J183" s="708"/>
      <c r="K183" s="733"/>
      <c r="L183" s="743"/>
      <c r="M183" s="733"/>
      <c r="N183" s="743"/>
      <c r="O183" s="704"/>
      <c r="P183" s="715"/>
      <c r="Q183" s="194" t="str">
        <f t="shared" si="21"/>
        <v/>
      </c>
      <c r="R183" s="195" t="str">
        <f t="shared" si="22"/>
        <v/>
      </c>
      <c r="S183" s="90" t="str">
        <f t="shared" si="23"/>
        <v/>
      </c>
      <c r="T183" s="663" t="str">
        <f t="shared" si="24"/>
        <v/>
      </c>
      <c r="U183" s="94" t="str">
        <f t="shared" si="27"/>
        <v/>
      </c>
      <c r="V183" s="95" t="str">
        <f t="shared" si="28"/>
        <v/>
      </c>
      <c r="W183" s="664" t="b">
        <f t="shared" si="25"/>
        <v>0</v>
      </c>
      <c r="X183" s="103" t="b">
        <f t="shared" si="26"/>
        <v>0</v>
      </c>
      <c r="Y183" s="224">
        <f t="shared" si="29"/>
        <v>1</v>
      </c>
      <c r="Z183" s="112">
        <f>IF(AND(B183&lt;&gt;"",I183&gt;=an_initial-3),VLOOKUP(Y183,Coef!$E$2:$F$17,2,FALSE),IF(AB183=TRUE,0,Z182))</f>
        <v>0</v>
      </c>
      <c r="AA183" s="643">
        <f>IF(B183&lt;&gt;"",VLOOKUP(Y183,Coef!$E$2:$F$17,2,FALSE),AA182)</f>
        <v>0</v>
      </c>
      <c r="AB183" s="669" t="b">
        <f t="shared" si="30"/>
        <v>0</v>
      </c>
    </row>
    <row r="184" spans="1:28" x14ac:dyDescent="0.25">
      <c r="A184" s="223"/>
      <c r="B184" s="764"/>
      <c r="C184" s="739"/>
      <c r="D184" s="692"/>
      <c r="E184" s="689"/>
      <c r="F184" s="730"/>
      <c r="G184" s="739"/>
      <c r="H184" s="724"/>
      <c r="I184" s="696"/>
      <c r="J184" s="708"/>
      <c r="K184" s="733"/>
      <c r="L184" s="743"/>
      <c r="M184" s="733"/>
      <c r="N184" s="743"/>
      <c r="O184" s="704"/>
      <c r="P184" s="715"/>
      <c r="Q184" s="194" t="str">
        <f t="shared" si="21"/>
        <v/>
      </c>
      <c r="R184" s="195" t="str">
        <f t="shared" si="22"/>
        <v/>
      </c>
      <c r="S184" s="90" t="str">
        <f t="shared" si="23"/>
        <v/>
      </c>
      <c r="T184" s="663" t="str">
        <f t="shared" si="24"/>
        <v/>
      </c>
      <c r="U184" s="94" t="str">
        <f t="shared" si="27"/>
        <v/>
      </c>
      <c r="V184" s="95" t="str">
        <f t="shared" si="28"/>
        <v/>
      </c>
      <c r="W184" s="664" t="b">
        <f t="shared" si="25"/>
        <v>0</v>
      </c>
      <c r="X184" s="103" t="b">
        <f t="shared" si="26"/>
        <v>0</v>
      </c>
      <c r="Y184" s="224">
        <f t="shared" si="29"/>
        <v>1</v>
      </c>
      <c r="Z184" s="112">
        <f>IF(AND(B184&lt;&gt;"",I184&gt;=an_initial-3),VLOOKUP(Y184,Coef!$E$2:$F$17,2,FALSE),IF(AB184=TRUE,0,Z183))</f>
        <v>0</v>
      </c>
      <c r="AA184" s="643">
        <f>IF(B184&lt;&gt;"",VLOOKUP(Y184,Coef!$E$2:$F$17,2,FALSE),AA183)</f>
        <v>0</v>
      </c>
      <c r="AB184" s="669" t="b">
        <f t="shared" si="30"/>
        <v>0</v>
      </c>
    </row>
    <row r="185" spans="1:28" x14ac:dyDescent="0.25">
      <c r="A185" s="223"/>
      <c r="B185" s="764"/>
      <c r="C185" s="739"/>
      <c r="D185" s="692"/>
      <c r="E185" s="689"/>
      <c r="F185" s="730"/>
      <c r="G185" s="739"/>
      <c r="H185" s="724"/>
      <c r="I185" s="696"/>
      <c r="J185" s="708"/>
      <c r="K185" s="733"/>
      <c r="L185" s="743"/>
      <c r="M185" s="733"/>
      <c r="N185" s="743"/>
      <c r="O185" s="704"/>
      <c r="P185" s="715"/>
      <c r="Q185" s="194" t="str">
        <f t="shared" si="21"/>
        <v/>
      </c>
      <c r="R185" s="195" t="str">
        <f t="shared" si="22"/>
        <v/>
      </c>
      <c r="S185" s="90" t="str">
        <f t="shared" si="23"/>
        <v/>
      </c>
      <c r="T185" s="663" t="str">
        <f t="shared" si="24"/>
        <v/>
      </c>
      <c r="U185" s="94" t="str">
        <f t="shared" si="27"/>
        <v/>
      </c>
      <c r="V185" s="95" t="str">
        <f t="shared" si="28"/>
        <v/>
      </c>
      <c r="W185" s="664" t="b">
        <f t="shared" si="25"/>
        <v>0</v>
      </c>
      <c r="X185" s="103" t="b">
        <f t="shared" si="26"/>
        <v>0</v>
      </c>
      <c r="Y185" s="224">
        <f t="shared" si="29"/>
        <v>1</v>
      </c>
      <c r="Z185" s="112">
        <f>IF(AND(B185&lt;&gt;"",I185&gt;=an_initial-3),VLOOKUP(Y185,Coef!$E$2:$F$17,2,FALSE),IF(AB185=TRUE,0,Z184))</f>
        <v>0</v>
      </c>
      <c r="AA185" s="643">
        <f>IF(B185&lt;&gt;"",VLOOKUP(Y185,Coef!$E$2:$F$17,2,FALSE),AA184)</f>
        <v>0</v>
      </c>
      <c r="AB185" s="669" t="b">
        <f t="shared" si="30"/>
        <v>0</v>
      </c>
    </row>
    <row r="186" spans="1:28" x14ac:dyDescent="0.25">
      <c r="A186" s="223"/>
      <c r="B186" s="764"/>
      <c r="C186" s="739"/>
      <c r="D186" s="692"/>
      <c r="E186" s="689"/>
      <c r="F186" s="730"/>
      <c r="G186" s="739"/>
      <c r="H186" s="724"/>
      <c r="I186" s="696"/>
      <c r="J186" s="708"/>
      <c r="K186" s="733"/>
      <c r="L186" s="743"/>
      <c r="M186" s="733"/>
      <c r="N186" s="743"/>
      <c r="O186" s="704"/>
      <c r="P186" s="715"/>
      <c r="Q186" s="194" t="str">
        <f t="shared" si="21"/>
        <v/>
      </c>
      <c r="R186" s="195" t="str">
        <f t="shared" si="22"/>
        <v/>
      </c>
      <c r="S186" s="90" t="str">
        <f t="shared" si="23"/>
        <v/>
      </c>
      <c r="T186" s="663" t="str">
        <f t="shared" si="24"/>
        <v/>
      </c>
      <c r="U186" s="94" t="str">
        <f t="shared" si="27"/>
        <v/>
      </c>
      <c r="V186" s="95" t="str">
        <f t="shared" si="28"/>
        <v/>
      </c>
      <c r="W186" s="664" t="b">
        <f t="shared" si="25"/>
        <v>0</v>
      </c>
      <c r="X186" s="103" t="b">
        <f t="shared" si="26"/>
        <v>0</v>
      </c>
      <c r="Y186" s="224">
        <f t="shared" si="29"/>
        <v>1</v>
      </c>
      <c r="Z186" s="112">
        <f>IF(AND(B186&lt;&gt;"",I186&gt;=an_initial-3),VLOOKUP(Y186,Coef!$E$2:$F$17,2,FALSE),IF(AB186=TRUE,0,Z185))</f>
        <v>0</v>
      </c>
      <c r="AA186" s="643">
        <f>IF(B186&lt;&gt;"",VLOOKUP(Y186,Coef!$E$2:$F$17,2,FALSE),AA185)</f>
        <v>0</v>
      </c>
      <c r="AB186" s="669" t="b">
        <f t="shared" si="30"/>
        <v>0</v>
      </c>
    </row>
    <row r="187" spans="1:28" x14ac:dyDescent="0.25">
      <c r="A187" s="223"/>
      <c r="B187" s="764"/>
      <c r="C187" s="739"/>
      <c r="D187" s="692"/>
      <c r="E187" s="689"/>
      <c r="F187" s="730"/>
      <c r="G187" s="739"/>
      <c r="H187" s="724"/>
      <c r="I187" s="696"/>
      <c r="J187" s="708"/>
      <c r="K187" s="733"/>
      <c r="L187" s="743"/>
      <c r="M187" s="733"/>
      <c r="N187" s="743"/>
      <c r="O187" s="704"/>
      <c r="P187" s="715"/>
      <c r="Q187" s="194" t="str">
        <f t="shared" si="21"/>
        <v/>
      </c>
      <c r="R187" s="195" t="str">
        <f t="shared" si="22"/>
        <v/>
      </c>
      <c r="S187" s="90" t="str">
        <f t="shared" si="23"/>
        <v/>
      </c>
      <c r="T187" s="663" t="str">
        <f t="shared" si="24"/>
        <v/>
      </c>
      <c r="U187" s="94" t="str">
        <f t="shared" si="27"/>
        <v/>
      </c>
      <c r="V187" s="95" t="str">
        <f t="shared" si="28"/>
        <v/>
      </c>
      <c r="W187" s="664" t="b">
        <f t="shared" si="25"/>
        <v>0</v>
      </c>
      <c r="X187" s="103" t="b">
        <f t="shared" si="26"/>
        <v>0</v>
      </c>
      <c r="Y187" s="224">
        <f t="shared" si="29"/>
        <v>1</v>
      </c>
      <c r="Z187" s="112">
        <f>IF(AND(B187&lt;&gt;"",I187&gt;=an_initial-3),VLOOKUP(Y187,Coef!$E$2:$F$17,2,FALSE),IF(AB187=TRUE,0,Z186))</f>
        <v>0</v>
      </c>
      <c r="AA187" s="643">
        <f>IF(B187&lt;&gt;"",VLOOKUP(Y187,Coef!$E$2:$F$17,2,FALSE),AA186)</f>
        <v>0</v>
      </c>
      <c r="AB187" s="669" t="b">
        <f t="shared" si="30"/>
        <v>0</v>
      </c>
    </row>
    <row r="188" spans="1:28" x14ac:dyDescent="0.25">
      <c r="A188" s="223"/>
      <c r="B188" s="764"/>
      <c r="C188" s="739"/>
      <c r="D188" s="692"/>
      <c r="E188" s="689"/>
      <c r="F188" s="730"/>
      <c r="G188" s="739"/>
      <c r="H188" s="724"/>
      <c r="I188" s="696"/>
      <c r="J188" s="708"/>
      <c r="K188" s="733"/>
      <c r="L188" s="743"/>
      <c r="M188" s="733"/>
      <c r="N188" s="743"/>
      <c r="O188" s="704"/>
      <c r="P188" s="715"/>
      <c r="Q188" s="194" t="str">
        <f t="shared" si="21"/>
        <v/>
      </c>
      <c r="R188" s="195" t="str">
        <f t="shared" si="22"/>
        <v/>
      </c>
      <c r="S188" s="90" t="str">
        <f t="shared" si="23"/>
        <v/>
      </c>
      <c r="T188" s="663" t="str">
        <f t="shared" si="24"/>
        <v/>
      </c>
      <c r="U188" s="94" t="str">
        <f t="shared" si="27"/>
        <v/>
      </c>
      <c r="V188" s="95" t="str">
        <f t="shared" si="28"/>
        <v/>
      </c>
      <c r="W188" s="664" t="b">
        <f t="shared" si="25"/>
        <v>0</v>
      </c>
      <c r="X188" s="103" t="b">
        <f t="shared" si="26"/>
        <v>0</v>
      </c>
      <c r="Y188" s="224">
        <f t="shared" si="29"/>
        <v>1</v>
      </c>
      <c r="Z188" s="112">
        <f>IF(AND(B188&lt;&gt;"",I188&gt;=an_initial-3),VLOOKUP(Y188,Coef!$E$2:$F$17,2,FALSE),IF(AB188=TRUE,0,Z187))</f>
        <v>0</v>
      </c>
      <c r="AA188" s="643">
        <f>IF(B188&lt;&gt;"",VLOOKUP(Y188,Coef!$E$2:$F$17,2,FALSE),AA187)</f>
        <v>0</v>
      </c>
      <c r="AB188" s="669" t="b">
        <f t="shared" si="30"/>
        <v>0</v>
      </c>
    </row>
    <row r="189" spans="1:28" x14ac:dyDescent="0.25">
      <c r="A189" s="223"/>
      <c r="B189" s="764"/>
      <c r="C189" s="739"/>
      <c r="D189" s="692"/>
      <c r="E189" s="689"/>
      <c r="F189" s="730"/>
      <c r="G189" s="739"/>
      <c r="H189" s="724"/>
      <c r="I189" s="696"/>
      <c r="J189" s="708"/>
      <c r="K189" s="733"/>
      <c r="L189" s="743"/>
      <c r="M189" s="733"/>
      <c r="N189" s="743"/>
      <c r="O189" s="704"/>
      <c r="P189" s="715"/>
      <c r="Q189" s="194" t="str">
        <f t="shared" si="21"/>
        <v/>
      </c>
      <c r="R189" s="195" t="str">
        <f t="shared" si="22"/>
        <v/>
      </c>
      <c r="S189" s="90" t="str">
        <f t="shared" si="23"/>
        <v/>
      </c>
      <c r="T189" s="663" t="str">
        <f t="shared" si="24"/>
        <v/>
      </c>
      <c r="U189" s="94" t="str">
        <f t="shared" si="27"/>
        <v/>
      </c>
      <c r="V189" s="95" t="str">
        <f t="shared" si="28"/>
        <v/>
      </c>
      <c r="W189" s="664" t="b">
        <f t="shared" si="25"/>
        <v>0</v>
      </c>
      <c r="X189" s="103" t="b">
        <f t="shared" si="26"/>
        <v>0</v>
      </c>
      <c r="Y189" s="224">
        <f t="shared" si="29"/>
        <v>1</v>
      </c>
      <c r="Z189" s="112">
        <f>IF(AND(B189&lt;&gt;"",I189&gt;=an_initial-3),VLOOKUP(Y189,Coef!$E$2:$F$17,2,FALSE),IF(AB189=TRUE,0,Z188))</f>
        <v>0</v>
      </c>
      <c r="AA189" s="643">
        <f>IF(B189&lt;&gt;"",VLOOKUP(Y189,Coef!$E$2:$F$17,2,FALSE),AA188)</f>
        <v>0</v>
      </c>
      <c r="AB189" s="669" t="b">
        <f t="shared" si="30"/>
        <v>0</v>
      </c>
    </row>
    <row r="190" spans="1:28" x14ac:dyDescent="0.25">
      <c r="A190" s="223"/>
      <c r="B190" s="764"/>
      <c r="C190" s="739"/>
      <c r="D190" s="692"/>
      <c r="E190" s="689"/>
      <c r="F190" s="730"/>
      <c r="G190" s="739"/>
      <c r="H190" s="724"/>
      <c r="I190" s="696"/>
      <c r="J190" s="708"/>
      <c r="K190" s="733"/>
      <c r="L190" s="743"/>
      <c r="M190" s="733"/>
      <c r="N190" s="743"/>
      <c r="O190" s="704"/>
      <c r="P190" s="715"/>
      <c r="Q190" s="194" t="str">
        <f t="shared" si="21"/>
        <v/>
      </c>
      <c r="R190" s="195" t="str">
        <f t="shared" si="22"/>
        <v/>
      </c>
      <c r="S190" s="90" t="str">
        <f t="shared" si="23"/>
        <v/>
      </c>
      <c r="T190" s="663" t="str">
        <f t="shared" si="24"/>
        <v/>
      </c>
      <c r="U190" s="94" t="str">
        <f t="shared" si="27"/>
        <v/>
      </c>
      <c r="V190" s="95" t="str">
        <f t="shared" si="28"/>
        <v/>
      </c>
      <c r="W190" s="664" t="b">
        <f t="shared" si="25"/>
        <v>0</v>
      </c>
      <c r="X190" s="103" t="b">
        <f t="shared" si="26"/>
        <v>0</v>
      </c>
      <c r="Y190" s="224">
        <f t="shared" si="29"/>
        <v>1</v>
      </c>
      <c r="Z190" s="112">
        <f>IF(AND(B190&lt;&gt;"",I190&gt;=an_initial-3),VLOOKUP(Y190,Coef!$E$2:$F$17,2,FALSE),IF(AB190=TRUE,0,Z189))</f>
        <v>0</v>
      </c>
      <c r="AA190" s="643">
        <f>IF(B190&lt;&gt;"",VLOOKUP(Y190,Coef!$E$2:$F$17,2,FALSE),AA189)</f>
        <v>0</v>
      </c>
      <c r="AB190" s="669" t="b">
        <f t="shared" si="30"/>
        <v>0</v>
      </c>
    </row>
    <row r="191" spans="1:28" x14ac:dyDescent="0.25">
      <c r="A191" s="223"/>
      <c r="B191" s="764"/>
      <c r="C191" s="739"/>
      <c r="D191" s="692"/>
      <c r="E191" s="689"/>
      <c r="F191" s="730"/>
      <c r="G191" s="739"/>
      <c r="H191" s="724"/>
      <c r="I191" s="696"/>
      <c r="J191" s="708"/>
      <c r="K191" s="733"/>
      <c r="L191" s="743"/>
      <c r="M191" s="733"/>
      <c r="N191" s="743"/>
      <c r="O191" s="704"/>
      <c r="P191" s="715"/>
      <c r="Q191" s="194" t="str">
        <f t="shared" si="21"/>
        <v/>
      </c>
      <c r="R191" s="195" t="str">
        <f t="shared" si="22"/>
        <v/>
      </c>
      <c r="S191" s="90" t="str">
        <f t="shared" si="23"/>
        <v/>
      </c>
      <c r="T191" s="663" t="str">
        <f t="shared" si="24"/>
        <v/>
      </c>
      <c r="U191" s="94" t="str">
        <f t="shared" si="27"/>
        <v/>
      </c>
      <c r="V191" s="95" t="str">
        <f t="shared" si="28"/>
        <v/>
      </c>
      <c r="W191" s="664" t="b">
        <f t="shared" si="25"/>
        <v>0</v>
      </c>
      <c r="X191" s="103" t="b">
        <f t="shared" si="26"/>
        <v>0</v>
      </c>
      <c r="Y191" s="224">
        <f t="shared" si="29"/>
        <v>1</v>
      </c>
      <c r="Z191" s="112">
        <f>IF(AND(B191&lt;&gt;"",I191&gt;=an_initial-3),VLOOKUP(Y191,Coef!$E$2:$F$17,2,FALSE),IF(AB191=TRUE,0,Z190))</f>
        <v>0</v>
      </c>
      <c r="AA191" s="643">
        <f>IF(B191&lt;&gt;"",VLOOKUP(Y191,Coef!$E$2:$F$17,2,FALSE),AA190)</f>
        <v>0</v>
      </c>
      <c r="AB191" s="669" t="b">
        <f t="shared" si="30"/>
        <v>0</v>
      </c>
    </row>
    <row r="192" spans="1:28" x14ac:dyDescent="0.25">
      <c r="A192" s="223"/>
      <c r="B192" s="764"/>
      <c r="C192" s="739"/>
      <c r="D192" s="692"/>
      <c r="E192" s="689"/>
      <c r="F192" s="730"/>
      <c r="G192" s="739"/>
      <c r="H192" s="724"/>
      <c r="I192" s="696"/>
      <c r="J192" s="708"/>
      <c r="K192" s="733"/>
      <c r="L192" s="743"/>
      <c r="M192" s="733"/>
      <c r="N192" s="743"/>
      <c r="O192" s="704"/>
      <c r="P192" s="715"/>
      <c r="Q192" s="194" t="str">
        <f t="shared" si="21"/>
        <v/>
      </c>
      <c r="R192" s="195" t="str">
        <f t="shared" si="22"/>
        <v/>
      </c>
      <c r="S192" s="90" t="str">
        <f t="shared" si="23"/>
        <v/>
      </c>
      <c r="T192" s="663" t="str">
        <f t="shared" si="24"/>
        <v/>
      </c>
      <c r="U192" s="94" t="str">
        <f t="shared" si="27"/>
        <v/>
      </c>
      <c r="V192" s="95" t="str">
        <f t="shared" si="28"/>
        <v/>
      </c>
      <c r="W192" s="664" t="b">
        <f t="shared" si="25"/>
        <v>0</v>
      </c>
      <c r="X192" s="103" t="b">
        <f t="shared" si="26"/>
        <v>0</v>
      </c>
      <c r="Y192" s="224">
        <f t="shared" si="29"/>
        <v>1</v>
      </c>
      <c r="Z192" s="112">
        <f>IF(AND(B192&lt;&gt;"",I192&gt;=an_initial-3),VLOOKUP(Y192,Coef!$E$2:$F$17,2,FALSE),IF(AB192=TRUE,0,Z191))</f>
        <v>0</v>
      </c>
      <c r="AA192" s="643">
        <f>IF(B192&lt;&gt;"",VLOOKUP(Y192,Coef!$E$2:$F$17,2,FALSE),AA191)</f>
        <v>0</v>
      </c>
      <c r="AB192" s="669" t="b">
        <f t="shared" si="30"/>
        <v>0</v>
      </c>
    </row>
    <row r="193" spans="1:28" x14ac:dyDescent="0.25">
      <c r="A193" s="223"/>
      <c r="B193" s="764"/>
      <c r="C193" s="739"/>
      <c r="D193" s="692"/>
      <c r="E193" s="689"/>
      <c r="F193" s="730"/>
      <c r="G193" s="739"/>
      <c r="H193" s="724"/>
      <c r="I193" s="696"/>
      <c r="J193" s="708"/>
      <c r="K193" s="733"/>
      <c r="L193" s="743"/>
      <c r="M193" s="733"/>
      <c r="N193" s="743"/>
      <c r="O193" s="704"/>
      <c r="P193" s="715"/>
      <c r="Q193" s="194" t="str">
        <f t="shared" si="21"/>
        <v/>
      </c>
      <c r="R193" s="195" t="str">
        <f t="shared" si="22"/>
        <v/>
      </c>
      <c r="S193" s="90" t="str">
        <f t="shared" si="23"/>
        <v/>
      </c>
      <c r="T193" s="663" t="str">
        <f t="shared" si="24"/>
        <v/>
      </c>
      <c r="U193" s="94" t="str">
        <f t="shared" si="27"/>
        <v/>
      </c>
      <c r="V193" s="95" t="str">
        <f t="shared" si="28"/>
        <v/>
      </c>
      <c r="W193" s="664" t="b">
        <f t="shared" si="25"/>
        <v>0</v>
      </c>
      <c r="X193" s="103" t="b">
        <f t="shared" si="26"/>
        <v>0</v>
      </c>
      <c r="Y193" s="224">
        <f t="shared" si="29"/>
        <v>1</v>
      </c>
      <c r="Z193" s="112">
        <f>IF(AND(B193&lt;&gt;"",I193&gt;=an_initial-3),VLOOKUP(Y193,Coef!$E$2:$F$17,2,FALSE),IF(AB193=TRUE,0,Z192))</f>
        <v>0</v>
      </c>
      <c r="AA193" s="643">
        <f>IF(B193&lt;&gt;"",VLOOKUP(Y193,Coef!$E$2:$F$17,2,FALSE),AA192)</f>
        <v>0</v>
      </c>
      <c r="AB193" s="669" t="b">
        <f t="shared" si="30"/>
        <v>0</v>
      </c>
    </row>
    <row r="194" spans="1:28" x14ac:dyDescent="0.25">
      <c r="A194" s="223"/>
      <c r="B194" s="764"/>
      <c r="C194" s="739"/>
      <c r="D194" s="692"/>
      <c r="E194" s="689"/>
      <c r="F194" s="730"/>
      <c r="G194" s="739"/>
      <c r="H194" s="724"/>
      <c r="I194" s="696"/>
      <c r="J194" s="708"/>
      <c r="K194" s="733"/>
      <c r="L194" s="743"/>
      <c r="M194" s="733"/>
      <c r="N194" s="743"/>
      <c r="O194" s="704"/>
      <c r="P194" s="715"/>
      <c r="Q194" s="194" t="str">
        <f t="shared" si="21"/>
        <v/>
      </c>
      <c r="R194" s="195" t="str">
        <f t="shared" si="22"/>
        <v/>
      </c>
      <c r="S194" s="90" t="str">
        <f t="shared" si="23"/>
        <v/>
      </c>
      <c r="T194" s="663" t="str">
        <f t="shared" si="24"/>
        <v/>
      </c>
      <c r="U194" s="94" t="str">
        <f t="shared" si="27"/>
        <v/>
      </c>
      <c r="V194" s="95" t="str">
        <f t="shared" si="28"/>
        <v/>
      </c>
      <c r="W194" s="664" t="b">
        <f t="shared" si="25"/>
        <v>0</v>
      </c>
      <c r="X194" s="103" t="b">
        <f t="shared" si="26"/>
        <v>0</v>
      </c>
      <c r="Y194" s="224">
        <f t="shared" si="29"/>
        <v>1</v>
      </c>
      <c r="Z194" s="112">
        <f>IF(AND(B194&lt;&gt;"",I194&gt;=an_initial-3),VLOOKUP(Y194,Coef!$E$2:$F$17,2,FALSE),IF(AB194=TRUE,0,Z193))</f>
        <v>0</v>
      </c>
      <c r="AA194" s="643">
        <f>IF(B194&lt;&gt;"",VLOOKUP(Y194,Coef!$E$2:$F$17,2,FALSE),AA193)</f>
        <v>0</v>
      </c>
      <c r="AB194" s="669" t="b">
        <f t="shared" si="30"/>
        <v>0</v>
      </c>
    </row>
    <row r="195" spans="1:28" x14ac:dyDescent="0.25">
      <c r="A195" s="223"/>
      <c r="B195" s="764"/>
      <c r="C195" s="739"/>
      <c r="D195" s="692"/>
      <c r="E195" s="689"/>
      <c r="F195" s="730"/>
      <c r="G195" s="739"/>
      <c r="H195" s="724"/>
      <c r="I195" s="696"/>
      <c r="J195" s="708"/>
      <c r="K195" s="733"/>
      <c r="L195" s="743"/>
      <c r="M195" s="733"/>
      <c r="N195" s="743"/>
      <c r="O195" s="704"/>
      <c r="P195" s="715"/>
      <c r="Q195" s="194" t="str">
        <f t="shared" si="21"/>
        <v/>
      </c>
      <c r="R195" s="195" t="str">
        <f t="shared" si="22"/>
        <v/>
      </c>
      <c r="S195" s="90" t="str">
        <f t="shared" si="23"/>
        <v/>
      </c>
      <c r="T195" s="663" t="str">
        <f t="shared" si="24"/>
        <v/>
      </c>
      <c r="U195" s="94" t="str">
        <f t="shared" si="27"/>
        <v/>
      </c>
      <c r="V195" s="95" t="str">
        <f t="shared" si="28"/>
        <v/>
      </c>
      <c r="W195" s="664" t="b">
        <f t="shared" si="25"/>
        <v>0</v>
      </c>
      <c r="X195" s="103" t="b">
        <f t="shared" si="26"/>
        <v>0</v>
      </c>
      <c r="Y195" s="224">
        <f t="shared" si="29"/>
        <v>1</v>
      </c>
      <c r="Z195" s="112">
        <f>IF(AND(B195&lt;&gt;"",I195&gt;=an_initial-3),VLOOKUP(Y195,Coef!$E$2:$F$17,2,FALSE),IF(AB195=TRUE,0,Z194))</f>
        <v>0</v>
      </c>
      <c r="AA195" s="643">
        <f>IF(B195&lt;&gt;"",VLOOKUP(Y195,Coef!$E$2:$F$17,2,FALSE),AA194)</f>
        <v>0</v>
      </c>
      <c r="AB195" s="669" t="b">
        <f t="shared" si="30"/>
        <v>0</v>
      </c>
    </row>
    <row r="196" spans="1:28" x14ac:dyDescent="0.25">
      <c r="A196" s="223"/>
      <c r="B196" s="764"/>
      <c r="C196" s="739"/>
      <c r="D196" s="692"/>
      <c r="E196" s="689"/>
      <c r="F196" s="730"/>
      <c r="G196" s="739"/>
      <c r="H196" s="724"/>
      <c r="I196" s="696"/>
      <c r="J196" s="708"/>
      <c r="K196" s="733"/>
      <c r="L196" s="743"/>
      <c r="M196" s="733"/>
      <c r="N196" s="743"/>
      <c r="O196" s="704"/>
      <c r="P196" s="715"/>
      <c r="Q196" s="194" t="str">
        <f t="shared" si="21"/>
        <v/>
      </c>
      <c r="R196" s="195" t="str">
        <f t="shared" si="22"/>
        <v/>
      </c>
      <c r="S196" s="90" t="str">
        <f t="shared" si="23"/>
        <v/>
      </c>
      <c r="T196" s="663" t="str">
        <f t="shared" si="24"/>
        <v/>
      </c>
      <c r="U196" s="94" t="str">
        <f t="shared" si="27"/>
        <v/>
      </c>
      <c r="V196" s="95" t="str">
        <f t="shared" si="28"/>
        <v/>
      </c>
      <c r="W196" s="664" t="b">
        <f t="shared" si="25"/>
        <v>0</v>
      </c>
      <c r="X196" s="103" t="b">
        <f t="shared" si="26"/>
        <v>0</v>
      </c>
      <c r="Y196" s="224">
        <f t="shared" si="29"/>
        <v>1</v>
      </c>
      <c r="Z196" s="112">
        <f>IF(AND(B196&lt;&gt;"",I196&gt;=an_initial-3),VLOOKUP(Y196,Coef!$E$2:$F$17,2,FALSE),IF(AB196=TRUE,0,Z195))</f>
        <v>0</v>
      </c>
      <c r="AA196" s="643">
        <f>IF(B196&lt;&gt;"",VLOOKUP(Y196,Coef!$E$2:$F$17,2,FALSE),AA195)</f>
        <v>0</v>
      </c>
      <c r="AB196" s="669" t="b">
        <f t="shared" si="30"/>
        <v>0</v>
      </c>
    </row>
    <row r="197" spans="1:28" x14ac:dyDescent="0.25">
      <c r="A197" s="223"/>
      <c r="B197" s="764"/>
      <c r="C197" s="739"/>
      <c r="D197" s="692"/>
      <c r="E197" s="689"/>
      <c r="F197" s="730"/>
      <c r="G197" s="739"/>
      <c r="H197" s="724"/>
      <c r="I197" s="696"/>
      <c r="J197" s="708"/>
      <c r="K197" s="733"/>
      <c r="L197" s="743"/>
      <c r="M197" s="733"/>
      <c r="N197" s="743"/>
      <c r="O197" s="704"/>
      <c r="P197" s="715"/>
      <c r="Q197" s="194" t="str">
        <f t="shared" si="21"/>
        <v/>
      </c>
      <c r="R197" s="195" t="str">
        <f t="shared" si="22"/>
        <v/>
      </c>
      <c r="S197" s="90" t="str">
        <f t="shared" si="23"/>
        <v/>
      </c>
      <c r="T197" s="663" t="str">
        <f t="shared" si="24"/>
        <v/>
      </c>
      <c r="U197" s="94" t="str">
        <f t="shared" si="27"/>
        <v/>
      </c>
      <c r="V197" s="95" t="str">
        <f t="shared" si="28"/>
        <v/>
      </c>
      <c r="W197" s="664" t="b">
        <f t="shared" si="25"/>
        <v>0</v>
      </c>
      <c r="X197" s="103" t="b">
        <f t="shared" si="26"/>
        <v>0</v>
      </c>
      <c r="Y197" s="224">
        <f t="shared" si="29"/>
        <v>1</v>
      </c>
      <c r="Z197" s="112">
        <f>IF(AND(B197&lt;&gt;"",I197&gt;=an_initial-3),VLOOKUP(Y197,Coef!$E$2:$F$17,2,FALSE),IF(AB197=TRUE,0,Z196))</f>
        <v>0</v>
      </c>
      <c r="AA197" s="643">
        <f>IF(B197&lt;&gt;"",VLOOKUP(Y197,Coef!$E$2:$F$17,2,FALSE),AA196)</f>
        <v>0</v>
      </c>
      <c r="AB197" s="669" t="b">
        <f t="shared" si="30"/>
        <v>0</v>
      </c>
    </row>
    <row r="198" spans="1:28" x14ac:dyDescent="0.25">
      <c r="A198" s="223"/>
      <c r="B198" s="764"/>
      <c r="C198" s="739"/>
      <c r="D198" s="692"/>
      <c r="E198" s="689"/>
      <c r="F198" s="730"/>
      <c r="G198" s="739"/>
      <c r="H198" s="724"/>
      <c r="I198" s="696"/>
      <c r="J198" s="708"/>
      <c r="K198" s="733"/>
      <c r="L198" s="743"/>
      <c r="M198" s="733"/>
      <c r="N198" s="743"/>
      <c r="O198" s="704"/>
      <c r="P198" s="715"/>
      <c r="Q198" s="194" t="str">
        <f t="shared" si="21"/>
        <v/>
      </c>
      <c r="R198" s="195" t="str">
        <f t="shared" si="22"/>
        <v/>
      </c>
      <c r="S198" s="90" t="str">
        <f t="shared" si="23"/>
        <v/>
      </c>
      <c r="T198" s="663" t="str">
        <f t="shared" si="24"/>
        <v/>
      </c>
      <c r="U198" s="94" t="str">
        <f t="shared" si="27"/>
        <v/>
      </c>
      <c r="V198" s="95" t="str">
        <f t="shared" si="28"/>
        <v/>
      </c>
      <c r="W198" s="664" t="b">
        <f t="shared" si="25"/>
        <v>0</v>
      </c>
      <c r="X198" s="103" t="b">
        <f t="shared" si="26"/>
        <v>0</v>
      </c>
      <c r="Y198" s="224">
        <f t="shared" si="29"/>
        <v>1</v>
      </c>
      <c r="Z198" s="112">
        <f>IF(AND(B198&lt;&gt;"",I198&gt;=an_initial-3),VLOOKUP(Y198,Coef!$E$2:$F$17,2,FALSE),IF(AB198=TRUE,0,Z197))</f>
        <v>0</v>
      </c>
      <c r="AA198" s="643">
        <f>IF(B198&lt;&gt;"",VLOOKUP(Y198,Coef!$E$2:$F$17,2,FALSE),AA197)</f>
        <v>0</v>
      </c>
      <c r="AB198" s="669" t="b">
        <f t="shared" si="30"/>
        <v>0</v>
      </c>
    </row>
    <row r="199" spans="1:28" x14ac:dyDescent="0.25">
      <c r="A199" s="223"/>
      <c r="B199" s="764"/>
      <c r="C199" s="739"/>
      <c r="D199" s="692"/>
      <c r="E199" s="689"/>
      <c r="F199" s="730"/>
      <c r="G199" s="739"/>
      <c r="H199" s="724"/>
      <c r="I199" s="696"/>
      <c r="J199" s="708"/>
      <c r="K199" s="733"/>
      <c r="L199" s="743"/>
      <c r="M199" s="733"/>
      <c r="N199" s="743"/>
      <c r="O199" s="704"/>
      <c r="P199" s="715"/>
      <c r="Q199" s="194" t="str">
        <f t="shared" si="21"/>
        <v/>
      </c>
      <c r="R199" s="195" t="str">
        <f t="shared" si="22"/>
        <v/>
      </c>
      <c r="S199" s="90" t="str">
        <f t="shared" si="23"/>
        <v/>
      </c>
      <c r="T199" s="663" t="str">
        <f t="shared" si="24"/>
        <v/>
      </c>
      <c r="U199" s="94" t="str">
        <f t="shared" si="27"/>
        <v/>
      </c>
      <c r="V199" s="95" t="str">
        <f t="shared" si="28"/>
        <v/>
      </c>
      <c r="W199" s="664" t="b">
        <f t="shared" si="25"/>
        <v>0</v>
      </c>
      <c r="X199" s="103" t="b">
        <f t="shared" si="26"/>
        <v>0</v>
      </c>
      <c r="Y199" s="224">
        <f t="shared" si="29"/>
        <v>1</v>
      </c>
      <c r="Z199" s="112">
        <f>IF(AND(B199&lt;&gt;"",I199&gt;=an_initial-3),VLOOKUP(Y199,Coef!$E$2:$F$17,2,FALSE),IF(AB199=TRUE,0,Z198))</f>
        <v>0</v>
      </c>
      <c r="AA199" s="643">
        <f>IF(B199&lt;&gt;"",VLOOKUP(Y199,Coef!$E$2:$F$17,2,FALSE),AA198)</f>
        <v>0</v>
      </c>
      <c r="AB199" s="669" t="b">
        <f t="shared" si="30"/>
        <v>0</v>
      </c>
    </row>
    <row r="200" spans="1:28" x14ac:dyDescent="0.25">
      <c r="A200" s="223"/>
      <c r="B200" s="764"/>
      <c r="C200" s="739"/>
      <c r="D200" s="692"/>
      <c r="E200" s="689"/>
      <c r="F200" s="730"/>
      <c r="G200" s="739"/>
      <c r="H200" s="724"/>
      <c r="I200" s="696"/>
      <c r="J200" s="708"/>
      <c r="K200" s="733"/>
      <c r="L200" s="743"/>
      <c r="M200" s="733"/>
      <c r="N200" s="743"/>
      <c r="O200" s="704"/>
      <c r="P200" s="715"/>
      <c r="Q200" s="194" t="str">
        <f t="shared" si="21"/>
        <v/>
      </c>
      <c r="R200" s="195" t="str">
        <f t="shared" si="22"/>
        <v/>
      </c>
      <c r="S200" s="90" t="str">
        <f t="shared" si="23"/>
        <v/>
      </c>
      <c r="T200" s="663" t="str">
        <f t="shared" si="24"/>
        <v/>
      </c>
      <c r="U200" s="94" t="str">
        <f t="shared" si="27"/>
        <v/>
      </c>
      <c r="V200" s="95" t="str">
        <f t="shared" si="28"/>
        <v/>
      </c>
      <c r="W200" s="664" t="b">
        <f t="shared" si="25"/>
        <v>0</v>
      </c>
      <c r="X200" s="103" t="b">
        <f t="shared" si="26"/>
        <v>0</v>
      </c>
      <c r="Y200" s="224">
        <f t="shared" si="29"/>
        <v>1</v>
      </c>
      <c r="Z200" s="112">
        <f>IF(AND(B200&lt;&gt;"",I200&gt;=an_initial-3),VLOOKUP(Y200,Coef!$E$2:$F$17,2,FALSE),IF(AB200=TRUE,0,Z199))</f>
        <v>0</v>
      </c>
      <c r="AA200" s="643">
        <f>IF(B200&lt;&gt;"",VLOOKUP(Y200,Coef!$E$2:$F$17,2,FALSE),AA199)</f>
        <v>0</v>
      </c>
      <c r="AB200" s="669" t="b">
        <f t="shared" si="30"/>
        <v>0</v>
      </c>
    </row>
    <row r="201" spans="1:28" x14ac:dyDescent="0.25">
      <c r="A201" s="223"/>
      <c r="B201" s="764"/>
      <c r="C201" s="739"/>
      <c r="D201" s="692"/>
      <c r="E201" s="689"/>
      <c r="F201" s="730"/>
      <c r="G201" s="739"/>
      <c r="H201" s="724"/>
      <c r="I201" s="696"/>
      <c r="J201" s="708"/>
      <c r="K201" s="733"/>
      <c r="L201" s="743"/>
      <c r="M201" s="733"/>
      <c r="N201" s="743"/>
      <c r="O201" s="704"/>
      <c r="P201" s="715"/>
      <c r="Q201" s="194" t="str">
        <f t="shared" si="21"/>
        <v/>
      </c>
      <c r="R201" s="195" t="str">
        <f t="shared" si="22"/>
        <v/>
      </c>
      <c r="S201" s="90" t="str">
        <f t="shared" si="23"/>
        <v/>
      </c>
      <c r="T201" s="663" t="str">
        <f t="shared" si="24"/>
        <v/>
      </c>
      <c r="U201" s="94" t="str">
        <f t="shared" si="27"/>
        <v/>
      </c>
      <c r="V201" s="95" t="str">
        <f t="shared" si="28"/>
        <v/>
      </c>
      <c r="W201" s="664" t="b">
        <f t="shared" si="25"/>
        <v>0</v>
      </c>
      <c r="X201" s="103" t="b">
        <f t="shared" si="26"/>
        <v>0</v>
      </c>
      <c r="Y201" s="224">
        <f t="shared" si="29"/>
        <v>1</v>
      </c>
      <c r="Z201" s="112">
        <f>IF(AND(B201&lt;&gt;"",I201&gt;=an_initial-3),VLOOKUP(Y201,Coef!$E$2:$F$17,2,FALSE),IF(AB201=TRUE,0,Z200))</f>
        <v>0</v>
      </c>
      <c r="AA201" s="643">
        <f>IF(B201&lt;&gt;"",VLOOKUP(Y201,Coef!$E$2:$F$17,2,FALSE),AA200)</f>
        <v>0</v>
      </c>
      <c r="AB201" s="669" t="b">
        <f t="shared" si="30"/>
        <v>0</v>
      </c>
    </row>
    <row r="202" spans="1:28" x14ac:dyDescent="0.25">
      <c r="A202" s="223"/>
      <c r="B202" s="764"/>
      <c r="C202" s="739"/>
      <c r="D202" s="692"/>
      <c r="E202" s="689"/>
      <c r="F202" s="730"/>
      <c r="G202" s="739"/>
      <c r="H202" s="724"/>
      <c r="I202" s="696"/>
      <c r="J202" s="708"/>
      <c r="K202" s="733"/>
      <c r="L202" s="743"/>
      <c r="M202" s="733"/>
      <c r="N202" s="743"/>
      <c r="O202" s="704"/>
      <c r="P202" s="715"/>
      <c r="Q202" s="194" t="str">
        <f t="shared" si="21"/>
        <v/>
      </c>
      <c r="R202" s="195" t="str">
        <f t="shared" si="22"/>
        <v/>
      </c>
      <c r="S202" s="90" t="str">
        <f t="shared" si="23"/>
        <v/>
      </c>
      <c r="T202" s="663" t="str">
        <f t="shared" si="24"/>
        <v/>
      </c>
      <c r="U202" s="94" t="str">
        <f t="shared" si="27"/>
        <v/>
      </c>
      <c r="V202" s="95" t="str">
        <f t="shared" si="28"/>
        <v/>
      </c>
      <c r="W202" s="664" t="b">
        <f t="shared" si="25"/>
        <v>0</v>
      </c>
      <c r="X202" s="103" t="b">
        <f t="shared" si="26"/>
        <v>0</v>
      </c>
      <c r="Y202" s="224">
        <f t="shared" si="29"/>
        <v>1</v>
      </c>
      <c r="Z202" s="112">
        <f>IF(AND(B202&lt;&gt;"",I202&gt;=an_initial-3),VLOOKUP(Y202,Coef!$E$2:$F$17,2,FALSE),IF(AB202=TRUE,0,Z201))</f>
        <v>0</v>
      </c>
      <c r="AA202" s="643">
        <f>IF(B202&lt;&gt;"",VLOOKUP(Y202,Coef!$E$2:$F$17,2,FALSE),AA201)</f>
        <v>0</v>
      </c>
      <c r="AB202" s="669" t="b">
        <f t="shared" si="30"/>
        <v>0</v>
      </c>
    </row>
    <row r="203" spans="1:28" x14ac:dyDescent="0.25">
      <c r="A203" s="223"/>
      <c r="B203" s="764"/>
      <c r="C203" s="739"/>
      <c r="D203" s="692"/>
      <c r="E203" s="689"/>
      <c r="F203" s="730"/>
      <c r="G203" s="739"/>
      <c r="H203" s="724"/>
      <c r="I203" s="696"/>
      <c r="J203" s="708"/>
      <c r="K203" s="733"/>
      <c r="L203" s="743"/>
      <c r="M203" s="733"/>
      <c r="N203" s="743"/>
      <c r="O203" s="704"/>
      <c r="P203" s="715"/>
      <c r="Q203" s="194" t="str">
        <f t="shared" si="21"/>
        <v/>
      </c>
      <c r="R203" s="195" t="str">
        <f t="shared" si="22"/>
        <v/>
      </c>
      <c r="S203" s="90" t="str">
        <f t="shared" si="23"/>
        <v/>
      </c>
      <c r="T203" s="663" t="str">
        <f t="shared" si="24"/>
        <v/>
      </c>
      <c r="U203" s="94" t="str">
        <f t="shared" si="27"/>
        <v/>
      </c>
      <c r="V203" s="95" t="str">
        <f t="shared" si="28"/>
        <v/>
      </c>
      <c r="W203" s="664" t="b">
        <f t="shared" si="25"/>
        <v>0</v>
      </c>
      <c r="X203" s="103" t="b">
        <f t="shared" si="26"/>
        <v>0</v>
      </c>
      <c r="Y203" s="224">
        <f t="shared" si="29"/>
        <v>1</v>
      </c>
      <c r="Z203" s="112">
        <f>IF(AND(B203&lt;&gt;"",I203&gt;=an_initial-3),VLOOKUP(Y203,Coef!$E$2:$F$17,2,FALSE),IF(AB203=TRUE,0,Z202))</f>
        <v>0</v>
      </c>
      <c r="AA203" s="643">
        <f>IF(B203&lt;&gt;"",VLOOKUP(Y203,Coef!$E$2:$F$17,2,FALSE),AA202)</f>
        <v>0</v>
      </c>
      <c r="AB203" s="669" t="b">
        <f t="shared" si="30"/>
        <v>0</v>
      </c>
    </row>
    <row r="204" spans="1:28" x14ac:dyDescent="0.25">
      <c r="A204" s="223"/>
      <c r="B204" s="764"/>
      <c r="C204" s="739"/>
      <c r="D204" s="692"/>
      <c r="E204" s="689"/>
      <c r="F204" s="730"/>
      <c r="G204" s="739"/>
      <c r="H204" s="724"/>
      <c r="I204" s="696"/>
      <c r="J204" s="708"/>
      <c r="K204" s="733"/>
      <c r="L204" s="743"/>
      <c r="M204" s="733"/>
      <c r="N204" s="743"/>
      <c r="O204" s="704"/>
      <c r="P204" s="715"/>
      <c r="Q204" s="194" t="str">
        <f t="shared" si="21"/>
        <v/>
      </c>
      <c r="R204" s="195" t="str">
        <f t="shared" si="22"/>
        <v/>
      </c>
      <c r="S204" s="90" t="str">
        <f t="shared" si="23"/>
        <v/>
      </c>
      <c r="T204" s="663" t="str">
        <f t="shared" si="24"/>
        <v/>
      </c>
      <c r="U204" s="94" t="str">
        <f t="shared" si="27"/>
        <v/>
      </c>
      <c r="V204" s="95" t="str">
        <f t="shared" si="28"/>
        <v/>
      </c>
      <c r="W204" s="664" t="b">
        <f t="shared" si="25"/>
        <v>0</v>
      </c>
      <c r="X204" s="103" t="b">
        <f t="shared" si="26"/>
        <v>0</v>
      </c>
      <c r="Y204" s="224">
        <f t="shared" si="29"/>
        <v>1</v>
      </c>
      <c r="Z204" s="112">
        <f>IF(AND(B204&lt;&gt;"",I204&gt;=an_initial-3),VLOOKUP(Y204,Coef!$E$2:$F$17,2,FALSE),IF(AB204=TRUE,0,Z203))</f>
        <v>0</v>
      </c>
      <c r="AA204" s="643">
        <f>IF(B204&lt;&gt;"",VLOOKUP(Y204,Coef!$E$2:$F$17,2,FALSE),AA203)</f>
        <v>0</v>
      </c>
      <c r="AB204" s="669" t="b">
        <f t="shared" si="30"/>
        <v>0</v>
      </c>
    </row>
    <row r="205" spans="1:28" x14ac:dyDescent="0.25">
      <c r="A205" s="223"/>
      <c r="B205" s="764"/>
      <c r="C205" s="739"/>
      <c r="D205" s="692"/>
      <c r="E205" s="689"/>
      <c r="F205" s="730"/>
      <c r="G205" s="739"/>
      <c r="H205" s="724"/>
      <c r="I205" s="696"/>
      <c r="J205" s="708"/>
      <c r="K205" s="733"/>
      <c r="L205" s="743"/>
      <c r="M205" s="733"/>
      <c r="N205" s="743"/>
      <c r="O205" s="704"/>
      <c r="P205" s="715"/>
      <c r="Q205" s="194" t="str">
        <f t="shared" ref="Q205:Q262" si="31">IF(B205&lt;&gt;"","",IF(AND(C205&lt;&gt;"",E205&lt;&gt;"",G205&lt;&gt;"",H205&lt;&gt;"",J205&gt;=an_initial,J205&lt;=an_final,W205=FALSE,X205=FALSE),coef_citari*EDIT_A*Z205*(1+P205),""))</f>
        <v/>
      </c>
      <c r="R205" s="195" t="str">
        <f t="shared" ref="R205:R262" si="32">IF(B205&lt;&gt;"","",IF(AND(C205&lt;&gt;"",E205&lt;&gt;"",G205&lt;&gt;"",H205&lt;&gt;"",J205&lt;=an_final,L205&lt;&gt;"",N205&lt;&gt;"",W205=FALSE,X205=FALSE),coef_citari*EDIT_A*AA205*(1+P205),""))</f>
        <v/>
      </c>
      <c r="S205" s="90" t="str">
        <f t="shared" ref="S205:S262" si="33">IF(OR($B205="",$D205="",$F205="",$I205="",$I205&gt;an_final,$W205=FALSE),"",IF($I205&gt;=an_initial,1,""))</f>
        <v/>
      </c>
      <c r="T205" s="663" t="str">
        <f t="shared" ref="T205:T262" si="34">IF(OR($B205="",$D205="",$F205="",$I205="",$I205&gt;an_final,$W205=FALSE),"",1)</f>
        <v/>
      </c>
      <c r="U205" s="94" t="str">
        <f t="shared" si="27"/>
        <v/>
      </c>
      <c r="V205" s="95" t="str">
        <f t="shared" si="28"/>
        <v/>
      </c>
      <c r="W205" s="664" t="b">
        <f t="shared" ref="W205:W262" si="35">IF(nume_candidat="",FALSE,ISNUMBER(SEARCH(nume_candidat,$B205)))</f>
        <v>0</v>
      </c>
      <c r="X205" s="103" t="b">
        <f t="shared" ref="X205:X262" si="36">IF(nume_candidat="",FALSE,ISNUMBER(SEARCH(nume_candidat,$C205)))</f>
        <v>0</v>
      </c>
      <c r="Y205" s="224">
        <f t="shared" si="29"/>
        <v>1</v>
      </c>
      <c r="Z205" s="112">
        <f>IF(AND(B205&lt;&gt;"",I205&gt;=an_initial-3),VLOOKUP(Y205,Coef!$E$2:$F$17,2,FALSE),IF(AB205=TRUE,0,Z204))</f>
        <v>0</v>
      </c>
      <c r="AA205" s="643">
        <f>IF(B205&lt;&gt;"",VLOOKUP(Y205,Coef!$E$2:$F$17,2,FALSE),AA204)</f>
        <v>0</v>
      </c>
      <c r="AB205" s="669" t="b">
        <f t="shared" si="30"/>
        <v>0</v>
      </c>
    </row>
    <row r="206" spans="1:28" x14ac:dyDescent="0.25">
      <c r="A206" s="223"/>
      <c r="B206" s="764"/>
      <c r="C206" s="739"/>
      <c r="D206" s="692"/>
      <c r="E206" s="689"/>
      <c r="F206" s="730"/>
      <c r="G206" s="739"/>
      <c r="H206" s="724"/>
      <c r="I206" s="696"/>
      <c r="J206" s="708"/>
      <c r="K206" s="733"/>
      <c r="L206" s="743"/>
      <c r="M206" s="733"/>
      <c r="N206" s="743"/>
      <c r="O206" s="704"/>
      <c r="P206" s="715"/>
      <c r="Q206" s="194" t="str">
        <f t="shared" si="31"/>
        <v/>
      </c>
      <c r="R206" s="195" t="str">
        <f t="shared" si="32"/>
        <v/>
      </c>
      <c r="S206" s="90" t="str">
        <f t="shared" si="33"/>
        <v/>
      </c>
      <c r="T206" s="663" t="str">
        <f t="shared" si="34"/>
        <v/>
      </c>
      <c r="U206" s="94" t="str">
        <f t="shared" ref="U206:U262" si="37">IF(Q206="","",1)</f>
        <v/>
      </c>
      <c r="V206" s="95" t="str">
        <f t="shared" ref="V206:V262" si="38">IF(R206="","",1)</f>
        <v/>
      </c>
      <c r="W206" s="664" t="b">
        <f t="shared" si="35"/>
        <v>0</v>
      </c>
      <c r="X206" s="103" t="b">
        <f t="shared" si="36"/>
        <v>0</v>
      </c>
      <c r="Y206" s="224">
        <f t="shared" ref="Y206:Y262" si="39">LEN(B206)-LEN(SUBSTITUTE(B206,",",""))+1</f>
        <v>1</v>
      </c>
      <c r="Z206" s="112">
        <f>IF(AND(B206&lt;&gt;"",I206&gt;=an_initial-3),VLOOKUP(Y206,Coef!$E$2:$F$17,2,FALSE),IF(AB206=TRUE,0,Z205))</f>
        <v>0</v>
      </c>
      <c r="AA206" s="643">
        <f>IF(B206&lt;&gt;"",VLOOKUP(Y206,Coef!$E$2:$F$17,2,FALSE),AA205)</f>
        <v>0</v>
      </c>
      <c r="AB206" s="669" t="b">
        <f t="shared" ref="AB206:AB262" si="40">IF(B206="",FALSE,TRUE)</f>
        <v>0</v>
      </c>
    </row>
    <row r="207" spans="1:28" x14ac:dyDescent="0.25">
      <c r="A207" s="223"/>
      <c r="B207" s="764"/>
      <c r="C207" s="739"/>
      <c r="D207" s="692"/>
      <c r="E207" s="689"/>
      <c r="F207" s="730"/>
      <c r="G207" s="739"/>
      <c r="H207" s="724"/>
      <c r="I207" s="696"/>
      <c r="J207" s="708"/>
      <c r="K207" s="733"/>
      <c r="L207" s="743"/>
      <c r="M207" s="733"/>
      <c r="N207" s="743"/>
      <c r="O207" s="704"/>
      <c r="P207" s="715"/>
      <c r="Q207" s="194" t="str">
        <f t="shared" si="31"/>
        <v/>
      </c>
      <c r="R207" s="195" t="str">
        <f t="shared" si="32"/>
        <v/>
      </c>
      <c r="S207" s="90" t="str">
        <f t="shared" si="33"/>
        <v/>
      </c>
      <c r="T207" s="663" t="str">
        <f t="shared" si="34"/>
        <v/>
      </c>
      <c r="U207" s="94" t="str">
        <f t="shared" si="37"/>
        <v/>
      </c>
      <c r="V207" s="95" t="str">
        <f t="shared" si="38"/>
        <v/>
      </c>
      <c r="W207" s="664" t="b">
        <f t="shared" si="35"/>
        <v>0</v>
      </c>
      <c r="X207" s="103" t="b">
        <f t="shared" si="36"/>
        <v>0</v>
      </c>
      <c r="Y207" s="224">
        <f t="shared" si="39"/>
        <v>1</v>
      </c>
      <c r="Z207" s="112">
        <f>IF(AND(B207&lt;&gt;"",I207&gt;=an_initial-3),VLOOKUP(Y207,Coef!$E$2:$F$17,2,FALSE),IF(AB207=TRUE,0,Z206))</f>
        <v>0</v>
      </c>
      <c r="AA207" s="643">
        <f>IF(B207&lt;&gt;"",VLOOKUP(Y207,Coef!$E$2:$F$17,2,FALSE),AA206)</f>
        <v>0</v>
      </c>
      <c r="AB207" s="669" t="b">
        <f t="shared" si="40"/>
        <v>0</v>
      </c>
    </row>
    <row r="208" spans="1:28" x14ac:dyDescent="0.25">
      <c r="A208" s="223"/>
      <c r="B208" s="764"/>
      <c r="C208" s="739"/>
      <c r="D208" s="692"/>
      <c r="E208" s="689"/>
      <c r="F208" s="730"/>
      <c r="G208" s="739"/>
      <c r="H208" s="724"/>
      <c r="I208" s="696"/>
      <c r="J208" s="708"/>
      <c r="K208" s="733"/>
      <c r="L208" s="743"/>
      <c r="M208" s="733"/>
      <c r="N208" s="743"/>
      <c r="O208" s="704"/>
      <c r="P208" s="715"/>
      <c r="Q208" s="194" t="str">
        <f t="shared" si="31"/>
        <v/>
      </c>
      <c r="R208" s="195" t="str">
        <f t="shared" si="32"/>
        <v/>
      </c>
      <c r="S208" s="90" t="str">
        <f t="shared" si="33"/>
        <v/>
      </c>
      <c r="T208" s="663" t="str">
        <f t="shared" si="34"/>
        <v/>
      </c>
      <c r="U208" s="94" t="str">
        <f t="shared" si="37"/>
        <v/>
      </c>
      <c r="V208" s="95" t="str">
        <f t="shared" si="38"/>
        <v/>
      </c>
      <c r="W208" s="664" t="b">
        <f t="shared" si="35"/>
        <v>0</v>
      </c>
      <c r="X208" s="103" t="b">
        <f t="shared" si="36"/>
        <v>0</v>
      </c>
      <c r="Y208" s="224">
        <f t="shared" si="39"/>
        <v>1</v>
      </c>
      <c r="Z208" s="112">
        <f>IF(AND(B208&lt;&gt;"",I208&gt;=an_initial-3),VLOOKUP(Y208,Coef!$E$2:$F$17,2,FALSE),IF(AB208=TRUE,0,Z207))</f>
        <v>0</v>
      </c>
      <c r="AA208" s="643">
        <f>IF(B208&lt;&gt;"",VLOOKUP(Y208,Coef!$E$2:$F$17,2,FALSE),AA207)</f>
        <v>0</v>
      </c>
      <c r="AB208" s="669" t="b">
        <f t="shared" si="40"/>
        <v>0</v>
      </c>
    </row>
    <row r="209" spans="1:28" x14ac:dyDescent="0.25">
      <c r="A209" s="223"/>
      <c r="B209" s="764"/>
      <c r="C209" s="739"/>
      <c r="D209" s="692"/>
      <c r="E209" s="689"/>
      <c r="F209" s="730"/>
      <c r="G209" s="739"/>
      <c r="H209" s="724"/>
      <c r="I209" s="696"/>
      <c r="J209" s="708"/>
      <c r="K209" s="733"/>
      <c r="L209" s="743"/>
      <c r="M209" s="733"/>
      <c r="N209" s="743"/>
      <c r="O209" s="704"/>
      <c r="P209" s="715"/>
      <c r="Q209" s="194" t="str">
        <f t="shared" si="31"/>
        <v/>
      </c>
      <c r="R209" s="195" t="str">
        <f t="shared" si="32"/>
        <v/>
      </c>
      <c r="S209" s="90" t="str">
        <f t="shared" si="33"/>
        <v/>
      </c>
      <c r="T209" s="663" t="str">
        <f t="shared" si="34"/>
        <v/>
      </c>
      <c r="U209" s="94" t="str">
        <f t="shared" si="37"/>
        <v/>
      </c>
      <c r="V209" s="95" t="str">
        <f t="shared" si="38"/>
        <v/>
      </c>
      <c r="W209" s="664" t="b">
        <f t="shared" si="35"/>
        <v>0</v>
      </c>
      <c r="X209" s="103" t="b">
        <f t="shared" si="36"/>
        <v>0</v>
      </c>
      <c r="Y209" s="224">
        <f t="shared" si="39"/>
        <v>1</v>
      </c>
      <c r="Z209" s="112">
        <f>IF(AND(B209&lt;&gt;"",I209&gt;=an_initial-3),VLOOKUP(Y209,Coef!$E$2:$F$17,2,FALSE),IF(AB209=TRUE,0,Z208))</f>
        <v>0</v>
      </c>
      <c r="AA209" s="643">
        <f>IF(B209&lt;&gt;"",VLOOKUP(Y209,Coef!$E$2:$F$17,2,FALSE),AA208)</f>
        <v>0</v>
      </c>
      <c r="AB209" s="669" t="b">
        <f t="shared" si="40"/>
        <v>0</v>
      </c>
    </row>
    <row r="210" spans="1:28" x14ac:dyDescent="0.25">
      <c r="A210" s="223"/>
      <c r="B210" s="764"/>
      <c r="C210" s="739"/>
      <c r="D210" s="692"/>
      <c r="E210" s="689"/>
      <c r="F210" s="730"/>
      <c r="G210" s="739"/>
      <c r="H210" s="724"/>
      <c r="I210" s="696"/>
      <c r="J210" s="708"/>
      <c r="K210" s="733"/>
      <c r="L210" s="743"/>
      <c r="M210" s="733"/>
      <c r="N210" s="743"/>
      <c r="O210" s="704"/>
      <c r="P210" s="715"/>
      <c r="Q210" s="194" t="str">
        <f t="shared" si="31"/>
        <v/>
      </c>
      <c r="R210" s="195" t="str">
        <f t="shared" si="32"/>
        <v/>
      </c>
      <c r="S210" s="90" t="str">
        <f t="shared" si="33"/>
        <v/>
      </c>
      <c r="T210" s="663" t="str">
        <f t="shared" si="34"/>
        <v/>
      </c>
      <c r="U210" s="94" t="str">
        <f t="shared" si="37"/>
        <v/>
      </c>
      <c r="V210" s="95" t="str">
        <f t="shared" si="38"/>
        <v/>
      </c>
      <c r="W210" s="664" t="b">
        <f t="shared" si="35"/>
        <v>0</v>
      </c>
      <c r="X210" s="103" t="b">
        <f t="shared" si="36"/>
        <v>0</v>
      </c>
      <c r="Y210" s="224">
        <f t="shared" si="39"/>
        <v>1</v>
      </c>
      <c r="Z210" s="112">
        <f>IF(AND(B210&lt;&gt;"",I210&gt;=an_initial-3),VLOOKUP(Y210,Coef!$E$2:$F$17,2,FALSE),IF(AB210=TRUE,0,Z209))</f>
        <v>0</v>
      </c>
      <c r="AA210" s="643">
        <f>IF(B210&lt;&gt;"",VLOOKUP(Y210,Coef!$E$2:$F$17,2,FALSE),AA209)</f>
        <v>0</v>
      </c>
      <c r="AB210" s="669" t="b">
        <f t="shared" si="40"/>
        <v>0</v>
      </c>
    </row>
    <row r="211" spans="1:28" x14ac:dyDescent="0.25">
      <c r="A211" s="223"/>
      <c r="B211" s="764"/>
      <c r="C211" s="739"/>
      <c r="D211" s="692"/>
      <c r="E211" s="689"/>
      <c r="F211" s="730"/>
      <c r="G211" s="739"/>
      <c r="H211" s="724"/>
      <c r="I211" s="696"/>
      <c r="J211" s="708"/>
      <c r="K211" s="733"/>
      <c r="L211" s="743"/>
      <c r="M211" s="733"/>
      <c r="N211" s="743"/>
      <c r="O211" s="704"/>
      <c r="P211" s="715"/>
      <c r="Q211" s="194" t="str">
        <f t="shared" si="31"/>
        <v/>
      </c>
      <c r="R211" s="195" t="str">
        <f t="shared" si="32"/>
        <v/>
      </c>
      <c r="S211" s="90" t="str">
        <f t="shared" si="33"/>
        <v/>
      </c>
      <c r="T211" s="663" t="str">
        <f t="shared" si="34"/>
        <v/>
      </c>
      <c r="U211" s="94" t="str">
        <f t="shared" si="37"/>
        <v/>
      </c>
      <c r="V211" s="95" t="str">
        <f t="shared" si="38"/>
        <v/>
      </c>
      <c r="W211" s="664" t="b">
        <f t="shared" si="35"/>
        <v>0</v>
      </c>
      <c r="X211" s="103" t="b">
        <f t="shared" si="36"/>
        <v>0</v>
      </c>
      <c r="Y211" s="224">
        <f t="shared" si="39"/>
        <v>1</v>
      </c>
      <c r="Z211" s="112">
        <f>IF(AND(B211&lt;&gt;"",I211&gt;=an_initial-3),VLOOKUP(Y211,Coef!$E$2:$F$17,2,FALSE),IF(AB211=TRUE,0,Z210))</f>
        <v>0</v>
      </c>
      <c r="AA211" s="643">
        <f>IF(B211&lt;&gt;"",VLOOKUP(Y211,Coef!$E$2:$F$17,2,FALSE),AA210)</f>
        <v>0</v>
      </c>
      <c r="AB211" s="669" t="b">
        <f t="shared" si="40"/>
        <v>0</v>
      </c>
    </row>
    <row r="212" spans="1:28" x14ac:dyDescent="0.25">
      <c r="A212" s="223"/>
      <c r="B212" s="764"/>
      <c r="C212" s="739"/>
      <c r="D212" s="692"/>
      <c r="E212" s="689"/>
      <c r="F212" s="730"/>
      <c r="G212" s="739"/>
      <c r="H212" s="724"/>
      <c r="I212" s="696"/>
      <c r="J212" s="708"/>
      <c r="K212" s="733"/>
      <c r="L212" s="743"/>
      <c r="M212" s="733"/>
      <c r="N212" s="743"/>
      <c r="O212" s="704"/>
      <c r="P212" s="715"/>
      <c r="Q212" s="194" t="str">
        <f t="shared" si="31"/>
        <v/>
      </c>
      <c r="R212" s="195" t="str">
        <f t="shared" si="32"/>
        <v/>
      </c>
      <c r="S212" s="90" t="str">
        <f t="shared" si="33"/>
        <v/>
      </c>
      <c r="T212" s="663" t="str">
        <f t="shared" si="34"/>
        <v/>
      </c>
      <c r="U212" s="94" t="str">
        <f t="shared" si="37"/>
        <v/>
      </c>
      <c r="V212" s="95" t="str">
        <f t="shared" si="38"/>
        <v/>
      </c>
      <c r="W212" s="664" t="b">
        <f t="shared" si="35"/>
        <v>0</v>
      </c>
      <c r="X212" s="103" t="b">
        <f t="shared" si="36"/>
        <v>0</v>
      </c>
      <c r="Y212" s="224">
        <f t="shared" si="39"/>
        <v>1</v>
      </c>
      <c r="Z212" s="112">
        <f>IF(AND(B212&lt;&gt;"",I212&gt;=an_initial-3),VLOOKUP(Y212,Coef!$E$2:$F$17,2,FALSE),IF(AB212=TRUE,0,Z211))</f>
        <v>0</v>
      </c>
      <c r="AA212" s="643">
        <f>IF(B212&lt;&gt;"",VLOOKUP(Y212,Coef!$E$2:$F$17,2,FALSE),AA211)</f>
        <v>0</v>
      </c>
      <c r="AB212" s="669" t="b">
        <f t="shared" si="40"/>
        <v>0</v>
      </c>
    </row>
    <row r="213" spans="1:28" x14ac:dyDescent="0.25">
      <c r="A213" s="223"/>
      <c r="B213" s="764"/>
      <c r="C213" s="739"/>
      <c r="D213" s="692"/>
      <c r="E213" s="689"/>
      <c r="F213" s="730"/>
      <c r="G213" s="739"/>
      <c r="H213" s="724"/>
      <c r="I213" s="696"/>
      <c r="J213" s="708"/>
      <c r="K213" s="733"/>
      <c r="L213" s="743"/>
      <c r="M213" s="733"/>
      <c r="N213" s="743"/>
      <c r="O213" s="704"/>
      <c r="P213" s="715"/>
      <c r="Q213" s="194" t="str">
        <f t="shared" si="31"/>
        <v/>
      </c>
      <c r="R213" s="195" t="str">
        <f t="shared" si="32"/>
        <v/>
      </c>
      <c r="S213" s="90" t="str">
        <f t="shared" si="33"/>
        <v/>
      </c>
      <c r="T213" s="663" t="str">
        <f t="shared" si="34"/>
        <v/>
      </c>
      <c r="U213" s="94" t="str">
        <f t="shared" si="37"/>
        <v/>
      </c>
      <c r="V213" s="95" t="str">
        <f t="shared" si="38"/>
        <v/>
      </c>
      <c r="W213" s="664" t="b">
        <f t="shared" si="35"/>
        <v>0</v>
      </c>
      <c r="X213" s="103" t="b">
        <f t="shared" si="36"/>
        <v>0</v>
      </c>
      <c r="Y213" s="224">
        <f t="shared" si="39"/>
        <v>1</v>
      </c>
      <c r="Z213" s="112">
        <f>IF(AND(B213&lt;&gt;"",I213&gt;=an_initial-3),VLOOKUP(Y213,Coef!$E$2:$F$17,2,FALSE),IF(AB213=TRUE,0,Z212))</f>
        <v>0</v>
      </c>
      <c r="AA213" s="643">
        <f>IF(B213&lt;&gt;"",VLOOKUP(Y213,Coef!$E$2:$F$17,2,FALSE),AA212)</f>
        <v>0</v>
      </c>
      <c r="AB213" s="669" t="b">
        <f t="shared" si="40"/>
        <v>0</v>
      </c>
    </row>
    <row r="214" spans="1:28" x14ac:dyDescent="0.25">
      <c r="A214" s="223"/>
      <c r="B214" s="764"/>
      <c r="C214" s="739"/>
      <c r="D214" s="692"/>
      <c r="E214" s="689"/>
      <c r="F214" s="730"/>
      <c r="G214" s="739"/>
      <c r="H214" s="724"/>
      <c r="I214" s="696"/>
      <c r="J214" s="708"/>
      <c r="K214" s="733"/>
      <c r="L214" s="743"/>
      <c r="M214" s="733"/>
      <c r="N214" s="743"/>
      <c r="O214" s="704"/>
      <c r="P214" s="715"/>
      <c r="Q214" s="194" t="str">
        <f t="shared" si="31"/>
        <v/>
      </c>
      <c r="R214" s="195" t="str">
        <f t="shared" si="32"/>
        <v/>
      </c>
      <c r="S214" s="90" t="str">
        <f t="shared" si="33"/>
        <v/>
      </c>
      <c r="T214" s="663" t="str">
        <f t="shared" si="34"/>
        <v/>
      </c>
      <c r="U214" s="94" t="str">
        <f t="shared" si="37"/>
        <v/>
      </c>
      <c r="V214" s="95" t="str">
        <f t="shared" si="38"/>
        <v/>
      </c>
      <c r="W214" s="664" t="b">
        <f t="shared" si="35"/>
        <v>0</v>
      </c>
      <c r="X214" s="103" t="b">
        <f t="shared" si="36"/>
        <v>0</v>
      </c>
      <c r="Y214" s="224">
        <f t="shared" si="39"/>
        <v>1</v>
      </c>
      <c r="Z214" s="112">
        <f>IF(AND(B214&lt;&gt;"",I214&gt;=an_initial-3),VLOOKUP(Y214,Coef!$E$2:$F$17,2,FALSE),IF(AB214=TRUE,0,Z213))</f>
        <v>0</v>
      </c>
      <c r="AA214" s="643">
        <f>IF(B214&lt;&gt;"",VLOOKUP(Y214,Coef!$E$2:$F$17,2,FALSE),AA213)</f>
        <v>0</v>
      </c>
      <c r="AB214" s="669" t="b">
        <f t="shared" si="40"/>
        <v>0</v>
      </c>
    </row>
    <row r="215" spans="1:28" x14ac:dyDescent="0.25">
      <c r="A215" s="223"/>
      <c r="B215" s="764"/>
      <c r="C215" s="739"/>
      <c r="D215" s="692"/>
      <c r="E215" s="689"/>
      <c r="F215" s="730"/>
      <c r="G215" s="739"/>
      <c r="H215" s="724"/>
      <c r="I215" s="696"/>
      <c r="J215" s="708"/>
      <c r="K215" s="733"/>
      <c r="L215" s="743"/>
      <c r="M215" s="733"/>
      <c r="N215" s="743"/>
      <c r="O215" s="704"/>
      <c r="P215" s="715"/>
      <c r="Q215" s="194" t="str">
        <f t="shared" si="31"/>
        <v/>
      </c>
      <c r="R215" s="195" t="str">
        <f t="shared" si="32"/>
        <v/>
      </c>
      <c r="S215" s="90" t="str">
        <f t="shared" si="33"/>
        <v/>
      </c>
      <c r="T215" s="663" t="str">
        <f t="shared" si="34"/>
        <v/>
      </c>
      <c r="U215" s="94" t="str">
        <f t="shared" si="37"/>
        <v/>
      </c>
      <c r="V215" s="95" t="str">
        <f t="shared" si="38"/>
        <v/>
      </c>
      <c r="W215" s="664" t="b">
        <f t="shared" si="35"/>
        <v>0</v>
      </c>
      <c r="X215" s="103" t="b">
        <f t="shared" si="36"/>
        <v>0</v>
      </c>
      <c r="Y215" s="224">
        <f t="shared" si="39"/>
        <v>1</v>
      </c>
      <c r="Z215" s="112">
        <f>IF(AND(B215&lt;&gt;"",I215&gt;=an_initial-3),VLOOKUP(Y215,Coef!$E$2:$F$17,2,FALSE),IF(AB215=TRUE,0,Z214))</f>
        <v>0</v>
      </c>
      <c r="AA215" s="643">
        <f>IF(B215&lt;&gt;"",VLOOKUP(Y215,Coef!$E$2:$F$17,2,FALSE),AA214)</f>
        <v>0</v>
      </c>
      <c r="AB215" s="669" t="b">
        <f t="shared" si="40"/>
        <v>0</v>
      </c>
    </row>
    <row r="216" spans="1:28" x14ac:dyDescent="0.25">
      <c r="A216" s="223"/>
      <c r="B216" s="764"/>
      <c r="C216" s="739"/>
      <c r="D216" s="692"/>
      <c r="E216" s="689"/>
      <c r="F216" s="730"/>
      <c r="G216" s="739"/>
      <c r="H216" s="724"/>
      <c r="I216" s="696"/>
      <c r="J216" s="708"/>
      <c r="K216" s="733"/>
      <c r="L216" s="743"/>
      <c r="M216" s="733"/>
      <c r="N216" s="743"/>
      <c r="O216" s="704"/>
      <c r="P216" s="715"/>
      <c r="Q216" s="194" t="str">
        <f t="shared" si="31"/>
        <v/>
      </c>
      <c r="R216" s="195" t="str">
        <f t="shared" si="32"/>
        <v/>
      </c>
      <c r="S216" s="90" t="str">
        <f t="shared" si="33"/>
        <v/>
      </c>
      <c r="T216" s="663" t="str">
        <f t="shared" si="34"/>
        <v/>
      </c>
      <c r="U216" s="94" t="str">
        <f t="shared" si="37"/>
        <v/>
      </c>
      <c r="V216" s="95" t="str">
        <f t="shared" si="38"/>
        <v/>
      </c>
      <c r="W216" s="664" t="b">
        <f t="shared" si="35"/>
        <v>0</v>
      </c>
      <c r="X216" s="103" t="b">
        <f t="shared" si="36"/>
        <v>0</v>
      </c>
      <c r="Y216" s="224">
        <f t="shared" si="39"/>
        <v>1</v>
      </c>
      <c r="Z216" s="112">
        <f>IF(AND(B216&lt;&gt;"",I216&gt;=an_initial-3),VLOOKUP(Y216,Coef!$E$2:$F$17,2,FALSE),IF(AB216=TRUE,0,Z215))</f>
        <v>0</v>
      </c>
      <c r="AA216" s="643">
        <f>IF(B216&lt;&gt;"",VLOOKUP(Y216,Coef!$E$2:$F$17,2,FALSE),AA215)</f>
        <v>0</v>
      </c>
      <c r="AB216" s="669" t="b">
        <f t="shared" si="40"/>
        <v>0</v>
      </c>
    </row>
    <row r="217" spans="1:28" x14ac:dyDescent="0.25">
      <c r="A217" s="223"/>
      <c r="B217" s="764"/>
      <c r="C217" s="739"/>
      <c r="D217" s="692"/>
      <c r="E217" s="689"/>
      <c r="F217" s="730"/>
      <c r="G217" s="739"/>
      <c r="H217" s="724"/>
      <c r="I217" s="696"/>
      <c r="J217" s="708"/>
      <c r="K217" s="733"/>
      <c r="L217" s="743"/>
      <c r="M217" s="733"/>
      <c r="N217" s="743"/>
      <c r="O217" s="704"/>
      <c r="P217" s="715"/>
      <c r="Q217" s="194" t="str">
        <f t="shared" si="31"/>
        <v/>
      </c>
      <c r="R217" s="195" t="str">
        <f t="shared" si="32"/>
        <v/>
      </c>
      <c r="S217" s="90" t="str">
        <f t="shared" si="33"/>
        <v/>
      </c>
      <c r="T217" s="663" t="str">
        <f t="shared" si="34"/>
        <v/>
      </c>
      <c r="U217" s="94" t="str">
        <f t="shared" si="37"/>
        <v/>
      </c>
      <c r="V217" s="95" t="str">
        <f t="shared" si="38"/>
        <v/>
      </c>
      <c r="W217" s="664" t="b">
        <f t="shared" si="35"/>
        <v>0</v>
      </c>
      <c r="X217" s="103" t="b">
        <f t="shared" si="36"/>
        <v>0</v>
      </c>
      <c r="Y217" s="224">
        <f t="shared" si="39"/>
        <v>1</v>
      </c>
      <c r="Z217" s="112">
        <f>IF(AND(B217&lt;&gt;"",I217&gt;=an_initial-3),VLOOKUP(Y217,Coef!$E$2:$F$17,2,FALSE),IF(AB217=TRUE,0,Z216))</f>
        <v>0</v>
      </c>
      <c r="AA217" s="643">
        <f>IF(B217&lt;&gt;"",VLOOKUP(Y217,Coef!$E$2:$F$17,2,FALSE),AA216)</f>
        <v>0</v>
      </c>
      <c r="AB217" s="669" t="b">
        <f t="shared" si="40"/>
        <v>0</v>
      </c>
    </row>
    <row r="218" spans="1:28" x14ac:dyDescent="0.25">
      <c r="A218" s="223"/>
      <c r="B218" s="764"/>
      <c r="C218" s="739"/>
      <c r="D218" s="692"/>
      <c r="E218" s="689"/>
      <c r="F218" s="730"/>
      <c r="G218" s="739"/>
      <c r="H218" s="724"/>
      <c r="I218" s="696"/>
      <c r="J218" s="708"/>
      <c r="K218" s="733"/>
      <c r="L218" s="743"/>
      <c r="M218" s="733"/>
      <c r="N218" s="743"/>
      <c r="O218" s="704"/>
      <c r="P218" s="715"/>
      <c r="Q218" s="194" t="str">
        <f t="shared" si="31"/>
        <v/>
      </c>
      <c r="R218" s="195" t="str">
        <f t="shared" si="32"/>
        <v/>
      </c>
      <c r="S218" s="90" t="str">
        <f t="shared" si="33"/>
        <v/>
      </c>
      <c r="T218" s="663" t="str">
        <f t="shared" si="34"/>
        <v/>
      </c>
      <c r="U218" s="94" t="str">
        <f t="shared" si="37"/>
        <v/>
      </c>
      <c r="V218" s="95" t="str">
        <f t="shared" si="38"/>
        <v/>
      </c>
      <c r="W218" s="664" t="b">
        <f t="shared" si="35"/>
        <v>0</v>
      </c>
      <c r="X218" s="103" t="b">
        <f t="shared" si="36"/>
        <v>0</v>
      </c>
      <c r="Y218" s="224">
        <f t="shared" si="39"/>
        <v>1</v>
      </c>
      <c r="Z218" s="112">
        <f>IF(AND(B218&lt;&gt;"",I218&gt;=an_initial-3),VLOOKUP(Y218,Coef!$E$2:$F$17,2,FALSE),IF(AB218=TRUE,0,Z217))</f>
        <v>0</v>
      </c>
      <c r="AA218" s="643">
        <f>IF(B218&lt;&gt;"",VLOOKUP(Y218,Coef!$E$2:$F$17,2,FALSE),AA217)</f>
        <v>0</v>
      </c>
      <c r="AB218" s="669" t="b">
        <f t="shared" si="40"/>
        <v>0</v>
      </c>
    </row>
    <row r="219" spans="1:28" x14ac:dyDescent="0.25">
      <c r="A219" s="223"/>
      <c r="B219" s="764"/>
      <c r="C219" s="739"/>
      <c r="D219" s="692"/>
      <c r="E219" s="689"/>
      <c r="F219" s="730"/>
      <c r="G219" s="739"/>
      <c r="H219" s="724"/>
      <c r="I219" s="696"/>
      <c r="J219" s="708"/>
      <c r="K219" s="733"/>
      <c r="L219" s="743"/>
      <c r="M219" s="733"/>
      <c r="N219" s="743"/>
      <c r="O219" s="704"/>
      <c r="P219" s="715"/>
      <c r="Q219" s="194" t="str">
        <f t="shared" si="31"/>
        <v/>
      </c>
      <c r="R219" s="195" t="str">
        <f t="shared" si="32"/>
        <v/>
      </c>
      <c r="S219" s="90" t="str">
        <f t="shared" si="33"/>
        <v/>
      </c>
      <c r="T219" s="663" t="str">
        <f t="shared" si="34"/>
        <v/>
      </c>
      <c r="U219" s="94" t="str">
        <f t="shared" si="37"/>
        <v/>
      </c>
      <c r="V219" s="95" t="str">
        <f t="shared" si="38"/>
        <v/>
      </c>
      <c r="W219" s="664" t="b">
        <f t="shared" si="35"/>
        <v>0</v>
      </c>
      <c r="X219" s="103" t="b">
        <f t="shared" si="36"/>
        <v>0</v>
      </c>
      <c r="Y219" s="224">
        <f t="shared" si="39"/>
        <v>1</v>
      </c>
      <c r="Z219" s="112">
        <f>IF(AND(B219&lt;&gt;"",I219&gt;=an_initial-3),VLOOKUP(Y219,Coef!$E$2:$F$17,2,FALSE),IF(AB219=TRUE,0,Z218))</f>
        <v>0</v>
      </c>
      <c r="AA219" s="643">
        <f>IF(B219&lt;&gt;"",VLOOKUP(Y219,Coef!$E$2:$F$17,2,FALSE),AA218)</f>
        <v>0</v>
      </c>
      <c r="AB219" s="669" t="b">
        <f t="shared" si="40"/>
        <v>0</v>
      </c>
    </row>
    <row r="220" spans="1:28" x14ac:dyDescent="0.25">
      <c r="A220" s="223"/>
      <c r="B220" s="764"/>
      <c r="C220" s="739"/>
      <c r="D220" s="692"/>
      <c r="E220" s="689"/>
      <c r="F220" s="730"/>
      <c r="G220" s="739"/>
      <c r="H220" s="724"/>
      <c r="I220" s="696"/>
      <c r="J220" s="708"/>
      <c r="K220" s="733"/>
      <c r="L220" s="743"/>
      <c r="M220" s="733"/>
      <c r="N220" s="743"/>
      <c r="O220" s="704"/>
      <c r="P220" s="715"/>
      <c r="Q220" s="194" t="str">
        <f t="shared" si="31"/>
        <v/>
      </c>
      <c r="R220" s="195" t="str">
        <f t="shared" si="32"/>
        <v/>
      </c>
      <c r="S220" s="90" t="str">
        <f t="shared" si="33"/>
        <v/>
      </c>
      <c r="T220" s="663" t="str">
        <f t="shared" si="34"/>
        <v/>
      </c>
      <c r="U220" s="94" t="str">
        <f t="shared" si="37"/>
        <v/>
      </c>
      <c r="V220" s="95" t="str">
        <f t="shared" si="38"/>
        <v/>
      </c>
      <c r="W220" s="664" t="b">
        <f t="shared" si="35"/>
        <v>0</v>
      </c>
      <c r="X220" s="103" t="b">
        <f t="shared" si="36"/>
        <v>0</v>
      </c>
      <c r="Y220" s="224">
        <f t="shared" si="39"/>
        <v>1</v>
      </c>
      <c r="Z220" s="112">
        <f>IF(AND(B220&lt;&gt;"",I220&gt;=an_initial-3),VLOOKUP(Y220,Coef!$E$2:$F$17,2,FALSE),IF(AB220=TRUE,0,Z219))</f>
        <v>0</v>
      </c>
      <c r="AA220" s="643">
        <f>IF(B220&lt;&gt;"",VLOOKUP(Y220,Coef!$E$2:$F$17,2,FALSE),AA219)</f>
        <v>0</v>
      </c>
      <c r="AB220" s="669" t="b">
        <f t="shared" si="40"/>
        <v>0</v>
      </c>
    </row>
    <row r="221" spans="1:28" x14ac:dyDescent="0.25">
      <c r="A221" s="223"/>
      <c r="B221" s="764"/>
      <c r="C221" s="739"/>
      <c r="D221" s="692"/>
      <c r="E221" s="689"/>
      <c r="F221" s="730"/>
      <c r="G221" s="739"/>
      <c r="H221" s="724"/>
      <c r="I221" s="696"/>
      <c r="J221" s="708"/>
      <c r="K221" s="733"/>
      <c r="L221" s="743"/>
      <c r="M221" s="733"/>
      <c r="N221" s="743"/>
      <c r="O221" s="704"/>
      <c r="P221" s="715"/>
      <c r="Q221" s="194" t="str">
        <f t="shared" si="31"/>
        <v/>
      </c>
      <c r="R221" s="195" t="str">
        <f t="shared" si="32"/>
        <v/>
      </c>
      <c r="S221" s="90" t="str">
        <f t="shared" si="33"/>
        <v/>
      </c>
      <c r="T221" s="663" t="str">
        <f t="shared" si="34"/>
        <v/>
      </c>
      <c r="U221" s="94" t="str">
        <f t="shared" si="37"/>
        <v/>
      </c>
      <c r="V221" s="95" t="str">
        <f t="shared" si="38"/>
        <v/>
      </c>
      <c r="W221" s="664" t="b">
        <f t="shared" si="35"/>
        <v>0</v>
      </c>
      <c r="X221" s="103" t="b">
        <f t="shared" si="36"/>
        <v>0</v>
      </c>
      <c r="Y221" s="224">
        <f t="shared" si="39"/>
        <v>1</v>
      </c>
      <c r="Z221" s="112">
        <f>IF(AND(B221&lt;&gt;"",I221&gt;=an_initial-3),VLOOKUP(Y221,Coef!$E$2:$F$17,2,FALSE),IF(AB221=TRUE,0,Z220))</f>
        <v>0</v>
      </c>
      <c r="AA221" s="643">
        <f>IF(B221&lt;&gt;"",VLOOKUP(Y221,Coef!$E$2:$F$17,2,FALSE),AA220)</f>
        <v>0</v>
      </c>
      <c r="AB221" s="669" t="b">
        <f t="shared" si="40"/>
        <v>0</v>
      </c>
    </row>
    <row r="222" spans="1:28" x14ac:dyDescent="0.25">
      <c r="A222" s="223"/>
      <c r="B222" s="764"/>
      <c r="C222" s="739"/>
      <c r="D222" s="692"/>
      <c r="E222" s="689"/>
      <c r="F222" s="730"/>
      <c r="G222" s="739"/>
      <c r="H222" s="724"/>
      <c r="I222" s="696"/>
      <c r="J222" s="708"/>
      <c r="K222" s="733"/>
      <c r="L222" s="743"/>
      <c r="M222" s="733"/>
      <c r="N222" s="743"/>
      <c r="O222" s="704"/>
      <c r="P222" s="715"/>
      <c r="Q222" s="194" t="str">
        <f t="shared" si="31"/>
        <v/>
      </c>
      <c r="R222" s="195" t="str">
        <f t="shared" si="32"/>
        <v/>
      </c>
      <c r="S222" s="90" t="str">
        <f t="shared" si="33"/>
        <v/>
      </c>
      <c r="T222" s="663" t="str">
        <f t="shared" si="34"/>
        <v/>
      </c>
      <c r="U222" s="94" t="str">
        <f t="shared" si="37"/>
        <v/>
      </c>
      <c r="V222" s="95" t="str">
        <f t="shared" si="38"/>
        <v/>
      </c>
      <c r="W222" s="664" t="b">
        <f t="shared" si="35"/>
        <v>0</v>
      </c>
      <c r="X222" s="103" t="b">
        <f t="shared" si="36"/>
        <v>0</v>
      </c>
      <c r="Y222" s="224">
        <f t="shared" si="39"/>
        <v>1</v>
      </c>
      <c r="Z222" s="112">
        <f>IF(AND(B222&lt;&gt;"",I222&gt;=an_initial-3),VLOOKUP(Y222,Coef!$E$2:$F$17,2,FALSE),IF(AB222=TRUE,0,Z221))</f>
        <v>0</v>
      </c>
      <c r="AA222" s="643">
        <f>IF(B222&lt;&gt;"",VLOOKUP(Y222,Coef!$E$2:$F$17,2,FALSE),AA221)</f>
        <v>0</v>
      </c>
      <c r="AB222" s="669" t="b">
        <f t="shared" si="40"/>
        <v>0</v>
      </c>
    </row>
    <row r="223" spans="1:28" x14ac:dyDescent="0.25">
      <c r="A223" s="223"/>
      <c r="B223" s="764"/>
      <c r="C223" s="739"/>
      <c r="D223" s="692"/>
      <c r="E223" s="689"/>
      <c r="F223" s="730"/>
      <c r="G223" s="739"/>
      <c r="H223" s="724"/>
      <c r="I223" s="696"/>
      <c r="J223" s="708"/>
      <c r="K223" s="733"/>
      <c r="L223" s="743"/>
      <c r="M223" s="733"/>
      <c r="N223" s="743"/>
      <c r="O223" s="704"/>
      <c r="P223" s="715"/>
      <c r="Q223" s="194" t="str">
        <f t="shared" si="31"/>
        <v/>
      </c>
      <c r="R223" s="195" t="str">
        <f t="shared" si="32"/>
        <v/>
      </c>
      <c r="S223" s="90" t="str">
        <f t="shared" si="33"/>
        <v/>
      </c>
      <c r="T223" s="663" t="str">
        <f t="shared" si="34"/>
        <v/>
      </c>
      <c r="U223" s="94" t="str">
        <f t="shared" si="37"/>
        <v/>
      </c>
      <c r="V223" s="95" t="str">
        <f t="shared" si="38"/>
        <v/>
      </c>
      <c r="W223" s="664" t="b">
        <f t="shared" si="35"/>
        <v>0</v>
      </c>
      <c r="X223" s="103" t="b">
        <f t="shared" si="36"/>
        <v>0</v>
      </c>
      <c r="Y223" s="224">
        <f t="shared" si="39"/>
        <v>1</v>
      </c>
      <c r="Z223" s="112">
        <f>IF(AND(B223&lt;&gt;"",I223&gt;=an_initial-3),VLOOKUP(Y223,Coef!$E$2:$F$17,2,FALSE),IF(AB223=TRUE,0,Z222))</f>
        <v>0</v>
      </c>
      <c r="AA223" s="643">
        <f>IF(B223&lt;&gt;"",VLOOKUP(Y223,Coef!$E$2:$F$17,2,FALSE),AA222)</f>
        <v>0</v>
      </c>
      <c r="AB223" s="669" t="b">
        <f t="shared" si="40"/>
        <v>0</v>
      </c>
    </row>
    <row r="224" spans="1:28" x14ac:dyDescent="0.25">
      <c r="A224" s="223"/>
      <c r="B224" s="764"/>
      <c r="C224" s="739"/>
      <c r="D224" s="692"/>
      <c r="E224" s="689"/>
      <c r="F224" s="730"/>
      <c r="G224" s="739"/>
      <c r="H224" s="724"/>
      <c r="I224" s="696"/>
      <c r="J224" s="708"/>
      <c r="K224" s="733"/>
      <c r="L224" s="743"/>
      <c r="M224" s="733"/>
      <c r="N224" s="743"/>
      <c r="O224" s="704"/>
      <c r="P224" s="715"/>
      <c r="Q224" s="194" t="str">
        <f t="shared" si="31"/>
        <v/>
      </c>
      <c r="R224" s="195" t="str">
        <f t="shared" si="32"/>
        <v/>
      </c>
      <c r="S224" s="90" t="str">
        <f t="shared" si="33"/>
        <v/>
      </c>
      <c r="T224" s="663" t="str">
        <f t="shared" si="34"/>
        <v/>
      </c>
      <c r="U224" s="94" t="str">
        <f t="shared" si="37"/>
        <v/>
      </c>
      <c r="V224" s="95" t="str">
        <f t="shared" si="38"/>
        <v/>
      </c>
      <c r="W224" s="664" t="b">
        <f t="shared" si="35"/>
        <v>0</v>
      </c>
      <c r="X224" s="103" t="b">
        <f t="shared" si="36"/>
        <v>0</v>
      </c>
      <c r="Y224" s="224">
        <f t="shared" si="39"/>
        <v>1</v>
      </c>
      <c r="Z224" s="112">
        <f>IF(AND(B224&lt;&gt;"",I224&gt;=an_initial-3),VLOOKUP(Y224,Coef!$E$2:$F$17,2,FALSE),IF(AB224=TRUE,0,Z223))</f>
        <v>0</v>
      </c>
      <c r="AA224" s="643">
        <f>IF(B224&lt;&gt;"",VLOOKUP(Y224,Coef!$E$2:$F$17,2,FALSE),AA223)</f>
        <v>0</v>
      </c>
      <c r="AB224" s="669" t="b">
        <f t="shared" si="40"/>
        <v>0</v>
      </c>
    </row>
    <row r="225" spans="1:28" x14ac:dyDescent="0.25">
      <c r="A225" s="223"/>
      <c r="B225" s="764"/>
      <c r="C225" s="739"/>
      <c r="D225" s="692"/>
      <c r="E225" s="689"/>
      <c r="F225" s="730"/>
      <c r="G225" s="739"/>
      <c r="H225" s="724"/>
      <c r="I225" s="696"/>
      <c r="J225" s="708"/>
      <c r="K225" s="733"/>
      <c r="L225" s="743"/>
      <c r="M225" s="733"/>
      <c r="N225" s="743"/>
      <c r="O225" s="704"/>
      <c r="P225" s="715"/>
      <c r="Q225" s="194" t="str">
        <f t="shared" si="31"/>
        <v/>
      </c>
      <c r="R225" s="195" t="str">
        <f t="shared" si="32"/>
        <v/>
      </c>
      <c r="S225" s="90" t="str">
        <f t="shared" si="33"/>
        <v/>
      </c>
      <c r="T225" s="663" t="str">
        <f t="shared" si="34"/>
        <v/>
      </c>
      <c r="U225" s="94" t="str">
        <f t="shared" si="37"/>
        <v/>
      </c>
      <c r="V225" s="95" t="str">
        <f t="shared" si="38"/>
        <v/>
      </c>
      <c r="W225" s="664" t="b">
        <f t="shared" si="35"/>
        <v>0</v>
      </c>
      <c r="X225" s="103" t="b">
        <f t="shared" si="36"/>
        <v>0</v>
      </c>
      <c r="Y225" s="224">
        <f t="shared" si="39"/>
        <v>1</v>
      </c>
      <c r="Z225" s="112">
        <f>IF(AND(B225&lt;&gt;"",I225&gt;=an_initial-3),VLOOKUP(Y225,Coef!$E$2:$F$17,2,FALSE),IF(AB225=TRUE,0,Z224))</f>
        <v>0</v>
      </c>
      <c r="AA225" s="643">
        <f>IF(B225&lt;&gt;"",VLOOKUP(Y225,Coef!$E$2:$F$17,2,FALSE),AA224)</f>
        <v>0</v>
      </c>
      <c r="AB225" s="669" t="b">
        <f t="shared" si="40"/>
        <v>0</v>
      </c>
    </row>
    <row r="226" spans="1:28" x14ac:dyDescent="0.25">
      <c r="A226" s="223"/>
      <c r="B226" s="764"/>
      <c r="C226" s="739"/>
      <c r="D226" s="692"/>
      <c r="E226" s="689"/>
      <c r="F226" s="730"/>
      <c r="G226" s="739"/>
      <c r="H226" s="724"/>
      <c r="I226" s="696"/>
      <c r="J226" s="708"/>
      <c r="K226" s="733"/>
      <c r="L226" s="743"/>
      <c r="M226" s="733"/>
      <c r="N226" s="743"/>
      <c r="O226" s="704"/>
      <c r="P226" s="715"/>
      <c r="Q226" s="194" t="str">
        <f t="shared" si="31"/>
        <v/>
      </c>
      <c r="R226" s="195" t="str">
        <f t="shared" si="32"/>
        <v/>
      </c>
      <c r="S226" s="90" t="str">
        <f t="shared" si="33"/>
        <v/>
      </c>
      <c r="T226" s="663" t="str">
        <f t="shared" si="34"/>
        <v/>
      </c>
      <c r="U226" s="94" t="str">
        <f t="shared" si="37"/>
        <v/>
      </c>
      <c r="V226" s="95" t="str">
        <f t="shared" si="38"/>
        <v/>
      </c>
      <c r="W226" s="664" t="b">
        <f t="shared" si="35"/>
        <v>0</v>
      </c>
      <c r="X226" s="103" t="b">
        <f t="shared" si="36"/>
        <v>0</v>
      </c>
      <c r="Y226" s="224">
        <f t="shared" si="39"/>
        <v>1</v>
      </c>
      <c r="Z226" s="112">
        <f>IF(AND(B226&lt;&gt;"",I226&gt;=an_initial-3),VLOOKUP(Y226,Coef!$E$2:$F$17,2,FALSE),IF(AB226=TRUE,0,Z225))</f>
        <v>0</v>
      </c>
      <c r="AA226" s="643">
        <f>IF(B226&lt;&gt;"",VLOOKUP(Y226,Coef!$E$2:$F$17,2,FALSE),AA225)</f>
        <v>0</v>
      </c>
      <c r="AB226" s="669" t="b">
        <f t="shared" si="40"/>
        <v>0</v>
      </c>
    </row>
    <row r="227" spans="1:28" x14ac:dyDescent="0.25">
      <c r="A227" s="223"/>
      <c r="B227" s="764"/>
      <c r="C227" s="739"/>
      <c r="D227" s="692"/>
      <c r="E227" s="689"/>
      <c r="F227" s="730"/>
      <c r="G227" s="739"/>
      <c r="H227" s="724"/>
      <c r="I227" s="696"/>
      <c r="J227" s="708"/>
      <c r="K227" s="733"/>
      <c r="L227" s="743"/>
      <c r="M227" s="733"/>
      <c r="N227" s="743"/>
      <c r="O227" s="704"/>
      <c r="P227" s="715"/>
      <c r="Q227" s="194" t="str">
        <f t="shared" si="31"/>
        <v/>
      </c>
      <c r="R227" s="195" t="str">
        <f t="shared" si="32"/>
        <v/>
      </c>
      <c r="S227" s="90" t="str">
        <f t="shared" si="33"/>
        <v/>
      </c>
      <c r="T227" s="663" t="str">
        <f t="shared" si="34"/>
        <v/>
      </c>
      <c r="U227" s="94" t="str">
        <f t="shared" si="37"/>
        <v/>
      </c>
      <c r="V227" s="95" t="str">
        <f t="shared" si="38"/>
        <v/>
      </c>
      <c r="W227" s="664" t="b">
        <f t="shared" si="35"/>
        <v>0</v>
      </c>
      <c r="X227" s="103" t="b">
        <f t="shared" si="36"/>
        <v>0</v>
      </c>
      <c r="Y227" s="224">
        <f t="shared" si="39"/>
        <v>1</v>
      </c>
      <c r="Z227" s="112">
        <f>IF(AND(B227&lt;&gt;"",I227&gt;=an_initial-3),VLOOKUP(Y227,Coef!$E$2:$F$17,2,FALSE),IF(AB227=TRUE,0,Z226))</f>
        <v>0</v>
      </c>
      <c r="AA227" s="643">
        <f>IF(B227&lt;&gt;"",VLOOKUP(Y227,Coef!$E$2:$F$17,2,FALSE),AA226)</f>
        <v>0</v>
      </c>
      <c r="AB227" s="669" t="b">
        <f t="shared" si="40"/>
        <v>0</v>
      </c>
    </row>
    <row r="228" spans="1:28" x14ac:dyDescent="0.25">
      <c r="A228" s="223"/>
      <c r="B228" s="764"/>
      <c r="C228" s="739"/>
      <c r="D228" s="692"/>
      <c r="E228" s="689"/>
      <c r="F228" s="730"/>
      <c r="G228" s="739"/>
      <c r="H228" s="724"/>
      <c r="I228" s="696"/>
      <c r="J228" s="708"/>
      <c r="K228" s="733"/>
      <c r="L228" s="743"/>
      <c r="M228" s="733"/>
      <c r="N228" s="743"/>
      <c r="O228" s="704"/>
      <c r="P228" s="715"/>
      <c r="Q228" s="194" t="str">
        <f t="shared" si="31"/>
        <v/>
      </c>
      <c r="R228" s="195" t="str">
        <f t="shared" si="32"/>
        <v/>
      </c>
      <c r="S228" s="90" t="str">
        <f t="shared" si="33"/>
        <v/>
      </c>
      <c r="T228" s="663" t="str">
        <f t="shared" si="34"/>
        <v/>
      </c>
      <c r="U228" s="94" t="str">
        <f t="shared" si="37"/>
        <v/>
      </c>
      <c r="V228" s="95" t="str">
        <f t="shared" si="38"/>
        <v/>
      </c>
      <c r="W228" s="664" t="b">
        <f t="shared" si="35"/>
        <v>0</v>
      </c>
      <c r="X228" s="103" t="b">
        <f t="shared" si="36"/>
        <v>0</v>
      </c>
      <c r="Y228" s="224">
        <f t="shared" si="39"/>
        <v>1</v>
      </c>
      <c r="Z228" s="112">
        <f>IF(AND(B228&lt;&gt;"",I228&gt;=an_initial-3),VLOOKUP(Y228,Coef!$E$2:$F$17,2,FALSE),IF(AB228=TRUE,0,Z227))</f>
        <v>0</v>
      </c>
      <c r="AA228" s="643">
        <f>IF(B228&lt;&gt;"",VLOOKUP(Y228,Coef!$E$2:$F$17,2,FALSE),AA227)</f>
        <v>0</v>
      </c>
      <c r="AB228" s="669" t="b">
        <f t="shared" si="40"/>
        <v>0</v>
      </c>
    </row>
    <row r="229" spans="1:28" x14ac:dyDescent="0.25">
      <c r="A229" s="223"/>
      <c r="B229" s="764"/>
      <c r="C229" s="739"/>
      <c r="D229" s="692"/>
      <c r="E229" s="689"/>
      <c r="F229" s="730"/>
      <c r="G229" s="739"/>
      <c r="H229" s="724"/>
      <c r="I229" s="696"/>
      <c r="J229" s="708"/>
      <c r="K229" s="733"/>
      <c r="L229" s="743"/>
      <c r="M229" s="733"/>
      <c r="N229" s="743"/>
      <c r="O229" s="704"/>
      <c r="P229" s="715"/>
      <c r="Q229" s="194" t="str">
        <f t="shared" si="31"/>
        <v/>
      </c>
      <c r="R229" s="195" t="str">
        <f t="shared" si="32"/>
        <v/>
      </c>
      <c r="S229" s="90" t="str">
        <f t="shared" si="33"/>
        <v/>
      </c>
      <c r="T229" s="663" t="str">
        <f t="shared" si="34"/>
        <v/>
      </c>
      <c r="U229" s="94" t="str">
        <f t="shared" si="37"/>
        <v/>
      </c>
      <c r="V229" s="95" t="str">
        <f t="shared" si="38"/>
        <v/>
      </c>
      <c r="W229" s="664" t="b">
        <f t="shared" si="35"/>
        <v>0</v>
      </c>
      <c r="X229" s="103" t="b">
        <f t="shared" si="36"/>
        <v>0</v>
      </c>
      <c r="Y229" s="224">
        <f t="shared" si="39"/>
        <v>1</v>
      </c>
      <c r="Z229" s="112">
        <f>IF(AND(B229&lt;&gt;"",I229&gt;=an_initial-3),VLOOKUP(Y229,Coef!$E$2:$F$17,2,FALSE),IF(AB229=TRUE,0,Z228))</f>
        <v>0</v>
      </c>
      <c r="AA229" s="643">
        <f>IF(B229&lt;&gt;"",VLOOKUP(Y229,Coef!$E$2:$F$17,2,FALSE),AA228)</f>
        <v>0</v>
      </c>
      <c r="AB229" s="669" t="b">
        <f t="shared" si="40"/>
        <v>0</v>
      </c>
    </row>
    <row r="230" spans="1:28" x14ac:dyDescent="0.25">
      <c r="A230" s="223"/>
      <c r="B230" s="764"/>
      <c r="C230" s="739"/>
      <c r="D230" s="692"/>
      <c r="E230" s="689"/>
      <c r="F230" s="730"/>
      <c r="G230" s="739"/>
      <c r="H230" s="724"/>
      <c r="I230" s="696"/>
      <c r="J230" s="708"/>
      <c r="K230" s="733"/>
      <c r="L230" s="743"/>
      <c r="M230" s="733"/>
      <c r="N230" s="743"/>
      <c r="O230" s="704"/>
      <c r="P230" s="715"/>
      <c r="Q230" s="194" t="str">
        <f t="shared" si="31"/>
        <v/>
      </c>
      <c r="R230" s="195" t="str">
        <f t="shared" si="32"/>
        <v/>
      </c>
      <c r="S230" s="90" t="str">
        <f t="shared" si="33"/>
        <v/>
      </c>
      <c r="T230" s="663" t="str">
        <f t="shared" si="34"/>
        <v/>
      </c>
      <c r="U230" s="94" t="str">
        <f t="shared" si="37"/>
        <v/>
      </c>
      <c r="V230" s="95" t="str">
        <f t="shared" si="38"/>
        <v/>
      </c>
      <c r="W230" s="664" t="b">
        <f t="shared" si="35"/>
        <v>0</v>
      </c>
      <c r="X230" s="103" t="b">
        <f t="shared" si="36"/>
        <v>0</v>
      </c>
      <c r="Y230" s="224">
        <f t="shared" si="39"/>
        <v>1</v>
      </c>
      <c r="Z230" s="112">
        <f>IF(AND(B230&lt;&gt;"",I230&gt;=an_initial-3),VLOOKUP(Y230,Coef!$E$2:$F$17,2,FALSE),IF(AB230=TRUE,0,Z229))</f>
        <v>0</v>
      </c>
      <c r="AA230" s="643">
        <f>IF(B230&lt;&gt;"",VLOOKUP(Y230,Coef!$E$2:$F$17,2,FALSE),AA229)</f>
        <v>0</v>
      </c>
      <c r="AB230" s="669" t="b">
        <f t="shared" si="40"/>
        <v>0</v>
      </c>
    </row>
    <row r="231" spans="1:28" x14ac:dyDescent="0.25">
      <c r="A231" s="223"/>
      <c r="B231" s="764"/>
      <c r="C231" s="739"/>
      <c r="D231" s="692"/>
      <c r="E231" s="689"/>
      <c r="F231" s="730"/>
      <c r="G231" s="739"/>
      <c r="H231" s="724"/>
      <c r="I231" s="696"/>
      <c r="J231" s="708"/>
      <c r="K231" s="733"/>
      <c r="L231" s="743"/>
      <c r="M231" s="733"/>
      <c r="N231" s="743"/>
      <c r="O231" s="704"/>
      <c r="P231" s="715"/>
      <c r="Q231" s="194" t="str">
        <f t="shared" si="31"/>
        <v/>
      </c>
      <c r="R231" s="195" t="str">
        <f t="shared" si="32"/>
        <v/>
      </c>
      <c r="S231" s="90" t="str">
        <f t="shared" si="33"/>
        <v/>
      </c>
      <c r="T231" s="663" t="str">
        <f t="shared" si="34"/>
        <v/>
      </c>
      <c r="U231" s="94" t="str">
        <f t="shared" si="37"/>
        <v/>
      </c>
      <c r="V231" s="95" t="str">
        <f t="shared" si="38"/>
        <v/>
      </c>
      <c r="W231" s="664" t="b">
        <f t="shared" si="35"/>
        <v>0</v>
      </c>
      <c r="X231" s="103" t="b">
        <f t="shared" si="36"/>
        <v>0</v>
      </c>
      <c r="Y231" s="224">
        <f t="shared" si="39"/>
        <v>1</v>
      </c>
      <c r="Z231" s="112">
        <f>IF(AND(B231&lt;&gt;"",I231&gt;=an_initial-3),VLOOKUP(Y231,Coef!$E$2:$F$17,2,FALSE),IF(AB231=TRUE,0,Z230))</f>
        <v>0</v>
      </c>
      <c r="AA231" s="643">
        <f>IF(B231&lt;&gt;"",VLOOKUP(Y231,Coef!$E$2:$F$17,2,FALSE),AA230)</f>
        <v>0</v>
      </c>
      <c r="AB231" s="669" t="b">
        <f t="shared" si="40"/>
        <v>0</v>
      </c>
    </row>
    <row r="232" spans="1:28" x14ac:dyDescent="0.25">
      <c r="A232" s="223"/>
      <c r="B232" s="764"/>
      <c r="C232" s="739"/>
      <c r="D232" s="692"/>
      <c r="E232" s="689"/>
      <c r="F232" s="730"/>
      <c r="G232" s="739"/>
      <c r="H232" s="724"/>
      <c r="I232" s="696"/>
      <c r="J232" s="708"/>
      <c r="K232" s="733"/>
      <c r="L232" s="743"/>
      <c r="M232" s="733"/>
      <c r="N232" s="743"/>
      <c r="O232" s="704"/>
      <c r="P232" s="715"/>
      <c r="Q232" s="194" t="str">
        <f t="shared" si="31"/>
        <v/>
      </c>
      <c r="R232" s="195" t="str">
        <f t="shared" si="32"/>
        <v/>
      </c>
      <c r="S232" s="90" t="str">
        <f t="shared" si="33"/>
        <v/>
      </c>
      <c r="T232" s="663" t="str">
        <f t="shared" si="34"/>
        <v/>
      </c>
      <c r="U232" s="94" t="str">
        <f t="shared" si="37"/>
        <v/>
      </c>
      <c r="V232" s="95" t="str">
        <f t="shared" si="38"/>
        <v/>
      </c>
      <c r="W232" s="664" t="b">
        <f t="shared" si="35"/>
        <v>0</v>
      </c>
      <c r="X232" s="103" t="b">
        <f t="shared" si="36"/>
        <v>0</v>
      </c>
      <c r="Y232" s="224">
        <f t="shared" si="39"/>
        <v>1</v>
      </c>
      <c r="Z232" s="112">
        <f>IF(AND(B232&lt;&gt;"",I232&gt;=an_initial-3),VLOOKUP(Y232,Coef!$E$2:$F$17,2,FALSE),IF(AB232=TRUE,0,Z231))</f>
        <v>0</v>
      </c>
      <c r="AA232" s="643">
        <f>IF(B232&lt;&gt;"",VLOOKUP(Y232,Coef!$E$2:$F$17,2,FALSE),AA231)</f>
        <v>0</v>
      </c>
      <c r="AB232" s="669" t="b">
        <f t="shared" si="40"/>
        <v>0</v>
      </c>
    </row>
    <row r="233" spans="1:28" x14ac:dyDescent="0.25">
      <c r="A233" s="223"/>
      <c r="B233" s="764"/>
      <c r="C233" s="739"/>
      <c r="D233" s="692"/>
      <c r="E233" s="689"/>
      <c r="F233" s="730"/>
      <c r="G233" s="739"/>
      <c r="H233" s="724"/>
      <c r="I233" s="696"/>
      <c r="J233" s="708"/>
      <c r="K233" s="733"/>
      <c r="L233" s="743"/>
      <c r="M233" s="733"/>
      <c r="N233" s="743"/>
      <c r="O233" s="704"/>
      <c r="P233" s="715"/>
      <c r="Q233" s="194" t="str">
        <f t="shared" si="31"/>
        <v/>
      </c>
      <c r="R233" s="195" t="str">
        <f t="shared" si="32"/>
        <v/>
      </c>
      <c r="S233" s="90" t="str">
        <f t="shared" si="33"/>
        <v/>
      </c>
      <c r="T233" s="663" t="str">
        <f t="shared" si="34"/>
        <v/>
      </c>
      <c r="U233" s="94" t="str">
        <f t="shared" si="37"/>
        <v/>
      </c>
      <c r="V233" s="95" t="str">
        <f t="shared" si="38"/>
        <v/>
      </c>
      <c r="W233" s="664" t="b">
        <f t="shared" si="35"/>
        <v>0</v>
      </c>
      <c r="X233" s="103" t="b">
        <f t="shared" si="36"/>
        <v>0</v>
      </c>
      <c r="Y233" s="224">
        <f t="shared" si="39"/>
        <v>1</v>
      </c>
      <c r="Z233" s="112">
        <f>IF(AND(B233&lt;&gt;"",I233&gt;=an_initial-3),VLOOKUP(Y233,Coef!$E$2:$F$17,2,FALSE),IF(AB233=TRUE,0,Z232))</f>
        <v>0</v>
      </c>
      <c r="AA233" s="643">
        <f>IF(B233&lt;&gt;"",VLOOKUP(Y233,Coef!$E$2:$F$17,2,FALSE),AA232)</f>
        <v>0</v>
      </c>
      <c r="AB233" s="669" t="b">
        <f t="shared" si="40"/>
        <v>0</v>
      </c>
    </row>
    <row r="234" spans="1:28" x14ac:dyDescent="0.25">
      <c r="A234" s="223"/>
      <c r="B234" s="764"/>
      <c r="C234" s="739"/>
      <c r="D234" s="692"/>
      <c r="E234" s="689"/>
      <c r="F234" s="730"/>
      <c r="G234" s="739"/>
      <c r="H234" s="724"/>
      <c r="I234" s="696"/>
      <c r="J234" s="708"/>
      <c r="K234" s="733"/>
      <c r="L234" s="743"/>
      <c r="M234" s="733"/>
      <c r="N234" s="743"/>
      <c r="O234" s="704"/>
      <c r="P234" s="715"/>
      <c r="Q234" s="194" t="str">
        <f t="shared" si="31"/>
        <v/>
      </c>
      <c r="R234" s="195" t="str">
        <f t="shared" si="32"/>
        <v/>
      </c>
      <c r="S234" s="90" t="str">
        <f t="shared" si="33"/>
        <v/>
      </c>
      <c r="T234" s="663" t="str">
        <f t="shared" si="34"/>
        <v/>
      </c>
      <c r="U234" s="94" t="str">
        <f t="shared" si="37"/>
        <v/>
      </c>
      <c r="V234" s="95" t="str">
        <f t="shared" si="38"/>
        <v/>
      </c>
      <c r="W234" s="664" t="b">
        <f t="shared" si="35"/>
        <v>0</v>
      </c>
      <c r="X234" s="103" t="b">
        <f t="shared" si="36"/>
        <v>0</v>
      </c>
      <c r="Y234" s="224">
        <f t="shared" si="39"/>
        <v>1</v>
      </c>
      <c r="Z234" s="112">
        <f>IF(AND(B234&lt;&gt;"",I234&gt;=an_initial-3),VLOOKUP(Y234,Coef!$E$2:$F$17,2,FALSE),IF(AB234=TRUE,0,Z233))</f>
        <v>0</v>
      </c>
      <c r="AA234" s="643">
        <f>IF(B234&lt;&gt;"",VLOOKUP(Y234,Coef!$E$2:$F$17,2,FALSE),AA233)</f>
        <v>0</v>
      </c>
      <c r="AB234" s="669" t="b">
        <f t="shared" si="40"/>
        <v>0</v>
      </c>
    </row>
    <row r="235" spans="1:28" x14ac:dyDescent="0.25">
      <c r="A235" s="223"/>
      <c r="B235" s="764"/>
      <c r="C235" s="739"/>
      <c r="D235" s="692"/>
      <c r="E235" s="689"/>
      <c r="F235" s="730"/>
      <c r="G235" s="739"/>
      <c r="H235" s="724"/>
      <c r="I235" s="696"/>
      <c r="J235" s="708"/>
      <c r="K235" s="733"/>
      <c r="L235" s="743"/>
      <c r="M235" s="733"/>
      <c r="N235" s="743"/>
      <c r="O235" s="704"/>
      <c r="P235" s="715"/>
      <c r="Q235" s="194" t="str">
        <f t="shared" si="31"/>
        <v/>
      </c>
      <c r="R235" s="195" t="str">
        <f t="shared" si="32"/>
        <v/>
      </c>
      <c r="S235" s="90" t="str">
        <f t="shared" si="33"/>
        <v/>
      </c>
      <c r="T235" s="663" t="str">
        <f t="shared" si="34"/>
        <v/>
      </c>
      <c r="U235" s="94" t="str">
        <f t="shared" si="37"/>
        <v/>
      </c>
      <c r="V235" s="95" t="str">
        <f t="shared" si="38"/>
        <v/>
      </c>
      <c r="W235" s="664" t="b">
        <f t="shared" si="35"/>
        <v>0</v>
      </c>
      <c r="X235" s="103" t="b">
        <f t="shared" si="36"/>
        <v>0</v>
      </c>
      <c r="Y235" s="224">
        <f t="shared" si="39"/>
        <v>1</v>
      </c>
      <c r="Z235" s="112">
        <f>IF(AND(B235&lt;&gt;"",I235&gt;=an_initial-3),VLOOKUP(Y235,Coef!$E$2:$F$17,2,FALSE),IF(AB235=TRUE,0,Z234))</f>
        <v>0</v>
      </c>
      <c r="AA235" s="643">
        <f>IF(B235&lt;&gt;"",VLOOKUP(Y235,Coef!$E$2:$F$17,2,FALSE),AA234)</f>
        <v>0</v>
      </c>
      <c r="AB235" s="669" t="b">
        <f t="shared" si="40"/>
        <v>0</v>
      </c>
    </row>
    <row r="236" spans="1:28" x14ac:dyDescent="0.25">
      <c r="A236" s="223"/>
      <c r="B236" s="764"/>
      <c r="C236" s="739"/>
      <c r="D236" s="692"/>
      <c r="E236" s="689"/>
      <c r="F236" s="730"/>
      <c r="G236" s="739"/>
      <c r="H236" s="724"/>
      <c r="I236" s="696"/>
      <c r="J236" s="708"/>
      <c r="K236" s="733"/>
      <c r="L236" s="743"/>
      <c r="M236" s="733"/>
      <c r="N236" s="743"/>
      <c r="O236" s="704"/>
      <c r="P236" s="715"/>
      <c r="Q236" s="194" t="str">
        <f t="shared" si="31"/>
        <v/>
      </c>
      <c r="R236" s="195" t="str">
        <f t="shared" si="32"/>
        <v/>
      </c>
      <c r="S236" s="90" t="str">
        <f t="shared" si="33"/>
        <v/>
      </c>
      <c r="T236" s="663" t="str">
        <f t="shared" si="34"/>
        <v/>
      </c>
      <c r="U236" s="94" t="str">
        <f t="shared" si="37"/>
        <v/>
      </c>
      <c r="V236" s="95" t="str">
        <f t="shared" si="38"/>
        <v/>
      </c>
      <c r="W236" s="664" t="b">
        <f t="shared" si="35"/>
        <v>0</v>
      </c>
      <c r="X236" s="103" t="b">
        <f t="shared" si="36"/>
        <v>0</v>
      </c>
      <c r="Y236" s="224">
        <f t="shared" si="39"/>
        <v>1</v>
      </c>
      <c r="Z236" s="112">
        <f>IF(AND(B236&lt;&gt;"",I236&gt;=an_initial-3),VLOOKUP(Y236,Coef!$E$2:$F$17,2,FALSE),IF(AB236=TRUE,0,Z235))</f>
        <v>0</v>
      </c>
      <c r="AA236" s="643">
        <f>IF(B236&lt;&gt;"",VLOOKUP(Y236,Coef!$E$2:$F$17,2,FALSE),AA235)</f>
        <v>0</v>
      </c>
      <c r="AB236" s="669" t="b">
        <f t="shared" si="40"/>
        <v>0</v>
      </c>
    </row>
    <row r="237" spans="1:28" x14ac:dyDescent="0.25">
      <c r="A237" s="223"/>
      <c r="B237" s="764"/>
      <c r="C237" s="739"/>
      <c r="D237" s="692"/>
      <c r="E237" s="689"/>
      <c r="F237" s="730"/>
      <c r="G237" s="739"/>
      <c r="H237" s="724"/>
      <c r="I237" s="696"/>
      <c r="J237" s="708"/>
      <c r="K237" s="733"/>
      <c r="L237" s="743"/>
      <c r="M237" s="733"/>
      <c r="N237" s="743"/>
      <c r="O237" s="704"/>
      <c r="P237" s="715"/>
      <c r="Q237" s="194" t="str">
        <f t="shared" si="31"/>
        <v/>
      </c>
      <c r="R237" s="195" t="str">
        <f t="shared" si="32"/>
        <v/>
      </c>
      <c r="S237" s="90" t="str">
        <f t="shared" si="33"/>
        <v/>
      </c>
      <c r="T237" s="663" t="str">
        <f t="shared" si="34"/>
        <v/>
      </c>
      <c r="U237" s="94" t="str">
        <f t="shared" si="37"/>
        <v/>
      </c>
      <c r="V237" s="95" t="str">
        <f t="shared" si="38"/>
        <v/>
      </c>
      <c r="W237" s="664" t="b">
        <f t="shared" si="35"/>
        <v>0</v>
      </c>
      <c r="X237" s="103" t="b">
        <f t="shared" si="36"/>
        <v>0</v>
      </c>
      <c r="Y237" s="224">
        <f t="shared" si="39"/>
        <v>1</v>
      </c>
      <c r="Z237" s="112">
        <f>IF(AND(B237&lt;&gt;"",I237&gt;=an_initial-3),VLOOKUP(Y237,Coef!$E$2:$F$17,2,FALSE),IF(AB237=TRUE,0,Z236))</f>
        <v>0</v>
      </c>
      <c r="AA237" s="643">
        <f>IF(B237&lt;&gt;"",VLOOKUP(Y237,Coef!$E$2:$F$17,2,FALSE),AA236)</f>
        <v>0</v>
      </c>
      <c r="AB237" s="669" t="b">
        <f t="shared" si="40"/>
        <v>0</v>
      </c>
    </row>
    <row r="238" spans="1:28" x14ac:dyDescent="0.25">
      <c r="A238" s="223"/>
      <c r="B238" s="764"/>
      <c r="C238" s="739"/>
      <c r="D238" s="692"/>
      <c r="E238" s="689"/>
      <c r="F238" s="730"/>
      <c r="G238" s="739"/>
      <c r="H238" s="724"/>
      <c r="I238" s="696"/>
      <c r="J238" s="708"/>
      <c r="K238" s="733"/>
      <c r="L238" s="743"/>
      <c r="M238" s="733"/>
      <c r="N238" s="743"/>
      <c r="O238" s="704"/>
      <c r="P238" s="715"/>
      <c r="Q238" s="194" t="str">
        <f t="shared" si="31"/>
        <v/>
      </c>
      <c r="R238" s="195" t="str">
        <f t="shared" si="32"/>
        <v/>
      </c>
      <c r="S238" s="90" t="str">
        <f t="shared" si="33"/>
        <v/>
      </c>
      <c r="T238" s="663" t="str">
        <f t="shared" si="34"/>
        <v/>
      </c>
      <c r="U238" s="94" t="str">
        <f t="shared" si="37"/>
        <v/>
      </c>
      <c r="V238" s="95" t="str">
        <f t="shared" si="38"/>
        <v/>
      </c>
      <c r="W238" s="664" t="b">
        <f t="shared" si="35"/>
        <v>0</v>
      </c>
      <c r="X238" s="103" t="b">
        <f t="shared" si="36"/>
        <v>0</v>
      </c>
      <c r="Y238" s="224">
        <f t="shared" si="39"/>
        <v>1</v>
      </c>
      <c r="Z238" s="112">
        <f>IF(AND(B238&lt;&gt;"",I238&gt;=an_initial-3),VLOOKUP(Y238,Coef!$E$2:$F$17,2,FALSE),IF(AB238=TRUE,0,Z237))</f>
        <v>0</v>
      </c>
      <c r="AA238" s="643">
        <f>IF(B238&lt;&gt;"",VLOOKUP(Y238,Coef!$E$2:$F$17,2,FALSE),AA237)</f>
        <v>0</v>
      </c>
      <c r="AB238" s="669" t="b">
        <f t="shared" si="40"/>
        <v>0</v>
      </c>
    </row>
    <row r="239" spans="1:28" x14ac:dyDescent="0.25">
      <c r="A239" s="223"/>
      <c r="B239" s="764"/>
      <c r="C239" s="739"/>
      <c r="D239" s="692"/>
      <c r="E239" s="689"/>
      <c r="F239" s="730"/>
      <c r="G239" s="739"/>
      <c r="H239" s="724"/>
      <c r="I239" s="696"/>
      <c r="J239" s="708"/>
      <c r="K239" s="733"/>
      <c r="L239" s="743"/>
      <c r="M239" s="733"/>
      <c r="N239" s="743"/>
      <c r="O239" s="704"/>
      <c r="P239" s="715"/>
      <c r="Q239" s="194" t="str">
        <f t="shared" si="31"/>
        <v/>
      </c>
      <c r="R239" s="195" t="str">
        <f t="shared" si="32"/>
        <v/>
      </c>
      <c r="S239" s="90" t="str">
        <f t="shared" si="33"/>
        <v/>
      </c>
      <c r="T239" s="663" t="str">
        <f t="shared" si="34"/>
        <v/>
      </c>
      <c r="U239" s="94" t="str">
        <f t="shared" si="37"/>
        <v/>
      </c>
      <c r="V239" s="95" t="str">
        <f t="shared" si="38"/>
        <v/>
      </c>
      <c r="W239" s="664" t="b">
        <f t="shared" si="35"/>
        <v>0</v>
      </c>
      <c r="X239" s="103" t="b">
        <f t="shared" si="36"/>
        <v>0</v>
      </c>
      <c r="Y239" s="224">
        <f t="shared" si="39"/>
        <v>1</v>
      </c>
      <c r="Z239" s="112">
        <f>IF(AND(B239&lt;&gt;"",I239&gt;=an_initial-3),VLOOKUP(Y239,Coef!$E$2:$F$17,2,FALSE),IF(AB239=TRUE,0,Z238))</f>
        <v>0</v>
      </c>
      <c r="AA239" s="643">
        <f>IF(B239&lt;&gt;"",VLOOKUP(Y239,Coef!$E$2:$F$17,2,FALSE),AA238)</f>
        <v>0</v>
      </c>
      <c r="AB239" s="669" t="b">
        <f t="shared" si="40"/>
        <v>0</v>
      </c>
    </row>
    <row r="240" spans="1:28" x14ac:dyDescent="0.25">
      <c r="A240" s="223"/>
      <c r="B240" s="764"/>
      <c r="C240" s="739"/>
      <c r="D240" s="692"/>
      <c r="E240" s="689"/>
      <c r="F240" s="730"/>
      <c r="G240" s="739"/>
      <c r="H240" s="724"/>
      <c r="I240" s="696"/>
      <c r="J240" s="708"/>
      <c r="K240" s="733"/>
      <c r="L240" s="743"/>
      <c r="M240" s="733"/>
      <c r="N240" s="743"/>
      <c r="O240" s="704"/>
      <c r="P240" s="715"/>
      <c r="Q240" s="194" t="str">
        <f t="shared" si="31"/>
        <v/>
      </c>
      <c r="R240" s="195" t="str">
        <f t="shared" si="32"/>
        <v/>
      </c>
      <c r="S240" s="90" t="str">
        <f t="shared" si="33"/>
        <v/>
      </c>
      <c r="T240" s="663" t="str">
        <f t="shared" si="34"/>
        <v/>
      </c>
      <c r="U240" s="94" t="str">
        <f t="shared" si="37"/>
        <v/>
      </c>
      <c r="V240" s="95" t="str">
        <f t="shared" si="38"/>
        <v/>
      </c>
      <c r="W240" s="664" t="b">
        <f t="shared" si="35"/>
        <v>0</v>
      </c>
      <c r="X240" s="103" t="b">
        <f t="shared" si="36"/>
        <v>0</v>
      </c>
      <c r="Y240" s="224">
        <f t="shared" si="39"/>
        <v>1</v>
      </c>
      <c r="Z240" s="112">
        <f>IF(AND(B240&lt;&gt;"",I240&gt;=an_initial-3),VLOOKUP(Y240,Coef!$E$2:$F$17,2,FALSE),IF(AB240=TRUE,0,Z239))</f>
        <v>0</v>
      </c>
      <c r="AA240" s="643">
        <f>IF(B240&lt;&gt;"",VLOOKUP(Y240,Coef!$E$2:$F$17,2,FALSE),AA239)</f>
        <v>0</v>
      </c>
      <c r="AB240" s="669" t="b">
        <f t="shared" si="40"/>
        <v>0</v>
      </c>
    </row>
    <row r="241" spans="1:28" x14ac:dyDescent="0.25">
      <c r="A241" s="223"/>
      <c r="B241" s="764"/>
      <c r="C241" s="739"/>
      <c r="D241" s="692"/>
      <c r="E241" s="689"/>
      <c r="F241" s="730"/>
      <c r="G241" s="739"/>
      <c r="H241" s="724"/>
      <c r="I241" s="696"/>
      <c r="J241" s="708"/>
      <c r="K241" s="733"/>
      <c r="L241" s="743"/>
      <c r="M241" s="733"/>
      <c r="N241" s="743"/>
      <c r="O241" s="704"/>
      <c r="P241" s="715"/>
      <c r="Q241" s="194" t="str">
        <f t="shared" si="31"/>
        <v/>
      </c>
      <c r="R241" s="195" t="str">
        <f t="shared" si="32"/>
        <v/>
      </c>
      <c r="S241" s="90" t="str">
        <f t="shared" si="33"/>
        <v/>
      </c>
      <c r="T241" s="663" t="str">
        <f t="shared" si="34"/>
        <v/>
      </c>
      <c r="U241" s="94" t="str">
        <f t="shared" si="37"/>
        <v/>
      </c>
      <c r="V241" s="95" t="str">
        <f t="shared" si="38"/>
        <v/>
      </c>
      <c r="W241" s="664" t="b">
        <f t="shared" si="35"/>
        <v>0</v>
      </c>
      <c r="X241" s="103" t="b">
        <f t="shared" si="36"/>
        <v>0</v>
      </c>
      <c r="Y241" s="224">
        <f t="shared" si="39"/>
        <v>1</v>
      </c>
      <c r="Z241" s="112">
        <f>IF(AND(B241&lt;&gt;"",I241&gt;=an_initial-3),VLOOKUP(Y241,Coef!$E$2:$F$17,2,FALSE),IF(AB241=TRUE,0,Z240))</f>
        <v>0</v>
      </c>
      <c r="AA241" s="643">
        <f>IF(B241&lt;&gt;"",VLOOKUP(Y241,Coef!$E$2:$F$17,2,FALSE),AA240)</f>
        <v>0</v>
      </c>
      <c r="AB241" s="669" t="b">
        <f t="shared" si="40"/>
        <v>0</v>
      </c>
    </row>
    <row r="242" spans="1:28" x14ac:dyDescent="0.25">
      <c r="A242" s="223"/>
      <c r="B242" s="764"/>
      <c r="C242" s="739"/>
      <c r="D242" s="692"/>
      <c r="E242" s="689"/>
      <c r="F242" s="730"/>
      <c r="G242" s="739"/>
      <c r="H242" s="724"/>
      <c r="I242" s="696"/>
      <c r="J242" s="708"/>
      <c r="K242" s="733"/>
      <c r="L242" s="743"/>
      <c r="M242" s="733"/>
      <c r="N242" s="743"/>
      <c r="O242" s="704"/>
      <c r="P242" s="715"/>
      <c r="Q242" s="194" t="str">
        <f t="shared" si="31"/>
        <v/>
      </c>
      <c r="R242" s="195" t="str">
        <f t="shared" si="32"/>
        <v/>
      </c>
      <c r="S242" s="90" t="str">
        <f t="shared" si="33"/>
        <v/>
      </c>
      <c r="T242" s="663" t="str">
        <f t="shared" si="34"/>
        <v/>
      </c>
      <c r="U242" s="94" t="str">
        <f t="shared" si="37"/>
        <v/>
      </c>
      <c r="V242" s="95" t="str">
        <f t="shared" si="38"/>
        <v/>
      </c>
      <c r="W242" s="664" t="b">
        <f t="shared" si="35"/>
        <v>0</v>
      </c>
      <c r="X242" s="103" t="b">
        <f t="shared" si="36"/>
        <v>0</v>
      </c>
      <c r="Y242" s="224">
        <f t="shared" si="39"/>
        <v>1</v>
      </c>
      <c r="Z242" s="112">
        <f>IF(AND(B242&lt;&gt;"",I242&gt;=an_initial-3),VLOOKUP(Y242,Coef!$E$2:$F$17,2,FALSE),IF(AB242=TRUE,0,Z241))</f>
        <v>0</v>
      </c>
      <c r="AA242" s="643">
        <f>IF(B242&lt;&gt;"",VLOOKUP(Y242,Coef!$E$2:$F$17,2,FALSE),AA241)</f>
        <v>0</v>
      </c>
      <c r="AB242" s="669" t="b">
        <f t="shared" si="40"/>
        <v>0</v>
      </c>
    </row>
    <row r="243" spans="1:28" x14ac:dyDescent="0.25">
      <c r="A243" s="223"/>
      <c r="B243" s="764"/>
      <c r="C243" s="739"/>
      <c r="D243" s="692"/>
      <c r="E243" s="689"/>
      <c r="F243" s="730"/>
      <c r="G243" s="739"/>
      <c r="H243" s="724"/>
      <c r="I243" s="696"/>
      <c r="J243" s="708"/>
      <c r="K243" s="733"/>
      <c r="L243" s="743"/>
      <c r="M243" s="733"/>
      <c r="N243" s="743"/>
      <c r="O243" s="704"/>
      <c r="P243" s="715"/>
      <c r="Q243" s="194" t="str">
        <f t="shared" si="31"/>
        <v/>
      </c>
      <c r="R243" s="195" t="str">
        <f t="shared" si="32"/>
        <v/>
      </c>
      <c r="S243" s="90" t="str">
        <f t="shared" si="33"/>
        <v/>
      </c>
      <c r="T243" s="663" t="str">
        <f t="shared" si="34"/>
        <v/>
      </c>
      <c r="U243" s="94" t="str">
        <f t="shared" si="37"/>
        <v/>
      </c>
      <c r="V243" s="95" t="str">
        <f t="shared" si="38"/>
        <v/>
      </c>
      <c r="W243" s="664" t="b">
        <f t="shared" si="35"/>
        <v>0</v>
      </c>
      <c r="X243" s="103" t="b">
        <f t="shared" si="36"/>
        <v>0</v>
      </c>
      <c r="Y243" s="224">
        <f t="shared" si="39"/>
        <v>1</v>
      </c>
      <c r="Z243" s="112">
        <f>IF(AND(B243&lt;&gt;"",I243&gt;=an_initial-3),VLOOKUP(Y243,Coef!$E$2:$F$17,2,FALSE),IF(AB243=TRUE,0,Z242))</f>
        <v>0</v>
      </c>
      <c r="AA243" s="643">
        <f>IF(B243&lt;&gt;"",VLOOKUP(Y243,Coef!$E$2:$F$17,2,FALSE),AA242)</f>
        <v>0</v>
      </c>
      <c r="AB243" s="669" t="b">
        <f t="shared" si="40"/>
        <v>0</v>
      </c>
    </row>
    <row r="244" spans="1:28" x14ac:dyDescent="0.25">
      <c r="A244" s="223"/>
      <c r="B244" s="764"/>
      <c r="C244" s="739"/>
      <c r="D244" s="692"/>
      <c r="E244" s="689"/>
      <c r="F244" s="730"/>
      <c r="G244" s="739"/>
      <c r="H244" s="724"/>
      <c r="I244" s="696"/>
      <c r="J244" s="708"/>
      <c r="K244" s="733"/>
      <c r="L244" s="743"/>
      <c r="M244" s="733"/>
      <c r="N244" s="743"/>
      <c r="O244" s="704"/>
      <c r="P244" s="715"/>
      <c r="Q244" s="194" t="str">
        <f t="shared" si="31"/>
        <v/>
      </c>
      <c r="R244" s="195" t="str">
        <f t="shared" si="32"/>
        <v/>
      </c>
      <c r="S244" s="90" t="str">
        <f t="shared" si="33"/>
        <v/>
      </c>
      <c r="T244" s="663" t="str">
        <f t="shared" si="34"/>
        <v/>
      </c>
      <c r="U244" s="94" t="str">
        <f t="shared" si="37"/>
        <v/>
      </c>
      <c r="V244" s="95" t="str">
        <f t="shared" si="38"/>
        <v/>
      </c>
      <c r="W244" s="664" t="b">
        <f t="shared" si="35"/>
        <v>0</v>
      </c>
      <c r="X244" s="103" t="b">
        <f t="shared" si="36"/>
        <v>0</v>
      </c>
      <c r="Y244" s="224">
        <f t="shared" si="39"/>
        <v>1</v>
      </c>
      <c r="Z244" s="112">
        <f>IF(AND(B244&lt;&gt;"",I244&gt;=an_initial-3),VLOOKUP(Y244,Coef!$E$2:$F$17,2,FALSE),IF(AB244=TRUE,0,Z243))</f>
        <v>0</v>
      </c>
      <c r="AA244" s="643">
        <f>IF(B244&lt;&gt;"",VLOOKUP(Y244,Coef!$E$2:$F$17,2,FALSE),AA243)</f>
        <v>0</v>
      </c>
      <c r="AB244" s="669" t="b">
        <f t="shared" si="40"/>
        <v>0</v>
      </c>
    </row>
    <row r="245" spans="1:28" x14ac:dyDescent="0.25">
      <c r="A245" s="223"/>
      <c r="B245" s="764"/>
      <c r="C245" s="739"/>
      <c r="D245" s="692"/>
      <c r="E245" s="689"/>
      <c r="F245" s="730"/>
      <c r="G245" s="739"/>
      <c r="H245" s="724"/>
      <c r="I245" s="696"/>
      <c r="J245" s="708"/>
      <c r="K245" s="733"/>
      <c r="L245" s="743"/>
      <c r="M245" s="733"/>
      <c r="N245" s="743"/>
      <c r="O245" s="704"/>
      <c r="P245" s="715"/>
      <c r="Q245" s="194" t="str">
        <f t="shared" si="31"/>
        <v/>
      </c>
      <c r="R245" s="195" t="str">
        <f t="shared" si="32"/>
        <v/>
      </c>
      <c r="S245" s="90" t="str">
        <f t="shared" si="33"/>
        <v/>
      </c>
      <c r="T245" s="663" t="str">
        <f t="shared" si="34"/>
        <v/>
      </c>
      <c r="U245" s="94" t="str">
        <f t="shared" si="37"/>
        <v/>
      </c>
      <c r="V245" s="95" t="str">
        <f t="shared" si="38"/>
        <v/>
      </c>
      <c r="W245" s="664" t="b">
        <f t="shared" si="35"/>
        <v>0</v>
      </c>
      <c r="X245" s="103" t="b">
        <f t="shared" si="36"/>
        <v>0</v>
      </c>
      <c r="Y245" s="224">
        <f t="shared" si="39"/>
        <v>1</v>
      </c>
      <c r="Z245" s="112">
        <f>IF(AND(B245&lt;&gt;"",I245&gt;=an_initial-3),VLOOKUP(Y245,Coef!$E$2:$F$17,2,FALSE),IF(AB245=TRUE,0,Z244))</f>
        <v>0</v>
      </c>
      <c r="AA245" s="643">
        <f>IF(B245&lt;&gt;"",VLOOKUP(Y245,Coef!$E$2:$F$17,2,FALSE),AA244)</f>
        <v>0</v>
      </c>
      <c r="AB245" s="669" t="b">
        <f t="shared" si="40"/>
        <v>0</v>
      </c>
    </row>
    <row r="246" spans="1:28" x14ac:dyDescent="0.25">
      <c r="A246" s="223"/>
      <c r="B246" s="764"/>
      <c r="C246" s="739"/>
      <c r="D246" s="692"/>
      <c r="E246" s="689"/>
      <c r="F246" s="730"/>
      <c r="G246" s="739"/>
      <c r="H246" s="724"/>
      <c r="I246" s="696"/>
      <c r="J246" s="708"/>
      <c r="K246" s="733"/>
      <c r="L246" s="743"/>
      <c r="M246" s="733"/>
      <c r="N246" s="743"/>
      <c r="O246" s="704"/>
      <c r="P246" s="715"/>
      <c r="Q246" s="194" t="str">
        <f t="shared" si="31"/>
        <v/>
      </c>
      <c r="R246" s="195" t="str">
        <f t="shared" si="32"/>
        <v/>
      </c>
      <c r="S246" s="90" t="str">
        <f t="shared" si="33"/>
        <v/>
      </c>
      <c r="T246" s="663" t="str">
        <f t="shared" si="34"/>
        <v/>
      </c>
      <c r="U246" s="94" t="str">
        <f t="shared" si="37"/>
        <v/>
      </c>
      <c r="V246" s="95" t="str">
        <f t="shared" si="38"/>
        <v/>
      </c>
      <c r="W246" s="664" t="b">
        <f t="shared" si="35"/>
        <v>0</v>
      </c>
      <c r="X246" s="103" t="b">
        <f t="shared" si="36"/>
        <v>0</v>
      </c>
      <c r="Y246" s="224">
        <f t="shared" si="39"/>
        <v>1</v>
      </c>
      <c r="Z246" s="112">
        <f>IF(AND(B246&lt;&gt;"",I246&gt;=an_initial-3),VLOOKUP(Y246,Coef!$E$2:$F$17,2,FALSE),IF(AB246=TRUE,0,Z245))</f>
        <v>0</v>
      </c>
      <c r="AA246" s="643">
        <f>IF(B246&lt;&gt;"",VLOOKUP(Y246,Coef!$E$2:$F$17,2,FALSE),AA245)</f>
        <v>0</v>
      </c>
      <c r="AB246" s="669" t="b">
        <f t="shared" si="40"/>
        <v>0</v>
      </c>
    </row>
    <row r="247" spans="1:28" x14ac:dyDescent="0.25">
      <c r="A247" s="223"/>
      <c r="B247" s="764"/>
      <c r="C247" s="739"/>
      <c r="D247" s="692"/>
      <c r="E247" s="689"/>
      <c r="F247" s="730"/>
      <c r="G247" s="739"/>
      <c r="H247" s="724"/>
      <c r="I247" s="696"/>
      <c r="J247" s="708"/>
      <c r="K247" s="733"/>
      <c r="L247" s="743"/>
      <c r="M247" s="733"/>
      <c r="N247" s="743"/>
      <c r="O247" s="704"/>
      <c r="P247" s="715"/>
      <c r="Q247" s="194" t="str">
        <f t="shared" si="31"/>
        <v/>
      </c>
      <c r="R247" s="195" t="str">
        <f t="shared" si="32"/>
        <v/>
      </c>
      <c r="S247" s="90" t="str">
        <f t="shared" si="33"/>
        <v/>
      </c>
      <c r="T247" s="663" t="str">
        <f t="shared" si="34"/>
        <v/>
      </c>
      <c r="U247" s="94" t="str">
        <f t="shared" si="37"/>
        <v/>
      </c>
      <c r="V247" s="95" t="str">
        <f t="shared" si="38"/>
        <v/>
      </c>
      <c r="W247" s="664" t="b">
        <f t="shared" si="35"/>
        <v>0</v>
      </c>
      <c r="X247" s="103" t="b">
        <f t="shared" si="36"/>
        <v>0</v>
      </c>
      <c r="Y247" s="224">
        <f t="shared" si="39"/>
        <v>1</v>
      </c>
      <c r="Z247" s="112">
        <f>IF(AND(B247&lt;&gt;"",I247&gt;=an_initial-3),VLOOKUP(Y247,Coef!$E$2:$F$17,2,FALSE),IF(AB247=TRUE,0,Z246))</f>
        <v>0</v>
      </c>
      <c r="AA247" s="643">
        <f>IF(B247&lt;&gt;"",VLOOKUP(Y247,Coef!$E$2:$F$17,2,FALSE),AA246)</f>
        <v>0</v>
      </c>
      <c r="AB247" s="669" t="b">
        <f t="shared" si="40"/>
        <v>0</v>
      </c>
    </row>
    <row r="248" spans="1:28" x14ac:dyDescent="0.25">
      <c r="A248" s="223"/>
      <c r="B248" s="764"/>
      <c r="C248" s="739"/>
      <c r="D248" s="692"/>
      <c r="E248" s="689"/>
      <c r="F248" s="730"/>
      <c r="G248" s="739"/>
      <c r="H248" s="724"/>
      <c r="I248" s="696"/>
      <c r="J248" s="708"/>
      <c r="K248" s="733"/>
      <c r="L248" s="743"/>
      <c r="M248" s="733"/>
      <c r="N248" s="743"/>
      <c r="O248" s="704"/>
      <c r="P248" s="715"/>
      <c r="Q248" s="194" t="str">
        <f t="shared" si="31"/>
        <v/>
      </c>
      <c r="R248" s="195" t="str">
        <f t="shared" si="32"/>
        <v/>
      </c>
      <c r="S248" s="90" t="str">
        <f t="shared" si="33"/>
        <v/>
      </c>
      <c r="T248" s="663" t="str">
        <f t="shared" si="34"/>
        <v/>
      </c>
      <c r="U248" s="94" t="str">
        <f t="shared" si="37"/>
        <v/>
      </c>
      <c r="V248" s="95" t="str">
        <f t="shared" si="38"/>
        <v/>
      </c>
      <c r="W248" s="664" t="b">
        <f t="shared" si="35"/>
        <v>0</v>
      </c>
      <c r="X248" s="103" t="b">
        <f t="shared" si="36"/>
        <v>0</v>
      </c>
      <c r="Y248" s="224">
        <f t="shared" si="39"/>
        <v>1</v>
      </c>
      <c r="Z248" s="112">
        <f>IF(AND(B248&lt;&gt;"",I248&gt;=an_initial-3),VLOOKUP(Y248,Coef!$E$2:$F$17,2,FALSE),IF(AB248=TRUE,0,Z247))</f>
        <v>0</v>
      </c>
      <c r="AA248" s="643">
        <f>IF(B248&lt;&gt;"",VLOOKUP(Y248,Coef!$E$2:$F$17,2,FALSE),AA247)</f>
        <v>0</v>
      </c>
      <c r="AB248" s="669" t="b">
        <f t="shared" si="40"/>
        <v>0</v>
      </c>
    </row>
    <row r="249" spans="1:28" x14ac:dyDescent="0.25">
      <c r="A249" s="223"/>
      <c r="B249" s="764"/>
      <c r="C249" s="739"/>
      <c r="D249" s="692"/>
      <c r="E249" s="689"/>
      <c r="F249" s="730"/>
      <c r="G249" s="739"/>
      <c r="H249" s="724"/>
      <c r="I249" s="696"/>
      <c r="J249" s="708"/>
      <c r="K249" s="733"/>
      <c r="L249" s="743"/>
      <c r="M249" s="733"/>
      <c r="N249" s="743"/>
      <c r="O249" s="704"/>
      <c r="P249" s="715"/>
      <c r="Q249" s="194" t="str">
        <f t="shared" si="31"/>
        <v/>
      </c>
      <c r="R249" s="195" t="str">
        <f t="shared" si="32"/>
        <v/>
      </c>
      <c r="S249" s="90" t="str">
        <f t="shared" si="33"/>
        <v/>
      </c>
      <c r="T249" s="663" t="str">
        <f t="shared" si="34"/>
        <v/>
      </c>
      <c r="U249" s="94" t="str">
        <f t="shared" si="37"/>
        <v/>
      </c>
      <c r="V249" s="95" t="str">
        <f t="shared" si="38"/>
        <v/>
      </c>
      <c r="W249" s="664" t="b">
        <f t="shared" si="35"/>
        <v>0</v>
      </c>
      <c r="X249" s="103" t="b">
        <f t="shared" si="36"/>
        <v>0</v>
      </c>
      <c r="Y249" s="224">
        <f t="shared" si="39"/>
        <v>1</v>
      </c>
      <c r="Z249" s="112">
        <f>IF(AND(B249&lt;&gt;"",I249&gt;=an_initial-3),VLOOKUP(Y249,Coef!$E$2:$F$17,2,FALSE),IF(AB249=TRUE,0,Z248))</f>
        <v>0</v>
      </c>
      <c r="AA249" s="643">
        <f>IF(B249&lt;&gt;"",VLOOKUP(Y249,Coef!$E$2:$F$17,2,FALSE),AA248)</f>
        <v>0</v>
      </c>
      <c r="AB249" s="669" t="b">
        <f t="shared" si="40"/>
        <v>0</v>
      </c>
    </row>
    <row r="250" spans="1:28" x14ac:dyDescent="0.25">
      <c r="A250" s="223"/>
      <c r="B250" s="764"/>
      <c r="C250" s="739"/>
      <c r="D250" s="692"/>
      <c r="E250" s="689"/>
      <c r="F250" s="730"/>
      <c r="G250" s="739"/>
      <c r="H250" s="724"/>
      <c r="I250" s="696"/>
      <c r="J250" s="708"/>
      <c r="K250" s="733"/>
      <c r="L250" s="743"/>
      <c r="M250" s="733"/>
      <c r="N250" s="743"/>
      <c r="O250" s="704"/>
      <c r="P250" s="715"/>
      <c r="Q250" s="194" t="str">
        <f t="shared" si="31"/>
        <v/>
      </c>
      <c r="R250" s="195" t="str">
        <f t="shared" si="32"/>
        <v/>
      </c>
      <c r="S250" s="90" t="str">
        <f t="shared" si="33"/>
        <v/>
      </c>
      <c r="T250" s="663" t="str">
        <f t="shared" si="34"/>
        <v/>
      </c>
      <c r="U250" s="94" t="str">
        <f t="shared" si="37"/>
        <v/>
      </c>
      <c r="V250" s="95" t="str">
        <f t="shared" si="38"/>
        <v/>
      </c>
      <c r="W250" s="664" t="b">
        <f t="shared" si="35"/>
        <v>0</v>
      </c>
      <c r="X250" s="103" t="b">
        <f t="shared" si="36"/>
        <v>0</v>
      </c>
      <c r="Y250" s="224">
        <f t="shared" si="39"/>
        <v>1</v>
      </c>
      <c r="Z250" s="112">
        <f>IF(AND(B250&lt;&gt;"",I250&gt;=an_initial-3),VLOOKUP(Y250,Coef!$E$2:$F$17,2,FALSE),IF(AB250=TRUE,0,Z249))</f>
        <v>0</v>
      </c>
      <c r="AA250" s="643">
        <f>IF(B250&lt;&gt;"",VLOOKUP(Y250,Coef!$E$2:$F$17,2,FALSE),AA249)</f>
        <v>0</v>
      </c>
      <c r="AB250" s="669" t="b">
        <f t="shared" si="40"/>
        <v>0</v>
      </c>
    </row>
    <row r="251" spans="1:28" x14ac:dyDescent="0.25">
      <c r="A251" s="223"/>
      <c r="B251" s="764"/>
      <c r="C251" s="739"/>
      <c r="D251" s="692"/>
      <c r="E251" s="689"/>
      <c r="F251" s="730"/>
      <c r="G251" s="739"/>
      <c r="H251" s="724"/>
      <c r="I251" s="696"/>
      <c r="J251" s="708"/>
      <c r="K251" s="733"/>
      <c r="L251" s="743"/>
      <c r="M251" s="733"/>
      <c r="N251" s="743"/>
      <c r="O251" s="704"/>
      <c r="P251" s="715"/>
      <c r="Q251" s="194" t="str">
        <f t="shared" si="31"/>
        <v/>
      </c>
      <c r="R251" s="195" t="str">
        <f t="shared" si="32"/>
        <v/>
      </c>
      <c r="S251" s="90" t="str">
        <f t="shared" si="33"/>
        <v/>
      </c>
      <c r="T251" s="663" t="str">
        <f t="shared" si="34"/>
        <v/>
      </c>
      <c r="U251" s="94" t="str">
        <f t="shared" si="37"/>
        <v/>
      </c>
      <c r="V251" s="95" t="str">
        <f t="shared" si="38"/>
        <v/>
      </c>
      <c r="W251" s="664" t="b">
        <f t="shared" si="35"/>
        <v>0</v>
      </c>
      <c r="X251" s="103" t="b">
        <f t="shared" si="36"/>
        <v>0</v>
      </c>
      <c r="Y251" s="224">
        <f t="shared" si="39"/>
        <v>1</v>
      </c>
      <c r="Z251" s="112">
        <f>IF(AND(B251&lt;&gt;"",I251&gt;=an_initial-3),VLOOKUP(Y251,Coef!$E$2:$F$17,2,FALSE),IF(AB251=TRUE,0,Z250))</f>
        <v>0</v>
      </c>
      <c r="AA251" s="643">
        <f>IF(B251&lt;&gt;"",VLOOKUP(Y251,Coef!$E$2:$F$17,2,FALSE),AA250)</f>
        <v>0</v>
      </c>
      <c r="AB251" s="669" t="b">
        <f t="shared" si="40"/>
        <v>0</v>
      </c>
    </row>
    <row r="252" spans="1:28" x14ac:dyDescent="0.25">
      <c r="A252" s="223"/>
      <c r="B252" s="764"/>
      <c r="C252" s="739"/>
      <c r="D252" s="692"/>
      <c r="E252" s="689"/>
      <c r="F252" s="730"/>
      <c r="G252" s="739"/>
      <c r="H252" s="724"/>
      <c r="I252" s="696"/>
      <c r="J252" s="708"/>
      <c r="K252" s="733"/>
      <c r="L252" s="743"/>
      <c r="M252" s="733"/>
      <c r="N252" s="743"/>
      <c r="O252" s="704"/>
      <c r="P252" s="715"/>
      <c r="Q252" s="194" t="str">
        <f t="shared" si="31"/>
        <v/>
      </c>
      <c r="R252" s="195" t="str">
        <f t="shared" si="32"/>
        <v/>
      </c>
      <c r="S252" s="90" t="str">
        <f t="shared" si="33"/>
        <v/>
      </c>
      <c r="T252" s="663" t="str">
        <f t="shared" si="34"/>
        <v/>
      </c>
      <c r="U252" s="94" t="str">
        <f t="shared" si="37"/>
        <v/>
      </c>
      <c r="V252" s="95" t="str">
        <f t="shared" si="38"/>
        <v/>
      </c>
      <c r="W252" s="664" t="b">
        <f t="shared" si="35"/>
        <v>0</v>
      </c>
      <c r="X252" s="103" t="b">
        <f t="shared" si="36"/>
        <v>0</v>
      </c>
      <c r="Y252" s="224">
        <f t="shared" si="39"/>
        <v>1</v>
      </c>
      <c r="Z252" s="112">
        <f>IF(AND(B252&lt;&gt;"",I252&gt;=an_initial-3),VLOOKUP(Y252,Coef!$E$2:$F$17,2,FALSE),IF(AB252=TRUE,0,Z251))</f>
        <v>0</v>
      </c>
      <c r="AA252" s="643">
        <f>IF(B252&lt;&gt;"",VLOOKUP(Y252,Coef!$E$2:$F$17,2,FALSE),AA251)</f>
        <v>0</v>
      </c>
      <c r="AB252" s="669" t="b">
        <f t="shared" si="40"/>
        <v>0</v>
      </c>
    </row>
    <row r="253" spans="1:28" x14ac:dyDescent="0.25">
      <c r="A253" s="223"/>
      <c r="B253" s="764"/>
      <c r="C253" s="739"/>
      <c r="D253" s="692"/>
      <c r="E253" s="689"/>
      <c r="F253" s="730"/>
      <c r="G253" s="739"/>
      <c r="H253" s="724"/>
      <c r="I253" s="696"/>
      <c r="J253" s="708"/>
      <c r="K253" s="733"/>
      <c r="L253" s="743"/>
      <c r="M253" s="733"/>
      <c r="N253" s="743"/>
      <c r="O253" s="704"/>
      <c r="P253" s="715"/>
      <c r="Q253" s="194" t="str">
        <f t="shared" si="31"/>
        <v/>
      </c>
      <c r="R253" s="195" t="str">
        <f t="shared" si="32"/>
        <v/>
      </c>
      <c r="S253" s="90" t="str">
        <f t="shared" si="33"/>
        <v/>
      </c>
      <c r="T253" s="663" t="str">
        <f t="shared" si="34"/>
        <v/>
      </c>
      <c r="U253" s="94" t="str">
        <f t="shared" si="37"/>
        <v/>
      </c>
      <c r="V253" s="95" t="str">
        <f t="shared" si="38"/>
        <v/>
      </c>
      <c r="W253" s="664" t="b">
        <f t="shared" si="35"/>
        <v>0</v>
      </c>
      <c r="X253" s="103" t="b">
        <f t="shared" si="36"/>
        <v>0</v>
      </c>
      <c r="Y253" s="224">
        <f t="shared" si="39"/>
        <v>1</v>
      </c>
      <c r="Z253" s="112">
        <f>IF(AND(B253&lt;&gt;"",I253&gt;=an_initial-3),VLOOKUP(Y253,Coef!$E$2:$F$17,2,FALSE),IF(AB253=TRUE,0,Z252))</f>
        <v>0</v>
      </c>
      <c r="AA253" s="643">
        <f>IF(B253&lt;&gt;"",VLOOKUP(Y253,Coef!$E$2:$F$17,2,FALSE),AA252)</f>
        <v>0</v>
      </c>
      <c r="AB253" s="669" t="b">
        <f t="shared" si="40"/>
        <v>0</v>
      </c>
    </row>
    <row r="254" spans="1:28" x14ac:dyDescent="0.25">
      <c r="A254" s="223"/>
      <c r="B254" s="764"/>
      <c r="C254" s="739"/>
      <c r="D254" s="692"/>
      <c r="E254" s="689"/>
      <c r="F254" s="730"/>
      <c r="G254" s="739"/>
      <c r="H254" s="724"/>
      <c r="I254" s="696"/>
      <c r="J254" s="708"/>
      <c r="K254" s="733"/>
      <c r="L254" s="743"/>
      <c r="M254" s="733"/>
      <c r="N254" s="743"/>
      <c r="O254" s="704"/>
      <c r="P254" s="715"/>
      <c r="Q254" s="194" t="str">
        <f t="shared" si="31"/>
        <v/>
      </c>
      <c r="R254" s="195" t="str">
        <f t="shared" si="32"/>
        <v/>
      </c>
      <c r="S254" s="90" t="str">
        <f t="shared" si="33"/>
        <v/>
      </c>
      <c r="T254" s="663" t="str">
        <f t="shared" si="34"/>
        <v/>
      </c>
      <c r="U254" s="94" t="str">
        <f t="shared" si="37"/>
        <v/>
      </c>
      <c r="V254" s="95" t="str">
        <f t="shared" si="38"/>
        <v/>
      </c>
      <c r="W254" s="664" t="b">
        <f t="shared" si="35"/>
        <v>0</v>
      </c>
      <c r="X254" s="103" t="b">
        <f t="shared" si="36"/>
        <v>0</v>
      </c>
      <c r="Y254" s="224">
        <f t="shared" si="39"/>
        <v>1</v>
      </c>
      <c r="Z254" s="112">
        <f>IF(AND(B254&lt;&gt;"",I254&gt;=an_initial-3),VLOOKUP(Y254,Coef!$E$2:$F$17,2,FALSE),IF(AB254=TRUE,0,Z253))</f>
        <v>0</v>
      </c>
      <c r="AA254" s="643">
        <f>IF(B254&lt;&gt;"",VLOOKUP(Y254,Coef!$E$2:$F$17,2,FALSE),AA253)</f>
        <v>0</v>
      </c>
      <c r="AB254" s="669" t="b">
        <f t="shared" si="40"/>
        <v>0</v>
      </c>
    </row>
    <row r="255" spans="1:28" x14ac:dyDescent="0.25">
      <c r="A255" s="223"/>
      <c r="B255" s="764"/>
      <c r="C255" s="739"/>
      <c r="D255" s="692"/>
      <c r="E255" s="689"/>
      <c r="F255" s="730"/>
      <c r="G255" s="739"/>
      <c r="H255" s="724"/>
      <c r="I255" s="696"/>
      <c r="J255" s="708"/>
      <c r="K255" s="733"/>
      <c r="L255" s="743"/>
      <c r="M255" s="733"/>
      <c r="N255" s="743"/>
      <c r="O255" s="704"/>
      <c r="P255" s="715"/>
      <c r="Q255" s="194" t="str">
        <f t="shared" si="31"/>
        <v/>
      </c>
      <c r="R255" s="195" t="str">
        <f t="shared" si="32"/>
        <v/>
      </c>
      <c r="S255" s="90" t="str">
        <f t="shared" si="33"/>
        <v/>
      </c>
      <c r="T255" s="663" t="str">
        <f t="shared" si="34"/>
        <v/>
      </c>
      <c r="U255" s="94" t="str">
        <f t="shared" si="37"/>
        <v/>
      </c>
      <c r="V255" s="95" t="str">
        <f t="shared" si="38"/>
        <v/>
      </c>
      <c r="W255" s="664" t="b">
        <f t="shared" si="35"/>
        <v>0</v>
      </c>
      <c r="X255" s="103" t="b">
        <f t="shared" si="36"/>
        <v>0</v>
      </c>
      <c r="Y255" s="224">
        <f t="shared" si="39"/>
        <v>1</v>
      </c>
      <c r="Z255" s="112">
        <f>IF(AND(B255&lt;&gt;"",I255&gt;=an_initial-3),VLOOKUP(Y255,Coef!$E$2:$F$17,2,FALSE),IF(AB255=TRUE,0,Z254))</f>
        <v>0</v>
      </c>
      <c r="AA255" s="643">
        <f>IF(B255&lt;&gt;"",VLOOKUP(Y255,Coef!$E$2:$F$17,2,FALSE),AA254)</f>
        <v>0</v>
      </c>
      <c r="AB255" s="669" t="b">
        <f t="shared" si="40"/>
        <v>0</v>
      </c>
    </row>
    <row r="256" spans="1:28" x14ac:dyDescent="0.25">
      <c r="A256" s="223"/>
      <c r="B256" s="764"/>
      <c r="C256" s="739"/>
      <c r="D256" s="692"/>
      <c r="E256" s="689"/>
      <c r="F256" s="730"/>
      <c r="G256" s="739"/>
      <c r="H256" s="724"/>
      <c r="I256" s="696"/>
      <c r="J256" s="708"/>
      <c r="K256" s="733"/>
      <c r="L256" s="743"/>
      <c r="M256" s="733"/>
      <c r="N256" s="743"/>
      <c r="O256" s="704"/>
      <c r="P256" s="715"/>
      <c r="Q256" s="194" t="str">
        <f t="shared" si="31"/>
        <v/>
      </c>
      <c r="R256" s="195" t="str">
        <f t="shared" si="32"/>
        <v/>
      </c>
      <c r="S256" s="90" t="str">
        <f t="shared" si="33"/>
        <v/>
      </c>
      <c r="T256" s="663" t="str">
        <f t="shared" si="34"/>
        <v/>
      </c>
      <c r="U256" s="94" t="str">
        <f t="shared" si="37"/>
        <v/>
      </c>
      <c r="V256" s="95" t="str">
        <f t="shared" si="38"/>
        <v/>
      </c>
      <c r="W256" s="664" t="b">
        <f t="shared" si="35"/>
        <v>0</v>
      </c>
      <c r="X256" s="103" t="b">
        <f t="shared" si="36"/>
        <v>0</v>
      </c>
      <c r="Y256" s="224">
        <f t="shared" si="39"/>
        <v>1</v>
      </c>
      <c r="Z256" s="112">
        <f>IF(AND(B256&lt;&gt;"",I256&gt;=an_initial-3),VLOOKUP(Y256,Coef!$E$2:$F$17,2,FALSE),IF(AB256=TRUE,0,Z255))</f>
        <v>0</v>
      </c>
      <c r="AA256" s="643">
        <f>IF(B256&lt;&gt;"",VLOOKUP(Y256,Coef!$E$2:$F$17,2,FALSE),AA255)</f>
        <v>0</v>
      </c>
      <c r="AB256" s="669" t="b">
        <f t="shared" si="40"/>
        <v>0</v>
      </c>
    </row>
    <row r="257" spans="1:28" x14ac:dyDescent="0.25">
      <c r="A257" s="223"/>
      <c r="B257" s="764"/>
      <c r="C257" s="739"/>
      <c r="D257" s="692"/>
      <c r="E257" s="689"/>
      <c r="F257" s="730"/>
      <c r="G257" s="739"/>
      <c r="H257" s="724"/>
      <c r="I257" s="696"/>
      <c r="J257" s="708"/>
      <c r="K257" s="733"/>
      <c r="L257" s="743"/>
      <c r="M257" s="733"/>
      <c r="N257" s="743"/>
      <c r="O257" s="704"/>
      <c r="P257" s="715"/>
      <c r="Q257" s="194" t="str">
        <f t="shared" si="31"/>
        <v/>
      </c>
      <c r="R257" s="195" t="str">
        <f t="shared" si="32"/>
        <v/>
      </c>
      <c r="S257" s="90" t="str">
        <f t="shared" si="33"/>
        <v/>
      </c>
      <c r="T257" s="663" t="str">
        <f t="shared" si="34"/>
        <v/>
      </c>
      <c r="U257" s="94" t="str">
        <f t="shared" si="37"/>
        <v/>
      </c>
      <c r="V257" s="95" t="str">
        <f t="shared" si="38"/>
        <v/>
      </c>
      <c r="W257" s="664" t="b">
        <f t="shared" si="35"/>
        <v>0</v>
      </c>
      <c r="X257" s="103" t="b">
        <f t="shared" si="36"/>
        <v>0</v>
      </c>
      <c r="Y257" s="224">
        <f t="shared" si="39"/>
        <v>1</v>
      </c>
      <c r="Z257" s="112">
        <f>IF(AND(B257&lt;&gt;"",I257&gt;=an_initial-3),VLOOKUP(Y257,Coef!$E$2:$F$17,2,FALSE),IF(AB257=TRUE,0,Z256))</f>
        <v>0</v>
      </c>
      <c r="AA257" s="643">
        <f>IF(B257&lt;&gt;"",VLOOKUP(Y257,Coef!$E$2:$F$17,2,FALSE),AA256)</f>
        <v>0</v>
      </c>
      <c r="AB257" s="669" t="b">
        <f t="shared" si="40"/>
        <v>0</v>
      </c>
    </row>
    <row r="258" spans="1:28" x14ac:dyDescent="0.25">
      <c r="A258" s="223"/>
      <c r="B258" s="764"/>
      <c r="C258" s="739"/>
      <c r="D258" s="692"/>
      <c r="E258" s="689"/>
      <c r="F258" s="730"/>
      <c r="G258" s="739"/>
      <c r="H258" s="724"/>
      <c r="I258" s="696"/>
      <c r="J258" s="708"/>
      <c r="K258" s="733"/>
      <c r="L258" s="743"/>
      <c r="M258" s="733"/>
      <c r="N258" s="743"/>
      <c r="O258" s="704"/>
      <c r="P258" s="715"/>
      <c r="Q258" s="194" t="str">
        <f t="shared" si="31"/>
        <v/>
      </c>
      <c r="R258" s="195" t="str">
        <f t="shared" si="32"/>
        <v/>
      </c>
      <c r="S258" s="90" t="str">
        <f t="shared" si="33"/>
        <v/>
      </c>
      <c r="T258" s="663" t="str">
        <f t="shared" si="34"/>
        <v/>
      </c>
      <c r="U258" s="94" t="str">
        <f t="shared" si="37"/>
        <v/>
      </c>
      <c r="V258" s="95" t="str">
        <f t="shared" si="38"/>
        <v/>
      </c>
      <c r="W258" s="664" t="b">
        <f t="shared" si="35"/>
        <v>0</v>
      </c>
      <c r="X258" s="103" t="b">
        <f t="shared" si="36"/>
        <v>0</v>
      </c>
      <c r="Y258" s="224">
        <f t="shared" si="39"/>
        <v>1</v>
      </c>
      <c r="Z258" s="112">
        <f>IF(AND(B258&lt;&gt;"",I258&gt;=an_initial-3),VLOOKUP(Y258,Coef!$E$2:$F$17,2,FALSE),IF(AB258=TRUE,0,Z257))</f>
        <v>0</v>
      </c>
      <c r="AA258" s="643">
        <f>IF(B258&lt;&gt;"",VLOOKUP(Y258,Coef!$E$2:$F$17,2,FALSE),AA257)</f>
        <v>0</v>
      </c>
      <c r="AB258" s="669" t="b">
        <f t="shared" si="40"/>
        <v>0</v>
      </c>
    </row>
    <row r="259" spans="1:28" x14ac:dyDescent="0.25">
      <c r="A259" s="223"/>
      <c r="B259" s="764"/>
      <c r="C259" s="739"/>
      <c r="D259" s="692"/>
      <c r="E259" s="689"/>
      <c r="F259" s="730"/>
      <c r="G259" s="739"/>
      <c r="H259" s="724"/>
      <c r="I259" s="696"/>
      <c r="J259" s="708"/>
      <c r="K259" s="733"/>
      <c r="L259" s="743"/>
      <c r="M259" s="733"/>
      <c r="N259" s="743"/>
      <c r="O259" s="704"/>
      <c r="P259" s="715"/>
      <c r="Q259" s="194" t="str">
        <f t="shared" si="31"/>
        <v/>
      </c>
      <c r="R259" s="195" t="str">
        <f t="shared" si="32"/>
        <v/>
      </c>
      <c r="S259" s="90" t="str">
        <f t="shared" si="33"/>
        <v/>
      </c>
      <c r="T259" s="663" t="str">
        <f t="shared" si="34"/>
        <v/>
      </c>
      <c r="U259" s="94" t="str">
        <f t="shared" si="37"/>
        <v/>
      </c>
      <c r="V259" s="95" t="str">
        <f t="shared" si="38"/>
        <v/>
      </c>
      <c r="W259" s="664" t="b">
        <f t="shared" si="35"/>
        <v>0</v>
      </c>
      <c r="X259" s="103" t="b">
        <f t="shared" si="36"/>
        <v>0</v>
      </c>
      <c r="Y259" s="224">
        <f t="shared" si="39"/>
        <v>1</v>
      </c>
      <c r="Z259" s="112">
        <f>IF(AND(B259&lt;&gt;"",I259&gt;=an_initial-3),VLOOKUP(Y259,Coef!$E$2:$F$17,2,FALSE),IF(AB259=TRUE,0,Z258))</f>
        <v>0</v>
      </c>
      <c r="AA259" s="643">
        <f>IF(B259&lt;&gt;"",VLOOKUP(Y259,Coef!$E$2:$F$17,2,FALSE),AA258)</f>
        <v>0</v>
      </c>
      <c r="AB259" s="669" t="b">
        <f t="shared" si="40"/>
        <v>0</v>
      </c>
    </row>
    <row r="260" spans="1:28" x14ac:dyDescent="0.25">
      <c r="A260" s="223"/>
      <c r="B260" s="764"/>
      <c r="C260" s="739"/>
      <c r="D260" s="692"/>
      <c r="E260" s="689"/>
      <c r="F260" s="730"/>
      <c r="G260" s="739"/>
      <c r="H260" s="724"/>
      <c r="I260" s="696"/>
      <c r="J260" s="708"/>
      <c r="K260" s="733"/>
      <c r="L260" s="743"/>
      <c r="M260" s="733"/>
      <c r="N260" s="743"/>
      <c r="O260" s="704"/>
      <c r="P260" s="715"/>
      <c r="Q260" s="194" t="str">
        <f t="shared" si="31"/>
        <v/>
      </c>
      <c r="R260" s="195" t="str">
        <f t="shared" si="32"/>
        <v/>
      </c>
      <c r="S260" s="90" t="str">
        <f t="shared" si="33"/>
        <v/>
      </c>
      <c r="T260" s="663" t="str">
        <f t="shared" si="34"/>
        <v/>
      </c>
      <c r="U260" s="94" t="str">
        <f t="shared" si="37"/>
        <v/>
      </c>
      <c r="V260" s="95" t="str">
        <f t="shared" si="38"/>
        <v/>
      </c>
      <c r="W260" s="664" t="b">
        <f t="shared" si="35"/>
        <v>0</v>
      </c>
      <c r="X260" s="103" t="b">
        <f t="shared" si="36"/>
        <v>0</v>
      </c>
      <c r="Y260" s="224">
        <f t="shared" si="39"/>
        <v>1</v>
      </c>
      <c r="Z260" s="112">
        <f>IF(AND(B260&lt;&gt;"",I260&gt;=an_initial-3),VLOOKUP(Y260,Coef!$E$2:$F$17,2,FALSE),IF(AB260=TRUE,0,Z259))</f>
        <v>0</v>
      </c>
      <c r="AA260" s="643">
        <f>IF(B260&lt;&gt;"",VLOOKUP(Y260,Coef!$E$2:$F$17,2,FALSE),AA259)</f>
        <v>0</v>
      </c>
      <c r="AB260" s="669" t="b">
        <f t="shared" si="40"/>
        <v>0</v>
      </c>
    </row>
    <row r="261" spans="1:28" x14ac:dyDescent="0.25">
      <c r="A261" s="223"/>
      <c r="B261" s="764"/>
      <c r="C261" s="739"/>
      <c r="D261" s="692"/>
      <c r="E261" s="689"/>
      <c r="F261" s="730"/>
      <c r="G261" s="739"/>
      <c r="H261" s="724"/>
      <c r="I261" s="696"/>
      <c r="J261" s="708"/>
      <c r="K261" s="733"/>
      <c r="L261" s="743"/>
      <c r="M261" s="733"/>
      <c r="N261" s="743"/>
      <c r="O261" s="704"/>
      <c r="P261" s="715"/>
      <c r="Q261" s="194" t="str">
        <f t="shared" si="31"/>
        <v/>
      </c>
      <c r="R261" s="195" t="str">
        <f t="shared" si="32"/>
        <v/>
      </c>
      <c r="S261" s="90" t="str">
        <f t="shared" si="33"/>
        <v/>
      </c>
      <c r="T261" s="663" t="str">
        <f t="shared" si="34"/>
        <v/>
      </c>
      <c r="U261" s="94" t="str">
        <f t="shared" si="37"/>
        <v/>
      </c>
      <c r="V261" s="95" t="str">
        <f t="shared" si="38"/>
        <v/>
      </c>
      <c r="W261" s="664" t="b">
        <f t="shared" si="35"/>
        <v>0</v>
      </c>
      <c r="X261" s="103" t="b">
        <f t="shared" si="36"/>
        <v>0</v>
      </c>
      <c r="Y261" s="224">
        <f t="shared" si="39"/>
        <v>1</v>
      </c>
      <c r="Z261" s="112">
        <f>IF(AND(B261&lt;&gt;"",I261&gt;=an_initial-3),VLOOKUP(Y261,Coef!$E$2:$F$17,2,FALSE),IF(AB261=TRUE,0,Z260))</f>
        <v>0</v>
      </c>
      <c r="AA261" s="643">
        <f>IF(B261&lt;&gt;"",VLOOKUP(Y261,Coef!$E$2:$F$17,2,FALSE),AA260)</f>
        <v>0</v>
      </c>
      <c r="AB261" s="669" t="b">
        <f t="shared" si="40"/>
        <v>0</v>
      </c>
    </row>
    <row r="262" spans="1:28" ht="16.5" thickBot="1" x14ac:dyDescent="0.3">
      <c r="A262" s="640"/>
      <c r="B262" s="765"/>
      <c r="C262" s="740"/>
      <c r="D262" s="693"/>
      <c r="E262" s="706"/>
      <c r="F262" s="731"/>
      <c r="G262" s="740"/>
      <c r="H262" s="725"/>
      <c r="I262" s="697"/>
      <c r="J262" s="709"/>
      <c r="K262" s="734"/>
      <c r="L262" s="744"/>
      <c r="M262" s="734"/>
      <c r="N262" s="744"/>
      <c r="O262" s="705"/>
      <c r="P262" s="716"/>
      <c r="Q262" s="194" t="str">
        <f t="shared" si="31"/>
        <v/>
      </c>
      <c r="R262" s="195" t="str">
        <f t="shared" si="32"/>
        <v/>
      </c>
      <c r="S262" s="92" t="str">
        <f t="shared" si="33"/>
        <v/>
      </c>
      <c r="T262" s="671" t="str">
        <f t="shared" si="34"/>
        <v/>
      </c>
      <c r="U262" s="96" t="str">
        <f t="shared" si="37"/>
        <v/>
      </c>
      <c r="V262" s="97" t="str">
        <f t="shared" si="38"/>
        <v/>
      </c>
      <c r="W262" s="672" t="b">
        <f t="shared" si="35"/>
        <v>0</v>
      </c>
      <c r="X262" s="641" t="b">
        <f t="shared" si="36"/>
        <v>0</v>
      </c>
      <c r="Y262" s="673">
        <f t="shared" si="39"/>
        <v>1</v>
      </c>
      <c r="Z262" s="674">
        <f>IF(AND(B262&lt;&gt;"",I262&gt;=an_initial-3),VLOOKUP(Y262,Coef!$E$2:$F$17,2,FALSE),IF(AB262=TRUE,0,Z261))</f>
        <v>0</v>
      </c>
      <c r="AA262" s="675">
        <f>IF(B262&lt;&gt;"",VLOOKUP(Y262,Coef!$E$2:$F$17,2,FALSE),AA261)</f>
        <v>0</v>
      </c>
      <c r="AB262" s="676" t="b">
        <f t="shared" si="40"/>
        <v>0</v>
      </c>
    </row>
    <row r="263" spans="1:28" x14ac:dyDescent="0.25">
      <c r="B263" s="690"/>
    </row>
    <row r="264" spans="1:28" x14ac:dyDescent="0.25">
      <c r="B264" s="690"/>
    </row>
    <row r="265" spans="1:28" x14ac:dyDescent="0.25">
      <c r="B265" s="690"/>
    </row>
    <row r="266" spans="1:28" x14ac:dyDescent="0.25">
      <c r="B266" s="690"/>
    </row>
    <row r="267" spans="1:28" x14ac:dyDescent="0.25">
      <c r="B267" s="690"/>
    </row>
    <row r="268" spans="1:28" x14ac:dyDescent="0.25">
      <c r="B268" s="690"/>
    </row>
    <row r="269" spans="1:28" x14ac:dyDescent="0.25">
      <c r="B269" s="690"/>
    </row>
    <row r="270" spans="1:28" x14ac:dyDescent="0.25">
      <c r="B270" s="690"/>
    </row>
    <row r="271" spans="1:28" x14ac:dyDescent="0.25">
      <c r="B271" s="690"/>
    </row>
    <row r="272" spans="1:28" x14ac:dyDescent="0.25">
      <c r="B272" s="690"/>
    </row>
    <row r="273" spans="2:2" x14ac:dyDescent="0.25">
      <c r="B273" s="690"/>
    </row>
    <row r="274" spans="2:2" x14ac:dyDescent="0.25">
      <c r="B274" s="690"/>
    </row>
    <row r="275" spans="2:2" x14ac:dyDescent="0.25">
      <c r="B275" s="690"/>
    </row>
    <row r="276" spans="2:2" x14ac:dyDescent="0.25">
      <c r="B276" s="690"/>
    </row>
    <row r="277" spans="2:2" x14ac:dyDescent="0.25">
      <c r="B277" s="690"/>
    </row>
    <row r="278" spans="2:2" x14ac:dyDescent="0.25">
      <c r="B278" s="690"/>
    </row>
    <row r="279" spans="2:2" x14ac:dyDescent="0.25">
      <c r="B279" s="690"/>
    </row>
    <row r="280" spans="2:2" x14ac:dyDescent="0.25">
      <c r="B280" s="690"/>
    </row>
    <row r="281" spans="2:2" x14ac:dyDescent="0.25">
      <c r="B281" s="690"/>
    </row>
    <row r="282" spans="2:2" x14ac:dyDescent="0.25">
      <c r="B282" s="690"/>
    </row>
    <row r="283" spans="2:2" x14ac:dyDescent="0.25">
      <c r="B283" s="690"/>
    </row>
    <row r="284" spans="2:2" x14ac:dyDescent="0.25">
      <c r="B284" s="690"/>
    </row>
    <row r="285" spans="2:2" x14ac:dyDescent="0.25">
      <c r="B285" s="690"/>
    </row>
    <row r="286" spans="2:2" x14ac:dyDescent="0.25">
      <c r="B286" s="690"/>
    </row>
    <row r="287" spans="2:2" x14ac:dyDescent="0.25">
      <c r="B287" s="690"/>
    </row>
    <row r="288" spans="2:2" x14ac:dyDescent="0.25">
      <c r="B288" s="690"/>
    </row>
    <row r="289" spans="2:2" x14ac:dyDescent="0.25">
      <c r="B289" s="690"/>
    </row>
    <row r="290" spans="2:2" x14ac:dyDescent="0.25">
      <c r="B290" s="690"/>
    </row>
    <row r="291" spans="2:2" x14ac:dyDescent="0.25">
      <c r="B291" s="690"/>
    </row>
    <row r="292" spans="2:2" x14ac:dyDescent="0.25">
      <c r="B292" s="690"/>
    </row>
    <row r="293" spans="2:2" x14ac:dyDescent="0.25">
      <c r="B293" s="690"/>
    </row>
    <row r="294" spans="2:2" x14ac:dyDescent="0.25">
      <c r="B294" s="690"/>
    </row>
    <row r="295" spans="2:2" x14ac:dyDescent="0.25">
      <c r="B295" s="690"/>
    </row>
    <row r="296" spans="2:2" x14ac:dyDescent="0.25">
      <c r="B296" s="690"/>
    </row>
    <row r="297" spans="2:2" x14ac:dyDescent="0.25">
      <c r="B297" s="690"/>
    </row>
    <row r="298" spans="2:2" x14ac:dyDescent="0.25">
      <c r="B298" s="690"/>
    </row>
    <row r="299" spans="2:2" x14ac:dyDescent="0.25">
      <c r="B299" s="690"/>
    </row>
    <row r="300" spans="2:2" x14ac:dyDescent="0.25">
      <c r="B300" s="690"/>
    </row>
    <row r="301" spans="2:2" x14ac:dyDescent="0.25">
      <c r="B301" s="690"/>
    </row>
    <row r="302" spans="2:2" x14ac:dyDescent="0.25">
      <c r="B302" s="690"/>
    </row>
    <row r="303" spans="2:2" x14ac:dyDescent="0.25">
      <c r="B303" s="690"/>
    </row>
    <row r="304" spans="2:2" x14ac:dyDescent="0.25">
      <c r="B304" s="690"/>
    </row>
    <row r="305" spans="2:2" x14ac:dyDescent="0.25">
      <c r="B305" s="690"/>
    </row>
    <row r="306" spans="2:2" x14ac:dyDescent="0.25">
      <c r="B306" s="690"/>
    </row>
    <row r="307" spans="2:2" x14ac:dyDescent="0.25">
      <c r="B307" s="690"/>
    </row>
    <row r="308" spans="2:2" x14ac:dyDescent="0.25">
      <c r="B308" s="690"/>
    </row>
    <row r="309" spans="2:2" x14ac:dyDescent="0.25">
      <c r="B309" s="690"/>
    </row>
    <row r="310" spans="2:2" x14ac:dyDescent="0.25">
      <c r="B310" s="690"/>
    </row>
    <row r="311" spans="2:2" x14ac:dyDescent="0.25">
      <c r="B311" s="690"/>
    </row>
    <row r="312" spans="2:2" x14ac:dyDescent="0.25">
      <c r="B312" s="690"/>
    </row>
    <row r="313" spans="2:2" x14ac:dyDescent="0.25">
      <c r="B313" s="690"/>
    </row>
    <row r="314" spans="2:2" x14ac:dyDescent="0.25">
      <c r="B314" s="690"/>
    </row>
    <row r="315" spans="2:2" x14ac:dyDescent="0.25">
      <c r="B315" s="690"/>
    </row>
    <row r="316" spans="2:2" x14ac:dyDescent="0.25">
      <c r="B316" s="690"/>
    </row>
    <row r="317" spans="2:2" x14ac:dyDescent="0.25">
      <c r="B317" s="690"/>
    </row>
    <row r="318" spans="2:2" x14ac:dyDescent="0.25">
      <c r="B318" s="690"/>
    </row>
    <row r="319" spans="2:2" x14ac:dyDescent="0.25">
      <c r="B319" s="690"/>
    </row>
    <row r="320" spans="2:2" x14ac:dyDescent="0.25">
      <c r="B320" s="690"/>
    </row>
    <row r="321" spans="2:2" x14ac:dyDescent="0.25">
      <c r="B321" s="690"/>
    </row>
    <row r="322" spans="2:2" x14ac:dyDescent="0.25">
      <c r="B322" s="690"/>
    </row>
    <row r="323" spans="2:2" x14ac:dyDescent="0.25">
      <c r="B323" s="690"/>
    </row>
    <row r="324" spans="2:2" x14ac:dyDescent="0.25">
      <c r="B324" s="690"/>
    </row>
    <row r="325" spans="2:2" x14ac:dyDescent="0.25">
      <c r="B325" s="690"/>
    </row>
    <row r="326" spans="2:2" x14ac:dyDescent="0.25">
      <c r="B326" s="690"/>
    </row>
    <row r="327" spans="2:2" x14ac:dyDescent="0.25">
      <c r="B327" s="690"/>
    </row>
    <row r="328" spans="2:2" x14ac:dyDescent="0.25">
      <c r="B328" s="690"/>
    </row>
    <row r="329" spans="2:2" x14ac:dyDescent="0.25">
      <c r="B329" s="690"/>
    </row>
    <row r="330" spans="2:2" x14ac:dyDescent="0.25">
      <c r="B330" s="690"/>
    </row>
    <row r="331" spans="2:2" x14ac:dyDescent="0.25">
      <c r="B331" s="690"/>
    </row>
    <row r="332" spans="2:2" x14ac:dyDescent="0.25">
      <c r="B332" s="690"/>
    </row>
    <row r="333" spans="2:2" x14ac:dyDescent="0.25">
      <c r="B333" s="690"/>
    </row>
    <row r="334" spans="2:2" x14ac:dyDescent="0.25">
      <c r="B334" s="690"/>
    </row>
    <row r="335" spans="2:2" x14ac:dyDescent="0.25">
      <c r="B335" s="690"/>
    </row>
    <row r="336" spans="2:2" x14ac:dyDescent="0.25">
      <c r="B336" s="690"/>
    </row>
    <row r="337" spans="2:2" x14ac:dyDescent="0.25">
      <c r="B337" s="690"/>
    </row>
    <row r="338" spans="2:2" x14ac:dyDescent="0.25">
      <c r="B338" s="690"/>
    </row>
    <row r="339" spans="2:2" x14ac:dyDescent="0.25">
      <c r="B339" s="690"/>
    </row>
    <row r="340" spans="2:2" x14ac:dyDescent="0.25">
      <c r="B340" s="690"/>
    </row>
    <row r="341" spans="2:2" x14ac:dyDescent="0.25">
      <c r="B341" s="690"/>
    </row>
    <row r="342" spans="2:2" x14ac:dyDescent="0.25">
      <c r="B342" s="690"/>
    </row>
    <row r="343" spans="2:2" x14ac:dyDescent="0.25">
      <c r="B343" s="690"/>
    </row>
    <row r="344" spans="2:2" x14ac:dyDescent="0.25">
      <c r="B344" s="690"/>
    </row>
    <row r="345" spans="2:2" x14ac:dyDescent="0.25">
      <c r="B345" s="690"/>
    </row>
    <row r="346" spans="2:2" x14ac:dyDescent="0.25">
      <c r="B346" s="690"/>
    </row>
    <row r="347" spans="2:2" x14ac:dyDescent="0.25">
      <c r="B347" s="690"/>
    </row>
    <row r="348" spans="2:2" x14ac:dyDescent="0.25">
      <c r="B348" s="690"/>
    </row>
    <row r="349" spans="2:2" x14ac:dyDescent="0.25">
      <c r="B349" s="690"/>
    </row>
    <row r="350" spans="2:2" x14ac:dyDescent="0.25">
      <c r="B350" s="690"/>
    </row>
    <row r="351" spans="2:2" x14ac:dyDescent="0.25">
      <c r="B351" s="690"/>
    </row>
    <row r="352" spans="2:2" x14ac:dyDescent="0.25">
      <c r="B352" s="690"/>
    </row>
    <row r="353" spans="2:2" x14ac:dyDescent="0.25">
      <c r="B353" s="690"/>
    </row>
    <row r="354" spans="2:2" x14ac:dyDescent="0.25">
      <c r="B354" s="690"/>
    </row>
    <row r="355" spans="2:2" x14ac:dyDescent="0.25">
      <c r="B355" s="690"/>
    </row>
    <row r="356" spans="2:2" x14ac:dyDescent="0.25">
      <c r="B356" s="690"/>
    </row>
    <row r="357" spans="2:2" x14ac:dyDescent="0.25">
      <c r="B357" s="690"/>
    </row>
    <row r="358" spans="2:2" x14ac:dyDescent="0.25">
      <c r="B358" s="690"/>
    </row>
    <row r="359" spans="2:2" x14ac:dyDescent="0.25">
      <c r="B359" s="690"/>
    </row>
    <row r="360" spans="2:2" x14ac:dyDescent="0.25">
      <c r="B360" s="690"/>
    </row>
    <row r="361" spans="2:2" x14ac:dyDescent="0.25">
      <c r="B361" s="690"/>
    </row>
    <row r="362" spans="2:2" x14ac:dyDescent="0.25">
      <c r="B362" s="690"/>
    </row>
    <row r="363" spans="2:2" x14ac:dyDescent="0.25">
      <c r="B363" s="690"/>
    </row>
    <row r="364" spans="2:2" x14ac:dyDescent="0.25">
      <c r="B364" s="690"/>
    </row>
    <row r="365" spans="2:2" x14ac:dyDescent="0.25">
      <c r="B365" s="690"/>
    </row>
    <row r="366" spans="2:2" x14ac:dyDescent="0.25">
      <c r="B366" s="690"/>
    </row>
    <row r="367" spans="2:2" x14ac:dyDescent="0.25">
      <c r="B367" s="690"/>
    </row>
    <row r="368" spans="2:2" x14ac:dyDescent="0.25">
      <c r="B368" s="690"/>
    </row>
    <row r="369" spans="2:2" x14ac:dyDescent="0.25">
      <c r="B369" s="690"/>
    </row>
    <row r="370" spans="2:2" x14ac:dyDescent="0.25">
      <c r="B370" s="690"/>
    </row>
    <row r="371" spans="2:2" x14ac:dyDescent="0.25">
      <c r="B371" s="690"/>
    </row>
    <row r="372" spans="2:2" x14ac:dyDescent="0.25">
      <c r="B372" s="690"/>
    </row>
    <row r="373" spans="2:2" x14ac:dyDescent="0.25">
      <c r="B373" s="690"/>
    </row>
    <row r="374" spans="2:2" x14ac:dyDescent="0.25">
      <c r="B374" s="690"/>
    </row>
    <row r="375" spans="2:2" x14ac:dyDescent="0.25">
      <c r="B375" s="690"/>
    </row>
    <row r="376" spans="2:2" x14ac:dyDescent="0.25">
      <c r="B376" s="690"/>
    </row>
    <row r="377" spans="2:2" x14ac:dyDescent="0.25">
      <c r="B377" s="690"/>
    </row>
    <row r="378" spans="2:2" x14ac:dyDescent="0.25">
      <c r="B378" s="690"/>
    </row>
    <row r="379" spans="2:2" x14ac:dyDescent="0.25">
      <c r="B379" s="690"/>
    </row>
    <row r="380" spans="2:2" x14ac:dyDescent="0.25">
      <c r="B380" s="690"/>
    </row>
    <row r="381" spans="2:2" x14ac:dyDescent="0.25">
      <c r="B381" s="690"/>
    </row>
    <row r="382" spans="2:2" x14ac:dyDescent="0.25">
      <c r="B382" s="690"/>
    </row>
    <row r="383" spans="2:2" x14ac:dyDescent="0.25">
      <c r="B383" s="690"/>
    </row>
    <row r="384" spans="2:2" x14ac:dyDescent="0.25">
      <c r="B384" s="690"/>
    </row>
    <row r="385" spans="2:2" x14ac:dyDescent="0.25">
      <c r="B385" s="690"/>
    </row>
    <row r="386" spans="2:2" x14ac:dyDescent="0.25">
      <c r="B386" s="690"/>
    </row>
    <row r="387" spans="2:2" x14ac:dyDescent="0.25">
      <c r="B387" s="690"/>
    </row>
    <row r="388" spans="2:2" x14ac:dyDescent="0.25">
      <c r="B388" s="690"/>
    </row>
    <row r="389" spans="2:2" x14ac:dyDescent="0.25">
      <c r="B389" s="690"/>
    </row>
    <row r="390" spans="2:2" x14ac:dyDescent="0.25">
      <c r="B390" s="690"/>
    </row>
    <row r="391" spans="2:2" x14ac:dyDescent="0.25">
      <c r="B391" s="690"/>
    </row>
    <row r="392" spans="2:2" x14ac:dyDescent="0.25">
      <c r="B392" s="690"/>
    </row>
    <row r="393" spans="2:2" x14ac:dyDescent="0.25">
      <c r="B393" s="690"/>
    </row>
    <row r="394" spans="2:2" x14ac:dyDescent="0.25">
      <c r="B394" s="690"/>
    </row>
    <row r="395" spans="2:2" x14ac:dyDescent="0.25">
      <c r="B395" s="690"/>
    </row>
    <row r="396" spans="2:2" x14ac:dyDescent="0.25">
      <c r="B396" s="690"/>
    </row>
    <row r="397" spans="2:2" x14ac:dyDescent="0.25">
      <c r="B397" s="690"/>
    </row>
    <row r="398" spans="2:2" x14ac:dyDescent="0.25">
      <c r="B398" s="690"/>
    </row>
    <row r="399" spans="2:2" x14ac:dyDescent="0.25">
      <c r="B399" s="690"/>
    </row>
    <row r="400" spans="2:2" x14ac:dyDescent="0.25">
      <c r="B400" s="690"/>
    </row>
    <row r="401" spans="2:2" x14ac:dyDescent="0.25">
      <c r="B401" s="690"/>
    </row>
    <row r="402" spans="2:2" x14ac:dyDescent="0.25">
      <c r="B402" s="690"/>
    </row>
    <row r="403" spans="2:2" x14ac:dyDescent="0.25">
      <c r="B403" s="690"/>
    </row>
    <row r="404" spans="2:2" x14ac:dyDescent="0.25">
      <c r="B404" s="690"/>
    </row>
    <row r="405" spans="2:2" x14ac:dyDescent="0.25">
      <c r="B405" s="690"/>
    </row>
    <row r="406" spans="2:2" x14ac:dyDescent="0.25">
      <c r="B406" s="690"/>
    </row>
    <row r="407" spans="2:2" x14ac:dyDescent="0.25">
      <c r="B407" s="690"/>
    </row>
    <row r="408" spans="2:2" x14ac:dyDescent="0.25">
      <c r="B408" s="690"/>
    </row>
    <row r="409" spans="2:2" x14ac:dyDescent="0.25">
      <c r="B409" s="690"/>
    </row>
    <row r="410" spans="2:2" x14ac:dyDescent="0.25">
      <c r="B410" s="690"/>
    </row>
    <row r="411" spans="2:2" x14ac:dyDescent="0.25">
      <c r="B411" s="690"/>
    </row>
    <row r="412" spans="2:2" x14ac:dyDescent="0.25">
      <c r="B412" s="690"/>
    </row>
    <row r="413" spans="2:2" x14ac:dyDescent="0.25">
      <c r="B413" s="690"/>
    </row>
    <row r="414" spans="2:2" x14ac:dyDescent="0.25">
      <c r="B414" s="690"/>
    </row>
    <row r="415" spans="2:2" x14ac:dyDescent="0.25">
      <c r="B415" s="690"/>
    </row>
    <row r="416" spans="2:2" x14ac:dyDescent="0.25">
      <c r="B416" s="690"/>
    </row>
    <row r="417" spans="2:2" x14ac:dyDescent="0.25">
      <c r="B417" s="690"/>
    </row>
    <row r="418" spans="2:2" x14ac:dyDescent="0.25">
      <c r="B418" s="690"/>
    </row>
    <row r="419" spans="2:2" x14ac:dyDescent="0.25">
      <c r="B419" s="690"/>
    </row>
    <row r="420" spans="2:2" x14ac:dyDescent="0.25">
      <c r="B420" s="690"/>
    </row>
    <row r="421" spans="2:2" x14ac:dyDescent="0.25">
      <c r="B421" s="690"/>
    </row>
    <row r="422" spans="2:2" x14ac:dyDescent="0.25">
      <c r="B422" s="690"/>
    </row>
    <row r="423" spans="2:2" x14ac:dyDescent="0.25">
      <c r="B423" s="690"/>
    </row>
    <row r="424" spans="2:2" x14ac:dyDescent="0.25">
      <c r="B424" s="690"/>
    </row>
    <row r="425" spans="2:2" x14ac:dyDescent="0.25">
      <c r="B425" s="690"/>
    </row>
    <row r="426" spans="2:2" x14ac:dyDescent="0.25">
      <c r="B426" s="690"/>
    </row>
    <row r="427" spans="2:2" x14ac:dyDescent="0.25">
      <c r="B427" s="690"/>
    </row>
    <row r="428" spans="2:2" x14ac:dyDescent="0.25">
      <c r="B428" s="690"/>
    </row>
    <row r="429" spans="2:2" x14ac:dyDescent="0.25">
      <c r="B429" s="690"/>
    </row>
    <row r="430" spans="2:2" x14ac:dyDescent="0.25">
      <c r="B430" s="690"/>
    </row>
    <row r="431" spans="2:2" x14ac:dyDescent="0.25">
      <c r="B431" s="690"/>
    </row>
    <row r="432" spans="2:2" x14ac:dyDescent="0.25">
      <c r="B432" s="690"/>
    </row>
    <row r="433" spans="2:2" x14ac:dyDescent="0.25">
      <c r="B433" s="690"/>
    </row>
    <row r="434" spans="2:2" x14ac:dyDescent="0.25">
      <c r="B434" s="690"/>
    </row>
    <row r="435" spans="2:2" x14ac:dyDescent="0.25">
      <c r="B435" s="690"/>
    </row>
    <row r="436" spans="2:2" x14ac:dyDescent="0.25">
      <c r="B436" s="690"/>
    </row>
    <row r="437" spans="2:2" x14ac:dyDescent="0.25">
      <c r="B437" s="690"/>
    </row>
    <row r="438" spans="2:2" x14ac:dyDescent="0.25">
      <c r="B438" s="690"/>
    </row>
    <row r="439" spans="2:2" x14ac:dyDescent="0.25">
      <c r="B439" s="690"/>
    </row>
    <row r="440" spans="2:2" x14ac:dyDescent="0.25">
      <c r="B440" s="690"/>
    </row>
    <row r="441" spans="2:2" x14ac:dyDescent="0.25">
      <c r="B441" s="690"/>
    </row>
    <row r="442" spans="2:2" x14ac:dyDescent="0.25">
      <c r="B442" s="690"/>
    </row>
    <row r="443" spans="2:2" x14ac:dyDescent="0.25">
      <c r="B443" s="690"/>
    </row>
    <row r="444" spans="2:2" x14ac:dyDescent="0.25">
      <c r="B444" s="690"/>
    </row>
    <row r="445" spans="2:2" x14ac:dyDescent="0.25">
      <c r="B445" s="690"/>
    </row>
    <row r="446" spans="2:2" x14ac:dyDescent="0.25">
      <c r="B446" s="690"/>
    </row>
    <row r="447" spans="2:2" x14ac:dyDescent="0.25">
      <c r="B447" s="690"/>
    </row>
    <row r="448" spans="2:2" x14ac:dyDescent="0.25">
      <c r="B448" s="690"/>
    </row>
    <row r="449" spans="2:2" x14ac:dyDescent="0.25">
      <c r="B449" s="690"/>
    </row>
    <row r="450" spans="2:2" x14ac:dyDescent="0.25">
      <c r="B450" s="690"/>
    </row>
    <row r="451" spans="2:2" x14ac:dyDescent="0.25">
      <c r="B451" s="690"/>
    </row>
    <row r="452" spans="2:2" x14ac:dyDescent="0.25">
      <c r="B452" s="690"/>
    </row>
    <row r="453" spans="2:2" x14ac:dyDescent="0.25">
      <c r="B453" s="690"/>
    </row>
    <row r="454" spans="2:2" x14ac:dyDescent="0.25">
      <c r="B454" s="690"/>
    </row>
    <row r="455" spans="2:2" x14ac:dyDescent="0.25">
      <c r="B455" s="690"/>
    </row>
    <row r="456" spans="2:2" x14ac:dyDescent="0.25">
      <c r="B456" s="690"/>
    </row>
    <row r="457" spans="2:2" x14ac:dyDescent="0.25">
      <c r="B457" s="690"/>
    </row>
    <row r="458" spans="2:2" x14ac:dyDescent="0.25">
      <c r="B458" s="690"/>
    </row>
    <row r="459" spans="2:2" x14ac:dyDescent="0.25">
      <c r="B459" s="690"/>
    </row>
    <row r="460" spans="2:2" x14ac:dyDescent="0.25">
      <c r="B460" s="690"/>
    </row>
    <row r="461" spans="2:2" x14ac:dyDescent="0.25">
      <c r="B461" s="690"/>
    </row>
    <row r="462" spans="2:2" x14ac:dyDescent="0.25">
      <c r="B462" s="690"/>
    </row>
    <row r="463" spans="2:2" x14ac:dyDescent="0.25">
      <c r="B463" s="690"/>
    </row>
    <row r="464" spans="2:2" x14ac:dyDescent="0.25">
      <c r="B464" s="690"/>
    </row>
    <row r="465" spans="2:2" x14ac:dyDescent="0.25">
      <c r="B465" s="690"/>
    </row>
    <row r="466" spans="2:2" x14ac:dyDescent="0.25">
      <c r="B466" s="690"/>
    </row>
    <row r="467" spans="2:2" x14ac:dyDescent="0.25">
      <c r="B467" s="690"/>
    </row>
    <row r="468" spans="2:2" x14ac:dyDescent="0.25">
      <c r="B468" s="690"/>
    </row>
    <row r="469" spans="2:2" x14ac:dyDescent="0.25">
      <c r="B469" s="690"/>
    </row>
    <row r="470" spans="2:2" x14ac:dyDescent="0.25">
      <c r="B470" s="690"/>
    </row>
    <row r="471" spans="2:2" x14ac:dyDescent="0.25">
      <c r="B471" s="690"/>
    </row>
    <row r="472" spans="2:2" x14ac:dyDescent="0.25">
      <c r="B472" s="690"/>
    </row>
    <row r="473" spans="2:2" x14ac:dyDescent="0.25">
      <c r="B473" s="690"/>
    </row>
    <row r="474" spans="2:2" x14ac:dyDescent="0.25">
      <c r="B474" s="690"/>
    </row>
    <row r="475" spans="2:2" x14ac:dyDescent="0.25">
      <c r="B475" s="690"/>
    </row>
    <row r="476" spans="2:2" x14ac:dyDescent="0.25">
      <c r="B476" s="690"/>
    </row>
    <row r="477" spans="2:2" x14ac:dyDescent="0.25">
      <c r="B477" s="690"/>
    </row>
    <row r="478" spans="2:2" x14ac:dyDescent="0.25">
      <c r="B478" s="690"/>
    </row>
    <row r="479" spans="2:2" x14ac:dyDescent="0.25">
      <c r="B479" s="690"/>
    </row>
    <row r="480" spans="2:2" x14ac:dyDescent="0.25">
      <c r="B480" s="690"/>
    </row>
    <row r="481" spans="2:2" x14ac:dyDescent="0.25">
      <c r="B481" s="690"/>
    </row>
    <row r="482" spans="2:2" x14ac:dyDescent="0.25">
      <c r="B482" s="690"/>
    </row>
    <row r="483" spans="2:2" x14ac:dyDescent="0.25">
      <c r="B483" s="690"/>
    </row>
    <row r="484" spans="2:2" x14ac:dyDescent="0.25">
      <c r="B484" s="690"/>
    </row>
    <row r="485" spans="2:2" x14ac:dyDescent="0.25">
      <c r="B485" s="690"/>
    </row>
    <row r="486" spans="2:2" x14ac:dyDescent="0.25">
      <c r="B486" s="690"/>
    </row>
    <row r="487" spans="2:2" x14ac:dyDescent="0.25">
      <c r="B487" s="690"/>
    </row>
    <row r="488" spans="2:2" x14ac:dyDescent="0.25">
      <c r="B488" s="690"/>
    </row>
    <row r="489" spans="2:2" x14ac:dyDescent="0.25">
      <c r="B489" s="690"/>
    </row>
    <row r="490" spans="2:2" x14ac:dyDescent="0.25">
      <c r="B490" s="690"/>
    </row>
    <row r="491" spans="2:2" x14ac:dyDescent="0.25">
      <c r="B491" s="690"/>
    </row>
    <row r="492" spans="2:2" x14ac:dyDescent="0.25">
      <c r="B492" s="690"/>
    </row>
    <row r="493" spans="2:2" x14ac:dyDescent="0.25">
      <c r="B493" s="690"/>
    </row>
    <row r="494" spans="2:2" x14ac:dyDescent="0.25">
      <c r="B494" s="690"/>
    </row>
    <row r="495" spans="2:2" x14ac:dyDescent="0.25">
      <c r="B495" s="690"/>
    </row>
    <row r="496" spans="2:2" x14ac:dyDescent="0.25">
      <c r="B496" s="690"/>
    </row>
    <row r="497" spans="2:2" x14ac:dyDescent="0.25">
      <c r="B497" s="690"/>
    </row>
    <row r="498" spans="2:2" x14ac:dyDescent="0.25">
      <c r="B498" s="690"/>
    </row>
    <row r="499" spans="2:2" x14ac:dyDescent="0.25">
      <c r="B499" s="690"/>
    </row>
    <row r="500" spans="2:2" x14ac:dyDescent="0.25">
      <c r="B500" s="690"/>
    </row>
    <row r="501" spans="2:2" x14ac:dyDescent="0.25">
      <c r="B501" s="690"/>
    </row>
    <row r="502" spans="2:2" x14ac:dyDescent="0.25">
      <c r="B502" s="690"/>
    </row>
    <row r="503" spans="2:2" x14ac:dyDescent="0.25">
      <c r="B503" s="690"/>
    </row>
    <row r="504" spans="2:2" x14ac:dyDescent="0.25">
      <c r="B504" s="690"/>
    </row>
    <row r="505" spans="2:2" x14ac:dyDescent="0.25">
      <c r="B505" s="690"/>
    </row>
    <row r="506" spans="2:2" x14ac:dyDescent="0.25">
      <c r="B506" s="690"/>
    </row>
    <row r="507" spans="2:2" x14ac:dyDescent="0.25">
      <c r="B507" s="690"/>
    </row>
    <row r="508" spans="2:2" x14ac:dyDescent="0.25">
      <c r="B508" s="690"/>
    </row>
    <row r="509" spans="2:2" x14ac:dyDescent="0.25">
      <c r="B509" s="690"/>
    </row>
    <row r="510" spans="2:2" x14ac:dyDescent="0.25">
      <c r="B510" s="690"/>
    </row>
    <row r="511" spans="2:2" x14ac:dyDescent="0.25">
      <c r="B511" s="690"/>
    </row>
    <row r="512" spans="2:2" x14ac:dyDescent="0.25">
      <c r="B512" s="690"/>
    </row>
    <row r="513" spans="2:2" x14ac:dyDescent="0.25">
      <c r="B513" s="690"/>
    </row>
    <row r="514" spans="2:2" x14ac:dyDescent="0.25">
      <c r="B514" s="690"/>
    </row>
    <row r="515" spans="2:2" x14ac:dyDescent="0.25">
      <c r="B515" s="690"/>
    </row>
    <row r="516" spans="2:2" x14ac:dyDescent="0.25">
      <c r="B516" s="690"/>
    </row>
    <row r="517" spans="2:2" x14ac:dyDescent="0.25">
      <c r="B517" s="690"/>
    </row>
    <row r="518" spans="2:2" x14ac:dyDescent="0.25">
      <c r="B518" s="690"/>
    </row>
    <row r="519" spans="2:2" x14ac:dyDescent="0.25">
      <c r="B519" s="690"/>
    </row>
    <row r="520" spans="2:2" x14ac:dyDescent="0.25">
      <c r="B520" s="690"/>
    </row>
    <row r="521" spans="2:2" x14ac:dyDescent="0.25">
      <c r="B521" s="690"/>
    </row>
    <row r="522" spans="2:2" x14ac:dyDescent="0.25">
      <c r="B522" s="690"/>
    </row>
    <row r="523" spans="2:2" x14ac:dyDescent="0.25">
      <c r="B523" s="690"/>
    </row>
    <row r="524" spans="2:2" x14ac:dyDescent="0.25">
      <c r="B524" s="690"/>
    </row>
    <row r="525" spans="2:2" x14ac:dyDescent="0.25">
      <c r="B525" s="690"/>
    </row>
    <row r="526" spans="2:2" x14ac:dyDescent="0.25">
      <c r="B526" s="690"/>
    </row>
    <row r="527" spans="2:2" x14ac:dyDescent="0.25">
      <c r="B527" s="690"/>
    </row>
    <row r="528" spans="2:2" x14ac:dyDescent="0.25">
      <c r="B528" s="690"/>
    </row>
    <row r="529" spans="2:2" x14ac:dyDescent="0.25">
      <c r="B529" s="690"/>
    </row>
    <row r="530" spans="2:2" x14ac:dyDescent="0.25">
      <c r="B530" s="690"/>
    </row>
    <row r="531" spans="2:2" x14ac:dyDescent="0.25">
      <c r="B531" s="690"/>
    </row>
    <row r="532" spans="2:2" x14ac:dyDescent="0.25">
      <c r="B532" s="690"/>
    </row>
    <row r="533" spans="2:2" x14ac:dyDescent="0.25">
      <c r="B533" s="690"/>
    </row>
    <row r="534" spans="2:2" x14ac:dyDescent="0.25">
      <c r="B534" s="690"/>
    </row>
    <row r="535" spans="2:2" x14ac:dyDescent="0.25">
      <c r="B535" s="690"/>
    </row>
    <row r="536" spans="2:2" x14ac:dyDescent="0.25">
      <c r="B536" s="690"/>
    </row>
    <row r="537" spans="2:2" x14ac:dyDescent="0.25">
      <c r="B537" s="690"/>
    </row>
    <row r="538" spans="2:2" x14ac:dyDescent="0.25">
      <c r="B538" s="690"/>
    </row>
    <row r="539" spans="2:2" x14ac:dyDescent="0.25">
      <c r="B539" s="690"/>
    </row>
    <row r="540" spans="2:2" x14ac:dyDescent="0.25">
      <c r="B540" s="690"/>
    </row>
    <row r="541" spans="2:2" x14ac:dyDescent="0.25">
      <c r="B541" s="690"/>
    </row>
    <row r="542" spans="2:2" x14ac:dyDescent="0.25">
      <c r="B542" s="690"/>
    </row>
    <row r="543" spans="2:2" x14ac:dyDescent="0.25">
      <c r="B543" s="690"/>
    </row>
    <row r="544" spans="2:2" x14ac:dyDescent="0.25">
      <c r="B544" s="690"/>
    </row>
    <row r="545" spans="2:2" x14ac:dyDescent="0.25">
      <c r="B545" s="690"/>
    </row>
    <row r="546" spans="2:2" x14ac:dyDescent="0.25">
      <c r="B546" s="690"/>
    </row>
    <row r="547" spans="2:2" x14ac:dyDescent="0.25">
      <c r="B547" s="690"/>
    </row>
    <row r="548" spans="2:2" x14ac:dyDescent="0.25">
      <c r="B548" s="690"/>
    </row>
    <row r="549" spans="2:2" x14ac:dyDescent="0.25">
      <c r="B549" s="690"/>
    </row>
    <row r="550" spans="2:2" x14ac:dyDescent="0.25">
      <c r="B550" s="690"/>
    </row>
    <row r="551" spans="2:2" x14ac:dyDescent="0.25">
      <c r="B551" s="690"/>
    </row>
    <row r="552" spans="2:2" x14ac:dyDescent="0.25">
      <c r="B552" s="690"/>
    </row>
    <row r="553" spans="2:2" x14ac:dyDescent="0.25">
      <c r="B553" s="690"/>
    </row>
    <row r="554" spans="2:2" x14ac:dyDescent="0.25">
      <c r="B554" s="690"/>
    </row>
    <row r="555" spans="2:2" x14ac:dyDescent="0.25">
      <c r="B555" s="690"/>
    </row>
    <row r="556" spans="2:2" x14ac:dyDescent="0.25">
      <c r="B556" s="690"/>
    </row>
    <row r="557" spans="2:2" x14ac:dyDescent="0.25">
      <c r="B557" s="690"/>
    </row>
    <row r="558" spans="2:2" x14ac:dyDescent="0.25">
      <c r="B558" s="690"/>
    </row>
    <row r="559" spans="2:2" x14ac:dyDescent="0.25">
      <c r="B559" s="690"/>
    </row>
    <row r="560" spans="2:2" x14ac:dyDescent="0.25">
      <c r="B560" s="690"/>
    </row>
    <row r="561" spans="2:2" x14ac:dyDescent="0.25">
      <c r="B561" s="690"/>
    </row>
    <row r="562" spans="2:2" x14ac:dyDescent="0.25">
      <c r="B562" s="690"/>
    </row>
    <row r="563" spans="2:2" x14ac:dyDescent="0.25">
      <c r="B563" s="690"/>
    </row>
    <row r="564" spans="2:2" x14ac:dyDescent="0.25">
      <c r="B564" s="690"/>
    </row>
    <row r="565" spans="2:2" x14ac:dyDescent="0.25">
      <c r="B565" s="690"/>
    </row>
    <row r="566" spans="2:2" x14ac:dyDescent="0.25">
      <c r="B566" s="690"/>
    </row>
    <row r="567" spans="2:2" x14ac:dyDescent="0.25">
      <c r="B567" s="690"/>
    </row>
    <row r="568" spans="2:2" x14ac:dyDescent="0.25">
      <c r="B568" s="690"/>
    </row>
    <row r="569" spans="2:2" x14ac:dyDescent="0.25">
      <c r="B569" s="690"/>
    </row>
    <row r="570" spans="2:2" x14ac:dyDescent="0.25">
      <c r="B570" s="690"/>
    </row>
    <row r="571" spans="2:2" x14ac:dyDescent="0.25">
      <c r="B571" s="690"/>
    </row>
    <row r="572" spans="2:2" x14ac:dyDescent="0.25">
      <c r="B572" s="690"/>
    </row>
    <row r="573" spans="2:2" x14ac:dyDescent="0.25">
      <c r="B573" s="690"/>
    </row>
    <row r="574" spans="2:2" x14ac:dyDescent="0.25">
      <c r="B574" s="690"/>
    </row>
    <row r="575" spans="2:2" x14ac:dyDescent="0.25">
      <c r="B575" s="690"/>
    </row>
    <row r="576" spans="2:2" x14ac:dyDescent="0.25">
      <c r="B576" s="690"/>
    </row>
    <row r="577" spans="2:2" x14ac:dyDescent="0.25">
      <c r="B577" s="690"/>
    </row>
    <row r="578" spans="2:2" x14ac:dyDescent="0.25">
      <c r="B578" s="690"/>
    </row>
    <row r="579" spans="2:2" x14ac:dyDescent="0.25">
      <c r="B579" s="690"/>
    </row>
    <row r="580" spans="2:2" x14ac:dyDescent="0.25">
      <c r="B580" s="690"/>
    </row>
    <row r="581" spans="2:2" x14ac:dyDescent="0.25">
      <c r="B581" s="690"/>
    </row>
    <row r="582" spans="2:2" x14ac:dyDescent="0.25">
      <c r="B582" s="690"/>
    </row>
    <row r="583" spans="2:2" x14ac:dyDescent="0.25">
      <c r="B583" s="690"/>
    </row>
    <row r="584" spans="2:2" x14ac:dyDescent="0.25">
      <c r="B584" s="690"/>
    </row>
    <row r="585" spans="2:2" x14ac:dyDescent="0.25">
      <c r="B585" s="690"/>
    </row>
    <row r="586" spans="2:2" x14ac:dyDescent="0.25">
      <c r="B586" s="690"/>
    </row>
    <row r="587" spans="2:2" x14ac:dyDescent="0.25">
      <c r="B587" s="690"/>
    </row>
    <row r="588" spans="2:2" x14ac:dyDescent="0.25">
      <c r="B588" s="690"/>
    </row>
    <row r="589" spans="2:2" x14ac:dyDescent="0.25">
      <c r="B589" s="690"/>
    </row>
    <row r="590" spans="2:2" x14ac:dyDescent="0.25">
      <c r="B590" s="690"/>
    </row>
    <row r="591" spans="2:2" x14ac:dyDescent="0.25">
      <c r="B591" s="690"/>
    </row>
    <row r="592" spans="2:2" x14ac:dyDescent="0.25">
      <c r="B592" s="690"/>
    </row>
    <row r="593" spans="2:2" x14ac:dyDescent="0.25">
      <c r="B593" s="690"/>
    </row>
    <row r="594" spans="2:2" x14ac:dyDescent="0.25">
      <c r="B594" s="690"/>
    </row>
    <row r="595" spans="2:2" x14ac:dyDescent="0.25">
      <c r="B595" s="690"/>
    </row>
    <row r="596" spans="2:2" x14ac:dyDescent="0.25">
      <c r="B596" s="690"/>
    </row>
    <row r="597" spans="2:2" x14ac:dyDescent="0.25">
      <c r="B597" s="690"/>
    </row>
    <row r="598" spans="2:2" x14ac:dyDescent="0.25">
      <c r="B598" s="690"/>
    </row>
    <row r="599" spans="2:2" x14ac:dyDescent="0.25">
      <c r="B599" s="690"/>
    </row>
    <row r="600" spans="2:2" x14ac:dyDescent="0.25">
      <c r="B600" s="690"/>
    </row>
    <row r="601" spans="2:2" x14ac:dyDescent="0.25">
      <c r="B601" s="690"/>
    </row>
    <row r="602" spans="2:2" x14ac:dyDescent="0.25">
      <c r="B602" s="690"/>
    </row>
    <row r="603" spans="2:2" x14ac:dyDescent="0.25">
      <c r="B603" s="690"/>
    </row>
    <row r="604" spans="2:2" x14ac:dyDescent="0.25">
      <c r="B604" s="690"/>
    </row>
    <row r="605" spans="2:2" x14ac:dyDescent="0.25">
      <c r="B605" s="690"/>
    </row>
    <row r="606" spans="2:2" x14ac:dyDescent="0.25">
      <c r="B606" s="690"/>
    </row>
    <row r="607" spans="2:2" x14ac:dyDescent="0.25">
      <c r="B607" s="690"/>
    </row>
    <row r="608" spans="2:2" x14ac:dyDescent="0.25">
      <c r="B608" s="690"/>
    </row>
    <row r="609" spans="2:2" x14ac:dyDescent="0.25">
      <c r="B609" s="690"/>
    </row>
    <row r="610" spans="2:2" x14ac:dyDescent="0.25">
      <c r="B610" s="690"/>
    </row>
    <row r="611" spans="2:2" x14ac:dyDescent="0.25">
      <c r="B611" s="690"/>
    </row>
    <row r="612" spans="2:2" x14ac:dyDescent="0.25">
      <c r="B612" s="690"/>
    </row>
    <row r="613" spans="2:2" x14ac:dyDescent="0.25">
      <c r="B613" s="690"/>
    </row>
    <row r="614" spans="2:2" x14ac:dyDescent="0.25">
      <c r="B614" s="690"/>
    </row>
    <row r="615" spans="2:2" x14ac:dyDescent="0.25">
      <c r="B615" s="690"/>
    </row>
    <row r="616" spans="2:2" x14ac:dyDescent="0.25">
      <c r="B616" s="690"/>
    </row>
    <row r="617" spans="2:2" x14ac:dyDescent="0.25">
      <c r="B617" s="690"/>
    </row>
    <row r="618" spans="2:2" x14ac:dyDescent="0.25">
      <c r="B618" s="690"/>
    </row>
    <row r="619" spans="2:2" x14ac:dyDescent="0.25">
      <c r="B619" s="690"/>
    </row>
    <row r="620" spans="2:2" x14ac:dyDescent="0.25">
      <c r="B620" s="690"/>
    </row>
    <row r="621" spans="2:2" x14ac:dyDescent="0.25">
      <c r="B621" s="690"/>
    </row>
    <row r="622" spans="2:2" x14ac:dyDescent="0.25">
      <c r="B622" s="690"/>
    </row>
    <row r="623" spans="2:2" x14ac:dyDescent="0.25">
      <c r="B623" s="690"/>
    </row>
    <row r="624" spans="2:2" x14ac:dyDescent="0.25">
      <c r="B624" s="690"/>
    </row>
    <row r="625" spans="2:2" x14ac:dyDescent="0.25">
      <c r="B625" s="690"/>
    </row>
    <row r="626" spans="2:2" x14ac:dyDescent="0.25">
      <c r="B626" s="690"/>
    </row>
    <row r="627" spans="2:2" x14ac:dyDescent="0.25">
      <c r="B627" s="690"/>
    </row>
    <row r="628" spans="2:2" x14ac:dyDescent="0.25">
      <c r="B628" s="690"/>
    </row>
    <row r="629" spans="2:2" x14ac:dyDescent="0.25">
      <c r="B629" s="690"/>
    </row>
    <row r="630" spans="2:2" x14ac:dyDescent="0.25">
      <c r="B630" s="690"/>
    </row>
    <row r="631" spans="2:2" x14ac:dyDescent="0.25">
      <c r="B631" s="690"/>
    </row>
    <row r="632" spans="2:2" x14ac:dyDescent="0.25">
      <c r="B632" s="690"/>
    </row>
    <row r="633" spans="2:2" x14ac:dyDescent="0.25">
      <c r="B633" s="690"/>
    </row>
    <row r="634" spans="2:2" x14ac:dyDescent="0.25">
      <c r="B634" s="690"/>
    </row>
    <row r="635" spans="2:2" x14ac:dyDescent="0.25">
      <c r="B635" s="690"/>
    </row>
    <row r="636" spans="2:2" x14ac:dyDescent="0.25">
      <c r="B636" s="690"/>
    </row>
    <row r="637" spans="2:2" x14ac:dyDescent="0.25">
      <c r="B637" s="690"/>
    </row>
    <row r="638" spans="2:2" x14ac:dyDescent="0.25">
      <c r="B638" s="690"/>
    </row>
    <row r="639" spans="2:2" x14ac:dyDescent="0.25">
      <c r="B639" s="690"/>
    </row>
    <row r="640" spans="2:2" x14ac:dyDescent="0.25">
      <c r="B640" s="690"/>
    </row>
    <row r="641" spans="2:2" x14ac:dyDescent="0.25">
      <c r="B641" s="690"/>
    </row>
    <row r="642" spans="2:2" x14ac:dyDescent="0.25">
      <c r="B642" s="690"/>
    </row>
    <row r="643" spans="2:2" x14ac:dyDescent="0.25">
      <c r="B643" s="690"/>
    </row>
    <row r="644" spans="2:2" x14ac:dyDescent="0.25">
      <c r="B644" s="690"/>
    </row>
    <row r="645" spans="2:2" x14ac:dyDescent="0.25">
      <c r="B645" s="690"/>
    </row>
    <row r="646" spans="2:2" x14ac:dyDescent="0.25">
      <c r="B646" s="690"/>
    </row>
    <row r="647" spans="2:2" x14ac:dyDescent="0.25">
      <c r="B647" s="690"/>
    </row>
    <row r="648" spans="2:2" x14ac:dyDescent="0.25">
      <c r="B648" s="690"/>
    </row>
    <row r="649" spans="2:2" x14ac:dyDescent="0.25">
      <c r="B649" s="690"/>
    </row>
    <row r="650" spans="2:2" x14ac:dyDescent="0.25">
      <c r="B650" s="690"/>
    </row>
    <row r="651" spans="2:2" x14ac:dyDescent="0.25">
      <c r="B651" s="690"/>
    </row>
    <row r="652" spans="2:2" x14ac:dyDescent="0.25">
      <c r="B652" s="690"/>
    </row>
    <row r="653" spans="2:2" x14ac:dyDescent="0.25">
      <c r="B653" s="690"/>
    </row>
    <row r="654" spans="2:2" x14ac:dyDescent="0.25">
      <c r="B654" s="690"/>
    </row>
    <row r="655" spans="2:2" x14ac:dyDescent="0.25">
      <c r="B655" s="690"/>
    </row>
    <row r="656" spans="2:2" x14ac:dyDescent="0.25">
      <c r="B656" s="690"/>
    </row>
    <row r="657" spans="2:2" x14ac:dyDescent="0.25">
      <c r="B657" s="690"/>
    </row>
    <row r="658" spans="2:2" x14ac:dyDescent="0.25">
      <c r="B658" s="690"/>
    </row>
    <row r="659" spans="2:2" x14ac:dyDescent="0.25">
      <c r="B659" s="690"/>
    </row>
    <row r="660" spans="2:2" x14ac:dyDescent="0.25">
      <c r="B660" s="690"/>
    </row>
    <row r="661" spans="2:2" x14ac:dyDescent="0.25">
      <c r="B661" s="690"/>
    </row>
    <row r="662" spans="2:2" x14ac:dyDescent="0.25">
      <c r="B662" s="690"/>
    </row>
    <row r="663" spans="2:2" x14ac:dyDescent="0.25">
      <c r="B663" s="690"/>
    </row>
    <row r="664" spans="2:2" x14ac:dyDescent="0.25">
      <c r="B664" s="690"/>
    </row>
    <row r="665" spans="2:2" x14ac:dyDescent="0.25">
      <c r="B665" s="690"/>
    </row>
    <row r="666" spans="2:2" x14ac:dyDescent="0.25">
      <c r="B666" s="690"/>
    </row>
    <row r="667" spans="2:2" x14ac:dyDescent="0.25">
      <c r="B667" s="690"/>
    </row>
    <row r="668" spans="2:2" x14ac:dyDescent="0.25">
      <c r="B668" s="690"/>
    </row>
    <row r="669" spans="2:2" x14ac:dyDescent="0.25">
      <c r="B669" s="690"/>
    </row>
    <row r="670" spans="2:2" x14ac:dyDescent="0.25">
      <c r="B670" s="690"/>
    </row>
    <row r="671" spans="2:2" x14ac:dyDescent="0.25">
      <c r="B671" s="690"/>
    </row>
    <row r="672" spans="2:2" x14ac:dyDescent="0.25">
      <c r="B672" s="690"/>
    </row>
    <row r="673" spans="2:2" x14ac:dyDescent="0.25">
      <c r="B673" s="690"/>
    </row>
    <row r="674" spans="2:2" x14ac:dyDescent="0.25">
      <c r="B674" s="690"/>
    </row>
    <row r="675" spans="2:2" x14ac:dyDescent="0.25">
      <c r="B675" s="690"/>
    </row>
    <row r="676" spans="2:2" x14ac:dyDescent="0.25">
      <c r="B676" s="690"/>
    </row>
    <row r="677" spans="2:2" x14ac:dyDescent="0.25">
      <c r="B677" s="690"/>
    </row>
    <row r="678" spans="2:2" x14ac:dyDescent="0.25">
      <c r="B678" s="690"/>
    </row>
    <row r="679" spans="2:2" x14ac:dyDescent="0.25">
      <c r="B679" s="690"/>
    </row>
    <row r="680" spans="2:2" x14ac:dyDescent="0.25">
      <c r="B680" s="690"/>
    </row>
    <row r="681" spans="2:2" x14ac:dyDescent="0.25">
      <c r="B681" s="690"/>
    </row>
    <row r="682" spans="2:2" x14ac:dyDescent="0.25">
      <c r="B682" s="690"/>
    </row>
    <row r="683" spans="2:2" x14ac:dyDescent="0.25">
      <c r="B683" s="690"/>
    </row>
    <row r="684" spans="2:2" x14ac:dyDescent="0.25">
      <c r="B684" s="690"/>
    </row>
    <row r="685" spans="2:2" x14ac:dyDescent="0.25">
      <c r="B685" s="690"/>
    </row>
    <row r="686" spans="2:2" x14ac:dyDescent="0.25">
      <c r="B686" s="690"/>
    </row>
    <row r="687" spans="2:2" x14ac:dyDescent="0.25">
      <c r="B687" s="690"/>
    </row>
    <row r="688" spans="2:2" x14ac:dyDescent="0.25">
      <c r="B688" s="690"/>
    </row>
    <row r="689" spans="2:2" x14ac:dyDescent="0.25">
      <c r="B689" s="690"/>
    </row>
    <row r="690" spans="2:2" x14ac:dyDescent="0.25">
      <c r="B690" s="690"/>
    </row>
    <row r="691" spans="2:2" x14ac:dyDescent="0.25">
      <c r="B691" s="690"/>
    </row>
    <row r="692" spans="2:2" x14ac:dyDescent="0.25">
      <c r="B692" s="690"/>
    </row>
    <row r="693" spans="2:2" x14ac:dyDescent="0.25">
      <c r="B693" s="690"/>
    </row>
    <row r="694" spans="2:2" x14ac:dyDescent="0.25">
      <c r="B694" s="690"/>
    </row>
    <row r="695" spans="2:2" x14ac:dyDescent="0.25">
      <c r="B695" s="690"/>
    </row>
    <row r="696" spans="2:2" x14ac:dyDescent="0.25">
      <c r="B696" s="690"/>
    </row>
    <row r="697" spans="2:2" x14ac:dyDescent="0.25">
      <c r="B697" s="690"/>
    </row>
    <row r="698" spans="2:2" x14ac:dyDescent="0.25">
      <c r="B698" s="690"/>
    </row>
    <row r="699" spans="2:2" x14ac:dyDescent="0.25">
      <c r="B699" s="690"/>
    </row>
    <row r="700" spans="2:2" x14ac:dyDescent="0.25">
      <c r="B700" s="690"/>
    </row>
    <row r="701" spans="2:2" x14ac:dyDescent="0.25">
      <c r="B701" s="690"/>
    </row>
    <row r="702" spans="2:2" x14ac:dyDescent="0.25">
      <c r="B702" s="690"/>
    </row>
    <row r="703" spans="2:2" x14ac:dyDescent="0.25">
      <c r="B703" s="690"/>
    </row>
    <row r="704" spans="2:2" x14ac:dyDescent="0.25">
      <c r="B704" s="690"/>
    </row>
    <row r="705" spans="2:2" x14ac:dyDescent="0.25">
      <c r="B705" s="690"/>
    </row>
    <row r="706" spans="2:2" x14ac:dyDescent="0.25">
      <c r="B706" s="690"/>
    </row>
    <row r="707" spans="2:2" x14ac:dyDescent="0.25">
      <c r="B707" s="690"/>
    </row>
    <row r="708" spans="2:2" x14ac:dyDescent="0.25">
      <c r="B708" s="690"/>
    </row>
    <row r="709" spans="2:2" x14ac:dyDescent="0.25">
      <c r="B709" s="690"/>
    </row>
    <row r="710" spans="2:2" x14ac:dyDescent="0.25">
      <c r="B710" s="690"/>
    </row>
    <row r="711" spans="2:2" x14ac:dyDescent="0.25">
      <c r="B711" s="690"/>
    </row>
    <row r="712" spans="2:2" x14ac:dyDescent="0.25">
      <c r="B712" s="690"/>
    </row>
    <row r="713" spans="2:2" x14ac:dyDescent="0.25">
      <c r="B713" s="690"/>
    </row>
    <row r="714" spans="2:2" x14ac:dyDescent="0.25">
      <c r="B714" s="690"/>
    </row>
    <row r="715" spans="2:2" x14ac:dyDescent="0.25">
      <c r="B715" s="690"/>
    </row>
    <row r="716" spans="2:2" x14ac:dyDescent="0.25">
      <c r="B716" s="690"/>
    </row>
    <row r="717" spans="2:2" x14ac:dyDescent="0.25">
      <c r="B717" s="690"/>
    </row>
    <row r="718" spans="2:2" x14ac:dyDescent="0.25">
      <c r="B718" s="690"/>
    </row>
    <row r="719" spans="2:2" x14ac:dyDescent="0.25">
      <c r="B719" s="690"/>
    </row>
    <row r="720" spans="2:2" x14ac:dyDescent="0.25">
      <c r="B720" s="690"/>
    </row>
    <row r="721" spans="2:2" x14ac:dyDescent="0.25">
      <c r="B721" s="690"/>
    </row>
    <row r="722" spans="2:2" x14ac:dyDescent="0.25">
      <c r="B722" s="690"/>
    </row>
    <row r="723" spans="2:2" x14ac:dyDescent="0.25">
      <c r="B723" s="690"/>
    </row>
    <row r="724" spans="2:2" x14ac:dyDescent="0.25">
      <c r="B724" s="690"/>
    </row>
    <row r="725" spans="2:2" x14ac:dyDescent="0.25">
      <c r="B725" s="690"/>
    </row>
    <row r="726" spans="2:2" x14ac:dyDescent="0.25">
      <c r="B726" s="690"/>
    </row>
    <row r="727" spans="2:2" x14ac:dyDescent="0.25">
      <c r="B727" s="690"/>
    </row>
    <row r="728" spans="2:2" x14ac:dyDescent="0.25">
      <c r="B728" s="690"/>
    </row>
    <row r="729" spans="2:2" x14ac:dyDescent="0.25">
      <c r="B729" s="690"/>
    </row>
    <row r="730" spans="2:2" x14ac:dyDescent="0.25">
      <c r="B730" s="690"/>
    </row>
    <row r="731" spans="2:2" x14ac:dyDescent="0.25">
      <c r="B731" s="690"/>
    </row>
    <row r="732" spans="2:2" x14ac:dyDescent="0.25">
      <c r="B732" s="690"/>
    </row>
    <row r="733" spans="2:2" x14ac:dyDescent="0.25">
      <c r="B733" s="690"/>
    </row>
    <row r="734" spans="2:2" x14ac:dyDescent="0.25">
      <c r="B734" s="690"/>
    </row>
    <row r="735" spans="2:2" x14ac:dyDescent="0.25">
      <c r="B735" s="690"/>
    </row>
    <row r="736" spans="2:2" x14ac:dyDescent="0.25">
      <c r="B736" s="690"/>
    </row>
    <row r="737" spans="2:2" x14ac:dyDescent="0.25">
      <c r="B737" s="690"/>
    </row>
    <row r="738" spans="2:2" x14ac:dyDescent="0.25">
      <c r="B738" s="690"/>
    </row>
    <row r="739" spans="2:2" x14ac:dyDescent="0.25">
      <c r="B739" s="690"/>
    </row>
    <row r="740" spans="2:2" x14ac:dyDescent="0.25">
      <c r="B740" s="690"/>
    </row>
    <row r="741" spans="2:2" x14ac:dyDescent="0.25">
      <c r="B741" s="690"/>
    </row>
    <row r="742" spans="2:2" x14ac:dyDescent="0.25">
      <c r="B742" s="690"/>
    </row>
    <row r="743" spans="2:2" x14ac:dyDescent="0.25">
      <c r="B743" s="690"/>
    </row>
    <row r="744" spans="2:2" x14ac:dyDescent="0.25">
      <c r="B744" s="690"/>
    </row>
    <row r="745" spans="2:2" x14ac:dyDescent="0.25">
      <c r="B745" s="690"/>
    </row>
    <row r="746" spans="2:2" x14ac:dyDescent="0.25">
      <c r="B746" s="690"/>
    </row>
    <row r="747" spans="2:2" x14ac:dyDescent="0.25">
      <c r="B747" s="690"/>
    </row>
    <row r="748" spans="2:2" x14ac:dyDescent="0.25">
      <c r="B748" s="690"/>
    </row>
    <row r="749" spans="2:2" x14ac:dyDescent="0.25">
      <c r="B749" s="690"/>
    </row>
    <row r="750" spans="2:2" x14ac:dyDescent="0.25">
      <c r="B750" s="690"/>
    </row>
    <row r="751" spans="2:2" x14ac:dyDescent="0.25">
      <c r="B751" s="690"/>
    </row>
    <row r="752" spans="2:2" x14ac:dyDescent="0.25">
      <c r="B752" s="690"/>
    </row>
    <row r="753" spans="2:2" x14ac:dyDescent="0.25">
      <c r="B753" s="690"/>
    </row>
    <row r="754" spans="2:2" x14ac:dyDescent="0.25">
      <c r="B754" s="690"/>
    </row>
    <row r="755" spans="2:2" x14ac:dyDescent="0.25">
      <c r="B755" s="690"/>
    </row>
    <row r="756" spans="2:2" x14ac:dyDescent="0.25">
      <c r="B756" s="690"/>
    </row>
    <row r="757" spans="2:2" x14ac:dyDescent="0.25">
      <c r="B757" s="690"/>
    </row>
    <row r="758" spans="2:2" x14ac:dyDescent="0.25">
      <c r="B758" s="690"/>
    </row>
    <row r="759" spans="2:2" x14ac:dyDescent="0.25">
      <c r="B759" s="690"/>
    </row>
    <row r="760" spans="2:2" x14ac:dyDescent="0.25">
      <c r="B760" s="690"/>
    </row>
    <row r="761" spans="2:2" x14ac:dyDescent="0.25">
      <c r="B761" s="690"/>
    </row>
    <row r="762" spans="2:2" x14ac:dyDescent="0.25">
      <c r="B762" s="690"/>
    </row>
    <row r="763" spans="2:2" x14ac:dyDescent="0.25">
      <c r="B763" s="690"/>
    </row>
    <row r="764" spans="2:2" x14ac:dyDescent="0.25">
      <c r="B764" s="690"/>
    </row>
    <row r="765" spans="2:2" x14ac:dyDescent="0.25">
      <c r="B765" s="690"/>
    </row>
    <row r="766" spans="2:2" x14ac:dyDescent="0.25">
      <c r="B766" s="690"/>
    </row>
    <row r="767" spans="2:2" x14ac:dyDescent="0.25">
      <c r="B767" s="690"/>
    </row>
    <row r="768" spans="2:2" x14ac:dyDescent="0.25">
      <c r="B768" s="690"/>
    </row>
    <row r="769" spans="2:2" x14ac:dyDescent="0.25">
      <c r="B769" s="690"/>
    </row>
    <row r="770" spans="2:2" x14ac:dyDescent="0.25">
      <c r="B770" s="690"/>
    </row>
    <row r="771" spans="2:2" x14ac:dyDescent="0.25">
      <c r="B771" s="690"/>
    </row>
    <row r="772" spans="2:2" x14ac:dyDescent="0.25">
      <c r="B772" s="690"/>
    </row>
    <row r="773" spans="2:2" x14ac:dyDescent="0.25">
      <c r="B773" s="690"/>
    </row>
    <row r="774" spans="2:2" x14ac:dyDescent="0.25">
      <c r="B774" s="690"/>
    </row>
    <row r="775" spans="2:2" x14ac:dyDescent="0.25">
      <c r="B775" s="690"/>
    </row>
    <row r="776" spans="2:2" x14ac:dyDescent="0.25">
      <c r="B776" s="690"/>
    </row>
    <row r="777" spans="2:2" x14ac:dyDescent="0.25">
      <c r="B777" s="690"/>
    </row>
    <row r="778" spans="2:2" x14ac:dyDescent="0.25">
      <c r="B778" s="690"/>
    </row>
    <row r="779" spans="2:2" x14ac:dyDescent="0.25">
      <c r="B779" s="690"/>
    </row>
    <row r="780" spans="2:2" x14ac:dyDescent="0.25">
      <c r="B780" s="690"/>
    </row>
    <row r="781" spans="2:2" x14ac:dyDescent="0.25">
      <c r="B781" s="690"/>
    </row>
    <row r="782" spans="2:2" x14ac:dyDescent="0.25">
      <c r="B782" s="690"/>
    </row>
    <row r="783" spans="2:2" x14ac:dyDescent="0.25">
      <c r="B783" s="690"/>
    </row>
    <row r="784" spans="2:2" x14ac:dyDescent="0.25">
      <c r="B784" s="690"/>
    </row>
    <row r="785" spans="2:2" x14ac:dyDescent="0.25">
      <c r="B785" s="690"/>
    </row>
    <row r="786" spans="2:2" x14ac:dyDescent="0.25">
      <c r="B786" s="690"/>
    </row>
    <row r="787" spans="2:2" x14ac:dyDescent="0.25">
      <c r="B787" s="690"/>
    </row>
    <row r="788" spans="2:2" x14ac:dyDescent="0.25">
      <c r="B788" s="690"/>
    </row>
    <row r="789" spans="2:2" x14ac:dyDescent="0.25">
      <c r="B789" s="690"/>
    </row>
    <row r="790" spans="2:2" x14ac:dyDescent="0.25">
      <c r="B790" s="690"/>
    </row>
    <row r="791" spans="2:2" x14ac:dyDescent="0.25">
      <c r="B791" s="690"/>
    </row>
    <row r="792" spans="2:2" x14ac:dyDescent="0.25">
      <c r="B792" s="690"/>
    </row>
    <row r="793" spans="2:2" x14ac:dyDescent="0.25">
      <c r="B793" s="690"/>
    </row>
    <row r="794" spans="2:2" x14ac:dyDescent="0.25">
      <c r="B794" s="690"/>
    </row>
    <row r="795" spans="2:2" x14ac:dyDescent="0.25">
      <c r="B795" s="690"/>
    </row>
    <row r="796" spans="2:2" x14ac:dyDescent="0.25">
      <c r="B796" s="690"/>
    </row>
    <row r="797" spans="2:2" x14ac:dyDescent="0.25">
      <c r="B797" s="690"/>
    </row>
    <row r="798" spans="2:2" x14ac:dyDescent="0.25">
      <c r="B798" s="690"/>
    </row>
    <row r="799" spans="2:2" x14ac:dyDescent="0.25">
      <c r="B799" s="690"/>
    </row>
    <row r="800" spans="2:2" x14ac:dyDescent="0.25">
      <c r="B800" s="690"/>
    </row>
    <row r="801" spans="2:2" x14ac:dyDescent="0.25">
      <c r="B801" s="690"/>
    </row>
    <row r="802" spans="2:2" x14ac:dyDescent="0.25">
      <c r="B802" s="690"/>
    </row>
    <row r="803" spans="2:2" x14ac:dyDescent="0.25">
      <c r="B803" s="690"/>
    </row>
    <row r="804" spans="2:2" x14ac:dyDescent="0.25">
      <c r="B804" s="690"/>
    </row>
    <row r="805" spans="2:2" x14ac:dyDescent="0.25">
      <c r="B805" s="690"/>
    </row>
    <row r="806" spans="2:2" x14ac:dyDescent="0.25">
      <c r="B806" s="690"/>
    </row>
    <row r="807" spans="2:2" x14ac:dyDescent="0.25">
      <c r="B807" s="690"/>
    </row>
    <row r="808" spans="2:2" x14ac:dyDescent="0.25">
      <c r="B808" s="690"/>
    </row>
    <row r="809" spans="2:2" x14ac:dyDescent="0.25">
      <c r="B809" s="690"/>
    </row>
    <row r="810" spans="2:2" x14ac:dyDescent="0.25">
      <c r="B810" s="690"/>
    </row>
    <row r="811" spans="2:2" x14ac:dyDescent="0.25">
      <c r="B811" s="690"/>
    </row>
    <row r="812" spans="2:2" x14ac:dyDescent="0.25">
      <c r="B812" s="690"/>
    </row>
    <row r="813" spans="2:2" x14ac:dyDescent="0.25">
      <c r="B813" s="690"/>
    </row>
    <row r="814" spans="2:2" x14ac:dyDescent="0.25">
      <c r="B814" s="690"/>
    </row>
    <row r="815" spans="2:2" x14ac:dyDescent="0.25">
      <c r="B815" s="690"/>
    </row>
    <row r="816" spans="2:2" x14ac:dyDescent="0.25">
      <c r="B816" s="690"/>
    </row>
    <row r="817" spans="2:2" x14ac:dyDescent="0.25">
      <c r="B817" s="690"/>
    </row>
    <row r="818" spans="2:2" x14ac:dyDescent="0.25">
      <c r="B818" s="690"/>
    </row>
    <row r="819" spans="2:2" x14ac:dyDescent="0.25">
      <c r="B819" s="690"/>
    </row>
    <row r="820" spans="2:2" x14ac:dyDescent="0.25">
      <c r="B820" s="690"/>
    </row>
    <row r="821" spans="2:2" x14ac:dyDescent="0.25">
      <c r="B821" s="690"/>
    </row>
    <row r="822" spans="2:2" x14ac:dyDescent="0.25">
      <c r="B822" s="690"/>
    </row>
    <row r="823" spans="2:2" x14ac:dyDescent="0.25">
      <c r="B823" s="690"/>
    </row>
    <row r="824" spans="2:2" x14ac:dyDescent="0.25">
      <c r="B824" s="690"/>
    </row>
    <row r="825" spans="2:2" x14ac:dyDescent="0.25">
      <c r="B825" s="690"/>
    </row>
    <row r="826" spans="2:2" x14ac:dyDescent="0.25">
      <c r="B826" s="690"/>
    </row>
    <row r="827" spans="2:2" x14ac:dyDescent="0.25">
      <c r="B827" s="690"/>
    </row>
    <row r="828" spans="2:2" x14ac:dyDescent="0.25">
      <c r="B828" s="690"/>
    </row>
    <row r="829" spans="2:2" x14ac:dyDescent="0.25">
      <c r="B829" s="690"/>
    </row>
    <row r="830" spans="2:2" x14ac:dyDescent="0.25">
      <c r="B830" s="690"/>
    </row>
    <row r="831" spans="2:2" x14ac:dyDescent="0.25">
      <c r="B831" s="690"/>
    </row>
    <row r="832" spans="2:2" x14ac:dyDescent="0.25">
      <c r="B832" s="690"/>
    </row>
    <row r="833" spans="2:2" x14ac:dyDescent="0.25">
      <c r="B833" s="690"/>
    </row>
    <row r="834" spans="2:2" x14ac:dyDescent="0.25">
      <c r="B834" s="690"/>
    </row>
    <row r="835" spans="2:2" x14ac:dyDescent="0.25">
      <c r="B835" s="690"/>
    </row>
    <row r="836" spans="2:2" x14ac:dyDescent="0.25">
      <c r="B836" s="690"/>
    </row>
    <row r="837" spans="2:2" x14ac:dyDescent="0.25">
      <c r="B837" s="690"/>
    </row>
    <row r="838" spans="2:2" x14ac:dyDescent="0.25">
      <c r="B838" s="690"/>
    </row>
    <row r="839" spans="2:2" x14ac:dyDescent="0.25">
      <c r="B839" s="690"/>
    </row>
    <row r="840" spans="2:2" x14ac:dyDescent="0.25">
      <c r="B840" s="690"/>
    </row>
    <row r="841" spans="2:2" x14ac:dyDescent="0.25">
      <c r="B841" s="690"/>
    </row>
    <row r="842" spans="2:2" x14ac:dyDescent="0.25">
      <c r="B842" s="690"/>
    </row>
    <row r="843" spans="2:2" x14ac:dyDescent="0.25">
      <c r="B843" s="690"/>
    </row>
    <row r="844" spans="2:2" x14ac:dyDescent="0.25">
      <c r="B844" s="690"/>
    </row>
    <row r="845" spans="2:2" x14ac:dyDescent="0.25">
      <c r="B845" s="690"/>
    </row>
    <row r="846" spans="2:2" x14ac:dyDescent="0.25">
      <c r="B846" s="690"/>
    </row>
    <row r="847" spans="2:2" x14ac:dyDescent="0.25">
      <c r="B847" s="690"/>
    </row>
    <row r="848" spans="2:2" x14ac:dyDescent="0.25">
      <c r="B848" s="690"/>
    </row>
    <row r="849" spans="2:2" x14ac:dyDescent="0.25">
      <c r="B849" s="690"/>
    </row>
    <row r="850" spans="2:2" x14ac:dyDescent="0.25">
      <c r="B850" s="690"/>
    </row>
    <row r="851" spans="2:2" x14ac:dyDescent="0.25">
      <c r="B851" s="690"/>
    </row>
    <row r="852" spans="2:2" x14ac:dyDescent="0.25">
      <c r="B852" s="690"/>
    </row>
    <row r="853" spans="2:2" x14ac:dyDescent="0.25">
      <c r="B853" s="690"/>
    </row>
    <row r="854" spans="2:2" x14ac:dyDescent="0.25">
      <c r="B854" s="690"/>
    </row>
    <row r="855" spans="2:2" x14ac:dyDescent="0.25">
      <c r="B855" s="690"/>
    </row>
    <row r="856" spans="2:2" x14ac:dyDescent="0.25">
      <c r="B856" s="690"/>
    </row>
    <row r="857" spans="2:2" x14ac:dyDescent="0.25">
      <c r="B857" s="690"/>
    </row>
    <row r="858" spans="2:2" x14ac:dyDescent="0.25">
      <c r="B858" s="690"/>
    </row>
    <row r="859" spans="2:2" x14ac:dyDescent="0.25">
      <c r="B859" s="690"/>
    </row>
    <row r="860" spans="2:2" x14ac:dyDescent="0.25">
      <c r="B860" s="690"/>
    </row>
    <row r="861" spans="2:2" x14ac:dyDescent="0.25">
      <c r="B861" s="690"/>
    </row>
    <row r="862" spans="2:2" x14ac:dyDescent="0.25">
      <c r="B862" s="690"/>
    </row>
    <row r="863" spans="2:2" x14ac:dyDescent="0.25">
      <c r="B863" s="690"/>
    </row>
    <row r="864" spans="2:2" x14ac:dyDescent="0.25">
      <c r="B864" s="690"/>
    </row>
    <row r="865" spans="2:2" x14ac:dyDescent="0.25">
      <c r="B865" s="690"/>
    </row>
    <row r="866" spans="2:2" x14ac:dyDescent="0.25">
      <c r="B866" s="690"/>
    </row>
    <row r="867" spans="2:2" x14ac:dyDescent="0.25">
      <c r="B867" s="690"/>
    </row>
    <row r="868" spans="2:2" x14ac:dyDescent="0.25">
      <c r="B868" s="690"/>
    </row>
    <row r="869" spans="2:2" x14ac:dyDescent="0.25">
      <c r="B869" s="690"/>
    </row>
    <row r="870" spans="2:2" x14ac:dyDescent="0.25">
      <c r="B870" s="690"/>
    </row>
    <row r="871" spans="2:2" x14ac:dyDescent="0.25">
      <c r="B871" s="690"/>
    </row>
    <row r="872" spans="2:2" x14ac:dyDescent="0.25">
      <c r="B872" s="690"/>
    </row>
    <row r="873" spans="2:2" x14ac:dyDescent="0.25">
      <c r="B873" s="690"/>
    </row>
    <row r="874" spans="2:2" x14ac:dyDescent="0.25">
      <c r="B874" s="690"/>
    </row>
    <row r="875" spans="2:2" x14ac:dyDescent="0.25">
      <c r="B875" s="690"/>
    </row>
    <row r="876" spans="2:2" x14ac:dyDescent="0.25">
      <c r="B876" s="690"/>
    </row>
    <row r="877" spans="2:2" x14ac:dyDescent="0.25">
      <c r="B877" s="690"/>
    </row>
    <row r="878" spans="2:2" x14ac:dyDescent="0.25">
      <c r="B878" s="690"/>
    </row>
    <row r="879" spans="2:2" x14ac:dyDescent="0.25">
      <c r="B879" s="690"/>
    </row>
    <row r="880" spans="2:2" x14ac:dyDescent="0.25">
      <c r="B880" s="690"/>
    </row>
    <row r="881" spans="2:2" x14ac:dyDescent="0.25">
      <c r="B881" s="690"/>
    </row>
    <row r="882" spans="2:2" x14ac:dyDescent="0.25">
      <c r="B882" s="690"/>
    </row>
    <row r="883" spans="2:2" x14ac:dyDescent="0.25">
      <c r="B883" s="690"/>
    </row>
    <row r="884" spans="2:2" x14ac:dyDescent="0.25">
      <c r="B884" s="690"/>
    </row>
    <row r="885" spans="2:2" x14ac:dyDescent="0.25">
      <c r="B885" s="690"/>
    </row>
    <row r="886" spans="2:2" x14ac:dyDescent="0.25">
      <c r="B886" s="690"/>
    </row>
    <row r="887" spans="2:2" x14ac:dyDescent="0.25">
      <c r="B887" s="690"/>
    </row>
    <row r="888" spans="2:2" x14ac:dyDescent="0.25">
      <c r="B888" s="690"/>
    </row>
    <row r="889" spans="2:2" x14ac:dyDescent="0.25">
      <c r="B889" s="690"/>
    </row>
    <row r="890" spans="2:2" x14ac:dyDescent="0.25">
      <c r="B890" s="690"/>
    </row>
    <row r="891" spans="2:2" x14ac:dyDescent="0.25">
      <c r="B891" s="690"/>
    </row>
    <row r="892" spans="2:2" x14ac:dyDescent="0.25">
      <c r="B892" s="690"/>
    </row>
    <row r="893" spans="2:2" x14ac:dyDescent="0.25">
      <c r="B893" s="690"/>
    </row>
    <row r="894" spans="2:2" x14ac:dyDescent="0.25">
      <c r="B894" s="690"/>
    </row>
    <row r="895" spans="2:2" x14ac:dyDescent="0.25">
      <c r="B895" s="690"/>
    </row>
    <row r="896" spans="2:2" x14ac:dyDescent="0.25">
      <c r="B896" s="690"/>
    </row>
    <row r="897" spans="2:2" x14ac:dyDescent="0.25">
      <c r="B897" s="690"/>
    </row>
    <row r="898" spans="2:2" x14ac:dyDescent="0.25">
      <c r="B898" s="690"/>
    </row>
    <row r="899" spans="2:2" x14ac:dyDescent="0.25">
      <c r="B899" s="690"/>
    </row>
    <row r="900" spans="2:2" x14ac:dyDescent="0.25">
      <c r="B900" s="690"/>
    </row>
    <row r="901" spans="2:2" x14ac:dyDescent="0.25">
      <c r="B901" s="690"/>
    </row>
    <row r="902" spans="2:2" x14ac:dyDescent="0.25">
      <c r="B902" s="690"/>
    </row>
    <row r="903" spans="2:2" x14ac:dyDescent="0.25">
      <c r="B903" s="690"/>
    </row>
    <row r="904" spans="2:2" x14ac:dyDescent="0.25">
      <c r="B904" s="690"/>
    </row>
    <row r="905" spans="2:2" x14ac:dyDescent="0.25">
      <c r="B905" s="690"/>
    </row>
    <row r="906" spans="2:2" x14ac:dyDescent="0.25">
      <c r="B906" s="690"/>
    </row>
    <row r="907" spans="2:2" x14ac:dyDescent="0.25">
      <c r="B907" s="690"/>
    </row>
    <row r="908" spans="2:2" x14ac:dyDescent="0.25">
      <c r="B908" s="690"/>
    </row>
    <row r="909" spans="2:2" x14ac:dyDescent="0.25">
      <c r="B909" s="690"/>
    </row>
    <row r="910" spans="2:2" x14ac:dyDescent="0.25">
      <c r="B910" s="690"/>
    </row>
    <row r="911" spans="2:2" x14ac:dyDescent="0.25">
      <c r="B911" s="690"/>
    </row>
    <row r="912" spans="2:2" x14ac:dyDescent="0.25">
      <c r="B912" s="690"/>
    </row>
    <row r="913" spans="2:2" x14ac:dyDescent="0.25">
      <c r="B913" s="690"/>
    </row>
    <row r="914" spans="2:2" x14ac:dyDescent="0.25">
      <c r="B914" s="690"/>
    </row>
    <row r="915" spans="2:2" x14ac:dyDescent="0.25">
      <c r="B915" s="690"/>
    </row>
    <row r="916" spans="2:2" x14ac:dyDescent="0.25">
      <c r="B916" s="690"/>
    </row>
    <row r="917" spans="2:2" x14ac:dyDescent="0.25">
      <c r="B917" s="690"/>
    </row>
    <row r="918" spans="2:2" x14ac:dyDescent="0.25">
      <c r="B918" s="690"/>
    </row>
    <row r="919" spans="2:2" x14ac:dyDescent="0.25">
      <c r="B919" s="690"/>
    </row>
    <row r="920" spans="2:2" x14ac:dyDescent="0.25">
      <c r="B920" s="690"/>
    </row>
    <row r="921" spans="2:2" x14ac:dyDescent="0.25">
      <c r="B921" s="690"/>
    </row>
    <row r="922" spans="2:2" x14ac:dyDescent="0.25">
      <c r="B922" s="690"/>
    </row>
    <row r="923" spans="2:2" x14ac:dyDescent="0.25">
      <c r="B923" s="690"/>
    </row>
    <row r="924" spans="2:2" x14ac:dyDescent="0.25">
      <c r="B924" s="690"/>
    </row>
    <row r="925" spans="2:2" x14ac:dyDescent="0.25">
      <c r="B925" s="690"/>
    </row>
    <row r="926" spans="2:2" x14ac:dyDescent="0.25">
      <c r="B926" s="690"/>
    </row>
    <row r="927" spans="2:2" x14ac:dyDescent="0.25">
      <c r="B927" s="690"/>
    </row>
    <row r="928" spans="2:2" x14ac:dyDescent="0.25">
      <c r="B928" s="690"/>
    </row>
    <row r="929" spans="2:2" x14ac:dyDescent="0.25">
      <c r="B929" s="690"/>
    </row>
    <row r="930" spans="2:2" x14ac:dyDescent="0.25">
      <c r="B930" s="690"/>
    </row>
    <row r="931" spans="2:2" x14ac:dyDescent="0.25">
      <c r="B931" s="690"/>
    </row>
    <row r="932" spans="2:2" x14ac:dyDescent="0.25">
      <c r="B932" s="690"/>
    </row>
    <row r="933" spans="2:2" x14ac:dyDescent="0.25">
      <c r="B933" s="690"/>
    </row>
    <row r="934" spans="2:2" x14ac:dyDescent="0.25">
      <c r="B934" s="690"/>
    </row>
    <row r="935" spans="2:2" x14ac:dyDescent="0.25">
      <c r="B935" s="690"/>
    </row>
    <row r="936" spans="2:2" x14ac:dyDescent="0.25">
      <c r="B936" s="690"/>
    </row>
    <row r="937" spans="2:2" x14ac:dyDescent="0.25">
      <c r="B937" s="690"/>
    </row>
    <row r="938" spans="2:2" x14ac:dyDescent="0.25">
      <c r="B938" s="690"/>
    </row>
    <row r="939" spans="2:2" x14ac:dyDescent="0.25">
      <c r="B939" s="690"/>
    </row>
    <row r="940" spans="2:2" x14ac:dyDescent="0.25">
      <c r="B940" s="690"/>
    </row>
    <row r="941" spans="2:2" x14ac:dyDescent="0.25">
      <c r="B941" s="690"/>
    </row>
    <row r="942" spans="2:2" x14ac:dyDescent="0.25">
      <c r="B942" s="690"/>
    </row>
    <row r="943" spans="2:2" x14ac:dyDescent="0.25">
      <c r="B943" s="690"/>
    </row>
    <row r="944" spans="2:2" x14ac:dyDescent="0.25">
      <c r="B944" s="690"/>
    </row>
    <row r="945" spans="2:2" x14ac:dyDescent="0.25">
      <c r="B945" s="690"/>
    </row>
    <row r="946" spans="2:2" x14ac:dyDescent="0.25">
      <c r="B946" s="690"/>
    </row>
    <row r="947" spans="2:2" x14ac:dyDescent="0.25">
      <c r="B947" s="690"/>
    </row>
    <row r="948" spans="2:2" x14ac:dyDescent="0.25">
      <c r="B948" s="690"/>
    </row>
    <row r="949" spans="2:2" x14ac:dyDescent="0.25">
      <c r="B949" s="690"/>
    </row>
    <row r="950" spans="2:2" x14ac:dyDescent="0.25">
      <c r="B950" s="690"/>
    </row>
    <row r="951" spans="2:2" x14ac:dyDescent="0.25">
      <c r="B951" s="690"/>
    </row>
    <row r="952" spans="2:2" x14ac:dyDescent="0.25">
      <c r="B952" s="690"/>
    </row>
    <row r="953" spans="2:2" x14ac:dyDescent="0.25">
      <c r="B953" s="690"/>
    </row>
    <row r="954" spans="2:2" x14ac:dyDescent="0.25">
      <c r="B954" s="690"/>
    </row>
    <row r="955" spans="2:2" x14ac:dyDescent="0.25">
      <c r="B955" s="690"/>
    </row>
    <row r="956" spans="2:2" x14ac:dyDescent="0.25">
      <c r="B956" s="690"/>
    </row>
    <row r="957" spans="2:2" x14ac:dyDescent="0.25">
      <c r="B957" s="690"/>
    </row>
    <row r="958" spans="2:2" x14ac:dyDescent="0.25">
      <c r="B958" s="690"/>
    </row>
    <row r="959" spans="2:2" x14ac:dyDescent="0.25">
      <c r="B959" s="690"/>
    </row>
    <row r="960" spans="2:2" x14ac:dyDescent="0.25">
      <c r="B960" s="690"/>
    </row>
    <row r="961" spans="2:2" x14ac:dyDescent="0.25">
      <c r="B961" s="690"/>
    </row>
    <row r="962" spans="2:2" x14ac:dyDescent="0.25">
      <c r="B962" s="690"/>
    </row>
    <row r="963" spans="2:2" x14ac:dyDescent="0.25">
      <c r="B963" s="690"/>
    </row>
    <row r="964" spans="2:2" x14ac:dyDescent="0.25">
      <c r="B964" s="690"/>
    </row>
    <row r="965" spans="2:2" x14ac:dyDescent="0.25">
      <c r="B965" s="690"/>
    </row>
    <row r="966" spans="2:2" x14ac:dyDescent="0.25">
      <c r="B966" s="690"/>
    </row>
    <row r="967" spans="2:2" x14ac:dyDescent="0.25">
      <c r="B967" s="690"/>
    </row>
    <row r="968" spans="2:2" x14ac:dyDescent="0.25">
      <c r="B968" s="690"/>
    </row>
    <row r="969" spans="2:2" x14ac:dyDescent="0.25">
      <c r="B969" s="690"/>
    </row>
    <row r="970" spans="2:2" x14ac:dyDescent="0.25">
      <c r="B970" s="690"/>
    </row>
    <row r="971" spans="2:2" x14ac:dyDescent="0.25">
      <c r="B971" s="690"/>
    </row>
    <row r="972" spans="2:2" x14ac:dyDescent="0.25">
      <c r="B972" s="690"/>
    </row>
    <row r="973" spans="2:2" x14ac:dyDescent="0.25">
      <c r="B973" s="690"/>
    </row>
    <row r="974" spans="2:2" x14ac:dyDescent="0.25">
      <c r="B974" s="690"/>
    </row>
    <row r="975" spans="2:2" x14ac:dyDescent="0.25">
      <c r="B975" s="690"/>
    </row>
    <row r="976" spans="2:2" x14ac:dyDescent="0.25">
      <c r="B976" s="690"/>
    </row>
    <row r="977" spans="2:2" x14ac:dyDescent="0.25">
      <c r="B977" s="690"/>
    </row>
    <row r="978" spans="2:2" x14ac:dyDescent="0.25">
      <c r="B978" s="690"/>
    </row>
    <row r="979" spans="2:2" x14ac:dyDescent="0.25">
      <c r="B979" s="690"/>
    </row>
    <row r="980" spans="2:2" x14ac:dyDescent="0.25">
      <c r="B980" s="690"/>
    </row>
    <row r="981" spans="2:2" x14ac:dyDescent="0.25">
      <c r="B981" s="690"/>
    </row>
    <row r="982" spans="2:2" x14ac:dyDescent="0.25">
      <c r="B982" s="690"/>
    </row>
    <row r="983" spans="2:2" x14ac:dyDescent="0.25">
      <c r="B983" s="690"/>
    </row>
    <row r="984" spans="2:2" x14ac:dyDescent="0.25">
      <c r="B984" s="690"/>
    </row>
    <row r="985" spans="2:2" x14ac:dyDescent="0.25">
      <c r="B985" s="690"/>
    </row>
    <row r="986" spans="2:2" x14ac:dyDescent="0.25">
      <c r="B986" s="690"/>
    </row>
    <row r="987" spans="2:2" x14ac:dyDescent="0.25">
      <c r="B987" s="690"/>
    </row>
    <row r="988" spans="2:2" x14ac:dyDescent="0.25">
      <c r="B988" s="690"/>
    </row>
    <row r="989" spans="2:2" x14ac:dyDescent="0.25">
      <c r="B989" s="690"/>
    </row>
    <row r="990" spans="2:2" x14ac:dyDescent="0.25">
      <c r="B990" s="690"/>
    </row>
    <row r="991" spans="2:2" x14ac:dyDescent="0.25">
      <c r="B991" s="690"/>
    </row>
    <row r="992" spans="2:2" x14ac:dyDescent="0.25">
      <c r="B992" s="690"/>
    </row>
    <row r="993" spans="2:2" x14ac:dyDescent="0.25">
      <c r="B993" s="690"/>
    </row>
    <row r="994" spans="2:2" x14ac:dyDescent="0.25">
      <c r="B994" s="690"/>
    </row>
    <row r="995" spans="2:2" x14ac:dyDescent="0.25">
      <c r="B995" s="690"/>
    </row>
    <row r="996" spans="2:2" x14ac:dyDescent="0.25">
      <c r="B996" s="690"/>
    </row>
    <row r="997" spans="2:2" x14ac:dyDescent="0.25">
      <c r="B997" s="690"/>
    </row>
    <row r="998" spans="2:2" x14ac:dyDescent="0.25">
      <c r="B998" s="690"/>
    </row>
    <row r="999" spans="2:2" x14ac:dyDescent="0.25">
      <c r="B999" s="690"/>
    </row>
    <row r="1000" spans="2:2" x14ac:dyDescent="0.25">
      <c r="B1000" s="690"/>
    </row>
  </sheetData>
  <sheetProtection sheet="1" objects="1" scenarios="1" formatCells="0" formatColumns="0" formatRows="0"/>
  <mergeCells count="34">
    <mergeCell ref="B7:L7"/>
    <mergeCell ref="B8:L8"/>
    <mergeCell ref="A6:L6"/>
    <mergeCell ref="A5:R5"/>
    <mergeCell ref="A4:R4"/>
    <mergeCell ref="A9:A11"/>
    <mergeCell ref="B9:C9"/>
    <mergeCell ref="D9:E9"/>
    <mergeCell ref="H9:H11"/>
    <mergeCell ref="I9:J9"/>
    <mergeCell ref="G10:G11"/>
    <mergeCell ref="I10:I11"/>
    <mergeCell ref="J10:J11"/>
    <mergeCell ref="B10:B11"/>
    <mergeCell ref="C10:C11"/>
    <mergeCell ref="D10:D11"/>
    <mergeCell ref="E10:E11"/>
    <mergeCell ref="F10:F11"/>
    <mergeCell ref="O9:P9"/>
    <mergeCell ref="Q9:R10"/>
    <mergeCell ref="S9:T10"/>
    <mergeCell ref="U9:V10"/>
    <mergeCell ref="K10:K11"/>
    <mergeCell ref="L10:L11"/>
    <mergeCell ref="M10:M11"/>
    <mergeCell ref="O10:O11"/>
    <mergeCell ref="P10:P11"/>
    <mergeCell ref="N9:N11"/>
    <mergeCell ref="AA9:AA11"/>
    <mergeCell ref="AB9:AB11"/>
    <mergeCell ref="W9:W11"/>
    <mergeCell ref="X9:X11"/>
    <mergeCell ref="Y9:Y11"/>
    <mergeCell ref="Z9:Z11"/>
  </mergeCells>
  <dataValidations count="2">
    <dataValidation type="list" allowBlank="1" showInputMessage="1" showErrorMessage="1" sqref="H13:H262">
      <formula1>edituri_a</formula1>
    </dataValidation>
    <dataValidation type="custom" allowBlank="1" showInputMessage="1" showErrorMessage="1" errorTitle="Eroare" error="Trebuie să fiți autorul lucrării citate" sqref="B13:B1000">
      <formula1>ISNUMBER(SEARCH(nume_candidat,B13))</formula1>
    </dataValidation>
  </dataValidations>
  <pageMargins left="0.59055118110236227" right="0.59055118110236227" top="0.74803149606299213" bottom="0.74803149606299213" header="0.31496062992125984" footer="0.31496062992125984"/>
  <pageSetup paperSize="9" scale="40" fitToHeight="100" orientation="landscape" r:id="rId1"/>
  <headerFooter alignWithMargins="0">
    <oddFooter xml:space="preserve">&amp;LConfirm existenţa lucrărilor
Director de departament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000"/>
  <sheetViews>
    <sheetView zoomScaleNormal="100" workbookViewId="0">
      <selection activeCell="B9" sqref="B9:C9"/>
    </sheetView>
  </sheetViews>
  <sheetFormatPr defaultRowHeight="15.75" x14ac:dyDescent="0.25"/>
  <cols>
    <col min="1" max="1" width="6.5703125" style="368" customWidth="1"/>
    <col min="2" max="7" width="30.7109375" style="368" customWidth="1"/>
    <col min="8" max="8" width="14.7109375" style="461" customWidth="1"/>
    <col min="9" max="11" width="10.7109375" style="368" customWidth="1"/>
    <col min="12" max="12" width="16.85546875" style="368" customWidth="1"/>
    <col min="13" max="16" width="10.7109375" style="368" customWidth="1"/>
    <col min="17" max="18" width="13.7109375" style="458" customWidth="1"/>
    <col min="19" max="22" width="10.7109375" style="459" hidden="1" customWidth="1"/>
    <col min="23" max="23" width="9.140625" style="329" hidden="1" customWidth="1"/>
    <col min="24" max="24" width="8.140625" style="459" hidden="1" customWidth="1"/>
    <col min="25" max="25" width="9.140625" style="312" hidden="1" customWidth="1"/>
    <col min="26" max="26" width="7.42578125" style="329" hidden="1" customWidth="1"/>
    <col min="27" max="27" width="9.140625" style="322" hidden="1" customWidth="1"/>
    <col min="28" max="28" width="10.7109375" style="322" hidden="1" customWidth="1"/>
    <col min="29" max="29" width="9.140625" style="322" hidden="1" customWidth="1"/>
    <col min="30" max="31" width="9.140625" style="322" customWidth="1"/>
    <col min="32" max="16384" width="9.140625" style="322"/>
  </cols>
  <sheetData>
    <row r="1" spans="1:28" s="394" customFormat="1" x14ac:dyDescent="0.2">
      <c r="A1" s="611" t="s">
        <v>650</v>
      </c>
      <c r="E1" s="746"/>
      <c r="F1" s="746"/>
      <c r="H1" s="747"/>
      <c r="I1" s="748"/>
      <c r="K1" s="747"/>
      <c r="L1" s="749"/>
      <c r="M1" s="749"/>
      <c r="N1" s="750"/>
      <c r="O1" s="750"/>
      <c r="P1" s="750"/>
      <c r="Q1" s="750"/>
      <c r="R1" s="749"/>
      <c r="S1" s="749"/>
    </row>
    <row r="2" spans="1:28" s="394" customFormat="1" x14ac:dyDescent="0.2">
      <c r="A2" s="611" t="str">
        <f>IF(ISBLANK(facultate), IF(ISBLANK(departament),"","Departament " &amp; departament), "Facultatea " &amp; facultate)</f>
        <v/>
      </c>
      <c r="E2" s="746"/>
      <c r="F2" s="746"/>
      <c r="H2" s="747"/>
      <c r="I2" s="748"/>
      <c r="K2" s="747"/>
      <c r="L2" s="749"/>
      <c r="M2" s="749"/>
      <c r="N2" s="750"/>
      <c r="O2" s="750"/>
      <c r="P2" s="750"/>
      <c r="Q2" s="750"/>
      <c r="R2" s="749"/>
      <c r="S2" s="749"/>
    </row>
    <row r="3" spans="1:28" s="394" customFormat="1" x14ac:dyDescent="0.2">
      <c r="A3" s="611" t="str">
        <f>IF(ISBLANK(departament),"","Departamentul " &amp; departament)</f>
        <v/>
      </c>
      <c r="E3" s="746"/>
      <c r="F3" s="746"/>
      <c r="H3" s="747"/>
      <c r="I3" s="748"/>
      <c r="K3" s="747"/>
      <c r="L3" s="749"/>
      <c r="M3" s="749"/>
      <c r="N3" s="750"/>
      <c r="O3" s="750"/>
      <c r="P3" s="750"/>
      <c r="Q3" s="750"/>
      <c r="R3" s="749"/>
      <c r="S3" s="749"/>
    </row>
    <row r="4" spans="1:28" s="294" customFormat="1" x14ac:dyDescent="0.25">
      <c r="A4" s="882" t="s">
        <v>714</v>
      </c>
      <c r="B4" s="882"/>
      <c r="C4" s="882"/>
      <c r="D4" s="882"/>
      <c r="E4" s="882"/>
      <c r="F4" s="882"/>
      <c r="G4" s="882"/>
      <c r="H4" s="882"/>
      <c r="I4" s="882"/>
      <c r="J4" s="882"/>
      <c r="K4" s="882"/>
      <c r="L4" s="882"/>
      <c r="M4" s="882"/>
      <c r="N4" s="882"/>
      <c r="O4" s="882"/>
      <c r="P4" s="882"/>
      <c r="Q4" s="882"/>
      <c r="R4" s="882"/>
      <c r="S4" s="292"/>
      <c r="T4" s="292"/>
      <c r="U4" s="292"/>
      <c r="V4" s="292"/>
      <c r="W4" s="449"/>
      <c r="X4" s="292"/>
      <c r="Y4" s="312"/>
      <c r="Z4" s="312"/>
    </row>
    <row r="5" spans="1:28" s="294" customFormat="1" x14ac:dyDescent="0.25">
      <c r="A5" s="882" t="s">
        <v>392</v>
      </c>
      <c r="B5" s="882"/>
      <c r="C5" s="882"/>
      <c r="D5" s="882"/>
      <c r="E5" s="882"/>
      <c r="F5" s="882"/>
      <c r="G5" s="882"/>
      <c r="H5" s="882"/>
      <c r="I5" s="882"/>
      <c r="J5" s="882"/>
      <c r="K5" s="882"/>
      <c r="L5" s="882"/>
      <c r="M5" s="882"/>
      <c r="N5" s="882"/>
      <c r="O5" s="882"/>
      <c r="P5" s="882"/>
      <c r="Q5" s="882"/>
      <c r="R5" s="882"/>
      <c r="S5" s="292"/>
      <c r="T5" s="292"/>
      <c r="U5" s="292"/>
      <c r="V5" s="292"/>
      <c r="W5" s="312"/>
      <c r="X5" s="292"/>
      <c r="Y5" s="312"/>
      <c r="Z5" s="312"/>
    </row>
    <row r="6" spans="1:28" s="294" customFormat="1" ht="16.5" thickBot="1" x14ac:dyDescent="0.3">
      <c r="A6" s="964" t="s">
        <v>855</v>
      </c>
      <c r="B6" s="964"/>
      <c r="C6" s="964"/>
      <c r="D6" s="964"/>
      <c r="E6" s="964"/>
      <c r="F6" s="964"/>
      <c r="G6" s="964"/>
      <c r="H6" s="964"/>
      <c r="I6" s="964"/>
      <c r="J6" s="964"/>
      <c r="K6" s="964"/>
      <c r="L6" s="964"/>
      <c r="M6" s="312"/>
      <c r="N6" s="312"/>
      <c r="O6" s="312"/>
      <c r="P6" s="312"/>
      <c r="R6" s="460"/>
      <c r="S6" s="292"/>
      <c r="T6" s="292"/>
      <c r="U6" s="292"/>
      <c r="V6" s="292"/>
      <c r="W6" s="312"/>
      <c r="X6" s="292"/>
      <c r="Y6" s="312"/>
      <c r="Z6" s="312"/>
    </row>
    <row r="7" spans="1:28" s="294" customFormat="1" ht="16.5" thickBot="1" x14ac:dyDescent="0.3">
      <c r="A7" s="718"/>
      <c r="B7" s="969" t="s">
        <v>854</v>
      </c>
      <c r="C7" s="969"/>
      <c r="D7" s="969"/>
      <c r="E7" s="969"/>
      <c r="F7" s="969"/>
      <c r="G7" s="969"/>
      <c r="H7" s="969"/>
      <c r="I7" s="969"/>
      <c r="J7" s="969"/>
      <c r="K7" s="969"/>
      <c r="L7" s="969"/>
      <c r="M7" s="312"/>
      <c r="N7" s="312"/>
      <c r="O7" s="312"/>
      <c r="P7" s="312"/>
      <c r="R7" s="460"/>
      <c r="S7" s="292"/>
      <c r="T7" s="292"/>
      <c r="U7" s="292"/>
      <c r="V7" s="292"/>
      <c r="W7" s="312"/>
      <c r="X7" s="292"/>
      <c r="Y7" s="312"/>
      <c r="Z7" s="312"/>
    </row>
    <row r="8" spans="1:28" s="294" customFormat="1" ht="16.5" thickBot="1" x14ac:dyDescent="0.3">
      <c r="A8" s="717"/>
      <c r="B8" s="963" t="s">
        <v>862</v>
      </c>
      <c r="C8" s="963"/>
      <c r="D8" s="963"/>
      <c r="E8" s="963"/>
      <c r="F8" s="963"/>
      <c r="G8" s="963"/>
      <c r="H8" s="963"/>
      <c r="I8" s="963"/>
      <c r="J8" s="963"/>
      <c r="K8" s="963"/>
      <c r="L8" s="963"/>
      <c r="M8" s="312"/>
      <c r="N8" s="312"/>
      <c r="O8" s="312"/>
      <c r="P8" s="312"/>
      <c r="R8" s="460" t="str">
        <f>CONCATENATE(functie," ",nume_candidat)</f>
        <v xml:space="preserve"> </v>
      </c>
      <c r="S8" s="292"/>
      <c r="T8" s="292"/>
      <c r="U8" s="292"/>
      <c r="V8" s="292"/>
      <c r="W8" s="312"/>
      <c r="X8" s="292"/>
      <c r="Y8" s="312"/>
      <c r="Z8" s="312"/>
    </row>
    <row r="9" spans="1:28" s="294" customFormat="1" ht="16.5" customHeight="1" thickBot="1" x14ac:dyDescent="0.3">
      <c r="A9" s="938" t="s">
        <v>470</v>
      </c>
      <c r="B9" s="965" t="s">
        <v>368</v>
      </c>
      <c r="C9" s="966"/>
      <c r="D9" s="965" t="s">
        <v>364</v>
      </c>
      <c r="E9" s="966"/>
      <c r="F9" s="462" t="s">
        <v>376</v>
      </c>
      <c r="G9" s="463" t="s">
        <v>381</v>
      </c>
      <c r="H9" s="938" t="s">
        <v>382</v>
      </c>
      <c r="I9" s="953" t="s">
        <v>365</v>
      </c>
      <c r="J9" s="920"/>
      <c r="K9" s="464" t="s">
        <v>361</v>
      </c>
      <c r="L9" s="465" t="s">
        <v>30</v>
      </c>
      <c r="M9" s="464" t="s">
        <v>362</v>
      </c>
      <c r="N9" s="942" t="s">
        <v>391</v>
      </c>
      <c r="O9" s="945" t="s">
        <v>363</v>
      </c>
      <c r="P9" s="926"/>
      <c r="Q9" s="954" t="s">
        <v>847</v>
      </c>
      <c r="R9" s="955"/>
      <c r="S9" s="945" t="s">
        <v>375</v>
      </c>
      <c r="T9" s="942"/>
      <c r="U9" s="926" t="s">
        <v>374</v>
      </c>
      <c r="V9" s="942"/>
      <c r="W9" s="947" t="s">
        <v>708</v>
      </c>
      <c r="X9" s="942" t="s">
        <v>366</v>
      </c>
      <c r="Y9" s="938" t="s">
        <v>367</v>
      </c>
      <c r="Z9" s="940" t="s">
        <v>844</v>
      </c>
      <c r="AA9" s="970" t="s">
        <v>845</v>
      </c>
      <c r="AB9" s="938" t="s">
        <v>849</v>
      </c>
    </row>
    <row r="10" spans="1:28" s="353" customFormat="1" ht="12.75" customHeight="1" x14ac:dyDescent="0.2">
      <c r="A10" s="939"/>
      <c r="B10" s="961" t="s">
        <v>359</v>
      </c>
      <c r="C10" s="967" t="s">
        <v>370</v>
      </c>
      <c r="D10" s="961" t="s">
        <v>359</v>
      </c>
      <c r="E10" s="967" t="s">
        <v>370</v>
      </c>
      <c r="F10" s="975" t="s">
        <v>369</v>
      </c>
      <c r="G10" s="974" t="s">
        <v>369</v>
      </c>
      <c r="H10" s="939"/>
      <c r="I10" s="958" t="s">
        <v>371</v>
      </c>
      <c r="J10" s="901" t="s">
        <v>387</v>
      </c>
      <c r="K10" s="973" t="s">
        <v>371</v>
      </c>
      <c r="L10" s="960" t="s">
        <v>387</v>
      </c>
      <c r="M10" s="922" t="s">
        <v>371</v>
      </c>
      <c r="N10" s="927"/>
      <c r="O10" s="978" t="s">
        <v>371</v>
      </c>
      <c r="P10" s="979" t="s">
        <v>372</v>
      </c>
      <c r="Q10" s="977"/>
      <c r="R10" s="957"/>
      <c r="S10" s="946"/>
      <c r="T10" s="944"/>
      <c r="U10" s="943"/>
      <c r="V10" s="944"/>
      <c r="W10" s="948"/>
      <c r="X10" s="950"/>
      <c r="Y10" s="939"/>
      <c r="Z10" s="941"/>
      <c r="AA10" s="971"/>
      <c r="AB10" s="939"/>
    </row>
    <row r="11" spans="1:28" s="353" customFormat="1" ht="49.5" customHeight="1" thickBot="1" x14ac:dyDescent="0.25">
      <c r="A11" s="939"/>
      <c r="B11" s="958"/>
      <c r="C11" s="968"/>
      <c r="D11" s="958"/>
      <c r="E11" s="968"/>
      <c r="F11" s="922"/>
      <c r="G11" s="960"/>
      <c r="H11" s="952"/>
      <c r="I11" s="959"/>
      <c r="J11" s="927"/>
      <c r="K11" s="929"/>
      <c r="L11" s="950"/>
      <c r="M11" s="952"/>
      <c r="N11" s="980"/>
      <c r="O11" s="958"/>
      <c r="P11" s="968"/>
      <c r="Q11" s="790" t="s">
        <v>848</v>
      </c>
      <c r="R11" s="412" t="s">
        <v>846</v>
      </c>
      <c r="S11" s="450" t="str">
        <f>CONCATENATE("ultimii                                  ",durata_evaluare," ani")</f>
        <v>ultimii                                  5 ani</v>
      </c>
      <c r="T11" s="451" t="s">
        <v>6</v>
      </c>
      <c r="U11" s="565" t="str">
        <f>CONCATENATE("ultimii                                  ",durata_evaluare," ani")</f>
        <v>ultimii                                  5 ani</v>
      </c>
      <c r="V11" s="451" t="s">
        <v>6</v>
      </c>
      <c r="W11" s="949"/>
      <c r="X11" s="951"/>
      <c r="Y11" s="952"/>
      <c r="Z11" s="972"/>
      <c r="AA11" s="971"/>
      <c r="AB11" s="939"/>
    </row>
    <row r="12" spans="1:28" s="353" customFormat="1" ht="16.5" thickBot="1" x14ac:dyDescent="0.25">
      <c r="A12" s="452"/>
      <c r="B12" s="453"/>
      <c r="C12" s="454"/>
      <c r="D12" s="453"/>
      <c r="E12" s="454"/>
      <c r="F12" s="418"/>
      <c r="G12" s="454"/>
      <c r="H12" s="419"/>
      <c r="I12" s="455"/>
      <c r="J12" s="456"/>
      <c r="K12" s="466"/>
      <c r="L12" s="457"/>
      <c r="M12" s="416"/>
      <c r="N12" s="419"/>
      <c r="O12" s="754"/>
      <c r="P12" s="789"/>
      <c r="Q12" s="755">
        <f t="shared" ref="Q12:V12" si="0">SUMIF(Q13:Q262,"&gt;0")</f>
        <v>0</v>
      </c>
      <c r="R12" s="756">
        <f t="shared" si="0"/>
        <v>0</v>
      </c>
      <c r="S12" s="89">
        <f t="shared" si="0"/>
        <v>0</v>
      </c>
      <c r="T12" s="78">
        <f t="shared" si="0"/>
        <v>0</v>
      </c>
      <c r="U12" s="182">
        <f t="shared" si="0"/>
        <v>0</v>
      </c>
      <c r="V12" s="182">
        <f t="shared" si="0"/>
        <v>0</v>
      </c>
      <c r="W12" s="87"/>
      <c r="X12" s="102"/>
      <c r="Y12" s="88"/>
      <c r="Z12" s="111"/>
      <c r="AA12" s="666"/>
      <c r="AB12" s="667"/>
    </row>
    <row r="13" spans="1:28" s="357" customFormat="1" ht="16.5" thickBot="1" x14ac:dyDescent="0.3">
      <c r="A13" s="223"/>
      <c r="B13" s="763"/>
      <c r="C13" s="739"/>
      <c r="D13" s="728"/>
      <c r="E13" s="737"/>
      <c r="F13" s="729"/>
      <c r="G13" s="751"/>
      <c r="H13" s="723"/>
      <c r="I13" s="695"/>
      <c r="J13" s="741"/>
      <c r="K13" s="732"/>
      <c r="L13" s="742"/>
      <c r="M13" s="735"/>
      <c r="N13" s="745"/>
      <c r="O13" s="704"/>
      <c r="P13" s="715"/>
      <c r="Q13" s="791" t="str">
        <f t="shared" ref="Q13:Q76" si="1">IF(B13&lt;&gt;"","",IF(AND(C13&lt;&gt;"",E13&lt;&gt;"",H13&lt;&gt;"",G13&lt;&gt;"",J13&gt;=an_initial,J13&lt;=an_final,L13&lt;&gt;"",W13=FALSE,X13=FALSE),coef_citari*EDIT_B*Z12*(1+P13),""))</f>
        <v/>
      </c>
      <c r="R13" s="792" t="str">
        <f t="shared" ref="R13:R76" si="2">IF(B13&lt;&gt;"","",IF(AND(C13&lt;&gt;"",E13&lt;&gt;"",H13&lt;&gt;"",G13&lt;&gt;"",J13&lt;=an_final,L13&lt;&gt;"",N13&lt;&gt;"",W13=FALSE,X13=FALSE),coef_citari*EDIT_B*AA12*(1+P13),""))</f>
        <v/>
      </c>
      <c r="S13" s="621" t="str">
        <f t="shared" ref="S13:S76" si="3">IF(OR($B13="",$D13="",$F13="",$I13="",$I13&gt;an_final,$W13=FALSE),"",IF($I13&gt;=an_initial,1,""))</f>
        <v/>
      </c>
      <c r="T13" s="91" t="str">
        <f t="shared" ref="T13:T76" si="4">IF(OR($B13="",$D13="",$F13="",$I13="",$I13&gt;an_final,$W13=FALSE),"",1)</f>
        <v/>
      </c>
      <c r="U13" s="113" t="str">
        <f>IF(Q13="","",1)</f>
        <v/>
      </c>
      <c r="V13" s="114" t="str">
        <f>IF(R13="","",1)</f>
        <v/>
      </c>
      <c r="W13" s="106" t="b">
        <f t="shared" ref="W13:W76" si="5">IF(nume_candidat="",FALSE,ISNUMBER(SEARCH(nume_candidat,$B13)))</f>
        <v>0</v>
      </c>
      <c r="X13" s="103" t="b">
        <f t="shared" ref="X13:X76" si="6">IF(nume_candidat="",FALSE,ISNUMBER(SEARCH(nume_candidat,$C13)))</f>
        <v>0</v>
      </c>
      <c r="Y13" s="224">
        <f>LEN(B13)-LEN(SUBSTITUTE(B13,",",""))+1</f>
        <v>1</v>
      </c>
      <c r="Z13" s="112">
        <f>IF(AND(B13&lt;&gt;"",I13&gt;=an_initial-3),VLOOKUP(Y13,Coef!$E$2:$F$17,2,FALSE),IF(AB13=TRUE,0,Z12))</f>
        <v>0</v>
      </c>
      <c r="AA13" s="665">
        <f>IF(B13&lt;&gt;"",VLOOKUP(Y13,Coef!$E$2:$F$17,2,FALSE),AA12)</f>
        <v>0</v>
      </c>
      <c r="AB13" s="668" t="b">
        <f>IF(B13="",FALSE,TRUE)</f>
        <v>0</v>
      </c>
    </row>
    <row r="14" spans="1:28" s="193" customFormat="1" ht="16.5" thickBot="1" x14ac:dyDescent="0.25">
      <c r="A14" s="223"/>
      <c r="B14" s="764"/>
      <c r="C14" s="762"/>
      <c r="D14" s="691"/>
      <c r="E14" s="689"/>
      <c r="F14" s="730"/>
      <c r="G14" s="752"/>
      <c r="H14" s="723"/>
      <c r="I14" s="696"/>
      <c r="J14" s="708"/>
      <c r="K14" s="733"/>
      <c r="L14" s="743"/>
      <c r="M14" s="732"/>
      <c r="N14" s="745"/>
      <c r="O14" s="704"/>
      <c r="P14" s="715"/>
      <c r="Q14" s="623" t="str">
        <f t="shared" si="1"/>
        <v/>
      </c>
      <c r="R14" s="624" t="str">
        <f t="shared" si="2"/>
        <v/>
      </c>
      <c r="S14" s="621" t="str">
        <f t="shared" si="3"/>
        <v/>
      </c>
      <c r="T14" s="91" t="str">
        <f t="shared" si="4"/>
        <v/>
      </c>
      <c r="U14" s="113" t="str">
        <f t="shared" ref="U14:V77" si="7">IF(Q14="","",1)</f>
        <v/>
      </c>
      <c r="V14" s="114" t="str">
        <f t="shared" si="7"/>
        <v/>
      </c>
      <c r="W14" s="106" t="b">
        <f t="shared" si="5"/>
        <v>0</v>
      </c>
      <c r="X14" s="103" t="b">
        <f t="shared" si="6"/>
        <v>0</v>
      </c>
      <c r="Y14" s="224">
        <f t="shared" ref="Y14:Y77" si="8">LEN(B14)-LEN(SUBSTITUTE(B14,",",""))+1</f>
        <v>1</v>
      </c>
      <c r="Z14" s="112">
        <f>IF(AND(B14&lt;&gt;"",I14&gt;=an_initial-3),VLOOKUP(Y14,Coef!$E$2:$F$17,2,FALSE),IF(AB14=TRUE,0,Z13))</f>
        <v>0</v>
      </c>
      <c r="AA14" s="665">
        <f>IF(B14&lt;&gt;"",VLOOKUP(Y14,Coef!$E$2:$F$17,2,FALSE),AA13)</f>
        <v>0</v>
      </c>
      <c r="AB14" s="668" t="b">
        <f t="shared" ref="AB14:AB77" si="9">IF(B14="",FALSE,TRUE)</f>
        <v>0</v>
      </c>
    </row>
    <row r="15" spans="1:28" s="193" customFormat="1" ht="16.5" thickBot="1" x14ac:dyDescent="0.25">
      <c r="A15" s="223"/>
      <c r="B15" s="764"/>
      <c r="C15" s="762"/>
      <c r="D15" s="692"/>
      <c r="E15" s="689"/>
      <c r="F15" s="730"/>
      <c r="G15" s="752"/>
      <c r="H15" s="723"/>
      <c r="I15" s="696"/>
      <c r="J15" s="708"/>
      <c r="K15" s="733"/>
      <c r="L15" s="743"/>
      <c r="M15" s="732"/>
      <c r="N15" s="745"/>
      <c r="O15" s="704"/>
      <c r="P15" s="715"/>
      <c r="Q15" s="623" t="str">
        <f t="shared" si="1"/>
        <v/>
      </c>
      <c r="R15" s="624" t="str">
        <f t="shared" si="2"/>
        <v/>
      </c>
      <c r="S15" s="621" t="str">
        <f t="shared" si="3"/>
        <v/>
      </c>
      <c r="T15" s="91" t="str">
        <f t="shared" si="4"/>
        <v/>
      </c>
      <c r="U15" s="113" t="str">
        <f t="shared" si="7"/>
        <v/>
      </c>
      <c r="V15" s="114" t="str">
        <f t="shared" si="7"/>
        <v/>
      </c>
      <c r="W15" s="106" t="b">
        <f t="shared" si="5"/>
        <v>0</v>
      </c>
      <c r="X15" s="103" t="b">
        <f t="shared" si="6"/>
        <v>0</v>
      </c>
      <c r="Y15" s="224">
        <f t="shared" si="8"/>
        <v>1</v>
      </c>
      <c r="Z15" s="112">
        <f>IF(AND(B15&lt;&gt;"",I15&gt;=an_initial-3),VLOOKUP(Y15,Coef!$E$2:$F$17,2,FALSE),IF(AB15=TRUE,0,Z14))</f>
        <v>0</v>
      </c>
      <c r="AA15" s="665">
        <f>IF(B15&lt;&gt;"",VLOOKUP(Y15,Coef!$E$2:$F$17,2,FALSE),AA14)</f>
        <v>0</v>
      </c>
      <c r="AB15" s="668" t="b">
        <f t="shared" si="9"/>
        <v>0</v>
      </c>
    </row>
    <row r="16" spans="1:28" s="193" customFormat="1" ht="16.5" thickBot="1" x14ac:dyDescent="0.25">
      <c r="A16" s="223"/>
      <c r="B16" s="764"/>
      <c r="C16" s="739"/>
      <c r="D16" s="692"/>
      <c r="E16" s="689"/>
      <c r="F16" s="730"/>
      <c r="G16" s="752"/>
      <c r="H16" s="723"/>
      <c r="I16" s="696"/>
      <c r="J16" s="708"/>
      <c r="K16" s="733"/>
      <c r="L16" s="743"/>
      <c r="M16" s="733"/>
      <c r="N16" s="743"/>
      <c r="O16" s="704"/>
      <c r="P16" s="715"/>
      <c r="Q16" s="623" t="str">
        <f t="shared" si="1"/>
        <v/>
      </c>
      <c r="R16" s="624" t="str">
        <f t="shared" si="2"/>
        <v/>
      </c>
      <c r="S16" s="621" t="str">
        <f t="shared" si="3"/>
        <v/>
      </c>
      <c r="T16" s="91" t="str">
        <f t="shared" si="4"/>
        <v/>
      </c>
      <c r="U16" s="113" t="str">
        <f t="shared" si="7"/>
        <v/>
      </c>
      <c r="V16" s="114" t="str">
        <f t="shared" si="7"/>
        <v/>
      </c>
      <c r="W16" s="106" t="b">
        <f t="shared" si="5"/>
        <v>0</v>
      </c>
      <c r="X16" s="103" t="b">
        <f t="shared" si="6"/>
        <v>0</v>
      </c>
      <c r="Y16" s="224">
        <f t="shared" si="8"/>
        <v>1</v>
      </c>
      <c r="Z16" s="112">
        <f>IF(AND(B16&lt;&gt;"",I16&gt;=an_initial-3),VLOOKUP(Y16,Coef!$E$2:$F$17,2,FALSE),IF(AB16=TRUE,0,Z15))</f>
        <v>0</v>
      </c>
      <c r="AA16" s="665">
        <f>IF(B16&lt;&gt;"",VLOOKUP(Y16,Coef!$E$2:$F$17,2,FALSE),AA15)</f>
        <v>0</v>
      </c>
      <c r="AB16" s="668" t="b">
        <f t="shared" si="9"/>
        <v>0</v>
      </c>
    </row>
    <row r="17" spans="1:28" s="193" customFormat="1" ht="16.5" thickBot="1" x14ac:dyDescent="0.25">
      <c r="A17" s="223"/>
      <c r="B17" s="764"/>
      <c r="C17" s="739"/>
      <c r="D17" s="692"/>
      <c r="E17" s="689"/>
      <c r="F17" s="730"/>
      <c r="G17" s="752"/>
      <c r="H17" s="723"/>
      <c r="I17" s="696"/>
      <c r="J17" s="708"/>
      <c r="K17" s="733"/>
      <c r="L17" s="743"/>
      <c r="M17" s="733"/>
      <c r="N17" s="743"/>
      <c r="O17" s="704"/>
      <c r="P17" s="715"/>
      <c r="Q17" s="623" t="str">
        <f t="shared" si="1"/>
        <v/>
      </c>
      <c r="R17" s="624" t="str">
        <f t="shared" si="2"/>
        <v/>
      </c>
      <c r="S17" s="621" t="str">
        <f t="shared" si="3"/>
        <v/>
      </c>
      <c r="T17" s="91" t="str">
        <f t="shared" si="4"/>
        <v/>
      </c>
      <c r="U17" s="113" t="str">
        <f t="shared" si="7"/>
        <v/>
      </c>
      <c r="V17" s="114" t="str">
        <f t="shared" si="7"/>
        <v/>
      </c>
      <c r="W17" s="106" t="b">
        <f t="shared" si="5"/>
        <v>0</v>
      </c>
      <c r="X17" s="103" t="b">
        <f t="shared" si="6"/>
        <v>0</v>
      </c>
      <c r="Y17" s="224">
        <f t="shared" si="8"/>
        <v>1</v>
      </c>
      <c r="Z17" s="112">
        <f>IF(AND(B17&lt;&gt;"",I17&gt;=an_initial-3),VLOOKUP(Y17,Coef!$E$2:$F$17,2,FALSE),IF(AB17=TRUE,0,Z16))</f>
        <v>0</v>
      </c>
      <c r="AA17" s="665">
        <f>IF(B17&lt;&gt;"",VLOOKUP(Y17,Coef!$E$2:$F$17,2,FALSE),AA16)</f>
        <v>0</v>
      </c>
      <c r="AB17" s="668" t="b">
        <f t="shared" si="9"/>
        <v>0</v>
      </c>
    </row>
    <row r="18" spans="1:28" s="193" customFormat="1" ht="16.5" thickBot="1" x14ac:dyDescent="0.25">
      <c r="A18" s="223"/>
      <c r="B18" s="764"/>
      <c r="C18" s="739"/>
      <c r="D18" s="692"/>
      <c r="E18" s="689"/>
      <c r="F18" s="730"/>
      <c r="G18" s="752"/>
      <c r="H18" s="723"/>
      <c r="I18" s="696"/>
      <c r="J18" s="708"/>
      <c r="K18" s="733"/>
      <c r="L18" s="743"/>
      <c r="M18" s="733"/>
      <c r="N18" s="743"/>
      <c r="O18" s="704"/>
      <c r="P18" s="715"/>
      <c r="Q18" s="623" t="str">
        <f t="shared" si="1"/>
        <v/>
      </c>
      <c r="R18" s="624" t="str">
        <f t="shared" si="2"/>
        <v/>
      </c>
      <c r="S18" s="621" t="str">
        <f t="shared" si="3"/>
        <v/>
      </c>
      <c r="T18" s="91" t="str">
        <f t="shared" si="4"/>
        <v/>
      </c>
      <c r="U18" s="113" t="str">
        <f t="shared" si="7"/>
        <v/>
      </c>
      <c r="V18" s="114" t="str">
        <f t="shared" si="7"/>
        <v/>
      </c>
      <c r="W18" s="106" t="b">
        <f t="shared" si="5"/>
        <v>0</v>
      </c>
      <c r="X18" s="103" t="b">
        <f t="shared" si="6"/>
        <v>0</v>
      </c>
      <c r="Y18" s="224">
        <f t="shared" si="8"/>
        <v>1</v>
      </c>
      <c r="Z18" s="112">
        <f>IF(AND(B18&lt;&gt;"",I18&gt;=an_initial-3),VLOOKUP(Y18,Coef!$E$2:$F$17,2,FALSE),IF(AB18=TRUE,0,Z17))</f>
        <v>0</v>
      </c>
      <c r="AA18" s="665">
        <f>IF(B18&lt;&gt;"",VLOOKUP(Y18,Coef!$E$2:$F$17,2,FALSE),AA17)</f>
        <v>0</v>
      </c>
      <c r="AB18" s="668" t="b">
        <f t="shared" si="9"/>
        <v>0</v>
      </c>
    </row>
    <row r="19" spans="1:28" s="193" customFormat="1" ht="16.5" thickBot="1" x14ac:dyDescent="0.25">
      <c r="A19" s="223"/>
      <c r="B19" s="764"/>
      <c r="C19" s="739"/>
      <c r="D19" s="692"/>
      <c r="E19" s="689"/>
      <c r="F19" s="730"/>
      <c r="G19" s="752"/>
      <c r="H19" s="723"/>
      <c r="I19" s="696"/>
      <c r="J19" s="708"/>
      <c r="K19" s="733"/>
      <c r="L19" s="743"/>
      <c r="M19" s="733"/>
      <c r="N19" s="743"/>
      <c r="O19" s="704"/>
      <c r="P19" s="715"/>
      <c r="Q19" s="623" t="str">
        <f t="shared" si="1"/>
        <v/>
      </c>
      <c r="R19" s="624" t="str">
        <f t="shared" si="2"/>
        <v/>
      </c>
      <c r="S19" s="621" t="str">
        <f t="shared" si="3"/>
        <v/>
      </c>
      <c r="T19" s="91" t="str">
        <f t="shared" si="4"/>
        <v/>
      </c>
      <c r="U19" s="113" t="str">
        <f t="shared" si="7"/>
        <v/>
      </c>
      <c r="V19" s="114" t="str">
        <f t="shared" si="7"/>
        <v/>
      </c>
      <c r="W19" s="106" t="b">
        <f t="shared" si="5"/>
        <v>0</v>
      </c>
      <c r="X19" s="103" t="b">
        <f t="shared" si="6"/>
        <v>0</v>
      </c>
      <c r="Y19" s="224">
        <f t="shared" si="8"/>
        <v>1</v>
      </c>
      <c r="Z19" s="112">
        <f>IF(AND(B19&lt;&gt;"",I19&gt;=an_initial-3),VLOOKUP(Y19,Coef!$E$2:$F$17,2,FALSE),IF(AB19=TRUE,0,Z18))</f>
        <v>0</v>
      </c>
      <c r="AA19" s="665">
        <f>IF(B19&lt;&gt;"",VLOOKUP(Y19,Coef!$E$2:$F$17,2,FALSE),AA18)</f>
        <v>0</v>
      </c>
      <c r="AB19" s="668" t="b">
        <f t="shared" si="9"/>
        <v>0</v>
      </c>
    </row>
    <row r="20" spans="1:28" s="193" customFormat="1" ht="16.5" thickBot="1" x14ac:dyDescent="0.25">
      <c r="A20" s="223"/>
      <c r="B20" s="764"/>
      <c r="C20" s="739"/>
      <c r="D20" s="692"/>
      <c r="E20" s="689"/>
      <c r="F20" s="730"/>
      <c r="G20" s="752"/>
      <c r="H20" s="724"/>
      <c r="I20" s="696"/>
      <c r="J20" s="708"/>
      <c r="K20" s="733"/>
      <c r="L20" s="743"/>
      <c r="M20" s="733"/>
      <c r="N20" s="743"/>
      <c r="O20" s="704"/>
      <c r="P20" s="715"/>
      <c r="Q20" s="623" t="str">
        <f t="shared" si="1"/>
        <v/>
      </c>
      <c r="R20" s="624" t="str">
        <f t="shared" si="2"/>
        <v/>
      </c>
      <c r="S20" s="621" t="str">
        <f t="shared" si="3"/>
        <v/>
      </c>
      <c r="T20" s="91" t="str">
        <f t="shared" si="4"/>
        <v/>
      </c>
      <c r="U20" s="113" t="str">
        <f t="shared" si="7"/>
        <v/>
      </c>
      <c r="V20" s="114" t="str">
        <f t="shared" si="7"/>
        <v/>
      </c>
      <c r="W20" s="106" t="b">
        <f t="shared" si="5"/>
        <v>0</v>
      </c>
      <c r="X20" s="103" t="b">
        <f t="shared" si="6"/>
        <v>0</v>
      </c>
      <c r="Y20" s="224">
        <f t="shared" si="8"/>
        <v>1</v>
      </c>
      <c r="Z20" s="112">
        <f>IF(AND(B20&lt;&gt;"",I20&gt;=an_initial-3),VLOOKUP(Y20,Coef!$E$2:$F$17,2,FALSE),IF(AB20=TRUE,0,Z19))</f>
        <v>0</v>
      </c>
      <c r="AA20" s="665">
        <f>IF(B20&lt;&gt;"",VLOOKUP(Y20,Coef!$E$2:$F$17,2,FALSE),AA19)</f>
        <v>0</v>
      </c>
      <c r="AB20" s="668" t="b">
        <f t="shared" si="9"/>
        <v>0</v>
      </c>
    </row>
    <row r="21" spans="1:28" s="193" customFormat="1" ht="16.5" thickBot="1" x14ac:dyDescent="0.25">
      <c r="A21" s="223"/>
      <c r="B21" s="764"/>
      <c r="C21" s="739"/>
      <c r="D21" s="692"/>
      <c r="E21" s="689"/>
      <c r="F21" s="730"/>
      <c r="G21" s="752"/>
      <c r="H21" s="724"/>
      <c r="I21" s="696"/>
      <c r="J21" s="708"/>
      <c r="K21" s="733"/>
      <c r="L21" s="743"/>
      <c r="M21" s="736"/>
      <c r="N21" s="743"/>
      <c r="O21" s="704"/>
      <c r="P21" s="715"/>
      <c r="Q21" s="623" t="str">
        <f t="shared" si="1"/>
        <v/>
      </c>
      <c r="R21" s="624" t="str">
        <f t="shared" si="2"/>
        <v/>
      </c>
      <c r="S21" s="621" t="str">
        <f t="shared" si="3"/>
        <v/>
      </c>
      <c r="T21" s="91" t="str">
        <f t="shared" si="4"/>
        <v/>
      </c>
      <c r="U21" s="113" t="str">
        <f t="shared" si="7"/>
        <v/>
      </c>
      <c r="V21" s="114" t="str">
        <f t="shared" si="7"/>
        <v/>
      </c>
      <c r="W21" s="106" t="b">
        <f t="shared" si="5"/>
        <v>0</v>
      </c>
      <c r="X21" s="103" t="b">
        <f t="shared" si="6"/>
        <v>0</v>
      </c>
      <c r="Y21" s="224">
        <f t="shared" si="8"/>
        <v>1</v>
      </c>
      <c r="Z21" s="112">
        <f>IF(AND(B21&lt;&gt;"",I21&gt;=an_initial-3),VLOOKUP(Y21,Coef!$E$2:$F$17,2,FALSE),IF(AB21=TRUE,0,Z20))</f>
        <v>0</v>
      </c>
      <c r="AA21" s="665">
        <f>IF(B21&lt;&gt;"",VLOOKUP(Y21,Coef!$E$2:$F$17,2,FALSE),AA20)</f>
        <v>0</v>
      </c>
      <c r="AB21" s="668" t="b">
        <f t="shared" si="9"/>
        <v>0</v>
      </c>
    </row>
    <row r="22" spans="1:28" s="193" customFormat="1" ht="16.5" thickBot="1" x14ac:dyDescent="0.25">
      <c r="A22" s="223"/>
      <c r="B22" s="764"/>
      <c r="C22" s="739"/>
      <c r="D22" s="692"/>
      <c r="E22" s="689"/>
      <c r="F22" s="730"/>
      <c r="G22" s="752"/>
      <c r="H22" s="724"/>
      <c r="I22" s="696"/>
      <c r="J22" s="708"/>
      <c r="K22" s="733"/>
      <c r="L22" s="743"/>
      <c r="M22" s="733"/>
      <c r="N22" s="743"/>
      <c r="O22" s="704"/>
      <c r="P22" s="715"/>
      <c r="Q22" s="623" t="str">
        <f t="shared" si="1"/>
        <v/>
      </c>
      <c r="R22" s="624" t="str">
        <f t="shared" si="2"/>
        <v/>
      </c>
      <c r="S22" s="621" t="str">
        <f t="shared" si="3"/>
        <v/>
      </c>
      <c r="T22" s="91" t="str">
        <f t="shared" si="4"/>
        <v/>
      </c>
      <c r="U22" s="113" t="str">
        <f t="shared" si="7"/>
        <v/>
      </c>
      <c r="V22" s="114" t="str">
        <f t="shared" si="7"/>
        <v/>
      </c>
      <c r="W22" s="106" t="b">
        <f t="shared" si="5"/>
        <v>0</v>
      </c>
      <c r="X22" s="103" t="b">
        <f t="shared" si="6"/>
        <v>0</v>
      </c>
      <c r="Y22" s="224">
        <f t="shared" si="8"/>
        <v>1</v>
      </c>
      <c r="Z22" s="112">
        <f>IF(AND(B22&lt;&gt;"",I22&gt;=an_initial-3),VLOOKUP(Y22,Coef!$E$2:$F$17,2,FALSE),IF(AB22=TRUE,0,Z21))</f>
        <v>0</v>
      </c>
      <c r="AA22" s="665">
        <f>IF(B22&lt;&gt;"",VLOOKUP(Y22,Coef!$E$2:$F$17,2,FALSE),AA21)</f>
        <v>0</v>
      </c>
      <c r="AB22" s="668" t="b">
        <f t="shared" si="9"/>
        <v>0</v>
      </c>
    </row>
    <row r="23" spans="1:28" s="193" customFormat="1" ht="16.5" thickBot="1" x14ac:dyDescent="0.25">
      <c r="A23" s="223"/>
      <c r="B23" s="764"/>
      <c r="C23" s="739"/>
      <c r="D23" s="692"/>
      <c r="E23" s="689"/>
      <c r="F23" s="730"/>
      <c r="G23" s="752"/>
      <c r="H23" s="724"/>
      <c r="I23" s="696"/>
      <c r="J23" s="708"/>
      <c r="K23" s="733"/>
      <c r="L23" s="743"/>
      <c r="M23" s="733"/>
      <c r="N23" s="743"/>
      <c r="O23" s="704"/>
      <c r="P23" s="715"/>
      <c r="Q23" s="623" t="str">
        <f t="shared" si="1"/>
        <v/>
      </c>
      <c r="R23" s="624" t="str">
        <f t="shared" si="2"/>
        <v/>
      </c>
      <c r="S23" s="621" t="str">
        <f t="shared" si="3"/>
        <v/>
      </c>
      <c r="T23" s="91" t="str">
        <f t="shared" si="4"/>
        <v/>
      </c>
      <c r="U23" s="113" t="str">
        <f t="shared" si="7"/>
        <v/>
      </c>
      <c r="V23" s="114" t="str">
        <f t="shared" si="7"/>
        <v/>
      </c>
      <c r="W23" s="106" t="b">
        <f t="shared" si="5"/>
        <v>0</v>
      </c>
      <c r="X23" s="103" t="b">
        <f t="shared" si="6"/>
        <v>0</v>
      </c>
      <c r="Y23" s="224">
        <f t="shared" si="8"/>
        <v>1</v>
      </c>
      <c r="Z23" s="112">
        <f>IF(AND(B23&lt;&gt;"",I23&gt;=an_initial-3),VLOOKUP(Y23,Coef!$E$2:$F$17,2,FALSE),IF(AB23=TRUE,0,Z22))</f>
        <v>0</v>
      </c>
      <c r="AA23" s="665">
        <f>IF(B23&lt;&gt;"",VLOOKUP(Y23,Coef!$E$2:$F$17,2,FALSE),AA22)</f>
        <v>0</v>
      </c>
      <c r="AB23" s="668" t="b">
        <f t="shared" si="9"/>
        <v>0</v>
      </c>
    </row>
    <row r="24" spans="1:28" s="193" customFormat="1" ht="16.5" thickBot="1" x14ac:dyDescent="0.25">
      <c r="A24" s="223"/>
      <c r="B24" s="764"/>
      <c r="C24" s="739"/>
      <c r="D24" s="692"/>
      <c r="E24" s="689"/>
      <c r="F24" s="730"/>
      <c r="G24" s="752"/>
      <c r="H24" s="724"/>
      <c r="I24" s="696"/>
      <c r="J24" s="708"/>
      <c r="K24" s="733"/>
      <c r="L24" s="743"/>
      <c r="M24" s="733"/>
      <c r="N24" s="743"/>
      <c r="O24" s="704"/>
      <c r="P24" s="715"/>
      <c r="Q24" s="623" t="str">
        <f t="shared" si="1"/>
        <v/>
      </c>
      <c r="R24" s="624" t="str">
        <f t="shared" si="2"/>
        <v/>
      </c>
      <c r="S24" s="621" t="str">
        <f t="shared" si="3"/>
        <v/>
      </c>
      <c r="T24" s="91" t="str">
        <f t="shared" si="4"/>
        <v/>
      </c>
      <c r="U24" s="113" t="str">
        <f t="shared" si="7"/>
        <v/>
      </c>
      <c r="V24" s="114" t="str">
        <f t="shared" si="7"/>
        <v/>
      </c>
      <c r="W24" s="106" t="b">
        <f t="shared" si="5"/>
        <v>0</v>
      </c>
      <c r="X24" s="103" t="b">
        <f t="shared" si="6"/>
        <v>0</v>
      </c>
      <c r="Y24" s="224">
        <f t="shared" si="8"/>
        <v>1</v>
      </c>
      <c r="Z24" s="112">
        <f>IF(AND(B24&lt;&gt;"",I24&gt;=an_initial-3),VLOOKUP(Y24,Coef!$E$2:$F$17,2,FALSE),IF(AB24=TRUE,0,Z23))</f>
        <v>0</v>
      </c>
      <c r="AA24" s="665">
        <f>IF(B24&lt;&gt;"",VLOOKUP(Y24,Coef!$E$2:$F$17,2,FALSE),AA23)</f>
        <v>0</v>
      </c>
      <c r="AB24" s="668" t="b">
        <f t="shared" si="9"/>
        <v>0</v>
      </c>
    </row>
    <row r="25" spans="1:28" s="193" customFormat="1" ht="16.5" thickBot="1" x14ac:dyDescent="0.25">
      <c r="A25" s="223"/>
      <c r="B25" s="764"/>
      <c r="C25" s="739"/>
      <c r="D25" s="692"/>
      <c r="E25" s="689"/>
      <c r="F25" s="730"/>
      <c r="G25" s="752"/>
      <c r="H25" s="724"/>
      <c r="I25" s="696"/>
      <c r="J25" s="708"/>
      <c r="K25" s="733"/>
      <c r="L25" s="743"/>
      <c r="M25" s="733"/>
      <c r="N25" s="743"/>
      <c r="O25" s="704"/>
      <c r="P25" s="715"/>
      <c r="Q25" s="623" t="str">
        <f t="shared" si="1"/>
        <v/>
      </c>
      <c r="R25" s="624" t="str">
        <f t="shared" si="2"/>
        <v/>
      </c>
      <c r="S25" s="621" t="str">
        <f t="shared" si="3"/>
        <v/>
      </c>
      <c r="T25" s="91" t="str">
        <f t="shared" si="4"/>
        <v/>
      </c>
      <c r="U25" s="113" t="str">
        <f t="shared" si="7"/>
        <v/>
      </c>
      <c r="V25" s="114" t="str">
        <f t="shared" si="7"/>
        <v/>
      </c>
      <c r="W25" s="106" t="b">
        <f t="shared" si="5"/>
        <v>0</v>
      </c>
      <c r="X25" s="103" t="b">
        <f t="shared" si="6"/>
        <v>0</v>
      </c>
      <c r="Y25" s="224">
        <f t="shared" si="8"/>
        <v>1</v>
      </c>
      <c r="Z25" s="112">
        <f>IF(AND(B25&lt;&gt;"",I25&gt;=an_initial-3),VLOOKUP(Y25,Coef!$E$2:$F$17,2,FALSE),IF(AB25=TRUE,0,Z24))</f>
        <v>0</v>
      </c>
      <c r="AA25" s="665">
        <f>IF(B25&lt;&gt;"",VLOOKUP(Y25,Coef!$E$2:$F$17,2,FALSE),AA24)</f>
        <v>0</v>
      </c>
      <c r="AB25" s="668" t="b">
        <f t="shared" si="9"/>
        <v>0</v>
      </c>
    </row>
    <row r="26" spans="1:28" s="193" customFormat="1" ht="16.5" thickBot="1" x14ac:dyDescent="0.25">
      <c r="A26" s="223"/>
      <c r="B26" s="764"/>
      <c r="C26" s="739"/>
      <c r="D26" s="692"/>
      <c r="E26" s="689"/>
      <c r="F26" s="730"/>
      <c r="G26" s="752"/>
      <c r="H26" s="724"/>
      <c r="I26" s="696"/>
      <c r="J26" s="708"/>
      <c r="K26" s="733"/>
      <c r="L26" s="743"/>
      <c r="M26" s="733"/>
      <c r="N26" s="743"/>
      <c r="O26" s="704"/>
      <c r="P26" s="715"/>
      <c r="Q26" s="623" t="str">
        <f t="shared" si="1"/>
        <v/>
      </c>
      <c r="R26" s="624" t="str">
        <f t="shared" si="2"/>
        <v/>
      </c>
      <c r="S26" s="621" t="str">
        <f t="shared" si="3"/>
        <v/>
      </c>
      <c r="T26" s="91" t="str">
        <f t="shared" si="4"/>
        <v/>
      </c>
      <c r="U26" s="113" t="str">
        <f t="shared" si="7"/>
        <v/>
      </c>
      <c r="V26" s="114" t="str">
        <f t="shared" si="7"/>
        <v/>
      </c>
      <c r="W26" s="106" t="b">
        <f t="shared" si="5"/>
        <v>0</v>
      </c>
      <c r="X26" s="103" t="b">
        <f t="shared" si="6"/>
        <v>0</v>
      </c>
      <c r="Y26" s="224">
        <f t="shared" si="8"/>
        <v>1</v>
      </c>
      <c r="Z26" s="112">
        <f>IF(AND(B26&lt;&gt;"",I26&gt;=an_initial-3),VLOOKUP(Y26,Coef!$E$2:$F$17,2,FALSE),IF(AB26=TRUE,0,Z25))</f>
        <v>0</v>
      </c>
      <c r="AA26" s="665">
        <f>IF(B26&lt;&gt;"",VLOOKUP(Y26,Coef!$E$2:$F$17,2,FALSE),AA25)</f>
        <v>0</v>
      </c>
      <c r="AB26" s="668" t="b">
        <f t="shared" si="9"/>
        <v>0</v>
      </c>
    </row>
    <row r="27" spans="1:28" s="193" customFormat="1" ht="16.5" thickBot="1" x14ac:dyDescent="0.25">
      <c r="A27" s="223"/>
      <c r="B27" s="764"/>
      <c r="C27" s="739"/>
      <c r="D27" s="692"/>
      <c r="E27" s="689"/>
      <c r="F27" s="730"/>
      <c r="G27" s="752"/>
      <c r="H27" s="724"/>
      <c r="I27" s="696"/>
      <c r="J27" s="708"/>
      <c r="K27" s="733"/>
      <c r="L27" s="743"/>
      <c r="M27" s="733"/>
      <c r="N27" s="743"/>
      <c r="O27" s="704"/>
      <c r="P27" s="715"/>
      <c r="Q27" s="623" t="str">
        <f t="shared" si="1"/>
        <v/>
      </c>
      <c r="R27" s="624" t="str">
        <f t="shared" si="2"/>
        <v/>
      </c>
      <c r="S27" s="621" t="str">
        <f t="shared" si="3"/>
        <v/>
      </c>
      <c r="T27" s="91" t="str">
        <f t="shared" si="4"/>
        <v/>
      </c>
      <c r="U27" s="113" t="str">
        <f t="shared" si="7"/>
        <v/>
      </c>
      <c r="V27" s="114" t="str">
        <f t="shared" si="7"/>
        <v/>
      </c>
      <c r="W27" s="106" t="b">
        <f t="shared" si="5"/>
        <v>0</v>
      </c>
      <c r="X27" s="103" t="b">
        <f t="shared" si="6"/>
        <v>0</v>
      </c>
      <c r="Y27" s="224">
        <f t="shared" si="8"/>
        <v>1</v>
      </c>
      <c r="Z27" s="112">
        <f>IF(AND(B27&lt;&gt;"",I27&gt;=an_initial-3),VLOOKUP(Y27,Coef!$E$2:$F$17,2,FALSE),IF(AB27=TRUE,0,Z26))</f>
        <v>0</v>
      </c>
      <c r="AA27" s="665">
        <f>IF(B27&lt;&gt;"",VLOOKUP(Y27,Coef!$E$2:$F$17,2,FALSE),AA26)</f>
        <v>0</v>
      </c>
      <c r="AB27" s="668" t="b">
        <f t="shared" si="9"/>
        <v>0</v>
      </c>
    </row>
    <row r="28" spans="1:28" s="193" customFormat="1" ht="16.5" thickBot="1" x14ac:dyDescent="0.25">
      <c r="A28" s="223"/>
      <c r="B28" s="764"/>
      <c r="C28" s="739"/>
      <c r="D28" s="692"/>
      <c r="E28" s="689"/>
      <c r="F28" s="730"/>
      <c r="G28" s="752"/>
      <c r="H28" s="724"/>
      <c r="I28" s="696"/>
      <c r="J28" s="708"/>
      <c r="K28" s="733"/>
      <c r="L28" s="743"/>
      <c r="M28" s="733"/>
      <c r="N28" s="743"/>
      <c r="O28" s="704"/>
      <c r="P28" s="715"/>
      <c r="Q28" s="623" t="str">
        <f t="shared" si="1"/>
        <v/>
      </c>
      <c r="R28" s="624" t="str">
        <f t="shared" si="2"/>
        <v/>
      </c>
      <c r="S28" s="621" t="str">
        <f t="shared" si="3"/>
        <v/>
      </c>
      <c r="T28" s="91" t="str">
        <f t="shared" si="4"/>
        <v/>
      </c>
      <c r="U28" s="113" t="str">
        <f t="shared" si="7"/>
        <v/>
      </c>
      <c r="V28" s="114" t="str">
        <f t="shared" si="7"/>
        <v/>
      </c>
      <c r="W28" s="106" t="b">
        <f t="shared" si="5"/>
        <v>0</v>
      </c>
      <c r="X28" s="103" t="b">
        <f t="shared" si="6"/>
        <v>0</v>
      </c>
      <c r="Y28" s="224">
        <f t="shared" si="8"/>
        <v>1</v>
      </c>
      <c r="Z28" s="112">
        <f>IF(AND(B28&lt;&gt;"",I28&gt;=an_initial-3),VLOOKUP(Y28,Coef!$E$2:$F$17,2,FALSE),IF(AB28=TRUE,0,Z27))</f>
        <v>0</v>
      </c>
      <c r="AA28" s="665">
        <f>IF(B28&lt;&gt;"",VLOOKUP(Y28,Coef!$E$2:$F$17,2,FALSE),AA27)</f>
        <v>0</v>
      </c>
      <c r="AB28" s="668" t="b">
        <f t="shared" si="9"/>
        <v>0</v>
      </c>
    </row>
    <row r="29" spans="1:28" s="193" customFormat="1" ht="16.5" thickBot="1" x14ac:dyDescent="0.25">
      <c r="A29" s="223"/>
      <c r="B29" s="764"/>
      <c r="C29" s="739"/>
      <c r="D29" s="692"/>
      <c r="E29" s="689"/>
      <c r="F29" s="730"/>
      <c r="G29" s="752"/>
      <c r="H29" s="724"/>
      <c r="I29" s="696"/>
      <c r="J29" s="708"/>
      <c r="K29" s="733"/>
      <c r="L29" s="743"/>
      <c r="M29" s="733"/>
      <c r="N29" s="743"/>
      <c r="O29" s="704"/>
      <c r="P29" s="715"/>
      <c r="Q29" s="623" t="str">
        <f t="shared" si="1"/>
        <v/>
      </c>
      <c r="R29" s="624" t="str">
        <f t="shared" si="2"/>
        <v/>
      </c>
      <c r="S29" s="621" t="str">
        <f t="shared" si="3"/>
        <v/>
      </c>
      <c r="T29" s="91" t="str">
        <f t="shared" si="4"/>
        <v/>
      </c>
      <c r="U29" s="113" t="str">
        <f t="shared" si="7"/>
        <v/>
      </c>
      <c r="V29" s="114" t="str">
        <f t="shared" si="7"/>
        <v/>
      </c>
      <c r="W29" s="106" t="b">
        <f t="shared" si="5"/>
        <v>0</v>
      </c>
      <c r="X29" s="103" t="b">
        <f t="shared" si="6"/>
        <v>0</v>
      </c>
      <c r="Y29" s="224">
        <f t="shared" si="8"/>
        <v>1</v>
      </c>
      <c r="Z29" s="112">
        <f>IF(AND(B29&lt;&gt;"",I29&gt;=an_initial-3),VLOOKUP(Y29,Coef!$E$2:$F$17,2,FALSE),IF(AB29=TRUE,0,Z28))</f>
        <v>0</v>
      </c>
      <c r="AA29" s="665">
        <f>IF(B29&lt;&gt;"",VLOOKUP(Y29,Coef!$E$2:$F$17,2,FALSE),AA28)</f>
        <v>0</v>
      </c>
      <c r="AB29" s="668" t="b">
        <f t="shared" si="9"/>
        <v>0</v>
      </c>
    </row>
    <row r="30" spans="1:28" s="193" customFormat="1" ht="16.5" thickBot="1" x14ac:dyDescent="0.25">
      <c r="A30" s="223"/>
      <c r="B30" s="764"/>
      <c r="C30" s="739"/>
      <c r="D30" s="692"/>
      <c r="E30" s="689"/>
      <c r="F30" s="730"/>
      <c r="G30" s="752"/>
      <c r="H30" s="724"/>
      <c r="I30" s="696"/>
      <c r="J30" s="708"/>
      <c r="K30" s="733"/>
      <c r="L30" s="743"/>
      <c r="M30" s="733"/>
      <c r="N30" s="743"/>
      <c r="O30" s="704"/>
      <c r="P30" s="715"/>
      <c r="Q30" s="623" t="str">
        <f t="shared" si="1"/>
        <v/>
      </c>
      <c r="R30" s="624" t="str">
        <f t="shared" si="2"/>
        <v/>
      </c>
      <c r="S30" s="621" t="str">
        <f t="shared" si="3"/>
        <v/>
      </c>
      <c r="T30" s="91" t="str">
        <f t="shared" si="4"/>
        <v/>
      </c>
      <c r="U30" s="113" t="str">
        <f t="shared" si="7"/>
        <v/>
      </c>
      <c r="V30" s="114" t="str">
        <f t="shared" si="7"/>
        <v/>
      </c>
      <c r="W30" s="106" t="b">
        <f t="shared" si="5"/>
        <v>0</v>
      </c>
      <c r="X30" s="103" t="b">
        <f t="shared" si="6"/>
        <v>0</v>
      </c>
      <c r="Y30" s="224">
        <f t="shared" si="8"/>
        <v>1</v>
      </c>
      <c r="Z30" s="112">
        <f>IF(AND(B30&lt;&gt;"",I30&gt;=an_initial-3),VLOOKUP(Y30,Coef!$E$2:$F$17,2,FALSE),IF(AB30=TRUE,0,Z29))</f>
        <v>0</v>
      </c>
      <c r="AA30" s="665">
        <f>IF(B30&lt;&gt;"",VLOOKUP(Y30,Coef!$E$2:$F$17,2,FALSE),AA29)</f>
        <v>0</v>
      </c>
      <c r="AB30" s="668" t="b">
        <f t="shared" si="9"/>
        <v>0</v>
      </c>
    </row>
    <row r="31" spans="1:28" s="193" customFormat="1" ht="16.5" thickBot="1" x14ac:dyDescent="0.25">
      <c r="A31" s="223"/>
      <c r="B31" s="764"/>
      <c r="C31" s="739"/>
      <c r="D31" s="692"/>
      <c r="E31" s="689"/>
      <c r="F31" s="730"/>
      <c r="G31" s="752"/>
      <c r="H31" s="724"/>
      <c r="I31" s="696"/>
      <c r="J31" s="708"/>
      <c r="K31" s="733"/>
      <c r="L31" s="743"/>
      <c r="M31" s="733"/>
      <c r="N31" s="743"/>
      <c r="O31" s="704"/>
      <c r="P31" s="715"/>
      <c r="Q31" s="623" t="str">
        <f t="shared" si="1"/>
        <v/>
      </c>
      <c r="R31" s="624" t="str">
        <f t="shared" si="2"/>
        <v/>
      </c>
      <c r="S31" s="621" t="str">
        <f t="shared" si="3"/>
        <v/>
      </c>
      <c r="T31" s="91" t="str">
        <f t="shared" si="4"/>
        <v/>
      </c>
      <c r="U31" s="113" t="str">
        <f t="shared" si="7"/>
        <v/>
      </c>
      <c r="V31" s="114" t="str">
        <f t="shared" si="7"/>
        <v/>
      </c>
      <c r="W31" s="106" t="b">
        <f t="shared" si="5"/>
        <v>0</v>
      </c>
      <c r="X31" s="103" t="b">
        <f t="shared" si="6"/>
        <v>0</v>
      </c>
      <c r="Y31" s="224">
        <f t="shared" si="8"/>
        <v>1</v>
      </c>
      <c r="Z31" s="112">
        <f>IF(AND(B31&lt;&gt;"",I31&gt;=an_initial-3),VLOOKUP(Y31,Coef!$E$2:$F$17,2,FALSE),IF(AB31=TRUE,0,Z30))</f>
        <v>0</v>
      </c>
      <c r="AA31" s="665">
        <f>IF(B31&lt;&gt;"",VLOOKUP(Y31,Coef!$E$2:$F$17,2,FALSE),AA30)</f>
        <v>0</v>
      </c>
      <c r="AB31" s="668" t="b">
        <f t="shared" si="9"/>
        <v>0</v>
      </c>
    </row>
    <row r="32" spans="1:28" s="193" customFormat="1" ht="16.5" thickBot="1" x14ac:dyDescent="0.25">
      <c r="A32" s="223"/>
      <c r="B32" s="764"/>
      <c r="C32" s="739"/>
      <c r="D32" s="692"/>
      <c r="E32" s="689"/>
      <c r="F32" s="730"/>
      <c r="G32" s="752"/>
      <c r="H32" s="724"/>
      <c r="I32" s="696"/>
      <c r="J32" s="708"/>
      <c r="K32" s="733"/>
      <c r="L32" s="743"/>
      <c r="M32" s="733"/>
      <c r="N32" s="743"/>
      <c r="O32" s="704"/>
      <c r="P32" s="715"/>
      <c r="Q32" s="623" t="str">
        <f t="shared" si="1"/>
        <v/>
      </c>
      <c r="R32" s="624" t="str">
        <f t="shared" si="2"/>
        <v/>
      </c>
      <c r="S32" s="621" t="str">
        <f t="shared" si="3"/>
        <v/>
      </c>
      <c r="T32" s="91" t="str">
        <f t="shared" si="4"/>
        <v/>
      </c>
      <c r="U32" s="113" t="str">
        <f t="shared" si="7"/>
        <v/>
      </c>
      <c r="V32" s="114" t="str">
        <f t="shared" si="7"/>
        <v/>
      </c>
      <c r="W32" s="106" t="b">
        <f t="shared" si="5"/>
        <v>0</v>
      </c>
      <c r="X32" s="103" t="b">
        <f t="shared" si="6"/>
        <v>0</v>
      </c>
      <c r="Y32" s="224">
        <f t="shared" si="8"/>
        <v>1</v>
      </c>
      <c r="Z32" s="112">
        <f>IF(AND(B32&lt;&gt;"",I32&gt;=an_initial-3),VLOOKUP(Y32,Coef!$E$2:$F$17,2,FALSE),IF(AB32=TRUE,0,Z31))</f>
        <v>0</v>
      </c>
      <c r="AA32" s="665">
        <f>IF(B32&lt;&gt;"",VLOOKUP(Y32,Coef!$E$2:$F$17,2,FALSE),AA31)</f>
        <v>0</v>
      </c>
      <c r="AB32" s="668" t="b">
        <f t="shared" si="9"/>
        <v>0</v>
      </c>
    </row>
    <row r="33" spans="1:28" s="193" customFormat="1" ht="16.5" thickBot="1" x14ac:dyDescent="0.25">
      <c r="A33" s="223"/>
      <c r="B33" s="764"/>
      <c r="C33" s="739"/>
      <c r="D33" s="692"/>
      <c r="E33" s="689"/>
      <c r="F33" s="730"/>
      <c r="G33" s="752"/>
      <c r="H33" s="724"/>
      <c r="I33" s="696"/>
      <c r="J33" s="708"/>
      <c r="K33" s="733"/>
      <c r="L33" s="743"/>
      <c r="M33" s="733"/>
      <c r="N33" s="743"/>
      <c r="O33" s="704"/>
      <c r="P33" s="715"/>
      <c r="Q33" s="623" t="str">
        <f t="shared" si="1"/>
        <v/>
      </c>
      <c r="R33" s="624" t="str">
        <f t="shared" si="2"/>
        <v/>
      </c>
      <c r="S33" s="621" t="str">
        <f t="shared" si="3"/>
        <v/>
      </c>
      <c r="T33" s="91" t="str">
        <f t="shared" si="4"/>
        <v/>
      </c>
      <c r="U33" s="113" t="str">
        <f t="shared" si="7"/>
        <v/>
      </c>
      <c r="V33" s="114" t="str">
        <f t="shared" si="7"/>
        <v/>
      </c>
      <c r="W33" s="106" t="b">
        <f t="shared" si="5"/>
        <v>0</v>
      </c>
      <c r="X33" s="103" t="b">
        <f t="shared" si="6"/>
        <v>0</v>
      </c>
      <c r="Y33" s="224">
        <f t="shared" si="8"/>
        <v>1</v>
      </c>
      <c r="Z33" s="112">
        <f>IF(AND(B33&lt;&gt;"",I33&gt;=an_initial-3),VLOOKUP(Y33,Coef!$E$2:$F$17,2,FALSE),IF(AB33=TRUE,0,Z32))</f>
        <v>0</v>
      </c>
      <c r="AA33" s="665">
        <f>IF(B33&lt;&gt;"",VLOOKUP(Y33,Coef!$E$2:$F$17,2,FALSE),AA32)</f>
        <v>0</v>
      </c>
      <c r="AB33" s="668" t="b">
        <f t="shared" si="9"/>
        <v>0</v>
      </c>
    </row>
    <row r="34" spans="1:28" s="193" customFormat="1" ht="16.5" thickBot="1" x14ac:dyDescent="0.25">
      <c r="A34" s="223"/>
      <c r="B34" s="764"/>
      <c r="C34" s="739"/>
      <c r="D34" s="692"/>
      <c r="E34" s="689"/>
      <c r="F34" s="730"/>
      <c r="G34" s="752"/>
      <c r="H34" s="724"/>
      <c r="I34" s="696"/>
      <c r="J34" s="708"/>
      <c r="K34" s="733"/>
      <c r="L34" s="743"/>
      <c r="M34" s="733"/>
      <c r="N34" s="743"/>
      <c r="O34" s="704"/>
      <c r="P34" s="715"/>
      <c r="Q34" s="623" t="str">
        <f t="shared" si="1"/>
        <v/>
      </c>
      <c r="R34" s="624" t="str">
        <f t="shared" si="2"/>
        <v/>
      </c>
      <c r="S34" s="621" t="str">
        <f t="shared" si="3"/>
        <v/>
      </c>
      <c r="T34" s="91" t="str">
        <f t="shared" si="4"/>
        <v/>
      </c>
      <c r="U34" s="113" t="str">
        <f t="shared" si="7"/>
        <v/>
      </c>
      <c r="V34" s="114" t="str">
        <f t="shared" si="7"/>
        <v/>
      </c>
      <c r="W34" s="106" t="b">
        <f t="shared" si="5"/>
        <v>0</v>
      </c>
      <c r="X34" s="103" t="b">
        <f t="shared" si="6"/>
        <v>0</v>
      </c>
      <c r="Y34" s="224">
        <f t="shared" si="8"/>
        <v>1</v>
      </c>
      <c r="Z34" s="112">
        <f>IF(AND(B34&lt;&gt;"",I34&gt;=an_initial-3),VLOOKUP(Y34,Coef!$E$2:$F$17,2,FALSE),IF(AB34=TRUE,0,Z33))</f>
        <v>0</v>
      </c>
      <c r="AA34" s="665">
        <f>IF(B34&lt;&gt;"",VLOOKUP(Y34,Coef!$E$2:$F$17,2,FALSE),AA33)</f>
        <v>0</v>
      </c>
      <c r="AB34" s="668" t="b">
        <f t="shared" si="9"/>
        <v>0</v>
      </c>
    </row>
    <row r="35" spans="1:28" s="193" customFormat="1" ht="16.5" thickBot="1" x14ac:dyDescent="0.25">
      <c r="A35" s="223"/>
      <c r="B35" s="764"/>
      <c r="C35" s="739"/>
      <c r="D35" s="692"/>
      <c r="E35" s="689"/>
      <c r="F35" s="730"/>
      <c r="G35" s="752"/>
      <c r="H35" s="724"/>
      <c r="I35" s="696"/>
      <c r="J35" s="708"/>
      <c r="K35" s="733"/>
      <c r="L35" s="743"/>
      <c r="M35" s="733"/>
      <c r="N35" s="743"/>
      <c r="O35" s="704"/>
      <c r="P35" s="715"/>
      <c r="Q35" s="623" t="str">
        <f t="shared" si="1"/>
        <v/>
      </c>
      <c r="R35" s="624" t="str">
        <f t="shared" si="2"/>
        <v/>
      </c>
      <c r="S35" s="621" t="str">
        <f t="shared" si="3"/>
        <v/>
      </c>
      <c r="T35" s="91" t="str">
        <f t="shared" si="4"/>
        <v/>
      </c>
      <c r="U35" s="113" t="str">
        <f t="shared" si="7"/>
        <v/>
      </c>
      <c r="V35" s="114" t="str">
        <f t="shared" si="7"/>
        <v/>
      </c>
      <c r="W35" s="106" t="b">
        <f t="shared" si="5"/>
        <v>0</v>
      </c>
      <c r="X35" s="103" t="b">
        <f t="shared" si="6"/>
        <v>0</v>
      </c>
      <c r="Y35" s="224">
        <f t="shared" si="8"/>
        <v>1</v>
      </c>
      <c r="Z35" s="112">
        <f>IF(AND(B35&lt;&gt;"",I35&gt;=an_initial-3),VLOOKUP(Y35,Coef!$E$2:$F$17,2,FALSE),IF(AB35=TRUE,0,Z34))</f>
        <v>0</v>
      </c>
      <c r="AA35" s="665">
        <f>IF(B35&lt;&gt;"",VLOOKUP(Y35,Coef!$E$2:$F$17,2,FALSE),AA34)</f>
        <v>0</v>
      </c>
      <c r="AB35" s="668" t="b">
        <f t="shared" si="9"/>
        <v>0</v>
      </c>
    </row>
    <row r="36" spans="1:28" s="193" customFormat="1" ht="16.5" thickBot="1" x14ac:dyDescent="0.25">
      <c r="A36" s="223"/>
      <c r="B36" s="764"/>
      <c r="C36" s="739"/>
      <c r="D36" s="692"/>
      <c r="E36" s="689"/>
      <c r="F36" s="730"/>
      <c r="G36" s="752"/>
      <c r="H36" s="724"/>
      <c r="I36" s="696"/>
      <c r="J36" s="708"/>
      <c r="K36" s="733"/>
      <c r="L36" s="743"/>
      <c r="M36" s="733"/>
      <c r="N36" s="743"/>
      <c r="O36" s="704"/>
      <c r="P36" s="715"/>
      <c r="Q36" s="623" t="str">
        <f t="shared" si="1"/>
        <v/>
      </c>
      <c r="R36" s="624" t="str">
        <f t="shared" si="2"/>
        <v/>
      </c>
      <c r="S36" s="621" t="str">
        <f t="shared" si="3"/>
        <v/>
      </c>
      <c r="T36" s="91" t="str">
        <f t="shared" si="4"/>
        <v/>
      </c>
      <c r="U36" s="113" t="str">
        <f t="shared" si="7"/>
        <v/>
      </c>
      <c r="V36" s="114" t="str">
        <f t="shared" si="7"/>
        <v/>
      </c>
      <c r="W36" s="106" t="b">
        <f t="shared" si="5"/>
        <v>0</v>
      </c>
      <c r="X36" s="103" t="b">
        <f t="shared" si="6"/>
        <v>0</v>
      </c>
      <c r="Y36" s="224">
        <f t="shared" si="8"/>
        <v>1</v>
      </c>
      <c r="Z36" s="112">
        <f>IF(AND(B36&lt;&gt;"",I36&gt;=an_initial-3),VLOOKUP(Y36,Coef!$E$2:$F$17,2,FALSE),IF(AB36=TRUE,0,Z35))</f>
        <v>0</v>
      </c>
      <c r="AA36" s="665">
        <f>IF(B36&lt;&gt;"",VLOOKUP(Y36,Coef!$E$2:$F$17,2,FALSE),AA35)</f>
        <v>0</v>
      </c>
      <c r="AB36" s="668" t="b">
        <f t="shared" si="9"/>
        <v>0</v>
      </c>
    </row>
    <row r="37" spans="1:28" s="193" customFormat="1" ht="16.5" thickBot="1" x14ac:dyDescent="0.25">
      <c r="A37" s="223"/>
      <c r="B37" s="764"/>
      <c r="C37" s="739"/>
      <c r="D37" s="692"/>
      <c r="E37" s="689"/>
      <c r="F37" s="730"/>
      <c r="G37" s="752"/>
      <c r="H37" s="724"/>
      <c r="I37" s="696"/>
      <c r="J37" s="708"/>
      <c r="K37" s="733"/>
      <c r="L37" s="743"/>
      <c r="M37" s="733"/>
      <c r="N37" s="743"/>
      <c r="O37" s="704"/>
      <c r="P37" s="715"/>
      <c r="Q37" s="623" t="str">
        <f t="shared" si="1"/>
        <v/>
      </c>
      <c r="R37" s="624" t="str">
        <f t="shared" si="2"/>
        <v/>
      </c>
      <c r="S37" s="621" t="str">
        <f t="shared" si="3"/>
        <v/>
      </c>
      <c r="T37" s="91" t="str">
        <f t="shared" si="4"/>
        <v/>
      </c>
      <c r="U37" s="113" t="str">
        <f t="shared" si="7"/>
        <v/>
      </c>
      <c r="V37" s="114" t="str">
        <f t="shared" si="7"/>
        <v/>
      </c>
      <c r="W37" s="106" t="b">
        <f t="shared" si="5"/>
        <v>0</v>
      </c>
      <c r="X37" s="103" t="b">
        <f t="shared" si="6"/>
        <v>0</v>
      </c>
      <c r="Y37" s="224">
        <f t="shared" si="8"/>
        <v>1</v>
      </c>
      <c r="Z37" s="112">
        <f>IF(AND(B37&lt;&gt;"",I37&gt;=an_initial-3),VLOOKUP(Y37,Coef!$E$2:$F$17,2,FALSE),IF(AB37=TRUE,0,Z36))</f>
        <v>0</v>
      </c>
      <c r="AA37" s="665">
        <f>IF(B37&lt;&gt;"",VLOOKUP(Y37,Coef!$E$2:$F$17,2,FALSE),AA36)</f>
        <v>0</v>
      </c>
      <c r="AB37" s="668" t="b">
        <f t="shared" si="9"/>
        <v>0</v>
      </c>
    </row>
    <row r="38" spans="1:28" s="193" customFormat="1" ht="16.5" thickBot="1" x14ac:dyDescent="0.25">
      <c r="A38" s="223"/>
      <c r="B38" s="764"/>
      <c r="C38" s="739"/>
      <c r="D38" s="692"/>
      <c r="E38" s="689"/>
      <c r="F38" s="730"/>
      <c r="G38" s="752"/>
      <c r="H38" s="724"/>
      <c r="I38" s="696"/>
      <c r="J38" s="708"/>
      <c r="K38" s="733"/>
      <c r="L38" s="743"/>
      <c r="M38" s="733"/>
      <c r="N38" s="743"/>
      <c r="O38" s="704"/>
      <c r="P38" s="715"/>
      <c r="Q38" s="623" t="str">
        <f t="shared" si="1"/>
        <v/>
      </c>
      <c r="R38" s="624" t="str">
        <f t="shared" si="2"/>
        <v/>
      </c>
      <c r="S38" s="621" t="str">
        <f t="shared" si="3"/>
        <v/>
      </c>
      <c r="T38" s="91" t="str">
        <f t="shared" si="4"/>
        <v/>
      </c>
      <c r="U38" s="113" t="str">
        <f t="shared" si="7"/>
        <v/>
      </c>
      <c r="V38" s="114" t="str">
        <f t="shared" si="7"/>
        <v/>
      </c>
      <c r="W38" s="106" t="b">
        <f t="shared" si="5"/>
        <v>0</v>
      </c>
      <c r="X38" s="103" t="b">
        <f t="shared" si="6"/>
        <v>0</v>
      </c>
      <c r="Y38" s="224">
        <f t="shared" si="8"/>
        <v>1</v>
      </c>
      <c r="Z38" s="112">
        <f>IF(AND(B38&lt;&gt;"",I38&gt;=an_initial-3),VLOOKUP(Y38,Coef!$E$2:$F$17,2,FALSE),IF(AB38=TRUE,0,Z37))</f>
        <v>0</v>
      </c>
      <c r="AA38" s="665">
        <f>IF(B38&lt;&gt;"",VLOOKUP(Y38,Coef!$E$2:$F$17,2,FALSE),AA37)</f>
        <v>0</v>
      </c>
      <c r="AB38" s="668" t="b">
        <f t="shared" si="9"/>
        <v>0</v>
      </c>
    </row>
    <row r="39" spans="1:28" s="193" customFormat="1" ht="16.5" thickBot="1" x14ac:dyDescent="0.25">
      <c r="A39" s="223"/>
      <c r="B39" s="764"/>
      <c r="C39" s="739"/>
      <c r="D39" s="692"/>
      <c r="E39" s="689"/>
      <c r="F39" s="730"/>
      <c r="G39" s="752"/>
      <c r="H39" s="724"/>
      <c r="I39" s="696"/>
      <c r="J39" s="708"/>
      <c r="K39" s="733"/>
      <c r="L39" s="743"/>
      <c r="M39" s="733"/>
      <c r="N39" s="743"/>
      <c r="O39" s="704"/>
      <c r="P39" s="715"/>
      <c r="Q39" s="623" t="str">
        <f t="shared" si="1"/>
        <v/>
      </c>
      <c r="R39" s="624" t="str">
        <f t="shared" si="2"/>
        <v/>
      </c>
      <c r="S39" s="621" t="str">
        <f t="shared" si="3"/>
        <v/>
      </c>
      <c r="T39" s="91" t="str">
        <f t="shared" si="4"/>
        <v/>
      </c>
      <c r="U39" s="113" t="str">
        <f t="shared" si="7"/>
        <v/>
      </c>
      <c r="V39" s="114" t="str">
        <f t="shared" si="7"/>
        <v/>
      </c>
      <c r="W39" s="106" t="b">
        <f t="shared" si="5"/>
        <v>0</v>
      </c>
      <c r="X39" s="103" t="b">
        <f t="shared" si="6"/>
        <v>0</v>
      </c>
      <c r="Y39" s="224">
        <f t="shared" si="8"/>
        <v>1</v>
      </c>
      <c r="Z39" s="112">
        <f>IF(AND(B39&lt;&gt;"",I39&gt;=an_initial-3),VLOOKUP(Y39,Coef!$E$2:$F$17,2,FALSE),IF(AB39=TRUE,0,Z38))</f>
        <v>0</v>
      </c>
      <c r="AA39" s="665">
        <f>IF(B39&lt;&gt;"",VLOOKUP(Y39,Coef!$E$2:$F$17,2,FALSE),AA38)</f>
        <v>0</v>
      </c>
      <c r="AB39" s="668" t="b">
        <f t="shared" si="9"/>
        <v>0</v>
      </c>
    </row>
    <row r="40" spans="1:28" s="193" customFormat="1" ht="16.5" thickBot="1" x14ac:dyDescent="0.25">
      <c r="A40" s="223"/>
      <c r="B40" s="764"/>
      <c r="C40" s="739"/>
      <c r="D40" s="692"/>
      <c r="E40" s="689"/>
      <c r="F40" s="730"/>
      <c r="G40" s="752"/>
      <c r="H40" s="724"/>
      <c r="I40" s="696"/>
      <c r="J40" s="708"/>
      <c r="K40" s="733"/>
      <c r="L40" s="743"/>
      <c r="M40" s="733"/>
      <c r="N40" s="743"/>
      <c r="O40" s="704"/>
      <c r="P40" s="715"/>
      <c r="Q40" s="623" t="str">
        <f t="shared" si="1"/>
        <v/>
      </c>
      <c r="R40" s="624" t="str">
        <f t="shared" si="2"/>
        <v/>
      </c>
      <c r="S40" s="621" t="str">
        <f t="shared" si="3"/>
        <v/>
      </c>
      <c r="T40" s="91" t="str">
        <f t="shared" si="4"/>
        <v/>
      </c>
      <c r="U40" s="113" t="str">
        <f t="shared" si="7"/>
        <v/>
      </c>
      <c r="V40" s="114" t="str">
        <f t="shared" si="7"/>
        <v/>
      </c>
      <c r="W40" s="106" t="b">
        <f t="shared" si="5"/>
        <v>0</v>
      </c>
      <c r="X40" s="103" t="b">
        <f t="shared" si="6"/>
        <v>0</v>
      </c>
      <c r="Y40" s="224">
        <f t="shared" si="8"/>
        <v>1</v>
      </c>
      <c r="Z40" s="112">
        <f>IF(AND(B40&lt;&gt;"",I40&gt;=an_initial-3),VLOOKUP(Y40,Coef!$E$2:$F$17,2,FALSE),IF(AB40=TRUE,0,Z39))</f>
        <v>0</v>
      </c>
      <c r="AA40" s="665">
        <f>IF(B40&lt;&gt;"",VLOOKUP(Y40,Coef!$E$2:$F$17,2,FALSE),AA39)</f>
        <v>0</v>
      </c>
      <c r="AB40" s="668" t="b">
        <f t="shared" si="9"/>
        <v>0</v>
      </c>
    </row>
    <row r="41" spans="1:28" s="193" customFormat="1" ht="16.5" thickBot="1" x14ac:dyDescent="0.25">
      <c r="A41" s="223"/>
      <c r="B41" s="764"/>
      <c r="C41" s="739"/>
      <c r="D41" s="692"/>
      <c r="E41" s="689"/>
      <c r="F41" s="730"/>
      <c r="G41" s="752"/>
      <c r="H41" s="724"/>
      <c r="I41" s="696"/>
      <c r="J41" s="708"/>
      <c r="K41" s="733"/>
      <c r="L41" s="743"/>
      <c r="M41" s="733"/>
      <c r="N41" s="743"/>
      <c r="O41" s="704"/>
      <c r="P41" s="715"/>
      <c r="Q41" s="623" t="str">
        <f t="shared" si="1"/>
        <v/>
      </c>
      <c r="R41" s="624" t="str">
        <f t="shared" si="2"/>
        <v/>
      </c>
      <c r="S41" s="621" t="str">
        <f t="shared" si="3"/>
        <v/>
      </c>
      <c r="T41" s="91" t="str">
        <f t="shared" si="4"/>
        <v/>
      </c>
      <c r="U41" s="113" t="str">
        <f t="shared" si="7"/>
        <v/>
      </c>
      <c r="V41" s="114" t="str">
        <f t="shared" si="7"/>
        <v/>
      </c>
      <c r="W41" s="106" t="b">
        <f t="shared" si="5"/>
        <v>0</v>
      </c>
      <c r="X41" s="103" t="b">
        <f t="shared" si="6"/>
        <v>0</v>
      </c>
      <c r="Y41" s="224">
        <f t="shared" si="8"/>
        <v>1</v>
      </c>
      <c r="Z41" s="112">
        <f>IF(AND(B41&lt;&gt;"",I41&gt;=an_initial-3),VLOOKUP(Y41,Coef!$E$2:$F$17,2,FALSE),IF(AB41=TRUE,0,Z40))</f>
        <v>0</v>
      </c>
      <c r="AA41" s="665">
        <f>IF(B41&lt;&gt;"",VLOOKUP(Y41,Coef!$E$2:$F$17,2,FALSE),AA40)</f>
        <v>0</v>
      </c>
      <c r="AB41" s="668" t="b">
        <f t="shared" si="9"/>
        <v>0</v>
      </c>
    </row>
    <row r="42" spans="1:28" s="193" customFormat="1" ht="16.5" thickBot="1" x14ac:dyDescent="0.25">
      <c r="A42" s="223"/>
      <c r="B42" s="764"/>
      <c r="C42" s="739"/>
      <c r="D42" s="692"/>
      <c r="E42" s="689"/>
      <c r="F42" s="730"/>
      <c r="G42" s="752"/>
      <c r="H42" s="724"/>
      <c r="I42" s="696"/>
      <c r="J42" s="708"/>
      <c r="K42" s="733"/>
      <c r="L42" s="743"/>
      <c r="M42" s="733"/>
      <c r="N42" s="743"/>
      <c r="O42" s="704"/>
      <c r="P42" s="715"/>
      <c r="Q42" s="623" t="str">
        <f t="shared" si="1"/>
        <v/>
      </c>
      <c r="R42" s="624" t="str">
        <f t="shared" si="2"/>
        <v/>
      </c>
      <c r="S42" s="621" t="str">
        <f t="shared" si="3"/>
        <v/>
      </c>
      <c r="T42" s="91" t="str">
        <f t="shared" si="4"/>
        <v/>
      </c>
      <c r="U42" s="113" t="str">
        <f t="shared" si="7"/>
        <v/>
      </c>
      <c r="V42" s="114" t="str">
        <f t="shared" si="7"/>
        <v/>
      </c>
      <c r="W42" s="106" t="b">
        <f t="shared" si="5"/>
        <v>0</v>
      </c>
      <c r="X42" s="103" t="b">
        <f t="shared" si="6"/>
        <v>0</v>
      </c>
      <c r="Y42" s="224">
        <f t="shared" si="8"/>
        <v>1</v>
      </c>
      <c r="Z42" s="112">
        <f>IF(AND(B42&lt;&gt;"",I42&gt;=an_initial-3),VLOOKUP(Y42,Coef!$E$2:$F$17,2,FALSE),IF(AB42=TRUE,0,Z41))</f>
        <v>0</v>
      </c>
      <c r="AA42" s="665">
        <f>IF(B42&lt;&gt;"",VLOOKUP(Y42,Coef!$E$2:$F$17,2,FALSE),AA41)</f>
        <v>0</v>
      </c>
      <c r="AB42" s="668" t="b">
        <f t="shared" si="9"/>
        <v>0</v>
      </c>
    </row>
    <row r="43" spans="1:28" s="193" customFormat="1" ht="16.5" thickBot="1" x14ac:dyDescent="0.25">
      <c r="A43" s="223"/>
      <c r="B43" s="764"/>
      <c r="C43" s="739"/>
      <c r="D43" s="692"/>
      <c r="E43" s="689"/>
      <c r="F43" s="730"/>
      <c r="G43" s="752"/>
      <c r="H43" s="724"/>
      <c r="I43" s="696"/>
      <c r="J43" s="708"/>
      <c r="K43" s="733"/>
      <c r="L43" s="743"/>
      <c r="M43" s="733"/>
      <c r="N43" s="743"/>
      <c r="O43" s="704"/>
      <c r="P43" s="715"/>
      <c r="Q43" s="623" t="str">
        <f t="shared" si="1"/>
        <v/>
      </c>
      <c r="R43" s="624" t="str">
        <f t="shared" si="2"/>
        <v/>
      </c>
      <c r="S43" s="621" t="str">
        <f t="shared" si="3"/>
        <v/>
      </c>
      <c r="T43" s="91" t="str">
        <f t="shared" si="4"/>
        <v/>
      </c>
      <c r="U43" s="113" t="str">
        <f t="shared" si="7"/>
        <v/>
      </c>
      <c r="V43" s="114" t="str">
        <f t="shared" si="7"/>
        <v/>
      </c>
      <c r="W43" s="106" t="b">
        <f t="shared" si="5"/>
        <v>0</v>
      </c>
      <c r="X43" s="103" t="b">
        <f t="shared" si="6"/>
        <v>0</v>
      </c>
      <c r="Y43" s="224">
        <f t="shared" si="8"/>
        <v>1</v>
      </c>
      <c r="Z43" s="112">
        <f>IF(AND(B43&lt;&gt;"",I43&gt;=an_initial-3),VLOOKUP(Y43,Coef!$E$2:$F$17,2,FALSE),IF(AB43=TRUE,0,Z42))</f>
        <v>0</v>
      </c>
      <c r="AA43" s="665">
        <f>IF(B43&lt;&gt;"",VLOOKUP(Y43,Coef!$E$2:$F$17,2,FALSE),AA42)</f>
        <v>0</v>
      </c>
      <c r="AB43" s="668" t="b">
        <f t="shared" si="9"/>
        <v>0</v>
      </c>
    </row>
    <row r="44" spans="1:28" s="193" customFormat="1" ht="16.5" thickBot="1" x14ac:dyDescent="0.25">
      <c r="A44" s="223"/>
      <c r="B44" s="764"/>
      <c r="C44" s="739"/>
      <c r="D44" s="692"/>
      <c r="E44" s="689"/>
      <c r="F44" s="730"/>
      <c r="G44" s="752"/>
      <c r="H44" s="724"/>
      <c r="I44" s="696"/>
      <c r="J44" s="708"/>
      <c r="K44" s="733"/>
      <c r="L44" s="743"/>
      <c r="M44" s="733"/>
      <c r="N44" s="743"/>
      <c r="O44" s="704"/>
      <c r="P44" s="715"/>
      <c r="Q44" s="623" t="str">
        <f t="shared" si="1"/>
        <v/>
      </c>
      <c r="R44" s="624" t="str">
        <f t="shared" si="2"/>
        <v/>
      </c>
      <c r="S44" s="621" t="str">
        <f t="shared" si="3"/>
        <v/>
      </c>
      <c r="T44" s="91" t="str">
        <f t="shared" si="4"/>
        <v/>
      </c>
      <c r="U44" s="113" t="str">
        <f t="shared" si="7"/>
        <v/>
      </c>
      <c r="V44" s="114" t="str">
        <f t="shared" si="7"/>
        <v/>
      </c>
      <c r="W44" s="106" t="b">
        <f t="shared" si="5"/>
        <v>0</v>
      </c>
      <c r="X44" s="103" t="b">
        <f t="shared" si="6"/>
        <v>0</v>
      </c>
      <c r="Y44" s="224">
        <f t="shared" si="8"/>
        <v>1</v>
      </c>
      <c r="Z44" s="112">
        <f>IF(AND(B44&lt;&gt;"",I44&gt;=an_initial-3),VLOOKUP(Y44,Coef!$E$2:$F$17,2,FALSE),IF(AB44=TRUE,0,Z43))</f>
        <v>0</v>
      </c>
      <c r="AA44" s="665">
        <f>IF(B44&lt;&gt;"",VLOOKUP(Y44,Coef!$E$2:$F$17,2,FALSE),AA43)</f>
        <v>0</v>
      </c>
      <c r="AB44" s="668" t="b">
        <f t="shared" si="9"/>
        <v>0</v>
      </c>
    </row>
    <row r="45" spans="1:28" s="193" customFormat="1" ht="16.5" thickBot="1" x14ac:dyDescent="0.25">
      <c r="A45" s="223"/>
      <c r="B45" s="764"/>
      <c r="C45" s="739"/>
      <c r="D45" s="692"/>
      <c r="E45" s="689"/>
      <c r="F45" s="730"/>
      <c r="G45" s="752"/>
      <c r="H45" s="724"/>
      <c r="I45" s="696"/>
      <c r="J45" s="708"/>
      <c r="K45" s="733"/>
      <c r="L45" s="743"/>
      <c r="M45" s="733"/>
      <c r="N45" s="743"/>
      <c r="O45" s="704"/>
      <c r="P45" s="715"/>
      <c r="Q45" s="623" t="str">
        <f t="shared" si="1"/>
        <v/>
      </c>
      <c r="R45" s="624" t="str">
        <f t="shared" si="2"/>
        <v/>
      </c>
      <c r="S45" s="621" t="str">
        <f t="shared" si="3"/>
        <v/>
      </c>
      <c r="T45" s="91" t="str">
        <f t="shared" si="4"/>
        <v/>
      </c>
      <c r="U45" s="113" t="str">
        <f t="shared" si="7"/>
        <v/>
      </c>
      <c r="V45" s="114" t="str">
        <f t="shared" si="7"/>
        <v/>
      </c>
      <c r="W45" s="106" t="b">
        <f t="shared" si="5"/>
        <v>0</v>
      </c>
      <c r="X45" s="103" t="b">
        <f t="shared" si="6"/>
        <v>0</v>
      </c>
      <c r="Y45" s="224">
        <f t="shared" si="8"/>
        <v>1</v>
      </c>
      <c r="Z45" s="112">
        <f>IF(AND(B45&lt;&gt;"",I45&gt;=an_initial-3),VLOOKUP(Y45,Coef!$E$2:$F$17,2,FALSE),IF(AB45=TRUE,0,Z44))</f>
        <v>0</v>
      </c>
      <c r="AA45" s="665">
        <f>IF(B45&lt;&gt;"",VLOOKUP(Y45,Coef!$E$2:$F$17,2,FALSE),AA44)</f>
        <v>0</v>
      </c>
      <c r="AB45" s="668" t="b">
        <f t="shared" si="9"/>
        <v>0</v>
      </c>
    </row>
    <row r="46" spans="1:28" s="193" customFormat="1" ht="16.5" thickBot="1" x14ac:dyDescent="0.25">
      <c r="A46" s="223"/>
      <c r="B46" s="764"/>
      <c r="C46" s="739"/>
      <c r="D46" s="692"/>
      <c r="E46" s="689"/>
      <c r="F46" s="730"/>
      <c r="G46" s="752"/>
      <c r="H46" s="724"/>
      <c r="I46" s="696"/>
      <c r="J46" s="708"/>
      <c r="K46" s="733"/>
      <c r="L46" s="743"/>
      <c r="M46" s="733"/>
      <c r="N46" s="743"/>
      <c r="O46" s="704"/>
      <c r="P46" s="715"/>
      <c r="Q46" s="623" t="str">
        <f t="shared" si="1"/>
        <v/>
      </c>
      <c r="R46" s="624" t="str">
        <f t="shared" si="2"/>
        <v/>
      </c>
      <c r="S46" s="621" t="str">
        <f t="shared" si="3"/>
        <v/>
      </c>
      <c r="T46" s="91" t="str">
        <f t="shared" si="4"/>
        <v/>
      </c>
      <c r="U46" s="113" t="str">
        <f t="shared" si="7"/>
        <v/>
      </c>
      <c r="V46" s="114" t="str">
        <f t="shared" si="7"/>
        <v/>
      </c>
      <c r="W46" s="106" t="b">
        <f t="shared" si="5"/>
        <v>0</v>
      </c>
      <c r="X46" s="103" t="b">
        <f t="shared" si="6"/>
        <v>0</v>
      </c>
      <c r="Y46" s="224">
        <f t="shared" si="8"/>
        <v>1</v>
      </c>
      <c r="Z46" s="112">
        <f>IF(AND(B46&lt;&gt;"",I46&gt;=an_initial-3),VLOOKUP(Y46,Coef!$E$2:$F$17,2,FALSE),IF(AB46=TRUE,0,Z45))</f>
        <v>0</v>
      </c>
      <c r="AA46" s="665">
        <f>IF(B46&lt;&gt;"",VLOOKUP(Y46,Coef!$E$2:$F$17,2,FALSE),AA45)</f>
        <v>0</v>
      </c>
      <c r="AB46" s="668" t="b">
        <f t="shared" si="9"/>
        <v>0</v>
      </c>
    </row>
    <row r="47" spans="1:28" s="193" customFormat="1" ht="16.5" thickBot="1" x14ac:dyDescent="0.25">
      <c r="A47" s="223"/>
      <c r="B47" s="764"/>
      <c r="C47" s="739"/>
      <c r="D47" s="692"/>
      <c r="E47" s="689"/>
      <c r="F47" s="730"/>
      <c r="G47" s="752"/>
      <c r="H47" s="724"/>
      <c r="I47" s="696"/>
      <c r="J47" s="708"/>
      <c r="K47" s="733"/>
      <c r="L47" s="743"/>
      <c r="M47" s="733"/>
      <c r="N47" s="743"/>
      <c r="O47" s="704"/>
      <c r="P47" s="715"/>
      <c r="Q47" s="623" t="str">
        <f t="shared" si="1"/>
        <v/>
      </c>
      <c r="R47" s="624" t="str">
        <f t="shared" si="2"/>
        <v/>
      </c>
      <c r="S47" s="621" t="str">
        <f t="shared" si="3"/>
        <v/>
      </c>
      <c r="T47" s="91" t="str">
        <f t="shared" si="4"/>
        <v/>
      </c>
      <c r="U47" s="113" t="str">
        <f t="shared" si="7"/>
        <v/>
      </c>
      <c r="V47" s="114" t="str">
        <f t="shared" si="7"/>
        <v/>
      </c>
      <c r="W47" s="106" t="b">
        <f t="shared" si="5"/>
        <v>0</v>
      </c>
      <c r="X47" s="103" t="b">
        <f t="shared" si="6"/>
        <v>0</v>
      </c>
      <c r="Y47" s="224">
        <f t="shared" si="8"/>
        <v>1</v>
      </c>
      <c r="Z47" s="112">
        <f>IF(AND(B47&lt;&gt;"",I47&gt;=an_initial-3),VLOOKUP(Y47,Coef!$E$2:$F$17,2,FALSE),IF(AB47=TRUE,0,Z46))</f>
        <v>0</v>
      </c>
      <c r="AA47" s="665">
        <f>IF(B47&lt;&gt;"",VLOOKUP(Y47,Coef!$E$2:$F$17,2,FALSE),AA46)</f>
        <v>0</v>
      </c>
      <c r="AB47" s="668" t="b">
        <f t="shared" si="9"/>
        <v>0</v>
      </c>
    </row>
    <row r="48" spans="1:28" s="193" customFormat="1" ht="16.5" thickBot="1" x14ac:dyDescent="0.25">
      <c r="A48" s="223"/>
      <c r="B48" s="764"/>
      <c r="C48" s="739"/>
      <c r="D48" s="692"/>
      <c r="E48" s="689"/>
      <c r="F48" s="730"/>
      <c r="G48" s="752"/>
      <c r="H48" s="724"/>
      <c r="I48" s="696"/>
      <c r="J48" s="708"/>
      <c r="K48" s="733"/>
      <c r="L48" s="743"/>
      <c r="M48" s="733"/>
      <c r="N48" s="743"/>
      <c r="O48" s="704"/>
      <c r="P48" s="715"/>
      <c r="Q48" s="623" t="str">
        <f t="shared" si="1"/>
        <v/>
      </c>
      <c r="R48" s="624" t="str">
        <f t="shared" si="2"/>
        <v/>
      </c>
      <c r="S48" s="621" t="str">
        <f t="shared" si="3"/>
        <v/>
      </c>
      <c r="T48" s="91" t="str">
        <f t="shared" si="4"/>
        <v/>
      </c>
      <c r="U48" s="113" t="str">
        <f t="shared" si="7"/>
        <v/>
      </c>
      <c r="V48" s="114" t="str">
        <f t="shared" si="7"/>
        <v/>
      </c>
      <c r="W48" s="106" t="b">
        <f t="shared" si="5"/>
        <v>0</v>
      </c>
      <c r="X48" s="103" t="b">
        <f t="shared" si="6"/>
        <v>0</v>
      </c>
      <c r="Y48" s="224">
        <f t="shared" si="8"/>
        <v>1</v>
      </c>
      <c r="Z48" s="112">
        <f>IF(AND(B48&lt;&gt;"",I48&gt;=an_initial-3),VLOOKUP(Y48,Coef!$E$2:$F$17,2,FALSE),IF(AB48=TRUE,0,Z47))</f>
        <v>0</v>
      </c>
      <c r="AA48" s="665">
        <f>IF(B48&lt;&gt;"",VLOOKUP(Y48,Coef!$E$2:$F$17,2,FALSE),AA47)</f>
        <v>0</v>
      </c>
      <c r="AB48" s="668" t="b">
        <f t="shared" si="9"/>
        <v>0</v>
      </c>
    </row>
    <row r="49" spans="1:28" s="193" customFormat="1" ht="16.5" thickBot="1" x14ac:dyDescent="0.25">
      <c r="A49" s="223"/>
      <c r="B49" s="764"/>
      <c r="C49" s="739"/>
      <c r="D49" s="692"/>
      <c r="E49" s="689"/>
      <c r="F49" s="730"/>
      <c r="G49" s="752"/>
      <c r="H49" s="724"/>
      <c r="I49" s="696"/>
      <c r="J49" s="708"/>
      <c r="K49" s="733"/>
      <c r="L49" s="743"/>
      <c r="M49" s="733"/>
      <c r="N49" s="743"/>
      <c r="O49" s="704"/>
      <c r="P49" s="715"/>
      <c r="Q49" s="623" t="str">
        <f t="shared" si="1"/>
        <v/>
      </c>
      <c r="R49" s="624" t="str">
        <f t="shared" si="2"/>
        <v/>
      </c>
      <c r="S49" s="621" t="str">
        <f t="shared" si="3"/>
        <v/>
      </c>
      <c r="T49" s="91" t="str">
        <f t="shared" si="4"/>
        <v/>
      </c>
      <c r="U49" s="113" t="str">
        <f t="shared" si="7"/>
        <v/>
      </c>
      <c r="V49" s="114" t="str">
        <f t="shared" si="7"/>
        <v/>
      </c>
      <c r="W49" s="106" t="b">
        <f t="shared" si="5"/>
        <v>0</v>
      </c>
      <c r="X49" s="103" t="b">
        <f t="shared" si="6"/>
        <v>0</v>
      </c>
      <c r="Y49" s="224">
        <f t="shared" si="8"/>
        <v>1</v>
      </c>
      <c r="Z49" s="112">
        <f>IF(AND(B49&lt;&gt;"",I49&gt;=an_initial-3),VLOOKUP(Y49,Coef!$E$2:$F$17,2,FALSE),IF(AB49=TRUE,0,Z48))</f>
        <v>0</v>
      </c>
      <c r="AA49" s="665">
        <f>IF(B49&lt;&gt;"",VLOOKUP(Y49,Coef!$E$2:$F$17,2,FALSE),AA48)</f>
        <v>0</v>
      </c>
      <c r="AB49" s="668" t="b">
        <f t="shared" si="9"/>
        <v>0</v>
      </c>
    </row>
    <row r="50" spans="1:28" s="193" customFormat="1" ht="16.5" thickBot="1" x14ac:dyDescent="0.25">
      <c r="A50" s="223"/>
      <c r="B50" s="764"/>
      <c r="C50" s="739"/>
      <c r="D50" s="692"/>
      <c r="E50" s="689"/>
      <c r="F50" s="730"/>
      <c r="G50" s="752"/>
      <c r="H50" s="724"/>
      <c r="I50" s="696"/>
      <c r="J50" s="708"/>
      <c r="K50" s="733"/>
      <c r="L50" s="743"/>
      <c r="M50" s="733"/>
      <c r="N50" s="743"/>
      <c r="O50" s="704"/>
      <c r="P50" s="715"/>
      <c r="Q50" s="623" t="str">
        <f t="shared" si="1"/>
        <v/>
      </c>
      <c r="R50" s="624" t="str">
        <f t="shared" si="2"/>
        <v/>
      </c>
      <c r="S50" s="621" t="str">
        <f t="shared" si="3"/>
        <v/>
      </c>
      <c r="T50" s="91" t="str">
        <f t="shared" si="4"/>
        <v/>
      </c>
      <c r="U50" s="113" t="str">
        <f t="shared" si="7"/>
        <v/>
      </c>
      <c r="V50" s="114" t="str">
        <f t="shared" si="7"/>
        <v/>
      </c>
      <c r="W50" s="106" t="b">
        <f t="shared" si="5"/>
        <v>0</v>
      </c>
      <c r="X50" s="103" t="b">
        <f t="shared" si="6"/>
        <v>0</v>
      </c>
      <c r="Y50" s="224">
        <f t="shared" si="8"/>
        <v>1</v>
      </c>
      <c r="Z50" s="112">
        <f>IF(AND(B50&lt;&gt;"",I50&gt;=an_initial-3),VLOOKUP(Y50,Coef!$E$2:$F$17,2,FALSE),IF(AB50=TRUE,0,Z49))</f>
        <v>0</v>
      </c>
      <c r="AA50" s="665">
        <f>IF(B50&lt;&gt;"",VLOOKUP(Y50,Coef!$E$2:$F$17,2,FALSE),AA49)</f>
        <v>0</v>
      </c>
      <c r="AB50" s="668" t="b">
        <f t="shared" si="9"/>
        <v>0</v>
      </c>
    </row>
    <row r="51" spans="1:28" s="193" customFormat="1" ht="16.5" thickBot="1" x14ac:dyDescent="0.25">
      <c r="A51" s="223"/>
      <c r="B51" s="764"/>
      <c r="C51" s="739"/>
      <c r="D51" s="692"/>
      <c r="E51" s="689"/>
      <c r="F51" s="730"/>
      <c r="G51" s="752"/>
      <c r="H51" s="724"/>
      <c r="I51" s="696"/>
      <c r="J51" s="708"/>
      <c r="K51" s="733"/>
      <c r="L51" s="743"/>
      <c r="M51" s="733"/>
      <c r="N51" s="743"/>
      <c r="O51" s="704"/>
      <c r="P51" s="715"/>
      <c r="Q51" s="623" t="str">
        <f t="shared" si="1"/>
        <v/>
      </c>
      <c r="R51" s="624" t="str">
        <f t="shared" si="2"/>
        <v/>
      </c>
      <c r="S51" s="621" t="str">
        <f t="shared" si="3"/>
        <v/>
      </c>
      <c r="T51" s="91" t="str">
        <f t="shared" si="4"/>
        <v/>
      </c>
      <c r="U51" s="113" t="str">
        <f t="shared" si="7"/>
        <v/>
      </c>
      <c r="V51" s="114" t="str">
        <f t="shared" si="7"/>
        <v/>
      </c>
      <c r="W51" s="106" t="b">
        <f t="shared" si="5"/>
        <v>0</v>
      </c>
      <c r="X51" s="103" t="b">
        <f t="shared" si="6"/>
        <v>0</v>
      </c>
      <c r="Y51" s="224">
        <f t="shared" si="8"/>
        <v>1</v>
      </c>
      <c r="Z51" s="112">
        <f>IF(AND(B51&lt;&gt;"",I51&gt;=an_initial-3),VLOOKUP(Y51,Coef!$E$2:$F$17,2,FALSE),IF(AB51=TRUE,0,Z50))</f>
        <v>0</v>
      </c>
      <c r="AA51" s="665">
        <f>IF(B51&lt;&gt;"",VLOOKUP(Y51,Coef!$E$2:$F$17,2,FALSE),AA50)</f>
        <v>0</v>
      </c>
      <c r="AB51" s="668" t="b">
        <f t="shared" si="9"/>
        <v>0</v>
      </c>
    </row>
    <row r="52" spans="1:28" s="193" customFormat="1" ht="16.5" thickBot="1" x14ac:dyDescent="0.25">
      <c r="A52" s="223"/>
      <c r="B52" s="764"/>
      <c r="C52" s="739"/>
      <c r="D52" s="692"/>
      <c r="E52" s="689"/>
      <c r="F52" s="730"/>
      <c r="G52" s="752"/>
      <c r="H52" s="724"/>
      <c r="I52" s="696"/>
      <c r="J52" s="708"/>
      <c r="K52" s="733"/>
      <c r="L52" s="743"/>
      <c r="M52" s="733"/>
      <c r="N52" s="743"/>
      <c r="O52" s="704"/>
      <c r="P52" s="715"/>
      <c r="Q52" s="623" t="str">
        <f t="shared" si="1"/>
        <v/>
      </c>
      <c r="R52" s="624" t="str">
        <f t="shared" si="2"/>
        <v/>
      </c>
      <c r="S52" s="621" t="str">
        <f t="shared" si="3"/>
        <v/>
      </c>
      <c r="T52" s="91" t="str">
        <f t="shared" si="4"/>
        <v/>
      </c>
      <c r="U52" s="113" t="str">
        <f t="shared" si="7"/>
        <v/>
      </c>
      <c r="V52" s="114" t="str">
        <f t="shared" si="7"/>
        <v/>
      </c>
      <c r="W52" s="106" t="b">
        <f t="shared" si="5"/>
        <v>0</v>
      </c>
      <c r="X52" s="103" t="b">
        <f t="shared" si="6"/>
        <v>0</v>
      </c>
      <c r="Y52" s="224">
        <f t="shared" si="8"/>
        <v>1</v>
      </c>
      <c r="Z52" s="112">
        <f>IF(AND(B52&lt;&gt;"",I52&gt;=an_initial-3),VLOOKUP(Y52,Coef!$E$2:$F$17,2,FALSE),IF(AB52=TRUE,0,Z51))</f>
        <v>0</v>
      </c>
      <c r="AA52" s="665">
        <f>IF(B52&lt;&gt;"",VLOOKUP(Y52,Coef!$E$2:$F$17,2,FALSE),AA51)</f>
        <v>0</v>
      </c>
      <c r="AB52" s="668" t="b">
        <f t="shared" si="9"/>
        <v>0</v>
      </c>
    </row>
    <row r="53" spans="1:28" s="193" customFormat="1" ht="16.5" thickBot="1" x14ac:dyDescent="0.25">
      <c r="A53" s="223"/>
      <c r="B53" s="764"/>
      <c r="C53" s="739"/>
      <c r="D53" s="692"/>
      <c r="E53" s="689"/>
      <c r="F53" s="730"/>
      <c r="G53" s="752"/>
      <c r="H53" s="724"/>
      <c r="I53" s="696"/>
      <c r="J53" s="708"/>
      <c r="K53" s="733"/>
      <c r="L53" s="743"/>
      <c r="M53" s="733"/>
      <c r="N53" s="743"/>
      <c r="O53" s="704"/>
      <c r="P53" s="715"/>
      <c r="Q53" s="623" t="str">
        <f t="shared" si="1"/>
        <v/>
      </c>
      <c r="R53" s="624" t="str">
        <f t="shared" si="2"/>
        <v/>
      </c>
      <c r="S53" s="621" t="str">
        <f t="shared" si="3"/>
        <v/>
      </c>
      <c r="T53" s="91" t="str">
        <f t="shared" si="4"/>
        <v/>
      </c>
      <c r="U53" s="113" t="str">
        <f t="shared" si="7"/>
        <v/>
      </c>
      <c r="V53" s="114" t="str">
        <f t="shared" si="7"/>
        <v/>
      </c>
      <c r="W53" s="106" t="b">
        <f t="shared" si="5"/>
        <v>0</v>
      </c>
      <c r="X53" s="103" t="b">
        <f t="shared" si="6"/>
        <v>0</v>
      </c>
      <c r="Y53" s="224">
        <f t="shared" si="8"/>
        <v>1</v>
      </c>
      <c r="Z53" s="112">
        <f>IF(AND(B53&lt;&gt;"",I53&gt;=an_initial-3),VLOOKUP(Y53,Coef!$E$2:$F$17,2,FALSE),IF(AB53=TRUE,0,Z52))</f>
        <v>0</v>
      </c>
      <c r="AA53" s="665">
        <f>IF(B53&lt;&gt;"",VLOOKUP(Y53,Coef!$E$2:$F$17,2,FALSE),AA52)</f>
        <v>0</v>
      </c>
      <c r="AB53" s="668" t="b">
        <f t="shared" si="9"/>
        <v>0</v>
      </c>
    </row>
    <row r="54" spans="1:28" s="193" customFormat="1" ht="16.5" thickBot="1" x14ac:dyDescent="0.25">
      <c r="A54" s="223"/>
      <c r="B54" s="764"/>
      <c r="C54" s="739"/>
      <c r="D54" s="692"/>
      <c r="E54" s="689"/>
      <c r="F54" s="730"/>
      <c r="G54" s="752"/>
      <c r="H54" s="724"/>
      <c r="I54" s="696"/>
      <c r="J54" s="708"/>
      <c r="K54" s="733"/>
      <c r="L54" s="743"/>
      <c r="M54" s="733"/>
      <c r="N54" s="743"/>
      <c r="O54" s="704"/>
      <c r="P54" s="715"/>
      <c r="Q54" s="623" t="str">
        <f t="shared" si="1"/>
        <v/>
      </c>
      <c r="R54" s="624" t="str">
        <f t="shared" si="2"/>
        <v/>
      </c>
      <c r="S54" s="621" t="str">
        <f t="shared" si="3"/>
        <v/>
      </c>
      <c r="T54" s="91" t="str">
        <f t="shared" si="4"/>
        <v/>
      </c>
      <c r="U54" s="113" t="str">
        <f t="shared" si="7"/>
        <v/>
      </c>
      <c r="V54" s="114" t="str">
        <f t="shared" si="7"/>
        <v/>
      </c>
      <c r="W54" s="106" t="b">
        <f t="shared" si="5"/>
        <v>0</v>
      </c>
      <c r="X54" s="103" t="b">
        <f t="shared" si="6"/>
        <v>0</v>
      </c>
      <c r="Y54" s="224">
        <f t="shared" si="8"/>
        <v>1</v>
      </c>
      <c r="Z54" s="112">
        <f>IF(AND(B54&lt;&gt;"",I54&gt;=an_initial-3),VLOOKUP(Y54,Coef!$E$2:$F$17,2,FALSE),IF(AB54=TRUE,0,Z53))</f>
        <v>0</v>
      </c>
      <c r="AA54" s="665">
        <f>IF(B54&lt;&gt;"",VLOOKUP(Y54,Coef!$E$2:$F$17,2,FALSE),AA53)</f>
        <v>0</v>
      </c>
      <c r="AB54" s="668" t="b">
        <f t="shared" si="9"/>
        <v>0</v>
      </c>
    </row>
    <row r="55" spans="1:28" s="193" customFormat="1" ht="16.5" thickBot="1" x14ac:dyDescent="0.25">
      <c r="A55" s="223"/>
      <c r="B55" s="764"/>
      <c r="C55" s="739"/>
      <c r="D55" s="692"/>
      <c r="E55" s="689"/>
      <c r="F55" s="730"/>
      <c r="G55" s="752"/>
      <c r="H55" s="724"/>
      <c r="I55" s="696"/>
      <c r="J55" s="708"/>
      <c r="K55" s="733"/>
      <c r="L55" s="743"/>
      <c r="M55" s="733"/>
      <c r="N55" s="743"/>
      <c r="O55" s="704"/>
      <c r="P55" s="715"/>
      <c r="Q55" s="623" t="str">
        <f t="shared" si="1"/>
        <v/>
      </c>
      <c r="R55" s="624" t="str">
        <f t="shared" si="2"/>
        <v/>
      </c>
      <c r="S55" s="621" t="str">
        <f t="shared" si="3"/>
        <v/>
      </c>
      <c r="T55" s="91" t="str">
        <f t="shared" si="4"/>
        <v/>
      </c>
      <c r="U55" s="113" t="str">
        <f t="shared" si="7"/>
        <v/>
      </c>
      <c r="V55" s="114" t="str">
        <f t="shared" si="7"/>
        <v/>
      </c>
      <c r="W55" s="106" t="b">
        <f t="shared" si="5"/>
        <v>0</v>
      </c>
      <c r="X55" s="103" t="b">
        <f t="shared" si="6"/>
        <v>0</v>
      </c>
      <c r="Y55" s="224">
        <f t="shared" si="8"/>
        <v>1</v>
      </c>
      <c r="Z55" s="112">
        <f>IF(AND(B55&lt;&gt;"",I55&gt;=an_initial-3),VLOOKUP(Y55,Coef!$E$2:$F$17,2,FALSE),IF(AB55=TRUE,0,Z54))</f>
        <v>0</v>
      </c>
      <c r="AA55" s="665">
        <f>IF(B55&lt;&gt;"",VLOOKUP(Y55,Coef!$E$2:$F$17,2,FALSE),AA54)</f>
        <v>0</v>
      </c>
      <c r="AB55" s="668" t="b">
        <f t="shared" si="9"/>
        <v>0</v>
      </c>
    </row>
    <row r="56" spans="1:28" s="193" customFormat="1" ht="16.5" thickBot="1" x14ac:dyDescent="0.25">
      <c r="A56" s="223"/>
      <c r="B56" s="764"/>
      <c r="C56" s="739"/>
      <c r="D56" s="692"/>
      <c r="E56" s="689"/>
      <c r="F56" s="730"/>
      <c r="G56" s="752"/>
      <c r="H56" s="724"/>
      <c r="I56" s="696"/>
      <c r="J56" s="708"/>
      <c r="K56" s="733"/>
      <c r="L56" s="743"/>
      <c r="M56" s="733"/>
      <c r="N56" s="743"/>
      <c r="O56" s="704"/>
      <c r="P56" s="715"/>
      <c r="Q56" s="623" t="str">
        <f t="shared" si="1"/>
        <v/>
      </c>
      <c r="R56" s="624" t="str">
        <f t="shared" si="2"/>
        <v/>
      </c>
      <c r="S56" s="621" t="str">
        <f t="shared" si="3"/>
        <v/>
      </c>
      <c r="T56" s="91" t="str">
        <f t="shared" si="4"/>
        <v/>
      </c>
      <c r="U56" s="113" t="str">
        <f t="shared" si="7"/>
        <v/>
      </c>
      <c r="V56" s="114" t="str">
        <f t="shared" si="7"/>
        <v/>
      </c>
      <c r="W56" s="106" t="b">
        <f t="shared" si="5"/>
        <v>0</v>
      </c>
      <c r="X56" s="103" t="b">
        <f t="shared" si="6"/>
        <v>0</v>
      </c>
      <c r="Y56" s="224">
        <f t="shared" si="8"/>
        <v>1</v>
      </c>
      <c r="Z56" s="112">
        <f>IF(AND(B56&lt;&gt;"",I56&gt;=an_initial-3),VLOOKUP(Y56,Coef!$E$2:$F$17,2,FALSE),IF(AB56=TRUE,0,Z55))</f>
        <v>0</v>
      </c>
      <c r="AA56" s="665">
        <f>IF(B56&lt;&gt;"",VLOOKUP(Y56,Coef!$E$2:$F$17,2,FALSE),AA55)</f>
        <v>0</v>
      </c>
      <c r="AB56" s="668" t="b">
        <f t="shared" si="9"/>
        <v>0</v>
      </c>
    </row>
    <row r="57" spans="1:28" s="193" customFormat="1" ht="16.5" thickBot="1" x14ac:dyDescent="0.25">
      <c r="A57" s="223"/>
      <c r="B57" s="764"/>
      <c r="C57" s="739"/>
      <c r="D57" s="692"/>
      <c r="E57" s="689"/>
      <c r="F57" s="730"/>
      <c r="G57" s="752"/>
      <c r="H57" s="724"/>
      <c r="I57" s="696"/>
      <c r="J57" s="708"/>
      <c r="K57" s="733"/>
      <c r="L57" s="743"/>
      <c r="M57" s="733"/>
      <c r="N57" s="743"/>
      <c r="O57" s="704"/>
      <c r="P57" s="715"/>
      <c r="Q57" s="623" t="str">
        <f t="shared" si="1"/>
        <v/>
      </c>
      <c r="R57" s="624" t="str">
        <f t="shared" si="2"/>
        <v/>
      </c>
      <c r="S57" s="621" t="str">
        <f t="shared" si="3"/>
        <v/>
      </c>
      <c r="T57" s="91" t="str">
        <f t="shared" si="4"/>
        <v/>
      </c>
      <c r="U57" s="113" t="str">
        <f t="shared" si="7"/>
        <v/>
      </c>
      <c r="V57" s="114" t="str">
        <f t="shared" si="7"/>
        <v/>
      </c>
      <c r="W57" s="106" t="b">
        <f t="shared" si="5"/>
        <v>0</v>
      </c>
      <c r="X57" s="103" t="b">
        <f t="shared" si="6"/>
        <v>0</v>
      </c>
      <c r="Y57" s="224">
        <f t="shared" si="8"/>
        <v>1</v>
      </c>
      <c r="Z57" s="112">
        <f>IF(AND(B57&lt;&gt;"",I57&gt;=an_initial-3),VLOOKUP(Y57,Coef!$E$2:$F$17,2,FALSE),IF(AB57=TRUE,0,Z56))</f>
        <v>0</v>
      </c>
      <c r="AA57" s="665">
        <f>IF(B57&lt;&gt;"",VLOOKUP(Y57,Coef!$E$2:$F$17,2,FALSE),AA56)</f>
        <v>0</v>
      </c>
      <c r="AB57" s="668" t="b">
        <f t="shared" si="9"/>
        <v>0</v>
      </c>
    </row>
    <row r="58" spans="1:28" s="193" customFormat="1" ht="16.5" thickBot="1" x14ac:dyDescent="0.25">
      <c r="A58" s="223"/>
      <c r="B58" s="764"/>
      <c r="C58" s="739"/>
      <c r="D58" s="692"/>
      <c r="E58" s="689"/>
      <c r="F58" s="730"/>
      <c r="G58" s="752"/>
      <c r="H58" s="724"/>
      <c r="I58" s="696"/>
      <c r="J58" s="708"/>
      <c r="K58" s="733"/>
      <c r="L58" s="743"/>
      <c r="M58" s="733"/>
      <c r="N58" s="743"/>
      <c r="O58" s="704"/>
      <c r="P58" s="715"/>
      <c r="Q58" s="623" t="str">
        <f t="shared" si="1"/>
        <v/>
      </c>
      <c r="R58" s="624" t="str">
        <f t="shared" si="2"/>
        <v/>
      </c>
      <c r="S58" s="621" t="str">
        <f t="shared" si="3"/>
        <v/>
      </c>
      <c r="T58" s="91" t="str">
        <f t="shared" si="4"/>
        <v/>
      </c>
      <c r="U58" s="113" t="str">
        <f t="shared" si="7"/>
        <v/>
      </c>
      <c r="V58" s="114" t="str">
        <f t="shared" si="7"/>
        <v/>
      </c>
      <c r="W58" s="106" t="b">
        <f t="shared" si="5"/>
        <v>0</v>
      </c>
      <c r="X58" s="103" t="b">
        <f t="shared" si="6"/>
        <v>0</v>
      </c>
      <c r="Y58" s="224">
        <f t="shared" si="8"/>
        <v>1</v>
      </c>
      <c r="Z58" s="112">
        <f>IF(AND(B58&lt;&gt;"",I58&gt;=an_initial-3),VLOOKUP(Y58,Coef!$E$2:$F$17,2,FALSE),IF(AB58=TRUE,0,Z57))</f>
        <v>0</v>
      </c>
      <c r="AA58" s="665">
        <f>IF(B58&lt;&gt;"",VLOOKUP(Y58,Coef!$E$2:$F$17,2,FALSE),AA57)</f>
        <v>0</v>
      </c>
      <c r="AB58" s="668" t="b">
        <f t="shared" si="9"/>
        <v>0</v>
      </c>
    </row>
    <row r="59" spans="1:28" s="193" customFormat="1" ht="16.5" thickBot="1" x14ac:dyDescent="0.25">
      <c r="A59" s="223"/>
      <c r="B59" s="764"/>
      <c r="C59" s="739"/>
      <c r="D59" s="692"/>
      <c r="E59" s="689"/>
      <c r="F59" s="730"/>
      <c r="G59" s="752"/>
      <c r="H59" s="724"/>
      <c r="I59" s="696"/>
      <c r="J59" s="708"/>
      <c r="K59" s="733"/>
      <c r="L59" s="743"/>
      <c r="M59" s="733"/>
      <c r="N59" s="743"/>
      <c r="O59" s="704"/>
      <c r="P59" s="715"/>
      <c r="Q59" s="623" t="str">
        <f t="shared" si="1"/>
        <v/>
      </c>
      <c r="R59" s="624" t="str">
        <f t="shared" si="2"/>
        <v/>
      </c>
      <c r="S59" s="621" t="str">
        <f t="shared" si="3"/>
        <v/>
      </c>
      <c r="T59" s="91" t="str">
        <f t="shared" si="4"/>
        <v/>
      </c>
      <c r="U59" s="113" t="str">
        <f t="shared" si="7"/>
        <v/>
      </c>
      <c r="V59" s="114" t="str">
        <f t="shared" si="7"/>
        <v/>
      </c>
      <c r="W59" s="106" t="b">
        <f t="shared" si="5"/>
        <v>0</v>
      </c>
      <c r="X59" s="103" t="b">
        <f t="shared" si="6"/>
        <v>0</v>
      </c>
      <c r="Y59" s="224">
        <f t="shared" si="8"/>
        <v>1</v>
      </c>
      <c r="Z59" s="112">
        <f>IF(AND(B59&lt;&gt;"",I59&gt;=an_initial-3),VLOOKUP(Y59,Coef!$E$2:$F$17,2,FALSE),IF(AB59=TRUE,0,Z58))</f>
        <v>0</v>
      </c>
      <c r="AA59" s="665">
        <f>IF(B59&lt;&gt;"",VLOOKUP(Y59,Coef!$E$2:$F$17,2,FALSE),AA58)</f>
        <v>0</v>
      </c>
      <c r="AB59" s="668" t="b">
        <f t="shared" si="9"/>
        <v>0</v>
      </c>
    </row>
    <row r="60" spans="1:28" s="193" customFormat="1" ht="16.5" thickBot="1" x14ac:dyDescent="0.25">
      <c r="A60" s="223"/>
      <c r="B60" s="764"/>
      <c r="C60" s="739"/>
      <c r="D60" s="692"/>
      <c r="E60" s="689"/>
      <c r="F60" s="730"/>
      <c r="G60" s="752"/>
      <c r="H60" s="724"/>
      <c r="I60" s="696"/>
      <c r="J60" s="708"/>
      <c r="K60" s="733"/>
      <c r="L60" s="743"/>
      <c r="M60" s="733"/>
      <c r="N60" s="743"/>
      <c r="O60" s="704"/>
      <c r="P60" s="715"/>
      <c r="Q60" s="623" t="str">
        <f t="shared" si="1"/>
        <v/>
      </c>
      <c r="R60" s="624" t="str">
        <f t="shared" si="2"/>
        <v/>
      </c>
      <c r="S60" s="621" t="str">
        <f t="shared" si="3"/>
        <v/>
      </c>
      <c r="T60" s="91" t="str">
        <f t="shared" si="4"/>
        <v/>
      </c>
      <c r="U60" s="113" t="str">
        <f t="shared" si="7"/>
        <v/>
      </c>
      <c r="V60" s="114" t="str">
        <f t="shared" si="7"/>
        <v/>
      </c>
      <c r="W60" s="106" t="b">
        <f t="shared" si="5"/>
        <v>0</v>
      </c>
      <c r="X60" s="103" t="b">
        <f t="shared" si="6"/>
        <v>0</v>
      </c>
      <c r="Y60" s="224">
        <f t="shared" si="8"/>
        <v>1</v>
      </c>
      <c r="Z60" s="112">
        <f>IF(AND(B60&lt;&gt;"",I60&gt;=an_initial-3),VLOOKUP(Y60,Coef!$E$2:$F$17,2,FALSE),IF(AB60=TRUE,0,Z59))</f>
        <v>0</v>
      </c>
      <c r="AA60" s="665">
        <f>IF(B60&lt;&gt;"",VLOOKUP(Y60,Coef!$E$2:$F$17,2,FALSE),AA59)</f>
        <v>0</v>
      </c>
      <c r="AB60" s="668" t="b">
        <f t="shared" si="9"/>
        <v>0</v>
      </c>
    </row>
    <row r="61" spans="1:28" s="193" customFormat="1" ht="16.5" thickBot="1" x14ac:dyDescent="0.25">
      <c r="A61" s="223"/>
      <c r="B61" s="764"/>
      <c r="C61" s="739"/>
      <c r="D61" s="692"/>
      <c r="E61" s="689"/>
      <c r="F61" s="730"/>
      <c r="G61" s="752"/>
      <c r="H61" s="724"/>
      <c r="I61" s="696"/>
      <c r="J61" s="708"/>
      <c r="K61" s="733"/>
      <c r="L61" s="743"/>
      <c r="M61" s="733"/>
      <c r="N61" s="743"/>
      <c r="O61" s="704"/>
      <c r="P61" s="715"/>
      <c r="Q61" s="623" t="str">
        <f t="shared" si="1"/>
        <v/>
      </c>
      <c r="R61" s="624" t="str">
        <f t="shared" si="2"/>
        <v/>
      </c>
      <c r="S61" s="621" t="str">
        <f t="shared" si="3"/>
        <v/>
      </c>
      <c r="T61" s="91" t="str">
        <f t="shared" si="4"/>
        <v/>
      </c>
      <c r="U61" s="113" t="str">
        <f t="shared" si="7"/>
        <v/>
      </c>
      <c r="V61" s="114" t="str">
        <f t="shared" si="7"/>
        <v/>
      </c>
      <c r="W61" s="106" t="b">
        <f t="shared" si="5"/>
        <v>0</v>
      </c>
      <c r="X61" s="103" t="b">
        <f t="shared" si="6"/>
        <v>0</v>
      </c>
      <c r="Y61" s="224">
        <f t="shared" si="8"/>
        <v>1</v>
      </c>
      <c r="Z61" s="112">
        <f>IF(AND(B61&lt;&gt;"",I61&gt;=an_initial-3),VLOOKUP(Y61,Coef!$E$2:$F$17,2,FALSE),IF(AB61=TRUE,0,Z60))</f>
        <v>0</v>
      </c>
      <c r="AA61" s="665">
        <f>IF(B61&lt;&gt;"",VLOOKUP(Y61,Coef!$E$2:$F$17,2,FALSE),AA60)</f>
        <v>0</v>
      </c>
      <c r="AB61" s="668" t="b">
        <f t="shared" si="9"/>
        <v>0</v>
      </c>
    </row>
    <row r="62" spans="1:28" s="193" customFormat="1" ht="16.5" thickBot="1" x14ac:dyDescent="0.25">
      <c r="A62" s="223"/>
      <c r="B62" s="764"/>
      <c r="C62" s="739"/>
      <c r="D62" s="692"/>
      <c r="E62" s="689"/>
      <c r="F62" s="730"/>
      <c r="G62" s="752"/>
      <c r="H62" s="724"/>
      <c r="I62" s="696"/>
      <c r="J62" s="708"/>
      <c r="K62" s="733"/>
      <c r="L62" s="743"/>
      <c r="M62" s="733"/>
      <c r="N62" s="743"/>
      <c r="O62" s="704"/>
      <c r="P62" s="715"/>
      <c r="Q62" s="623" t="str">
        <f t="shared" si="1"/>
        <v/>
      </c>
      <c r="R62" s="624" t="str">
        <f t="shared" si="2"/>
        <v/>
      </c>
      <c r="S62" s="621" t="str">
        <f t="shared" si="3"/>
        <v/>
      </c>
      <c r="T62" s="91" t="str">
        <f t="shared" si="4"/>
        <v/>
      </c>
      <c r="U62" s="113" t="str">
        <f t="shared" si="7"/>
        <v/>
      </c>
      <c r="V62" s="114" t="str">
        <f t="shared" si="7"/>
        <v/>
      </c>
      <c r="W62" s="106" t="b">
        <f t="shared" si="5"/>
        <v>0</v>
      </c>
      <c r="X62" s="103" t="b">
        <f t="shared" si="6"/>
        <v>0</v>
      </c>
      <c r="Y62" s="224">
        <f t="shared" si="8"/>
        <v>1</v>
      </c>
      <c r="Z62" s="112">
        <f>IF(AND(B62&lt;&gt;"",I62&gt;=an_initial-3),VLOOKUP(Y62,Coef!$E$2:$F$17,2,FALSE),IF(AB62=TRUE,0,Z61))</f>
        <v>0</v>
      </c>
      <c r="AA62" s="665">
        <f>IF(B62&lt;&gt;"",VLOOKUP(Y62,Coef!$E$2:$F$17,2,FALSE),AA61)</f>
        <v>0</v>
      </c>
      <c r="AB62" s="668" t="b">
        <f t="shared" si="9"/>
        <v>0</v>
      </c>
    </row>
    <row r="63" spans="1:28" s="193" customFormat="1" ht="16.5" thickBot="1" x14ac:dyDescent="0.25">
      <c r="A63" s="223"/>
      <c r="B63" s="764"/>
      <c r="C63" s="739"/>
      <c r="D63" s="692"/>
      <c r="E63" s="689"/>
      <c r="F63" s="730"/>
      <c r="G63" s="752"/>
      <c r="H63" s="724"/>
      <c r="I63" s="696"/>
      <c r="J63" s="708"/>
      <c r="K63" s="733"/>
      <c r="L63" s="743"/>
      <c r="M63" s="733"/>
      <c r="N63" s="743"/>
      <c r="O63" s="704"/>
      <c r="P63" s="715"/>
      <c r="Q63" s="623" t="str">
        <f t="shared" si="1"/>
        <v/>
      </c>
      <c r="R63" s="624" t="str">
        <f t="shared" si="2"/>
        <v/>
      </c>
      <c r="S63" s="621" t="str">
        <f t="shared" si="3"/>
        <v/>
      </c>
      <c r="T63" s="91" t="str">
        <f t="shared" si="4"/>
        <v/>
      </c>
      <c r="U63" s="113" t="str">
        <f t="shared" si="7"/>
        <v/>
      </c>
      <c r="V63" s="114" t="str">
        <f t="shared" si="7"/>
        <v/>
      </c>
      <c r="W63" s="106" t="b">
        <f t="shared" si="5"/>
        <v>0</v>
      </c>
      <c r="X63" s="103" t="b">
        <f t="shared" si="6"/>
        <v>0</v>
      </c>
      <c r="Y63" s="224">
        <f t="shared" si="8"/>
        <v>1</v>
      </c>
      <c r="Z63" s="112">
        <f>IF(AND(B63&lt;&gt;"",I63&gt;=an_initial-3),VLOOKUP(Y63,Coef!$E$2:$F$17,2,FALSE),IF(AB63=TRUE,0,Z62))</f>
        <v>0</v>
      </c>
      <c r="AA63" s="665">
        <f>IF(B63&lt;&gt;"",VLOOKUP(Y63,Coef!$E$2:$F$17,2,FALSE),AA62)</f>
        <v>0</v>
      </c>
      <c r="AB63" s="668" t="b">
        <f t="shared" si="9"/>
        <v>0</v>
      </c>
    </row>
    <row r="64" spans="1:28" s="193" customFormat="1" ht="16.5" thickBot="1" x14ac:dyDescent="0.25">
      <c r="A64" s="223"/>
      <c r="B64" s="764"/>
      <c r="C64" s="739"/>
      <c r="D64" s="692"/>
      <c r="E64" s="689"/>
      <c r="F64" s="730"/>
      <c r="G64" s="752"/>
      <c r="H64" s="724"/>
      <c r="I64" s="696"/>
      <c r="J64" s="708"/>
      <c r="K64" s="733"/>
      <c r="L64" s="743"/>
      <c r="M64" s="733"/>
      <c r="N64" s="743"/>
      <c r="O64" s="704"/>
      <c r="P64" s="715"/>
      <c r="Q64" s="623" t="str">
        <f t="shared" si="1"/>
        <v/>
      </c>
      <c r="R64" s="624" t="str">
        <f t="shared" si="2"/>
        <v/>
      </c>
      <c r="S64" s="621" t="str">
        <f t="shared" si="3"/>
        <v/>
      </c>
      <c r="T64" s="91" t="str">
        <f t="shared" si="4"/>
        <v/>
      </c>
      <c r="U64" s="113" t="str">
        <f t="shared" si="7"/>
        <v/>
      </c>
      <c r="V64" s="114" t="str">
        <f t="shared" si="7"/>
        <v/>
      </c>
      <c r="W64" s="106" t="b">
        <f t="shared" si="5"/>
        <v>0</v>
      </c>
      <c r="X64" s="103" t="b">
        <f t="shared" si="6"/>
        <v>0</v>
      </c>
      <c r="Y64" s="224">
        <f t="shared" si="8"/>
        <v>1</v>
      </c>
      <c r="Z64" s="112">
        <f>IF(AND(B64&lt;&gt;"",I64&gt;=an_initial-3),VLOOKUP(Y64,Coef!$E$2:$F$17,2,FALSE),IF(AB64=TRUE,0,Z63))</f>
        <v>0</v>
      </c>
      <c r="AA64" s="665">
        <f>IF(B64&lt;&gt;"",VLOOKUP(Y64,Coef!$E$2:$F$17,2,FALSE),AA63)</f>
        <v>0</v>
      </c>
      <c r="AB64" s="668" t="b">
        <f t="shared" si="9"/>
        <v>0</v>
      </c>
    </row>
    <row r="65" spans="1:28" s="193" customFormat="1" ht="16.5" thickBot="1" x14ac:dyDescent="0.25">
      <c r="A65" s="223"/>
      <c r="B65" s="764"/>
      <c r="C65" s="739"/>
      <c r="D65" s="692"/>
      <c r="E65" s="689"/>
      <c r="F65" s="730"/>
      <c r="G65" s="752"/>
      <c r="H65" s="724"/>
      <c r="I65" s="696"/>
      <c r="J65" s="708"/>
      <c r="K65" s="733"/>
      <c r="L65" s="743"/>
      <c r="M65" s="733"/>
      <c r="N65" s="743"/>
      <c r="O65" s="704"/>
      <c r="P65" s="715"/>
      <c r="Q65" s="623" t="str">
        <f t="shared" si="1"/>
        <v/>
      </c>
      <c r="R65" s="624" t="str">
        <f t="shared" si="2"/>
        <v/>
      </c>
      <c r="S65" s="621" t="str">
        <f t="shared" si="3"/>
        <v/>
      </c>
      <c r="T65" s="91" t="str">
        <f t="shared" si="4"/>
        <v/>
      </c>
      <c r="U65" s="113" t="str">
        <f t="shared" si="7"/>
        <v/>
      </c>
      <c r="V65" s="114" t="str">
        <f t="shared" si="7"/>
        <v/>
      </c>
      <c r="W65" s="106" t="b">
        <f t="shared" si="5"/>
        <v>0</v>
      </c>
      <c r="X65" s="103" t="b">
        <f t="shared" si="6"/>
        <v>0</v>
      </c>
      <c r="Y65" s="224">
        <f t="shared" si="8"/>
        <v>1</v>
      </c>
      <c r="Z65" s="112">
        <f>IF(AND(B65&lt;&gt;"",I65&gt;=an_initial-3),VLOOKUP(Y65,Coef!$E$2:$F$17,2,FALSE),IF(AB65=TRUE,0,Z64))</f>
        <v>0</v>
      </c>
      <c r="AA65" s="665">
        <f>IF(B65&lt;&gt;"",VLOOKUP(Y65,Coef!$E$2:$F$17,2,FALSE),AA64)</f>
        <v>0</v>
      </c>
      <c r="AB65" s="668" t="b">
        <f t="shared" si="9"/>
        <v>0</v>
      </c>
    </row>
    <row r="66" spans="1:28" s="193" customFormat="1" ht="16.5" thickBot="1" x14ac:dyDescent="0.25">
      <c r="A66" s="223"/>
      <c r="B66" s="764"/>
      <c r="C66" s="739"/>
      <c r="D66" s="692"/>
      <c r="E66" s="689"/>
      <c r="F66" s="730"/>
      <c r="G66" s="752"/>
      <c r="H66" s="724"/>
      <c r="I66" s="696"/>
      <c r="J66" s="708"/>
      <c r="K66" s="733"/>
      <c r="L66" s="743"/>
      <c r="M66" s="733"/>
      <c r="N66" s="743"/>
      <c r="O66" s="704"/>
      <c r="P66" s="715"/>
      <c r="Q66" s="623" t="str">
        <f t="shared" si="1"/>
        <v/>
      </c>
      <c r="R66" s="624" t="str">
        <f t="shared" si="2"/>
        <v/>
      </c>
      <c r="S66" s="621" t="str">
        <f t="shared" si="3"/>
        <v/>
      </c>
      <c r="T66" s="91" t="str">
        <f t="shared" si="4"/>
        <v/>
      </c>
      <c r="U66" s="113" t="str">
        <f t="shared" si="7"/>
        <v/>
      </c>
      <c r="V66" s="114" t="str">
        <f t="shared" si="7"/>
        <v/>
      </c>
      <c r="W66" s="106" t="b">
        <f t="shared" si="5"/>
        <v>0</v>
      </c>
      <c r="X66" s="103" t="b">
        <f t="shared" si="6"/>
        <v>0</v>
      </c>
      <c r="Y66" s="224">
        <f t="shared" si="8"/>
        <v>1</v>
      </c>
      <c r="Z66" s="112">
        <f>IF(AND(B66&lt;&gt;"",I66&gt;=an_initial-3),VLOOKUP(Y66,Coef!$E$2:$F$17,2,FALSE),IF(AB66=TRUE,0,Z65))</f>
        <v>0</v>
      </c>
      <c r="AA66" s="665">
        <f>IF(B66&lt;&gt;"",VLOOKUP(Y66,Coef!$E$2:$F$17,2,FALSE),AA65)</f>
        <v>0</v>
      </c>
      <c r="AB66" s="668" t="b">
        <f t="shared" si="9"/>
        <v>0</v>
      </c>
    </row>
    <row r="67" spans="1:28" s="193" customFormat="1" ht="16.5" thickBot="1" x14ac:dyDescent="0.25">
      <c r="A67" s="223"/>
      <c r="B67" s="764"/>
      <c r="C67" s="739"/>
      <c r="D67" s="692"/>
      <c r="E67" s="689"/>
      <c r="F67" s="730"/>
      <c r="G67" s="752"/>
      <c r="H67" s="724"/>
      <c r="I67" s="696"/>
      <c r="J67" s="708"/>
      <c r="K67" s="733"/>
      <c r="L67" s="743"/>
      <c r="M67" s="733"/>
      <c r="N67" s="743"/>
      <c r="O67" s="704"/>
      <c r="P67" s="715"/>
      <c r="Q67" s="623" t="str">
        <f t="shared" si="1"/>
        <v/>
      </c>
      <c r="R67" s="624" t="str">
        <f t="shared" si="2"/>
        <v/>
      </c>
      <c r="S67" s="621" t="str">
        <f t="shared" si="3"/>
        <v/>
      </c>
      <c r="T67" s="91" t="str">
        <f t="shared" si="4"/>
        <v/>
      </c>
      <c r="U67" s="113" t="str">
        <f t="shared" si="7"/>
        <v/>
      </c>
      <c r="V67" s="114" t="str">
        <f t="shared" si="7"/>
        <v/>
      </c>
      <c r="W67" s="106" t="b">
        <f t="shared" si="5"/>
        <v>0</v>
      </c>
      <c r="X67" s="103" t="b">
        <f t="shared" si="6"/>
        <v>0</v>
      </c>
      <c r="Y67" s="224">
        <f t="shared" si="8"/>
        <v>1</v>
      </c>
      <c r="Z67" s="112">
        <f>IF(AND(B67&lt;&gt;"",I67&gt;=an_initial-3),VLOOKUP(Y67,Coef!$E$2:$F$17,2,FALSE),IF(AB67=TRUE,0,Z66))</f>
        <v>0</v>
      </c>
      <c r="AA67" s="665">
        <f>IF(B67&lt;&gt;"",VLOOKUP(Y67,Coef!$E$2:$F$17,2,FALSE),AA66)</f>
        <v>0</v>
      </c>
      <c r="AB67" s="668" t="b">
        <f t="shared" si="9"/>
        <v>0</v>
      </c>
    </row>
    <row r="68" spans="1:28" s="193" customFormat="1" ht="16.5" thickBot="1" x14ac:dyDescent="0.25">
      <c r="A68" s="223"/>
      <c r="B68" s="764"/>
      <c r="C68" s="739"/>
      <c r="D68" s="692"/>
      <c r="E68" s="689"/>
      <c r="F68" s="730"/>
      <c r="G68" s="752"/>
      <c r="H68" s="724"/>
      <c r="I68" s="696"/>
      <c r="J68" s="708"/>
      <c r="K68" s="733"/>
      <c r="L68" s="743"/>
      <c r="M68" s="733"/>
      <c r="N68" s="743"/>
      <c r="O68" s="704"/>
      <c r="P68" s="715"/>
      <c r="Q68" s="623" t="str">
        <f t="shared" si="1"/>
        <v/>
      </c>
      <c r="R68" s="624" t="str">
        <f t="shared" si="2"/>
        <v/>
      </c>
      <c r="S68" s="621" t="str">
        <f t="shared" si="3"/>
        <v/>
      </c>
      <c r="T68" s="91" t="str">
        <f t="shared" si="4"/>
        <v/>
      </c>
      <c r="U68" s="113" t="str">
        <f t="shared" si="7"/>
        <v/>
      </c>
      <c r="V68" s="114" t="str">
        <f t="shared" si="7"/>
        <v/>
      </c>
      <c r="W68" s="106" t="b">
        <f t="shared" si="5"/>
        <v>0</v>
      </c>
      <c r="X68" s="103" t="b">
        <f t="shared" si="6"/>
        <v>0</v>
      </c>
      <c r="Y68" s="224">
        <f t="shared" si="8"/>
        <v>1</v>
      </c>
      <c r="Z68" s="112">
        <f>IF(AND(B68&lt;&gt;"",I68&gt;=an_initial-3),VLOOKUP(Y68,Coef!$E$2:$F$17,2,FALSE),IF(AB68=TRUE,0,Z67))</f>
        <v>0</v>
      </c>
      <c r="AA68" s="665">
        <f>IF(B68&lt;&gt;"",VLOOKUP(Y68,Coef!$E$2:$F$17,2,FALSE),AA67)</f>
        <v>0</v>
      </c>
      <c r="AB68" s="668" t="b">
        <f t="shared" si="9"/>
        <v>0</v>
      </c>
    </row>
    <row r="69" spans="1:28" s="193" customFormat="1" ht="16.5" thickBot="1" x14ac:dyDescent="0.25">
      <c r="A69" s="223"/>
      <c r="B69" s="764"/>
      <c r="C69" s="739"/>
      <c r="D69" s="692"/>
      <c r="E69" s="689"/>
      <c r="F69" s="730"/>
      <c r="G69" s="752"/>
      <c r="H69" s="724"/>
      <c r="I69" s="696"/>
      <c r="J69" s="708"/>
      <c r="K69" s="733"/>
      <c r="L69" s="743"/>
      <c r="M69" s="733"/>
      <c r="N69" s="743"/>
      <c r="O69" s="704"/>
      <c r="P69" s="715"/>
      <c r="Q69" s="623" t="str">
        <f t="shared" si="1"/>
        <v/>
      </c>
      <c r="R69" s="624" t="str">
        <f t="shared" si="2"/>
        <v/>
      </c>
      <c r="S69" s="621" t="str">
        <f t="shared" si="3"/>
        <v/>
      </c>
      <c r="T69" s="91" t="str">
        <f t="shared" si="4"/>
        <v/>
      </c>
      <c r="U69" s="113" t="str">
        <f t="shared" si="7"/>
        <v/>
      </c>
      <c r="V69" s="114" t="str">
        <f t="shared" si="7"/>
        <v/>
      </c>
      <c r="W69" s="106" t="b">
        <f t="shared" si="5"/>
        <v>0</v>
      </c>
      <c r="X69" s="103" t="b">
        <f t="shared" si="6"/>
        <v>0</v>
      </c>
      <c r="Y69" s="224">
        <f t="shared" si="8"/>
        <v>1</v>
      </c>
      <c r="Z69" s="112">
        <f>IF(AND(B69&lt;&gt;"",I69&gt;=an_initial-3),VLOOKUP(Y69,Coef!$E$2:$F$17,2,FALSE),IF(AB69=TRUE,0,Z68))</f>
        <v>0</v>
      </c>
      <c r="AA69" s="665">
        <f>IF(B69&lt;&gt;"",VLOOKUP(Y69,Coef!$E$2:$F$17,2,FALSE),AA68)</f>
        <v>0</v>
      </c>
      <c r="AB69" s="668" t="b">
        <f t="shared" si="9"/>
        <v>0</v>
      </c>
    </row>
    <row r="70" spans="1:28" s="193" customFormat="1" ht="16.5" thickBot="1" x14ac:dyDescent="0.25">
      <c r="A70" s="223"/>
      <c r="B70" s="764"/>
      <c r="C70" s="739"/>
      <c r="D70" s="692"/>
      <c r="E70" s="689"/>
      <c r="F70" s="730"/>
      <c r="G70" s="752"/>
      <c r="H70" s="724"/>
      <c r="I70" s="696"/>
      <c r="J70" s="708"/>
      <c r="K70" s="733"/>
      <c r="L70" s="743"/>
      <c r="M70" s="733"/>
      <c r="N70" s="743"/>
      <c r="O70" s="704"/>
      <c r="P70" s="715"/>
      <c r="Q70" s="623" t="str">
        <f t="shared" si="1"/>
        <v/>
      </c>
      <c r="R70" s="624" t="str">
        <f t="shared" si="2"/>
        <v/>
      </c>
      <c r="S70" s="621" t="str">
        <f t="shared" si="3"/>
        <v/>
      </c>
      <c r="T70" s="91" t="str">
        <f t="shared" si="4"/>
        <v/>
      </c>
      <c r="U70" s="113" t="str">
        <f t="shared" si="7"/>
        <v/>
      </c>
      <c r="V70" s="114" t="str">
        <f t="shared" si="7"/>
        <v/>
      </c>
      <c r="W70" s="106" t="b">
        <f t="shared" si="5"/>
        <v>0</v>
      </c>
      <c r="X70" s="103" t="b">
        <f t="shared" si="6"/>
        <v>0</v>
      </c>
      <c r="Y70" s="224">
        <f t="shared" si="8"/>
        <v>1</v>
      </c>
      <c r="Z70" s="112">
        <f>IF(AND(B70&lt;&gt;"",I70&gt;=an_initial-3),VLOOKUP(Y70,Coef!$E$2:$F$17,2,FALSE),IF(AB70=TRUE,0,Z69))</f>
        <v>0</v>
      </c>
      <c r="AA70" s="665">
        <f>IF(B70&lt;&gt;"",VLOOKUP(Y70,Coef!$E$2:$F$17,2,FALSE),AA69)</f>
        <v>0</v>
      </c>
      <c r="AB70" s="668" t="b">
        <f t="shared" si="9"/>
        <v>0</v>
      </c>
    </row>
    <row r="71" spans="1:28" s="193" customFormat="1" ht="16.5" thickBot="1" x14ac:dyDescent="0.25">
      <c r="A71" s="223"/>
      <c r="B71" s="764"/>
      <c r="C71" s="739"/>
      <c r="D71" s="692"/>
      <c r="E71" s="689"/>
      <c r="F71" s="730"/>
      <c r="G71" s="752"/>
      <c r="H71" s="724"/>
      <c r="I71" s="696"/>
      <c r="J71" s="708"/>
      <c r="K71" s="733"/>
      <c r="L71" s="743"/>
      <c r="M71" s="733"/>
      <c r="N71" s="743"/>
      <c r="O71" s="704"/>
      <c r="P71" s="715"/>
      <c r="Q71" s="623" t="str">
        <f t="shared" si="1"/>
        <v/>
      </c>
      <c r="R71" s="624" t="str">
        <f t="shared" si="2"/>
        <v/>
      </c>
      <c r="S71" s="621" t="str">
        <f t="shared" si="3"/>
        <v/>
      </c>
      <c r="T71" s="91" t="str">
        <f t="shared" si="4"/>
        <v/>
      </c>
      <c r="U71" s="113" t="str">
        <f t="shared" si="7"/>
        <v/>
      </c>
      <c r="V71" s="114" t="str">
        <f t="shared" si="7"/>
        <v/>
      </c>
      <c r="W71" s="106" t="b">
        <f t="shared" si="5"/>
        <v>0</v>
      </c>
      <c r="X71" s="103" t="b">
        <f t="shared" si="6"/>
        <v>0</v>
      </c>
      <c r="Y71" s="224">
        <f t="shared" si="8"/>
        <v>1</v>
      </c>
      <c r="Z71" s="112">
        <f>IF(AND(B71&lt;&gt;"",I71&gt;=an_initial-3),VLOOKUP(Y71,Coef!$E$2:$F$17,2,FALSE),IF(AB71=TRUE,0,Z70))</f>
        <v>0</v>
      </c>
      <c r="AA71" s="665">
        <f>IF(B71&lt;&gt;"",VLOOKUP(Y71,Coef!$E$2:$F$17,2,FALSE),AA70)</f>
        <v>0</v>
      </c>
      <c r="AB71" s="668" t="b">
        <f t="shared" si="9"/>
        <v>0</v>
      </c>
    </row>
    <row r="72" spans="1:28" s="193" customFormat="1" ht="16.5" thickBot="1" x14ac:dyDescent="0.25">
      <c r="A72" s="223"/>
      <c r="B72" s="764"/>
      <c r="C72" s="739"/>
      <c r="D72" s="692"/>
      <c r="E72" s="689"/>
      <c r="F72" s="730"/>
      <c r="G72" s="752"/>
      <c r="H72" s="724"/>
      <c r="I72" s="696"/>
      <c r="J72" s="708"/>
      <c r="K72" s="733"/>
      <c r="L72" s="743"/>
      <c r="M72" s="733"/>
      <c r="N72" s="743"/>
      <c r="O72" s="704"/>
      <c r="P72" s="715"/>
      <c r="Q72" s="623" t="str">
        <f t="shared" si="1"/>
        <v/>
      </c>
      <c r="R72" s="624" t="str">
        <f t="shared" si="2"/>
        <v/>
      </c>
      <c r="S72" s="621" t="str">
        <f t="shared" si="3"/>
        <v/>
      </c>
      <c r="T72" s="91" t="str">
        <f t="shared" si="4"/>
        <v/>
      </c>
      <c r="U72" s="113" t="str">
        <f t="shared" si="7"/>
        <v/>
      </c>
      <c r="V72" s="114" t="str">
        <f t="shared" si="7"/>
        <v/>
      </c>
      <c r="W72" s="106" t="b">
        <f t="shared" si="5"/>
        <v>0</v>
      </c>
      <c r="X72" s="103" t="b">
        <f t="shared" si="6"/>
        <v>0</v>
      </c>
      <c r="Y72" s="224">
        <f t="shared" si="8"/>
        <v>1</v>
      </c>
      <c r="Z72" s="112">
        <f>IF(AND(B72&lt;&gt;"",I72&gt;=an_initial-3),VLOOKUP(Y72,Coef!$E$2:$F$17,2,FALSE),IF(AB72=TRUE,0,Z71))</f>
        <v>0</v>
      </c>
      <c r="AA72" s="665">
        <f>IF(B72&lt;&gt;"",VLOOKUP(Y72,Coef!$E$2:$F$17,2,FALSE),AA71)</f>
        <v>0</v>
      </c>
      <c r="AB72" s="668" t="b">
        <f t="shared" si="9"/>
        <v>0</v>
      </c>
    </row>
    <row r="73" spans="1:28" s="193" customFormat="1" ht="16.5" thickBot="1" x14ac:dyDescent="0.25">
      <c r="A73" s="223"/>
      <c r="B73" s="764"/>
      <c r="C73" s="739"/>
      <c r="D73" s="692"/>
      <c r="E73" s="689"/>
      <c r="F73" s="730"/>
      <c r="G73" s="752"/>
      <c r="H73" s="724"/>
      <c r="I73" s="696"/>
      <c r="J73" s="708"/>
      <c r="K73" s="733"/>
      <c r="L73" s="743"/>
      <c r="M73" s="733"/>
      <c r="N73" s="743"/>
      <c r="O73" s="704"/>
      <c r="P73" s="715"/>
      <c r="Q73" s="623" t="str">
        <f t="shared" si="1"/>
        <v/>
      </c>
      <c r="R73" s="624" t="str">
        <f t="shared" si="2"/>
        <v/>
      </c>
      <c r="S73" s="621" t="str">
        <f t="shared" si="3"/>
        <v/>
      </c>
      <c r="T73" s="91" t="str">
        <f t="shared" si="4"/>
        <v/>
      </c>
      <c r="U73" s="113" t="str">
        <f t="shared" si="7"/>
        <v/>
      </c>
      <c r="V73" s="114" t="str">
        <f t="shared" si="7"/>
        <v/>
      </c>
      <c r="W73" s="106" t="b">
        <f t="shared" si="5"/>
        <v>0</v>
      </c>
      <c r="X73" s="103" t="b">
        <f t="shared" si="6"/>
        <v>0</v>
      </c>
      <c r="Y73" s="224">
        <f t="shared" si="8"/>
        <v>1</v>
      </c>
      <c r="Z73" s="112">
        <f>IF(AND(B73&lt;&gt;"",I73&gt;=an_initial-3),VLOOKUP(Y73,Coef!$E$2:$F$17,2,FALSE),IF(AB73=TRUE,0,Z72))</f>
        <v>0</v>
      </c>
      <c r="AA73" s="665">
        <f>IF(B73&lt;&gt;"",VLOOKUP(Y73,Coef!$E$2:$F$17,2,FALSE),AA72)</f>
        <v>0</v>
      </c>
      <c r="AB73" s="668" t="b">
        <f t="shared" si="9"/>
        <v>0</v>
      </c>
    </row>
    <row r="74" spans="1:28" s="193" customFormat="1" ht="16.5" thickBot="1" x14ac:dyDescent="0.25">
      <c r="A74" s="223"/>
      <c r="B74" s="764"/>
      <c r="C74" s="739"/>
      <c r="D74" s="692"/>
      <c r="E74" s="689"/>
      <c r="F74" s="730"/>
      <c r="G74" s="752"/>
      <c r="H74" s="724"/>
      <c r="I74" s="696"/>
      <c r="J74" s="708"/>
      <c r="K74" s="733"/>
      <c r="L74" s="743"/>
      <c r="M74" s="733"/>
      <c r="N74" s="743"/>
      <c r="O74" s="704"/>
      <c r="P74" s="715"/>
      <c r="Q74" s="623" t="str">
        <f t="shared" si="1"/>
        <v/>
      </c>
      <c r="R74" s="624" t="str">
        <f t="shared" si="2"/>
        <v/>
      </c>
      <c r="S74" s="621" t="str">
        <f t="shared" si="3"/>
        <v/>
      </c>
      <c r="T74" s="91" t="str">
        <f t="shared" si="4"/>
        <v/>
      </c>
      <c r="U74" s="113" t="str">
        <f t="shared" si="7"/>
        <v/>
      </c>
      <c r="V74" s="114" t="str">
        <f t="shared" si="7"/>
        <v/>
      </c>
      <c r="W74" s="106" t="b">
        <f t="shared" si="5"/>
        <v>0</v>
      </c>
      <c r="X74" s="103" t="b">
        <f t="shared" si="6"/>
        <v>0</v>
      </c>
      <c r="Y74" s="224">
        <f t="shared" si="8"/>
        <v>1</v>
      </c>
      <c r="Z74" s="112">
        <f>IF(AND(B74&lt;&gt;"",I74&gt;=an_initial-3),VLOOKUP(Y74,Coef!$E$2:$F$17,2,FALSE),IF(AB74=TRUE,0,Z73))</f>
        <v>0</v>
      </c>
      <c r="AA74" s="665">
        <f>IF(B74&lt;&gt;"",VLOOKUP(Y74,Coef!$E$2:$F$17,2,FALSE),AA73)</f>
        <v>0</v>
      </c>
      <c r="AB74" s="668" t="b">
        <f t="shared" si="9"/>
        <v>0</v>
      </c>
    </row>
    <row r="75" spans="1:28" s="193" customFormat="1" ht="16.5" thickBot="1" x14ac:dyDescent="0.25">
      <c r="A75" s="223"/>
      <c r="B75" s="764"/>
      <c r="C75" s="739"/>
      <c r="D75" s="692"/>
      <c r="E75" s="689"/>
      <c r="F75" s="730"/>
      <c r="G75" s="752"/>
      <c r="H75" s="724"/>
      <c r="I75" s="696"/>
      <c r="J75" s="708"/>
      <c r="K75" s="733"/>
      <c r="L75" s="743"/>
      <c r="M75" s="733"/>
      <c r="N75" s="743"/>
      <c r="O75" s="704"/>
      <c r="P75" s="715"/>
      <c r="Q75" s="623" t="str">
        <f t="shared" si="1"/>
        <v/>
      </c>
      <c r="R75" s="624" t="str">
        <f t="shared" si="2"/>
        <v/>
      </c>
      <c r="S75" s="621" t="str">
        <f t="shared" si="3"/>
        <v/>
      </c>
      <c r="T75" s="91" t="str">
        <f t="shared" si="4"/>
        <v/>
      </c>
      <c r="U75" s="113" t="str">
        <f t="shared" si="7"/>
        <v/>
      </c>
      <c r="V75" s="114" t="str">
        <f t="shared" si="7"/>
        <v/>
      </c>
      <c r="W75" s="106" t="b">
        <f t="shared" si="5"/>
        <v>0</v>
      </c>
      <c r="X75" s="103" t="b">
        <f t="shared" si="6"/>
        <v>0</v>
      </c>
      <c r="Y75" s="224">
        <f t="shared" si="8"/>
        <v>1</v>
      </c>
      <c r="Z75" s="112">
        <f>IF(AND(B75&lt;&gt;"",I75&gt;=an_initial-3),VLOOKUP(Y75,Coef!$E$2:$F$17,2,FALSE),IF(AB75=TRUE,0,Z74))</f>
        <v>0</v>
      </c>
      <c r="AA75" s="665">
        <f>IF(B75&lt;&gt;"",VLOOKUP(Y75,Coef!$E$2:$F$17,2,FALSE),AA74)</f>
        <v>0</v>
      </c>
      <c r="AB75" s="668" t="b">
        <f t="shared" si="9"/>
        <v>0</v>
      </c>
    </row>
    <row r="76" spans="1:28" s="193" customFormat="1" ht="16.5" thickBot="1" x14ac:dyDescent="0.25">
      <c r="A76" s="223"/>
      <c r="B76" s="764"/>
      <c r="C76" s="739"/>
      <c r="D76" s="692"/>
      <c r="E76" s="689"/>
      <c r="F76" s="730"/>
      <c r="G76" s="752"/>
      <c r="H76" s="724"/>
      <c r="I76" s="696"/>
      <c r="J76" s="708"/>
      <c r="K76" s="733"/>
      <c r="L76" s="743"/>
      <c r="M76" s="733"/>
      <c r="N76" s="743"/>
      <c r="O76" s="704"/>
      <c r="P76" s="715"/>
      <c r="Q76" s="623" t="str">
        <f t="shared" si="1"/>
        <v/>
      </c>
      <c r="R76" s="624" t="str">
        <f t="shared" si="2"/>
        <v/>
      </c>
      <c r="S76" s="621" t="str">
        <f t="shared" si="3"/>
        <v/>
      </c>
      <c r="T76" s="91" t="str">
        <f t="shared" si="4"/>
        <v/>
      </c>
      <c r="U76" s="113" t="str">
        <f t="shared" si="7"/>
        <v/>
      </c>
      <c r="V76" s="114" t="str">
        <f t="shared" si="7"/>
        <v/>
      </c>
      <c r="W76" s="106" t="b">
        <f t="shared" si="5"/>
        <v>0</v>
      </c>
      <c r="X76" s="103" t="b">
        <f t="shared" si="6"/>
        <v>0</v>
      </c>
      <c r="Y76" s="224">
        <f t="shared" si="8"/>
        <v>1</v>
      </c>
      <c r="Z76" s="112">
        <f>IF(AND(B76&lt;&gt;"",I76&gt;=an_initial-3),VLOOKUP(Y76,Coef!$E$2:$F$17,2,FALSE),IF(AB76=TRUE,0,Z75))</f>
        <v>0</v>
      </c>
      <c r="AA76" s="665">
        <f>IF(B76&lt;&gt;"",VLOOKUP(Y76,Coef!$E$2:$F$17,2,FALSE),AA75)</f>
        <v>0</v>
      </c>
      <c r="AB76" s="668" t="b">
        <f t="shared" si="9"/>
        <v>0</v>
      </c>
    </row>
    <row r="77" spans="1:28" s="193" customFormat="1" ht="16.5" thickBot="1" x14ac:dyDescent="0.25">
      <c r="A77" s="223"/>
      <c r="B77" s="764"/>
      <c r="C77" s="739"/>
      <c r="D77" s="692"/>
      <c r="E77" s="689"/>
      <c r="F77" s="730"/>
      <c r="G77" s="752"/>
      <c r="H77" s="724"/>
      <c r="I77" s="696"/>
      <c r="J77" s="708"/>
      <c r="K77" s="733"/>
      <c r="L77" s="743"/>
      <c r="M77" s="733"/>
      <c r="N77" s="743"/>
      <c r="O77" s="704"/>
      <c r="P77" s="715"/>
      <c r="Q77" s="623" t="str">
        <f t="shared" ref="Q77:Q140" si="10">IF(B77&lt;&gt;"","",IF(AND(C77&lt;&gt;"",E77&lt;&gt;"",H77&lt;&gt;"",G77&lt;&gt;"",J77&gt;=an_initial,J77&lt;=an_final,L77&lt;&gt;"",W77=FALSE,X77=FALSE),coef_citari*EDIT_B*Z76*(1+P77),""))</f>
        <v/>
      </c>
      <c r="R77" s="624" t="str">
        <f t="shared" ref="R77:R140" si="11">IF(B77&lt;&gt;"","",IF(AND(C77&lt;&gt;"",E77&lt;&gt;"",H77&lt;&gt;"",G77&lt;&gt;"",J77&lt;=an_final,L77&lt;&gt;"",N77&lt;&gt;"",W77=FALSE,X77=FALSE),coef_citari*EDIT_B*AA76*(1+P77),""))</f>
        <v/>
      </c>
      <c r="S77" s="621" t="str">
        <f t="shared" ref="S77:S140" si="12">IF(OR($B77="",$D77="",$F77="",$I77="",$I77&gt;an_final,$W77=FALSE),"",IF($I77&gt;=an_initial,1,""))</f>
        <v/>
      </c>
      <c r="T77" s="91" t="str">
        <f t="shared" ref="T77:T140" si="13">IF(OR($B77="",$D77="",$F77="",$I77="",$I77&gt;an_final,$W77=FALSE),"",1)</f>
        <v/>
      </c>
      <c r="U77" s="113" t="str">
        <f t="shared" si="7"/>
        <v/>
      </c>
      <c r="V77" s="114" t="str">
        <f t="shared" si="7"/>
        <v/>
      </c>
      <c r="W77" s="106" t="b">
        <f t="shared" ref="W77:W140" si="14">IF(nume_candidat="",FALSE,ISNUMBER(SEARCH(nume_candidat,$B77)))</f>
        <v>0</v>
      </c>
      <c r="X77" s="103" t="b">
        <f t="shared" ref="X77:X140" si="15">IF(nume_candidat="",FALSE,ISNUMBER(SEARCH(nume_candidat,$C77)))</f>
        <v>0</v>
      </c>
      <c r="Y77" s="224">
        <f t="shared" si="8"/>
        <v>1</v>
      </c>
      <c r="Z77" s="112">
        <f>IF(AND(B77&lt;&gt;"",I77&gt;=an_initial-3),VLOOKUP(Y77,Coef!$E$2:$F$17,2,FALSE),IF(AB77=TRUE,0,Z76))</f>
        <v>0</v>
      </c>
      <c r="AA77" s="665">
        <f>IF(B77&lt;&gt;"",VLOOKUP(Y77,Coef!$E$2:$F$17,2,FALSE),AA76)</f>
        <v>0</v>
      </c>
      <c r="AB77" s="668" t="b">
        <f t="shared" si="9"/>
        <v>0</v>
      </c>
    </row>
    <row r="78" spans="1:28" s="193" customFormat="1" ht="16.5" thickBot="1" x14ac:dyDescent="0.25">
      <c r="A78" s="223"/>
      <c r="B78" s="764"/>
      <c r="C78" s="739"/>
      <c r="D78" s="692"/>
      <c r="E78" s="689"/>
      <c r="F78" s="730"/>
      <c r="G78" s="752"/>
      <c r="H78" s="724"/>
      <c r="I78" s="696"/>
      <c r="J78" s="708"/>
      <c r="K78" s="733"/>
      <c r="L78" s="743"/>
      <c r="M78" s="733"/>
      <c r="N78" s="743"/>
      <c r="O78" s="704"/>
      <c r="P78" s="715"/>
      <c r="Q78" s="623" t="str">
        <f t="shared" si="10"/>
        <v/>
      </c>
      <c r="R78" s="624" t="str">
        <f t="shared" si="11"/>
        <v/>
      </c>
      <c r="S78" s="621" t="str">
        <f t="shared" si="12"/>
        <v/>
      </c>
      <c r="T78" s="91" t="str">
        <f t="shared" si="13"/>
        <v/>
      </c>
      <c r="U78" s="113" t="str">
        <f t="shared" ref="U78:V141" si="16">IF(Q78="","",1)</f>
        <v/>
      </c>
      <c r="V78" s="114" t="str">
        <f t="shared" si="16"/>
        <v/>
      </c>
      <c r="W78" s="106" t="b">
        <f t="shared" si="14"/>
        <v>0</v>
      </c>
      <c r="X78" s="103" t="b">
        <f t="shared" si="15"/>
        <v>0</v>
      </c>
      <c r="Y78" s="224">
        <f t="shared" ref="Y78:Y141" si="17">LEN(B78)-LEN(SUBSTITUTE(B78,",",""))+1</f>
        <v>1</v>
      </c>
      <c r="Z78" s="112">
        <f>IF(AND(B78&lt;&gt;"",I78&gt;=an_initial-3),VLOOKUP(Y78,Coef!$E$2:$F$17,2,FALSE),IF(AB78=TRUE,0,Z77))</f>
        <v>0</v>
      </c>
      <c r="AA78" s="665">
        <f>IF(B78&lt;&gt;"",VLOOKUP(Y78,Coef!$E$2:$F$17,2,FALSE),AA77)</f>
        <v>0</v>
      </c>
      <c r="AB78" s="668" t="b">
        <f t="shared" ref="AB78:AB141" si="18">IF(B78="",FALSE,TRUE)</f>
        <v>0</v>
      </c>
    </row>
    <row r="79" spans="1:28" s="193" customFormat="1" ht="16.5" thickBot="1" x14ac:dyDescent="0.25">
      <c r="A79" s="223"/>
      <c r="B79" s="764"/>
      <c r="C79" s="739"/>
      <c r="D79" s="692"/>
      <c r="E79" s="689"/>
      <c r="F79" s="730"/>
      <c r="G79" s="752"/>
      <c r="H79" s="724"/>
      <c r="I79" s="696"/>
      <c r="J79" s="708"/>
      <c r="K79" s="733"/>
      <c r="L79" s="743"/>
      <c r="M79" s="733"/>
      <c r="N79" s="743"/>
      <c r="O79" s="704"/>
      <c r="P79" s="715"/>
      <c r="Q79" s="623" t="str">
        <f t="shared" si="10"/>
        <v/>
      </c>
      <c r="R79" s="624" t="str">
        <f t="shared" si="11"/>
        <v/>
      </c>
      <c r="S79" s="621" t="str">
        <f t="shared" si="12"/>
        <v/>
      </c>
      <c r="T79" s="91" t="str">
        <f t="shared" si="13"/>
        <v/>
      </c>
      <c r="U79" s="113" t="str">
        <f t="shared" si="16"/>
        <v/>
      </c>
      <c r="V79" s="114" t="str">
        <f t="shared" si="16"/>
        <v/>
      </c>
      <c r="W79" s="106" t="b">
        <f t="shared" si="14"/>
        <v>0</v>
      </c>
      <c r="X79" s="103" t="b">
        <f t="shared" si="15"/>
        <v>0</v>
      </c>
      <c r="Y79" s="224">
        <f t="shared" si="17"/>
        <v>1</v>
      </c>
      <c r="Z79" s="112">
        <f>IF(AND(B79&lt;&gt;"",I79&gt;=an_initial-3),VLOOKUP(Y79,Coef!$E$2:$F$17,2,FALSE),IF(AB79=TRUE,0,Z78))</f>
        <v>0</v>
      </c>
      <c r="AA79" s="665">
        <f>IF(B79&lt;&gt;"",VLOOKUP(Y79,Coef!$E$2:$F$17,2,FALSE),AA78)</f>
        <v>0</v>
      </c>
      <c r="AB79" s="668" t="b">
        <f t="shared" si="18"/>
        <v>0</v>
      </c>
    </row>
    <row r="80" spans="1:28" s="193" customFormat="1" ht="16.5" thickBot="1" x14ac:dyDescent="0.25">
      <c r="A80" s="223"/>
      <c r="B80" s="764"/>
      <c r="C80" s="739"/>
      <c r="D80" s="692"/>
      <c r="E80" s="689"/>
      <c r="F80" s="730"/>
      <c r="G80" s="752"/>
      <c r="H80" s="724"/>
      <c r="I80" s="696"/>
      <c r="J80" s="708"/>
      <c r="K80" s="733"/>
      <c r="L80" s="743"/>
      <c r="M80" s="733"/>
      <c r="N80" s="743"/>
      <c r="O80" s="704"/>
      <c r="P80" s="715"/>
      <c r="Q80" s="623" t="str">
        <f t="shared" si="10"/>
        <v/>
      </c>
      <c r="R80" s="624" t="str">
        <f t="shared" si="11"/>
        <v/>
      </c>
      <c r="S80" s="621" t="str">
        <f t="shared" si="12"/>
        <v/>
      </c>
      <c r="T80" s="91" t="str">
        <f t="shared" si="13"/>
        <v/>
      </c>
      <c r="U80" s="113" t="str">
        <f t="shared" si="16"/>
        <v/>
      </c>
      <c r="V80" s="114" t="str">
        <f t="shared" si="16"/>
        <v/>
      </c>
      <c r="W80" s="106" t="b">
        <f t="shared" si="14"/>
        <v>0</v>
      </c>
      <c r="X80" s="103" t="b">
        <f t="shared" si="15"/>
        <v>0</v>
      </c>
      <c r="Y80" s="224">
        <f t="shared" si="17"/>
        <v>1</v>
      </c>
      <c r="Z80" s="112">
        <f>IF(AND(B80&lt;&gt;"",I80&gt;=an_initial-3),VLOOKUP(Y80,Coef!$E$2:$F$17,2,FALSE),IF(AB80=TRUE,0,Z79))</f>
        <v>0</v>
      </c>
      <c r="AA80" s="665">
        <f>IF(B80&lt;&gt;"",VLOOKUP(Y80,Coef!$E$2:$F$17,2,FALSE),AA79)</f>
        <v>0</v>
      </c>
      <c r="AB80" s="668" t="b">
        <f t="shared" si="18"/>
        <v>0</v>
      </c>
    </row>
    <row r="81" spans="1:28" s="193" customFormat="1" ht="16.5" thickBot="1" x14ac:dyDescent="0.25">
      <c r="A81" s="223"/>
      <c r="B81" s="764"/>
      <c r="C81" s="739"/>
      <c r="D81" s="692"/>
      <c r="E81" s="689"/>
      <c r="F81" s="730"/>
      <c r="G81" s="752"/>
      <c r="H81" s="724"/>
      <c r="I81" s="696"/>
      <c r="J81" s="708"/>
      <c r="K81" s="733"/>
      <c r="L81" s="743"/>
      <c r="M81" s="733"/>
      <c r="N81" s="743"/>
      <c r="O81" s="704"/>
      <c r="P81" s="715"/>
      <c r="Q81" s="623" t="str">
        <f t="shared" si="10"/>
        <v/>
      </c>
      <c r="R81" s="624" t="str">
        <f t="shared" si="11"/>
        <v/>
      </c>
      <c r="S81" s="621" t="str">
        <f t="shared" si="12"/>
        <v/>
      </c>
      <c r="T81" s="91" t="str">
        <f t="shared" si="13"/>
        <v/>
      </c>
      <c r="U81" s="113" t="str">
        <f t="shared" si="16"/>
        <v/>
      </c>
      <c r="V81" s="114" t="str">
        <f t="shared" si="16"/>
        <v/>
      </c>
      <c r="W81" s="106" t="b">
        <f t="shared" si="14"/>
        <v>0</v>
      </c>
      <c r="X81" s="103" t="b">
        <f t="shared" si="15"/>
        <v>0</v>
      </c>
      <c r="Y81" s="224">
        <f t="shared" si="17"/>
        <v>1</v>
      </c>
      <c r="Z81" s="112">
        <f>IF(AND(B81&lt;&gt;"",I81&gt;=an_initial-3),VLOOKUP(Y81,Coef!$E$2:$F$17,2,FALSE),IF(AB81=TRUE,0,Z80))</f>
        <v>0</v>
      </c>
      <c r="AA81" s="665">
        <f>IF(B81&lt;&gt;"",VLOOKUP(Y81,Coef!$E$2:$F$17,2,FALSE),AA80)</f>
        <v>0</v>
      </c>
      <c r="AB81" s="668" t="b">
        <f t="shared" si="18"/>
        <v>0</v>
      </c>
    </row>
    <row r="82" spans="1:28" s="193" customFormat="1" ht="16.5" thickBot="1" x14ac:dyDescent="0.25">
      <c r="A82" s="223"/>
      <c r="B82" s="764"/>
      <c r="C82" s="739"/>
      <c r="D82" s="692"/>
      <c r="E82" s="689"/>
      <c r="F82" s="730"/>
      <c r="G82" s="752"/>
      <c r="H82" s="724"/>
      <c r="I82" s="696"/>
      <c r="J82" s="708"/>
      <c r="K82" s="733"/>
      <c r="L82" s="743"/>
      <c r="M82" s="733"/>
      <c r="N82" s="743"/>
      <c r="O82" s="704"/>
      <c r="P82" s="715"/>
      <c r="Q82" s="623" t="str">
        <f t="shared" si="10"/>
        <v/>
      </c>
      <c r="R82" s="624" t="str">
        <f t="shared" si="11"/>
        <v/>
      </c>
      <c r="S82" s="621" t="str">
        <f t="shared" si="12"/>
        <v/>
      </c>
      <c r="T82" s="91" t="str">
        <f t="shared" si="13"/>
        <v/>
      </c>
      <c r="U82" s="113" t="str">
        <f t="shared" si="16"/>
        <v/>
      </c>
      <c r="V82" s="114" t="str">
        <f t="shared" si="16"/>
        <v/>
      </c>
      <c r="W82" s="106" t="b">
        <f t="shared" si="14"/>
        <v>0</v>
      </c>
      <c r="X82" s="103" t="b">
        <f t="shared" si="15"/>
        <v>0</v>
      </c>
      <c r="Y82" s="224">
        <f t="shared" si="17"/>
        <v>1</v>
      </c>
      <c r="Z82" s="112">
        <f>IF(AND(B82&lt;&gt;"",I82&gt;=an_initial-3),VLOOKUP(Y82,Coef!$E$2:$F$17,2,FALSE),IF(AB82=TRUE,0,Z81))</f>
        <v>0</v>
      </c>
      <c r="AA82" s="665">
        <f>IF(B82&lt;&gt;"",VLOOKUP(Y82,Coef!$E$2:$F$17,2,FALSE),AA81)</f>
        <v>0</v>
      </c>
      <c r="AB82" s="668" t="b">
        <f t="shared" si="18"/>
        <v>0</v>
      </c>
    </row>
    <row r="83" spans="1:28" ht="16.5" thickBot="1" x14ac:dyDescent="0.3">
      <c r="A83" s="223"/>
      <c r="B83" s="764"/>
      <c r="C83" s="739"/>
      <c r="D83" s="692"/>
      <c r="E83" s="689"/>
      <c r="F83" s="730"/>
      <c r="G83" s="752"/>
      <c r="H83" s="724"/>
      <c r="I83" s="696"/>
      <c r="J83" s="708"/>
      <c r="K83" s="733"/>
      <c r="L83" s="743"/>
      <c r="M83" s="733"/>
      <c r="N83" s="743"/>
      <c r="O83" s="704"/>
      <c r="P83" s="715"/>
      <c r="Q83" s="623" t="str">
        <f t="shared" si="10"/>
        <v/>
      </c>
      <c r="R83" s="624" t="str">
        <f t="shared" si="11"/>
        <v/>
      </c>
      <c r="S83" s="621" t="str">
        <f t="shared" si="12"/>
        <v/>
      </c>
      <c r="T83" s="91" t="str">
        <f t="shared" si="13"/>
        <v/>
      </c>
      <c r="U83" s="113" t="str">
        <f t="shared" si="16"/>
        <v/>
      </c>
      <c r="V83" s="114" t="str">
        <f t="shared" si="16"/>
        <v/>
      </c>
      <c r="W83" s="106" t="b">
        <f t="shared" si="14"/>
        <v>0</v>
      </c>
      <c r="X83" s="103" t="b">
        <f t="shared" si="15"/>
        <v>0</v>
      </c>
      <c r="Y83" s="224">
        <f t="shared" si="17"/>
        <v>1</v>
      </c>
      <c r="Z83" s="112">
        <f>IF(AND(B83&lt;&gt;"",I83&gt;=an_initial-3),VLOOKUP(Y83,Coef!$E$2:$F$17,2,FALSE),IF(AB83=TRUE,0,Z82))</f>
        <v>0</v>
      </c>
      <c r="AA83" s="665">
        <f>IF(B83&lt;&gt;"",VLOOKUP(Y83,Coef!$E$2:$F$17,2,FALSE),AA82)</f>
        <v>0</v>
      </c>
      <c r="AB83" s="668" t="b">
        <f t="shared" si="18"/>
        <v>0</v>
      </c>
    </row>
    <row r="84" spans="1:28" ht="16.5" thickBot="1" x14ac:dyDescent="0.3">
      <c r="A84" s="223"/>
      <c r="B84" s="764"/>
      <c r="C84" s="739"/>
      <c r="D84" s="692"/>
      <c r="E84" s="689"/>
      <c r="F84" s="730"/>
      <c r="G84" s="752"/>
      <c r="H84" s="724"/>
      <c r="I84" s="696"/>
      <c r="J84" s="708"/>
      <c r="K84" s="733"/>
      <c r="L84" s="743"/>
      <c r="M84" s="733"/>
      <c r="N84" s="743"/>
      <c r="O84" s="704"/>
      <c r="P84" s="715"/>
      <c r="Q84" s="623" t="str">
        <f t="shared" si="10"/>
        <v/>
      </c>
      <c r="R84" s="624" t="str">
        <f t="shared" si="11"/>
        <v/>
      </c>
      <c r="S84" s="621" t="str">
        <f t="shared" si="12"/>
        <v/>
      </c>
      <c r="T84" s="91" t="str">
        <f t="shared" si="13"/>
        <v/>
      </c>
      <c r="U84" s="113" t="str">
        <f t="shared" si="16"/>
        <v/>
      </c>
      <c r="V84" s="114" t="str">
        <f t="shared" si="16"/>
        <v/>
      </c>
      <c r="W84" s="106" t="b">
        <f t="shared" si="14"/>
        <v>0</v>
      </c>
      <c r="X84" s="103" t="b">
        <f t="shared" si="15"/>
        <v>0</v>
      </c>
      <c r="Y84" s="224">
        <f t="shared" si="17"/>
        <v>1</v>
      </c>
      <c r="Z84" s="112">
        <f>IF(AND(B84&lt;&gt;"",I84&gt;=an_initial-3),VLOOKUP(Y84,Coef!$E$2:$F$17,2,FALSE),IF(AB84=TRUE,0,Z83))</f>
        <v>0</v>
      </c>
      <c r="AA84" s="665">
        <f>IF(B84&lt;&gt;"",VLOOKUP(Y84,Coef!$E$2:$F$17,2,FALSE),AA83)</f>
        <v>0</v>
      </c>
      <c r="AB84" s="668" t="b">
        <f t="shared" si="18"/>
        <v>0</v>
      </c>
    </row>
    <row r="85" spans="1:28" ht="16.5" thickBot="1" x14ac:dyDescent="0.3">
      <c r="A85" s="223"/>
      <c r="B85" s="764"/>
      <c r="C85" s="739"/>
      <c r="D85" s="692"/>
      <c r="E85" s="689"/>
      <c r="F85" s="730"/>
      <c r="G85" s="752"/>
      <c r="H85" s="724"/>
      <c r="I85" s="696"/>
      <c r="J85" s="708"/>
      <c r="K85" s="733"/>
      <c r="L85" s="743"/>
      <c r="M85" s="733"/>
      <c r="N85" s="743"/>
      <c r="O85" s="704"/>
      <c r="P85" s="715"/>
      <c r="Q85" s="623" t="str">
        <f t="shared" si="10"/>
        <v/>
      </c>
      <c r="R85" s="624" t="str">
        <f t="shared" si="11"/>
        <v/>
      </c>
      <c r="S85" s="621" t="str">
        <f t="shared" si="12"/>
        <v/>
      </c>
      <c r="T85" s="91" t="str">
        <f t="shared" si="13"/>
        <v/>
      </c>
      <c r="U85" s="113" t="str">
        <f t="shared" si="16"/>
        <v/>
      </c>
      <c r="V85" s="114" t="str">
        <f t="shared" si="16"/>
        <v/>
      </c>
      <c r="W85" s="106" t="b">
        <f t="shared" si="14"/>
        <v>0</v>
      </c>
      <c r="X85" s="103" t="b">
        <f t="shared" si="15"/>
        <v>0</v>
      </c>
      <c r="Y85" s="224">
        <f t="shared" si="17"/>
        <v>1</v>
      </c>
      <c r="Z85" s="112">
        <f>IF(AND(B85&lt;&gt;"",I85&gt;=an_initial-3),VLOOKUP(Y85,Coef!$E$2:$F$17,2,FALSE),IF(AB85=TRUE,0,Z84))</f>
        <v>0</v>
      </c>
      <c r="AA85" s="665">
        <f>IF(B85&lt;&gt;"",VLOOKUP(Y85,Coef!$E$2:$F$17,2,FALSE),AA84)</f>
        <v>0</v>
      </c>
      <c r="AB85" s="668" t="b">
        <f t="shared" si="18"/>
        <v>0</v>
      </c>
    </row>
    <row r="86" spans="1:28" ht="16.5" thickBot="1" x14ac:dyDescent="0.3">
      <c r="A86" s="223"/>
      <c r="B86" s="764"/>
      <c r="C86" s="739"/>
      <c r="D86" s="692"/>
      <c r="E86" s="689"/>
      <c r="F86" s="730"/>
      <c r="G86" s="752"/>
      <c r="H86" s="724"/>
      <c r="I86" s="696"/>
      <c r="J86" s="708"/>
      <c r="K86" s="733"/>
      <c r="L86" s="743"/>
      <c r="M86" s="733"/>
      <c r="N86" s="743"/>
      <c r="O86" s="704"/>
      <c r="P86" s="715"/>
      <c r="Q86" s="623" t="str">
        <f t="shared" si="10"/>
        <v/>
      </c>
      <c r="R86" s="624" t="str">
        <f t="shared" si="11"/>
        <v/>
      </c>
      <c r="S86" s="621" t="str">
        <f t="shared" si="12"/>
        <v/>
      </c>
      <c r="T86" s="91" t="str">
        <f t="shared" si="13"/>
        <v/>
      </c>
      <c r="U86" s="113" t="str">
        <f t="shared" si="16"/>
        <v/>
      </c>
      <c r="V86" s="114" t="str">
        <f t="shared" si="16"/>
        <v/>
      </c>
      <c r="W86" s="106" t="b">
        <f t="shared" si="14"/>
        <v>0</v>
      </c>
      <c r="X86" s="103" t="b">
        <f t="shared" si="15"/>
        <v>0</v>
      </c>
      <c r="Y86" s="224">
        <f t="shared" si="17"/>
        <v>1</v>
      </c>
      <c r="Z86" s="112">
        <f>IF(AND(B86&lt;&gt;"",I86&gt;=an_initial-3),VLOOKUP(Y86,Coef!$E$2:$F$17,2,FALSE),IF(AB86=TRUE,0,Z85))</f>
        <v>0</v>
      </c>
      <c r="AA86" s="665">
        <f>IF(B86&lt;&gt;"",VLOOKUP(Y86,Coef!$E$2:$F$17,2,FALSE),AA85)</f>
        <v>0</v>
      </c>
      <c r="AB86" s="668" t="b">
        <f t="shared" si="18"/>
        <v>0</v>
      </c>
    </row>
    <row r="87" spans="1:28" ht="16.5" thickBot="1" x14ac:dyDescent="0.3">
      <c r="A87" s="223"/>
      <c r="B87" s="764"/>
      <c r="C87" s="739"/>
      <c r="D87" s="692"/>
      <c r="E87" s="689"/>
      <c r="F87" s="730"/>
      <c r="G87" s="752"/>
      <c r="H87" s="724"/>
      <c r="I87" s="696"/>
      <c r="J87" s="708"/>
      <c r="K87" s="733"/>
      <c r="L87" s="743"/>
      <c r="M87" s="733"/>
      <c r="N87" s="743"/>
      <c r="O87" s="704"/>
      <c r="P87" s="715"/>
      <c r="Q87" s="623" t="str">
        <f t="shared" si="10"/>
        <v/>
      </c>
      <c r="R87" s="624" t="str">
        <f t="shared" si="11"/>
        <v/>
      </c>
      <c r="S87" s="621" t="str">
        <f t="shared" si="12"/>
        <v/>
      </c>
      <c r="T87" s="91" t="str">
        <f t="shared" si="13"/>
        <v/>
      </c>
      <c r="U87" s="113" t="str">
        <f t="shared" si="16"/>
        <v/>
      </c>
      <c r="V87" s="114" t="str">
        <f t="shared" si="16"/>
        <v/>
      </c>
      <c r="W87" s="106" t="b">
        <f t="shared" si="14"/>
        <v>0</v>
      </c>
      <c r="X87" s="103" t="b">
        <f t="shared" si="15"/>
        <v>0</v>
      </c>
      <c r="Y87" s="224">
        <f t="shared" si="17"/>
        <v>1</v>
      </c>
      <c r="Z87" s="112">
        <f>IF(AND(B87&lt;&gt;"",I87&gt;=an_initial-3),VLOOKUP(Y87,Coef!$E$2:$F$17,2,FALSE),IF(AB87=TRUE,0,Z86))</f>
        <v>0</v>
      </c>
      <c r="AA87" s="665">
        <f>IF(B87&lt;&gt;"",VLOOKUP(Y87,Coef!$E$2:$F$17,2,FALSE),AA86)</f>
        <v>0</v>
      </c>
      <c r="AB87" s="668" t="b">
        <f t="shared" si="18"/>
        <v>0</v>
      </c>
    </row>
    <row r="88" spans="1:28" ht="16.5" thickBot="1" x14ac:dyDescent="0.3">
      <c r="A88" s="223"/>
      <c r="B88" s="764"/>
      <c r="C88" s="739"/>
      <c r="D88" s="692"/>
      <c r="E88" s="689"/>
      <c r="F88" s="730"/>
      <c r="G88" s="752"/>
      <c r="H88" s="724"/>
      <c r="I88" s="696"/>
      <c r="J88" s="708"/>
      <c r="K88" s="733"/>
      <c r="L88" s="743"/>
      <c r="M88" s="733"/>
      <c r="N88" s="743"/>
      <c r="O88" s="704"/>
      <c r="P88" s="715"/>
      <c r="Q88" s="623" t="str">
        <f t="shared" si="10"/>
        <v/>
      </c>
      <c r="R88" s="624" t="str">
        <f t="shared" si="11"/>
        <v/>
      </c>
      <c r="S88" s="621" t="str">
        <f t="shared" si="12"/>
        <v/>
      </c>
      <c r="T88" s="91" t="str">
        <f t="shared" si="13"/>
        <v/>
      </c>
      <c r="U88" s="113" t="str">
        <f t="shared" si="16"/>
        <v/>
      </c>
      <c r="V88" s="114" t="str">
        <f t="shared" si="16"/>
        <v/>
      </c>
      <c r="W88" s="106" t="b">
        <f t="shared" si="14"/>
        <v>0</v>
      </c>
      <c r="X88" s="103" t="b">
        <f t="shared" si="15"/>
        <v>0</v>
      </c>
      <c r="Y88" s="224">
        <f t="shared" si="17"/>
        <v>1</v>
      </c>
      <c r="Z88" s="112">
        <f>IF(AND(B88&lt;&gt;"",I88&gt;=an_initial-3),VLOOKUP(Y88,Coef!$E$2:$F$17,2,FALSE),IF(AB88=TRUE,0,Z87))</f>
        <v>0</v>
      </c>
      <c r="AA88" s="665">
        <f>IF(B88&lt;&gt;"",VLOOKUP(Y88,Coef!$E$2:$F$17,2,FALSE),AA87)</f>
        <v>0</v>
      </c>
      <c r="AB88" s="668" t="b">
        <f t="shared" si="18"/>
        <v>0</v>
      </c>
    </row>
    <row r="89" spans="1:28" ht="16.5" thickBot="1" x14ac:dyDescent="0.3">
      <c r="A89" s="223"/>
      <c r="B89" s="764"/>
      <c r="C89" s="739"/>
      <c r="D89" s="692"/>
      <c r="E89" s="689"/>
      <c r="F89" s="730"/>
      <c r="G89" s="752"/>
      <c r="H89" s="724"/>
      <c r="I89" s="696"/>
      <c r="J89" s="708"/>
      <c r="K89" s="733"/>
      <c r="L89" s="743"/>
      <c r="M89" s="733"/>
      <c r="N89" s="743"/>
      <c r="O89" s="704"/>
      <c r="P89" s="715"/>
      <c r="Q89" s="623" t="str">
        <f t="shared" si="10"/>
        <v/>
      </c>
      <c r="R89" s="624" t="str">
        <f t="shared" si="11"/>
        <v/>
      </c>
      <c r="S89" s="621" t="str">
        <f t="shared" si="12"/>
        <v/>
      </c>
      <c r="T89" s="91" t="str">
        <f t="shared" si="13"/>
        <v/>
      </c>
      <c r="U89" s="113" t="str">
        <f t="shared" si="16"/>
        <v/>
      </c>
      <c r="V89" s="114" t="str">
        <f t="shared" si="16"/>
        <v/>
      </c>
      <c r="W89" s="106" t="b">
        <f t="shared" si="14"/>
        <v>0</v>
      </c>
      <c r="X89" s="103" t="b">
        <f t="shared" si="15"/>
        <v>0</v>
      </c>
      <c r="Y89" s="224">
        <f t="shared" si="17"/>
        <v>1</v>
      </c>
      <c r="Z89" s="112">
        <f>IF(AND(B89&lt;&gt;"",I89&gt;=an_initial-3),VLOOKUP(Y89,Coef!$E$2:$F$17,2,FALSE),IF(AB89=TRUE,0,Z88))</f>
        <v>0</v>
      </c>
      <c r="AA89" s="665">
        <f>IF(B89&lt;&gt;"",VLOOKUP(Y89,Coef!$E$2:$F$17,2,FALSE),AA88)</f>
        <v>0</v>
      </c>
      <c r="AB89" s="668" t="b">
        <f t="shared" si="18"/>
        <v>0</v>
      </c>
    </row>
    <row r="90" spans="1:28" ht="16.5" thickBot="1" x14ac:dyDescent="0.3">
      <c r="A90" s="223"/>
      <c r="B90" s="764"/>
      <c r="C90" s="739"/>
      <c r="D90" s="692"/>
      <c r="E90" s="689"/>
      <c r="F90" s="730"/>
      <c r="G90" s="752"/>
      <c r="H90" s="724"/>
      <c r="I90" s="696"/>
      <c r="J90" s="708"/>
      <c r="K90" s="733"/>
      <c r="L90" s="743"/>
      <c r="M90" s="733"/>
      <c r="N90" s="743"/>
      <c r="O90" s="704"/>
      <c r="P90" s="715"/>
      <c r="Q90" s="623" t="str">
        <f t="shared" si="10"/>
        <v/>
      </c>
      <c r="R90" s="624" t="str">
        <f t="shared" si="11"/>
        <v/>
      </c>
      <c r="S90" s="621" t="str">
        <f t="shared" si="12"/>
        <v/>
      </c>
      <c r="T90" s="91" t="str">
        <f t="shared" si="13"/>
        <v/>
      </c>
      <c r="U90" s="113" t="str">
        <f t="shared" si="16"/>
        <v/>
      </c>
      <c r="V90" s="114" t="str">
        <f t="shared" si="16"/>
        <v/>
      </c>
      <c r="W90" s="106" t="b">
        <f t="shared" si="14"/>
        <v>0</v>
      </c>
      <c r="X90" s="103" t="b">
        <f t="shared" si="15"/>
        <v>0</v>
      </c>
      <c r="Y90" s="224">
        <f t="shared" si="17"/>
        <v>1</v>
      </c>
      <c r="Z90" s="112">
        <f>IF(AND(B90&lt;&gt;"",I90&gt;=an_initial-3),VLOOKUP(Y90,Coef!$E$2:$F$17,2,FALSE),IF(AB90=TRUE,0,Z89))</f>
        <v>0</v>
      </c>
      <c r="AA90" s="665">
        <f>IF(B90&lt;&gt;"",VLOOKUP(Y90,Coef!$E$2:$F$17,2,FALSE),AA89)</f>
        <v>0</v>
      </c>
      <c r="AB90" s="668" t="b">
        <f t="shared" si="18"/>
        <v>0</v>
      </c>
    </row>
    <row r="91" spans="1:28" ht="16.5" thickBot="1" x14ac:dyDescent="0.3">
      <c r="A91" s="223"/>
      <c r="B91" s="764"/>
      <c r="C91" s="739"/>
      <c r="D91" s="692"/>
      <c r="E91" s="689"/>
      <c r="F91" s="730"/>
      <c r="G91" s="752"/>
      <c r="H91" s="724"/>
      <c r="I91" s="696"/>
      <c r="J91" s="708"/>
      <c r="K91" s="733"/>
      <c r="L91" s="743"/>
      <c r="M91" s="733"/>
      <c r="N91" s="743"/>
      <c r="O91" s="704"/>
      <c r="P91" s="715"/>
      <c r="Q91" s="623" t="str">
        <f t="shared" si="10"/>
        <v/>
      </c>
      <c r="R91" s="624" t="str">
        <f t="shared" si="11"/>
        <v/>
      </c>
      <c r="S91" s="621" t="str">
        <f t="shared" si="12"/>
        <v/>
      </c>
      <c r="T91" s="91" t="str">
        <f t="shared" si="13"/>
        <v/>
      </c>
      <c r="U91" s="113" t="str">
        <f t="shared" si="16"/>
        <v/>
      </c>
      <c r="V91" s="114" t="str">
        <f t="shared" si="16"/>
        <v/>
      </c>
      <c r="W91" s="106" t="b">
        <f t="shared" si="14"/>
        <v>0</v>
      </c>
      <c r="X91" s="103" t="b">
        <f t="shared" si="15"/>
        <v>0</v>
      </c>
      <c r="Y91" s="224">
        <f t="shared" si="17"/>
        <v>1</v>
      </c>
      <c r="Z91" s="112">
        <f>IF(AND(B91&lt;&gt;"",I91&gt;=an_initial-3),VLOOKUP(Y91,Coef!$E$2:$F$17,2,FALSE),IF(AB91=TRUE,0,Z90))</f>
        <v>0</v>
      </c>
      <c r="AA91" s="665">
        <f>IF(B91&lt;&gt;"",VLOOKUP(Y91,Coef!$E$2:$F$17,2,FALSE),AA90)</f>
        <v>0</v>
      </c>
      <c r="AB91" s="668" t="b">
        <f t="shared" si="18"/>
        <v>0</v>
      </c>
    </row>
    <row r="92" spans="1:28" ht="16.5" thickBot="1" x14ac:dyDescent="0.3">
      <c r="A92" s="223"/>
      <c r="B92" s="764"/>
      <c r="C92" s="739"/>
      <c r="D92" s="692"/>
      <c r="E92" s="689"/>
      <c r="F92" s="730"/>
      <c r="G92" s="752"/>
      <c r="H92" s="724"/>
      <c r="I92" s="696"/>
      <c r="J92" s="708"/>
      <c r="K92" s="733"/>
      <c r="L92" s="743"/>
      <c r="M92" s="733"/>
      <c r="N92" s="743"/>
      <c r="O92" s="704"/>
      <c r="P92" s="715"/>
      <c r="Q92" s="623" t="str">
        <f t="shared" si="10"/>
        <v/>
      </c>
      <c r="R92" s="624" t="str">
        <f t="shared" si="11"/>
        <v/>
      </c>
      <c r="S92" s="621" t="str">
        <f t="shared" si="12"/>
        <v/>
      </c>
      <c r="T92" s="91" t="str">
        <f t="shared" si="13"/>
        <v/>
      </c>
      <c r="U92" s="113" t="str">
        <f t="shared" si="16"/>
        <v/>
      </c>
      <c r="V92" s="114" t="str">
        <f t="shared" si="16"/>
        <v/>
      </c>
      <c r="W92" s="106" t="b">
        <f t="shared" si="14"/>
        <v>0</v>
      </c>
      <c r="X92" s="103" t="b">
        <f t="shared" si="15"/>
        <v>0</v>
      </c>
      <c r="Y92" s="224">
        <f t="shared" si="17"/>
        <v>1</v>
      </c>
      <c r="Z92" s="112">
        <f>IF(AND(B92&lt;&gt;"",I92&gt;=an_initial-3),VLOOKUP(Y92,Coef!$E$2:$F$17,2,FALSE),IF(AB92=TRUE,0,Z91))</f>
        <v>0</v>
      </c>
      <c r="AA92" s="665">
        <f>IF(B92&lt;&gt;"",VLOOKUP(Y92,Coef!$E$2:$F$17,2,FALSE),AA91)</f>
        <v>0</v>
      </c>
      <c r="AB92" s="668" t="b">
        <f t="shared" si="18"/>
        <v>0</v>
      </c>
    </row>
    <row r="93" spans="1:28" ht="16.5" thickBot="1" x14ac:dyDescent="0.3">
      <c r="A93" s="223"/>
      <c r="B93" s="764"/>
      <c r="C93" s="739"/>
      <c r="D93" s="692"/>
      <c r="E93" s="689"/>
      <c r="F93" s="730"/>
      <c r="G93" s="752"/>
      <c r="H93" s="724"/>
      <c r="I93" s="696"/>
      <c r="J93" s="708"/>
      <c r="K93" s="733"/>
      <c r="L93" s="743"/>
      <c r="M93" s="733"/>
      <c r="N93" s="743"/>
      <c r="O93" s="704"/>
      <c r="P93" s="715"/>
      <c r="Q93" s="623" t="str">
        <f t="shared" si="10"/>
        <v/>
      </c>
      <c r="R93" s="624" t="str">
        <f t="shared" si="11"/>
        <v/>
      </c>
      <c r="S93" s="621" t="str">
        <f t="shared" si="12"/>
        <v/>
      </c>
      <c r="T93" s="91" t="str">
        <f t="shared" si="13"/>
        <v/>
      </c>
      <c r="U93" s="113" t="str">
        <f t="shared" si="16"/>
        <v/>
      </c>
      <c r="V93" s="114" t="str">
        <f t="shared" si="16"/>
        <v/>
      </c>
      <c r="W93" s="106" t="b">
        <f t="shared" si="14"/>
        <v>0</v>
      </c>
      <c r="X93" s="103" t="b">
        <f t="shared" si="15"/>
        <v>0</v>
      </c>
      <c r="Y93" s="224">
        <f t="shared" si="17"/>
        <v>1</v>
      </c>
      <c r="Z93" s="112">
        <f>IF(AND(B93&lt;&gt;"",I93&gt;=an_initial-3),VLOOKUP(Y93,Coef!$E$2:$F$17,2,FALSE),IF(AB93=TRUE,0,Z92))</f>
        <v>0</v>
      </c>
      <c r="AA93" s="665">
        <f>IF(B93&lt;&gt;"",VLOOKUP(Y93,Coef!$E$2:$F$17,2,FALSE),AA92)</f>
        <v>0</v>
      </c>
      <c r="AB93" s="668" t="b">
        <f t="shared" si="18"/>
        <v>0</v>
      </c>
    </row>
    <row r="94" spans="1:28" ht="16.5" thickBot="1" x14ac:dyDescent="0.3">
      <c r="A94" s="223"/>
      <c r="B94" s="764"/>
      <c r="C94" s="739"/>
      <c r="D94" s="692"/>
      <c r="E94" s="689"/>
      <c r="F94" s="730"/>
      <c r="G94" s="752"/>
      <c r="H94" s="724"/>
      <c r="I94" s="696"/>
      <c r="J94" s="708"/>
      <c r="K94" s="733"/>
      <c r="L94" s="743"/>
      <c r="M94" s="733"/>
      <c r="N94" s="743"/>
      <c r="O94" s="704"/>
      <c r="P94" s="715"/>
      <c r="Q94" s="623" t="str">
        <f t="shared" si="10"/>
        <v/>
      </c>
      <c r="R94" s="624" t="str">
        <f t="shared" si="11"/>
        <v/>
      </c>
      <c r="S94" s="621" t="str">
        <f t="shared" si="12"/>
        <v/>
      </c>
      <c r="T94" s="91" t="str">
        <f t="shared" si="13"/>
        <v/>
      </c>
      <c r="U94" s="113" t="str">
        <f t="shared" si="16"/>
        <v/>
      </c>
      <c r="V94" s="114" t="str">
        <f t="shared" si="16"/>
        <v/>
      </c>
      <c r="W94" s="106" t="b">
        <f t="shared" si="14"/>
        <v>0</v>
      </c>
      <c r="X94" s="103" t="b">
        <f t="shared" si="15"/>
        <v>0</v>
      </c>
      <c r="Y94" s="224">
        <f t="shared" si="17"/>
        <v>1</v>
      </c>
      <c r="Z94" s="112">
        <f>IF(AND(B94&lt;&gt;"",I94&gt;=an_initial-3),VLOOKUP(Y94,Coef!$E$2:$F$17,2,FALSE),IF(AB94=TRUE,0,Z93))</f>
        <v>0</v>
      </c>
      <c r="AA94" s="665">
        <f>IF(B94&lt;&gt;"",VLOOKUP(Y94,Coef!$E$2:$F$17,2,FALSE),AA93)</f>
        <v>0</v>
      </c>
      <c r="AB94" s="668" t="b">
        <f t="shared" si="18"/>
        <v>0</v>
      </c>
    </row>
    <row r="95" spans="1:28" ht="16.5" thickBot="1" x14ac:dyDescent="0.3">
      <c r="A95" s="223"/>
      <c r="B95" s="764"/>
      <c r="C95" s="739"/>
      <c r="D95" s="692"/>
      <c r="E95" s="689"/>
      <c r="F95" s="730"/>
      <c r="G95" s="752"/>
      <c r="H95" s="724"/>
      <c r="I95" s="696"/>
      <c r="J95" s="708"/>
      <c r="K95" s="733"/>
      <c r="L95" s="743"/>
      <c r="M95" s="733"/>
      <c r="N95" s="743"/>
      <c r="O95" s="704"/>
      <c r="P95" s="715"/>
      <c r="Q95" s="623" t="str">
        <f t="shared" si="10"/>
        <v/>
      </c>
      <c r="R95" s="624" t="str">
        <f t="shared" si="11"/>
        <v/>
      </c>
      <c r="S95" s="621" t="str">
        <f t="shared" si="12"/>
        <v/>
      </c>
      <c r="T95" s="91" t="str">
        <f t="shared" si="13"/>
        <v/>
      </c>
      <c r="U95" s="113" t="str">
        <f t="shared" si="16"/>
        <v/>
      </c>
      <c r="V95" s="114" t="str">
        <f t="shared" si="16"/>
        <v/>
      </c>
      <c r="W95" s="106" t="b">
        <f t="shared" si="14"/>
        <v>0</v>
      </c>
      <c r="X95" s="103" t="b">
        <f t="shared" si="15"/>
        <v>0</v>
      </c>
      <c r="Y95" s="224">
        <f t="shared" si="17"/>
        <v>1</v>
      </c>
      <c r="Z95" s="112">
        <f>IF(AND(B95&lt;&gt;"",I95&gt;=an_initial-3),VLOOKUP(Y95,Coef!$E$2:$F$17,2,FALSE),IF(AB95=TRUE,0,Z94))</f>
        <v>0</v>
      </c>
      <c r="AA95" s="665">
        <f>IF(B95&lt;&gt;"",VLOOKUP(Y95,Coef!$E$2:$F$17,2,FALSE),AA94)</f>
        <v>0</v>
      </c>
      <c r="AB95" s="668" t="b">
        <f t="shared" si="18"/>
        <v>0</v>
      </c>
    </row>
    <row r="96" spans="1:28" ht="16.5" thickBot="1" x14ac:dyDescent="0.3">
      <c r="A96" s="223"/>
      <c r="B96" s="764"/>
      <c r="C96" s="739"/>
      <c r="D96" s="692"/>
      <c r="E96" s="689"/>
      <c r="F96" s="730"/>
      <c r="G96" s="752"/>
      <c r="H96" s="724"/>
      <c r="I96" s="696"/>
      <c r="J96" s="708"/>
      <c r="K96" s="733"/>
      <c r="L96" s="743"/>
      <c r="M96" s="733"/>
      <c r="N96" s="743"/>
      <c r="O96" s="704"/>
      <c r="P96" s="715"/>
      <c r="Q96" s="623" t="str">
        <f t="shared" si="10"/>
        <v/>
      </c>
      <c r="R96" s="624" t="str">
        <f t="shared" si="11"/>
        <v/>
      </c>
      <c r="S96" s="621" t="str">
        <f t="shared" si="12"/>
        <v/>
      </c>
      <c r="T96" s="91" t="str">
        <f t="shared" si="13"/>
        <v/>
      </c>
      <c r="U96" s="113" t="str">
        <f t="shared" si="16"/>
        <v/>
      </c>
      <c r="V96" s="114" t="str">
        <f t="shared" si="16"/>
        <v/>
      </c>
      <c r="W96" s="106" t="b">
        <f t="shared" si="14"/>
        <v>0</v>
      </c>
      <c r="X96" s="103" t="b">
        <f t="shared" si="15"/>
        <v>0</v>
      </c>
      <c r="Y96" s="224">
        <f t="shared" si="17"/>
        <v>1</v>
      </c>
      <c r="Z96" s="112">
        <f>IF(AND(B96&lt;&gt;"",I96&gt;=an_initial-3),VLOOKUP(Y96,Coef!$E$2:$F$17,2,FALSE),IF(AB96=TRUE,0,Z95))</f>
        <v>0</v>
      </c>
      <c r="AA96" s="665">
        <f>IF(B96&lt;&gt;"",VLOOKUP(Y96,Coef!$E$2:$F$17,2,FALSE),AA95)</f>
        <v>0</v>
      </c>
      <c r="AB96" s="668" t="b">
        <f t="shared" si="18"/>
        <v>0</v>
      </c>
    </row>
    <row r="97" spans="1:28" ht="16.5" thickBot="1" x14ac:dyDescent="0.3">
      <c r="A97" s="223"/>
      <c r="B97" s="764"/>
      <c r="C97" s="739"/>
      <c r="D97" s="692"/>
      <c r="E97" s="689"/>
      <c r="F97" s="730"/>
      <c r="G97" s="752"/>
      <c r="H97" s="724"/>
      <c r="I97" s="696"/>
      <c r="J97" s="708"/>
      <c r="K97" s="733"/>
      <c r="L97" s="743"/>
      <c r="M97" s="733"/>
      <c r="N97" s="743"/>
      <c r="O97" s="704"/>
      <c r="P97" s="715"/>
      <c r="Q97" s="623" t="str">
        <f t="shared" si="10"/>
        <v/>
      </c>
      <c r="R97" s="624" t="str">
        <f t="shared" si="11"/>
        <v/>
      </c>
      <c r="S97" s="621" t="str">
        <f t="shared" si="12"/>
        <v/>
      </c>
      <c r="T97" s="91" t="str">
        <f t="shared" si="13"/>
        <v/>
      </c>
      <c r="U97" s="113" t="str">
        <f t="shared" si="16"/>
        <v/>
      </c>
      <c r="V97" s="114" t="str">
        <f t="shared" si="16"/>
        <v/>
      </c>
      <c r="W97" s="106" t="b">
        <f t="shared" si="14"/>
        <v>0</v>
      </c>
      <c r="X97" s="103" t="b">
        <f t="shared" si="15"/>
        <v>0</v>
      </c>
      <c r="Y97" s="224">
        <f t="shared" si="17"/>
        <v>1</v>
      </c>
      <c r="Z97" s="112">
        <f>IF(AND(B97&lt;&gt;"",I97&gt;=an_initial-3),VLOOKUP(Y97,Coef!$E$2:$F$17,2,FALSE),IF(AB97=TRUE,0,Z96))</f>
        <v>0</v>
      </c>
      <c r="AA97" s="665">
        <f>IF(B97&lt;&gt;"",VLOOKUP(Y97,Coef!$E$2:$F$17,2,FALSE),AA96)</f>
        <v>0</v>
      </c>
      <c r="AB97" s="668" t="b">
        <f t="shared" si="18"/>
        <v>0</v>
      </c>
    </row>
    <row r="98" spans="1:28" ht="16.5" thickBot="1" x14ac:dyDescent="0.3">
      <c r="A98" s="223"/>
      <c r="B98" s="764"/>
      <c r="C98" s="739"/>
      <c r="D98" s="692"/>
      <c r="E98" s="689"/>
      <c r="F98" s="730"/>
      <c r="G98" s="752"/>
      <c r="H98" s="724"/>
      <c r="I98" s="696"/>
      <c r="J98" s="708"/>
      <c r="K98" s="733"/>
      <c r="L98" s="743"/>
      <c r="M98" s="733"/>
      <c r="N98" s="743"/>
      <c r="O98" s="704"/>
      <c r="P98" s="715"/>
      <c r="Q98" s="623" t="str">
        <f t="shared" si="10"/>
        <v/>
      </c>
      <c r="R98" s="624" t="str">
        <f t="shared" si="11"/>
        <v/>
      </c>
      <c r="S98" s="621" t="str">
        <f t="shared" si="12"/>
        <v/>
      </c>
      <c r="T98" s="91" t="str">
        <f t="shared" si="13"/>
        <v/>
      </c>
      <c r="U98" s="113" t="str">
        <f t="shared" si="16"/>
        <v/>
      </c>
      <c r="V98" s="114" t="str">
        <f t="shared" si="16"/>
        <v/>
      </c>
      <c r="W98" s="106" t="b">
        <f t="shared" si="14"/>
        <v>0</v>
      </c>
      <c r="X98" s="103" t="b">
        <f t="shared" si="15"/>
        <v>0</v>
      </c>
      <c r="Y98" s="224">
        <f t="shared" si="17"/>
        <v>1</v>
      </c>
      <c r="Z98" s="112">
        <f>IF(AND(B98&lt;&gt;"",I98&gt;=an_initial-3),VLOOKUP(Y98,Coef!$E$2:$F$17,2,FALSE),IF(AB98=TRUE,0,Z97))</f>
        <v>0</v>
      </c>
      <c r="AA98" s="665">
        <f>IF(B98&lt;&gt;"",VLOOKUP(Y98,Coef!$E$2:$F$17,2,FALSE),AA97)</f>
        <v>0</v>
      </c>
      <c r="AB98" s="668" t="b">
        <f t="shared" si="18"/>
        <v>0</v>
      </c>
    </row>
    <row r="99" spans="1:28" ht="16.5" thickBot="1" x14ac:dyDescent="0.3">
      <c r="A99" s="223"/>
      <c r="B99" s="764"/>
      <c r="C99" s="739"/>
      <c r="D99" s="692"/>
      <c r="E99" s="689"/>
      <c r="F99" s="730"/>
      <c r="G99" s="752"/>
      <c r="H99" s="724"/>
      <c r="I99" s="696"/>
      <c r="J99" s="708"/>
      <c r="K99" s="733"/>
      <c r="L99" s="743"/>
      <c r="M99" s="733"/>
      <c r="N99" s="743"/>
      <c r="O99" s="704"/>
      <c r="P99" s="715"/>
      <c r="Q99" s="623" t="str">
        <f t="shared" si="10"/>
        <v/>
      </c>
      <c r="R99" s="624" t="str">
        <f t="shared" si="11"/>
        <v/>
      </c>
      <c r="S99" s="621" t="str">
        <f t="shared" si="12"/>
        <v/>
      </c>
      <c r="T99" s="91" t="str">
        <f t="shared" si="13"/>
        <v/>
      </c>
      <c r="U99" s="113" t="str">
        <f t="shared" si="16"/>
        <v/>
      </c>
      <c r="V99" s="114" t="str">
        <f t="shared" si="16"/>
        <v/>
      </c>
      <c r="W99" s="106" t="b">
        <f t="shared" si="14"/>
        <v>0</v>
      </c>
      <c r="X99" s="103" t="b">
        <f t="shared" si="15"/>
        <v>0</v>
      </c>
      <c r="Y99" s="224">
        <f t="shared" si="17"/>
        <v>1</v>
      </c>
      <c r="Z99" s="112">
        <f>IF(AND(B99&lt;&gt;"",I99&gt;=an_initial-3),VLOOKUP(Y99,Coef!$E$2:$F$17,2,FALSE),IF(AB99=TRUE,0,Z98))</f>
        <v>0</v>
      </c>
      <c r="AA99" s="665">
        <f>IF(B99&lt;&gt;"",VLOOKUP(Y99,Coef!$E$2:$F$17,2,FALSE),AA98)</f>
        <v>0</v>
      </c>
      <c r="AB99" s="668" t="b">
        <f t="shared" si="18"/>
        <v>0</v>
      </c>
    </row>
    <row r="100" spans="1:28" ht="16.5" thickBot="1" x14ac:dyDescent="0.3">
      <c r="A100" s="223"/>
      <c r="B100" s="764"/>
      <c r="C100" s="739"/>
      <c r="D100" s="692"/>
      <c r="E100" s="689"/>
      <c r="F100" s="730"/>
      <c r="G100" s="752"/>
      <c r="H100" s="724"/>
      <c r="I100" s="696"/>
      <c r="J100" s="708"/>
      <c r="K100" s="733"/>
      <c r="L100" s="743"/>
      <c r="M100" s="733"/>
      <c r="N100" s="743"/>
      <c r="O100" s="704"/>
      <c r="P100" s="715"/>
      <c r="Q100" s="623" t="str">
        <f t="shared" si="10"/>
        <v/>
      </c>
      <c r="R100" s="624" t="str">
        <f t="shared" si="11"/>
        <v/>
      </c>
      <c r="S100" s="621" t="str">
        <f t="shared" si="12"/>
        <v/>
      </c>
      <c r="T100" s="91" t="str">
        <f t="shared" si="13"/>
        <v/>
      </c>
      <c r="U100" s="113" t="str">
        <f t="shared" si="16"/>
        <v/>
      </c>
      <c r="V100" s="114" t="str">
        <f t="shared" si="16"/>
        <v/>
      </c>
      <c r="W100" s="106" t="b">
        <f t="shared" si="14"/>
        <v>0</v>
      </c>
      <c r="X100" s="103" t="b">
        <f t="shared" si="15"/>
        <v>0</v>
      </c>
      <c r="Y100" s="224">
        <f t="shared" si="17"/>
        <v>1</v>
      </c>
      <c r="Z100" s="112">
        <f>IF(AND(B100&lt;&gt;"",I100&gt;=an_initial-3),VLOOKUP(Y100,Coef!$E$2:$F$17,2,FALSE),IF(AB100=TRUE,0,Z99))</f>
        <v>0</v>
      </c>
      <c r="AA100" s="665">
        <f>IF(B100&lt;&gt;"",VLOOKUP(Y100,Coef!$E$2:$F$17,2,FALSE),AA99)</f>
        <v>0</v>
      </c>
      <c r="AB100" s="668" t="b">
        <f t="shared" si="18"/>
        <v>0</v>
      </c>
    </row>
    <row r="101" spans="1:28" ht="16.5" thickBot="1" x14ac:dyDescent="0.3">
      <c r="A101" s="223"/>
      <c r="B101" s="764"/>
      <c r="C101" s="739"/>
      <c r="D101" s="692"/>
      <c r="E101" s="689"/>
      <c r="F101" s="730"/>
      <c r="G101" s="752"/>
      <c r="H101" s="724"/>
      <c r="I101" s="696"/>
      <c r="J101" s="708"/>
      <c r="K101" s="733"/>
      <c r="L101" s="743"/>
      <c r="M101" s="733"/>
      <c r="N101" s="743"/>
      <c r="O101" s="704"/>
      <c r="P101" s="715"/>
      <c r="Q101" s="623" t="str">
        <f t="shared" si="10"/>
        <v/>
      </c>
      <c r="R101" s="624" t="str">
        <f t="shared" si="11"/>
        <v/>
      </c>
      <c r="S101" s="621" t="str">
        <f t="shared" si="12"/>
        <v/>
      </c>
      <c r="T101" s="91" t="str">
        <f t="shared" si="13"/>
        <v/>
      </c>
      <c r="U101" s="113" t="str">
        <f t="shared" si="16"/>
        <v/>
      </c>
      <c r="V101" s="114" t="str">
        <f t="shared" si="16"/>
        <v/>
      </c>
      <c r="W101" s="106" t="b">
        <f t="shared" si="14"/>
        <v>0</v>
      </c>
      <c r="X101" s="103" t="b">
        <f t="shared" si="15"/>
        <v>0</v>
      </c>
      <c r="Y101" s="224">
        <f t="shared" si="17"/>
        <v>1</v>
      </c>
      <c r="Z101" s="112">
        <f>IF(AND(B101&lt;&gt;"",I101&gt;=an_initial-3),VLOOKUP(Y101,Coef!$E$2:$F$17,2,FALSE),IF(AB101=TRUE,0,Z100))</f>
        <v>0</v>
      </c>
      <c r="AA101" s="665">
        <f>IF(B101&lt;&gt;"",VLOOKUP(Y101,Coef!$E$2:$F$17,2,FALSE),AA100)</f>
        <v>0</v>
      </c>
      <c r="AB101" s="668" t="b">
        <f t="shared" si="18"/>
        <v>0</v>
      </c>
    </row>
    <row r="102" spans="1:28" ht="16.5" thickBot="1" x14ac:dyDescent="0.3">
      <c r="A102" s="223"/>
      <c r="B102" s="764"/>
      <c r="C102" s="739"/>
      <c r="D102" s="692"/>
      <c r="E102" s="689"/>
      <c r="F102" s="730"/>
      <c r="G102" s="752"/>
      <c r="H102" s="724"/>
      <c r="I102" s="696"/>
      <c r="J102" s="708"/>
      <c r="K102" s="733"/>
      <c r="L102" s="743"/>
      <c r="M102" s="733"/>
      <c r="N102" s="743"/>
      <c r="O102" s="704"/>
      <c r="P102" s="715"/>
      <c r="Q102" s="623" t="str">
        <f t="shared" si="10"/>
        <v/>
      </c>
      <c r="R102" s="624" t="str">
        <f t="shared" si="11"/>
        <v/>
      </c>
      <c r="S102" s="621" t="str">
        <f t="shared" si="12"/>
        <v/>
      </c>
      <c r="T102" s="91" t="str">
        <f t="shared" si="13"/>
        <v/>
      </c>
      <c r="U102" s="113" t="str">
        <f t="shared" si="16"/>
        <v/>
      </c>
      <c r="V102" s="114" t="str">
        <f t="shared" si="16"/>
        <v/>
      </c>
      <c r="W102" s="106" t="b">
        <f t="shared" si="14"/>
        <v>0</v>
      </c>
      <c r="X102" s="103" t="b">
        <f t="shared" si="15"/>
        <v>0</v>
      </c>
      <c r="Y102" s="224">
        <f t="shared" si="17"/>
        <v>1</v>
      </c>
      <c r="Z102" s="112">
        <f>IF(AND(B102&lt;&gt;"",I102&gt;=an_initial-3),VLOOKUP(Y102,Coef!$E$2:$F$17,2,FALSE),IF(AB102=TRUE,0,Z101))</f>
        <v>0</v>
      </c>
      <c r="AA102" s="665">
        <f>IF(B102&lt;&gt;"",VLOOKUP(Y102,Coef!$E$2:$F$17,2,FALSE),AA101)</f>
        <v>0</v>
      </c>
      <c r="AB102" s="668" t="b">
        <f t="shared" si="18"/>
        <v>0</v>
      </c>
    </row>
    <row r="103" spans="1:28" ht="16.5" thickBot="1" x14ac:dyDescent="0.3">
      <c r="A103" s="223"/>
      <c r="B103" s="764"/>
      <c r="C103" s="739"/>
      <c r="D103" s="692"/>
      <c r="E103" s="689"/>
      <c r="F103" s="730"/>
      <c r="G103" s="752"/>
      <c r="H103" s="724"/>
      <c r="I103" s="696"/>
      <c r="J103" s="708"/>
      <c r="K103" s="733"/>
      <c r="L103" s="743"/>
      <c r="M103" s="733"/>
      <c r="N103" s="743"/>
      <c r="O103" s="704"/>
      <c r="P103" s="715"/>
      <c r="Q103" s="623" t="str">
        <f t="shared" si="10"/>
        <v/>
      </c>
      <c r="R103" s="624" t="str">
        <f t="shared" si="11"/>
        <v/>
      </c>
      <c r="S103" s="621" t="str">
        <f t="shared" si="12"/>
        <v/>
      </c>
      <c r="T103" s="91" t="str">
        <f t="shared" si="13"/>
        <v/>
      </c>
      <c r="U103" s="113" t="str">
        <f t="shared" si="16"/>
        <v/>
      </c>
      <c r="V103" s="114" t="str">
        <f t="shared" si="16"/>
        <v/>
      </c>
      <c r="W103" s="106" t="b">
        <f t="shared" si="14"/>
        <v>0</v>
      </c>
      <c r="X103" s="103" t="b">
        <f t="shared" si="15"/>
        <v>0</v>
      </c>
      <c r="Y103" s="224">
        <f t="shared" si="17"/>
        <v>1</v>
      </c>
      <c r="Z103" s="112">
        <f>IF(AND(B103&lt;&gt;"",I103&gt;=an_initial-3),VLOOKUP(Y103,Coef!$E$2:$F$17,2,FALSE),IF(AB103=TRUE,0,Z102))</f>
        <v>0</v>
      </c>
      <c r="AA103" s="665">
        <f>IF(B103&lt;&gt;"",VLOOKUP(Y103,Coef!$E$2:$F$17,2,FALSE),AA102)</f>
        <v>0</v>
      </c>
      <c r="AB103" s="668" t="b">
        <f t="shared" si="18"/>
        <v>0</v>
      </c>
    </row>
    <row r="104" spans="1:28" ht="16.5" thickBot="1" x14ac:dyDescent="0.3">
      <c r="A104" s="223"/>
      <c r="B104" s="764"/>
      <c r="C104" s="739"/>
      <c r="D104" s="692"/>
      <c r="E104" s="689"/>
      <c r="F104" s="730"/>
      <c r="G104" s="752"/>
      <c r="H104" s="724"/>
      <c r="I104" s="696"/>
      <c r="J104" s="708"/>
      <c r="K104" s="733"/>
      <c r="L104" s="743"/>
      <c r="M104" s="733"/>
      <c r="N104" s="743"/>
      <c r="O104" s="704"/>
      <c r="P104" s="715"/>
      <c r="Q104" s="623" t="str">
        <f t="shared" si="10"/>
        <v/>
      </c>
      <c r="R104" s="624" t="str">
        <f t="shared" si="11"/>
        <v/>
      </c>
      <c r="S104" s="621" t="str">
        <f t="shared" si="12"/>
        <v/>
      </c>
      <c r="T104" s="91" t="str">
        <f t="shared" si="13"/>
        <v/>
      </c>
      <c r="U104" s="113" t="str">
        <f t="shared" si="16"/>
        <v/>
      </c>
      <c r="V104" s="114" t="str">
        <f t="shared" si="16"/>
        <v/>
      </c>
      <c r="W104" s="106" t="b">
        <f t="shared" si="14"/>
        <v>0</v>
      </c>
      <c r="X104" s="103" t="b">
        <f t="shared" si="15"/>
        <v>0</v>
      </c>
      <c r="Y104" s="224">
        <f t="shared" si="17"/>
        <v>1</v>
      </c>
      <c r="Z104" s="112">
        <f>IF(AND(B104&lt;&gt;"",I104&gt;=an_initial-3),VLOOKUP(Y104,Coef!$E$2:$F$17,2,FALSE),IF(AB104=TRUE,0,Z103))</f>
        <v>0</v>
      </c>
      <c r="AA104" s="665">
        <f>IF(B104&lt;&gt;"",VLOOKUP(Y104,Coef!$E$2:$F$17,2,FALSE),AA103)</f>
        <v>0</v>
      </c>
      <c r="AB104" s="668" t="b">
        <f t="shared" si="18"/>
        <v>0</v>
      </c>
    </row>
    <row r="105" spans="1:28" ht="16.5" thickBot="1" x14ac:dyDescent="0.3">
      <c r="A105" s="223"/>
      <c r="B105" s="764"/>
      <c r="C105" s="739"/>
      <c r="D105" s="692"/>
      <c r="E105" s="689"/>
      <c r="F105" s="730"/>
      <c r="G105" s="752"/>
      <c r="H105" s="724"/>
      <c r="I105" s="696"/>
      <c r="J105" s="708"/>
      <c r="K105" s="733"/>
      <c r="L105" s="743"/>
      <c r="M105" s="733"/>
      <c r="N105" s="743"/>
      <c r="O105" s="704"/>
      <c r="P105" s="715"/>
      <c r="Q105" s="623" t="str">
        <f t="shared" si="10"/>
        <v/>
      </c>
      <c r="R105" s="624" t="str">
        <f t="shared" si="11"/>
        <v/>
      </c>
      <c r="S105" s="621" t="str">
        <f t="shared" si="12"/>
        <v/>
      </c>
      <c r="T105" s="91" t="str">
        <f t="shared" si="13"/>
        <v/>
      </c>
      <c r="U105" s="113" t="str">
        <f t="shared" si="16"/>
        <v/>
      </c>
      <c r="V105" s="114" t="str">
        <f t="shared" si="16"/>
        <v/>
      </c>
      <c r="W105" s="106" t="b">
        <f t="shared" si="14"/>
        <v>0</v>
      </c>
      <c r="X105" s="103" t="b">
        <f t="shared" si="15"/>
        <v>0</v>
      </c>
      <c r="Y105" s="224">
        <f t="shared" si="17"/>
        <v>1</v>
      </c>
      <c r="Z105" s="112">
        <f>IF(AND(B105&lt;&gt;"",I105&gt;=an_initial-3),VLOOKUP(Y105,Coef!$E$2:$F$17,2,FALSE),IF(AB105=TRUE,0,Z104))</f>
        <v>0</v>
      </c>
      <c r="AA105" s="665">
        <f>IF(B105&lt;&gt;"",VLOOKUP(Y105,Coef!$E$2:$F$17,2,FALSE),AA104)</f>
        <v>0</v>
      </c>
      <c r="AB105" s="668" t="b">
        <f t="shared" si="18"/>
        <v>0</v>
      </c>
    </row>
    <row r="106" spans="1:28" ht="16.5" thickBot="1" x14ac:dyDescent="0.3">
      <c r="A106" s="223"/>
      <c r="B106" s="764"/>
      <c r="C106" s="739"/>
      <c r="D106" s="692"/>
      <c r="E106" s="689"/>
      <c r="F106" s="730"/>
      <c r="G106" s="752"/>
      <c r="H106" s="724"/>
      <c r="I106" s="696"/>
      <c r="J106" s="708"/>
      <c r="K106" s="733"/>
      <c r="L106" s="743"/>
      <c r="M106" s="733"/>
      <c r="N106" s="743"/>
      <c r="O106" s="704"/>
      <c r="P106" s="715"/>
      <c r="Q106" s="623" t="str">
        <f t="shared" si="10"/>
        <v/>
      </c>
      <c r="R106" s="624" t="str">
        <f t="shared" si="11"/>
        <v/>
      </c>
      <c r="S106" s="621" t="str">
        <f t="shared" si="12"/>
        <v/>
      </c>
      <c r="T106" s="91" t="str">
        <f t="shared" si="13"/>
        <v/>
      </c>
      <c r="U106" s="113" t="str">
        <f t="shared" si="16"/>
        <v/>
      </c>
      <c r="V106" s="114" t="str">
        <f t="shared" si="16"/>
        <v/>
      </c>
      <c r="W106" s="106" t="b">
        <f t="shared" si="14"/>
        <v>0</v>
      </c>
      <c r="X106" s="103" t="b">
        <f t="shared" si="15"/>
        <v>0</v>
      </c>
      <c r="Y106" s="224">
        <f t="shared" si="17"/>
        <v>1</v>
      </c>
      <c r="Z106" s="112">
        <f>IF(AND(B106&lt;&gt;"",I106&gt;=an_initial-3),VLOOKUP(Y106,Coef!$E$2:$F$17,2,FALSE),IF(AB106=TRUE,0,Z105))</f>
        <v>0</v>
      </c>
      <c r="AA106" s="665">
        <f>IF(B106&lt;&gt;"",VLOOKUP(Y106,Coef!$E$2:$F$17,2,FALSE),AA105)</f>
        <v>0</v>
      </c>
      <c r="AB106" s="668" t="b">
        <f t="shared" si="18"/>
        <v>0</v>
      </c>
    </row>
    <row r="107" spans="1:28" ht="16.5" thickBot="1" x14ac:dyDescent="0.3">
      <c r="A107" s="223"/>
      <c r="B107" s="764"/>
      <c r="C107" s="739"/>
      <c r="D107" s="692"/>
      <c r="E107" s="689"/>
      <c r="F107" s="730"/>
      <c r="G107" s="752"/>
      <c r="H107" s="724"/>
      <c r="I107" s="696"/>
      <c r="J107" s="708"/>
      <c r="K107" s="733"/>
      <c r="L107" s="743"/>
      <c r="M107" s="733"/>
      <c r="N107" s="743"/>
      <c r="O107" s="704"/>
      <c r="P107" s="715"/>
      <c r="Q107" s="623" t="str">
        <f t="shared" si="10"/>
        <v/>
      </c>
      <c r="R107" s="624" t="str">
        <f t="shared" si="11"/>
        <v/>
      </c>
      <c r="S107" s="621" t="str">
        <f t="shared" si="12"/>
        <v/>
      </c>
      <c r="T107" s="91" t="str">
        <f t="shared" si="13"/>
        <v/>
      </c>
      <c r="U107" s="113" t="str">
        <f t="shared" si="16"/>
        <v/>
      </c>
      <c r="V107" s="114" t="str">
        <f t="shared" si="16"/>
        <v/>
      </c>
      <c r="W107" s="106" t="b">
        <f t="shared" si="14"/>
        <v>0</v>
      </c>
      <c r="X107" s="103" t="b">
        <f t="shared" si="15"/>
        <v>0</v>
      </c>
      <c r="Y107" s="224">
        <f t="shared" si="17"/>
        <v>1</v>
      </c>
      <c r="Z107" s="112">
        <f>IF(AND(B107&lt;&gt;"",I107&gt;=an_initial-3),VLOOKUP(Y107,Coef!$E$2:$F$17,2,FALSE),IF(AB107=TRUE,0,Z106))</f>
        <v>0</v>
      </c>
      <c r="AA107" s="665">
        <f>IF(B107&lt;&gt;"",VLOOKUP(Y107,Coef!$E$2:$F$17,2,FALSE),AA106)</f>
        <v>0</v>
      </c>
      <c r="AB107" s="668" t="b">
        <f t="shared" si="18"/>
        <v>0</v>
      </c>
    </row>
    <row r="108" spans="1:28" ht="16.5" thickBot="1" x14ac:dyDescent="0.3">
      <c r="A108" s="223"/>
      <c r="B108" s="764"/>
      <c r="C108" s="739"/>
      <c r="D108" s="692"/>
      <c r="E108" s="689"/>
      <c r="F108" s="730"/>
      <c r="G108" s="752"/>
      <c r="H108" s="724"/>
      <c r="I108" s="696"/>
      <c r="J108" s="708"/>
      <c r="K108" s="733"/>
      <c r="L108" s="743"/>
      <c r="M108" s="733"/>
      <c r="N108" s="743"/>
      <c r="O108" s="704"/>
      <c r="P108" s="715"/>
      <c r="Q108" s="623" t="str">
        <f t="shared" si="10"/>
        <v/>
      </c>
      <c r="R108" s="624" t="str">
        <f t="shared" si="11"/>
        <v/>
      </c>
      <c r="S108" s="621" t="str">
        <f t="shared" si="12"/>
        <v/>
      </c>
      <c r="T108" s="91" t="str">
        <f t="shared" si="13"/>
        <v/>
      </c>
      <c r="U108" s="113" t="str">
        <f t="shared" si="16"/>
        <v/>
      </c>
      <c r="V108" s="114" t="str">
        <f t="shared" si="16"/>
        <v/>
      </c>
      <c r="W108" s="106" t="b">
        <f t="shared" si="14"/>
        <v>0</v>
      </c>
      <c r="X108" s="103" t="b">
        <f t="shared" si="15"/>
        <v>0</v>
      </c>
      <c r="Y108" s="224">
        <f t="shared" si="17"/>
        <v>1</v>
      </c>
      <c r="Z108" s="112">
        <f>IF(AND(B108&lt;&gt;"",I108&gt;=an_initial-3),VLOOKUP(Y108,Coef!$E$2:$F$17,2,FALSE),IF(AB108=TRUE,0,Z107))</f>
        <v>0</v>
      </c>
      <c r="AA108" s="665">
        <f>IF(B108&lt;&gt;"",VLOOKUP(Y108,Coef!$E$2:$F$17,2,FALSE),AA107)</f>
        <v>0</v>
      </c>
      <c r="AB108" s="668" t="b">
        <f t="shared" si="18"/>
        <v>0</v>
      </c>
    </row>
    <row r="109" spans="1:28" ht="16.5" thickBot="1" x14ac:dyDescent="0.3">
      <c r="A109" s="223"/>
      <c r="B109" s="764"/>
      <c r="C109" s="739"/>
      <c r="D109" s="692"/>
      <c r="E109" s="689"/>
      <c r="F109" s="730"/>
      <c r="G109" s="752"/>
      <c r="H109" s="724"/>
      <c r="I109" s="696"/>
      <c r="J109" s="708"/>
      <c r="K109" s="733"/>
      <c r="L109" s="743"/>
      <c r="M109" s="733"/>
      <c r="N109" s="743"/>
      <c r="O109" s="704"/>
      <c r="P109" s="715"/>
      <c r="Q109" s="623" t="str">
        <f t="shared" si="10"/>
        <v/>
      </c>
      <c r="R109" s="624" t="str">
        <f t="shared" si="11"/>
        <v/>
      </c>
      <c r="S109" s="621" t="str">
        <f t="shared" si="12"/>
        <v/>
      </c>
      <c r="T109" s="91" t="str">
        <f t="shared" si="13"/>
        <v/>
      </c>
      <c r="U109" s="113" t="str">
        <f t="shared" si="16"/>
        <v/>
      </c>
      <c r="V109" s="114" t="str">
        <f t="shared" si="16"/>
        <v/>
      </c>
      <c r="W109" s="106" t="b">
        <f t="shared" si="14"/>
        <v>0</v>
      </c>
      <c r="X109" s="103" t="b">
        <f t="shared" si="15"/>
        <v>0</v>
      </c>
      <c r="Y109" s="224">
        <f t="shared" si="17"/>
        <v>1</v>
      </c>
      <c r="Z109" s="112">
        <f>IF(AND(B109&lt;&gt;"",I109&gt;=an_initial-3),VLOOKUP(Y109,Coef!$E$2:$F$17,2,FALSE),IF(AB109=TRUE,0,Z108))</f>
        <v>0</v>
      </c>
      <c r="AA109" s="665">
        <f>IF(B109&lt;&gt;"",VLOOKUP(Y109,Coef!$E$2:$F$17,2,FALSE),AA108)</f>
        <v>0</v>
      </c>
      <c r="AB109" s="668" t="b">
        <f t="shared" si="18"/>
        <v>0</v>
      </c>
    </row>
    <row r="110" spans="1:28" ht="16.5" thickBot="1" x14ac:dyDescent="0.3">
      <c r="A110" s="223"/>
      <c r="B110" s="764"/>
      <c r="C110" s="739"/>
      <c r="D110" s="692"/>
      <c r="E110" s="689"/>
      <c r="F110" s="730"/>
      <c r="G110" s="752"/>
      <c r="H110" s="724"/>
      <c r="I110" s="696"/>
      <c r="J110" s="708"/>
      <c r="K110" s="733"/>
      <c r="L110" s="743"/>
      <c r="M110" s="733"/>
      <c r="N110" s="743"/>
      <c r="O110" s="704"/>
      <c r="P110" s="715"/>
      <c r="Q110" s="623" t="str">
        <f t="shared" si="10"/>
        <v/>
      </c>
      <c r="R110" s="624" t="str">
        <f t="shared" si="11"/>
        <v/>
      </c>
      <c r="S110" s="621" t="str">
        <f t="shared" si="12"/>
        <v/>
      </c>
      <c r="T110" s="91" t="str">
        <f t="shared" si="13"/>
        <v/>
      </c>
      <c r="U110" s="113" t="str">
        <f t="shared" si="16"/>
        <v/>
      </c>
      <c r="V110" s="114" t="str">
        <f t="shared" si="16"/>
        <v/>
      </c>
      <c r="W110" s="106" t="b">
        <f t="shared" si="14"/>
        <v>0</v>
      </c>
      <c r="X110" s="103" t="b">
        <f t="shared" si="15"/>
        <v>0</v>
      </c>
      <c r="Y110" s="224">
        <f t="shared" si="17"/>
        <v>1</v>
      </c>
      <c r="Z110" s="112">
        <f>IF(AND(B110&lt;&gt;"",I110&gt;=an_initial-3),VLOOKUP(Y110,Coef!$E$2:$F$17,2,FALSE),IF(AB110=TRUE,0,Z109))</f>
        <v>0</v>
      </c>
      <c r="AA110" s="665">
        <f>IF(B110&lt;&gt;"",VLOOKUP(Y110,Coef!$E$2:$F$17,2,FALSE),AA109)</f>
        <v>0</v>
      </c>
      <c r="AB110" s="668" t="b">
        <f t="shared" si="18"/>
        <v>0</v>
      </c>
    </row>
    <row r="111" spans="1:28" ht="16.5" thickBot="1" x14ac:dyDescent="0.3">
      <c r="A111" s="223"/>
      <c r="B111" s="764"/>
      <c r="C111" s="739"/>
      <c r="D111" s="692"/>
      <c r="E111" s="689"/>
      <c r="F111" s="730"/>
      <c r="G111" s="752"/>
      <c r="H111" s="724"/>
      <c r="I111" s="696"/>
      <c r="J111" s="708"/>
      <c r="K111" s="733"/>
      <c r="L111" s="743"/>
      <c r="M111" s="733"/>
      <c r="N111" s="743"/>
      <c r="O111" s="704"/>
      <c r="P111" s="715"/>
      <c r="Q111" s="623" t="str">
        <f t="shared" si="10"/>
        <v/>
      </c>
      <c r="R111" s="624" t="str">
        <f t="shared" si="11"/>
        <v/>
      </c>
      <c r="S111" s="621" t="str">
        <f t="shared" si="12"/>
        <v/>
      </c>
      <c r="T111" s="91" t="str">
        <f t="shared" si="13"/>
        <v/>
      </c>
      <c r="U111" s="113" t="str">
        <f t="shared" si="16"/>
        <v/>
      </c>
      <c r="V111" s="114" t="str">
        <f t="shared" si="16"/>
        <v/>
      </c>
      <c r="W111" s="106" t="b">
        <f t="shared" si="14"/>
        <v>0</v>
      </c>
      <c r="X111" s="103" t="b">
        <f t="shared" si="15"/>
        <v>0</v>
      </c>
      <c r="Y111" s="224">
        <f t="shared" si="17"/>
        <v>1</v>
      </c>
      <c r="Z111" s="112">
        <f>IF(AND(B111&lt;&gt;"",I111&gt;=an_initial-3),VLOOKUP(Y111,Coef!$E$2:$F$17,2,FALSE),IF(AB111=TRUE,0,Z110))</f>
        <v>0</v>
      </c>
      <c r="AA111" s="665">
        <f>IF(B111&lt;&gt;"",VLOOKUP(Y111,Coef!$E$2:$F$17,2,FALSE),AA110)</f>
        <v>0</v>
      </c>
      <c r="AB111" s="668" t="b">
        <f t="shared" si="18"/>
        <v>0</v>
      </c>
    </row>
    <row r="112" spans="1:28" ht="16.5" thickBot="1" x14ac:dyDescent="0.3">
      <c r="A112" s="223"/>
      <c r="B112" s="764"/>
      <c r="C112" s="739"/>
      <c r="D112" s="692"/>
      <c r="E112" s="689"/>
      <c r="F112" s="730"/>
      <c r="G112" s="752"/>
      <c r="H112" s="724"/>
      <c r="I112" s="696"/>
      <c r="J112" s="708"/>
      <c r="K112" s="733"/>
      <c r="L112" s="743"/>
      <c r="M112" s="733"/>
      <c r="N112" s="743"/>
      <c r="O112" s="704"/>
      <c r="P112" s="715"/>
      <c r="Q112" s="623" t="str">
        <f t="shared" si="10"/>
        <v/>
      </c>
      <c r="R112" s="624" t="str">
        <f t="shared" si="11"/>
        <v/>
      </c>
      <c r="S112" s="621" t="str">
        <f t="shared" si="12"/>
        <v/>
      </c>
      <c r="T112" s="91" t="str">
        <f t="shared" si="13"/>
        <v/>
      </c>
      <c r="U112" s="113" t="str">
        <f t="shared" si="16"/>
        <v/>
      </c>
      <c r="V112" s="114" t="str">
        <f t="shared" si="16"/>
        <v/>
      </c>
      <c r="W112" s="106" t="b">
        <f t="shared" si="14"/>
        <v>0</v>
      </c>
      <c r="X112" s="103" t="b">
        <f t="shared" si="15"/>
        <v>0</v>
      </c>
      <c r="Y112" s="224">
        <f t="shared" si="17"/>
        <v>1</v>
      </c>
      <c r="Z112" s="112">
        <f>IF(AND(B112&lt;&gt;"",I112&gt;=an_initial-3),VLOOKUP(Y112,Coef!$E$2:$F$17,2,FALSE),IF(AB112=TRUE,0,Z111))</f>
        <v>0</v>
      </c>
      <c r="AA112" s="665">
        <f>IF(B112&lt;&gt;"",VLOOKUP(Y112,Coef!$E$2:$F$17,2,FALSE),AA111)</f>
        <v>0</v>
      </c>
      <c r="AB112" s="668" t="b">
        <f t="shared" si="18"/>
        <v>0</v>
      </c>
    </row>
    <row r="113" spans="1:28" ht="16.5" thickBot="1" x14ac:dyDescent="0.3">
      <c r="A113" s="223"/>
      <c r="B113" s="764"/>
      <c r="C113" s="739"/>
      <c r="D113" s="692"/>
      <c r="E113" s="689"/>
      <c r="F113" s="730"/>
      <c r="G113" s="752"/>
      <c r="H113" s="724"/>
      <c r="I113" s="696"/>
      <c r="J113" s="708"/>
      <c r="K113" s="733"/>
      <c r="L113" s="743"/>
      <c r="M113" s="733"/>
      <c r="N113" s="743"/>
      <c r="O113" s="704"/>
      <c r="P113" s="715"/>
      <c r="Q113" s="623" t="str">
        <f t="shared" si="10"/>
        <v/>
      </c>
      <c r="R113" s="624" t="str">
        <f t="shared" si="11"/>
        <v/>
      </c>
      <c r="S113" s="621" t="str">
        <f t="shared" si="12"/>
        <v/>
      </c>
      <c r="T113" s="91" t="str">
        <f t="shared" si="13"/>
        <v/>
      </c>
      <c r="U113" s="113" t="str">
        <f t="shared" si="16"/>
        <v/>
      </c>
      <c r="V113" s="114" t="str">
        <f t="shared" si="16"/>
        <v/>
      </c>
      <c r="W113" s="106" t="b">
        <f t="shared" si="14"/>
        <v>0</v>
      </c>
      <c r="X113" s="103" t="b">
        <f t="shared" si="15"/>
        <v>0</v>
      </c>
      <c r="Y113" s="224">
        <f t="shared" si="17"/>
        <v>1</v>
      </c>
      <c r="Z113" s="112">
        <f>IF(AND(B113&lt;&gt;"",I113&gt;=an_initial-3),VLOOKUP(Y113,Coef!$E$2:$F$17,2,FALSE),IF(AB113=TRUE,0,Z112))</f>
        <v>0</v>
      </c>
      <c r="AA113" s="665">
        <f>IF(B113&lt;&gt;"",VLOOKUP(Y113,Coef!$E$2:$F$17,2,FALSE),AA112)</f>
        <v>0</v>
      </c>
      <c r="AB113" s="668" t="b">
        <f t="shared" si="18"/>
        <v>0</v>
      </c>
    </row>
    <row r="114" spans="1:28" ht="16.5" thickBot="1" x14ac:dyDescent="0.3">
      <c r="A114" s="223"/>
      <c r="B114" s="764"/>
      <c r="C114" s="739"/>
      <c r="D114" s="692"/>
      <c r="E114" s="689"/>
      <c r="F114" s="730"/>
      <c r="G114" s="752"/>
      <c r="H114" s="724"/>
      <c r="I114" s="696"/>
      <c r="J114" s="708"/>
      <c r="K114" s="733"/>
      <c r="L114" s="743"/>
      <c r="M114" s="733"/>
      <c r="N114" s="743"/>
      <c r="O114" s="704"/>
      <c r="P114" s="715"/>
      <c r="Q114" s="623" t="str">
        <f t="shared" si="10"/>
        <v/>
      </c>
      <c r="R114" s="624" t="str">
        <f t="shared" si="11"/>
        <v/>
      </c>
      <c r="S114" s="621" t="str">
        <f t="shared" si="12"/>
        <v/>
      </c>
      <c r="T114" s="91" t="str">
        <f t="shared" si="13"/>
        <v/>
      </c>
      <c r="U114" s="113" t="str">
        <f t="shared" si="16"/>
        <v/>
      </c>
      <c r="V114" s="114" t="str">
        <f t="shared" si="16"/>
        <v/>
      </c>
      <c r="W114" s="106" t="b">
        <f t="shared" si="14"/>
        <v>0</v>
      </c>
      <c r="X114" s="103" t="b">
        <f t="shared" si="15"/>
        <v>0</v>
      </c>
      <c r="Y114" s="224">
        <f t="shared" si="17"/>
        <v>1</v>
      </c>
      <c r="Z114" s="112">
        <f>IF(AND(B114&lt;&gt;"",I114&gt;=an_initial-3),VLOOKUP(Y114,Coef!$E$2:$F$17,2,FALSE),IF(AB114=TRUE,0,Z113))</f>
        <v>0</v>
      </c>
      <c r="AA114" s="665">
        <f>IF(B114&lt;&gt;"",VLOOKUP(Y114,Coef!$E$2:$F$17,2,FALSE),AA113)</f>
        <v>0</v>
      </c>
      <c r="AB114" s="668" t="b">
        <f t="shared" si="18"/>
        <v>0</v>
      </c>
    </row>
    <row r="115" spans="1:28" ht="16.5" thickBot="1" x14ac:dyDescent="0.3">
      <c r="A115" s="223"/>
      <c r="B115" s="764"/>
      <c r="C115" s="739"/>
      <c r="D115" s="692"/>
      <c r="E115" s="689"/>
      <c r="F115" s="730"/>
      <c r="G115" s="752"/>
      <c r="H115" s="724"/>
      <c r="I115" s="696"/>
      <c r="J115" s="708"/>
      <c r="K115" s="733"/>
      <c r="L115" s="743"/>
      <c r="M115" s="733"/>
      <c r="N115" s="743"/>
      <c r="O115" s="704"/>
      <c r="P115" s="715"/>
      <c r="Q115" s="623" t="str">
        <f t="shared" si="10"/>
        <v/>
      </c>
      <c r="R115" s="624" t="str">
        <f t="shared" si="11"/>
        <v/>
      </c>
      <c r="S115" s="621" t="str">
        <f t="shared" si="12"/>
        <v/>
      </c>
      <c r="T115" s="91" t="str">
        <f t="shared" si="13"/>
        <v/>
      </c>
      <c r="U115" s="113" t="str">
        <f t="shared" si="16"/>
        <v/>
      </c>
      <c r="V115" s="114" t="str">
        <f t="shared" si="16"/>
        <v/>
      </c>
      <c r="W115" s="106" t="b">
        <f t="shared" si="14"/>
        <v>0</v>
      </c>
      <c r="X115" s="103" t="b">
        <f t="shared" si="15"/>
        <v>0</v>
      </c>
      <c r="Y115" s="224">
        <f t="shared" si="17"/>
        <v>1</v>
      </c>
      <c r="Z115" s="112">
        <f>IF(AND(B115&lt;&gt;"",I115&gt;=an_initial-3),VLOOKUP(Y115,Coef!$E$2:$F$17,2,FALSE),IF(AB115=TRUE,0,Z114))</f>
        <v>0</v>
      </c>
      <c r="AA115" s="665">
        <f>IF(B115&lt;&gt;"",VLOOKUP(Y115,Coef!$E$2:$F$17,2,FALSE),AA114)</f>
        <v>0</v>
      </c>
      <c r="AB115" s="668" t="b">
        <f t="shared" si="18"/>
        <v>0</v>
      </c>
    </row>
    <row r="116" spans="1:28" ht="16.5" thickBot="1" x14ac:dyDescent="0.3">
      <c r="A116" s="223"/>
      <c r="B116" s="764"/>
      <c r="C116" s="739"/>
      <c r="D116" s="692"/>
      <c r="E116" s="689"/>
      <c r="F116" s="730"/>
      <c r="G116" s="752"/>
      <c r="H116" s="724"/>
      <c r="I116" s="696"/>
      <c r="J116" s="708"/>
      <c r="K116" s="733"/>
      <c r="L116" s="743"/>
      <c r="M116" s="733"/>
      <c r="N116" s="743"/>
      <c r="O116" s="704"/>
      <c r="P116" s="715"/>
      <c r="Q116" s="623" t="str">
        <f t="shared" si="10"/>
        <v/>
      </c>
      <c r="R116" s="624" t="str">
        <f t="shared" si="11"/>
        <v/>
      </c>
      <c r="S116" s="621" t="str">
        <f t="shared" si="12"/>
        <v/>
      </c>
      <c r="T116" s="91" t="str">
        <f t="shared" si="13"/>
        <v/>
      </c>
      <c r="U116" s="113" t="str">
        <f t="shared" si="16"/>
        <v/>
      </c>
      <c r="V116" s="114" t="str">
        <f t="shared" si="16"/>
        <v/>
      </c>
      <c r="W116" s="106" t="b">
        <f t="shared" si="14"/>
        <v>0</v>
      </c>
      <c r="X116" s="103" t="b">
        <f t="shared" si="15"/>
        <v>0</v>
      </c>
      <c r="Y116" s="224">
        <f t="shared" si="17"/>
        <v>1</v>
      </c>
      <c r="Z116" s="112">
        <f>IF(AND(B116&lt;&gt;"",I116&gt;=an_initial-3),VLOOKUP(Y116,Coef!$E$2:$F$17,2,FALSE),IF(AB116=TRUE,0,Z115))</f>
        <v>0</v>
      </c>
      <c r="AA116" s="665">
        <f>IF(B116&lt;&gt;"",VLOOKUP(Y116,Coef!$E$2:$F$17,2,FALSE),AA115)</f>
        <v>0</v>
      </c>
      <c r="AB116" s="668" t="b">
        <f t="shared" si="18"/>
        <v>0</v>
      </c>
    </row>
    <row r="117" spans="1:28" ht="16.5" thickBot="1" x14ac:dyDescent="0.3">
      <c r="A117" s="223"/>
      <c r="B117" s="764"/>
      <c r="C117" s="739"/>
      <c r="D117" s="692"/>
      <c r="E117" s="689"/>
      <c r="F117" s="730"/>
      <c r="G117" s="752"/>
      <c r="H117" s="724"/>
      <c r="I117" s="696"/>
      <c r="J117" s="708"/>
      <c r="K117" s="733"/>
      <c r="L117" s="743"/>
      <c r="M117" s="733"/>
      <c r="N117" s="743"/>
      <c r="O117" s="704"/>
      <c r="P117" s="715"/>
      <c r="Q117" s="623" t="str">
        <f t="shared" si="10"/>
        <v/>
      </c>
      <c r="R117" s="624" t="str">
        <f t="shared" si="11"/>
        <v/>
      </c>
      <c r="S117" s="621" t="str">
        <f t="shared" si="12"/>
        <v/>
      </c>
      <c r="T117" s="91" t="str">
        <f t="shared" si="13"/>
        <v/>
      </c>
      <c r="U117" s="113" t="str">
        <f t="shared" si="16"/>
        <v/>
      </c>
      <c r="V117" s="114" t="str">
        <f t="shared" si="16"/>
        <v/>
      </c>
      <c r="W117" s="106" t="b">
        <f t="shared" si="14"/>
        <v>0</v>
      </c>
      <c r="X117" s="103" t="b">
        <f t="shared" si="15"/>
        <v>0</v>
      </c>
      <c r="Y117" s="224">
        <f t="shared" si="17"/>
        <v>1</v>
      </c>
      <c r="Z117" s="112">
        <f>IF(AND(B117&lt;&gt;"",I117&gt;=an_initial-3),VLOOKUP(Y117,Coef!$E$2:$F$17,2,FALSE),IF(AB117=TRUE,0,Z116))</f>
        <v>0</v>
      </c>
      <c r="AA117" s="665">
        <f>IF(B117&lt;&gt;"",VLOOKUP(Y117,Coef!$E$2:$F$17,2,FALSE),AA116)</f>
        <v>0</v>
      </c>
      <c r="AB117" s="668" t="b">
        <f t="shared" si="18"/>
        <v>0</v>
      </c>
    </row>
    <row r="118" spans="1:28" ht="16.5" thickBot="1" x14ac:dyDescent="0.3">
      <c r="A118" s="223"/>
      <c r="B118" s="764"/>
      <c r="C118" s="739"/>
      <c r="D118" s="692"/>
      <c r="E118" s="689"/>
      <c r="F118" s="730"/>
      <c r="G118" s="752"/>
      <c r="H118" s="724"/>
      <c r="I118" s="696"/>
      <c r="J118" s="708"/>
      <c r="K118" s="733"/>
      <c r="L118" s="743"/>
      <c r="M118" s="733"/>
      <c r="N118" s="743"/>
      <c r="O118" s="704"/>
      <c r="P118" s="715"/>
      <c r="Q118" s="623" t="str">
        <f t="shared" si="10"/>
        <v/>
      </c>
      <c r="R118" s="624" t="str">
        <f t="shared" si="11"/>
        <v/>
      </c>
      <c r="S118" s="621" t="str">
        <f t="shared" si="12"/>
        <v/>
      </c>
      <c r="T118" s="91" t="str">
        <f t="shared" si="13"/>
        <v/>
      </c>
      <c r="U118" s="113" t="str">
        <f t="shared" si="16"/>
        <v/>
      </c>
      <c r="V118" s="114" t="str">
        <f t="shared" si="16"/>
        <v/>
      </c>
      <c r="W118" s="106" t="b">
        <f t="shared" si="14"/>
        <v>0</v>
      </c>
      <c r="X118" s="103" t="b">
        <f t="shared" si="15"/>
        <v>0</v>
      </c>
      <c r="Y118" s="224">
        <f t="shared" si="17"/>
        <v>1</v>
      </c>
      <c r="Z118" s="112">
        <f>IF(AND(B118&lt;&gt;"",I118&gt;=an_initial-3),VLOOKUP(Y118,Coef!$E$2:$F$17,2,FALSE),IF(AB118=TRUE,0,Z117))</f>
        <v>0</v>
      </c>
      <c r="AA118" s="665">
        <f>IF(B118&lt;&gt;"",VLOOKUP(Y118,Coef!$E$2:$F$17,2,FALSE),AA117)</f>
        <v>0</v>
      </c>
      <c r="AB118" s="668" t="b">
        <f t="shared" si="18"/>
        <v>0</v>
      </c>
    </row>
    <row r="119" spans="1:28" ht="16.5" thickBot="1" x14ac:dyDescent="0.3">
      <c r="A119" s="223"/>
      <c r="B119" s="764"/>
      <c r="C119" s="739"/>
      <c r="D119" s="692"/>
      <c r="E119" s="689"/>
      <c r="F119" s="730"/>
      <c r="G119" s="752"/>
      <c r="H119" s="724"/>
      <c r="I119" s="696"/>
      <c r="J119" s="708"/>
      <c r="K119" s="733"/>
      <c r="L119" s="743"/>
      <c r="M119" s="733"/>
      <c r="N119" s="743"/>
      <c r="O119" s="704"/>
      <c r="P119" s="715"/>
      <c r="Q119" s="623" t="str">
        <f t="shared" si="10"/>
        <v/>
      </c>
      <c r="R119" s="624" t="str">
        <f t="shared" si="11"/>
        <v/>
      </c>
      <c r="S119" s="621" t="str">
        <f t="shared" si="12"/>
        <v/>
      </c>
      <c r="T119" s="91" t="str">
        <f t="shared" si="13"/>
        <v/>
      </c>
      <c r="U119" s="113" t="str">
        <f t="shared" si="16"/>
        <v/>
      </c>
      <c r="V119" s="114" t="str">
        <f t="shared" si="16"/>
        <v/>
      </c>
      <c r="W119" s="106" t="b">
        <f t="shared" si="14"/>
        <v>0</v>
      </c>
      <c r="X119" s="103" t="b">
        <f t="shared" si="15"/>
        <v>0</v>
      </c>
      <c r="Y119" s="224">
        <f t="shared" si="17"/>
        <v>1</v>
      </c>
      <c r="Z119" s="112">
        <f>IF(AND(B119&lt;&gt;"",I119&gt;=an_initial-3),VLOOKUP(Y119,Coef!$E$2:$F$17,2,FALSE),IF(AB119=TRUE,0,Z118))</f>
        <v>0</v>
      </c>
      <c r="AA119" s="665">
        <f>IF(B119&lt;&gt;"",VLOOKUP(Y119,Coef!$E$2:$F$17,2,FALSE),AA118)</f>
        <v>0</v>
      </c>
      <c r="AB119" s="668" t="b">
        <f t="shared" si="18"/>
        <v>0</v>
      </c>
    </row>
    <row r="120" spans="1:28" ht="16.5" thickBot="1" x14ac:dyDescent="0.3">
      <c r="A120" s="223"/>
      <c r="B120" s="764"/>
      <c r="C120" s="739"/>
      <c r="D120" s="692"/>
      <c r="E120" s="689"/>
      <c r="F120" s="730"/>
      <c r="G120" s="752"/>
      <c r="H120" s="724"/>
      <c r="I120" s="696"/>
      <c r="J120" s="708"/>
      <c r="K120" s="733"/>
      <c r="L120" s="743"/>
      <c r="M120" s="733"/>
      <c r="N120" s="743"/>
      <c r="O120" s="704"/>
      <c r="P120" s="715"/>
      <c r="Q120" s="623" t="str">
        <f t="shared" si="10"/>
        <v/>
      </c>
      <c r="R120" s="624" t="str">
        <f t="shared" si="11"/>
        <v/>
      </c>
      <c r="S120" s="621" t="str">
        <f t="shared" si="12"/>
        <v/>
      </c>
      <c r="T120" s="91" t="str">
        <f t="shared" si="13"/>
        <v/>
      </c>
      <c r="U120" s="113" t="str">
        <f t="shared" si="16"/>
        <v/>
      </c>
      <c r="V120" s="114" t="str">
        <f t="shared" si="16"/>
        <v/>
      </c>
      <c r="W120" s="106" t="b">
        <f t="shared" si="14"/>
        <v>0</v>
      </c>
      <c r="X120" s="103" t="b">
        <f t="shared" si="15"/>
        <v>0</v>
      </c>
      <c r="Y120" s="224">
        <f t="shared" si="17"/>
        <v>1</v>
      </c>
      <c r="Z120" s="112">
        <f>IF(AND(B120&lt;&gt;"",I120&gt;=an_initial-3),VLOOKUP(Y120,Coef!$E$2:$F$17,2,FALSE),IF(AB120=TRUE,0,Z119))</f>
        <v>0</v>
      </c>
      <c r="AA120" s="665">
        <f>IF(B120&lt;&gt;"",VLOOKUP(Y120,Coef!$E$2:$F$17,2,FALSE),AA119)</f>
        <v>0</v>
      </c>
      <c r="AB120" s="668" t="b">
        <f t="shared" si="18"/>
        <v>0</v>
      </c>
    </row>
    <row r="121" spans="1:28" ht="16.5" thickBot="1" x14ac:dyDescent="0.3">
      <c r="A121" s="223"/>
      <c r="B121" s="764"/>
      <c r="C121" s="739"/>
      <c r="D121" s="692"/>
      <c r="E121" s="689"/>
      <c r="F121" s="730"/>
      <c r="G121" s="752"/>
      <c r="H121" s="724"/>
      <c r="I121" s="696"/>
      <c r="J121" s="708"/>
      <c r="K121" s="733"/>
      <c r="L121" s="743"/>
      <c r="M121" s="733"/>
      <c r="N121" s="743"/>
      <c r="O121" s="704"/>
      <c r="P121" s="715"/>
      <c r="Q121" s="623" t="str">
        <f t="shared" si="10"/>
        <v/>
      </c>
      <c r="R121" s="624" t="str">
        <f t="shared" si="11"/>
        <v/>
      </c>
      <c r="S121" s="621" t="str">
        <f t="shared" si="12"/>
        <v/>
      </c>
      <c r="T121" s="91" t="str">
        <f t="shared" si="13"/>
        <v/>
      </c>
      <c r="U121" s="113" t="str">
        <f t="shared" si="16"/>
        <v/>
      </c>
      <c r="V121" s="114" t="str">
        <f t="shared" si="16"/>
        <v/>
      </c>
      <c r="W121" s="106" t="b">
        <f t="shared" si="14"/>
        <v>0</v>
      </c>
      <c r="X121" s="103" t="b">
        <f t="shared" si="15"/>
        <v>0</v>
      </c>
      <c r="Y121" s="224">
        <f t="shared" si="17"/>
        <v>1</v>
      </c>
      <c r="Z121" s="112">
        <f>IF(AND(B121&lt;&gt;"",I121&gt;=an_initial-3),VLOOKUP(Y121,Coef!$E$2:$F$17,2,FALSE),IF(AB121=TRUE,0,Z120))</f>
        <v>0</v>
      </c>
      <c r="AA121" s="665">
        <f>IF(B121&lt;&gt;"",VLOOKUP(Y121,Coef!$E$2:$F$17,2,FALSE),AA120)</f>
        <v>0</v>
      </c>
      <c r="AB121" s="668" t="b">
        <f t="shared" si="18"/>
        <v>0</v>
      </c>
    </row>
    <row r="122" spans="1:28" ht="16.5" thickBot="1" x14ac:dyDescent="0.3">
      <c r="A122" s="223"/>
      <c r="B122" s="764"/>
      <c r="C122" s="739"/>
      <c r="D122" s="692"/>
      <c r="E122" s="689"/>
      <c r="F122" s="730"/>
      <c r="G122" s="752"/>
      <c r="H122" s="724"/>
      <c r="I122" s="696"/>
      <c r="J122" s="708"/>
      <c r="K122" s="733"/>
      <c r="L122" s="743"/>
      <c r="M122" s="733"/>
      <c r="N122" s="743"/>
      <c r="O122" s="704"/>
      <c r="P122" s="715"/>
      <c r="Q122" s="623" t="str">
        <f t="shared" si="10"/>
        <v/>
      </c>
      <c r="R122" s="624" t="str">
        <f t="shared" si="11"/>
        <v/>
      </c>
      <c r="S122" s="621" t="str">
        <f t="shared" si="12"/>
        <v/>
      </c>
      <c r="T122" s="91" t="str">
        <f t="shared" si="13"/>
        <v/>
      </c>
      <c r="U122" s="113" t="str">
        <f t="shared" si="16"/>
        <v/>
      </c>
      <c r="V122" s="114" t="str">
        <f t="shared" si="16"/>
        <v/>
      </c>
      <c r="W122" s="106" t="b">
        <f t="shared" si="14"/>
        <v>0</v>
      </c>
      <c r="X122" s="103" t="b">
        <f t="shared" si="15"/>
        <v>0</v>
      </c>
      <c r="Y122" s="224">
        <f t="shared" si="17"/>
        <v>1</v>
      </c>
      <c r="Z122" s="112">
        <f>IF(AND(B122&lt;&gt;"",I122&gt;=an_initial-3),VLOOKUP(Y122,Coef!$E$2:$F$17,2,FALSE),IF(AB122=TRUE,0,Z121))</f>
        <v>0</v>
      </c>
      <c r="AA122" s="665">
        <f>IF(B122&lt;&gt;"",VLOOKUP(Y122,Coef!$E$2:$F$17,2,FALSE),AA121)</f>
        <v>0</v>
      </c>
      <c r="AB122" s="668" t="b">
        <f t="shared" si="18"/>
        <v>0</v>
      </c>
    </row>
    <row r="123" spans="1:28" ht="16.5" thickBot="1" x14ac:dyDescent="0.3">
      <c r="A123" s="223"/>
      <c r="B123" s="764"/>
      <c r="C123" s="739"/>
      <c r="D123" s="692"/>
      <c r="E123" s="689"/>
      <c r="F123" s="730"/>
      <c r="G123" s="752"/>
      <c r="H123" s="724"/>
      <c r="I123" s="696"/>
      <c r="J123" s="708"/>
      <c r="K123" s="733"/>
      <c r="L123" s="743"/>
      <c r="M123" s="733"/>
      <c r="N123" s="743"/>
      <c r="O123" s="704"/>
      <c r="P123" s="715"/>
      <c r="Q123" s="623" t="str">
        <f t="shared" si="10"/>
        <v/>
      </c>
      <c r="R123" s="624" t="str">
        <f t="shared" si="11"/>
        <v/>
      </c>
      <c r="S123" s="621" t="str">
        <f t="shared" si="12"/>
        <v/>
      </c>
      <c r="T123" s="91" t="str">
        <f t="shared" si="13"/>
        <v/>
      </c>
      <c r="U123" s="113" t="str">
        <f t="shared" si="16"/>
        <v/>
      </c>
      <c r="V123" s="114" t="str">
        <f t="shared" si="16"/>
        <v/>
      </c>
      <c r="W123" s="106" t="b">
        <f t="shared" si="14"/>
        <v>0</v>
      </c>
      <c r="X123" s="103" t="b">
        <f t="shared" si="15"/>
        <v>0</v>
      </c>
      <c r="Y123" s="224">
        <f t="shared" si="17"/>
        <v>1</v>
      </c>
      <c r="Z123" s="112">
        <f>IF(AND(B123&lt;&gt;"",I123&gt;=an_initial-3),VLOOKUP(Y123,Coef!$E$2:$F$17,2,FALSE),IF(AB123=TRUE,0,Z122))</f>
        <v>0</v>
      </c>
      <c r="AA123" s="665">
        <f>IF(B123&lt;&gt;"",VLOOKUP(Y123,Coef!$E$2:$F$17,2,FALSE),AA122)</f>
        <v>0</v>
      </c>
      <c r="AB123" s="668" t="b">
        <f t="shared" si="18"/>
        <v>0</v>
      </c>
    </row>
    <row r="124" spans="1:28" ht="16.5" thickBot="1" x14ac:dyDescent="0.3">
      <c r="A124" s="223"/>
      <c r="B124" s="764"/>
      <c r="C124" s="739"/>
      <c r="D124" s="692"/>
      <c r="E124" s="689"/>
      <c r="F124" s="730"/>
      <c r="G124" s="752"/>
      <c r="H124" s="724"/>
      <c r="I124" s="696"/>
      <c r="J124" s="708"/>
      <c r="K124" s="733"/>
      <c r="L124" s="743"/>
      <c r="M124" s="733"/>
      <c r="N124" s="743"/>
      <c r="O124" s="704"/>
      <c r="P124" s="715"/>
      <c r="Q124" s="623" t="str">
        <f t="shared" si="10"/>
        <v/>
      </c>
      <c r="R124" s="624" t="str">
        <f t="shared" si="11"/>
        <v/>
      </c>
      <c r="S124" s="621" t="str">
        <f t="shared" si="12"/>
        <v/>
      </c>
      <c r="T124" s="91" t="str">
        <f t="shared" si="13"/>
        <v/>
      </c>
      <c r="U124" s="113" t="str">
        <f t="shared" si="16"/>
        <v/>
      </c>
      <c r="V124" s="114" t="str">
        <f t="shared" si="16"/>
        <v/>
      </c>
      <c r="W124" s="106" t="b">
        <f t="shared" si="14"/>
        <v>0</v>
      </c>
      <c r="X124" s="103" t="b">
        <f t="shared" si="15"/>
        <v>0</v>
      </c>
      <c r="Y124" s="224">
        <f t="shared" si="17"/>
        <v>1</v>
      </c>
      <c r="Z124" s="112">
        <f>IF(AND(B124&lt;&gt;"",I124&gt;=an_initial-3),VLOOKUP(Y124,Coef!$E$2:$F$17,2,FALSE),IF(AB124=TRUE,0,Z123))</f>
        <v>0</v>
      </c>
      <c r="AA124" s="665">
        <f>IF(B124&lt;&gt;"",VLOOKUP(Y124,Coef!$E$2:$F$17,2,FALSE),AA123)</f>
        <v>0</v>
      </c>
      <c r="AB124" s="668" t="b">
        <f t="shared" si="18"/>
        <v>0</v>
      </c>
    </row>
    <row r="125" spans="1:28" ht="16.5" thickBot="1" x14ac:dyDescent="0.3">
      <c r="A125" s="223"/>
      <c r="B125" s="764"/>
      <c r="C125" s="739"/>
      <c r="D125" s="692"/>
      <c r="E125" s="689"/>
      <c r="F125" s="730"/>
      <c r="G125" s="752"/>
      <c r="H125" s="724"/>
      <c r="I125" s="696"/>
      <c r="J125" s="708"/>
      <c r="K125" s="733"/>
      <c r="L125" s="743"/>
      <c r="M125" s="733"/>
      <c r="N125" s="743"/>
      <c r="O125" s="704"/>
      <c r="P125" s="715"/>
      <c r="Q125" s="623" t="str">
        <f t="shared" si="10"/>
        <v/>
      </c>
      <c r="R125" s="624" t="str">
        <f t="shared" si="11"/>
        <v/>
      </c>
      <c r="S125" s="621" t="str">
        <f t="shared" si="12"/>
        <v/>
      </c>
      <c r="T125" s="91" t="str">
        <f t="shared" si="13"/>
        <v/>
      </c>
      <c r="U125" s="113" t="str">
        <f t="shared" si="16"/>
        <v/>
      </c>
      <c r="V125" s="114" t="str">
        <f t="shared" si="16"/>
        <v/>
      </c>
      <c r="W125" s="106" t="b">
        <f t="shared" si="14"/>
        <v>0</v>
      </c>
      <c r="X125" s="103" t="b">
        <f t="shared" si="15"/>
        <v>0</v>
      </c>
      <c r="Y125" s="224">
        <f t="shared" si="17"/>
        <v>1</v>
      </c>
      <c r="Z125" s="112">
        <f>IF(AND(B125&lt;&gt;"",I125&gt;=an_initial-3),VLOOKUP(Y125,Coef!$E$2:$F$17,2,FALSE),IF(AB125=TRUE,0,Z124))</f>
        <v>0</v>
      </c>
      <c r="AA125" s="665">
        <f>IF(B125&lt;&gt;"",VLOOKUP(Y125,Coef!$E$2:$F$17,2,FALSE),AA124)</f>
        <v>0</v>
      </c>
      <c r="AB125" s="668" t="b">
        <f t="shared" si="18"/>
        <v>0</v>
      </c>
    </row>
    <row r="126" spans="1:28" ht="16.5" thickBot="1" x14ac:dyDescent="0.3">
      <c r="A126" s="223"/>
      <c r="B126" s="764"/>
      <c r="C126" s="739"/>
      <c r="D126" s="692"/>
      <c r="E126" s="689"/>
      <c r="F126" s="730"/>
      <c r="G126" s="752"/>
      <c r="H126" s="724"/>
      <c r="I126" s="696"/>
      <c r="J126" s="708"/>
      <c r="K126" s="733"/>
      <c r="L126" s="743"/>
      <c r="M126" s="733"/>
      <c r="N126" s="743"/>
      <c r="O126" s="704"/>
      <c r="P126" s="715"/>
      <c r="Q126" s="623" t="str">
        <f t="shared" si="10"/>
        <v/>
      </c>
      <c r="R126" s="624" t="str">
        <f t="shared" si="11"/>
        <v/>
      </c>
      <c r="S126" s="621" t="str">
        <f t="shared" si="12"/>
        <v/>
      </c>
      <c r="T126" s="91" t="str">
        <f t="shared" si="13"/>
        <v/>
      </c>
      <c r="U126" s="113" t="str">
        <f t="shared" si="16"/>
        <v/>
      </c>
      <c r="V126" s="114" t="str">
        <f t="shared" si="16"/>
        <v/>
      </c>
      <c r="W126" s="106" t="b">
        <f t="shared" si="14"/>
        <v>0</v>
      </c>
      <c r="X126" s="103" t="b">
        <f t="shared" si="15"/>
        <v>0</v>
      </c>
      <c r="Y126" s="224">
        <f t="shared" si="17"/>
        <v>1</v>
      </c>
      <c r="Z126" s="112">
        <f>IF(AND(B126&lt;&gt;"",I126&gt;=an_initial-3),VLOOKUP(Y126,Coef!$E$2:$F$17,2,FALSE),IF(AB126=TRUE,0,Z125))</f>
        <v>0</v>
      </c>
      <c r="AA126" s="665">
        <f>IF(B126&lt;&gt;"",VLOOKUP(Y126,Coef!$E$2:$F$17,2,FALSE),AA125)</f>
        <v>0</v>
      </c>
      <c r="AB126" s="668" t="b">
        <f t="shared" si="18"/>
        <v>0</v>
      </c>
    </row>
    <row r="127" spans="1:28" ht="16.5" thickBot="1" x14ac:dyDescent="0.3">
      <c r="A127" s="223"/>
      <c r="B127" s="764"/>
      <c r="C127" s="739"/>
      <c r="D127" s="692"/>
      <c r="E127" s="689"/>
      <c r="F127" s="730"/>
      <c r="G127" s="752"/>
      <c r="H127" s="724"/>
      <c r="I127" s="696"/>
      <c r="J127" s="708"/>
      <c r="K127" s="733"/>
      <c r="L127" s="743"/>
      <c r="M127" s="733"/>
      <c r="N127" s="743"/>
      <c r="O127" s="704"/>
      <c r="P127" s="715"/>
      <c r="Q127" s="623" t="str">
        <f t="shared" si="10"/>
        <v/>
      </c>
      <c r="R127" s="624" t="str">
        <f t="shared" si="11"/>
        <v/>
      </c>
      <c r="S127" s="621" t="str">
        <f t="shared" si="12"/>
        <v/>
      </c>
      <c r="T127" s="91" t="str">
        <f t="shared" si="13"/>
        <v/>
      </c>
      <c r="U127" s="113" t="str">
        <f t="shared" si="16"/>
        <v/>
      </c>
      <c r="V127" s="114" t="str">
        <f t="shared" si="16"/>
        <v/>
      </c>
      <c r="W127" s="106" t="b">
        <f t="shared" si="14"/>
        <v>0</v>
      </c>
      <c r="X127" s="103" t="b">
        <f t="shared" si="15"/>
        <v>0</v>
      </c>
      <c r="Y127" s="224">
        <f t="shared" si="17"/>
        <v>1</v>
      </c>
      <c r="Z127" s="112">
        <f>IF(AND(B127&lt;&gt;"",I127&gt;=an_initial-3),VLOOKUP(Y127,Coef!$E$2:$F$17,2,FALSE),IF(AB127=TRUE,0,Z126))</f>
        <v>0</v>
      </c>
      <c r="AA127" s="665">
        <f>IF(B127&lt;&gt;"",VLOOKUP(Y127,Coef!$E$2:$F$17,2,FALSE),AA126)</f>
        <v>0</v>
      </c>
      <c r="AB127" s="668" t="b">
        <f t="shared" si="18"/>
        <v>0</v>
      </c>
    </row>
    <row r="128" spans="1:28" ht="16.5" thickBot="1" x14ac:dyDescent="0.3">
      <c r="A128" s="223"/>
      <c r="B128" s="764"/>
      <c r="C128" s="739"/>
      <c r="D128" s="692"/>
      <c r="E128" s="689"/>
      <c r="F128" s="730"/>
      <c r="G128" s="752"/>
      <c r="H128" s="724"/>
      <c r="I128" s="696"/>
      <c r="J128" s="708"/>
      <c r="K128" s="733"/>
      <c r="L128" s="743"/>
      <c r="M128" s="733"/>
      <c r="N128" s="743"/>
      <c r="O128" s="704"/>
      <c r="P128" s="715"/>
      <c r="Q128" s="623" t="str">
        <f t="shared" si="10"/>
        <v/>
      </c>
      <c r="R128" s="624" t="str">
        <f t="shared" si="11"/>
        <v/>
      </c>
      <c r="S128" s="621" t="str">
        <f t="shared" si="12"/>
        <v/>
      </c>
      <c r="T128" s="91" t="str">
        <f t="shared" si="13"/>
        <v/>
      </c>
      <c r="U128" s="113" t="str">
        <f t="shared" si="16"/>
        <v/>
      </c>
      <c r="V128" s="114" t="str">
        <f t="shared" si="16"/>
        <v/>
      </c>
      <c r="W128" s="106" t="b">
        <f t="shared" si="14"/>
        <v>0</v>
      </c>
      <c r="X128" s="103" t="b">
        <f t="shared" si="15"/>
        <v>0</v>
      </c>
      <c r="Y128" s="224">
        <f t="shared" si="17"/>
        <v>1</v>
      </c>
      <c r="Z128" s="112">
        <f>IF(AND(B128&lt;&gt;"",I128&gt;=an_initial-3),VLOOKUP(Y128,Coef!$E$2:$F$17,2,FALSE),IF(AB128=TRUE,0,Z127))</f>
        <v>0</v>
      </c>
      <c r="AA128" s="665">
        <f>IF(B128&lt;&gt;"",VLOOKUP(Y128,Coef!$E$2:$F$17,2,FALSE),AA127)</f>
        <v>0</v>
      </c>
      <c r="AB128" s="668" t="b">
        <f t="shared" si="18"/>
        <v>0</v>
      </c>
    </row>
    <row r="129" spans="1:28" ht="16.5" thickBot="1" x14ac:dyDescent="0.3">
      <c r="A129" s="223"/>
      <c r="B129" s="764"/>
      <c r="C129" s="739"/>
      <c r="D129" s="692"/>
      <c r="E129" s="689"/>
      <c r="F129" s="730"/>
      <c r="G129" s="752"/>
      <c r="H129" s="724"/>
      <c r="I129" s="696"/>
      <c r="J129" s="708"/>
      <c r="K129" s="733"/>
      <c r="L129" s="743"/>
      <c r="M129" s="733"/>
      <c r="N129" s="743"/>
      <c r="O129" s="704"/>
      <c r="P129" s="715"/>
      <c r="Q129" s="623" t="str">
        <f t="shared" si="10"/>
        <v/>
      </c>
      <c r="R129" s="624" t="str">
        <f t="shared" si="11"/>
        <v/>
      </c>
      <c r="S129" s="621" t="str">
        <f t="shared" si="12"/>
        <v/>
      </c>
      <c r="T129" s="91" t="str">
        <f t="shared" si="13"/>
        <v/>
      </c>
      <c r="U129" s="113" t="str">
        <f t="shared" si="16"/>
        <v/>
      </c>
      <c r="V129" s="114" t="str">
        <f t="shared" si="16"/>
        <v/>
      </c>
      <c r="W129" s="106" t="b">
        <f t="shared" si="14"/>
        <v>0</v>
      </c>
      <c r="X129" s="103" t="b">
        <f t="shared" si="15"/>
        <v>0</v>
      </c>
      <c r="Y129" s="224">
        <f t="shared" si="17"/>
        <v>1</v>
      </c>
      <c r="Z129" s="112">
        <f>IF(AND(B129&lt;&gt;"",I129&gt;=an_initial-3),VLOOKUP(Y129,Coef!$E$2:$F$17,2,FALSE),IF(AB129=TRUE,0,Z128))</f>
        <v>0</v>
      </c>
      <c r="AA129" s="665">
        <f>IF(B129&lt;&gt;"",VLOOKUP(Y129,Coef!$E$2:$F$17,2,FALSE),AA128)</f>
        <v>0</v>
      </c>
      <c r="AB129" s="668" t="b">
        <f t="shared" si="18"/>
        <v>0</v>
      </c>
    </row>
    <row r="130" spans="1:28" ht="16.5" thickBot="1" x14ac:dyDescent="0.3">
      <c r="A130" s="223"/>
      <c r="B130" s="764"/>
      <c r="C130" s="739"/>
      <c r="D130" s="692"/>
      <c r="E130" s="689"/>
      <c r="F130" s="730"/>
      <c r="G130" s="752"/>
      <c r="H130" s="724"/>
      <c r="I130" s="696"/>
      <c r="J130" s="708"/>
      <c r="K130" s="733"/>
      <c r="L130" s="743"/>
      <c r="M130" s="733"/>
      <c r="N130" s="743"/>
      <c r="O130" s="704"/>
      <c r="P130" s="715"/>
      <c r="Q130" s="623" t="str">
        <f t="shared" si="10"/>
        <v/>
      </c>
      <c r="R130" s="624" t="str">
        <f t="shared" si="11"/>
        <v/>
      </c>
      <c r="S130" s="621" t="str">
        <f t="shared" si="12"/>
        <v/>
      </c>
      <c r="T130" s="91" t="str">
        <f t="shared" si="13"/>
        <v/>
      </c>
      <c r="U130" s="113" t="str">
        <f t="shared" si="16"/>
        <v/>
      </c>
      <c r="V130" s="114" t="str">
        <f t="shared" si="16"/>
        <v/>
      </c>
      <c r="W130" s="106" t="b">
        <f t="shared" si="14"/>
        <v>0</v>
      </c>
      <c r="X130" s="103" t="b">
        <f t="shared" si="15"/>
        <v>0</v>
      </c>
      <c r="Y130" s="224">
        <f t="shared" si="17"/>
        <v>1</v>
      </c>
      <c r="Z130" s="112">
        <f>IF(AND(B130&lt;&gt;"",I130&gt;=an_initial-3),VLOOKUP(Y130,Coef!$E$2:$F$17,2,FALSE),IF(AB130=TRUE,0,Z129))</f>
        <v>0</v>
      </c>
      <c r="AA130" s="665">
        <f>IF(B130&lt;&gt;"",VLOOKUP(Y130,Coef!$E$2:$F$17,2,FALSE),AA129)</f>
        <v>0</v>
      </c>
      <c r="AB130" s="668" t="b">
        <f t="shared" si="18"/>
        <v>0</v>
      </c>
    </row>
    <row r="131" spans="1:28" ht="16.5" thickBot="1" x14ac:dyDescent="0.3">
      <c r="A131" s="223"/>
      <c r="B131" s="764"/>
      <c r="C131" s="739"/>
      <c r="D131" s="692"/>
      <c r="E131" s="689"/>
      <c r="F131" s="730"/>
      <c r="G131" s="752"/>
      <c r="H131" s="724"/>
      <c r="I131" s="696"/>
      <c r="J131" s="708"/>
      <c r="K131" s="733"/>
      <c r="L131" s="743"/>
      <c r="M131" s="733"/>
      <c r="N131" s="743"/>
      <c r="O131" s="704"/>
      <c r="P131" s="715"/>
      <c r="Q131" s="623" t="str">
        <f t="shared" si="10"/>
        <v/>
      </c>
      <c r="R131" s="624" t="str">
        <f t="shared" si="11"/>
        <v/>
      </c>
      <c r="S131" s="621" t="str">
        <f t="shared" si="12"/>
        <v/>
      </c>
      <c r="T131" s="91" t="str">
        <f t="shared" si="13"/>
        <v/>
      </c>
      <c r="U131" s="113" t="str">
        <f t="shared" si="16"/>
        <v/>
      </c>
      <c r="V131" s="114" t="str">
        <f t="shared" si="16"/>
        <v/>
      </c>
      <c r="W131" s="106" t="b">
        <f t="shared" si="14"/>
        <v>0</v>
      </c>
      <c r="X131" s="103" t="b">
        <f t="shared" si="15"/>
        <v>0</v>
      </c>
      <c r="Y131" s="224">
        <f t="shared" si="17"/>
        <v>1</v>
      </c>
      <c r="Z131" s="112">
        <f>IF(AND(B131&lt;&gt;"",I131&gt;=an_initial-3),VLOOKUP(Y131,Coef!$E$2:$F$17,2,FALSE),IF(AB131=TRUE,0,Z130))</f>
        <v>0</v>
      </c>
      <c r="AA131" s="665">
        <f>IF(B131&lt;&gt;"",VLOOKUP(Y131,Coef!$E$2:$F$17,2,FALSE),AA130)</f>
        <v>0</v>
      </c>
      <c r="AB131" s="668" t="b">
        <f t="shared" si="18"/>
        <v>0</v>
      </c>
    </row>
    <row r="132" spans="1:28" ht="16.5" thickBot="1" x14ac:dyDescent="0.3">
      <c r="A132" s="223"/>
      <c r="B132" s="764"/>
      <c r="C132" s="739"/>
      <c r="D132" s="692"/>
      <c r="E132" s="689"/>
      <c r="F132" s="730"/>
      <c r="G132" s="752"/>
      <c r="H132" s="724"/>
      <c r="I132" s="696"/>
      <c r="J132" s="708"/>
      <c r="K132" s="733"/>
      <c r="L132" s="743"/>
      <c r="M132" s="733"/>
      <c r="N132" s="743"/>
      <c r="O132" s="704"/>
      <c r="P132" s="715"/>
      <c r="Q132" s="623" t="str">
        <f t="shared" si="10"/>
        <v/>
      </c>
      <c r="R132" s="624" t="str">
        <f t="shared" si="11"/>
        <v/>
      </c>
      <c r="S132" s="621" t="str">
        <f t="shared" si="12"/>
        <v/>
      </c>
      <c r="T132" s="91" t="str">
        <f t="shared" si="13"/>
        <v/>
      </c>
      <c r="U132" s="113" t="str">
        <f t="shared" si="16"/>
        <v/>
      </c>
      <c r="V132" s="114" t="str">
        <f t="shared" si="16"/>
        <v/>
      </c>
      <c r="W132" s="106" t="b">
        <f t="shared" si="14"/>
        <v>0</v>
      </c>
      <c r="X132" s="103" t="b">
        <f t="shared" si="15"/>
        <v>0</v>
      </c>
      <c r="Y132" s="224">
        <f t="shared" si="17"/>
        <v>1</v>
      </c>
      <c r="Z132" s="112">
        <f>IF(AND(B132&lt;&gt;"",I132&gt;=an_initial-3),VLOOKUP(Y132,Coef!$E$2:$F$17,2,FALSE),IF(AB132=TRUE,0,Z131))</f>
        <v>0</v>
      </c>
      <c r="AA132" s="665">
        <f>IF(B132&lt;&gt;"",VLOOKUP(Y132,Coef!$E$2:$F$17,2,FALSE),AA131)</f>
        <v>0</v>
      </c>
      <c r="AB132" s="668" t="b">
        <f t="shared" si="18"/>
        <v>0</v>
      </c>
    </row>
    <row r="133" spans="1:28" ht="16.5" thickBot="1" x14ac:dyDescent="0.3">
      <c r="A133" s="223"/>
      <c r="B133" s="764"/>
      <c r="C133" s="739"/>
      <c r="D133" s="692"/>
      <c r="E133" s="689"/>
      <c r="F133" s="730"/>
      <c r="G133" s="752"/>
      <c r="H133" s="724"/>
      <c r="I133" s="696"/>
      <c r="J133" s="708"/>
      <c r="K133" s="733"/>
      <c r="L133" s="743"/>
      <c r="M133" s="733"/>
      <c r="N133" s="743"/>
      <c r="O133" s="704"/>
      <c r="P133" s="715"/>
      <c r="Q133" s="623" t="str">
        <f t="shared" si="10"/>
        <v/>
      </c>
      <c r="R133" s="624" t="str">
        <f t="shared" si="11"/>
        <v/>
      </c>
      <c r="S133" s="621" t="str">
        <f t="shared" si="12"/>
        <v/>
      </c>
      <c r="T133" s="91" t="str">
        <f t="shared" si="13"/>
        <v/>
      </c>
      <c r="U133" s="113" t="str">
        <f t="shared" si="16"/>
        <v/>
      </c>
      <c r="V133" s="114" t="str">
        <f t="shared" si="16"/>
        <v/>
      </c>
      <c r="W133" s="106" t="b">
        <f t="shared" si="14"/>
        <v>0</v>
      </c>
      <c r="X133" s="103" t="b">
        <f t="shared" si="15"/>
        <v>0</v>
      </c>
      <c r="Y133" s="224">
        <f t="shared" si="17"/>
        <v>1</v>
      </c>
      <c r="Z133" s="112">
        <f>IF(AND(B133&lt;&gt;"",I133&gt;=an_initial-3),VLOOKUP(Y133,Coef!$E$2:$F$17,2,FALSE),IF(AB133=TRUE,0,Z132))</f>
        <v>0</v>
      </c>
      <c r="AA133" s="665">
        <f>IF(B133&lt;&gt;"",VLOOKUP(Y133,Coef!$E$2:$F$17,2,FALSE),AA132)</f>
        <v>0</v>
      </c>
      <c r="AB133" s="668" t="b">
        <f t="shared" si="18"/>
        <v>0</v>
      </c>
    </row>
    <row r="134" spans="1:28" ht="16.5" thickBot="1" x14ac:dyDescent="0.3">
      <c r="A134" s="223"/>
      <c r="B134" s="764"/>
      <c r="C134" s="739"/>
      <c r="D134" s="692"/>
      <c r="E134" s="689"/>
      <c r="F134" s="730"/>
      <c r="G134" s="752"/>
      <c r="H134" s="724"/>
      <c r="I134" s="696"/>
      <c r="J134" s="708"/>
      <c r="K134" s="733"/>
      <c r="L134" s="743"/>
      <c r="M134" s="733"/>
      <c r="N134" s="743"/>
      <c r="O134" s="704"/>
      <c r="P134" s="715"/>
      <c r="Q134" s="623" t="str">
        <f t="shared" si="10"/>
        <v/>
      </c>
      <c r="R134" s="624" t="str">
        <f t="shared" si="11"/>
        <v/>
      </c>
      <c r="S134" s="621" t="str">
        <f t="shared" si="12"/>
        <v/>
      </c>
      <c r="T134" s="91" t="str">
        <f t="shared" si="13"/>
        <v/>
      </c>
      <c r="U134" s="113" t="str">
        <f t="shared" si="16"/>
        <v/>
      </c>
      <c r="V134" s="114" t="str">
        <f t="shared" si="16"/>
        <v/>
      </c>
      <c r="W134" s="106" t="b">
        <f t="shared" si="14"/>
        <v>0</v>
      </c>
      <c r="X134" s="103" t="b">
        <f t="shared" si="15"/>
        <v>0</v>
      </c>
      <c r="Y134" s="224">
        <f t="shared" si="17"/>
        <v>1</v>
      </c>
      <c r="Z134" s="112">
        <f>IF(AND(B134&lt;&gt;"",I134&gt;=an_initial-3),VLOOKUP(Y134,Coef!$E$2:$F$17,2,FALSE),IF(AB134=TRUE,0,Z133))</f>
        <v>0</v>
      </c>
      <c r="AA134" s="665">
        <f>IF(B134&lt;&gt;"",VLOOKUP(Y134,Coef!$E$2:$F$17,2,FALSE),AA133)</f>
        <v>0</v>
      </c>
      <c r="AB134" s="668" t="b">
        <f t="shared" si="18"/>
        <v>0</v>
      </c>
    </row>
    <row r="135" spans="1:28" ht="16.5" thickBot="1" x14ac:dyDescent="0.3">
      <c r="A135" s="223"/>
      <c r="B135" s="764"/>
      <c r="C135" s="739"/>
      <c r="D135" s="692"/>
      <c r="E135" s="689"/>
      <c r="F135" s="730"/>
      <c r="G135" s="752"/>
      <c r="H135" s="724"/>
      <c r="I135" s="696"/>
      <c r="J135" s="708"/>
      <c r="K135" s="733"/>
      <c r="L135" s="743"/>
      <c r="M135" s="733"/>
      <c r="N135" s="743"/>
      <c r="O135" s="704"/>
      <c r="P135" s="715"/>
      <c r="Q135" s="623" t="str">
        <f t="shared" si="10"/>
        <v/>
      </c>
      <c r="R135" s="624" t="str">
        <f t="shared" si="11"/>
        <v/>
      </c>
      <c r="S135" s="621" t="str">
        <f t="shared" si="12"/>
        <v/>
      </c>
      <c r="T135" s="91" t="str">
        <f t="shared" si="13"/>
        <v/>
      </c>
      <c r="U135" s="113" t="str">
        <f t="shared" si="16"/>
        <v/>
      </c>
      <c r="V135" s="114" t="str">
        <f t="shared" si="16"/>
        <v/>
      </c>
      <c r="W135" s="106" t="b">
        <f t="shared" si="14"/>
        <v>0</v>
      </c>
      <c r="X135" s="103" t="b">
        <f t="shared" si="15"/>
        <v>0</v>
      </c>
      <c r="Y135" s="224">
        <f t="shared" si="17"/>
        <v>1</v>
      </c>
      <c r="Z135" s="112">
        <f>IF(AND(B135&lt;&gt;"",I135&gt;=an_initial-3),VLOOKUP(Y135,Coef!$E$2:$F$17,2,FALSE),IF(AB135=TRUE,0,Z134))</f>
        <v>0</v>
      </c>
      <c r="AA135" s="665">
        <f>IF(B135&lt;&gt;"",VLOOKUP(Y135,Coef!$E$2:$F$17,2,FALSE),AA134)</f>
        <v>0</v>
      </c>
      <c r="AB135" s="668" t="b">
        <f t="shared" si="18"/>
        <v>0</v>
      </c>
    </row>
    <row r="136" spans="1:28" ht="16.5" thickBot="1" x14ac:dyDescent="0.3">
      <c r="A136" s="223"/>
      <c r="B136" s="764"/>
      <c r="C136" s="739"/>
      <c r="D136" s="692"/>
      <c r="E136" s="689"/>
      <c r="F136" s="730"/>
      <c r="G136" s="752"/>
      <c r="H136" s="724"/>
      <c r="I136" s="696"/>
      <c r="J136" s="708"/>
      <c r="K136" s="733"/>
      <c r="L136" s="743"/>
      <c r="M136" s="733"/>
      <c r="N136" s="743"/>
      <c r="O136" s="704"/>
      <c r="P136" s="715"/>
      <c r="Q136" s="623" t="str">
        <f t="shared" si="10"/>
        <v/>
      </c>
      <c r="R136" s="624" t="str">
        <f t="shared" si="11"/>
        <v/>
      </c>
      <c r="S136" s="621" t="str">
        <f t="shared" si="12"/>
        <v/>
      </c>
      <c r="T136" s="91" t="str">
        <f t="shared" si="13"/>
        <v/>
      </c>
      <c r="U136" s="113" t="str">
        <f t="shared" si="16"/>
        <v/>
      </c>
      <c r="V136" s="114" t="str">
        <f t="shared" si="16"/>
        <v/>
      </c>
      <c r="W136" s="106" t="b">
        <f t="shared" si="14"/>
        <v>0</v>
      </c>
      <c r="X136" s="103" t="b">
        <f t="shared" si="15"/>
        <v>0</v>
      </c>
      <c r="Y136" s="224">
        <f t="shared" si="17"/>
        <v>1</v>
      </c>
      <c r="Z136" s="112">
        <f>IF(AND(B136&lt;&gt;"",I136&gt;=an_initial-3),VLOOKUP(Y136,Coef!$E$2:$F$17,2,FALSE),IF(AB136=TRUE,0,Z135))</f>
        <v>0</v>
      </c>
      <c r="AA136" s="665">
        <f>IF(B136&lt;&gt;"",VLOOKUP(Y136,Coef!$E$2:$F$17,2,FALSE),AA135)</f>
        <v>0</v>
      </c>
      <c r="AB136" s="668" t="b">
        <f t="shared" si="18"/>
        <v>0</v>
      </c>
    </row>
    <row r="137" spans="1:28" ht="16.5" thickBot="1" x14ac:dyDescent="0.3">
      <c r="A137" s="223"/>
      <c r="B137" s="764"/>
      <c r="C137" s="739"/>
      <c r="D137" s="692"/>
      <c r="E137" s="689"/>
      <c r="F137" s="730"/>
      <c r="G137" s="752"/>
      <c r="H137" s="724"/>
      <c r="I137" s="696"/>
      <c r="J137" s="708"/>
      <c r="K137" s="733"/>
      <c r="L137" s="743"/>
      <c r="M137" s="733"/>
      <c r="N137" s="743"/>
      <c r="O137" s="704"/>
      <c r="P137" s="715"/>
      <c r="Q137" s="623" t="str">
        <f t="shared" si="10"/>
        <v/>
      </c>
      <c r="R137" s="624" t="str">
        <f t="shared" si="11"/>
        <v/>
      </c>
      <c r="S137" s="621" t="str">
        <f t="shared" si="12"/>
        <v/>
      </c>
      <c r="T137" s="91" t="str">
        <f t="shared" si="13"/>
        <v/>
      </c>
      <c r="U137" s="113" t="str">
        <f t="shared" si="16"/>
        <v/>
      </c>
      <c r="V137" s="114" t="str">
        <f t="shared" si="16"/>
        <v/>
      </c>
      <c r="W137" s="106" t="b">
        <f t="shared" si="14"/>
        <v>0</v>
      </c>
      <c r="X137" s="103" t="b">
        <f t="shared" si="15"/>
        <v>0</v>
      </c>
      <c r="Y137" s="224">
        <f t="shared" si="17"/>
        <v>1</v>
      </c>
      <c r="Z137" s="112">
        <f>IF(AND(B137&lt;&gt;"",I137&gt;=an_initial-3),VLOOKUP(Y137,Coef!$E$2:$F$17,2,FALSE),IF(AB137=TRUE,0,Z136))</f>
        <v>0</v>
      </c>
      <c r="AA137" s="665">
        <f>IF(B137&lt;&gt;"",VLOOKUP(Y137,Coef!$E$2:$F$17,2,FALSE),AA136)</f>
        <v>0</v>
      </c>
      <c r="AB137" s="668" t="b">
        <f t="shared" si="18"/>
        <v>0</v>
      </c>
    </row>
    <row r="138" spans="1:28" ht="16.5" thickBot="1" x14ac:dyDescent="0.3">
      <c r="A138" s="223"/>
      <c r="B138" s="764"/>
      <c r="C138" s="739"/>
      <c r="D138" s="692"/>
      <c r="E138" s="689"/>
      <c r="F138" s="730"/>
      <c r="G138" s="752"/>
      <c r="H138" s="724"/>
      <c r="I138" s="696"/>
      <c r="J138" s="708"/>
      <c r="K138" s="733"/>
      <c r="L138" s="743"/>
      <c r="M138" s="733"/>
      <c r="N138" s="743"/>
      <c r="O138" s="704"/>
      <c r="P138" s="715"/>
      <c r="Q138" s="623" t="str">
        <f t="shared" si="10"/>
        <v/>
      </c>
      <c r="R138" s="624" t="str">
        <f t="shared" si="11"/>
        <v/>
      </c>
      <c r="S138" s="621" t="str">
        <f t="shared" si="12"/>
        <v/>
      </c>
      <c r="T138" s="91" t="str">
        <f t="shared" si="13"/>
        <v/>
      </c>
      <c r="U138" s="113" t="str">
        <f t="shared" si="16"/>
        <v/>
      </c>
      <c r="V138" s="114" t="str">
        <f t="shared" si="16"/>
        <v/>
      </c>
      <c r="W138" s="106" t="b">
        <f t="shared" si="14"/>
        <v>0</v>
      </c>
      <c r="X138" s="103" t="b">
        <f t="shared" si="15"/>
        <v>0</v>
      </c>
      <c r="Y138" s="224">
        <f t="shared" si="17"/>
        <v>1</v>
      </c>
      <c r="Z138" s="112">
        <f>IF(AND(B138&lt;&gt;"",I138&gt;=an_initial-3),VLOOKUP(Y138,Coef!$E$2:$F$17,2,FALSE),IF(AB138=TRUE,0,Z137))</f>
        <v>0</v>
      </c>
      <c r="AA138" s="665">
        <f>IF(B138&lt;&gt;"",VLOOKUP(Y138,Coef!$E$2:$F$17,2,FALSE),AA137)</f>
        <v>0</v>
      </c>
      <c r="AB138" s="668" t="b">
        <f t="shared" si="18"/>
        <v>0</v>
      </c>
    </row>
    <row r="139" spans="1:28" ht="16.5" thickBot="1" x14ac:dyDescent="0.3">
      <c r="A139" s="223"/>
      <c r="B139" s="764"/>
      <c r="C139" s="739"/>
      <c r="D139" s="692"/>
      <c r="E139" s="689"/>
      <c r="F139" s="730"/>
      <c r="G139" s="752"/>
      <c r="H139" s="724"/>
      <c r="I139" s="696"/>
      <c r="J139" s="708"/>
      <c r="K139" s="733"/>
      <c r="L139" s="743"/>
      <c r="M139" s="733"/>
      <c r="N139" s="743"/>
      <c r="O139" s="704"/>
      <c r="P139" s="715"/>
      <c r="Q139" s="623" t="str">
        <f t="shared" si="10"/>
        <v/>
      </c>
      <c r="R139" s="624" t="str">
        <f t="shared" si="11"/>
        <v/>
      </c>
      <c r="S139" s="621" t="str">
        <f t="shared" si="12"/>
        <v/>
      </c>
      <c r="T139" s="91" t="str">
        <f t="shared" si="13"/>
        <v/>
      </c>
      <c r="U139" s="113" t="str">
        <f t="shared" si="16"/>
        <v/>
      </c>
      <c r="V139" s="114" t="str">
        <f t="shared" si="16"/>
        <v/>
      </c>
      <c r="W139" s="106" t="b">
        <f t="shared" si="14"/>
        <v>0</v>
      </c>
      <c r="X139" s="103" t="b">
        <f t="shared" si="15"/>
        <v>0</v>
      </c>
      <c r="Y139" s="224">
        <f t="shared" si="17"/>
        <v>1</v>
      </c>
      <c r="Z139" s="112">
        <f>IF(AND(B139&lt;&gt;"",I139&gt;=an_initial-3),VLOOKUP(Y139,Coef!$E$2:$F$17,2,FALSE),IF(AB139=TRUE,0,Z138))</f>
        <v>0</v>
      </c>
      <c r="AA139" s="665">
        <f>IF(B139&lt;&gt;"",VLOOKUP(Y139,Coef!$E$2:$F$17,2,FALSE),AA138)</f>
        <v>0</v>
      </c>
      <c r="AB139" s="668" t="b">
        <f t="shared" si="18"/>
        <v>0</v>
      </c>
    </row>
    <row r="140" spans="1:28" ht="16.5" thickBot="1" x14ac:dyDescent="0.3">
      <c r="A140" s="223"/>
      <c r="B140" s="764"/>
      <c r="C140" s="739"/>
      <c r="D140" s="692"/>
      <c r="E140" s="689"/>
      <c r="F140" s="730"/>
      <c r="G140" s="752"/>
      <c r="H140" s="724"/>
      <c r="I140" s="696"/>
      <c r="J140" s="708"/>
      <c r="K140" s="733"/>
      <c r="L140" s="743"/>
      <c r="M140" s="733"/>
      <c r="N140" s="743"/>
      <c r="O140" s="704"/>
      <c r="P140" s="715"/>
      <c r="Q140" s="623" t="str">
        <f t="shared" si="10"/>
        <v/>
      </c>
      <c r="R140" s="624" t="str">
        <f t="shared" si="11"/>
        <v/>
      </c>
      <c r="S140" s="621" t="str">
        <f t="shared" si="12"/>
        <v/>
      </c>
      <c r="T140" s="91" t="str">
        <f t="shared" si="13"/>
        <v/>
      </c>
      <c r="U140" s="113" t="str">
        <f t="shared" si="16"/>
        <v/>
      </c>
      <c r="V140" s="114" t="str">
        <f t="shared" si="16"/>
        <v/>
      </c>
      <c r="W140" s="106" t="b">
        <f t="shared" si="14"/>
        <v>0</v>
      </c>
      <c r="X140" s="103" t="b">
        <f t="shared" si="15"/>
        <v>0</v>
      </c>
      <c r="Y140" s="224">
        <f t="shared" si="17"/>
        <v>1</v>
      </c>
      <c r="Z140" s="112">
        <f>IF(AND(B140&lt;&gt;"",I140&gt;=an_initial-3),VLOOKUP(Y140,Coef!$E$2:$F$17,2,FALSE),IF(AB140=TRUE,0,Z139))</f>
        <v>0</v>
      </c>
      <c r="AA140" s="665">
        <f>IF(B140&lt;&gt;"",VLOOKUP(Y140,Coef!$E$2:$F$17,2,FALSE),AA139)</f>
        <v>0</v>
      </c>
      <c r="AB140" s="668" t="b">
        <f t="shared" si="18"/>
        <v>0</v>
      </c>
    </row>
    <row r="141" spans="1:28" ht="16.5" thickBot="1" x14ac:dyDescent="0.3">
      <c r="A141" s="223"/>
      <c r="B141" s="764"/>
      <c r="C141" s="739"/>
      <c r="D141" s="692"/>
      <c r="E141" s="689"/>
      <c r="F141" s="730"/>
      <c r="G141" s="752"/>
      <c r="H141" s="724"/>
      <c r="I141" s="696"/>
      <c r="J141" s="708"/>
      <c r="K141" s="733"/>
      <c r="L141" s="743"/>
      <c r="M141" s="733"/>
      <c r="N141" s="743"/>
      <c r="O141" s="704"/>
      <c r="P141" s="715"/>
      <c r="Q141" s="623" t="str">
        <f t="shared" ref="Q141:Q204" si="19">IF(B141&lt;&gt;"","",IF(AND(C141&lt;&gt;"",E141&lt;&gt;"",H141&lt;&gt;"",G141&lt;&gt;"",J141&gt;=an_initial,J141&lt;=an_final,L141&lt;&gt;"",W141=FALSE,X141=FALSE),coef_citari*EDIT_B*Z140*(1+P141),""))</f>
        <v/>
      </c>
      <c r="R141" s="624" t="str">
        <f t="shared" ref="R141:R204" si="20">IF(B141&lt;&gt;"","",IF(AND(C141&lt;&gt;"",E141&lt;&gt;"",H141&lt;&gt;"",G141&lt;&gt;"",J141&lt;=an_final,L141&lt;&gt;"",N141&lt;&gt;"",W141=FALSE,X141=FALSE),coef_citari*EDIT_B*AA140*(1+P141),""))</f>
        <v/>
      </c>
      <c r="S141" s="621" t="str">
        <f t="shared" ref="S141:S204" si="21">IF(OR($B141="",$D141="",$F141="",$I141="",$I141&gt;an_final,$W141=FALSE),"",IF($I141&gt;=an_initial,1,""))</f>
        <v/>
      </c>
      <c r="T141" s="91" t="str">
        <f t="shared" ref="T141:T204" si="22">IF(OR($B141="",$D141="",$F141="",$I141="",$I141&gt;an_final,$W141=FALSE),"",1)</f>
        <v/>
      </c>
      <c r="U141" s="113" t="str">
        <f t="shared" si="16"/>
        <v/>
      </c>
      <c r="V141" s="114" t="str">
        <f t="shared" si="16"/>
        <v/>
      </c>
      <c r="W141" s="106" t="b">
        <f t="shared" ref="W141:W204" si="23">IF(nume_candidat="",FALSE,ISNUMBER(SEARCH(nume_candidat,$B141)))</f>
        <v>0</v>
      </c>
      <c r="X141" s="103" t="b">
        <f t="shared" ref="X141:X204" si="24">IF(nume_candidat="",FALSE,ISNUMBER(SEARCH(nume_candidat,$C141)))</f>
        <v>0</v>
      </c>
      <c r="Y141" s="224">
        <f t="shared" si="17"/>
        <v>1</v>
      </c>
      <c r="Z141" s="112">
        <f>IF(AND(B141&lt;&gt;"",I141&gt;=an_initial-3),VLOOKUP(Y141,Coef!$E$2:$F$17,2,FALSE),IF(AB141=TRUE,0,Z140))</f>
        <v>0</v>
      </c>
      <c r="AA141" s="665">
        <f>IF(B141&lt;&gt;"",VLOOKUP(Y141,Coef!$E$2:$F$17,2,FALSE),AA140)</f>
        <v>0</v>
      </c>
      <c r="AB141" s="668" t="b">
        <f t="shared" si="18"/>
        <v>0</v>
      </c>
    </row>
    <row r="142" spans="1:28" ht="16.5" thickBot="1" x14ac:dyDescent="0.3">
      <c r="A142" s="223"/>
      <c r="B142" s="764"/>
      <c r="C142" s="739"/>
      <c r="D142" s="692"/>
      <c r="E142" s="689"/>
      <c r="F142" s="730"/>
      <c r="G142" s="752"/>
      <c r="H142" s="724"/>
      <c r="I142" s="696"/>
      <c r="J142" s="708"/>
      <c r="K142" s="733"/>
      <c r="L142" s="743"/>
      <c r="M142" s="733"/>
      <c r="N142" s="743"/>
      <c r="O142" s="704"/>
      <c r="P142" s="715"/>
      <c r="Q142" s="623" t="str">
        <f t="shared" si="19"/>
        <v/>
      </c>
      <c r="R142" s="624" t="str">
        <f t="shared" si="20"/>
        <v/>
      </c>
      <c r="S142" s="621" t="str">
        <f t="shared" si="21"/>
        <v/>
      </c>
      <c r="T142" s="91" t="str">
        <f t="shared" si="22"/>
        <v/>
      </c>
      <c r="U142" s="113" t="str">
        <f t="shared" ref="U142:V205" si="25">IF(Q142="","",1)</f>
        <v/>
      </c>
      <c r="V142" s="114" t="str">
        <f t="shared" si="25"/>
        <v/>
      </c>
      <c r="W142" s="106" t="b">
        <f t="shared" si="23"/>
        <v>0</v>
      </c>
      <c r="X142" s="103" t="b">
        <f t="shared" si="24"/>
        <v>0</v>
      </c>
      <c r="Y142" s="224">
        <f t="shared" ref="Y142:Y205" si="26">LEN(B142)-LEN(SUBSTITUTE(B142,",",""))+1</f>
        <v>1</v>
      </c>
      <c r="Z142" s="112">
        <f>IF(AND(B142&lt;&gt;"",I142&gt;=an_initial-3),VLOOKUP(Y142,Coef!$E$2:$F$17,2,FALSE),IF(AB142=TRUE,0,Z141))</f>
        <v>0</v>
      </c>
      <c r="AA142" s="665">
        <f>IF(B142&lt;&gt;"",VLOOKUP(Y142,Coef!$E$2:$F$17,2,FALSE),AA141)</f>
        <v>0</v>
      </c>
      <c r="AB142" s="668" t="b">
        <f t="shared" ref="AB142:AB205" si="27">IF(B142="",FALSE,TRUE)</f>
        <v>0</v>
      </c>
    </row>
    <row r="143" spans="1:28" ht="16.5" thickBot="1" x14ac:dyDescent="0.3">
      <c r="A143" s="223"/>
      <c r="B143" s="764"/>
      <c r="C143" s="739"/>
      <c r="D143" s="692"/>
      <c r="E143" s="689"/>
      <c r="F143" s="730"/>
      <c r="G143" s="752"/>
      <c r="H143" s="724"/>
      <c r="I143" s="696"/>
      <c r="J143" s="708"/>
      <c r="K143" s="733"/>
      <c r="L143" s="743"/>
      <c r="M143" s="733"/>
      <c r="N143" s="743"/>
      <c r="O143" s="704"/>
      <c r="P143" s="715"/>
      <c r="Q143" s="623" t="str">
        <f t="shared" si="19"/>
        <v/>
      </c>
      <c r="R143" s="624" t="str">
        <f t="shared" si="20"/>
        <v/>
      </c>
      <c r="S143" s="621" t="str">
        <f t="shared" si="21"/>
        <v/>
      </c>
      <c r="T143" s="91" t="str">
        <f t="shared" si="22"/>
        <v/>
      </c>
      <c r="U143" s="113" t="str">
        <f t="shared" si="25"/>
        <v/>
      </c>
      <c r="V143" s="114" t="str">
        <f t="shared" si="25"/>
        <v/>
      </c>
      <c r="W143" s="106" t="b">
        <f t="shared" si="23"/>
        <v>0</v>
      </c>
      <c r="X143" s="103" t="b">
        <f t="shared" si="24"/>
        <v>0</v>
      </c>
      <c r="Y143" s="224">
        <f t="shared" si="26"/>
        <v>1</v>
      </c>
      <c r="Z143" s="112">
        <f>IF(AND(B143&lt;&gt;"",I143&gt;=an_initial-3),VLOOKUP(Y143,Coef!$E$2:$F$17,2,FALSE),IF(AB143=TRUE,0,Z142))</f>
        <v>0</v>
      </c>
      <c r="AA143" s="665">
        <f>IF(B143&lt;&gt;"",VLOOKUP(Y143,Coef!$E$2:$F$17,2,FALSE),AA142)</f>
        <v>0</v>
      </c>
      <c r="AB143" s="668" t="b">
        <f t="shared" si="27"/>
        <v>0</v>
      </c>
    </row>
    <row r="144" spans="1:28" ht="16.5" thickBot="1" x14ac:dyDescent="0.3">
      <c r="A144" s="223"/>
      <c r="B144" s="764"/>
      <c r="C144" s="739"/>
      <c r="D144" s="692"/>
      <c r="E144" s="689"/>
      <c r="F144" s="730"/>
      <c r="G144" s="752"/>
      <c r="H144" s="724"/>
      <c r="I144" s="696"/>
      <c r="J144" s="708"/>
      <c r="K144" s="733"/>
      <c r="L144" s="743"/>
      <c r="M144" s="733"/>
      <c r="N144" s="743"/>
      <c r="O144" s="704"/>
      <c r="P144" s="715"/>
      <c r="Q144" s="623" t="str">
        <f t="shared" si="19"/>
        <v/>
      </c>
      <c r="R144" s="624" t="str">
        <f t="shared" si="20"/>
        <v/>
      </c>
      <c r="S144" s="621" t="str">
        <f t="shared" si="21"/>
        <v/>
      </c>
      <c r="T144" s="91" t="str">
        <f t="shared" si="22"/>
        <v/>
      </c>
      <c r="U144" s="113" t="str">
        <f t="shared" si="25"/>
        <v/>
      </c>
      <c r="V144" s="114" t="str">
        <f t="shared" si="25"/>
        <v/>
      </c>
      <c r="W144" s="106" t="b">
        <f t="shared" si="23"/>
        <v>0</v>
      </c>
      <c r="X144" s="103" t="b">
        <f t="shared" si="24"/>
        <v>0</v>
      </c>
      <c r="Y144" s="224">
        <f t="shared" si="26"/>
        <v>1</v>
      </c>
      <c r="Z144" s="112">
        <f>IF(AND(B144&lt;&gt;"",I144&gt;=an_initial-3),VLOOKUP(Y144,Coef!$E$2:$F$17,2,FALSE),IF(AB144=TRUE,0,Z143))</f>
        <v>0</v>
      </c>
      <c r="AA144" s="665">
        <f>IF(B144&lt;&gt;"",VLOOKUP(Y144,Coef!$E$2:$F$17,2,FALSE),AA143)</f>
        <v>0</v>
      </c>
      <c r="AB144" s="668" t="b">
        <f t="shared" si="27"/>
        <v>0</v>
      </c>
    </row>
    <row r="145" spans="1:28" ht="16.5" thickBot="1" x14ac:dyDescent="0.3">
      <c r="A145" s="223"/>
      <c r="B145" s="764"/>
      <c r="C145" s="739"/>
      <c r="D145" s="692"/>
      <c r="E145" s="689"/>
      <c r="F145" s="730"/>
      <c r="G145" s="752"/>
      <c r="H145" s="724"/>
      <c r="I145" s="696"/>
      <c r="J145" s="708"/>
      <c r="K145" s="733"/>
      <c r="L145" s="743"/>
      <c r="M145" s="733"/>
      <c r="N145" s="743"/>
      <c r="O145" s="704"/>
      <c r="P145" s="715"/>
      <c r="Q145" s="623" t="str">
        <f t="shared" si="19"/>
        <v/>
      </c>
      <c r="R145" s="624" t="str">
        <f t="shared" si="20"/>
        <v/>
      </c>
      <c r="S145" s="621" t="str">
        <f t="shared" si="21"/>
        <v/>
      </c>
      <c r="T145" s="91" t="str">
        <f t="shared" si="22"/>
        <v/>
      </c>
      <c r="U145" s="113" t="str">
        <f t="shared" si="25"/>
        <v/>
      </c>
      <c r="V145" s="114" t="str">
        <f t="shared" si="25"/>
        <v/>
      </c>
      <c r="W145" s="106" t="b">
        <f t="shared" si="23"/>
        <v>0</v>
      </c>
      <c r="X145" s="103" t="b">
        <f t="shared" si="24"/>
        <v>0</v>
      </c>
      <c r="Y145" s="224">
        <f t="shared" si="26"/>
        <v>1</v>
      </c>
      <c r="Z145" s="112">
        <f>IF(AND(B145&lt;&gt;"",I145&gt;=an_initial-3),VLOOKUP(Y145,Coef!$E$2:$F$17,2,FALSE),IF(AB145=TRUE,0,Z144))</f>
        <v>0</v>
      </c>
      <c r="AA145" s="665">
        <f>IF(B145&lt;&gt;"",VLOOKUP(Y145,Coef!$E$2:$F$17,2,FALSE),AA144)</f>
        <v>0</v>
      </c>
      <c r="AB145" s="668" t="b">
        <f t="shared" si="27"/>
        <v>0</v>
      </c>
    </row>
    <row r="146" spans="1:28" ht="16.5" thickBot="1" x14ac:dyDescent="0.3">
      <c r="A146" s="223"/>
      <c r="B146" s="764"/>
      <c r="C146" s="739"/>
      <c r="D146" s="692"/>
      <c r="E146" s="689"/>
      <c r="F146" s="730"/>
      <c r="G146" s="752"/>
      <c r="H146" s="724"/>
      <c r="I146" s="696"/>
      <c r="J146" s="708"/>
      <c r="K146" s="733"/>
      <c r="L146" s="743"/>
      <c r="M146" s="733"/>
      <c r="N146" s="743"/>
      <c r="O146" s="704"/>
      <c r="P146" s="715"/>
      <c r="Q146" s="623" t="str">
        <f t="shared" si="19"/>
        <v/>
      </c>
      <c r="R146" s="624" t="str">
        <f t="shared" si="20"/>
        <v/>
      </c>
      <c r="S146" s="621" t="str">
        <f t="shared" si="21"/>
        <v/>
      </c>
      <c r="T146" s="91" t="str">
        <f t="shared" si="22"/>
        <v/>
      </c>
      <c r="U146" s="113" t="str">
        <f t="shared" si="25"/>
        <v/>
      </c>
      <c r="V146" s="114" t="str">
        <f t="shared" si="25"/>
        <v/>
      </c>
      <c r="W146" s="106" t="b">
        <f t="shared" si="23"/>
        <v>0</v>
      </c>
      <c r="X146" s="103" t="b">
        <f t="shared" si="24"/>
        <v>0</v>
      </c>
      <c r="Y146" s="224">
        <f t="shared" si="26"/>
        <v>1</v>
      </c>
      <c r="Z146" s="112">
        <f>IF(AND(B146&lt;&gt;"",I146&gt;=an_initial-3),VLOOKUP(Y146,Coef!$E$2:$F$17,2,FALSE),IF(AB146=TRUE,0,Z145))</f>
        <v>0</v>
      </c>
      <c r="AA146" s="665">
        <f>IF(B146&lt;&gt;"",VLOOKUP(Y146,Coef!$E$2:$F$17,2,FALSE),AA145)</f>
        <v>0</v>
      </c>
      <c r="AB146" s="668" t="b">
        <f t="shared" si="27"/>
        <v>0</v>
      </c>
    </row>
    <row r="147" spans="1:28" ht="16.5" thickBot="1" x14ac:dyDescent="0.3">
      <c r="A147" s="223"/>
      <c r="B147" s="764"/>
      <c r="C147" s="739"/>
      <c r="D147" s="692"/>
      <c r="E147" s="689"/>
      <c r="F147" s="730"/>
      <c r="G147" s="752"/>
      <c r="H147" s="724"/>
      <c r="I147" s="696"/>
      <c r="J147" s="708"/>
      <c r="K147" s="733"/>
      <c r="L147" s="743"/>
      <c r="M147" s="733"/>
      <c r="N147" s="743"/>
      <c r="O147" s="704"/>
      <c r="P147" s="715"/>
      <c r="Q147" s="623" t="str">
        <f t="shared" si="19"/>
        <v/>
      </c>
      <c r="R147" s="624" t="str">
        <f t="shared" si="20"/>
        <v/>
      </c>
      <c r="S147" s="621" t="str">
        <f t="shared" si="21"/>
        <v/>
      </c>
      <c r="T147" s="91" t="str">
        <f t="shared" si="22"/>
        <v/>
      </c>
      <c r="U147" s="113" t="str">
        <f t="shared" si="25"/>
        <v/>
      </c>
      <c r="V147" s="114" t="str">
        <f t="shared" si="25"/>
        <v/>
      </c>
      <c r="W147" s="106" t="b">
        <f t="shared" si="23"/>
        <v>0</v>
      </c>
      <c r="X147" s="103" t="b">
        <f t="shared" si="24"/>
        <v>0</v>
      </c>
      <c r="Y147" s="224">
        <f t="shared" si="26"/>
        <v>1</v>
      </c>
      <c r="Z147" s="112">
        <f>IF(AND(B147&lt;&gt;"",I147&gt;=an_initial-3),VLOOKUP(Y147,Coef!$E$2:$F$17,2,FALSE),IF(AB147=TRUE,0,Z146))</f>
        <v>0</v>
      </c>
      <c r="AA147" s="665">
        <f>IF(B147&lt;&gt;"",VLOOKUP(Y147,Coef!$E$2:$F$17,2,FALSE),AA146)</f>
        <v>0</v>
      </c>
      <c r="AB147" s="668" t="b">
        <f t="shared" si="27"/>
        <v>0</v>
      </c>
    </row>
    <row r="148" spans="1:28" ht="16.5" thickBot="1" x14ac:dyDescent="0.3">
      <c r="A148" s="223"/>
      <c r="B148" s="764"/>
      <c r="C148" s="739"/>
      <c r="D148" s="692"/>
      <c r="E148" s="689"/>
      <c r="F148" s="730"/>
      <c r="G148" s="752"/>
      <c r="H148" s="724"/>
      <c r="I148" s="696"/>
      <c r="J148" s="708"/>
      <c r="K148" s="733"/>
      <c r="L148" s="743"/>
      <c r="M148" s="733"/>
      <c r="N148" s="743"/>
      <c r="O148" s="704"/>
      <c r="P148" s="715"/>
      <c r="Q148" s="623" t="str">
        <f t="shared" si="19"/>
        <v/>
      </c>
      <c r="R148" s="624" t="str">
        <f t="shared" si="20"/>
        <v/>
      </c>
      <c r="S148" s="621" t="str">
        <f t="shared" si="21"/>
        <v/>
      </c>
      <c r="T148" s="91" t="str">
        <f t="shared" si="22"/>
        <v/>
      </c>
      <c r="U148" s="113" t="str">
        <f t="shared" si="25"/>
        <v/>
      </c>
      <c r="V148" s="114" t="str">
        <f t="shared" si="25"/>
        <v/>
      </c>
      <c r="W148" s="106" t="b">
        <f t="shared" si="23"/>
        <v>0</v>
      </c>
      <c r="X148" s="103" t="b">
        <f t="shared" si="24"/>
        <v>0</v>
      </c>
      <c r="Y148" s="224">
        <f t="shared" si="26"/>
        <v>1</v>
      </c>
      <c r="Z148" s="112">
        <f>IF(AND(B148&lt;&gt;"",I148&gt;=an_initial-3),VLOOKUP(Y148,Coef!$E$2:$F$17,2,FALSE),IF(AB148=TRUE,0,Z147))</f>
        <v>0</v>
      </c>
      <c r="AA148" s="665">
        <f>IF(B148&lt;&gt;"",VLOOKUP(Y148,Coef!$E$2:$F$17,2,FALSE),AA147)</f>
        <v>0</v>
      </c>
      <c r="AB148" s="668" t="b">
        <f t="shared" si="27"/>
        <v>0</v>
      </c>
    </row>
    <row r="149" spans="1:28" ht="16.5" thickBot="1" x14ac:dyDescent="0.3">
      <c r="A149" s="223"/>
      <c r="B149" s="764"/>
      <c r="C149" s="739"/>
      <c r="D149" s="692"/>
      <c r="E149" s="689"/>
      <c r="F149" s="730"/>
      <c r="G149" s="752"/>
      <c r="H149" s="724"/>
      <c r="I149" s="696"/>
      <c r="J149" s="708"/>
      <c r="K149" s="733"/>
      <c r="L149" s="743"/>
      <c r="M149" s="733"/>
      <c r="N149" s="743"/>
      <c r="O149" s="704"/>
      <c r="P149" s="715"/>
      <c r="Q149" s="623" t="str">
        <f t="shared" si="19"/>
        <v/>
      </c>
      <c r="R149" s="624" t="str">
        <f t="shared" si="20"/>
        <v/>
      </c>
      <c r="S149" s="621" t="str">
        <f t="shared" si="21"/>
        <v/>
      </c>
      <c r="T149" s="91" t="str">
        <f t="shared" si="22"/>
        <v/>
      </c>
      <c r="U149" s="113" t="str">
        <f t="shared" si="25"/>
        <v/>
      </c>
      <c r="V149" s="114" t="str">
        <f t="shared" si="25"/>
        <v/>
      </c>
      <c r="W149" s="106" t="b">
        <f t="shared" si="23"/>
        <v>0</v>
      </c>
      <c r="X149" s="103" t="b">
        <f t="shared" si="24"/>
        <v>0</v>
      </c>
      <c r="Y149" s="224">
        <f t="shared" si="26"/>
        <v>1</v>
      </c>
      <c r="Z149" s="112">
        <f>IF(AND(B149&lt;&gt;"",I149&gt;=an_initial-3),VLOOKUP(Y149,Coef!$E$2:$F$17,2,FALSE),IF(AB149=TRUE,0,Z148))</f>
        <v>0</v>
      </c>
      <c r="AA149" s="665">
        <f>IF(B149&lt;&gt;"",VLOOKUP(Y149,Coef!$E$2:$F$17,2,FALSE),AA148)</f>
        <v>0</v>
      </c>
      <c r="AB149" s="668" t="b">
        <f t="shared" si="27"/>
        <v>0</v>
      </c>
    </row>
    <row r="150" spans="1:28" ht="16.5" thickBot="1" x14ac:dyDescent="0.3">
      <c r="A150" s="223"/>
      <c r="B150" s="764"/>
      <c r="C150" s="739"/>
      <c r="D150" s="692"/>
      <c r="E150" s="689"/>
      <c r="F150" s="730"/>
      <c r="G150" s="752"/>
      <c r="H150" s="724"/>
      <c r="I150" s="696"/>
      <c r="J150" s="708"/>
      <c r="K150" s="733"/>
      <c r="L150" s="743"/>
      <c r="M150" s="733"/>
      <c r="N150" s="743"/>
      <c r="O150" s="704"/>
      <c r="P150" s="715"/>
      <c r="Q150" s="623" t="str">
        <f t="shared" si="19"/>
        <v/>
      </c>
      <c r="R150" s="624" t="str">
        <f t="shared" si="20"/>
        <v/>
      </c>
      <c r="S150" s="621" t="str">
        <f t="shared" si="21"/>
        <v/>
      </c>
      <c r="T150" s="91" t="str">
        <f t="shared" si="22"/>
        <v/>
      </c>
      <c r="U150" s="113" t="str">
        <f t="shared" si="25"/>
        <v/>
      </c>
      <c r="V150" s="114" t="str">
        <f t="shared" si="25"/>
        <v/>
      </c>
      <c r="W150" s="106" t="b">
        <f t="shared" si="23"/>
        <v>0</v>
      </c>
      <c r="X150" s="103" t="b">
        <f t="shared" si="24"/>
        <v>0</v>
      </c>
      <c r="Y150" s="224">
        <f t="shared" si="26"/>
        <v>1</v>
      </c>
      <c r="Z150" s="112">
        <f>IF(AND(B150&lt;&gt;"",I150&gt;=an_initial-3),VLOOKUP(Y150,Coef!$E$2:$F$17,2,FALSE),IF(AB150=TRUE,0,Z149))</f>
        <v>0</v>
      </c>
      <c r="AA150" s="665">
        <f>IF(B150&lt;&gt;"",VLOOKUP(Y150,Coef!$E$2:$F$17,2,FALSE),AA149)</f>
        <v>0</v>
      </c>
      <c r="AB150" s="668" t="b">
        <f t="shared" si="27"/>
        <v>0</v>
      </c>
    </row>
    <row r="151" spans="1:28" ht="16.5" thickBot="1" x14ac:dyDescent="0.3">
      <c r="A151" s="223"/>
      <c r="B151" s="764"/>
      <c r="C151" s="739"/>
      <c r="D151" s="692"/>
      <c r="E151" s="689"/>
      <c r="F151" s="730"/>
      <c r="G151" s="752"/>
      <c r="H151" s="724"/>
      <c r="I151" s="696"/>
      <c r="J151" s="708"/>
      <c r="K151" s="733"/>
      <c r="L151" s="743"/>
      <c r="M151" s="733"/>
      <c r="N151" s="743"/>
      <c r="O151" s="704"/>
      <c r="P151" s="715"/>
      <c r="Q151" s="623" t="str">
        <f t="shared" si="19"/>
        <v/>
      </c>
      <c r="R151" s="624" t="str">
        <f t="shared" si="20"/>
        <v/>
      </c>
      <c r="S151" s="621" t="str">
        <f t="shared" si="21"/>
        <v/>
      </c>
      <c r="T151" s="91" t="str">
        <f t="shared" si="22"/>
        <v/>
      </c>
      <c r="U151" s="113" t="str">
        <f t="shared" si="25"/>
        <v/>
      </c>
      <c r="V151" s="114" t="str">
        <f t="shared" si="25"/>
        <v/>
      </c>
      <c r="W151" s="106" t="b">
        <f t="shared" si="23"/>
        <v>0</v>
      </c>
      <c r="X151" s="103" t="b">
        <f t="shared" si="24"/>
        <v>0</v>
      </c>
      <c r="Y151" s="224">
        <f t="shared" si="26"/>
        <v>1</v>
      </c>
      <c r="Z151" s="112">
        <f>IF(AND(B151&lt;&gt;"",I151&gt;=an_initial-3),VLOOKUP(Y151,Coef!$E$2:$F$17,2,FALSE),IF(AB151=TRUE,0,Z150))</f>
        <v>0</v>
      </c>
      <c r="AA151" s="665">
        <f>IF(B151&lt;&gt;"",VLOOKUP(Y151,Coef!$E$2:$F$17,2,FALSE),AA150)</f>
        <v>0</v>
      </c>
      <c r="AB151" s="668" t="b">
        <f t="shared" si="27"/>
        <v>0</v>
      </c>
    </row>
    <row r="152" spans="1:28" ht="16.5" thickBot="1" x14ac:dyDescent="0.3">
      <c r="A152" s="223"/>
      <c r="B152" s="764"/>
      <c r="C152" s="739"/>
      <c r="D152" s="692"/>
      <c r="E152" s="689"/>
      <c r="F152" s="730"/>
      <c r="G152" s="752"/>
      <c r="H152" s="724"/>
      <c r="I152" s="696"/>
      <c r="J152" s="708"/>
      <c r="K152" s="733"/>
      <c r="L152" s="743"/>
      <c r="M152" s="733"/>
      <c r="N152" s="743"/>
      <c r="O152" s="704"/>
      <c r="P152" s="715"/>
      <c r="Q152" s="623" t="str">
        <f t="shared" si="19"/>
        <v/>
      </c>
      <c r="R152" s="624" t="str">
        <f t="shared" si="20"/>
        <v/>
      </c>
      <c r="S152" s="621" t="str">
        <f t="shared" si="21"/>
        <v/>
      </c>
      <c r="T152" s="91" t="str">
        <f t="shared" si="22"/>
        <v/>
      </c>
      <c r="U152" s="113" t="str">
        <f t="shared" si="25"/>
        <v/>
      </c>
      <c r="V152" s="114" t="str">
        <f t="shared" si="25"/>
        <v/>
      </c>
      <c r="W152" s="106" t="b">
        <f t="shared" si="23"/>
        <v>0</v>
      </c>
      <c r="X152" s="103" t="b">
        <f t="shared" si="24"/>
        <v>0</v>
      </c>
      <c r="Y152" s="224">
        <f t="shared" si="26"/>
        <v>1</v>
      </c>
      <c r="Z152" s="112">
        <f>IF(AND(B152&lt;&gt;"",I152&gt;=an_initial-3),VLOOKUP(Y152,Coef!$E$2:$F$17,2,FALSE),IF(AB152=TRUE,0,Z151))</f>
        <v>0</v>
      </c>
      <c r="AA152" s="665">
        <f>IF(B152&lt;&gt;"",VLOOKUP(Y152,Coef!$E$2:$F$17,2,FALSE),AA151)</f>
        <v>0</v>
      </c>
      <c r="AB152" s="668" t="b">
        <f t="shared" si="27"/>
        <v>0</v>
      </c>
    </row>
    <row r="153" spans="1:28" ht="16.5" thickBot="1" x14ac:dyDescent="0.3">
      <c r="A153" s="223"/>
      <c r="B153" s="764"/>
      <c r="C153" s="739"/>
      <c r="D153" s="692"/>
      <c r="E153" s="689"/>
      <c r="F153" s="730"/>
      <c r="G153" s="752"/>
      <c r="H153" s="724"/>
      <c r="I153" s="696"/>
      <c r="J153" s="708"/>
      <c r="K153" s="733"/>
      <c r="L153" s="743"/>
      <c r="M153" s="733"/>
      <c r="N153" s="743"/>
      <c r="O153" s="704"/>
      <c r="P153" s="715"/>
      <c r="Q153" s="623" t="str">
        <f t="shared" si="19"/>
        <v/>
      </c>
      <c r="R153" s="624" t="str">
        <f t="shared" si="20"/>
        <v/>
      </c>
      <c r="S153" s="621" t="str">
        <f t="shared" si="21"/>
        <v/>
      </c>
      <c r="T153" s="91" t="str">
        <f t="shared" si="22"/>
        <v/>
      </c>
      <c r="U153" s="113" t="str">
        <f t="shared" si="25"/>
        <v/>
      </c>
      <c r="V153" s="114" t="str">
        <f t="shared" si="25"/>
        <v/>
      </c>
      <c r="W153" s="106" t="b">
        <f t="shared" si="23"/>
        <v>0</v>
      </c>
      <c r="X153" s="103" t="b">
        <f t="shared" si="24"/>
        <v>0</v>
      </c>
      <c r="Y153" s="224">
        <f t="shared" si="26"/>
        <v>1</v>
      </c>
      <c r="Z153" s="112">
        <f>IF(AND(B153&lt;&gt;"",I153&gt;=an_initial-3),VLOOKUP(Y153,Coef!$E$2:$F$17,2,FALSE),IF(AB153=TRUE,0,Z152))</f>
        <v>0</v>
      </c>
      <c r="AA153" s="665">
        <f>IF(B153&lt;&gt;"",VLOOKUP(Y153,Coef!$E$2:$F$17,2,FALSE),AA152)</f>
        <v>0</v>
      </c>
      <c r="AB153" s="668" t="b">
        <f t="shared" si="27"/>
        <v>0</v>
      </c>
    </row>
    <row r="154" spans="1:28" ht="16.5" thickBot="1" x14ac:dyDescent="0.3">
      <c r="A154" s="223"/>
      <c r="B154" s="764"/>
      <c r="C154" s="739"/>
      <c r="D154" s="692"/>
      <c r="E154" s="689"/>
      <c r="F154" s="730"/>
      <c r="G154" s="752"/>
      <c r="H154" s="724"/>
      <c r="I154" s="696"/>
      <c r="J154" s="708"/>
      <c r="K154" s="733"/>
      <c r="L154" s="743"/>
      <c r="M154" s="733"/>
      <c r="N154" s="743"/>
      <c r="O154" s="704"/>
      <c r="P154" s="715"/>
      <c r="Q154" s="623" t="str">
        <f t="shared" si="19"/>
        <v/>
      </c>
      <c r="R154" s="624" t="str">
        <f t="shared" si="20"/>
        <v/>
      </c>
      <c r="S154" s="621" t="str">
        <f t="shared" si="21"/>
        <v/>
      </c>
      <c r="T154" s="91" t="str">
        <f t="shared" si="22"/>
        <v/>
      </c>
      <c r="U154" s="113" t="str">
        <f t="shared" si="25"/>
        <v/>
      </c>
      <c r="V154" s="114" t="str">
        <f t="shared" si="25"/>
        <v/>
      </c>
      <c r="W154" s="106" t="b">
        <f t="shared" si="23"/>
        <v>0</v>
      </c>
      <c r="X154" s="103" t="b">
        <f t="shared" si="24"/>
        <v>0</v>
      </c>
      <c r="Y154" s="224">
        <f t="shared" si="26"/>
        <v>1</v>
      </c>
      <c r="Z154" s="112">
        <f>IF(AND(B154&lt;&gt;"",I154&gt;=an_initial-3),VLOOKUP(Y154,Coef!$E$2:$F$17,2,FALSE),IF(AB154=TRUE,0,Z153))</f>
        <v>0</v>
      </c>
      <c r="AA154" s="665">
        <f>IF(B154&lt;&gt;"",VLOOKUP(Y154,Coef!$E$2:$F$17,2,FALSE),AA153)</f>
        <v>0</v>
      </c>
      <c r="AB154" s="668" t="b">
        <f t="shared" si="27"/>
        <v>0</v>
      </c>
    </row>
    <row r="155" spans="1:28" ht="16.5" thickBot="1" x14ac:dyDescent="0.3">
      <c r="A155" s="223"/>
      <c r="B155" s="764"/>
      <c r="C155" s="739"/>
      <c r="D155" s="692"/>
      <c r="E155" s="689"/>
      <c r="F155" s="730"/>
      <c r="G155" s="752"/>
      <c r="H155" s="724"/>
      <c r="I155" s="696"/>
      <c r="J155" s="708"/>
      <c r="K155" s="733"/>
      <c r="L155" s="743"/>
      <c r="M155" s="733"/>
      <c r="N155" s="743"/>
      <c r="O155" s="704"/>
      <c r="P155" s="715"/>
      <c r="Q155" s="623" t="str">
        <f t="shared" si="19"/>
        <v/>
      </c>
      <c r="R155" s="624" t="str">
        <f t="shared" si="20"/>
        <v/>
      </c>
      <c r="S155" s="621" t="str">
        <f t="shared" si="21"/>
        <v/>
      </c>
      <c r="T155" s="91" t="str">
        <f t="shared" si="22"/>
        <v/>
      </c>
      <c r="U155" s="113" t="str">
        <f t="shared" si="25"/>
        <v/>
      </c>
      <c r="V155" s="114" t="str">
        <f t="shared" si="25"/>
        <v/>
      </c>
      <c r="W155" s="106" t="b">
        <f t="shared" si="23"/>
        <v>0</v>
      </c>
      <c r="X155" s="103" t="b">
        <f t="shared" si="24"/>
        <v>0</v>
      </c>
      <c r="Y155" s="224">
        <f t="shared" si="26"/>
        <v>1</v>
      </c>
      <c r="Z155" s="112">
        <f>IF(AND(B155&lt;&gt;"",I155&gt;=an_initial-3),VLOOKUP(Y155,Coef!$E$2:$F$17,2,FALSE),IF(AB155=TRUE,0,Z154))</f>
        <v>0</v>
      </c>
      <c r="AA155" s="665">
        <f>IF(B155&lt;&gt;"",VLOOKUP(Y155,Coef!$E$2:$F$17,2,FALSE),AA154)</f>
        <v>0</v>
      </c>
      <c r="AB155" s="668" t="b">
        <f t="shared" si="27"/>
        <v>0</v>
      </c>
    </row>
    <row r="156" spans="1:28" ht="16.5" thickBot="1" x14ac:dyDescent="0.3">
      <c r="A156" s="223"/>
      <c r="B156" s="764"/>
      <c r="C156" s="739"/>
      <c r="D156" s="692"/>
      <c r="E156" s="689"/>
      <c r="F156" s="730"/>
      <c r="G156" s="752"/>
      <c r="H156" s="724"/>
      <c r="I156" s="696"/>
      <c r="J156" s="708"/>
      <c r="K156" s="733"/>
      <c r="L156" s="743"/>
      <c r="M156" s="733"/>
      <c r="N156" s="743"/>
      <c r="O156" s="704"/>
      <c r="P156" s="715"/>
      <c r="Q156" s="623" t="str">
        <f t="shared" si="19"/>
        <v/>
      </c>
      <c r="R156" s="624" t="str">
        <f t="shared" si="20"/>
        <v/>
      </c>
      <c r="S156" s="621" t="str">
        <f t="shared" si="21"/>
        <v/>
      </c>
      <c r="T156" s="91" t="str">
        <f t="shared" si="22"/>
        <v/>
      </c>
      <c r="U156" s="113" t="str">
        <f t="shared" si="25"/>
        <v/>
      </c>
      <c r="V156" s="114" t="str">
        <f t="shared" si="25"/>
        <v/>
      </c>
      <c r="W156" s="106" t="b">
        <f t="shared" si="23"/>
        <v>0</v>
      </c>
      <c r="X156" s="103" t="b">
        <f t="shared" si="24"/>
        <v>0</v>
      </c>
      <c r="Y156" s="224">
        <f t="shared" si="26"/>
        <v>1</v>
      </c>
      <c r="Z156" s="112">
        <f>IF(AND(B156&lt;&gt;"",I156&gt;=an_initial-3),VLOOKUP(Y156,Coef!$E$2:$F$17,2,FALSE),IF(AB156=TRUE,0,Z155))</f>
        <v>0</v>
      </c>
      <c r="AA156" s="665">
        <f>IF(B156&lt;&gt;"",VLOOKUP(Y156,Coef!$E$2:$F$17,2,FALSE),AA155)</f>
        <v>0</v>
      </c>
      <c r="AB156" s="668" t="b">
        <f t="shared" si="27"/>
        <v>0</v>
      </c>
    </row>
    <row r="157" spans="1:28" ht="16.5" thickBot="1" x14ac:dyDescent="0.3">
      <c r="A157" s="223"/>
      <c r="B157" s="764"/>
      <c r="C157" s="739"/>
      <c r="D157" s="692"/>
      <c r="E157" s="689"/>
      <c r="F157" s="730"/>
      <c r="G157" s="752"/>
      <c r="H157" s="724"/>
      <c r="I157" s="696"/>
      <c r="J157" s="708"/>
      <c r="K157" s="733"/>
      <c r="L157" s="743"/>
      <c r="M157" s="733"/>
      <c r="N157" s="743"/>
      <c r="O157" s="704"/>
      <c r="P157" s="715"/>
      <c r="Q157" s="623" t="str">
        <f t="shared" si="19"/>
        <v/>
      </c>
      <c r="R157" s="624" t="str">
        <f t="shared" si="20"/>
        <v/>
      </c>
      <c r="S157" s="621" t="str">
        <f t="shared" si="21"/>
        <v/>
      </c>
      <c r="T157" s="91" t="str">
        <f t="shared" si="22"/>
        <v/>
      </c>
      <c r="U157" s="113" t="str">
        <f t="shared" si="25"/>
        <v/>
      </c>
      <c r="V157" s="114" t="str">
        <f t="shared" si="25"/>
        <v/>
      </c>
      <c r="W157" s="106" t="b">
        <f t="shared" si="23"/>
        <v>0</v>
      </c>
      <c r="X157" s="103" t="b">
        <f t="shared" si="24"/>
        <v>0</v>
      </c>
      <c r="Y157" s="224">
        <f t="shared" si="26"/>
        <v>1</v>
      </c>
      <c r="Z157" s="112">
        <f>IF(AND(B157&lt;&gt;"",I157&gt;=an_initial-3),VLOOKUP(Y157,Coef!$E$2:$F$17,2,FALSE),IF(AB157=TRUE,0,Z156))</f>
        <v>0</v>
      </c>
      <c r="AA157" s="665">
        <f>IF(B157&lt;&gt;"",VLOOKUP(Y157,Coef!$E$2:$F$17,2,FALSE),AA156)</f>
        <v>0</v>
      </c>
      <c r="AB157" s="668" t="b">
        <f t="shared" si="27"/>
        <v>0</v>
      </c>
    </row>
    <row r="158" spans="1:28" ht="16.5" thickBot="1" x14ac:dyDescent="0.3">
      <c r="A158" s="223"/>
      <c r="B158" s="764"/>
      <c r="C158" s="739"/>
      <c r="D158" s="692"/>
      <c r="E158" s="689"/>
      <c r="F158" s="730"/>
      <c r="G158" s="752"/>
      <c r="H158" s="724"/>
      <c r="I158" s="696"/>
      <c r="J158" s="708"/>
      <c r="K158" s="733"/>
      <c r="L158" s="743"/>
      <c r="M158" s="733"/>
      <c r="N158" s="743"/>
      <c r="O158" s="704"/>
      <c r="P158" s="715"/>
      <c r="Q158" s="623" t="str">
        <f t="shared" si="19"/>
        <v/>
      </c>
      <c r="R158" s="624" t="str">
        <f t="shared" si="20"/>
        <v/>
      </c>
      <c r="S158" s="621" t="str">
        <f t="shared" si="21"/>
        <v/>
      </c>
      <c r="T158" s="91" t="str">
        <f t="shared" si="22"/>
        <v/>
      </c>
      <c r="U158" s="113" t="str">
        <f t="shared" si="25"/>
        <v/>
      </c>
      <c r="V158" s="114" t="str">
        <f t="shared" si="25"/>
        <v/>
      </c>
      <c r="W158" s="106" t="b">
        <f t="shared" si="23"/>
        <v>0</v>
      </c>
      <c r="X158" s="103" t="b">
        <f t="shared" si="24"/>
        <v>0</v>
      </c>
      <c r="Y158" s="224">
        <f t="shared" si="26"/>
        <v>1</v>
      </c>
      <c r="Z158" s="112">
        <f>IF(AND(B158&lt;&gt;"",I158&gt;=an_initial-3),VLOOKUP(Y158,Coef!$E$2:$F$17,2,FALSE),IF(AB158=TRUE,0,Z157))</f>
        <v>0</v>
      </c>
      <c r="AA158" s="665">
        <f>IF(B158&lt;&gt;"",VLOOKUP(Y158,Coef!$E$2:$F$17,2,FALSE),AA157)</f>
        <v>0</v>
      </c>
      <c r="AB158" s="668" t="b">
        <f t="shared" si="27"/>
        <v>0</v>
      </c>
    </row>
    <row r="159" spans="1:28" ht="16.5" thickBot="1" x14ac:dyDescent="0.3">
      <c r="A159" s="223"/>
      <c r="B159" s="764"/>
      <c r="C159" s="739"/>
      <c r="D159" s="692"/>
      <c r="E159" s="689"/>
      <c r="F159" s="730"/>
      <c r="G159" s="752"/>
      <c r="H159" s="724"/>
      <c r="I159" s="696"/>
      <c r="J159" s="708"/>
      <c r="K159" s="733"/>
      <c r="L159" s="743"/>
      <c r="M159" s="733"/>
      <c r="N159" s="743"/>
      <c r="O159" s="704"/>
      <c r="P159" s="715"/>
      <c r="Q159" s="623" t="str">
        <f t="shared" si="19"/>
        <v/>
      </c>
      <c r="R159" s="624" t="str">
        <f t="shared" si="20"/>
        <v/>
      </c>
      <c r="S159" s="621" t="str">
        <f t="shared" si="21"/>
        <v/>
      </c>
      <c r="T159" s="91" t="str">
        <f t="shared" si="22"/>
        <v/>
      </c>
      <c r="U159" s="113" t="str">
        <f t="shared" si="25"/>
        <v/>
      </c>
      <c r="V159" s="114" t="str">
        <f t="shared" si="25"/>
        <v/>
      </c>
      <c r="W159" s="106" t="b">
        <f t="shared" si="23"/>
        <v>0</v>
      </c>
      <c r="X159" s="103" t="b">
        <f t="shared" si="24"/>
        <v>0</v>
      </c>
      <c r="Y159" s="224">
        <f t="shared" si="26"/>
        <v>1</v>
      </c>
      <c r="Z159" s="112">
        <f>IF(AND(B159&lt;&gt;"",I159&gt;=an_initial-3),VLOOKUP(Y159,Coef!$E$2:$F$17,2,FALSE),IF(AB159=TRUE,0,Z158))</f>
        <v>0</v>
      </c>
      <c r="AA159" s="665">
        <f>IF(B159&lt;&gt;"",VLOOKUP(Y159,Coef!$E$2:$F$17,2,FALSE),AA158)</f>
        <v>0</v>
      </c>
      <c r="AB159" s="668" t="b">
        <f t="shared" si="27"/>
        <v>0</v>
      </c>
    </row>
    <row r="160" spans="1:28" ht="16.5" thickBot="1" x14ac:dyDescent="0.3">
      <c r="A160" s="223"/>
      <c r="B160" s="764"/>
      <c r="C160" s="739"/>
      <c r="D160" s="692"/>
      <c r="E160" s="689"/>
      <c r="F160" s="730"/>
      <c r="G160" s="752"/>
      <c r="H160" s="724"/>
      <c r="I160" s="696"/>
      <c r="J160" s="708"/>
      <c r="K160" s="733"/>
      <c r="L160" s="743"/>
      <c r="M160" s="733"/>
      <c r="N160" s="743"/>
      <c r="O160" s="704"/>
      <c r="P160" s="715"/>
      <c r="Q160" s="623" t="str">
        <f t="shared" si="19"/>
        <v/>
      </c>
      <c r="R160" s="624" t="str">
        <f t="shared" si="20"/>
        <v/>
      </c>
      <c r="S160" s="621" t="str">
        <f t="shared" si="21"/>
        <v/>
      </c>
      <c r="T160" s="91" t="str">
        <f t="shared" si="22"/>
        <v/>
      </c>
      <c r="U160" s="113" t="str">
        <f t="shared" si="25"/>
        <v/>
      </c>
      <c r="V160" s="114" t="str">
        <f t="shared" si="25"/>
        <v/>
      </c>
      <c r="W160" s="106" t="b">
        <f t="shared" si="23"/>
        <v>0</v>
      </c>
      <c r="X160" s="103" t="b">
        <f t="shared" si="24"/>
        <v>0</v>
      </c>
      <c r="Y160" s="224">
        <f t="shared" si="26"/>
        <v>1</v>
      </c>
      <c r="Z160" s="112">
        <f>IF(AND(B160&lt;&gt;"",I160&gt;=an_initial-3),VLOOKUP(Y160,Coef!$E$2:$F$17,2,FALSE),IF(AB160=TRUE,0,Z159))</f>
        <v>0</v>
      </c>
      <c r="AA160" s="665">
        <f>IF(B160&lt;&gt;"",VLOOKUP(Y160,Coef!$E$2:$F$17,2,FALSE),AA159)</f>
        <v>0</v>
      </c>
      <c r="AB160" s="668" t="b">
        <f t="shared" si="27"/>
        <v>0</v>
      </c>
    </row>
    <row r="161" spans="1:28" ht="16.5" thickBot="1" x14ac:dyDescent="0.3">
      <c r="A161" s="223"/>
      <c r="B161" s="764"/>
      <c r="C161" s="739"/>
      <c r="D161" s="692"/>
      <c r="E161" s="689"/>
      <c r="F161" s="730"/>
      <c r="G161" s="752"/>
      <c r="H161" s="724"/>
      <c r="I161" s="696"/>
      <c r="J161" s="708"/>
      <c r="K161" s="733"/>
      <c r="L161" s="743"/>
      <c r="M161" s="733"/>
      <c r="N161" s="743"/>
      <c r="O161" s="704"/>
      <c r="P161" s="715"/>
      <c r="Q161" s="623" t="str">
        <f t="shared" si="19"/>
        <v/>
      </c>
      <c r="R161" s="624" t="str">
        <f t="shared" si="20"/>
        <v/>
      </c>
      <c r="S161" s="621" t="str">
        <f t="shared" si="21"/>
        <v/>
      </c>
      <c r="T161" s="91" t="str">
        <f t="shared" si="22"/>
        <v/>
      </c>
      <c r="U161" s="113" t="str">
        <f t="shared" si="25"/>
        <v/>
      </c>
      <c r="V161" s="114" t="str">
        <f t="shared" si="25"/>
        <v/>
      </c>
      <c r="W161" s="106" t="b">
        <f t="shared" si="23"/>
        <v>0</v>
      </c>
      <c r="X161" s="103" t="b">
        <f t="shared" si="24"/>
        <v>0</v>
      </c>
      <c r="Y161" s="224">
        <f t="shared" si="26"/>
        <v>1</v>
      </c>
      <c r="Z161" s="112">
        <f>IF(AND(B161&lt;&gt;"",I161&gt;=an_initial-3),VLOOKUP(Y161,Coef!$E$2:$F$17,2,FALSE),IF(AB161=TRUE,0,Z160))</f>
        <v>0</v>
      </c>
      <c r="AA161" s="665">
        <f>IF(B161&lt;&gt;"",VLOOKUP(Y161,Coef!$E$2:$F$17,2,FALSE),AA160)</f>
        <v>0</v>
      </c>
      <c r="AB161" s="668" t="b">
        <f t="shared" si="27"/>
        <v>0</v>
      </c>
    </row>
    <row r="162" spans="1:28" ht="16.5" thickBot="1" x14ac:dyDescent="0.3">
      <c r="A162" s="223"/>
      <c r="B162" s="764"/>
      <c r="C162" s="739"/>
      <c r="D162" s="692"/>
      <c r="E162" s="689"/>
      <c r="F162" s="730"/>
      <c r="G162" s="752"/>
      <c r="H162" s="724"/>
      <c r="I162" s="696"/>
      <c r="J162" s="708"/>
      <c r="K162" s="733"/>
      <c r="L162" s="743"/>
      <c r="M162" s="733"/>
      <c r="N162" s="743"/>
      <c r="O162" s="704"/>
      <c r="P162" s="715"/>
      <c r="Q162" s="623" t="str">
        <f t="shared" si="19"/>
        <v/>
      </c>
      <c r="R162" s="624" t="str">
        <f t="shared" si="20"/>
        <v/>
      </c>
      <c r="S162" s="621" t="str">
        <f t="shared" si="21"/>
        <v/>
      </c>
      <c r="T162" s="91" t="str">
        <f t="shared" si="22"/>
        <v/>
      </c>
      <c r="U162" s="113" t="str">
        <f t="shared" si="25"/>
        <v/>
      </c>
      <c r="V162" s="114" t="str">
        <f t="shared" si="25"/>
        <v/>
      </c>
      <c r="W162" s="106" t="b">
        <f t="shared" si="23"/>
        <v>0</v>
      </c>
      <c r="X162" s="103" t="b">
        <f t="shared" si="24"/>
        <v>0</v>
      </c>
      <c r="Y162" s="224">
        <f t="shared" si="26"/>
        <v>1</v>
      </c>
      <c r="Z162" s="112">
        <f>IF(AND(B162&lt;&gt;"",I162&gt;=an_initial-3),VLOOKUP(Y162,Coef!$E$2:$F$17,2,FALSE),IF(AB162=TRUE,0,Z161))</f>
        <v>0</v>
      </c>
      <c r="AA162" s="665">
        <f>IF(B162&lt;&gt;"",VLOOKUP(Y162,Coef!$E$2:$F$17,2,FALSE),AA161)</f>
        <v>0</v>
      </c>
      <c r="AB162" s="668" t="b">
        <f t="shared" si="27"/>
        <v>0</v>
      </c>
    </row>
    <row r="163" spans="1:28" ht="16.5" thickBot="1" x14ac:dyDescent="0.3">
      <c r="A163" s="223"/>
      <c r="B163" s="764"/>
      <c r="C163" s="739"/>
      <c r="D163" s="692"/>
      <c r="E163" s="689"/>
      <c r="F163" s="730"/>
      <c r="G163" s="752"/>
      <c r="H163" s="724"/>
      <c r="I163" s="696"/>
      <c r="J163" s="708"/>
      <c r="K163" s="733"/>
      <c r="L163" s="743"/>
      <c r="M163" s="733"/>
      <c r="N163" s="743"/>
      <c r="O163" s="704"/>
      <c r="P163" s="715"/>
      <c r="Q163" s="623" t="str">
        <f t="shared" si="19"/>
        <v/>
      </c>
      <c r="R163" s="624" t="str">
        <f t="shared" si="20"/>
        <v/>
      </c>
      <c r="S163" s="621" t="str">
        <f t="shared" si="21"/>
        <v/>
      </c>
      <c r="T163" s="91" t="str">
        <f t="shared" si="22"/>
        <v/>
      </c>
      <c r="U163" s="113" t="str">
        <f t="shared" si="25"/>
        <v/>
      </c>
      <c r="V163" s="114" t="str">
        <f t="shared" si="25"/>
        <v/>
      </c>
      <c r="W163" s="106" t="b">
        <f t="shared" si="23"/>
        <v>0</v>
      </c>
      <c r="X163" s="103" t="b">
        <f t="shared" si="24"/>
        <v>0</v>
      </c>
      <c r="Y163" s="224">
        <f t="shared" si="26"/>
        <v>1</v>
      </c>
      <c r="Z163" s="112">
        <f>IF(AND(B163&lt;&gt;"",I163&gt;=an_initial-3),VLOOKUP(Y163,Coef!$E$2:$F$17,2,FALSE),IF(AB163=TRUE,0,Z162))</f>
        <v>0</v>
      </c>
      <c r="AA163" s="665">
        <f>IF(B163&lt;&gt;"",VLOOKUP(Y163,Coef!$E$2:$F$17,2,FALSE),AA162)</f>
        <v>0</v>
      </c>
      <c r="AB163" s="668" t="b">
        <f t="shared" si="27"/>
        <v>0</v>
      </c>
    </row>
    <row r="164" spans="1:28" ht="16.5" thickBot="1" x14ac:dyDescent="0.3">
      <c r="A164" s="223"/>
      <c r="B164" s="764"/>
      <c r="C164" s="739"/>
      <c r="D164" s="692"/>
      <c r="E164" s="689"/>
      <c r="F164" s="730"/>
      <c r="G164" s="752"/>
      <c r="H164" s="724"/>
      <c r="I164" s="696"/>
      <c r="J164" s="708"/>
      <c r="K164" s="733"/>
      <c r="L164" s="743"/>
      <c r="M164" s="733"/>
      <c r="N164" s="743"/>
      <c r="O164" s="704"/>
      <c r="P164" s="715"/>
      <c r="Q164" s="623" t="str">
        <f t="shared" si="19"/>
        <v/>
      </c>
      <c r="R164" s="624" t="str">
        <f t="shared" si="20"/>
        <v/>
      </c>
      <c r="S164" s="621" t="str">
        <f t="shared" si="21"/>
        <v/>
      </c>
      <c r="T164" s="91" t="str">
        <f t="shared" si="22"/>
        <v/>
      </c>
      <c r="U164" s="113" t="str">
        <f t="shared" si="25"/>
        <v/>
      </c>
      <c r="V164" s="114" t="str">
        <f t="shared" si="25"/>
        <v/>
      </c>
      <c r="W164" s="106" t="b">
        <f t="shared" si="23"/>
        <v>0</v>
      </c>
      <c r="X164" s="103" t="b">
        <f t="shared" si="24"/>
        <v>0</v>
      </c>
      <c r="Y164" s="224">
        <f t="shared" si="26"/>
        <v>1</v>
      </c>
      <c r="Z164" s="112">
        <f>IF(AND(B164&lt;&gt;"",I164&gt;=an_initial-3),VLOOKUP(Y164,Coef!$E$2:$F$17,2,FALSE),IF(AB164=TRUE,0,Z163))</f>
        <v>0</v>
      </c>
      <c r="AA164" s="665">
        <f>IF(B164&lt;&gt;"",VLOOKUP(Y164,Coef!$E$2:$F$17,2,FALSE),AA163)</f>
        <v>0</v>
      </c>
      <c r="AB164" s="668" t="b">
        <f t="shared" si="27"/>
        <v>0</v>
      </c>
    </row>
    <row r="165" spans="1:28" ht="16.5" thickBot="1" x14ac:dyDescent="0.3">
      <c r="A165" s="223"/>
      <c r="B165" s="764"/>
      <c r="C165" s="739"/>
      <c r="D165" s="692"/>
      <c r="E165" s="689"/>
      <c r="F165" s="730"/>
      <c r="G165" s="752"/>
      <c r="H165" s="724"/>
      <c r="I165" s="696"/>
      <c r="J165" s="708"/>
      <c r="K165" s="733"/>
      <c r="L165" s="743"/>
      <c r="M165" s="733"/>
      <c r="N165" s="743"/>
      <c r="O165" s="704"/>
      <c r="P165" s="715"/>
      <c r="Q165" s="623" t="str">
        <f t="shared" si="19"/>
        <v/>
      </c>
      <c r="R165" s="624" t="str">
        <f t="shared" si="20"/>
        <v/>
      </c>
      <c r="S165" s="621" t="str">
        <f t="shared" si="21"/>
        <v/>
      </c>
      <c r="T165" s="91" t="str">
        <f t="shared" si="22"/>
        <v/>
      </c>
      <c r="U165" s="113" t="str">
        <f t="shared" si="25"/>
        <v/>
      </c>
      <c r="V165" s="114" t="str">
        <f t="shared" si="25"/>
        <v/>
      </c>
      <c r="W165" s="106" t="b">
        <f t="shared" si="23"/>
        <v>0</v>
      </c>
      <c r="X165" s="103" t="b">
        <f t="shared" si="24"/>
        <v>0</v>
      </c>
      <c r="Y165" s="224">
        <f t="shared" si="26"/>
        <v>1</v>
      </c>
      <c r="Z165" s="112">
        <f>IF(AND(B165&lt;&gt;"",I165&gt;=an_initial-3),VLOOKUP(Y165,Coef!$E$2:$F$17,2,FALSE),IF(AB165=TRUE,0,Z164))</f>
        <v>0</v>
      </c>
      <c r="AA165" s="665">
        <f>IF(B165&lt;&gt;"",VLOOKUP(Y165,Coef!$E$2:$F$17,2,FALSE),AA164)</f>
        <v>0</v>
      </c>
      <c r="AB165" s="668" t="b">
        <f t="shared" si="27"/>
        <v>0</v>
      </c>
    </row>
    <row r="166" spans="1:28" ht="16.5" thickBot="1" x14ac:dyDescent="0.3">
      <c r="A166" s="223"/>
      <c r="B166" s="764"/>
      <c r="C166" s="739"/>
      <c r="D166" s="692"/>
      <c r="E166" s="689"/>
      <c r="F166" s="730"/>
      <c r="G166" s="752"/>
      <c r="H166" s="724"/>
      <c r="I166" s="696"/>
      <c r="J166" s="708"/>
      <c r="K166" s="733"/>
      <c r="L166" s="743"/>
      <c r="M166" s="733"/>
      <c r="N166" s="743"/>
      <c r="O166" s="704"/>
      <c r="P166" s="715"/>
      <c r="Q166" s="623" t="str">
        <f t="shared" si="19"/>
        <v/>
      </c>
      <c r="R166" s="624" t="str">
        <f t="shared" si="20"/>
        <v/>
      </c>
      <c r="S166" s="621" t="str">
        <f t="shared" si="21"/>
        <v/>
      </c>
      <c r="T166" s="91" t="str">
        <f t="shared" si="22"/>
        <v/>
      </c>
      <c r="U166" s="113" t="str">
        <f t="shared" si="25"/>
        <v/>
      </c>
      <c r="V166" s="114" t="str">
        <f t="shared" si="25"/>
        <v/>
      </c>
      <c r="W166" s="106" t="b">
        <f t="shared" si="23"/>
        <v>0</v>
      </c>
      <c r="X166" s="103" t="b">
        <f t="shared" si="24"/>
        <v>0</v>
      </c>
      <c r="Y166" s="224">
        <f t="shared" si="26"/>
        <v>1</v>
      </c>
      <c r="Z166" s="112">
        <f>IF(AND(B166&lt;&gt;"",I166&gt;=an_initial-3),VLOOKUP(Y166,Coef!$E$2:$F$17,2,FALSE),IF(AB166=TRUE,0,Z165))</f>
        <v>0</v>
      </c>
      <c r="AA166" s="665">
        <f>IF(B166&lt;&gt;"",VLOOKUP(Y166,Coef!$E$2:$F$17,2,FALSE),AA165)</f>
        <v>0</v>
      </c>
      <c r="AB166" s="668" t="b">
        <f t="shared" si="27"/>
        <v>0</v>
      </c>
    </row>
    <row r="167" spans="1:28" ht="16.5" thickBot="1" x14ac:dyDescent="0.3">
      <c r="A167" s="223"/>
      <c r="B167" s="764"/>
      <c r="C167" s="739"/>
      <c r="D167" s="692"/>
      <c r="E167" s="689"/>
      <c r="F167" s="730"/>
      <c r="G167" s="752"/>
      <c r="H167" s="724"/>
      <c r="I167" s="696"/>
      <c r="J167" s="708"/>
      <c r="K167" s="733"/>
      <c r="L167" s="743"/>
      <c r="M167" s="733"/>
      <c r="N167" s="743"/>
      <c r="O167" s="704"/>
      <c r="P167" s="715"/>
      <c r="Q167" s="623" t="str">
        <f t="shared" si="19"/>
        <v/>
      </c>
      <c r="R167" s="624" t="str">
        <f t="shared" si="20"/>
        <v/>
      </c>
      <c r="S167" s="621" t="str">
        <f t="shared" si="21"/>
        <v/>
      </c>
      <c r="T167" s="91" t="str">
        <f t="shared" si="22"/>
        <v/>
      </c>
      <c r="U167" s="113" t="str">
        <f t="shared" si="25"/>
        <v/>
      </c>
      <c r="V167" s="114" t="str">
        <f t="shared" si="25"/>
        <v/>
      </c>
      <c r="W167" s="106" t="b">
        <f t="shared" si="23"/>
        <v>0</v>
      </c>
      <c r="X167" s="103" t="b">
        <f t="shared" si="24"/>
        <v>0</v>
      </c>
      <c r="Y167" s="224">
        <f t="shared" si="26"/>
        <v>1</v>
      </c>
      <c r="Z167" s="112">
        <f>IF(AND(B167&lt;&gt;"",I167&gt;=an_initial-3),VLOOKUP(Y167,Coef!$E$2:$F$17,2,FALSE),IF(AB167=TRUE,0,Z166))</f>
        <v>0</v>
      </c>
      <c r="AA167" s="665">
        <f>IF(B167&lt;&gt;"",VLOOKUP(Y167,Coef!$E$2:$F$17,2,FALSE),AA166)</f>
        <v>0</v>
      </c>
      <c r="AB167" s="668" t="b">
        <f t="shared" si="27"/>
        <v>0</v>
      </c>
    </row>
    <row r="168" spans="1:28" ht="16.5" thickBot="1" x14ac:dyDescent="0.3">
      <c r="A168" s="223"/>
      <c r="B168" s="764"/>
      <c r="C168" s="739"/>
      <c r="D168" s="692"/>
      <c r="E168" s="689"/>
      <c r="F168" s="730"/>
      <c r="G168" s="752"/>
      <c r="H168" s="724"/>
      <c r="I168" s="696"/>
      <c r="J168" s="708"/>
      <c r="K168" s="733"/>
      <c r="L168" s="743"/>
      <c r="M168" s="733"/>
      <c r="N168" s="743"/>
      <c r="O168" s="704"/>
      <c r="P168" s="715"/>
      <c r="Q168" s="623" t="str">
        <f t="shared" si="19"/>
        <v/>
      </c>
      <c r="R168" s="624" t="str">
        <f t="shared" si="20"/>
        <v/>
      </c>
      <c r="S168" s="621" t="str">
        <f t="shared" si="21"/>
        <v/>
      </c>
      <c r="T168" s="91" t="str">
        <f t="shared" si="22"/>
        <v/>
      </c>
      <c r="U168" s="113" t="str">
        <f t="shared" si="25"/>
        <v/>
      </c>
      <c r="V168" s="114" t="str">
        <f t="shared" si="25"/>
        <v/>
      </c>
      <c r="W168" s="106" t="b">
        <f t="shared" si="23"/>
        <v>0</v>
      </c>
      <c r="X168" s="103" t="b">
        <f t="shared" si="24"/>
        <v>0</v>
      </c>
      <c r="Y168" s="224">
        <f t="shared" si="26"/>
        <v>1</v>
      </c>
      <c r="Z168" s="112">
        <f>IF(AND(B168&lt;&gt;"",I168&gt;=an_initial-3),VLOOKUP(Y168,Coef!$E$2:$F$17,2,FALSE),IF(AB168=TRUE,0,Z167))</f>
        <v>0</v>
      </c>
      <c r="AA168" s="665">
        <f>IF(B168&lt;&gt;"",VLOOKUP(Y168,Coef!$E$2:$F$17,2,FALSE),AA167)</f>
        <v>0</v>
      </c>
      <c r="AB168" s="668" t="b">
        <f t="shared" si="27"/>
        <v>0</v>
      </c>
    </row>
    <row r="169" spans="1:28" ht="16.5" thickBot="1" x14ac:dyDescent="0.3">
      <c r="A169" s="223"/>
      <c r="B169" s="764"/>
      <c r="C169" s="739"/>
      <c r="D169" s="692"/>
      <c r="E169" s="689"/>
      <c r="F169" s="730"/>
      <c r="G169" s="752"/>
      <c r="H169" s="724"/>
      <c r="I169" s="696"/>
      <c r="J169" s="708"/>
      <c r="K169" s="733"/>
      <c r="L169" s="743"/>
      <c r="M169" s="733"/>
      <c r="N169" s="743"/>
      <c r="O169" s="704"/>
      <c r="P169" s="715"/>
      <c r="Q169" s="623" t="str">
        <f t="shared" si="19"/>
        <v/>
      </c>
      <c r="R169" s="624" t="str">
        <f t="shared" si="20"/>
        <v/>
      </c>
      <c r="S169" s="621" t="str">
        <f t="shared" si="21"/>
        <v/>
      </c>
      <c r="T169" s="91" t="str">
        <f t="shared" si="22"/>
        <v/>
      </c>
      <c r="U169" s="113" t="str">
        <f t="shared" si="25"/>
        <v/>
      </c>
      <c r="V169" s="114" t="str">
        <f t="shared" si="25"/>
        <v/>
      </c>
      <c r="W169" s="106" t="b">
        <f t="shared" si="23"/>
        <v>0</v>
      </c>
      <c r="X169" s="103" t="b">
        <f t="shared" si="24"/>
        <v>0</v>
      </c>
      <c r="Y169" s="224">
        <f t="shared" si="26"/>
        <v>1</v>
      </c>
      <c r="Z169" s="112">
        <f>IF(AND(B169&lt;&gt;"",I169&gt;=an_initial-3),VLOOKUP(Y169,Coef!$E$2:$F$17,2,FALSE),IF(AB169=TRUE,0,Z168))</f>
        <v>0</v>
      </c>
      <c r="AA169" s="665">
        <f>IF(B169&lt;&gt;"",VLOOKUP(Y169,Coef!$E$2:$F$17,2,FALSE),AA168)</f>
        <v>0</v>
      </c>
      <c r="AB169" s="668" t="b">
        <f t="shared" si="27"/>
        <v>0</v>
      </c>
    </row>
    <row r="170" spans="1:28" ht="16.5" thickBot="1" x14ac:dyDescent="0.3">
      <c r="A170" s="223"/>
      <c r="B170" s="764"/>
      <c r="C170" s="739"/>
      <c r="D170" s="692"/>
      <c r="E170" s="689"/>
      <c r="F170" s="730"/>
      <c r="G170" s="752"/>
      <c r="H170" s="724"/>
      <c r="I170" s="696"/>
      <c r="J170" s="708"/>
      <c r="K170" s="733"/>
      <c r="L170" s="743"/>
      <c r="M170" s="733"/>
      <c r="N170" s="743"/>
      <c r="O170" s="704"/>
      <c r="P170" s="715"/>
      <c r="Q170" s="623" t="str">
        <f t="shared" si="19"/>
        <v/>
      </c>
      <c r="R170" s="624" t="str">
        <f t="shared" si="20"/>
        <v/>
      </c>
      <c r="S170" s="621" t="str">
        <f t="shared" si="21"/>
        <v/>
      </c>
      <c r="T170" s="91" t="str">
        <f t="shared" si="22"/>
        <v/>
      </c>
      <c r="U170" s="113" t="str">
        <f t="shared" si="25"/>
        <v/>
      </c>
      <c r="V170" s="114" t="str">
        <f t="shared" si="25"/>
        <v/>
      </c>
      <c r="W170" s="106" t="b">
        <f t="shared" si="23"/>
        <v>0</v>
      </c>
      <c r="X170" s="103" t="b">
        <f t="shared" si="24"/>
        <v>0</v>
      </c>
      <c r="Y170" s="224">
        <f t="shared" si="26"/>
        <v>1</v>
      </c>
      <c r="Z170" s="112">
        <f>IF(AND(B170&lt;&gt;"",I170&gt;=an_initial-3),VLOOKUP(Y170,Coef!$E$2:$F$17,2,FALSE),IF(AB170=TRUE,0,Z169))</f>
        <v>0</v>
      </c>
      <c r="AA170" s="665">
        <f>IF(B170&lt;&gt;"",VLOOKUP(Y170,Coef!$E$2:$F$17,2,FALSE),AA169)</f>
        <v>0</v>
      </c>
      <c r="AB170" s="668" t="b">
        <f t="shared" si="27"/>
        <v>0</v>
      </c>
    </row>
    <row r="171" spans="1:28" ht="16.5" thickBot="1" x14ac:dyDescent="0.3">
      <c r="A171" s="223"/>
      <c r="B171" s="764"/>
      <c r="C171" s="739"/>
      <c r="D171" s="692"/>
      <c r="E171" s="689"/>
      <c r="F171" s="730"/>
      <c r="G171" s="752"/>
      <c r="H171" s="724"/>
      <c r="I171" s="696"/>
      <c r="J171" s="708"/>
      <c r="K171" s="733"/>
      <c r="L171" s="743"/>
      <c r="M171" s="733"/>
      <c r="N171" s="743"/>
      <c r="O171" s="704"/>
      <c r="P171" s="715"/>
      <c r="Q171" s="623" t="str">
        <f t="shared" si="19"/>
        <v/>
      </c>
      <c r="R171" s="624" t="str">
        <f t="shared" si="20"/>
        <v/>
      </c>
      <c r="S171" s="621" t="str">
        <f t="shared" si="21"/>
        <v/>
      </c>
      <c r="T171" s="91" t="str">
        <f t="shared" si="22"/>
        <v/>
      </c>
      <c r="U171" s="113" t="str">
        <f t="shared" si="25"/>
        <v/>
      </c>
      <c r="V171" s="114" t="str">
        <f t="shared" si="25"/>
        <v/>
      </c>
      <c r="W171" s="106" t="b">
        <f t="shared" si="23"/>
        <v>0</v>
      </c>
      <c r="X171" s="103" t="b">
        <f t="shared" si="24"/>
        <v>0</v>
      </c>
      <c r="Y171" s="224">
        <f t="shared" si="26"/>
        <v>1</v>
      </c>
      <c r="Z171" s="112">
        <f>IF(AND(B171&lt;&gt;"",I171&gt;=an_initial-3),VLOOKUP(Y171,Coef!$E$2:$F$17,2,FALSE),IF(AB171=TRUE,0,Z170))</f>
        <v>0</v>
      </c>
      <c r="AA171" s="665">
        <f>IF(B171&lt;&gt;"",VLOOKUP(Y171,Coef!$E$2:$F$17,2,FALSE),AA170)</f>
        <v>0</v>
      </c>
      <c r="AB171" s="668" t="b">
        <f t="shared" si="27"/>
        <v>0</v>
      </c>
    </row>
    <row r="172" spans="1:28" ht="16.5" thickBot="1" x14ac:dyDescent="0.3">
      <c r="A172" s="223"/>
      <c r="B172" s="764"/>
      <c r="C172" s="739"/>
      <c r="D172" s="692"/>
      <c r="E172" s="689"/>
      <c r="F172" s="730"/>
      <c r="G172" s="752"/>
      <c r="H172" s="724"/>
      <c r="I172" s="696"/>
      <c r="J172" s="708"/>
      <c r="K172" s="733"/>
      <c r="L172" s="743"/>
      <c r="M172" s="733"/>
      <c r="N172" s="743"/>
      <c r="O172" s="704"/>
      <c r="P172" s="715"/>
      <c r="Q172" s="623" t="str">
        <f t="shared" si="19"/>
        <v/>
      </c>
      <c r="R172" s="624" t="str">
        <f t="shared" si="20"/>
        <v/>
      </c>
      <c r="S172" s="621" t="str">
        <f t="shared" si="21"/>
        <v/>
      </c>
      <c r="T172" s="91" t="str">
        <f t="shared" si="22"/>
        <v/>
      </c>
      <c r="U172" s="113" t="str">
        <f t="shared" si="25"/>
        <v/>
      </c>
      <c r="V172" s="114" t="str">
        <f t="shared" si="25"/>
        <v/>
      </c>
      <c r="W172" s="106" t="b">
        <f t="shared" si="23"/>
        <v>0</v>
      </c>
      <c r="X172" s="103" t="b">
        <f t="shared" si="24"/>
        <v>0</v>
      </c>
      <c r="Y172" s="224">
        <f t="shared" si="26"/>
        <v>1</v>
      </c>
      <c r="Z172" s="112">
        <f>IF(AND(B172&lt;&gt;"",I172&gt;=an_initial-3),VLOOKUP(Y172,Coef!$E$2:$F$17,2,FALSE),IF(AB172=TRUE,0,Z171))</f>
        <v>0</v>
      </c>
      <c r="AA172" s="665">
        <f>IF(B172&lt;&gt;"",VLOOKUP(Y172,Coef!$E$2:$F$17,2,FALSE),AA171)</f>
        <v>0</v>
      </c>
      <c r="AB172" s="668" t="b">
        <f t="shared" si="27"/>
        <v>0</v>
      </c>
    </row>
    <row r="173" spans="1:28" ht="16.5" thickBot="1" x14ac:dyDescent="0.3">
      <c r="A173" s="223"/>
      <c r="B173" s="764"/>
      <c r="C173" s="739"/>
      <c r="D173" s="692"/>
      <c r="E173" s="689"/>
      <c r="F173" s="730"/>
      <c r="G173" s="752"/>
      <c r="H173" s="724"/>
      <c r="I173" s="696"/>
      <c r="J173" s="708"/>
      <c r="K173" s="733"/>
      <c r="L173" s="743"/>
      <c r="M173" s="733"/>
      <c r="N173" s="743"/>
      <c r="O173" s="704"/>
      <c r="P173" s="715"/>
      <c r="Q173" s="623" t="str">
        <f t="shared" si="19"/>
        <v/>
      </c>
      <c r="R173" s="624" t="str">
        <f t="shared" si="20"/>
        <v/>
      </c>
      <c r="S173" s="621" t="str">
        <f t="shared" si="21"/>
        <v/>
      </c>
      <c r="T173" s="91" t="str">
        <f t="shared" si="22"/>
        <v/>
      </c>
      <c r="U173" s="113" t="str">
        <f t="shared" si="25"/>
        <v/>
      </c>
      <c r="V173" s="114" t="str">
        <f t="shared" si="25"/>
        <v/>
      </c>
      <c r="W173" s="106" t="b">
        <f t="shared" si="23"/>
        <v>0</v>
      </c>
      <c r="X173" s="103" t="b">
        <f t="shared" si="24"/>
        <v>0</v>
      </c>
      <c r="Y173" s="224">
        <f t="shared" si="26"/>
        <v>1</v>
      </c>
      <c r="Z173" s="112">
        <f>IF(AND(B173&lt;&gt;"",I173&gt;=an_initial-3),VLOOKUP(Y173,Coef!$E$2:$F$17,2,FALSE),IF(AB173=TRUE,0,Z172))</f>
        <v>0</v>
      </c>
      <c r="AA173" s="665">
        <f>IF(B173&lt;&gt;"",VLOOKUP(Y173,Coef!$E$2:$F$17,2,FALSE),AA172)</f>
        <v>0</v>
      </c>
      <c r="AB173" s="668" t="b">
        <f t="shared" si="27"/>
        <v>0</v>
      </c>
    </row>
    <row r="174" spans="1:28" ht="16.5" thickBot="1" x14ac:dyDescent="0.3">
      <c r="A174" s="223"/>
      <c r="B174" s="764"/>
      <c r="C174" s="739"/>
      <c r="D174" s="692"/>
      <c r="E174" s="689"/>
      <c r="F174" s="730"/>
      <c r="G174" s="752"/>
      <c r="H174" s="724"/>
      <c r="I174" s="696"/>
      <c r="J174" s="708"/>
      <c r="K174" s="733"/>
      <c r="L174" s="743"/>
      <c r="M174" s="733"/>
      <c r="N174" s="743"/>
      <c r="O174" s="704"/>
      <c r="P174" s="715"/>
      <c r="Q174" s="623" t="str">
        <f t="shared" si="19"/>
        <v/>
      </c>
      <c r="R174" s="624" t="str">
        <f t="shared" si="20"/>
        <v/>
      </c>
      <c r="S174" s="621" t="str">
        <f t="shared" si="21"/>
        <v/>
      </c>
      <c r="T174" s="91" t="str">
        <f t="shared" si="22"/>
        <v/>
      </c>
      <c r="U174" s="113" t="str">
        <f t="shared" si="25"/>
        <v/>
      </c>
      <c r="V174" s="114" t="str">
        <f t="shared" si="25"/>
        <v/>
      </c>
      <c r="W174" s="106" t="b">
        <f t="shared" si="23"/>
        <v>0</v>
      </c>
      <c r="X174" s="103" t="b">
        <f t="shared" si="24"/>
        <v>0</v>
      </c>
      <c r="Y174" s="224">
        <f t="shared" si="26"/>
        <v>1</v>
      </c>
      <c r="Z174" s="112">
        <f>IF(AND(B174&lt;&gt;"",I174&gt;=an_initial-3),VLOOKUP(Y174,Coef!$E$2:$F$17,2,FALSE),IF(AB174=TRUE,0,Z173))</f>
        <v>0</v>
      </c>
      <c r="AA174" s="665">
        <f>IF(B174&lt;&gt;"",VLOOKUP(Y174,Coef!$E$2:$F$17,2,FALSE),AA173)</f>
        <v>0</v>
      </c>
      <c r="AB174" s="668" t="b">
        <f t="shared" si="27"/>
        <v>0</v>
      </c>
    </row>
    <row r="175" spans="1:28" ht="16.5" thickBot="1" x14ac:dyDescent="0.3">
      <c r="A175" s="223"/>
      <c r="B175" s="764"/>
      <c r="C175" s="739"/>
      <c r="D175" s="692"/>
      <c r="E175" s="689"/>
      <c r="F175" s="730"/>
      <c r="G175" s="752"/>
      <c r="H175" s="724"/>
      <c r="I175" s="696"/>
      <c r="J175" s="708"/>
      <c r="K175" s="733"/>
      <c r="L175" s="743"/>
      <c r="M175" s="733"/>
      <c r="N175" s="743"/>
      <c r="O175" s="704"/>
      <c r="P175" s="715"/>
      <c r="Q175" s="623" t="str">
        <f t="shared" si="19"/>
        <v/>
      </c>
      <c r="R175" s="624" t="str">
        <f t="shared" si="20"/>
        <v/>
      </c>
      <c r="S175" s="621" t="str">
        <f t="shared" si="21"/>
        <v/>
      </c>
      <c r="T175" s="91" t="str">
        <f t="shared" si="22"/>
        <v/>
      </c>
      <c r="U175" s="113" t="str">
        <f t="shared" si="25"/>
        <v/>
      </c>
      <c r="V175" s="114" t="str">
        <f t="shared" si="25"/>
        <v/>
      </c>
      <c r="W175" s="106" t="b">
        <f t="shared" si="23"/>
        <v>0</v>
      </c>
      <c r="X175" s="103" t="b">
        <f t="shared" si="24"/>
        <v>0</v>
      </c>
      <c r="Y175" s="224">
        <f t="shared" si="26"/>
        <v>1</v>
      </c>
      <c r="Z175" s="112">
        <f>IF(AND(B175&lt;&gt;"",I175&gt;=an_initial-3),VLOOKUP(Y175,Coef!$E$2:$F$17,2,FALSE),IF(AB175=TRUE,0,Z174))</f>
        <v>0</v>
      </c>
      <c r="AA175" s="665">
        <f>IF(B175&lt;&gt;"",VLOOKUP(Y175,Coef!$E$2:$F$17,2,FALSE),AA174)</f>
        <v>0</v>
      </c>
      <c r="AB175" s="668" t="b">
        <f t="shared" si="27"/>
        <v>0</v>
      </c>
    </row>
    <row r="176" spans="1:28" ht="16.5" thickBot="1" x14ac:dyDescent="0.3">
      <c r="A176" s="223"/>
      <c r="B176" s="764"/>
      <c r="C176" s="739"/>
      <c r="D176" s="692"/>
      <c r="E176" s="689"/>
      <c r="F176" s="730"/>
      <c r="G176" s="752"/>
      <c r="H176" s="724"/>
      <c r="I176" s="696"/>
      <c r="J176" s="708"/>
      <c r="K176" s="733"/>
      <c r="L176" s="743"/>
      <c r="M176" s="733"/>
      <c r="N176" s="743"/>
      <c r="O176" s="704"/>
      <c r="P176" s="715"/>
      <c r="Q176" s="623" t="str">
        <f t="shared" si="19"/>
        <v/>
      </c>
      <c r="R176" s="624" t="str">
        <f t="shared" si="20"/>
        <v/>
      </c>
      <c r="S176" s="621" t="str">
        <f t="shared" si="21"/>
        <v/>
      </c>
      <c r="T176" s="91" t="str">
        <f t="shared" si="22"/>
        <v/>
      </c>
      <c r="U176" s="113" t="str">
        <f t="shared" si="25"/>
        <v/>
      </c>
      <c r="V176" s="114" t="str">
        <f t="shared" si="25"/>
        <v/>
      </c>
      <c r="W176" s="106" t="b">
        <f t="shared" si="23"/>
        <v>0</v>
      </c>
      <c r="X176" s="103" t="b">
        <f t="shared" si="24"/>
        <v>0</v>
      </c>
      <c r="Y176" s="224">
        <f t="shared" si="26"/>
        <v>1</v>
      </c>
      <c r="Z176" s="112">
        <f>IF(AND(B176&lt;&gt;"",I176&gt;=an_initial-3),VLOOKUP(Y176,Coef!$E$2:$F$17,2,FALSE),IF(AB176=TRUE,0,Z175))</f>
        <v>0</v>
      </c>
      <c r="AA176" s="665">
        <f>IF(B176&lt;&gt;"",VLOOKUP(Y176,Coef!$E$2:$F$17,2,FALSE),AA175)</f>
        <v>0</v>
      </c>
      <c r="AB176" s="668" t="b">
        <f t="shared" si="27"/>
        <v>0</v>
      </c>
    </row>
    <row r="177" spans="1:28" ht="16.5" thickBot="1" x14ac:dyDescent="0.3">
      <c r="A177" s="223"/>
      <c r="B177" s="764"/>
      <c r="C177" s="739"/>
      <c r="D177" s="692"/>
      <c r="E177" s="689"/>
      <c r="F177" s="730"/>
      <c r="G177" s="752"/>
      <c r="H177" s="724"/>
      <c r="I177" s="696"/>
      <c r="J177" s="708"/>
      <c r="K177" s="733"/>
      <c r="L177" s="743"/>
      <c r="M177" s="733"/>
      <c r="N177" s="743"/>
      <c r="O177" s="704"/>
      <c r="P177" s="715"/>
      <c r="Q177" s="623" t="str">
        <f t="shared" si="19"/>
        <v/>
      </c>
      <c r="R177" s="624" t="str">
        <f t="shared" si="20"/>
        <v/>
      </c>
      <c r="S177" s="621" t="str">
        <f t="shared" si="21"/>
        <v/>
      </c>
      <c r="T177" s="91" t="str">
        <f t="shared" si="22"/>
        <v/>
      </c>
      <c r="U177" s="113" t="str">
        <f t="shared" si="25"/>
        <v/>
      </c>
      <c r="V177" s="114" t="str">
        <f t="shared" si="25"/>
        <v/>
      </c>
      <c r="W177" s="106" t="b">
        <f t="shared" si="23"/>
        <v>0</v>
      </c>
      <c r="X177" s="103" t="b">
        <f t="shared" si="24"/>
        <v>0</v>
      </c>
      <c r="Y177" s="224">
        <f t="shared" si="26"/>
        <v>1</v>
      </c>
      <c r="Z177" s="112">
        <f>IF(AND(B177&lt;&gt;"",I177&gt;=an_initial-3),VLOOKUP(Y177,Coef!$E$2:$F$17,2,FALSE),IF(AB177=TRUE,0,Z176))</f>
        <v>0</v>
      </c>
      <c r="AA177" s="665">
        <f>IF(B177&lt;&gt;"",VLOOKUP(Y177,Coef!$E$2:$F$17,2,FALSE),AA176)</f>
        <v>0</v>
      </c>
      <c r="AB177" s="668" t="b">
        <f t="shared" si="27"/>
        <v>0</v>
      </c>
    </row>
    <row r="178" spans="1:28" ht="16.5" thickBot="1" x14ac:dyDescent="0.3">
      <c r="A178" s="223"/>
      <c r="B178" s="764"/>
      <c r="C178" s="739"/>
      <c r="D178" s="692"/>
      <c r="E178" s="689"/>
      <c r="F178" s="730"/>
      <c r="G178" s="752"/>
      <c r="H178" s="724"/>
      <c r="I178" s="696"/>
      <c r="J178" s="708"/>
      <c r="K178" s="733"/>
      <c r="L178" s="743"/>
      <c r="M178" s="733"/>
      <c r="N178" s="743"/>
      <c r="O178" s="704"/>
      <c r="P178" s="715"/>
      <c r="Q178" s="623" t="str">
        <f t="shared" si="19"/>
        <v/>
      </c>
      <c r="R178" s="624" t="str">
        <f t="shared" si="20"/>
        <v/>
      </c>
      <c r="S178" s="621" t="str">
        <f t="shared" si="21"/>
        <v/>
      </c>
      <c r="T178" s="91" t="str">
        <f t="shared" si="22"/>
        <v/>
      </c>
      <c r="U178" s="113" t="str">
        <f t="shared" si="25"/>
        <v/>
      </c>
      <c r="V178" s="114" t="str">
        <f t="shared" si="25"/>
        <v/>
      </c>
      <c r="W178" s="106" t="b">
        <f t="shared" si="23"/>
        <v>0</v>
      </c>
      <c r="X178" s="103" t="b">
        <f t="shared" si="24"/>
        <v>0</v>
      </c>
      <c r="Y178" s="224">
        <f t="shared" si="26"/>
        <v>1</v>
      </c>
      <c r="Z178" s="112">
        <f>IF(AND(B178&lt;&gt;"",I178&gt;=an_initial-3),VLOOKUP(Y178,Coef!$E$2:$F$17,2,FALSE),IF(AB178=TRUE,0,Z177))</f>
        <v>0</v>
      </c>
      <c r="AA178" s="665">
        <f>IF(B178&lt;&gt;"",VLOOKUP(Y178,Coef!$E$2:$F$17,2,FALSE),AA177)</f>
        <v>0</v>
      </c>
      <c r="AB178" s="668" t="b">
        <f t="shared" si="27"/>
        <v>0</v>
      </c>
    </row>
    <row r="179" spans="1:28" ht="16.5" thickBot="1" x14ac:dyDescent="0.3">
      <c r="A179" s="223"/>
      <c r="B179" s="764"/>
      <c r="C179" s="739"/>
      <c r="D179" s="692"/>
      <c r="E179" s="689"/>
      <c r="F179" s="730"/>
      <c r="G179" s="752"/>
      <c r="H179" s="724"/>
      <c r="I179" s="696"/>
      <c r="J179" s="708"/>
      <c r="K179" s="733"/>
      <c r="L179" s="743"/>
      <c r="M179" s="733"/>
      <c r="N179" s="743"/>
      <c r="O179" s="704"/>
      <c r="P179" s="715"/>
      <c r="Q179" s="623" t="str">
        <f t="shared" si="19"/>
        <v/>
      </c>
      <c r="R179" s="624" t="str">
        <f t="shared" si="20"/>
        <v/>
      </c>
      <c r="S179" s="621" t="str">
        <f t="shared" si="21"/>
        <v/>
      </c>
      <c r="T179" s="91" t="str">
        <f t="shared" si="22"/>
        <v/>
      </c>
      <c r="U179" s="113" t="str">
        <f t="shared" si="25"/>
        <v/>
      </c>
      <c r="V179" s="114" t="str">
        <f t="shared" si="25"/>
        <v/>
      </c>
      <c r="W179" s="106" t="b">
        <f t="shared" si="23"/>
        <v>0</v>
      </c>
      <c r="X179" s="103" t="b">
        <f t="shared" si="24"/>
        <v>0</v>
      </c>
      <c r="Y179" s="224">
        <f t="shared" si="26"/>
        <v>1</v>
      </c>
      <c r="Z179" s="112">
        <f>IF(AND(B179&lt;&gt;"",I179&gt;=an_initial-3),VLOOKUP(Y179,Coef!$E$2:$F$17,2,FALSE),IF(AB179=TRUE,0,Z178))</f>
        <v>0</v>
      </c>
      <c r="AA179" s="665">
        <f>IF(B179&lt;&gt;"",VLOOKUP(Y179,Coef!$E$2:$F$17,2,FALSE),AA178)</f>
        <v>0</v>
      </c>
      <c r="AB179" s="668" t="b">
        <f t="shared" si="27"/>
        <v>0</v>
      </c>
    </row>
    <row r="180" spans="1:28" ht="16.5" thickBot="1" x14ac:dyDescent="0.3">
      <c r="A180" s="223"/>
      <c r="B180" s="764"/>
      <c r="C180" s="739"/>
      <c r="D180" s="692"/>
      <c r="E180" s="689"/>
      <c r="F180" s="730"/>
      <c r="G180" s="752"/>
      <c r="H180" s="724"/>
      <c r="I180" s="696"/>
      <c r="J180" s="708"/>
      <c r="K180" s="733"/>
      <c r="L180" s="743"/>
      <c r="M180" s="733"/>
      <c r="N180" s="743"/>
      <c r="O180" s="704"/>
      <c r="P180" s="715"/>
      <c r="Q180" s="623" t="str">
        <f t="shared" si="19"/>
        <v/>
      </c>
      <c r="R180" s="624" t="str">
        <f t="shared" si="20"/>
        <v/>
      </c>
      <c r="S180" s="621" t="str">
        <f t="shared" si="21"/>
        <v/>
      </c>
      <c r="T180" s="91" t="str">
        <f t="shared" si="22"/>
        <v/>
      </c>
      <c r="U180" s="113" t="str">
        <f t="shared" si="25"/>
        <v/>
      </c>
      <c r="V180" s="114" t="str">
        <f t="shared" si="25"/>
        <v/>
      </c>
      <c r="W180" s="106" t="b">
        <f t="shared" si="23"/>
        <v>0</v>
      </c>
      <c r="X180" s="103" t="b">
        <f t="shared" si="24"/>
        <v>0</v>
      </c>
      <c r="Y180" s="224">
        <f t="shared" si="26"/>
        <v>1</v>
      </c>
      <c r="Z180" s="112">
        <f>IF(AND(B180&lt;&gt;"",I180&gt;=an_initial-3),VLOOKUP(Y180,Coef!$E$2:$F$17,2,FALSE),IF(AB180=TRUE,0,Z179))</f>
        <v>0</v>
      </c>
      <c r="AA180" s="665">
        <f>IF(B180&lt;&gt;"",VLOOKUP(Y180,Coef!$E$2:$F$17,2,FALSE),AA179)</f>
        <v>0</v>
      </c>
      <c r="AB180" s="668" t="b">
        <f t="shared" si="27"/>
        <v>0</v>
      </c>
    </row>
    <row r="181" spans="1:28" ht="16.5" thickBot="1" x14ac:dyDescent="0.3">
      <c r="A181" s="223"/>
      <c r="B181" s="764"/>
      <c r="C181" s="739"/>
      <c r="D181" s="692"/>
      <c r="E181" s="689"/>
      <c r="F181" s="730"/>
      <c r="G181" s="752"/>
      <c r="H181" s="724"/>
      <c r="I181" s="696"/>
      <c r="J181" s="708"/>
      <c r="K181" s="733"/>
      <c r="L181" s="743"/>
      <c r="M181" s="733"/>
      <c r="N181" s="743"/>
      <c r="O181" s="704"/>
      <c r="P181" s="715"/>
      <c r="Q181" s="623" t="str">
        <f t="shared" si="19"/>
        <v/>
      </c>
      <c r="R181" s="624" t="str">
        <f t="shared" si="20"/>
        <v/>
      </c>
      <c r="S181" s="621" t="str">
        <f t="shared" si="21"/>
        <v/>
      </c>
      <c r="T181" s="91" t="str">
        <f t="shared" si="22"/>
        <v/>
      </c>
      <c r="U181" s="113" t="str">
        <f t="shared" si="25"/>
        <v/>
      </c>
      <c r="V181" s="114" t="str">
        <f t="shared" si="25"/>
        <v/>
      </c>
      <c r="W181" s="106" t="b">
        <f t="shared" si="23"/>
        <v>0</v>
      </c>
      <c r="X181" s="103" t="b">
        <f t="shared" si="24"/>
        <v>0</v>
      </c>
      <c r="Y181" s="224">
        <f t="shared" si="26"/>
        <v>1</v>
      </c>
      <c r="Z181" s="112">
        <f>IF(AND(B181&lt;&gt;"",I181&gt;=an_initial-3),VLOOKUP(Y181,Coef!$E$2:$F$17,2,FALSE),IF(AB181=TRUE,0,Z180))</f>
        <v>0</v>
      </c>
      <c r="AA181" s="665">
        <f>IF(B181&lt;&gt;"",VLOOKUP(Y181,Coef!$E$2:$F$17,2,FALSE),AA180)</f>
        <v>0</v>
      </c>
      <c r="AB181" s="668" t="b">
        <f t="shared" si="27"/>
        <v>0</v>
      </c>
    </row>
    <row r="182" spans="1:28" ht="16.5" thickBot="1" x14ac:dyDescent="0.3">
      <c r="A182" s="223"/>
      <c r="B182" s="764"/>
      <c r="C182" s="739"/>
      <c r="D182" s="692"/>
      <c r="E182" s="689"/>
      <c r="F182" s="730"/>
      <c r="G182" s="752"/>
      <c r="H182" s="724"/>
      <c r="I182" s="696"/>
      <c r="J182" s="708"/>
      <c r="K182" s="733"/>
      <c r="L182" s="743"/>
      <c r="M182" s="733"/>
      <c r="N182" s="743"/>
      <c r="O182" s="704"/>
      <c r="P182" s="715"/>
      <c r="Q182" s="623" t="str">
        <f t="shared" si="19"/>
        <v/>
      </c>
      <c r="R182" s="624" t="str">
        <f t="shared" si="20"/>
        <v/>
      </c>
      <c r="S182" s="621" t="str">
        <f t="shared" si="21"/>
        <v/>
      </c>
      <c r="T182" s="91" t="str">
        <f t="shared" si="22"/>
        <v/>
      </c>
      <c r="U182" s="113" t="str">
        <f t="shared" si="25"/>
        <v/>
      </c>
      <c r="V182" s="114" t="str">
        <f t="shared" si="25"/>
        <v/>
      </c>
      <c r="W182" s="106" t="b">
        <f t="shared" si="23"/>
        <v>0</v>
      </c>
      <c r="X182" s="103" t="b">
        <f t="shared" si="24"/>
        <v>0</v>
      </c>
      <c r="Y182" s="224">
        <f t="shared" si="26"/>
        <v>1</v>
      </c>
      <c r="Z182" s="112">
        <f>IF(AND(B182&lt;&gt;"",I182&gt;=an_initial-3),VLOOKUP(Y182,Coef!$E$2:$F$17,2,FALSE),IF(AB182=TRUE,0,Z181))</f>
        <v>0</v>
      </c>
      <c r="AA182" s="665">
        <f>IF(B182&lt;&gt;"",VLOOKUP(Y182,Coef!$E$2:$F$17,2,FALSE),AA181)</f>
        <v>0</v>
      </c>
      <c r="AB182" s="668" t="b">
        <f t="shared" si="27"/>
        <v>0</v>
      </c>
    </row>
    <row r="183" spans="1:28" ht="16.5" thickBot="1" x14ac:dyDescent="0.3">
      <c r="A183" s="223"/>
      <c r="B183" s="764"/>
      <c r="C183" s="739"/>
      <c r="D183" s="692"/>
      <c r="E183" s="689"/>
      <c r="F183" s="730"/>
      <c r="G183" s="752"/>
      <c r="H183" s="724"/>
      <c r="I183" s="696"/>
      <c r="J183" s="708"/>
      <c r="K183" s="733"/>
      <c r="L183" s="743"/>
      <c r="M183" s="733"/>
      <c r="N183" s="743"/>
      <c r="O183" s="704"/>
      <c r="P183" s="715"/>
      <c r="Q183" s="623" t="str">
        <f t="shared" si="19"/>
        <v/>
      </c>
      <c r="R183" s="624" t="str">
        <f t="shared" si="20"/>
        <v/>
      </c>
      <c r="S183" s="621" t="str">
        <f t="shared" si="21"/>
        <v/>
      </c>
      <c r="T183" s="91" t="str">
        <f t="shared" si="22"/>
        <v/>
      </c>
      <c r="U183" s="113" t="str">
        <f t="shared" si="25"/>
        <v/>
      </c>
      <c r="V183" s="114" t="str">
        <f t="shared" si="25"/>
        <v/>
      </c>
      <c r="W183" s="106" t="b">
        <f t="shared" si="23"/>
        <v>0</v>
      </c>
      <c r="X183" s="103" t="b">
        <f t="shared" si="24"/>
        <v>0</v>
      </c>
      <c r="Y183" s="224">
        <f t="shared" si="26"/>
        <v>1</v>
      </c>
      <c r="Z183" s="112">
        <f>IF(AND(B183&lt;&gt;"",I183&gt;=an_initial-3),VLOOKUP(Y183,Coef!$E$2:$F$17,2,FALSE),IF(AB183=TRUE,0,Z182))</f>
        <v>0</v>
      </c>
      <c r="AA183" s="665">
        <f>IF(B183&lt;&gt;"",VLOOKUP(Y183,Coef!$E$2:$F$17,2,FALSE),AA182)</f>
        <v>0</v>
      </c>
      <c r="AB183" s="668" t="b">
        <f t="shared" si="27"/>
        <v>0</v>
      </c>
    </row>
    <row r="184" spans="1:28" ht="16.5" thickBot="1" x14ac:dyDescent="0.3">
      <c r="A184" s="223"/>
      <c r="B184" s="764"/>
      <c r="C184" s="739"/>
      <c r="D184" s="692"/>
      <c r="E184" s="689"/>
      <c r="F184" s="730"/>
      <c r="G184" s="752"/>
      <c r="H184" s="724"/>
      <c r="I184" s="696"/>
      <c r="J184" s="708"/>
      <c r="K184" s="733"/>
      <c r="L184" s="743"/>
      <c r="M184" s="733"/>
      <c r="N184" s="743"/>
      <c r="O184" s="704"/>
      <c r="P184" s="715"/>
      <c r="Q184" s="623" t="str">
        <f t="shared" si="19"/>
        <v/>
      </c>
      <c r="R184" s="624" t="str">
        <f t="shared" si="20"/>
        <v/>
      </c>
      <c r="S184" s="621" t="str">
        <f t="shared" si="21"/>
        <v/>
      </c>
      <c r="T184" s="91" t="str">
        <f t="shared" si="22"/>
        <v/>
      </c>
      <c r="U184" s="113" t="str">
        <f t="shared" si="25"/>
        <v/>
      </c>
      <c r="V184" s="114" t="str">
        <f t="shared" si="25"/>
        <v/>
      </c>
      <c r="W184" s="106" t="b">
        <f t="shared" si="23"/>
        <v>0</v>
      </c>
      <c r="X184" s="103" t="b">
        <f t="shared" si="24"/>
        <v>0</v>
      </c>
      <c r="Y184" s="224">
        <f t="shared" si="26"/>
        <v>1</v>
      </c>
      <c r="Z184" s="112">
        <f>IF(AND(B184&lt;&gt;"",I184&gt;=an_initial-3),VLOOKUP(Y184,Coef!$E$2:$F$17,2,FALSE),IF(AB184=TRUE,0,Z183))</f>
        <v>0</v>
      </c>
      <c r="AA184" s="665">
        <f>IF(B184&lt;&gt;"",VLOOKUP(Y184,Coef!$E$2:$F$17,2,FALSE),AA183)</f>
        <v>0</v>
      </c>
      <c r="AB184" s="668" t="b">
        <f t="shared" si="27"/>
        <v>0</v>
      </c>
    </row>
    <row r="185" spans="1:28" ht="16.5" thickBot="1" x14ac:dyDescent="0.3">
      <c r="A185" s="223"/>
      <c r="B185" s="764"/>
      <c r="C185" s="739"/>
      <c r="D185" s="692"/>
      <c r="E185" s="689"/>
      <c r="F185" s="730"/>
      <c r="G185" s="752"/>
      <c r="H185" s="724"/>
      <c r="I185" s="696"/>
      <c r="J185" s="708"/>
      <c r="K185" s="733"/>
      <c r="L185" s="743"/>
      <c r="M185" s="733"/>
      <c r="N185" s="743"/>
      <c r="O185" s="704"/>
      <c r="P185" s="715"/>
      <c r="Q185" s="623" t="str">
        <f t="shared" si="19"/>
        <v/>
      </c>
      <c r="R185" s="624" t="str">
        <f t="shared" si="20"/>
        <v/>
      </c>
      <c r="S185" s="621" t="str">
        <f t="shared" si="21"/>
        <v/>
      </c>
      <c r="T185" s="91" t="str">
        <f t="shared" si="22"/>
        <v/>
      </c>
      <c r="U185" s="113" t="str">
        <f t="shared" si="25"/>
        <v/>
      </c>
      <c r="V185" s="114" t="str">
        <f t="shared" si="25"/>
        <v/>
      </c>
      <c r="W185" s="106" t="b">
        <f t="shared" si="23"/>
        <v>0</v>
      </c>
      <c r="X185" s="103" t="b">
        <f t="shared" si="24"/>
        <v>0</v>
      </c>
      <c r="Y185" s="224">
        <f t="shared" si="26"/>
        <v>1</v>
      </c>
      <c r="Z185" s="112">
        <f>IF(AND(B185&lt;&gt;"",I185&gt;=an_initial-3),VLOOKUP(Y185,Coef!$E$2:$F$17,2,FALSE),IF(AB185=TRUE,0,Z184))</f>
        <v>0</v>
      </c>
      <c r="AA185" s="665">
        <f>IF(B185&lt;&gt;"",VLOOKUP(Y185,Coef!$E$2:$F$17,2,FALSE),AA184)</f>
        <v>0</v>
      </c>
      <c r="AB185" s="668" t="b">
        <f t="shared" si="27"/>
        <v>0</v>
      </c>
    </row>
    <row r="186" spans="1:28" ht="16.5" thickBot="1" x14ac:dyDescent="0.3">
      <c r="A186" s="223"/>
      <c r="B186" s="764"/>
      <c r="C186" s="739"/>
      <c r="D186" s="692"/>
      <c r="E186" s="689"/>
      <c r="F186" s="730"/>
      <c r="G186" s="752"/>
      <c r="H186" s="724"/>
      <c r="I186" s="696"/>
      <c r="J186" s="708"/>
      <c r="K186" s="733"/>
      <c r="L186" s="743"/>
      <c r="M186" s="733"/>
      <c r="N186" s="743"/>
      <c r="O186" s="704"/>
      <c r="P186" s="715"/>
      <c r="Q186" s="623" t="str">
        <f t="shared" si="19"/>
        <v/>
      </c>
      <c r="R186" s="624" t="str">
        <f t="shared" si="20"/>
        <v/>
      </c>
      <c r="S186" s="621" t="str">
        <f t="shared" si="21"/>
        <v/>
      </c>
      <c r="T186" s="91" t="str">
        <f t="shared" si="22"/>
        <v/>
      </c>
      <c r="U186" s="113" t="str">
        <f t="shared" si="25"/>
        <v/>
      </c>
      <c r="V186" s="114" t="str">
        <f t="shared" si="25"/>
        <v/>
      </c>
      <c r="W186" s="106" t="b">
        <f t="shared" si="23"/>
        <v>0</v>
      </c>
      <c r="X186" s="103" t="b">
        <f t="shared" si="24"/>
        <v>0</v>
      </c>
      <c r="Y186" s="224">
        <f t="shared" si="26"/>
        <v>1</v>
      </c>
      <c r="Z186" s="112">
        <f>IF(AND(B186&lt;&gt;"",I186&gt;=an_initial-3),VLOOKUP(Y186,Coef!$E$2:$F$17,2,FALSE),IF(AB186=TRUE,0,Z185))</f>
        <v>0</v>
      </c>
      <c r="AA186" s="665">
        <f>IF(B186&lt;&gt;"",VLOOKUP(Y186,Coef!$E$2:$F$17,2,FALSE),AA185)</f>
        <v>0</v>
      </c>
      <c r="AB186" s="668" t="b">
        <f t="shared" si="27"/>
        <v>0</v>
      </c>
    </row>
    <row r="187" spans="1:28" ht="16.5" thickBot="1" x14ac:dyDescent="0.3">
      <c r="A187" s="223"/>
      <c r="B187" s="764"/>
      <c r="C187" s="739"/>
      <c r="D187" s="692"/>
      <c r="E187" s="689"/>
      <c r="F187" s="730"/>
      <c r="G187" s="752"/>
      <c r="H187" s="724"/>
      <c r="I187" s="696"/>
      <c r="J187" s="708"/>
      <c r="K187" s="733"/>
      <c r="L187" s="743"/>
      <c r="M187" s="733"/>
      <c r="N187" s="743"/>
      <c r="O187" s="704"/>
      <c r="P187" s="715"/>
      <c r="Q187" s="623" t="str">
        <f t="shared" si="19"/>
        <v/>
      </c>
      <c r="R187" s="624" t="str">
        <f t="shared" si="20"/>
        <v/>
      </c>
      <c r="S187" s="621" t="str">
        <f t="shared" si="21"/>
        <v/>
      </c>
      <c r="T187" s="91" t="str">
        <f t="shared" si="22"/>
        <v/>
      </c>
      <c r="U187" s="113" t="str">
        <f t="shared" si="25"/>
        <v/>
      </c>
      <c r="V187" s="114" t="str">
        <f t="shared" si="25"/>
        <v/>
      </c>
      <c r="W187" s="106" t="b">
        <f t="shared" si="23"/>
        <v>0</v>
      </c>
      <c r="X187" s="103" t="b">
        <f t="shared" si="24"/>
        <v>0</v>
      </c>
      <c r="Y187" s="224">
        <f t="shared" si="26"/>
        <v>1</v>
      </c>
      <c r="Z187" s="112">
        <f>IF(AND(B187&lt;&gt;"",I187&gt;=an_initial-3),VLOOKUP(Y187,Coef!$E$2:$F$17,2,FALSE),IF(AB187=TRUE,0,Z186))</f>
        <v>0</v>
      </c>
      <c r="AA187" s="665">
        <f>IF(B187&lt;&gt;"",VLOOKUP(Y187,Coef!$E$2:$F$17,2,FALSE),AA186)</f>
        <v>0</v>
      </c>
      <c r="AB187" s="668" t="b">
        <f t="shared" si="27"/>
        <v>0</v>
      </c>
    </row>
    <row r="188" spans="1:28" ht="16.5" thickBot="1" x14ac:dyDescent="0.3">
      <c r="A188" s="223"/>
      <c r="B188" s="764"/>
      <c r="C188" s="739"/>
      <c r="D188" s="692"/>
      <c r="E188" s="689"/>
      <c r="F188" s="730"/>
      <c r="G188" s="752"/>
      <c r="H188" s="724"/>
      <c r="I188" s="696"/>
      <c r="J188" s="708"/>
      <c r="K188" s="733"/>
      <c r="L188" s="743"/>
      <c r="M188" s="733"/>
      <c r="N188" s="743"/>
      <c r="O188" s="704"/>
      <c r="P188" s="715"/>
      <c r="Q188" s="623" t="str">
        <f t="shared" si="19"/>
        <v/>
      </c>
      <c r="R188" s="624" t="str">
        <f t="shared" si="20"/>
        <v/>
      </c>
      <c r="S188" s="621" t="str">
        <f t="shared" si="21"/>
        <v/>
      </c>
      <c r="T188" s="91" t="str">
        <f t="shared" si="22"/>
        <v/>
      </c>
      <c r="U188" s="113" t="str">
        <f t="shared" si="25"/>
        <v/>
      </c>
      <c r="V188" s="114" t="str">
        <f t="shared" si="25"/>
        <v/>
      </c>
      <c r="W188" s="106" t="b">
        <f t="shared" si="23"/>
        <v>0</v>
      </c>
      <c r="X188" s="103" t="b">
        <f t="shared" si="24"/>
        <v>0</v>
      </c>
      <c r="Y188" s="224">
        <f t="shared" si="26"/>
        <v>1</v>
      </c>
      <c r="Z188" s="112">
        <f>IF(AND(B188&lt;&gt;"",I188&gt;=an_initial-3),VLOOKUP(Y188,Coef!$E$2:$F$17,2,FALSE),IF(AB188=TRUE,0,Z187))</f>
        <v>0</v>
      </c>
      <c r="AA188" s="665">
        <f>IF(B188&lt;&gt;"",VLOOKUP(Y188,Coef!$E$2:$F$17,2,FALSE),AA187)</f>
        <v>0</v>
      </c>
      <c r="AB188" s="668" t="b">
        <f t="shared" si="27"/>
        <v>0</v>
      </c>
    </row>
    <row r="189" spans="1:28" ht="16.5" thickBot="1" x14ac:dyDescent="0.3">
      <c r="A189" s="223"/>
      <c r="B189" s="764"/>
      <c r="C189" s="739"/>
      <c r="D189" s="692"/>
      <c r="E189" s="689"/>
      <c r="F189" s="730"/>
      <c r="G189" s="752"/>
      <c r="H189" s="724"/>
      <c r="I189" s="696"/>
      <c r="J189" s="708"/>
      <c r="K189" s="733"/>
      <c r="L189" s="743"/>
      <c r="M189" s="733"/>
      <c r="N189" s="743"/>
      <c r="O189" s="704"/>
      <c r="P189" s="715"/>
      <c r="Q189" s="623" t="str">
        <f t="shared" si="19"/>
        <v/>
      </c>
      <c r="R189" s="624" t="str">
        <f t="shared" si="20"/>
        <v/>
      </c>
      <c r="S189" s="621" t="str">
        <f t="shared" si="21"/>
        <v/>
      </c>
      <c r="T189" s="91" t="str">
        <f t="shared" si="22"/>
        <v/>
      </c>
      <c r="U189" s="113" t="str">
        <f t="shared" si="25"/>
        <v/>
      </c>
      <c r="V189" s="114" t="str">
        <f t="shared" si="25"/>
        <v/>
      </c>
      <c r="W189" s="106" t="b">
        <f t="shared" si="23"/>
        <v>0</v>
      </c>
      <c r="X189" s="103" t="b">
        <f t="shared" si="24"/>
        <v>0</v>
      </c>
      <c r="Y189" s="224">
        <f t="shared" si="26"/>
        <v>1</v>
      </c>
      <c r="Z189" s="112">
        <f>IF(AND(B189&lt;&gt;"",I189&gt;=an_initial-3),VLOOKUP(Y189,Coef!$E$2:$F$17,2,FALSE),IF(AB189=TRUE,0,Z188))</f>
        <v>0</v>
      </c>
      <c r="AA189" s="665">
        <f>IF(B189&lt;&gt;"",VLOOKUP(Y189,Coef!$E$2:$F$17,2,FALSE),AA188)</f>
        <v>0</v>
      </c>
      <c r="AB189" s="668" t="b">
        <f t="shared" si="27"/>
        <v>0</v>
      </c>
    </row>
    <row r="190" spans="1:28" ht="16.5" thickBot="1" x14ac:dyDescent="0.3">
      <c r="A190" s="223"/>
      <c r="B190" s="764"/>
      <c r="C190" s="739"/>
      <c r="D190" s="692"/>
      <c r="E190" s="689"/>
      <c r="F190" s="730"/>
      <c r="G190" s="752"/>
      <c r="H190" s="724"/>
      <c r="I190" s="696"/>
      <c r="J190" s="708"/>
      <c r="K190" s="733"/>
      <c r="L190" s="743"/>
      <c r="M190" s="733"/>
      <c r="N190" s="743"/>
      <c r="O190" s="704"/>
      <c r="P190" s="715"/>
      <c r="Q190" s="623" t="str">
        <f t="shared" si="19"/>
        <v/>
      </c>
      <c r="R190" s="624" t="str">
        <f t="shared" si="20"/>
        <v/>
      </c>
      <c r="S190" s="621" t="str">
        <f t="shared" si="21"/>
        <v/>
      </c>
      <c r="T190" s="91" t="str">
        <f t="shared" si="22"/>
        <v/>
      </c>
      <c r="U190" s="113" t="str">
        <f t="shared" si="25"/>
        <v/>
      </c>
      <c r="V190" s="114" t="str">
        <f t="shared" si="25"/>
        <v/>
      </c>
      <c r="W190" s="106" t="b">
        <f t="shared" si="23"/>
        <v>0</v>
      </c>
      <c r="X190" s="103" t="b">
        <f t="shared" si="24"/>
        <v>0</v>
      </c>
      <c r="Y190" s="224">
        <f t="shared" si="26"/>
        <v>1</v>
      </c>
      <c r="Z190" s="112">
        <f>IF(AND(B190&lt;&gt;"",I190&gt;=an_initial-3),VLOOKUP(Y190,Coef!$E$2:$F$17,2,FALSE),IF(AB190=TRUE,0,Z189))</f>
        <v>0</v>
      </c>
      <c r="AA190" s="665">
        <f>IF(B190&lt;&gt;"",VLOOKUP(Y190,Coef!$E$2:$F$17,2,FALSE),AA189)</f>
        <v>0</v>
      </c>
      <c r="AB190" s="668" t="b">
        <f t="shared" si="27"/>
        <v>0</v>
      </c>
    </row>
    <row r="191" spans="1:28" ht="16.5" thickBot="1" x14ac:dyDescent="0.3">
      <c r="A191" s="223"/>
      <c r="B191" s="764"/>
      <c r="C191" s="739"/>
      <c r="D191" s="692"/>
      <c r="E191" s="689"/>
      <c r="F191" s="730"/>
      <c r="G191" s="752"/>
      <c r="H191" s="724"/>
      <c r="I191" s="696"/>
      <c r="J191" s="708"/>
      <c r="K191" s="733"/>
      <c r="L191" s="743"/>
      <c r="M191" s="733"/>
      <c r="N191" s="743"/>
      <c r="O191" s="704"/>
      <c r="P191" s="715"/>
      <c r="Q191" s="623" t="str">
        <f t="shared" si="19"/>
        <v/>
      </c>
      <c r="R191" s="624" t="str">
        <f t="shared" si="20"/>
        <v/>
      </c>
      <c r="S191" s="621" t="str">
        <f t="shared" si="21"/>
        <v/>
      </c>
      <c r="T191" s="91" t="str">
        <f t="shared" si="22"/>
        <v/>
      </c>
      <c r="U191" s="113" t="str">
        <f t="shared" si="25"/>
        <v/>
      </c>
      <c r="V191" s="114" t="str">
        <f t="shared" si="25"/>
        <v/>
      </c>
      <c r="W191" s="106" t="b">
        <f t="shared" si="23"/>
        <v>0</v>
      </c>
      <c r="X191" s="103" t="b">
        <f t="shared" si="24"/>
        <v>0</v>
      </c>
      <c r="Y191" s="224">
        <f t="shared" si="26"/>
        <v>1</v>
      </c>
      <c r="Z191" s="112">
        <f>IF(AND(B191&lt;&gt;"",I191&gt;=an_initial-3),VLOOKUP(Y191,Coef!$E$2:$F$17,2,FALSE),IF(AB191=TRUE,0,Z190))</f>
        <v>0</v>
      </c>
      <c r="AA191" s="665">
        <f>IF(B191&lt;&gt;"",VLOOKUP(Y191,Coef!$E$2:$F$17,2,FALSE),AA190)</f>
        <v>0</v>
      </c>
      <c r="AB191" s="668" t="b">
        <f t="shared" si="27"/>
        <v>0</v>
      </c>
    </row>
    <row r="192" spans="1:28" ht="16.5" thickBot="1" x14ac:dyDescent="0.3">
      <c r="A192" s="223"/>
      <c r="B192" s="764"/>
      <c r="C192" s="739"/>
      <c r="D192" s="692"/>
      <c r="E192" s="689"/>
      <c r="F192" s="730"/>
      <c r="G192" s="752"/>
      <c r="H192" s="724"/>
      <c r="I192" s="696"/>
      <c r="J192" s="708"/>
      <c r="K192" s="733"/>
      <c r="L192" s="743"/>
      <c r="M192" s="733"/>
      <c r="N192" s="743"/>
      <c r="O192" s="704"/>
      <c r="P192" s="715"/>
      <c r="Q192" s="623" t="str">
        <f t="shared" si="19"/>
        <v/>
      </c>
      <c r="R192" s="624" t="str">
        <f t="shared" si="20"/>
        <v/>
      </c>
      <c r="S192" s="621" t="str">
        <f t="shared" si="21"/>
        <v/>
      </c>
      <c r="T192" s="91" t="str">
        <f t="shared" si="22"/>
        <v/>
      </c>
      <c r="U192" s="113" t="str">
        <f t="shared" si="25"/>
        <v/>
      </c>
      <c r="V192" s="114" t="str">
        <f t="shared" si="25"/>
        <v/>
      </c>
      <c r="W192" s="106" t="b">
        <f t="shared" si="23"/>
        <v>0</v>
      </c>
      <c r="X192" s="103" t="b">
        <f t="shared" si="24"/>
        <v>0</v>
      </c>
      <c r="Y192" s="224">
        <f t="shared" si="26"/>
        <v>1</v>
      </c>
      <c r="Z192" s="112">
        <f>IF(AND(B192&lt;&gt;"",I192&gt;=an_initial-3),VLOOKUP(Y192,Coef!$E$2:$F$17,2,FALSE),IF(AB192=TRUE,0,Z191))</f>
        <v>0</v>
      </c>
      <c r="AA192" s="665">
        <f>IF(B192&lt;&gt;"",VLOOKUP(Y192,Coef!$E$2:$F$17,2,FALSE),AA191)</f>
        <v>0</v>
      </c>
      <c r="AB192" s="668" t="b">
        <f t="shared" si="27"/>
        <v>0</v>
      </c>
    </row>
    <row r="193" spans="1:28" ht="16.5" thickBot="1" x14ac:dyDescent="0.3">
      <c r="A193" s="223"/>
      <c r="B193" s="764"/>
      <c r="C193" s="739"/>
      <c r="D193" s="692"/>
      <c r="E193" s="689"/>
      <c r="F193" s="730"/>
      <c r="G193" s="752"/>
      <c r="H193" s="724"/>
      <c r="I193" s="696"/>
      <c r="J193" s="708"/>
      <c r="K193" s="733"/>
      <c r="L193" s="743"/>
      <c r="M193" s="733"/>
      <c r="N193" s="743"/>
      <c r="O193" s="704"/>
      <c r="P193" s="715"/>
      <c r="Q193" s="623" t="str">
        <f t="shared" si="19"/>
        <v/>
      </c>
      <c r="R193" s="624" t="str">
        <f t="shared" si="20"/>
        <v/>
      </c>
      <c r="S193" s="621" t="str">
        <f t="shared" si="21"/>
        <v/>
      </c>
      <c r="T193" s="91" t="str">
        <f t="shared" si="22"/>
        <v/>
      </c>
      <c r="U193" s="113" t="str">
        <f t="shared" si="25"/>
        <v/>
      </c>
      <c r="V193" s="114" t="str">
        <f t="shared" si="25"/>
        <v/>
      </c>
      <c r="W193" s="106" t="b">
        <f t="shared" si="23"/>
        <v>0</v>
      </c>
      <c r="X193" s="103" t="b">
        <f t="shared" si="24"/>
        <v>0</v>
      </c>
      <c r="Y193" s="224">
        <f t="shared" si="26"/>
        <v>1</v>
      </c>
      <c r="Z193" s="112">
        <f>IF(AND(B193&lt;&gt;"",I193&gt;=an_initial-3),VLOOKUP(Y193,Coef!$E$2:$F$17,2,FALSE),IF(AB193=TRUE,0,Z192))</f>
        <v>0</v>
      </c>
      <c r="AA193" s="665">
        <f>IF(B193&lt;&gt;"",VLOOKUP(Y193,Coef!$E$2:$F$17,2,FALSE),AA192)</f>
        <v>0</v>
      </c>
      <c r="AB193" s="668" t="b">
        <f t="shared" si="27"/>
        <v>0</v>
      </c>
    </row>
    <row r="194" spans="1:28" ht="16.5" thickBot="1" x14ac:dyDescent="0.3">
      <c r="A194" s="223"/>
      <c r="B194" s="764"/>
      <c r="C194" s="739"/>
      <c r="D194" s="692"/>
      <c r="E194" s="689"/>
      <c r="F194" s="730"/>
      <c r="G194" s="752"/>
      <c r="H194" s="724"/>
      <c r="I194" s="696"/>
      <c r="J194" s="708"/>
      <c r="K194" s="733"/>
      <c r="L194" s="743"/>
      <c r="M194" s="733"/>
      <c r="N194" s="743"/>
      <c r="O194" s="704"/>
      <c r="P194" s="715"/>
      <c r="Q194" s="623" t="str">
        <f t="shared" si="19"/>
        <v/>
      </c>
      <c r="R194" s="624" t="str">
        <f t="shared" si="20"/>
        <v/>
      </c>
      <c r="S194" s="621" t="str">
        <f t="shared" si="21"/>
        <v/>
      </c>
      <c r="T194" s="91" t="str">
        <f t="shared" si="22"/>
        <v/>
      </c>
      <c r="U194" s="113" t="str">
        <f t="shared" si="25"/>
        <v/>
      </c>
      <c r="V194" s="114" t="str">
        <f t="shared" si="25"/>
        <v/>
      </c>
      <c r="W194" s="106" t="b">
        <f t="shared" si="23"/>
        <v>0</v>
      </c>
      <c r="X194" s="103" t="b">
        <f t="shared" si="24"/>
        <v>0</v>
      </c>
      <c r="Y194" s="224">
        <f t="shared" si="26"/>
        <v>1</v>
      </c>
      <c r="Z194" s="112">
        <f>IF(AND(B194&lt;&gt;"",I194&gt;=an_initial-3),VLOOKUP(Y194,Coef!$E$2:$F$17,2,FALSE),IF(AB194=TRUE,0,Z193))</f>
        <v>0</v>
      </c>
      <c r="AA194" s="665">
        <f>IF(B194&lt;&gt;"",VLOOKUP(Y194,Coef!$E$2:$F$17,2,FALSE),AA193)</f>
        <v>0</v>
      </c>
      <c r="AB194" s="668" t="b">
        <f t="shared" si="27"/>
        <v>0</v>
      </c>
    </row>
    <row r="195" spans="1:28" ht="16.5" thickBot="1" x14ac:dyDescent="0.3">
      <c r="A195" s="223"/>
      <c r="B195" s="764"/>
      <c r="C195" s="739"/>
      <c r="D195" s="692"/>
      <c r="E195" s="689"/>
      <c r="F195" s="730"/>
      <c r="G195" s="752"/>
      <c r="H195" s="724"/>
      <c r="I195" s="696"/>
      <c r="J195" s="708"/>
      <c r="K195" s="733"/>
      <c r="L195" s="743"/>
      <c r="M195" s="733"/>
      <c r="N195" s="743"/>
      <c r="O195" s="704"/>
      <c r="P195" s="715"/>
      <c r="Q195" s="623" t="str">
        <f t="shared" si="19"/>
        <v/>
      </c>
      <c r="R195" s="624" t="str">
        <f t="shared" si="20"/>
        <v/>
      </c>
      <c r="S195" s="621" t="str">
        <f t="shared" si="21"/>
        <v/>
      </c>
      <c r="T195" s="91" t="str">
        <f t="shared" si="22"/>
        <v/>
      </c>
      <c r="U195" s="113" t="str">
        <f t="shared" si="25"/>
        <v/>
      </c>
      <c r="V195" s="114" t="str">
        <f t="shared" si="25"/>
        <v/>
      </c>
      <c r="W195" s="106" t="b">
        <f t="shared" si="23"/>
        <v>0</v>
      </c>
      <c r="X195" s="103" t="b">
        <f t="shared" si="24"/>
        <v>0</v>
      </c>
      <c r="Y195" s="224">
        <f t="shared" si="26"/>
        <v>1</v>
      </c>
      <c r="Z195" s="112">
        <f>IF(AND(B195&lt;&gt;"",I195&gt;=an_initial-3),VLOOKUP(Y195,Coef!$E$2:$F$17,2,FALSE),IF(AB195=TRUE,0,Z194))</f>
        <v>0</v>
      </c>
      <c r="AA195" s="665">
        <f>IF(B195&lt;&gt;"",VLOOKUP(Y195,Coef!$E$2:$F$17,2,FALSE),AA194)</f>
        <v>0</v>
      </c>
      <c r="AB195" s="668" t="b">
        <f t="shared" si="27"/>
        <v>0</v>
      </c>
    </row>
    <row r="196" spans="1:28" ht="16.5" thickBot="1" x14ac:dyDescent="0.3">
      <c r="A196" s="223"/>
      <c r="B196" s="764"/>
      <c r="C196" s="739"/>
      <c r="D196" s="692"/>
      <c r="E196" s="689"/>
      <c r="F196" s="730"/>
      <c r="G196" s="752"/>
      <c r="H196" s="724"/>
      <c r="I196" s="696"/>
      <c r="J196" s="708"/>
      <c r="K196" s="733"/>
      <c r="L196" s="743"/>
      <c r="M196" s="733"/>
      <c r="N196" s="743"/>
      <c r="O196" s="704"/>
      <c r="P196" s="715"/>
      <c r="Q196" s="623" t="str">
        <f t="shared" si="19"/>
        <v/>
      </c>
      <c r="R196" s="624" t="str">
        <f t="shared" si="20"/>
        <v/>
      </c>
      <c r="S196" s="621" t="str">
        <f t="shared" si="21"/>
        <v/>
      </c>
      <c r="T196" s="91" t="str">
        <f t="shared" si="22"/>
        <v/>
      </c>
      <c r="U196" s="113" t="str">
        <f t="shared" si="25"/>
        <v/>
      </c>
      <c r="V196" s="114" t="str">
        <f t="shared" si="25"/>
        <v/>
      </c>
      <c r="W196" s="106" t="b">
        <f t="shared" si="23"/>
        <v>0</v>
      </c>
      <c r="X196" s="103" t="b">
        <f t="shared" si="24"/>
        <v>0</v>
      </c>
      <c r="Y196" s="224">
        <f t="shared" si="26"/>
        <v>1</v>
      </c>
      <c r="Z196" s="112">
        <f>IF(AND(B196&lt;&gt;"",I196&gt;=an_initial-3),VLOOKUP(Y196,Coef!$E$2:$F$17,2,FALSE),IF(AB196=TRUE,0,Z195))</f>
        <v>0</v>
      </c>
      <c r="AA196" s="665">
        <f>IF(B196&lt;&gt;"",VLOOKUP(Y196,Coef!$E$2:$F$17,2,FALSE),AA195)</f>
        <v>0</v>
      </c>
      <c r="AB196" s="668" t="b">
        <f t="shared" si="27"/>
        <v>0</v>
      </c>
    </row>
    <row r="197" spans="1:28" ht="16.5" thickBot="1" x14ac:dyDescent="0.3">
      <c r="A197" s="223"/>
      <c r="B197" s="764"/>
      <c r="C197" s="739"/>
      <c r="D197" s="692"/>
      <c r="E197" s="689"/>
      <c r="F197" s="730"/>
      <c r="G197" s="752"/>
      <c r="H197" s="724"/>
      <c r="I197" s="696"/>
      <c r="J197" s="708"/>
      <c r="K197" s="733"/>
      <c r="L197" s="743"/>
      <c r="M197" s="733"/>
      <c r="N197" s="743"/>
      <c r="O197" s="704"/>
      <c r="P197" s="715"/>
      <c r="Q197" s="623" t="str">
        <f t="shared" si="19"/>
        <v/>
      </c>
      <c r="R197" s="624" t="str">
        <f t="shared" si="20"/>
        <v/>
      </c>
      <c r="S197" s="621" t="str">
        <f t="shared" si="21"/>
        <v/>
      </c>
      <c r="T197" s="91" t="str">
        <f t="shared" si="22"/>
        <v/>
      </c>
      <c r="U197" s="113" t="str">
        <f t="shared" si="25"/>
        <v/>
      </c>
      <c r="V197" s="114" t="str">
        <f t="shared" si="25"/>
        <v/>
      </c>
      <c r="W197" s="106" t="b">
        <f t="shared" si="23"/>
        <v>0</v>
      </c>
      <c r="X197" s="103" t="b">
        <f t="shared" si="24"/>
        <v>0</v>
      </c>
      <c r="Y197" s="224">
        <f t="shared" si="26"/>
        <v>1</v>
      </c>
      <c r="Z197" s="112">
        <f>IF(AND(B197&lt;&gt;"",I197&gt;=an_initial-3),VLOOKUP(Y197,Coef!$E$2:$F$17,2,FALSE),IF(AB197=TRUE,0,Z196))</f>
        <v>0</v>
      </c>
      <c r="AA197" s="665">
        <f>IF(B197&lt;&gt;"",VLOOKUP(Y197,Coef!$E$2:$F$17,2,FALSE),AA196)</f>
        <v>0</v>
      </c>
      <c r="AB197" s="668" t="b">
        <f t="shared" si="27"/>
        <v>0</v>
      </c>
    </row>
    <row r="198" spans="1:28" ht="16.5" thickBot="1" x14ac:dyDescent="0.3">
      <c r="A198" s="223"/>
      <c r="B198" s="764"/>
      <c r="C198" s="739"/>
      <c r="D198" s="692"/>
      <c r="E198" s="689"/>
      <c r="F198" s="730"/>
      <c r="G198" s="752"/>
      <c r="H198" s="724"/>
      <c r="I198" s="696"/>
      <c r="J198" s="708"/>
      <c r="K198" s="733"/>
      <c r="L198" s="743"/>
      <c r="M198" s="733"/>
      <c r="N198" s="743"/>
      <c r="O198" s="704"/>
      <c r="P198" s="715"/>
      <c r="Q198" s="623" t="str">
        <f t="shared" si="19"/>
        <v/>
      </c>
      <c r="R198" s="624" t="str">
        <f t="shared" si="20"/>
        <v/>
      </c>
      <c r="S198" s="621" t="str">
        <f t="shared" si="21"/>
        <v/>
      </c>
      <c r="T198" s="91" t="str">
        <f t="shared" si="22"/>
        <v/>
      </c>
      <c r="U198" s="113" t="str">
        <f t="shared" si="25"/>
        <v/>
      </c>
      <c r="V198" s="114" t="str">
        <f t="shared" si="25"/>
        <v/>
      </c>
      <c r="W198" s="106" t="b">
        <f t="shared" si="23"/>
        <v>0</v>
      </c>
      <c r="X198" s="103" t="b">
        <f t="shared" si="24"/>
        <v>0</v>
      </c>
      <c r="Y198" s="224">
        <f t="shared" si="26"/>
        <v>1</v>
      </c>
      <c r="Z198" s="112">
        <f>IF(AND(B198&lt;&gt;"",I198&gt;=an_initial-3),VLOOKUP(Y198,Coef!$E$2:$F$17,2,FALSE),IF(AB198=TRUE,0,Z197))</f>
        <v>0</v>
      </c>
      <c r="AA198" s="665">
        <f>IF(B198&lt;&gt;"",VLOOKUP(Y198,Coef!$E$2:$F$17,2,FALSE),AA197)</f>
        <v>0</v>
      </c>
      <c r="AB198" s="668" t="b">
        <f t="shared" si="27"/>
        <v>0</v>
      </c>
    </row>
    <row r="199" spans="1:28" ht="16.5" thickBot="1" x14ac:dyDescent="0.3">
      <c r="A199" s="223"/>
      <c r="B199" s="764"/>
      <c r="C199" s="739"/>
      <c r="D199" s="692"/>
      <c r="E199" s="689"/>
      <c r="F199" s="730"/>
      <c r="G199" s="752"/>
      <c r="H199" s="724"/>
      <c r="I199" s="696"/>
      <c r="J199" s="708"/>
      <c r="K199" s="733"/>
      <c r="L199" s="743"/>
      <c r="M199" s="733"/>
      <c r="N199" s="743"/>
      <c r="O199" s="704"/>
      <c r="P199" s="715"/>
      <c r="Q199" s="623" t="str">
        <f t="shared" si="19"/>
        <v/>
      </c>
      <c r="R199" s="624" t="str">
        <f t="shared" si="20"/>
        <v/>
      </c>
      <c r="S199" s="621" t="str">
        <f t="shared" si="21"/>
        <v/>
      </c>
      <c r="T199" s="91" t="str">
        <f t="shared" si="22"/>
        <v/>
      </c>
      <c r="U199" s="113" t="str">
        <f t="shared" si="25"/>
        <v/>
      </c>
      <c r="V199" s="114" t="str">
        <f t="shared" si="25"/>
        <v/>
      </c>
      <c r="W199" s="106" t="b">
        <f t="shared" si="23"/>
        <v>0</v>
      </c>
      <c r="X199" s="103" t="b">
        <f t="shared" si="24"/>
        <v>0</v>
      </c>
      <c r="Y199" s="224">
        <f t="shared" si="26"/>
        <v>1</v>
      </c>
      <c r="Z199" s="112">
        <f>IF(AND(B199&lt;&gt;"",I199&gt;=an_initial-3),VLOOKUP(Y199,Coef!$E$2:$F$17,2,FALSE),IF(AB199=TRUE,0,Z198))</f>
        <v>0</v>
      </c>
      <c r="AA199" s="665">
        <f>IF(B199&lt;&gt;"",VLOOKUP(Y199,Coef!$E$2:$F$17,2,FALSE),AA198)</f>
        <v>0</v>
      </c>
      <c r="AB199" s="668" t="b">
        <f t="shared" si="27"/>
        <v>0</v>
      </c>
    </row>
    <row r="200" spans="1:28" ht="16.5" thickBot="1" x14ac:dyDescent="0.3">
      <c r="A200" s="223"/>
      <c r="B200" s="764"/>
      <c r="C200" s="739"/>
      <c r="D200" s="692"/>
      <c r="E200" s="689"/>
      <c r="F200" s="730"/>
      <c r="G200" s="752"/>
      <c r="H200" s="724"/>
      <c r="I200" s="696"/>
      <c r="J200" s="708"/>
      <c r="K200" s="733"/>
      <c r="L200" s="743"/>
      <c r="M200" s="733"/>
      <c r="N200" s="743"/>
      <c r="O200" s="704"/>
      <c r="P200" s="715"/>
      <c r="Q200" s="623" t="str">
        <f t="shared" si="19"/>
        <v/>
      </c>
      <c r="R200" s="624" t="str">
        <f t="shared" si="20"/>
        <v/>
      </c>
      <c r="S200" s="621" t="str">
        <f t="shared" si="21"/>
        <v/>
      </c>
      <c r="T200" s="91" t="str">
        <f t="shared" si="22"/>
        <v/>
      </c>
      <c r="U200" s="113" t="str">
        <f t="shared" si="25"/>
        <v/>
      </c>
      <c r="V200" s="114" t="str">
        <f t="shared" si="25"/>
        <v/>
      </c>
      <c r="W200" s="106" t="b">
        <f t="shared" si="23"/>
        <v>0</v>
      </c>
      <c r="X200" s="103" t="b">
        <f t="shared" si="24"/>
        <v>0</v>
      </c>
      <c r="Y200" s="224">
        <f t="shared" si="26"/>
        <v>1</v>
      </c>
      <c r="Z200" s="112">
        <f>IF(AND(B200&lt;&gt;"",I200&gt;=an_initial-3),VLOOKUP(Y200,Coef!$E$2:$F$17,2,FALSE),IF(AB200=TRUE,0,Z199))</f>
        <v>0</v>
      </c>
      <c r="AA200" s="665">
        <f>IF(B200&lt;&gt;"",VLOOKUP(Y200,Coef!$E$2:$F$17,2,FALSE),AA199)</f>
        <v>0</v>
      </c>
      <c r="AB200" s="668" t="b">
        <f t="shared" si="27"/>
        <v>0</v>
      </c>
    </row>
    <row r="201" spans="1:28" ht="16.5" thickBot="1" x14ac:dyDescent="0.3">
      <c r="A201" s="223"/>
      <c r="B201" s="764"/>
      <c r="C201" s="739"/>
      <c r="D201" s="692"/>
      <c r="E201" s="689"/>
      <c r="F201" s="730"/>
      <c r="G201" s="752"/>
      <c r="H201" s="724"/>
      <c r="I201" s="696"/>
      <c r="J201" s="708"/>
      <c r="K201" s="733"/>
      <c r="L201" s="743"/>
      <c r="M201" s="733"/>
      <c r="N201" s="743"/>
      <c r="O201" s="704"/>
      <c r="P201" s="715"/>
      <c r="Q201" s="623" t="str">
        <f t="shared" si="19"/>
        <v/>
      </c>
      <c r="R201" s="624" t="str">
        <f t="shared" si="20"/>
        <v/>
      </c>
      <c r="S201" s="621" t="str">
        <f t="shared" si="21"/>
        <v/>
      </c>
      <c r="T201" s="91" t="str">
        <f t="shared" si="22"/>
        <v/>
      </c>
      <c r="U201" s="113" t="str">
        <f t="shared" si="25"/>
        <v/>
      </c>
      <c r="V201" s="114" t="str">
        <f t="shared" si="25"/>
        <v/>
      </c>
      <c r="W201" s="106" t="b">
        <f t="shared" si="23"/>
        <v>0</v>
      </c>
      <c r="X201" s="103" t="b">
        <f t="shared" si="24"/>
        <v>0</v>
      </c>
      <c r="Y201" s="224">
        <f t="shared" si="26"/>
        <v>1</v>
      </c>
      <c r="Z201" s="112">
        <f>IF(AND(B201&lt;&gt;"",I201&gt;=an_initial-3),VLOOKUP(Y201,Coef!$E$2:$F$17,2,FALSE),IF(AB201=TRUE,0,Z200))</f>
        <v>0</v>
      </c>
      <c r="AA201" s="665">
        <f>IF(B201&lt;&gt;"",VLOOKUP(Y201,Coef!$E$2:$F$17,2,FALSE),AA200)</f>
        <v>0</v>
      </c>
      <c r="AB201" s="668" t="b">
        <f t="shared" si="27"/>
        <v>0</v>
      </c>
    </row>
    <row r="202" spans="1:28" ht="16.5" thickBot="1" x14ac:dyDescent="0.3">
      <c r="A202" s="223"/>
      <c r="B202" s="764"/>
      <c r="C202" s="739"/>
      <c r="D202" s="692"/>
      <c r="E202" s="689"/>
      <c r="F202" s="730"/>
      <c r="G202" s="752"/>
      <c r="H202" s="724"/>
      <c r="I202" s="696"/>
      <c r="J202" s="708"/>
      <c r="K202" s="733"/>
      <c r="L202" s="743"/>
      <c r="M202" s="733"/>
      <c r="N202" s="743"/>
      <c r="O202" s="704"/>
      <c r="P202" s="715"/>
      <c r="Q202" s="623" t="str">
        <f t="shared" si="19"/>
        <v/>
      </c>
      <c r="R202" s="624" t="str">
        <f t="shared" si="20"/>
        <v/>
      </c>
      <c r="S202" s="621" t="str">
        <f t="shared" si="21"/>
        <v/>
      </c>
      <c r="T202" s="91" t="str">
        <f t="shared" si="22"/>
        <v/>
      </c>
      <c r="U202" s="113" t="str">
        <f t="shared" si="25"/>
        <v/>
      </c>
      <c r="V202" s="114" t="str">
        <f t="shared" si="25"/>
        <v/>
      </c>
      <c r="W202" s="106" t="b">
        <f t="shared" si="23"/>
        <v>0</v>
      </c>
      <c r="X202" s="103" t="b">
        <f t="shared" si="24"/>
        <v>0</v>
      </c>
      <c r="Y202" s="224">
        <f t="shared" si="26"/>
        <v>1</v>
      </c>
      <c r="Z202" s="112">
        <f>IF(AND(B202&lt;&gt;"",I202&gt;=an_initial-3),VLOOKUP(Y202,Coef!$E$2:$F$17,2,FALSE),IF(AB202=TRUE,0,Z201))</f>
        <v>0</v>
      </c>
      <c r="AA202" s="665">
        <f>IF(B202&lt;&gt;"",VLOOKUP(Y202,Coef!$E$2:$F$17,2,FALSE),AA201)</f>
        <v>0</v>
      </c>
      <c r="AB202" s="668" t="b">
        <f t="shared" si="27"/>
        <v>0</v>
      </c>
    </row>
    <row r="203" spans="1:28" ht="16.5" thickBot="1" x14ac:dyDescent="0.3">
      <c r="A203" s="223"/>
      <c r="B203" s="764"/>
      <c r="C203" s="739"/>
      <c r="D203" s="692"/>
      <c r="E203" s="689"/>
      <c r="F203" s="730"/>
      <c r="G203" s="752"/>
      <c r="H203" s="724"/>
      <c r="I203" s="696"/>
      <c r="J203" s="708"/>
      <c r="K203" s="733"/>
      <c r="L203" s="743"/>
      <c r="M203" s="733"/>
      <c r="N203" s="743"/>
      <c r="O203" s="704"/>
      <c r="P203" s="715"/>
      <c r="Q203" s="623" t="str">
        <f t="shared" si="19"/>
        <v/>
      </c>
      <c r="R203" s="624" t="str">
        <f t="shared" si="20"/>
        <v/>
      </c>
      <c r="S203" s="621" t="str">
        <f t="shared" si="21"/>
        <v/>
      </c>
      <c r="T203" s="91" t="str">
        <f t="shared" si="22"/>
        <v/>
      </c>
      <c r="U203" s="113" t="str">
        <f t="shared" si="25"/>
        <v/>
      </c>
      <c r="V203" s="114" t="str">
        <f t="shared" si="25"/>
        <v/>
      </c>
      <c r="W203" s="106" t="b">
        <f t="shared" si="23"/>
        <v>0</v>
      </c>
      <c r="X203" s="103" t="b">
        <f t="shared" si="24"/>
        <v>0</v>
      </c>
      <c r="Y203" s="224">
        <f t="shared" si="26"/>
        <v>1</v>
      </c>
      <c r="Z203" s="112">
        <f>IF(AND(B203&lt;&gt;"",I203&gt;=an_initial-3),VLOOKUP(Y203,Coef!$E$2:$F$17,2,FALSE),IF(AB203=TRUE,0,Z202))</f>
        <v>0</v>
      </c>
      <c r="AA203" s="665">
        <f>IF(B203&lt;&gt;"",VLOOKUP(Y203,Coef!$E$2:$F$17,2,FALSE),AA202)</f>
        <v>0</v>
      </c>
      <c r="AB203" s="668" t="b">
        <f t="shared" si="27"/>
        <v>0</v>
      </c>
    </row>
    <row r="204" spans="1:28" ht="16.5" thickBot="1" x14ac:dyDescent="0.3">
      <c r="A204" s="223"/>
      <c r="B204" s="764"/>
      <c r="C204" s="739"/>
      <c r="D204" s="692"/>
      <c r="E204" s="689"/>
      <c r="F204" s="730"/>
      <c r="G204" s="752"/>
      <c r="H204" s="724"/>
      <c r="I204" s="696"/>
      <c r="J204" s="708"/>
      <c r="K204" s="733"/>
      <c r="L204" s="743"/>
      <c r="M204" s="733"/>
      <c r="N204" s="743"/>
      <c r="O204" s="704"/>
      <c r="P204" s="715"/>
      <c r="Q204" s="623" t="str">
        <f t="shared" si="19"/>
        <v/>
      </c>
      <c r="R204" s="624" t="str">
        <f t="shared" si="20"/>
        <v/>
      </c>
      <c r="S204" s="621" t="str">
        <f t="shared" si="21"/>
        <v/>
      </c>
      <c r="T204" s="91" t="str">
        <f t="shared" si="22"/>
        <v/>
      </c>
      <c r="U204" s="113" t="str">
        <f t="shared" si="25"/>
        <v/>
      </c>
      <c r="V204" s="114" t="str">
        <f t="shared" si="25"/>
        <v/>
      </c>
      <c r="W204" s="106" t="b">
        <f t="shared" si="23"/>
        <v>0</v>
      </c>
      <c r="X204" s="103" t="b">
        <f t="shared" si="24"/>
        <v>0</v>
      </c>
      <c r="Y204" s="224">
        <f t="shared" si="26"/>
        <v>1</v>
      </c>
      <c r="Z204" s="112">
        <f>IF(AND(B204&lt;&gt;"",I204&gt;=an_initial-3),VLOOKUP(Y204,Coef!$E$2:$F$17,2,FALSE),IF(AB204=TRUE,0,Z203))</f>
        <v>0</v>
      </c>
      <c r="AA204" s="665">
        <f>IF(B204&lt;&gt;"",VLOOKUP(Y204,Coef!$E$2:$F$17,2,FALSE),AA203)</f>
        <v>0</v>
      </c>
      <c r="AB204" s="668" t="b">
        <f t="shared" si="27"/>
        <v>0</v>
      </c>
    </row>
    <row r="205" spans="1:28" ht="16.5" thickBot="1" x14ac:dyDescent="0.3">
      <c r="A205" s="223"/>
      <c r="B205" s="764"/>
      <c r="C205" s="739"/>
      <c r="D205" s="692"/>
      <c r="E205" s="689"/>
      <c r="F205" s="730"/>
      <c r="G205" s="752"/>
      <c r="H205" s="724"/>
      <c r="I205" s="696"/>
      <c r="J205" s="708"/>
      <c r="K205" s="733"/>
      <c r="L205" s="743"/>
      <c r="M205" s="733"/>
      <c r="N205" s="743"/>
      <c r="O205" s="704"/>
      <c r="P205" s="715"/>
      <c r="Q205" s="623" t="str">
        <f t="shared" ref="Q205:Q262" si="28">IF(B205&lt;&gt;"","",IF(AND(C205&lt;&gt;"",E205&lt;&gt;"",H205&lt;&gt;"",G205&lt;&gt;"",J205&gt;=an_initial,J205&lt;=an_final,L205&lt;&gt;"",W205=FALSE,X205=FALSE),coef_citari*EDIT_B*Z204*(1+P205),""))</f>
        <v/>
      </c>
      <c r="R205" s="624" t="str">
        <f t="shared" ref="R205:R262" si="29">IF(B205&lt;&gt;"","",IF(AND(C205&lt;&gt;"",E205&lt;&gt;"",H205&lt;&gt;"",G205&lt;&gt;"",J205&lt;=an_final,L205&lt;&gt;"",N205&lt;&gt;"",W205=FALSE,X205=FALSE),coef_citari*EDIT_B*AA204*(1+P205),""))</f>
        <v/>
      </c>
      <c r="S205" s="621" t="str">
        <f t="shared" ref="S205:S262" si="30">IF(OR($B205="",$D205="",$F205="",$I205="",$I205&gt;an_final,$W205=FALSE),"",IF($I205&gt;=an_initial,1,""))</f>
        <v/>
      </c>
      <c r="T205" s="91" t="str">
        <f t="shared" ref="T205:T262" si="31">IF(OR($B205="",$D205="",$F205="",$I205="",$I205&gt;an_final,$W205=FALSE),"",1)</f>
        <v/>
      </c>
      <c r="U205" s="113" t="str">
        <f t="shared" si="25"/>
        <v/>
      </c>
      <c r="V205" s="114" t="str">
        <f t="shared" si="25"/>
        <v/>
      </c>
      <c r="W205" s="106" t="b">
        <f t="shared" ref="W205:W262" si="32">IF(nume_candidat="",FALSE,ISNUMBER(SEARCH(nume_candidat,$B205)))</f>
        <v>0</v>
      </c>
      <c r="X205" s="103" t="b">
        <f t="shared" ref="X205:X262" si="33">IF(nume_candidat="",FALSE,ISNUMBER(SEARCH(nume_candidat,$C205)))</f>
        <v>0</v>
      </c>
      <c r="Y205" s="224">
        <f t="shared" si="26"/>
        <v>1</v>
      </c>
      <c r="Z205" s="112">
        <f>IF(AND(B205&lt;&gt;"",I205&gt;=an_initial-3),VLOOKUP(Y205,Coef!$E$2:$F$17,2,FALSE),IF(AB205=TRUE,0,Z204))</f>
        <v>0</v>
      </c>
      <c r="AA205" s="665">
        <f>IF(B205&lt;&gt;"",VLOOKUP(Y205,Coef!$E$2:$F$17,2,FALSE),AA204)</f>
        <v>0</v>
      </c>
      <c r="AB205" s="668" t="b">
        <f t="shared" si="27"/>
        <v>0</v>
      </c>
    </row>
    <row r="206" spans="1:28" ht="16.5" thickBot="1" x14ac:dyDescent="0.3">
      <c r="A206" s="223"/>
      <c r="B206" s="764"/>
      <c r="C206" s="739"/>
      <c r="D206" s="692"/>
      <c r="E206" s="689"/>
      <c r="F206" s="730"/>
      <c r="G206" s="752"/>
      <c r="H206" s="724"/>
      <c r="I206" s="696"/>
      <c r="J206" s="708"/>
      <c r="K206" s="733"/>
      <c r="L206" s="743"/>
      <c r="M206" s="733"/>
      <c r="N206" s="743"/>
      <c r="O206" s="704"/>
      <c r="P206" s="715"/>
      <c r="Q206" s="623" t="str">
        <f t="shared" si="28"/>
        <v/>
      </c>
      <c r="R206" s="624" t="str">
        <f t="shared" si="29"/>
        <v/>
      </c>
      <c r="S206" s="621" t="str">
        <f t="shared" si="30"/>
        <v/>
      </c>
      <c r="T206" s="91" t="str">
        <f t="shared" si="31"/>
        <v/>
      </c>
      <c r="U206" s="113" t="str">
        <f t="shared" ref="U206:V262" si="34">IF(Q206="","",1)</f>
        <v/>
      </c>
      <c r="V206" s="114" t="str">
        <f t="shared" si="34"/>
        <v/>
      </c>
      <c r="W206" s="106" t="b">
        <f t="shared" si="32"/>
        <v>0</v>
      </c>
      <c r="X206" s="103" t="b">
        <f t="shared" si="33"/>
        <v>0</v>
      </c>
      <c r="Y206" s="224">
        <f t="shared" ref="Y206:Y262" si="35">LEN(B206)-LEN(SUBSTITUTE(B206,",",""))+1</f>
        <v>1</v>
      </c>
      <c r="Z206" s="112">
        <f>IF(AND(B206&lt;&gt;"",I206&gt;=an_initial-3),VLOOKUP(Y206,Coef!$E$2:$F$17,2,FALSE),IF(AB206=TRUE,0,Z205))</f>
        <v>0</v>
      </c>
      <c r="AA206" s="665">
        <f>IF(B206&lt;&gt;"",VLOOKUP(Y206,Coef!$E$2:$F$17,2,FALSE),AA205)</f>
        <v>0</v>
      </c>
      <c r="AB206" s="668" t="b">
        <f t="shared" ref="AB206:AB262" si="36">IF(B206="",FALSE,TRUE)</f>
        <v>0</v>
      </c>
    </row>
    <row r="207" spans="1:28" ht="16.5" thickBot="1" x14ac:dyDescent="0.3">
      <c r="A207" s="223"/>
      <c r="B207" s="764"/>
      <c r="C207" s="739"/>
      <c r="D207" s="692"/>
      <c r="E207" s="689"/>
      <c r="F207" s="730"/>
      <c r="G207" s="752"/>
      <c r="H207" s="724"/>
      <c r="I207" s="696"/>
      <c r="J207" s="708"/>
      <c r="K207" s="733"/>
      <c r="L207" s="743"/>
      <c r="M207" s="733"/>
      <c r="N207" s="743"/>
      <c r="O207" s="704"/>
      <c r="P207" s="715"/>
      <c r="Q207" s="623" t="str">
        <f t="shared" si="28"/>
        <v/>
      </c>
      <c r="R207" s="624" t="str">
        <f t="shared" si="29"/>
        <v/>
      </c>
      <c r="S207" s="621" t="str">
        <f t="shared" si="30"/>
        <v/>
      </c>
      <c r="T207" s="91" t="str">
        <f t="shared" si="31"/>
        <v/>
      </c>
      <c r="U207" s="113" t="str">
        <f t="shared" si="34"/>
        <v/>
      </c>
      <c r="V207" s="114" t="str">
        <f t="shared" si="34"/>
        <v/>
      </c>
      <c r="W207" s="106" t="b">
        <f t="shared" si="32"/>
        <v>0</v>
      </c>
      <c r="X207" s="103" t="b">
        <f t="shared" si="33"/>
        <v>0</v>
      </c>
      <c r="Y207" s="224">
        <f t="shared" si="35"/>
        <v>1</v>
      </c>
      <c r="Z207" s="112">
        <f>IF(AND(B207&lt;&gt;"",I207&gt;=an_initial-3),VLOOKUP(Y207,Coef!$E$2:$F$17,2,FALSE),IF(AB207=TRUE,0,Z206))</f>
        <v>0</v>
      </c>
      <c r="AA207" s="665">
        <f>IF(B207&lt;&gt;"",VLOOKUP(Y207,Coef!$E$2:$F$17,2,FALSE),AA206)</f>
        <v>0</v>
      </c>
      <c r="AB207" s="668" t="b">
        <f t="shared" si="36"/>
        <v>0</v>
      </c>
    </row>
    <row r="208" spans="1:28" ht="16.5" thickBot="1" x14ac:dyDescent="0.3">
      <c r="A208" s="223"/>
      <c r="B208" s="764"/>
      <c r="C208" s="739"/>
      <c r="D208" s="692"/>
      <c r="E208" s="689"/>
      <c r="F208" s="730"/>
      <c r="G208" s="752"/>
      <c r="H208" s="724"/>
      <c r="I208" s="696"/>
      <c r="J208" s="708"/>
      <c r="K208" s="733"/>
      <c r="L208" s="743"/>
      <c r="M208" s="733"/>
      <c r="N208" s="743"/>
      <c r="O208" s="704"/>
      <c r="P208" s="715"/>
      <c r="Q208" s="623" t="str">
        <f t="shared" si="28"/>
        <v/>
      </c>
      <c r="R208" s="624" t="str">
        <f t="shared" si="29"/>
        <v/>
      </c>
      <c r="S208" s="621" t="str">
        <f t="shared" si="30"/>
        <v/>
      </c>
      <c r="T208" s="91" t="str">
        <f t="shared" si="31"/>
        <v/>
      </c>
      <c r="U208" s="113" t="str">
        <f t="shared" si="34"/>
        <v/>
      </c>
      <c r="V208" s="114" t="str">
        <f t="shared" si="34"/>
        <v/>
      </c>
      <c r="W208" s="106" t="b">
        <f t="shared" si="32"/>
        <v>0</v>
      </c>
      <c r="X208" s="103" t="b">
        <f t="shared" si="33"/>
        <v>0</v>
      </c>
      <c r="Y208" s="224">
        <f t="shared" si="35"/>
        <v>1</v>
      </c>
      <c r="Z208" s="112">
        <f>IF(AND(B208&lt;&gt;"",I208&gt;=an_initial-3),VLOOKUP(Y208,Coef!$E$2:$F$17,2,FALSE),IF(AB208=TRUE,0,Z207))</f>
        <v>0</v>
      </c>
      <c r="AA208" s="665">
        <f>IF(B208&lt;&gt;"",VLOOKUP(Y208,Coef!$E$2:$F$17,2,FALSE),AA207)</f>
        <v>0</v>
      </c>
      <c r="AB208" s="668" t="b">
        <f t="shared" si="36"/>
        <v>0</v>
      </c>
    </row>
    <row r="209" spans="1:28" ht="16.5" thickBot="1" x14ac:dyDescent="0.3">
      <c r="A209" s="223"/>
      <c r="B209" s="764"/>
      <c r="C209" s="739"/>
      <c r="D209" s="692"/>
      <c r="E209" s="689"/>
      <c r="F209" s="730"/>
      <c r="G209" s="752"/>
      <c r="H209" s="724"/>
      <c r="I209" s="696"/>
      <c r="J209" s="708"/>
      <c r="K209" s="733"/>
      <c r="L209" s="743"/>
      <c r="M209" s="733"/>
      <c r="N209" s="743"/>
      <c r="O209" s="704"/>
      <c r="P209" s="715"/>
      <c r="Q209" s="623" t="str">
        <f t="shared" si="28"/>
        <v/>
      </c>
      <c r="R209" s="624" t="str">
        <f t="shared" si="29"/>
        <v/>
      </c>
      <c r="S209" s="621" t="str">
        <f t="shared" si="30"/>
        <v/>
      </c>
      <c r="T209" s="91" t="str">
        <f t="shared" si="31"/>
        <v/>
      </c>
      <c r="U209" s="113" t="str">
        <f t="shared" si="34"/>
        <v/>
      </c>
      <c r="V209" s="114" t="str">
        <f t="shared" si="34"/>
        <v/>
      </c>
      <c r="W209" s="106" t="b">
        <f t="shared" si="32"/>
        <v>0</v>
      </c>
      <c r="X209" s="103" t="b">
        <f t="shared" si="33"/>
        <v>0</v>
      </c>
      <c r="Y209" s="224">
        <f t="shared" si="35"/>
        <v>1</v>
      </c>
      <c r="Z209" s="112">
        <f>IF(AND(B209&lt;&gt;"",I209&gt;=an_initial-3),VLOOKUP(Y209,Coef!$E$2:$F$17,2,FALSE),IF(AB209=TRUE,0,Z208))</f>
        <v>0</v>
      </c>
      <c r="AA209" s="665">
        <f>IF(B209&lt;&gt;"",VLOOKUP(Y209,Coef!$E$2:$F$17,2,FALSE),AA208)</f>
        <v>0</v>
      </c>
      <c r="AB209" s="668" t="b">
        <f t="shared" si="36"/>
        <v>0</v>
      </c>
    </row>
    <row r="210" spans="1:28" ht="16.5" thickBot="1" x14ac:dyDescent="0.3">
      <c r="A210" s="223"/>
      <c r="B210" s="764"/>
      <c r="C210" s="739"/>
      <c r="D210" s="692"/>
      <c r="E210" s="689"/>
      <c r="F210" s="730"/>
      <c r="G210" s="752"/>
      <c r="H210" s="724"/>
      <c r="I210" s="696"/>
      <c r="J210" s="708"/>
      <c r="K210" s="733"/>
      <c r="L210" s="743"/>
      <c r="M210" s="733"/>
      <c r="N210" s="743"/>
      <c r="O210" s="704"/>
      <c r="P210" s="715"/>
      <c r="Q210" s="623" t="str">
        <f t="shared" si="28"/>
        <v/>
      </c>
      <c r="R210" s="624" t="str">
        <f t="shared" si="29"/>
        <v/>
      </c>
      <c r="S210" s="621" t="str">
        <f t="shared" si="30"/>
        <v/>
      </c>
      <c r="T210" s="91" t="str">
        <f t="shared" si="31"/>
        <v/>
      </c>
      <c r="U210" s="113" t="str">
        <f t="shared" si="34"/>
        <v/>
      </c>
      <c r="V210" s="114" t="str">
        <f t="shared" si="34"/>
        <v/>
      </c>
      <c r="W210" s="106" t="b">
        <f t="shared" si="32"/>
        <v>0</v>
      </c>
      <c r="X210" s="103" t="b">
        <f t="shared" si="33"/>
        <v>0</v>
      </c>
      <c r="Y210" s="224">
        <f t="shared" si="35"/>
        <v>1</v>
      </c>
      <c r="Z210" s="112">
        <f>IF(AND(B210&lt;&gt;"",I210&gt;=an_initial-3),VLOOKUP(Y210,Coef!$E$2:$F$17,2,FALSE),IF(AB210=TRUE,0,Z209))</f>
        <v>0</v>
      </c>
      <c r="AA210" s="665">
        <f>IF(B210&lt;&gt;"",VLOOKUP(Y210,Coef!$E$2:$F$17,2,FALSE),AA209)</f>
        <v>0</v>
      </c>
      <c r="AB210" s="668" t="b">
        <f t="shared" si="36"/>
        <v>0</v>
      </c>
    </row>
    <row r="211" spans="1:28" ht="16.5" thickBot="1" x14ac:dyDescent="0.3">
      <c r="A211" s="223"/>
      <c r="B211" s="764"/>
      <c r="C211" s="739"/>
      <c r="D211" s="692"/>
      <c r="E211" s="689"/>
      <c r="F211" s="730"/>
      <c r="G211" s="752"/>
      <c r="H211" s="724"/>
      <c r="I211" s="696"/>
      <c r="J211" s="708"/>
      <c r="K211" s="733"/>
      <c r="L211" s="743"/>
      <c r="M211" s="733"/>
      <c r="N211" s="743"/>
      <c r="O211" s="704"/>
      <c r="P211" s="715"/>
      <c r="Q211" s="623" t="str">
        <f t="shared" si="28"/>
        <v/>
      </c>
      <c r="R211" s="624" t="str">
        <f t="shared" si="29"/>
        <v/>
      </c>
      <c r="S211" s="621" t="str">
        <f t="shared" si="30"/>
        <v/>
      </c>
      <c r="T211" s="91" t="str">
        <f t="shared" si="31"/>
        <v/>
      </c>
      <c r="U211" s="113" t="str">
        <f t="shared" si="34"/>
        <v/>
      </c>
      <c r="V211" s="114" t="str">
        <f t="shared" si="34"/>
        <v/>
      </c>
      <c r="W211" s="106" t="b">
        <f t="shared" si="32"/>
        <v>0</v>
      </c>
      <c r="X211" s="103" t="b">
        <f t="shared" si="33"/>
        <v>0</v>
      </c>
      <c r="Y211" s="224">
        <f t="shared" si="35"/>
        <v>1</v>
      </c>
      <c r="Z211" s="112">
        <f>IF(AND(B211&lt;&gt;"",I211&gt;=an_initial-3),VLOOKUP(Y211,Coef!$E$2:$F$17,2,FALSE),IF(AB211=TRUE,0,Z210))</f>
        <v>0</v>
      </c>
      <c r="AA211" s="665">
        <f>IF(B211&lt;&gt;"",VLOOKUP(Y211,Coef!$E$2:$F$17,2,FALSE),AA210)</f>
        <v>0</v>
      </c>
      <c r="AB211" s="668" t="b">
        <f t="shared" si="36"/>
        <v>0</v>
      </c>
    </row>
    <row r="212" spans="1:28" ht="16.5" thickBot="1" x14ac:dyDescent="0.3">
      <c r="A212" s="223"/>
      <c r="B212" s="764"/>
      <c r="C212" s="739"/>
      <c r="D212" s="692"/>
      <c r="E212" s="689"/>
      <c r="F212" s="730"/>
      <c r="G212" s="752"/>
      <c r="H212" s="724"/>
      <c r="I212" s="696"/>
      <c r="J212" s="708"/>
      <c r="K212" s="733"/>
      <c r="L212" s="743"/>
      <c r="M212" s="733"/>
      <c r="N212" s="743"/>
      <c r="O212" s="704"/>
      <c r="P212" s="715"/>
      <c r="Q212" s="623" t="str">
        <f t="shared" si="28"/>
        <v/>
      </c>
      <c r="R212" s="624" t="str">
        <f t="shared" si="29"/>
        <v/>
      </c>
      <c r="S212" s="621" t="str">
        <f t="shared" si="30"/>
        <v/>
      </c>
      <c r="T212" s="91" t="str">
        <f t="shared" si="31"/>
        <v/>
      </c>
      <c r="U212" s="113" t="str">
        <f t="shared" si="34"/>
        <v/>
      </c>
      <c r="V212" s="114" t="str">
        <f t="shared" si="34"/>
        <v/>
      </c>
      <c r="W212" s="106" t="b">
        <f t="shared" si="32"/>
        <v>0</v>
      </c>
      <c r="X212" s="103" t="b">
        <f t="shared" si="33"/>
        <v>0</v>
      </c>
      <c r="Y212" s="224">
        <f t="shared" si="35"/>
        <v>1</v>
      </c>
      <c r="Z212" s="112">
        <f>IF(AND(B212&lt;&gt;"",I212&gt;=an_initial-3),VLOOKUP(Y212,Coef!$E$2:$F$17,2,FALSE),IF(AB212=TRUE,0,Z211))</f>
        <v>0</v>
      </c>
      <c r="AA212" s="665">
        <f>IF(B212&lt;&gt;"",VLOOKUP(Y212,Coef!$E$2:$F$17,2,FALSE),AA211)</f>
        <v>0</v>
      </c>
      <c r="AB212" s="668" t="b">
        <f t="shared" si="36"/>
        <v>0</v>
      </c>
    </row>
    <row r="213" spans="1:28" ht="16.5" thickBot="1" x14ac:dyDescent="0.3">
      <c r="A213" s="223"/>
      <c r="B213" s="764"/>
      <c r="C213" s="739"/>
      <c r="D213" s="692"/>
      <c r="E213" s="689"/>
      <c r="F213" s="730"/>
      <c r="G213" s="752"/>
      <c r="H213" s="724"/>
      <c r="I213" s="696"/>
      <c r="J213" s="708"/>
      <c r="K213" s="733"/>
      <c r="L213" s="743"/>
      <c r="M213" s="733"/>
      <c r="N213" s="743"/>
      <c r="O213" s="704"/>
      <c r="P213" s="715"/>
      <c r="Q213" s="623" t="str">
        <f t="shared" si="28"/>
        <v/>
      </c>
      <c r="R213" s="624" t="str">
        <f t="shared" si="29"/>
        <v/>
      </c>
      <c r="S213" s="621" t="str">
        <f t="shared" si="30"/>
        <v/>
      </c>
      <c r="T213" s="91" t="str">
        <f t="shared" si="31"/>
        <v/>
      </c>
      <c r="U213" s="113" t="str">
        <f t="shared" si="34"/>
        <v/>
      </c>
      <c r="V213" s="114" t="str">
        <f t="shared" si="34"/>
        <v/>
      </c>
      <c r="W213" s="106" t="b">
        <f t="shared" si="32"/>
        <v>0</v>
      </c>
      <c r="X213" s="103" t="b">
        <f t="shared" si="33"/>
        <v>0</v>
      </c>
      <c r="Y213" s="224">
        <f t="shared" si="35"/>
        <v>1</v>
      </c>
      <c r="Z213" s="112">
        <f>IF(AND(B213&lt;&gt;"",I213&gt;=an_initial-3),VLOOKUP(Y213,Coef!$E$2:$F$17,2,FALSE),IF(AB213=TRUE,0,Z212))</f>
        <v>0</v>
      </c>
      <c r="AA213" s="665">
        <f>IF(B213&lt;&gt;"",VLOOKUP(Y213,Coef!$E$2:$F$17,2,FALSE),AA212)</f>
        <v>0</v>
      </c>
      <c r="AB213" s="668" t="b">
        <f t="shared" si="36"/>
        <v>0</v>
      </c>
    </row>
    <row r="214" spans="1:28" ht="16.5" thickBot="1" x14ac:dyDescent="0.3">
      <c r="A214" s="223"/>
      <c r="B214" s="764"/>
      <c r="C214" s="739"/>
      <c r="D214" s="692"/>
      <c r="E214" s="689"/>
      <c r="F214" s="730"/>
      <c r="G214" s="752"/>
      <c r="H214" s="724"/>
      <c r="I214" s="696"/>
      <c r="J214" s="708"/>
      <c r="K214" s="733"/>
      <c r="L214" s="743"/>
      <c r="M214" s="733"/>
      <c r="N214" s="743"/>
      <c r="O214" s="704"/>
      <c r="P214" s="715"/>
      <c r="Q214" s="623" t="str">
        <f t="shared" si="28"/>
        <v/>
      </c>
      <c r="R214" s="624" t="str">
        <f t="shared" si="29"/>
        <v/>
      </c>
      <c r="S214" s="621" t="str">
        <f t="shared" si="30"/>
        <v/>
      </c>
      <c r="T214" s="91" t="str">
        <f t="shared" si="31"/>
        <v/>
      </c>
      <c r="U214" s="113" t="str">
        <f t="shared" si="34"/>
        <v/>
      </c>
      <c r="V214" s="114" t="str">
        <f t="shared" si="34"/>
        <v/>
      </c>
      <c r="W214" s="106" t="b">
        <f t="shared" si="32"/>
        <v>0</v>
      </c>
      <c r="X214" s="103" t="b">
        <f t="shared" si="33"/>
        <v>0</v>
      </c>
      <c r="Y214" s="224">
        <f t="shared" si="35"/>
        <v>1</v>
      </c>
      <c r="Z214" s="112">
        <f>IF(AND(B214&lt;&gt;"",I214&gt;=an_initial-3),VLOOKUP(Y214,Coef!$E$2:$F$17,2,FALSE),IF(AB214=TRUE,0,Z213))</f>
        <v>0</v>
      </c>
      <c r="AA214" s="665">
        <f>IF(B214&lt;&gt;"",VLOOKUP(Y214,Coef!$E$2:$F$17,2,FALSE),AA213)</f>
        <v>0</v>
      </c>
      <c r="AB214" s="668" t="b">
        <f t="shared" si="36"/>
        <v>0</v>
      </c>
    </row>
    <row r="215" spans="1:28" ht="16.5" thickBot="1" x14ac:dyDescent="0.3">
      <c r="A215" s="223"/>
      <c r="B215" s="764"/>
      <c r="C215" s="739"/>
      <c r="D215" s="692"/>
      <c r="E215" s="689"/>
      <c r="F215" s="730"/>
      <c r="G215" s="752"/>
      <c r="H215" s="724"/>
      <c r="I215" s="696"/>
      <c r="J215" s="708"/>
      <c r="K215" s="733"/>
      <c r="L215" s="743"/>
      <c r="M215" s="733"/>
      <c r="N215" s="743"/>
      <c r="O215" s="704"/>
      <c r="P215" s="715"/>
      <c r="Q215" s="623" t="str">
        <f t="shared" si="28"/>
        <v/>
      </c>
      <c r="R215" s="624" t="str">
        <f t="shared" si="29"/>
        <v/>
      </c>
      <c r="S215" s="621" t="str">
        <f t="shared" si="30"/>
        <v/>
      </c>
      <c r="T215" s="91" t="str">
        <f t="shared" si="31"/>
        <v/>
      </c>
      <c r="U215" s="113" t="str">
        <f t="shared" si="34"/>
        <v/>
      </c>
      <c r="V215" s="114" t="str">
        <f t="shared" si="34"/>
        <v/>
      </c>
      <c r="W215" s="106" t="b">
        <f t="shared" si="32"/>
        <v>0</v>
      </c>
      <c r="X215" s="103" t="b">
        <f t="shared" si="33"/>
        <v>0</v>
      </c>
      <c r="Y215" s="224">
        <f t="shared" si="35"/>
        <v>1</v>
      </c>
      <c r="Z215" s="112">
        <f>IF(AND(B215&lt;&gt;"",I215&gt;=an_initial-3),VLOOKUP(Y215,Coef!$E$2:$F$17,2,FALSE),IF(AB215=TRUE,0,Z214))</f>
        <v>0</v>
      </c>
      <c r="AA215" s="665">
        <f>IF(B215&lt;&gt;"",VLOOKUP(Y215,Coef!$E$2:$F$17,2,FALSE),AA214)</f>
        <v>0</v>
      </c>
      <c r="AB215" s="668" t="b">
        <f t="shared" si="36"/>
        <v>0</v>
      </c>
    </row>
    <row r="216" spans="1:28" ht="16.5" thickBot="1" x14ac:dyDescent="0.3">
      <c r="A216" s="223"/>
      <c r="B216" s="764"/>
      <c r="C216" s="739"/>
      <c r="D216" s="692"/>
      <c r="E216" s="689"/>
      <c r="F216" s="730"/>
      <c r="G216" s="752"/>
      <c r="H216" s="724"/>
      <c r="I216" s="696"/>
      <c r="J216" s="708"/>
      <c r="K216" s="733"/>
      <c r="L216" s="743"/>
      <c r="M216" s="733"/>
      <c r="N216" s="743"/>
      <c r="O216" s="704"/>
      <c r="P216" s="715"/>
      <c r="Q216" s="623" t="str">
        <f t="shared" si="28"/>
        <v/>
      </c>
      <c r="R216" s="624" t="str">
        <f t="shared" si="29"/>
        <v/>
      </c>
      <c r="S216" s="621" t="str">
        <f t="shared" si="30"/>
        <v/>
      </c>
      <c r="T216" s="91" t="str">
        <f t="shared" si="31"/>
        <v/>
      </c>
      <c r="U216" s="113" t="str">
        <f t="shared" si="34"/>
        <v/>
      </c>
      <c r="V216" s="114" t="str">
        <f t="shared" si="34"/>
        <v/>
      </c>
      <c r="W216" s="106" t="b">
        <f t="shared" si="32"/>
        <v>0</v>
      </c>
      <c r="X216" s="103" t="b">
        <f t="shared" si="33"/>
        <v>0</v>
      </c>
      <c r="Y216" s="224">
        <f t="shared" si="35"/>
        <v>1</v>
      </c>
      <c r="Z216" s="112">
        <f>IF(AND(B216&lt;&gt;"",I216&gt;=an_initial-3),VLOOKUP(Y216,Coef!$E$2:$F$17,2,FALSE),IF(AB216=TRUE,0,Z215))</f>
        <v>0</v>
      </c>
      <c r="AA216" s="665">
        <f>IF(B216&lt;&gt;"",VLOOKUP(Y216,Coef!$E$2:$F$17,2,FALSE),AA215)</f>
        <v>0</v>
      </c>
      <c r="AB216" s="668" t="b">
        <f t="shared" si="36"/>
        <v>0</v>
      </c>
    </row>
    <row r="217" spans="1:28" ht="16.5" thickBot="1" x14ac:dyDescent="0.3">
      <c r="A217" s="223"/>
      <c r="B217" s="764"/>
      <c r="C217" s="739"/>
      <c r="D217" s="692"/>
      <c r="E217" s="689"/>
      <c r="F217" s="730"/>
      <c r="G217" s="752"/>
      <c r="H217" s="724"/>
      <c r="I217" s="696"/>
      <c r="J217" s="708"/>
      <c r="K217" s="733"/>
      <c r="L217" s="743"/>
      <c r="M217" s="733"/>
      <c r="N217" s="743"/>
      <c r="O217" s="704"/>
      <c r="P217" s="715"/>
      <c r="Q217" s="623" t="str">
        <f t="shared" si="28"/>
        <v/>
      </c>
      <c r="R217" s="624" t="str">
        <f t="shared" si="29"/>
        <v/>
      </c>
      <c r="S217" s="621" t="str">
        <f t="shared" si="30"/>
        <v/>
      </c>
      <c r="T217" s="91" t="str">
        <f t="shared" si="31"/>
        <v/>
      </c>
      <c r="U217" s="113" t="str">
        <f t="shared" si="34"/>
        <v/>
      </c>
      <c r="V217" s="114" t="str">
        <f t="shared" si="34"/>
        <v/>
      </c>
      <c r="W217" s="106" t="b">
        <f t="shared" si="32"/>
        <v>0</v>
      </c>
      <c r="X217" s="103" t="b">
        <f t="shared" si="33"/>
        <v>0</v>
      </c>
      <c r="Y217" s="224">
        <f t="shared" si="35"/>
        <v>1</v>
      </c>
      <c r="Z217" s="112">
        <f>IF(AND(B217&lt;&gt;"",I217&gt;=an_initial-3),VLOOKUP(Y217,Coef!$E$2:$F$17,2,FALSE),IF(AB217=TRUE,0,Z216))</f>
        <v>0</v>
      </c>
      <c r="AA217" s="665">
        <f>IF(B217&lt;&gt;"",VLOOKUP(Y217,Coef!$E$2:$F$17,2,FALSE),AA216)</f>
        <v>0</v>
      </c>
      <c r="AB217" s="668" t="b">
        <f t="shared" si="36"/>
        <v>0</v>
      </c>
    </row>
    <row r="218" spans="1:28" ht="16.5" thickBot="1" x14ac:dyDescent="0.3">
      <c r="A218" s="223"/>
      <c r="B218" s="764"/>
      <c r="C218" s="739"/>
      <c r="D218" s="692"/>
      <c r="E218" s="689"/>
      <c r="F218" s="730"/>
      <c r="G218" s="752"/>
      <c r="H218" s="724"/>
      <c r="I218" s="696"/>
      <c r="J218" s="708"/>
      <c r="K218" s="733"/>
      <c r="L218" s="743"/>
      <c r="M218" s="733"/>
      <c r="N218" s="743"/>
      <c r="O218" s="704"/>
      <c r="P218" s="715"/>
      <c r="Q218" s="623" t="str">
        <f t="shared" si="28"/>
        <v/>
      </c>
      <c r="R218" s="624" t="str">
        <f t="shared" si="29"/>
        <v/>
      </c>
      <c r="S218" s="621" t="str">
        <f t="shared" si="30"/>
        <v/>
      </c>
      <c r="T218" s="91" t="str">
        <f t="shared" si="31"/>
        <v/>
      </c>
      <c r="U218" s="113" t="str">
        <f t="shared" si="34"/>
        <v/>
      </c>
      <c r="V218" s="114" t="str">
        <f t="shared" si="34"/>
        <v/>
      </c>
      <c r="W218" s="106" t="b">
        <f t="shared" si="32"/>
        <v>0</v>
      </c>
      <c r="X218" s="103" t="b">
        <f t="shared" si="33"/>
        <v>0</v>
      </c>
      <c r="Y218" s="224">
        <f t="shared" si="35"/>
        <v>1</v>
      </c>
      <c r="Z218" s="112">
        <f>IF(AND(B218&lt;&gt;"",I218&gt;=an_initial-3),VLOOKUP(Y218,Coef!$E$2:$F$17,2,FALSE),IF(AB218=TRUE,0,Z217))</f>
        <v>0</v>
      </c>
      <c r="AA218" s="665">
        <f>IF(B218&lt;&gt;"",VLOOKUP(Y218,Coef!$E$2:$F$17,2,FALSE),AA217)</f>
        <v>0</v>
      </c>
      <c r="AB218" s="668" t="b">
        <f t="shared" si="36"/>
        <v>0</v>
      </c>
    </row>
    <row r="219" spans="1:28" ht="16.5" thickBot="1" x14ac:dyDescent="0.3">
      <c r="A219" s="223"/>
      <c r="B219" s="764"/>
      <c r="C219" s="739"/>
      <c r="D219" s="692"/>
      <c r="E219" s="689"/>
      <c r="F219" s="730"/>
      <c r="G219" s="752"/>
      <c r="H219" s="724"/>
      <c r="I219" s="696"/>
      <c r="J219" s="708"/>
      <c r="K219" s="733"/>
      <c r="L219" s="743"/>
      <c r="M219" s="733"/>
      <c r="N219" s="743"/>
      <c r="O219" s="704"/>
      <c r="P219" s="715"/>
      <c r="Q219" s="623" t="str">
        <f t="shared" si="28"/>
        <v/>
      </c>
      <c r="R219" s="624" t="str">
        <f t="shared" si="29"/>
        <v/>
      </c>
      <c r="S219" s="621" t="str">
        <f t="shared" si="30"/>
        <v/>
      </c>
      <c r="T219" s="91" t="str">
        <f t="shared" si="31"/>
        <v/>
      </c>
      <c r="U219" s="113" t="str">
        <f t="shared" si="34"/>
        <v/>
      </c>
      <c r="V219" s="114" t="str">
        <f t="shared" si="34"/>
        <v/>
      </c>
      <c r="W219" s="106" t="b">
        <f t="shared" si="32"/>
        <v>0</v>
      </c>
      <c r="X219" s="103" t="b">
        <f t="shared" si="33"/>
        <v>0</v>
      </c>
      <c r="Y219" s="224">
        <f t="shared" si="35"/>
        <v>1</v>
      </c>
      <c r="Z219" s="112">
        <f>IF(AND(B219&lt;&gt;"",I219&gt;=an_initial-3),VLOOKUP(Y219,Coef!$E$2:$F$17,2,FALSE),IF(AB219=TRUE,0,Z218))</f>
        <v>0</v>
      </c>
      <c r="AA219" s="665">
        <f>IF(B219&lt;&gt;"",VLOOKUP(Y219,Coef!$E$2:$F$17,2,FALSE),AA218)</f>
        <v>0</v>
      </c>
      <c r="AB219" s="668" t="b">
        <f t="shared" si="36"/>
        <v>0</v>
      </c>
    </row>
    <row r="220" spans="1:28" ht="16.5" thickBot="1" x14ac:dyDescent="0.3">
      <c r="A220" s="223"/>
      <c r="B220" s="764"/>
      <c r="C220" s="739"/>
      <c r="D220" s="692"/>
      <c r="E220" s="689"/>
      <c r="F220" s="730"/>
      <c r="G220" s="752"/>
      <c r="H220" s="724"/>
      <c r="I220" s="696"/>
      <c r="J220" s="708"/>
      <c r="K220" s="733"/>
      <c r="L220" s="743"/>
      <c r="M220" s="733"/>
      <c r="N220" s="743"/>
      <c r="O220" s="704"/>
      <c r="P220" s="715"/>
      <c r="Q220" s="623" t="str">
        <f t="shared" si="28"/>
        <v/>
      </c>
      <c r="R220" s="624" t="str">
        <f t="shared" si="29"/>
        <v/>
      </c>
      <c r="S220" s="621" t="str">
        <f t="shared" si="30"/>
        <v/>
      </c>
      <c r="T220" s="91" t="str">
        <f t="shared" si="31"/>
        <v/>
      </c>
      <c r="U220" s="113" t="str">
        <f t="shared" si="34"/>
        <v/>
      </c>
      <c r="V220" s="114" t="str">
        <f t="shared" si="34"/>
        <v/>
      </c>
      <c r="W220" s="106" t="b">
        <f t="shared" si="32"/>
        <v>0</v>
      </c>
      <c r="X220" s="103" t="b">
        <f t="shared" si="33"/>
        <v>0</v>
      </c>
      <c r="Y220" s="224">
        <f t="shared" si="35"/>
        <v>1</v>
      </c>
      <c r="Z220" s="112">
        <f>IF(AND(B220&lt;&gt;"",I220&gt;=an_initial-3),VLOOKUP(Y220,Coef!$E$2:$F$17,2,FALSE),IF(AB220=TRUE,0,Z219))</f>
        <v>0</v>
      </c>
      <c r="AA220" s="665">
        <f>IF(B220&lt;&gt;"",VLOOKUP(Y220,Coef!$E$2:$F$17,2,FALSE),AA219)</f>
        <v>0</v>
      </c>
      <c r="AB220" s="668" t="b">
        <f t="shared" si="36"/>
        <v>0</v>
      </c>
    </row>
    <row r="221" spans="1:28" ht="16.5" thickBot="1" x14ac:dyDescent="0.3">
      <c r="A221" s="223"/>
      <c r="B221" s="764"/>
      <c r="C221" s="739"/>
      <c r="D221" s="692"/>
      <c r="E221" s="689"/>
      <c r="F221" s="730"/>
      <c r="G221" s="752"/>
      <c r="H221" s="724"/>
      <c r="I221" s="696"/>
      <c r="J221" s="708"/>
      <c r="K221" s="733"/>
      <c r="L221" s="743"/>
      <c r="M221" s="733"/>
      <c r="N221" s="743"/>
      <c r="O221" s="704"/>
      <c r="P221" s="715"/>
      <c r="Q221" s="623" t="str">
        <f t="shared" si="28"/>
        <v/>
      </c>
      <c r="R221" s="624" t="str">
        <f t="shared" si="29"/>
        <v/>
      </c>
      <c r="S221" s="621" t="str">
        <f t="shared" si="30"/>
        <v/>
      </c>
      <c r="T221" s="91" t="str">
        <f t="shared" si="31"/>
        <v/>
      </c>
      <c r="U221" s="113" t="str">
        <f t="shared" si="34"/>
        <v/>
      </c>
      <c r="V221" s="114" t="str">
        <f t="shared" si="34"/>
        <v/>
      </c>
      <c r="W221" s="106" t="b">
        <f t="shared" si="32"/>
        <v>0</v>
      </c>
      <c r="X221" s="103" t="b">
        <f t="shared" si="33"/>
        <v>0</v>
      </c>
      <c r="Y221" s="224">
        <f t="shared" si="35"/>
        <v>1</v>
      </c>
      <c r="Z221" s="112">
        <f>IF(AND(B221&lt;&gt;"",I221&gt;=an_initial-3),VLOOKUP(Y221,Coef!$E$2:$F$17,2,FALSE),IF(AB221=TRUE,0,Z220))</f>
        <v>0</v>
      </c>
      <c r="AA221" s="665">
        <f>IF(B221&lt;&gt;"",VLOOKUP(Y221,Coef!$E$2:$F$17,2,FALSE),AA220)</f>
        <v>0</v>
      </c>
      <c r="AB221" s="668" t="b">
        <f t="shared" si="36"/>
        <v>0</v>
      </c>
    </row>
    <row r="222" spans="1:28" ht="16.5" thickBot="1" x14ac:dyDescent="0.3">
      <c r="A222" s="223"/>
      <c r="B222" s="764"/>
      <c r="C222" s="739"/>
      <c r="D222" s="692"/>
      <c r="E222" s="689"/>
      <c r="F222" s="730"/>
      <c r="G222" s="752"/>
      <c r="H222" s="724"/>
      <c r="I222" s="696"/>
      <c r="J222" s="708"/>
      <c r="K222" s="733"/>
      <c r="L222" s="743"/>
      <c r="M222" s="733"/>
      <c r="N222" s="743"/>
      <c r="O222" s="704"/>
      <c r="P222" s="715"/>
      <c r="Q222" s="623" t="str">
        <f t="shared" si="28"/>
        <v/>
      </c>
      <c r="R222" s="624" t="str">
        <f t="shared" si="29"/>
        <v/>
      </c>
      <c r="S222" s="621" t="str">
        <f t="shared" si="30"/>
        <v/>
      </c>
      <c r="T222" s="91" t="str">
        <f t="shared" si="31"/>
        <v/>
      </c>
      <c r="U222" s="113" t="str">
        <f t="shared" si="34"/>
        <v/>
      </c>
      <c r="V222" s="114" t="str">
        <f t="shared" si="34"/>
        <v/>
      </c>
      <c r="W222" s="106" t="b">
        <f t="shared" si="32"/>
        <v>0</v>
      </c>
      <c r="X222" s="103" t="b">
        <f t="shared" si="33"/>
        <v>0</v>
      </c>
      <c r="Y222" s="224">
        <f t="shared" si="35"/>
        <v>1</v>
      </c>
      <c r="Z222" s="112">
        <f>IF(AND(B222&lt;&gt;"",I222&gt;=an_initial-3),VLOOKUP(Y222,Coef!$E$2:$F$17,2,FALSE),IF(AB222=TRUE,0,Z221))</f>
        <v>0</v>
      </c>
      <c r="AA222" s="665">
        <f>IF(B222&lt;&gt;"",VLOOKUP(Y222,Coef!$E$2:$F$17,2,FALSE),AA221)</f>
        <v>0</v>
      </c>
      <c r="AB222" s="668" t="b">
        <f t="shared" si="36"/>
        <v>0</v>
      </c>
    </row>
    <row r="223" spans="1:28" ht="16.5" thickBot="1" x14ac:dyDescent="0.3">
      <c r="A223" s="223"/>
      <c r="B223" s="764"/>
      <c r="C223" s="739"/>
      <c r="D223" s="692"/>
      <c r="E223" s="689"/>
      <c r="F223" s="730"/>
      <c r="G223" s="752"/>
      <c r="H223" s="724"/>
      <c r="I223" s="696"/>
      <c r="J223" s="708"/>
      <c r="K223" s="733"/>
      <c r="L223" s="743"/>
      <c r="M223" s="733"/>
      <c r="N223" s="743"/>
      <c r="O223" s="704"/>
      <c r="P223" s="715"/>
      <c r="Q223" s="623" t="str">
        <f t="shared" si="28"/>
        <v/>
      </c>
      <c r="R223" s="624" t="str">
        <f t="shared" si="29"/>
        <v/>
      </c>
      <c r="S223" s="621" t="str">
        <f t="shared" si="30"/>
        <v/>
      </c>
      <c r="T223" s="91" t="str">
        <f t="shared" si="31"/>
        <v/>
      </c>
      <c r="U223" s="113" t="str">
        <f t="shared" si="34"/>
        <v/>
      </c>
      <c r="V223" s="114" t="str">
        <f t="shared" si="34"/>
        <v/>
      </c>
      <c r="W223" s="106" t="b">
        <f t="shared" si="32"/>
        <v>0</v>
      </c>
      <c r="X223" s="103" t="b">
        <f t="shared" si="33"/>
        <v>0</v>
      </c>
      <c r="Y223" s="224">
        <f t="shared" si="35"/>
        <v>1</v>
      </c>
      <c r="Z223" s="112">
        <f>IF(AND(B223&lt;&gt;"",I223&gt;=an_initial-3),VLOOKUP(Y223,Coef!$E$2:$F$17,2,FALSE),IF(AB223=TRUE,0,Z222))</f>
        <v>0</v>
      </c>
      <c r="AA223" s="665">
        <f>IF(B223&lt;&gt;"",VLOOKUP(Y223,Coef!$E$2:$F$17,2,FALSE),AA222)</f>
        <v>0</v>
      </c>
      <c r="AB223" s="668" t="b">
        <f t="shared" si="36"/>
        <v>0</v>
      </c>
    </row>
    <row r="224" spans="1:28" ht="16.5" thickBot="1" x14ac:dyDescent="0.3">
      <c r="A224" s="223"/>
      <c r="B224" s="764"/>
      <c r="C224" s="739"/>
      <c r="D224" s="692"/>
      <c r="E224" s="689"/>
      <c r="F224" s="730"/>
      <c r="G224" s="752"/>
      <c r="H224" s="724"/>
      <c r="I224" s="696"/>
      <c r="J224" s="708"/>
      <c r="K224" s="733"/>
      <c r="L224" s="743"/>
      <c r="M224" s="733"/>
      <c r="N224" s="743"/>
      <c r="O224" s="704"/>
      <c r="P224" s="715"/>
      <c r="Q224" s="623" t="str">
        <f t="shared" si="28"/>
        <v/>
      </c>
      <c r="R224" s="624" t="str">
        <f t="shared" si="29"/>
        <v/>
      </c>
      <c r="S224" s="621" t="str">
        <f t="shared" si="30"/>
        <v/>
      </c>
      <c r="T224" s="91" t="str">
        <f t="shared" si="31"/>
        <v/>
      </c>
      <c r="U224" s="113" t="str">
        <f t="shared" si="34"/>
        <v/>
      </c>
      <c r="V224" s="114" t="str">
        <f t="shared" si="34"/>
        <v/>
      </c>
      <c r="W224" s="106" t="b">
        <f t="shared" si="32"/>
        <v>0</v>
      </c>
      <c r="X224" s="103" t="b">
        <f t="shared" si="33"/>
        <v>0</v>
      </c>
      <c r="Y224" s="224">
        <f t="shared" si="35"/>
        <v>1</v>
      </c>
      <c r="Z224" s="112">
        <f>IF(AND(B224&lt;&gt;"",I224&gt;=an_initial-3),VLOOKUP(Y224,Coef!$E$2:$F$17,2,FALSE),IF(AB224=TRUE,0,Z223))</f>
        <v>0</v>
      </c>
      <c r="AA224" s="665">
        <f>IF(B224&lt;&gt;"",VLOOKUP(Y224,Coef!$E$2:$F$17,2,FALSE),AA223)</f>
        <v>0</v>
      </c>
      <c r="AB224" s="668" t="b">
        <f t="shared" si="36"/>
        <v>0</v>
      </c>
    </row>
    <row r="225" spans="1:28" ht="16.5" thickBot="1" x14ac:dyDescent="0.3">
      <c r="A225" s="223"/>
      <c r="B225" s="764"/>
      <c r="C225" s="739"/>
      <c r="D225" s="692"/>
      <c r="E225" s="689"/>
      <c r="F225" s="730"/>
      <c r="G225" s="752"/>
      <c r="H225" s="724"/>
      <c r="I225" s="696"/>
      <c r="J225" s="708"/>
      <c r="K225" s="733"/>
      <c r="L225" s="743"/>
      <c r="M225" s="733"/>
      <c r="N225" s="743"/>
      <c r="O225" s="704"/>
      <c r="P225" s="715"/>
      <c r="Q225" s="623" t="str">
        <f t="shared" si="28"/>
        <v/>
      </c>
      <c r="R225" s="624" t="str">
        <f t="shared" si="29"/>
        <v/>
      </c>
      <c r="S225" s="621" t="str">
        <f t="shared" si="30"/>
        <v/>
      </c>
      <c r="T225" s="91" t="str">
        <f t="shared" si="31"/>
        <v/>
      </c>
      <c r="U225" s="113" t="str">
        <f t="shared" si="34"/>
        <v/>
      </c>
      <c r="V225" s="114" t="str">
        <f t="shared" si="34"/>
        <v/>
      </c>
      <c r="W225" s="106" t="b">
        <f t="shared" si="32"/>
        <v>0</v>
      </c>
      <c r="X225" s="103" t="b">
        <f t="shared" si="33"/>
        <v>0</v>
      </c>
      <c r="Y225" s="224">
        <f t="shared" si="35"/>
        <v>1</v>
      </c>
      <c r="Z225" s="112">
        <f>IF(AND(B225&lt;&gt;"",I225&gt;=an_initial-3),VLOOKUP(Y225,Coef!$E$2:$F$17,2,FALSE),IF(AB225=TRUE,0,Z224))</f>
        <v>0</v>
      </c>
      <c r="AA225" s="665">
        <f>IF(B225&lt;&gt;"",VLOOKUP(Y225,Coef!$E$2:$F$17,2,FALSE),AA224)</f>
        <v>0</v>
      </c>
      <c r="AB225" s="668" t="b">
        <f t="shared" si="36"/>
        <v>0</v>
      </c>
    </row>
    <row r="226" spans="1:28" ht="16.5" thickBot="1" x14ac:dyDescent="0.3">
      <c r="A226" s="223"/>
      <c r="B226" s="764"/>
      <c r="C226" s="739"/>
      <c r="D226" s="692"/>
      <c r="E226" s="689"/>
      <c r="F226" s="730"/>
      <c r="G226" s="752"/>
      <c r="H226" s="724"/>
      <c r="I226" s="696"/>
      <c r="J226" s="708"/>
      <c r="K226" s="733"/>
      <c r="L226" s="743"/>
      <c r="M226" s="733"/>
      <c r="N226" s="743"/>
      <c r="O226" s="704"/>
      <c r="P226" s="715"/>
      <c r="Q226" s="623" t="str">
        <f t="shared" si="28"/>
        <v/>
      </c>
      <c r="R226" s="624" t="str">
        <f t="shared" si="29"/>
        <v/>
      </c>
      <c r="S226" s="621" t="str">
        <f t="shared" si="30"/>
        <v/>
      </c>
      <c r="T226" s="91" t="str">
        <f t="shared" si="31"/>
        <v/>
      </c>
      <c r="U226" s="113" t="str">
        <f t="shared" si="34"/>
        <v/>
      </c>
      <c r="V226" s="114" t="str">
        <f t="shared" si="34"/>
        <v/>
      </c>
      <c r="W226" s="106" t="b">
        <f t="shared" si="32"/>
        <v>0</v>
      </c>
      <c r="X226" s="103" t="b">
        <f t="shared" si="33"/>
        <v>0</v>
      </c>
      <c r="Y226" s="224">
        <f t="shared" si="35"/>
        <v>1</v>
      </c>
      <c r="Z226" s="112">
        <f>IF(AND(B226&lt;&gt;"",I226&gt;=an_initial-3),VLOOKUP(Y226,Coef!$E$2:$F$17,2,FALSE),IF(AB226=TRUE,0,Z225))</f>
        <v>0</v>
      </c>
      <c r="AA226" s="665">
        <f>IF(B226&lt;&gt;"",VLOOKUP(Y226,Coef!$E$2:$F$17,2,FALSE),AA225)</f>
        <v>0</v>
      </c>
      <c r="AB226" s="668" t="b">
        <f t="shared" si="36"/>
        <v>0</v>
      </c>
    </row>
    <row r="227" spans="1:28" ht="16.5" thickBot="1" x14ac:dyDescent="0.3">
      <c r="A227" s="223"/>
      <c r="B227" s="764"/>
      <c r="C227" s="739"/>
      <c r="D227" s="692"/>
      <c r="E227" s="689"/>
      <c r="F227" s="730"/>
      <c r="G227" s="752"/>
      <c r="H227" s="724"/>
      <c r="I227" s="696"/>
      <c r="J227" s="708"/>
      <c r="K227" s="733"/>
      <c r="L227" s="743"/>
      <c r="M227" s="733"/>
      <c r="N227" s="743"/>
      <c r="O227" s="704"/>
      <c r="P227" s="715"/>
      <c r="Q227" s="623" t="str">
        <f t="shared" si="28"/>
        <v/>
      </c>
      <c r="R227" s="624" t="str">
        <f t="shared" si="29"/>
        <v/>
      </c>
      <c r="S227" s="621" t="str">
        <f t="shared" si="30"/>
        <v/>
      </c>
      <c r="T227" s="91" t="str">
        <f t="shared" si="31"/>
        <v/>
      </c>
      <c r="U227" s="113" t="str">
        <f t="shared" si="34"/>
        <v/>
      </c>
      <c r="V227" s="114" t="str">
        <f t="shared" si="34"/>
        <v/>
      </c>
      <c r="W227" s="106" t="b">
        <f t="shared" si="32"/>
        <v>0</v>
      </c>
      <c r="X227" s="103" t="b">
        <f t="shared" si="33"/>
        <v>0</v>
      </c>
      <c r="Y227" s="224">
        <f t="shared" si="35"/>
        <v>1</v>
      </c>
      <c r="Z227" s="112">
        <f>IF(AND(B227&lt;&gt;"",I227&gt;=an_initial-3),VLOOKUP(Y227,Coef!$E$2:$F$17,2,FALSE),IF(AB227=TRUE,0,Z226))</f>
        <v>0</v>
      </c>
      <c r="AA227" s="665">
        <f>IF(B227&lt;&gt;"",VLOOKUP(Y227,Coef!$E$2:$F$17,2,FALSE),AA226)</f>
        <v>0</v>
      </c>
      <c r="AB227" s="668" t="b">
        <f t="shared" si="36"/>
        <v>0</v>
      </c>
    </row>
    <row r="228" spans="1:28" ht="16.5" thickBot="1" x14ac:dyDescent="0.3">
      <c r="A228" s="223"/>
      <c r="B228" s="764"/>
      <c r="C228" s="739"/>
      <c r="D228" s="692"/>
      <c r="E228" s="689"/>
      <c r="F228" s="730"/>
      <c r="G228" s="752"/>
      <c r="H228" s="724"/>
      <c r="I228" s="696"/>
      <c r="J228" s="708"/>
      <c r="K228" s="733"/>
      <c r="L228" s="743"/>
      <c r="M228" s="733"/>
      <c r="N228" s="743"/>
      <c r="O228" s="704"/>
      <c r="P228" s="715"/>
      <c r="Q228" s="623" t="str">
        <f t="shared" si="28"/>
        <v/>
      </c>
      <c r="R228" s="624" t="str">
        <f t="shared" si="29"/>
        <v/>
      </c>
      <c r="S228" s="621" t="str">
        <f t="shared" si="30"/>
        <v/>
      </c>
      <c r="T228" s="91" t="str">
        <f t="shared" si="31"/>
        <v/>
      </c>
      <c r="U228" s="113" t="str">
        <f t="shared" si="34"/>
        <v/>
      </c>
      <c r="V228" s="114" t="str">
        <f t="shared" si="34"/>
        <v/>
      </c>
      <c r="W228" s="106" t="b">
        <f t="shared" si="32"/>
        <v>0</v>
      </c>
      <c r="X228" s="103" t="b">
        <f t="shared" si="33"/>
        <v>0</v>
      </c>
      <c r="Y228" s="224">
        <f t="shared" si="35"/>
        <v>1</v>
      </c>
      <c r="Z228" s="112">
        <f>IF(AND(B228&lt;&gt;"",I228&gt;=an_initial-3),VLOOKUP(Y228,Coef!$E$2:$F$17,2,FALSE),IF(AB228=TRUE,0,Z227))</f>
        <v>0</v>
      </c>
      <c r="AA228" s="665">
        <f>IF(B228&lt;&gt;"",VLOOKUP(Y228,Coef!$E$2:$F$17,2,FALSE),AA227)</f>
        <v>0</v>
      </c>
      <c r="AB228" s="668" t="b">
        <f t="shared" si="36"/>
        <v>0</v>
      </c>
    </row>
    <row r="229" spans="1:28" ht="16.5" thickBot="1" x14ac:dyDescent="0.3">
      <c r="A229" s="223"/>
      <c r="B229" s="764"/>
      <c r="C229" s="739"/>
      <c r="D229" s="692"/>
      <c r="E229" s="689"/>
      <c r="F229" s="730"/>
      <c r="G229" s="752"/>
      <c r="H229" s="724"/>
      <c r="I229" s="696"/>
      <c r="J229" s="708"/>
      <c r="K229" s="733"/>
      <c r="L229" s="743"/>
      <c r="M229" s="733"/>
      <c r="N229" s="743"/>
      <c r="O229" s="704"/>
      <c r="P229" s="715"/>
      <c r="Q229" s="623" t="str">
        <f t="shared" si="28"/>
        <v/>
      </c>
      <c r="R229" s="624" t="str">
        <f t="shared" si="29"/>
        <v/>
      </c>
      <c r="S229" s="621" t="str">
        <f t="shared" si="30"/>
        <v/>
      </c>
      <c r="T229" s="91" t="str">
        <f t="shared" si="31"/>
        <v/>
      </c>
      <c r="U229" s="113" t="str">
        <f t="shared" si="34"/>
        <v/>
      </c>
      <c r="V229" s="114" t="str">
        <f t="shared" si="34"/>
        <v/>
      </c>
      <c r="W229" s="106" t="b">
        <f t="shared" si="32"/>
        <v>0</v>
      </c>
      <c r="X229" s="103" t="b">
        <f t="shared" si="33"/>
        <v>0</v>
      </c>
      <c r="Y229" s="224">
        <f t="shared" si="35"/>
        <v>1</v>
      </c>
      <c r="Z229" s="112">
        <f>IF(AND(B229&lt;&gt;"",I229&gt;=an_initial-3),VLOOKUP(Y229,Coef!$E$2:$F$17,2,FALSE),IF(AB229=TRUE,0,Z228))</f>
        <v>0</v>
      </c>
      <c r="AA229" s="665">
        <f>IF(B229&lt;&gt;"",VLOOKUP(Y229,Coef!$E$2:$F$17,2,FALSE),AA228)</f>
        <v>0</v>
      </c>
      <c r="AB229" s="668" t="b">
        <f t="shared" si="36"/>
        <v>0</v>
      </c>
    </row>
    <row r="230" spans="1:28" ht="16.5" thickBot="1" x14ac:dyDescent="0.3">
      <c r="A230" s="223"/>
      <c r="B230" s="764"/>
      <c r="C230" s="739"/>
      <c r="D230" s="692"/>
      <c r="E230" s="689"/>
      <c r="F230" s="730"/>
      <c r="G230" s="752"/>
      <c r="H230" s="724"/>
      <c r="I230" s="696"/>
      <c r="J230" s="708"/>
      <c r="K230" s="733"/>
      <c r="L230" s="743"/>
      <c r="M230" s="733"/>
      <c r="N230" s="743"/>
      <c r="O230" s="704"/>
      <c r="P230" s="715"/>
      <c r="Q230" s="623" t="str">
        <f t="shared" si="28"/>
        <v/>
      </c>
      <c r="R230" s="624" t="str">
        <f t="shared" si="29"/>
        <v/>
      </c>
      <c r="S230" s="621" t="str">
        <f t="shared" si="30"/>
        <v/>
      </c>
      <c r="T230" s="91" t="str">
        <f t="shared" si="31"/>
        <v/>
      </c>
      <c r="U230" s="113" t="str">
        <f t="shared" si="34"/>
        <v/>
      </c>
      <c r="V230" s="114" t="str">
        <f t="shared" si="34"/>
        <v/>
      </c>
      <c r="W230" s="106" t="b">
        <f t="shared" si="32"/>
        <v>0</v>
      </c>
      <c r="X230" s="103" t="b">
        <f t="shared" si="33"/>
        <v>0</v>
      </c>
      <c r="Y230" s="224">
        <f t="shared" si="35"/>
        <v>1</v>
      </c>
      <c r="Z230" s="112">
        <f>IF(AND(B230&lt;&gt;"",I230&gt;=an_initial-3),VLOOKUP(Y230,Coef!$E$2:$F$17,2,FALSE),IF(AB230=TRUE,0,Z229))</f>
        <v>0</v>
      </c>
      <c r="AA230" s="665">
        <f>IF(B230&lt;&gt;"",VLOOKUP(Y230,Coef!$E$2:$F$17,2,FALSE),AA229)</f>
        <v>0</v>
      </c>
      <c r="AB230" s="668" t="b">
        <f t="shared" si="36"/>
        <v>0</v>
      </c>
    </row>
    <row r="231" spans="1:28" ht="16.5" thickBot="1" x14ac:dyDescent="0.3">
      <c r="A231" s="223"/>
      <c r="B231" s="764"/>
      <c r="C231" s="739"/>
      <c r="D231" s="692"/>
      <c r="E231" s="689"/>
      <c r="F231" s="730"/>
      <c r="G231" s="752"/>
      <c r="H231" s="724"/>
      <c r="I231" s="696"/>
      <c r="J231" s="708"/>
      <c r="K231" s="733"/>
      <c r="L231" s="743"/>
      <c r="M231" s="733"/>
      <c r="N231" s="743"/>
      <c r="O231" s="704"/>
      <c r="P231" s="715"/>
      <c r="Q231" s="623" t="str">
        <f t="shared" si="28"/>
        <v/>
      </c>
      <c r="R231" s="624" t="str">
        <f t="shared" si="29"/>
        <v/>
      </c>
      <c r="S231" s="621" t="str">
        <f t="shared" si="30"/>
        <v/>
      </c>
      <c r="T231" s="91" t="str">
        <f t="shared" si="31"/>
        <v/>
      </c>
      <c r="U231" s="113" t="str">
        <f t="shared" si="34"/>
        <v/>
      </c>
      <c r="V231" s="114" t="str">
        <f t="shared" si="34"/>
        <v/>
      </c>
      <c r="W231" s="106" t="b">
        <f t="shared" si="32"/>
        <v>0</v>
      </c>
      <c r="X231" s="103" t="b">
        <f t="shared" si="33"/>
        <v>0</v>
      </c>
      <c r="Y231" s="224">
        <f t="shared" si="35"/>
        <v>1</v>
      </c>
      <c r="Z231" s="112">
        <f>IF(AND(B231&lt;&gt;"",I231&gt;=an_initial-3),VLOOKUP(Y231,Coef!$E$2:$F$17,2,FALSE),IF(AB231=TRUE,0,Z230))</f>
        <v>0</v>
      </c>
      <c r="AA231" s="665">
        <f>IF(B231&lt;&gt;"",VLOOKUP(Y231,Coef!$E$2:$F$17,2,FALSE),AA230)</f>
        <v>0</v>
      </c>
      <c r="AB231" s="668" t="b">
        <f t="shared" si="36"/>
        <v>0</v>
      </c>
    </row>
    <row r="232" spans="1:28" ht="16.5" thickBot="1" x14ac:dyDescent="0.3">
      <c r="A232" s="223"/>
      <c r="B232" s="764"/>
      <c r="C232" s="739"/>
      <c r="D232" s="692"/>
      <c r="E232" s="689"/>
      <c r="F232" s="730"/>
      <c r="G232" s="752"/>
      <c r="H232" s="724"/>
      <c r="I232" s="696"/>
      <c r="J232" s="708"/>
      <c r="K232" s="733"/>
      <c r="L232" s="743"/>
      <c r="M232" s="733"/>
      <c r="N232" s="743"/>
      <c r="O232" s="704"/>
      <c r="P232" s="715"/>
      <c r="Q232" s="623" t="str">
        <f t="shared" si="28"/>
        <v/>
      </c>
      <c r="R232" s="624" t="str">
        <f t="shared" si="29"/>
        <v/>
      </c>
      <c r="S232" s="621" t="str">
        <f t="shared" si="30"/>
        <v/>
      </c>
      <c r="T232" s="91" t="str">
        <f t="shared" si="31"/>
        <v/>
      </c>
      <c r="U232" s="113" t="str">
        <f t="shared" si="34"/>
        <v/>
      </c>
      <c r="V232" s="114" t="str">
        <f t="shared" si="34"/>
        <v/>
      </c>
      <c r="W232" s="106" t="b">
        <f t="shared" si="32"/>
        <v>0</v>
      </c>
      <c r="X232" s="103" t="b">
        <f t="shared" si="33"/>
        <v>0</v>
      </c>
      <c r="Y232" s="224">
        <f t="shared" si="35"/>
        <v>1</v>
      </c>
      <c r="Z232" s="112">
        <f>IF(AND(B232&lt;&gt;"",I232&gt;=an_initial-3),VLOOKUP(Y232,Coef!$E$2:$F$17,2,FALSE),IF(AB232=TRUE,0,Z231))</f>
        <v>0</v>
      </c>
      <c r="AA232" s="665">
        <f>IF(B232&lt;&gt;"",VLOOKUP(Y232,Coef!$E$2:$F$17,2,FALSE),AA231)</f>
        <v>0</v>
      </c>
      <c r="AB232" s="668" t="b">
        <f t="shared" si="36"/>
        <v>0</v>
      </c>
    </row>
    <row r="233" spans="1:28" ht="16.5" thickBot="1" x14ac:dyDescent="0.3">
      <c r="A233" s="223"/>
      <c r="B233" s="764"/>
      <c r="C233" s="739"/>
      <c r="D233" s="692"/>
      <c r="E233" s="689"/>
      <c r="F233" s="730"/>
      <c r="G233" s="752"/>
      <c r="H233" s="724"/>
      <c r="I233" s="696"/>
      <c r="J233" s="708"/>
      <c r="K233" s="733"/>
      <c r="L233" s="743"/>
      <c r="M233" s="733"/>
      <c r="N233" s="743"/>
      <c r="O233" s="704"/>
      <c r="P233" s="715"/>
      <c r="Q233" s="623" t="str">
        <f t="shared" si="28"/>
        <v/>
      </c>
      <c r="R233" s="624" t="str">
        <f t="shared" si="29"/>
        <v/>
      </c>
      <c r="S233" s="621" t="str">
        <f t="shared" si="30"/>
        <v/>
      </c>
      <c r="T233" s="91" t="str">
        <f t="shared" si="31"/>
        <v/>
      </c>
      <c r="U233" s="113" t="str">
        <f t="shared" si="34"/>
        <v/>
      </c>
      <c r="V233" s="114" t="str">
        <f t="shared" si="34"/>
        <v/>
      </c>
      <c r="W233" s="106" t="b">
        <f t="shared" si="32"/>
        <v>0</v>
      </c>
      <c r="X233" s="103" t="b">
        <f t="shared" si="33"/>
        <v>0</v>
      </c>
      <c r="Y233" s="224">
        <f t="shared" si="35"/>
        <v>1</v>
      </c>
      <c r="Z233" s="112">
        <f>IF(AND(B233&lt;&gt;"",I233&gt;=an_initial-3),VLOOKUP(Y233,Coef!$E$2:$F$17,2,FALSE),IF(AB233=TRUE,0,Z232))</f>
        <v>0</v>
      </c>
      <c r="AA233" s="665">
        <f>IF(B233&lt;&gt;"",VLOOKUP(Y233,Coef!$E$2:$F$17,2,FALSE),AA232)</f>
        <v>0</v>
      </c>
      <c r="AB233" s="668" t="b">
        <f t="shared" si="36"/>
        <v>0</v>
      </c>
    </row>
    <row r="234" spans="1:28" ht="16.5" thickBot="1" x14ac:dyDescent="0.3">
      <c r="A234" s="223"/>
      <c r="B234" s="764"/>
      <c r="C234" s="739"/>
      <c r="D234" s="692"/>
      <c r="E234" s="689"/>
      <c r="F234" s="730"/>
      <c r="G234" s="752"/>
      <c r="H234" s="724"/>
      <c r="I234" s="696"/>
      <c r="J234" s="708"/>
      <c r="K234" s="733"/>
      <c r="L234" s="743"/>
      <c r="M234" s="733"/>
      <c r="N234" s="743"/>
      <c r="O234" s="704"/>
      <c r="P234" s="715"/>
      <c r="Q234" s="623" t="str">
        <f t="shared" si="28"/>
        <v/>
      </c>
      <c r="R234" s="624" t="str">
        <f t="shared" si="29"/>
        <v/>
      </c>
      <c r="S234" s="621" t="str">
        <f t="shared" si="30"/>
        <v/>
      </c>
      <c r="T234" s="91" t="str">
        <f t="shared" si="31"/>
        <v/>
      </c>
      <c r="U234" s="113" t="str">
        <f t="shared" si="34"/>
        <v/>
      </c>
      <c r="V234" s="114" t="str">
        <f t="shared" si="34"/>
        <v/>
      </c>
      <c r="W234" s="106" t="b">
        <f t="shared" si="32"/>
        <v>0</v>
      </c>
      <c r="X234" s="103" t="b">
        <f t="shared" si="33"/>
        <v>0</v>
      </c>
      <c r="Y234" s="224">
        <f t="shared" si="35"/>
        <v>1</v>
      </c>
      <c r="Z234" s="112">
        <f>IF(AND(B234&lt;&gt;"",I234&gt;=an_initial-3),VLOOKUP(Y234,Coef!$E$2:$F$17,2,FALSE),IF(AB234=TRUE,0,Z233))</f>
        <v>0</v>
      </c>
      <c r="AA234" s="665">
        <f>IF(B234&lt;&gt;"",VLOOKUP(Y234,Coef!$E$2:$F$17,2,FALSE),AA233)</f>
        <v>0</v>
      </c>
      <c r="AB234" s="668" t="b">
        <f t="shared" si="36"/>
        <v>0</v>
      </c>
    </row>
    <row r="235" spans="1:28" ht="16.5" thickBot="1" x14ac:dyDescent="0.3">
      <c r="A235" s="223"/>
      <c r="B235" s="764"/>
      <c r="C235" s="739"/>
      <c r="D235" s="692"/>
      <c r="E235" s="689"/>
      <c r="F235" s="730"/>
      <c r="G235" s="752"/>
      <c r="H235" s="724"/>
      <c r="I235" s="696"/>
      <c r="J235" s="708"/>
      <c r="K235" s="733"/>
      <c r="L235" s="743"/>
      <c r="M235" s="733"/>
      <c r="N235" s="743"/>
      <c r="O235" s="704"/>
      <c r="P235" s="715"/>
      <c r="Q235" s="623" t="str">
        <f t="shared" si="28"/>
        <v/>
      </c>
      <c r="R235" s="624" t="str">
        <f t="shared" si="29"/>
        <v/>
      </c>
      <c r="S235" s="621" t="str">
        <f t="shared" si="30"/>
        <v/>
      </c>
      <c r="T235" s="91" t="str">
        <f t="shared" si="31"/>
        <v/>
      </c>
      <c r="U235" s="113" t="str">
        <f t="shared" si="34"/>
        <v/>
      </c>
      <c r="V235" s="114" t="str">
        <f t="shared" si="34"/>
        <v/>
      </c>
      <c r="W235" s="106" t="b">
        <f t="shared" si="32"/>
        <v>0</v>
      </c>
      <c r="X235" s="103" t="b">
        <f t="shared" si="33"/>
        <v>0</v>
      </c>
      <c r="Y235" s="224">
        <f t="shared" si="35"/>
        <v>1</v>
      </c>
      <c r="Z235" s="112">
        <f>IF(AND(B235&lt;&gt;"",I235&gt;=an_initial-3),VLOOKUP(Y235,Coef!$E$2:$F$17,2,FALSE),IF(AB235=TRUE,0,Z234))</f>
        <v>0</v>
      </c>
      <c r="AA235" s="665">
        <f>IF(B235&lt;&gt;"",VLOOKUP(Y235,Coef!$E$2:$F$17,2,FALSE),AA234)</f>
        <v>0</v>
      </c>
      <c r="AB235" s="668" t="b">
        <f t="shared" si="36"/>
        <v>0</v>
      </c>
    </row>
    <row r="236" spans="1:28" ht="16.5" thickBot="1" x14ac:dyDescent="0.3">
      <c r="A236" s="223"/>
      <c r="B236" s="764"/>
      <c r="C236" s="739"/>
      <c r="D236" s="692"/>
      <c r="E236" s="689"/>
      <c r="F236" s="730"/>
      <c r="G236" s="752"/>
      <c r="H236" s="724"/>
      <c r="I236" s="696"/>
      <c r="J236" s="708"/>
      <c r="K236" s="733"/>
      <c r="L236" s="743"/>
      <c r="M236" s="733"/>
      <c r="N236" s="743"/>
      <c r="O236" s="704"/>
      <c r="P236" s="715"/>
      <c r="Q236" s="623" t="str">
        <f t="shared" si="28"/>
        <v/>
      </c>
      <c r="R236" s="624" t="str">
        <f t="shared" si="29"/>
        <v/>
      </c>
      <c r="S236" s="621" t="str">
        <f t="shared" si="30"/>
        <v/>
      </c>
      <c r="T236" s="91" t="str">
        <f t="shared" si="31"/>
        <v/>
      </c>
      <c r="U236" s="113" t="str">
        <f t="shared" si="34"/>
        <v/>
      </c>
      <c r="V236" s="114" t="str">
        <f t="shared" si="34"/>
        <v/>
      </c>
      <c r="W236" s="106" t="b">
        <f t="shared" si="32"/>
        <v>0</v>
      </c>
      <c r="X236" s="103" t="b">
        <f t="shared" si="33"/>
        <v>0</v>
      </c>
      <c r="Y236" s="224">
        <f t="shared" si="35"/>
        <v>1</v>
      </c>
      <c r="Z236" s="112">
        <f>IF(AND(B236&lt;&gt;"",I236&gt;=an_initial-3),VLOOKUP(Y236,Coef!$E$2:$F$17,2,FALSE),IF(AB236=TRUE,0,Z235))</f>
        <v>0</v>
      </c>
      <c r="AA236" s="665">
        <f>IF(B236&lt;&gt;"",VLOOKUP(Y236,Coef!$E$2:$F$17,2,FALSE),AA235)</f>
        <v>0</v>
      </c>
      <c r="AB236" s="668" t="b">
        <f t="shared" si="36"/>
        <v>0</v>
      </c>
    </row>
    <row r="237" spans="1:28" ht="16.5" thickBot="1" x14ac:dyDescent="0.3">
      <c r="A237" s="223"/>
      <c r="B237" s="764"/>
      <c r="C237" s="739"/>
      <c r="D237" s="692"/>
      <c r="E237" s="689"/>
      <c r="F237" s="730"/>
      <c r="G237" s="752"/>
      <c r="H237" s="724"/>
      <c r="I237" s="696"/>
      <c r="J237" s="708"/>
      <c r="K237" s="733"/>
      <c r="L237" s="743"/>
      <c r="M237" s="733"/>
      <c r="N237" s="743"/>
      <c r="O237" s="704"/>
      <c r="P237" s="715"/>
      <c r="Q237" s="623" t="str">
        <f t="shared" si="28"/>
        <v/>
      </c>
      <c r="R237" s="624" t="str">
        <f t="shared" si="29"/>
        <v/>
      </c>
      <c r="S237" s="621" t="str">
        <f t="shared" si="30"/>
        <v/>
      </c>
      <c r="T237" s="91" t="str">
        <f t="shared" si="31"/>
        <v/>
      </c>
      <c r="U237" s="113" t="str">
        <f t="shared" si="34"/>
        <v/>
      </c>
      <c r="V237" s="114" t="str">
        <f t="shared" si="34"/>
        <v/>
      </c>
      <c r="W237" s="106" t="b">
        <f t="shared" si="32"/>
        <v>0</v>
      </c>
      <c r="X237" s="103" t="b">
        <f t="shared" si="33"/>
        <v>0</v>
      </c>
      <c r="Y237" s="224">
        <f t="shared" si="35"/>
        <v>1</v>
      </c>
      <c r="Z237" s="112">
        <f>IF(AND(B237&lt;&gt;"",I237&gt;=an_initial-3),VLOOKUP(Y237,Coef!$E$2:$F$17,2,FALSE),IF(AB237=TRUE,0,Z236))</f>
        <v>0</v>
      </c>
      <c r="AA237" s="665">
        <f>IF(B237&lt;&gt;"",VLOOKUP(Y237,Coef!$E$2:$F$17,2,FALSE),AA236)</f>
        <v>0</v>
      </c>
      <c r="AB237" s="668" t="b">
        <f t="shared" si="36"/>
        <v>0</v>
      </c>
    </row>
    <row r="238" spans="1:28" ht="16.5" thickBot="1" x14ac:dyDescent="0.3">
      <c r="A238" s="223"/>
      <c r="B238" s="764"/>
      <c r="C238" s="739"/>
      <c r="D238" s="692"/>
      <c r="E238" s="689"/>
      <c r="F238" s="730"/>
      <c r="G238" s="752"/>
      <c r="H238" s="724"/>
      <c r="I238" s="696"/>
      <c r="J238" s="708"/>
      <c r="K238" s="733"/>
      <c r="L238" s="743"/>
      <c r="M238" s="733"/>
      <c r="N238" s="743"/>
      <c r="O238" s="704"/>
      <c r="P238" s="715"/>
      <c r="Q238" s="623" t="str">
        <f t="shared" si="28"/>
        <v/>
      </c>
      <c r="R238" s="624" t="str">
        <f t="shared" si="29"/>
        <v/>
      </c>
      <c r="S238" s="621" t="str">
        <f t="shared" si="30"/>
        <v/>
      </c>
      <c r="T238" s="91" t="str">
        <f t="shared" si="31"/>
        <v/>
      </c>
      <c r="U238" s="113" t="str">
        <f t="shared" si="34"/>
        <v/>
      </c>
      <c r="V238" s="114" t="str">
        <f t="shared" si="34"/>
        <v/>
      </c>
      <c r="W238" s="106" t="b">
        <f t="shared" si="32"/>
        <v>0</v>
      </c>
      <c r="X238" s="103" t="b">
        <f t="shared" si="33"/>
        <v>0</v>
      </c>
      <c r="Y238" s="224">
        <f t="shared" si="35"/>
        <v>1</v>
      </c>
      <c r="Z238" s="112">
        <f>IF(AND(B238&lt;&gt;"",I238&gt;=an_initial-3),VLOOKUP(Y238,Coef!$E$2:$F$17,2,FALSE),IF(AB238=TRUE,0,Z237))</f>
        <v>0</v>
      </c>
      <c r="AA238" s="665">
        <f>IF(B238&lt;&gt;"",VLOOKUP(Y238,Coef!$E$2:$F$17,2,FALSE),AA237)</f>
        <v>0</v>
      </c>
      <c r="AB238" s="668" t="b">
        <f t="shared" si="36"/>
        <v>0</v>
      </c>
    </row>
    <row r="239" spans="1:28" ht="16.5" thickBot="1" x14ac:dyDescent="0.3">
      <c r="A239" s="223"/>
      <c r="B239" s="764"/>
      <c r="C239" s="739"/>
      <c r="D239" s="692"/>
      <c r="E239" s="689"/>
      <c r="F239" s="730"/>
      <c r="G239" s="752"/>
      <c r="H239" s="724"/>
      <c r="I239" s="696"/>
      <c r="J239" s="708"/>
      <c r="K239" s="733"/>
      <c r="L239" s="743"/>
      <c r="M239" s="733"/>
      <c r="N239" s="743"/>
      <c r="O239" s="704"/>
      <c r="P239" s="715"/>
      <c r="Q239" s="623" t="str">
        <f t="shared" si="28"/>
        <v/>
      </c>
      <c r="R239" s="624" t="str">
        <f t="shared" si="29"/>
        <v/>
      </c>
      <c r="S239" s="621" t="str">
        <f t="shared" si="30"/>
        <v/>
      </c>
      <c r="T239" s="91" t="str">
        <f t="shared" si="31"/>
        <v/>
      </c>
      <c r="U239" s="113" t="str">
        <f t="shared" si="34"/>
        <v/>
      </c>
      <c r="V239" s="114" t="str">
        <f t="shared" si="34"/>
        <v/>
      </c>
      <c r="W239" s="106" t="b">
        <f t="shared" si="32"/>
        <v>0</v>
      </c>
      <c r="X239" s="103" t="b">
        <f t="shared" si="33"/>
        <v>0</v>
      </c>
      <c r="Y239" s="224">
        <f t="shared" si="35"/>
        <v>1</v>
      </c>
      <c r="Z239" s="112">
        <f>IF(AND(B239&lt;&gt;"",I239&gt;=an_initial-3),VLOOKUP(Y239,Coef!$E$2:$F$17,2,FALSE),IF(AB239=TRUE,0,Z238))</f>
        <v>0</v>
      </c>
      <c r="AA239" s="665">
        <f>IF(B239&lt;&gt;"",VLOOKUP(Y239,Coef!$E$2:$F$17,2,FALSE),AA238)</f>
        <v>0</v>
      </c>
      <c r="AB239" s="668" t="b">
        <f t="shared" si="36"/>
        <v>0</v>
      </c>
    </row>
    <row r="240" spans="1:28" ht="16.5" thickBot="1" x14ac:dyDescent="0.3">
      <c r="A240" s="223"/>
      <c r="B240" s="764"/>
      <c r="C240" s="739"/>
      <c r="D240" s="692"/>
      <c r="E240" s="689"/>
      <c r="F240" s="730"/>
      <c r="G240" s="752"/>
      <c r="H240" s="724"/>
      <c r="I240" s="696"/>
      <c r="J240" s="708"/>
      <c r="K240" s="733"/>
      <c r="L240" s="743"/>
      <c r="M240" s="733"/>
      <c r="N240" s="743"/>
      <c r="O240" s="704"/>
      <c r="P240" s="715"/>
      <c r="Q240" s="623" t="str">
        <f t="shared" si="28"/>
        <v/>
      </c>
      <c r="R240" s="624" t="str">
        <f t="shared" si="29"/>
        <v/>
      </c>
      <c r="S240" s="621" t="str">
        <f t="shared" si="30"/>
        <v/>
      </c>
      <c r="T240" s="91" t="str">
        <f t="shared" si="31"/>
        <v/>
      </c>
      <c r="U240" s="113" t="str">
        <f t="shared" si="34"/>
        <v/>
      </c>
      <c r="V240" s="114" t="str">
        <f t="shared" si="34"/>
        <v/>
      </c>
      <c r="W240" s="106" t="b">
        <f t="shared" si="32"/>
        <v>0</v>
      </c>
      <c r="X240" s="103" t="b">
        <f t="shared" si="33"/>
        <v>0</v>
      </c>
      <c r="Y240" s="224">
        <f t="shared" si="35"/>
        <v>1</v>
      </c>
      <c r="Z240" s="112">
        <f>IF(AND(B240&lt;&gt;"",I240&gt;=an_initial-3),VLOOKUP(Y240,Coef!$E$2:$F$17,2,FALSE),IF(AB240=TRUE,0,Z239))</f>
        <v>0</v>
      </c>
      <c r="AA240" s="665">
        <f>IF(B240&lt;&gt;"",VLOOKUP(Y240,Coef!$E$2:$F$17,2,FALSE),AA239)</f>
        <v>0</v>
      </c>
      <c r="AB240" s="668" t="b">
        <f t="shared" si="36"/>
        <v>0</v>
      </c>
    </row>
    <row r="241" spans="1:28" ht="16.5" thickBot="1" x14ac:dyDescent="0.3">
      <c r="A241" s="223"/>
      <c r="B241" s="764"/>
      <c r="C241" s="739"/>
      <c r="D241" s="692"/>
      <c r="E241" s="689"/>
      <c r="F241" s="730"/>
      <c r="G241" s="752"/>
      <c r="H241" s="724"/>
      <c r="I241" s="696"/>
      <c r="J241" s="708"/>
      <c r="K241" s="733"/>
      <c r="L241" s="743"/>
      <c r="M241" s="733"/>
      <c r="N241" s="743"/>
      <c r="O241" s="704"/>
      <c r="P241" s="715"/>
      <c r="Q241" s="623" t="str">
        <f t="shared" si="28"/>
        <v/>
      </c>
      <c r="R241" s="624" t="str">
        <f t="shared" si="29"/>
        <v/>
      </c>
      <c r="S241" s="621" t="str">
        <f t="shared" si="30"/>
        <v/>
      </c>
      <c r="T241" s="91" t="str">
        <f t="shared" si="31"/>
        <v/>
      </c>
      <c r="U241" s="113" t="str">
        <f t="shared" si="34"/>
        <v/>
      </c>
      <c r="V241" s="114" t="str">
        <f t="shared" si="34"/>
        <v/>
      </c>
      <c r="W241" s="106" t="b">
        <f t="shared" si="32"/>
        <v>0</v>
      </c>
      <c r="X241" s="103" t="b">
        <f t="shared" si="33"/>
        <v>0</v>
      </c>
      <c r="Y241" s="224">
        <f t="shared" si="35"/>
        <v>1</v>
      </c>
      <c r="Z241" s="112">
        <f>IF(AND(B241&lt;&gt;"",I241&gt;=an_initial-3),VLOOKUP(Y241,Coef!$E$2:$F$17,2,FALSE),IF(AB241=TRUE,0,Z240))</f>
        <v>0</v>
      </c>
      <c r="AA241" s="665">
        <f>IF(B241&lt;&gt;"",VLOOKUP(Y241,Coef!$E$2:$F$17,2,FALSE),AA240)</f>
        <v>0</v>
      </c>
      <c r="AB241" s="668" t="b">
        <f t="shared" si="36"/>
        <v>0</v>
      </c>
    </row>
    <row r="242" spans="1:28" ht="16.5" thickBot="1" x14ac:dyDescent="0.3">
      <c r="A242" s="223"/>
      <c r="B242" s="764"/>
      <c r="C242" s="739"/>
      <c r="D242" s="692"/>
      <c r="E242" s="689"/>
      <c r="F242" s="730"/>
      <c r="G242" s="752"/>
      <c r="H242" s="724"/>
      <c r="I242" s="696"/>
      <c r="J242" s="708"/>
      <c r="K242" s="733"/>
      <c r="L242" s="743"/>
      <c r="M242" s="733"/>
      <c r="N242" s="743"/>
      <c r="O242" s="704"/>
      <c r="P242" s="715"/>
      <c r="Q242" s="623" t="str">
        <f t="shared" si="28"/>
        <v/>
      </c>
      <c r="R242" s="624" t="str">
        <f t="shared" si="29"/>
        <v/>
      </c>
      <c r="S242" s="621" t="str">
        <f t="shared" si="30"/>
        <v/>
      </c>
      <c r="T242" s="91" t="str">
        <f t="shared" si="31"/>
        <v/>
      </c>
      <c r="U242" s="113" t="str">
        <f t="shared" si="34"/>
        <v/>
      </c>
      <c r="V242" s="114" t="str">
        <f t="shared" si="34"/>
        <v/>
      </c>
      <c r="W242" s="106" t="b">
        <f t="shared" si="32"/>
        <v>0</v>
      </c>
      <c r="X242" s="103" t="b">
        <f t="shared" si="33"/>
        <v>0</v>
      </c>
      <c r="Y242" s="224">
        <f t="shared" si="35"/>
        <v>1</v>
      </c>
      <c r="Z242" s="112">
        <f>IF(AND(B242&lt;&gt;"",I242&gt;=an_initial-3),VLOOKUP(Y242,Coef!$E$2:$F$17,2,FALSE),IF(AB242=TRUE,0,Z241))</f>
        <v>0</v>
      </c>
      <c r="AA242" s="665">
        <f>IF(B242&lt;&gt;"",VLOOKUP(Y242,Coef!$E$2:$F$17,2,FALSE),AA241)</f>
        <v>0</v>
      </c>
      <c r="AB242" s="668" t="b">
        <f t="shared" si="36"/>
        <v>0</v>
      </c>
    </row>
    <row r="243" spans="1:28" ht="16.5" thickBot="1" x14ac:dyDescent="0.3">
      <c r="A243" s="223"/>
      <c r="B243" s="764"/>
      <c r="C243" s="739"/>
      <c r="D243" s="692"/>
      <c r="E243" s="689"/>
      <c r="F243" s="730"/>
      <c r="G243" s="752"/>
      <c r="H243" s="724"/>
      <c r="I243" s="696"/>
      <c r="J243" s="708"/>
      <c r="K243" s="733"/>
      <c r="L243" s="743"/>
      <c r="M243" s="733"/>
      <c r="N243" s="743"/>
      <c r="O243" s="704"/>
      <c r="P243" s="715"/>
      <c r="Q243" s="623" t="str">
        <f t="shared" si="28"/>
        <v/>
      </c>
      <c r="R243" s="624" t="str">
        <f t="shared" si="29"/>
        <v/>
      </c>
      <c r="S243" s="621" t="str">
        <f t="shared" si="30"/>
        <v/>
      </c>
      <c r="T243" s="91" t="str">
        <f t="shared" si="31"/>
        <v/>
      </c>
      <c r="U243" s="113" t="str">
        <f t="shared" si="34"/>
        <v/>
      </c>
      <c r="V243" s="114" t="str">
        <f t="shared" si="34"/>
        <v/>
      </c>
      <c r="W243" s="106" t="b">
        <f t="shared" si="32"/>
        <v>0</v>
      </c>
      <c r="X243" s="103" t="b">
        <f t="shared" si="33"/>
        <v>0</v>
      </c>
      <c r="Y243" s="224">
        <f t="shared" si="35"/>
        <v>1</v>
      </c>
      <c r="Z243" s="112">
        <f>IF(AND(B243&lt;&gt;"",I243&gt;=an_initial-3),VLOOKUP(Y243,Coef!$E$2:$F$17,2,FALSE),IF(AB243=TRUE,0,Z242))</f>
        <v>0</v>
      </c>
      <c r="AA243" s="665">
        <f>IF(B243&lt;&gt;"",VLOOKUP(Y243,Coef!$E$2:$F$17,2,FALSE),AA242)</f>
        <v>0</v>
      </c>
      <c r="AB243" s="668" t="b">
        <f t="shared" si="36"/>
        <v>0</v>
      </c>
    </row>
    <row r="244" spans="1:28" ht="16.5" thickBot="1" x14ac:dyDescent="0.3">
      <c r="A244" s="223"/>
      <c r="B244" s="764"/>
      <c r="C244" s="739"/>
      <c r="D244" s="692"/>
      <c r="E244" s="689"/>
      <c r="F244" s="730"/>
      <c r="G244" s="752"/>
      <c r="H244" s="724"/>
      <c r="I244" s="696"/>
      <c r="J244" s="708"/>
      <c r="K244" s="733"/>
      <c r="L244" s="743"/>
      <c r="M244" s="733"/>
      <c r="N244" s="743"/>
      <c r="O244" s="704"/>
      <c r="P244" s="715"/>
      <c r="Q244" s="623" t="str">
        <f t="shared" si="28"/>
        <v/>
      </c>
      <c r="R244" s="624" t="str">
        <f t="shared" si="29"/>
        <v/>
      </c>
      <c r="S244" s="621" t="str">
        <f t="shared" si="30"/>
        <v/>
      </c>
      <c r="T244" s="91" t="str">
        <f t="shared" si="31"/>
        <v/>
      </c>
      <c r="U244" s="113" t="str">
        <f t="shared" si="34"/>
        <v/>
      </c>
      <c r="V244" s="114" t="str">
        <f t="shared" si="34"/>
        <v/>
      </c>
      <c r="W244" s="106" t="b">
        <f t="shared" si="32"/>
        <v>0</v>
      </c>
      <c r="X244" s="103" t="b">
        <f t="shared" si="33"/>
        <v>0</v>
      </c>
      <c r="Y244" s="224">
        <f t="shared" si="35"/>
        <v>1</v>
      </c>
      <c r="Z244" s="112">
        <f>IF(AND(B244&lt;&gt;"",I244&gt;=an_initial-3),VLOOKUP(Y244,Coef!$E$2:$F$17,2,FALSE),IF(AB244=TRUE,0,Z243))</f>
        <v>0</v>
      </c>
      <c r="AA244" s="665">
        <f>IF(B244&lt;&gt;"",VLOOKUP(Y244,Coef!$E$2:$F$17,2,FALSE),AA243)</f>
        <v>0</v>
      </c>
      <c r="AB244" s="668" t="b">
        <f t="shared" si="36"/>
        <v>0</v>
      </c>
    </row>
    <row r="245" spans="1:28" ht="16.5" thickBot="1" x14ac:dyDescent="0.3">
      <c r="A245" s="223"/>
      <c r="B245" s="764"/>
      <c r="C245" s="739"/>
      <c r="D245" s="692"/>
      <c r="E245" s="689"/>
      <c r="F245" s="730"/>
      <c r="G245" s="752"/>
      <c r="H245" s="724"/>
      <c r="I245" s="696"/>
      <c r="J245" s="708"/>
      <c r="K245" s="733"/>
      <c r="L245" s="743"/>
      <c r="M245" s="733"/>
      <c r="N245" s="743"/>
      <c r="O245" s="704"/>
      <c r="P245" s="715"/>
      <c r="Q245" s="623" t="str">
        <f t="shared" si="28"/>
        <v/>
      </c>
      <c r="R245" s="624" t="str">
        <f t="shared" si="29"/>
        <v/>
      </c>
      <c r="S245" s="621" t="str">
        <f t="shared" si="30"/>
        <v/>
      </c>
      <c r="T245" s="91" t="str">
        <f t="shared" si="31"/>
        <v/>
      </c>
      <c r="U245" s="113" t="str">
        <f t="shared" si="34"/>
        <v/>
      </c>
      <c r="V245" s="114" t="str">
        <f t="shared" si="34"/>
        <v/>
      </c>
      <c r="W245" s="106" t="b">
        <f t="shared" si="32"/>
        <v>0</v>
      </c>
      <c r="X245" s="103" t="b">
        <f t="shared" si="33"/>
        <v>0</v>
      </c>
      <c r="Y245" s="224">
        <f t="shared" si="35"/>
        <v>1</v>
      </c>
      <c r="Z245" s="112">
        <f>IF(AND(B245&lt;&gt;"",I245&gt;=an_initial-3),VLOOKUP(Y245,Coef!$E$2:$F$17,2,FALSE),IF(AB245=TRUE,0,Z244))</f>
        <v>0</v>
      </c>
      <c r="AA245" s="665">
        <f>IF(B245&lt;&gt;"",VLOOKUP(Y245,Coef!$E$2:$F$17,2,FALSE),AA244)</f>
        <v>0</v>
      </c>
      <c r="AB245" s="668" t="b">
        <f t="shared" si="36"/>
        <v>0</v>
      </c>
    </row>
    <row r="246" spans="1:28" ht="16.5" thickBot="1" x14ac:dyDescent="0.3">
      <c r="A246" s="223"/>
      <c r="B246" s="764"/>
      <c r="C246" s="739"/>
      <c r="D246" s="692"/>
      <c r="E246" s="689"/>
      <c r="F246" s="730"/>
      <c r="G246" s="752"/>
      <c r="H246" s="724"/>
      <c r="I246" s="696"/>
      <c r="J246" s="708"/>
      <c r="K246" s="733"/>
      <c r="L246" s="743"/>
      <c r="M246" s="733"/>
      <c r="N246" s="743"/>
      <c r="O246" s="704"/>
      <c r="P246" s="715"/>
      <c r="Q246" s="623" t="str">
        <f t="shared" si="28"/>
        <v/>
      </c>
      <c r="R246" s="624" t="str">
        <f t="shared" si="29"/>
        <v/>
      </c>
      <c r="S246" s="621" t="str">
        <f t="shared" si="30"/>
        <v/>
      </c>
      <c r="T246" s="91" t="str">
        <f t="shared" si="31"/>
        <v/>
      </c>
      <c r="U246" s="113" t="str">
        <f t="shared" si="34"/>
        <v/>
      </c>
      <c r="V246" s="114" t="str">
        <f t="shared" si="34"/>
        <v/>
      </c>
      <c r="W246" s="106" t="b">
        <f t="shared" si="32"/>
        <v>0</v>
      </c>
      <c r="X246" s="103" t="b">
        <f t="shared" si="33"/>
        <v>0</v>
      </c>
      <c r="Y246" s="224">
        <f t="shared" si="35"/>
        <v>1</v>
      </c>
      <c r="Z246" s="112">
        <f>IF(AND(B246&lt;&gt;"",I246&gt;=an_initial-3),VLOOKUP(Y246,Coef!$E$2:$F$17,2,FALSE),IF(AB246=TRUE,0,Z245))</f>
        <v>0</v>
      </c>
      <c r="AA246" s="665">
        <f>IF(B246&lt;&gt;"",VLOOKUP(Y246,Coef!$E$2:$F$17,2,FALSE),AA245)</f>
        <v>0</v>
      </c>
      <c r="AB246" s="668" t="b">
        <f t="shared" si="36"/>
        <v>0</v>
      </c>
    </row>
    <row r="247" spans="1:28" ht="16.5" thickBot="1" x14ac:dyDescent="0.3">
      <c r="A247" s="223"/>
      <c r="B247" s="764"/>
      <c r="C247" s="739"/>
      <c r="D247" s="692"/>
      <c r="E247" s="689"/>
      <c r="F247" s="730"/>
      <c r="G247" s="752"/>
      <c r="H247" s="724"/>
      <c r="I247" s="696"/>
      <c r="J247" s="708"/>
      <c r="K247" s="733"/>
      <c r="L247" s="743"/>
      <c r="M247" s="733"/>
      <c r="N247" s="743"/>
      <c r="O247" s="704"/>
      <c r="P247" s="715"/>
      <c r="Q247" s="623" t="str">
        <f t="shared" si="28"/>
        <v/>
      </c>
      <c r="R247" s="624" t="str">
        <f t="shared" si="29"/>
        <v/>
      </c>
      <c r="S247" s="621" t="str">
        <f t="shared" si="30"/>
        <v/>
      </c>
      <c r="T247" s="91" t="str">
        <f t="shared" si="31"/>
        <v/>
      </c>
      <c r="U247" s="113" t="str">
        <f t="shared" si="34"/>
        <v/>
      </c>
      <c r="V247" s="114" t="str">
        <f t="shared" si="34"/>
        <v/>
      </c>
      <c r="W247" s="106" t="b">
        <f t="shared" si="32"/>
        <v>0</v>
      </c>
      <c r="X247" s="103" t="b">
        <f t="shared" si="33"/>
        <v>0</v>
      </c>
      <c r="Y247" s="224">
        <f t="shared" si="35"/>
        <v>1</v>
      </c>
      <c r="Z247" s="112">
        <f>IF(AND(B247&lt;&gt;"",I247&gt;=an_initial-3),VLOOKUP(Y247,Coef!$E$2:$F$17,2,FALSE),IF(AB247=TRUE,0,Z246))</f>
        <v>0</v>
      </c>
      <c r="AA247" s="665">
        <f>IF(B247&lt;&gt;"",VLOOKUP(Y247,Coef!$E$2:$F$17,2,FALSE),AA246)</f>
        <v>0</v>
      </c>
      <c r="AB247" s="668" t="b">
        <f t="shared" si="36"/>
        <v>0</v>
      </c>
    </row>
    <row r="248" spans="1:28" ht="16.5" thickBot="1" x14ac:dyDescent="0.3">
      <c r="A248" s="223"/>
      <c r="B248" s="764"/>
      <c r="C248" s="739"/>
      <c r="D248" s="692"/>
      <c r="E248" s="689"/>
      <c r="F248" s="730"/>
      <c r="G248" s="752"/>
      <c r="H248" s="724"/>
      <c r="I248" s="696"/>
      <c r="J248" s="708"/>
      <c r="K248" s="733"/>
      <c r="L248" s="743"/>
      <c r="M248" s="733"/>
      <c r="N248" s="743"/>
      <c r="O248" s="704"/>
      <c r="P248" s="715"/>
      <c r="Q248" s="623" t="str">
        <f t="shared" si="28"/>
        <v/>
      </c>
      <c r="R248" s="624" t="str">
        <f t="shared" si="29"/>
        <v/>
      </c>
      <c r="S248" s="621" t="str">
        <f t="shared" si="30"/>
        <v/>
      </c>
      <c r="T248" s="91" t="str">
        <f t="shared" si="31"/>
        <v/>
      </c>
      <c r="U248" s="113" t="str">
        <f t="shared" si="34"/>
        <v/>
      </c>
      <c r="V248" s="114" t="str">
        <f t="shared" si="34"/>
        <v/>
      </c>
      <c r="W248" s="106" t="b">
        <f t="shared" si="32"/>
        <v>0</v>
      </c>
      <c r="X248" s="103" t="b">
        <f t="shared" si="33"/>
        <v>0</v>
      </c>
      <c r="Y248" s="224">
        <f t="shared" si="35"/>
        <v>1</v>
      </c>
      <c r="Z248" s="112">
        <f>IF(AND(B248&lt;&gt;"",I248&gt;=an_initial-3),VLOOKUP(Y248,Coef!$E$2:$F$17,2,FALSE),IF(AB248=TRUE,0,Z247))</f>
        <v>0</v>
      </c>
      <c r="AA248" s="665">
        <f>IF(B248&lt;&gt;"",VLOOKUP(Y248,Coef!$E$2:$F$17,2,FALSE),AA247)</f>
        <v>0</v>
      </c>
      <c r="AB248" s="668" t="b">
        <f t="shared" si="36"/>
        <v>0</v>
      </c>
    </row>
    <row r="249" spans="1:28" ht="16.5" thickBot="1" x14ac:dyDescent="0.3">
      <c r="A249" s="223"/>
      <c r="B249" s="764"/>
      <c r="C249" s="739"/>
      <c r="D249" s="692"/>
      <c r="E249" s="689"/>
      <c r="F249" s="730"/>
      <c r="G249" s="752"/>
      <c r="H249" s="724"/>
      <c r="I249" s="696"/>
      <c r="J249" s="708"/>
      <c r="K249" s="733"/>
      <c r="L249" s="743"/>
      <c r="M249" s="733"/>
      <c r="N249" s="743"/>
      <c r="O249" s="704"/>
      <c r="P249" s="715"/>
      <c r="Q249" s="623" t="str">
        <f t="shared" si="28"/>
        <v/>
      </c>
      <c r="R249" s="624" t="str">
        <f t="shared" si="29"/>
        <v/>
      </c>
      <c r="S249" s="621" t="str">
        <f t="shared" si="30"/>
        <v/>
      </c>
      <c r="T249" s="91" t="str">
        <f t="shared" si="31"/>
        <v/>
      </c>
      <c r="U249" s="113" t="str">
        <f t="shared" si="34"/>
        <v/>
      </c>
      <c r="V249" s="114" t="str">
        <f t="shared" si="34"/>
        <v/>
      </c>
      <c r="W249" s="106" t="b">
        <f t="shared" si="32"/>
        <v>0</v>
      </c>
      <c r="X249" s="103" t="b">
        <f t="shared" si="33"/>
        <v>0</v>
      </c>
      <c r="Y249" s="224">
        <f t="shared" si="35"/>
        <v>1</v>
      </c>
      <c r="Z249" s="112">
        <f>IF(AND(B249&lt;&gt;"",I249&gt;=an_initial-3),VLOOKUP(Y249,Coef!$E$2:$F$17,2,FALSE),IF(AB249=TRUE,0,Z248))</f>
        <v>0</v>
      </c>
      <c r="AA249" s="665">
        <f>IF(B249&lt;&gt;"",VLOOKUP(Y249,Coef!$E$2:$F$17,2,FALSE),AA248)</f>
        <v>0</v>
      </c>
      <c r="AB249" s="668" t="b">
        <f t="shared" si="36"/>
        <v>0</v>
      </c>
    </row>
    <row r="250" spans="1:28" ht="16.5" thickBot="1" x14ac:dyDescent="0.3">
      <c r="A250" s="223"/>
      <c r="B250" s="764"/>
      <c r="C250" s="739"/>
      <c r="D250" s="692"/>
      <c r="E250" s="689"/>
      <c r="F250" s="730"/>
      <c r="G250" s="752"/>
      <c r="H250" s="724"/>
      <c r="I250" s="696"/>
      <c r="J250" s="708"/>
      <c r="K250" s="733"/>
      <c r="L250" s="743"/>
      <c r="M250" s="733"/>
      <c r="N250" s="743"/>
      <c r="O250" s="704"/>
      <c r="P250" s="715"/>
      <c r="Q250" s="623" t="str">
        <f t="shared" si="28"/>
        <v/>
      </c>
      <c r="R250" s="624" t="str">
        <f t="shared" si="29"/>
        <v/>
      </c>
      <c r="S250" s="621" t="str">
        <f t="shared" si="30"/>
        <v/>
      </c>
      <c r="T250" s="91" t="str">
        <f t="shared" si="31"/>
        <v/>
      </c>
      <c r="U250" s="113" t="str">
        <f t="shared" si="34"/>
        <v/>
      </c>
      <c r="V250" s="114" t="str">
        <f t="shared" si="34"/>
        <v/>
      </c>
      <c r="W250" s="106" t="b">
        <f t="shared" si="32"/>
        <v>0</v>
      </c>
      <c r="X250" s="103" t="b">
        <f t="shared" si="33"/>
        <v>0</v>
      </c>
      <c r="Y250" s="224">
        <f t="shared" si="35"/>
        <v>1</v>
      </c>
      <c r="Z250" s="112">
        <f>IF(AND(B250&lt;&gt;"",I250&gt;=an_initial-3),VLOOKUP(Y250,Coef!$E$2:$F$17,2,FALSE),IF(AB250=TRUE,0,Z249))</f>
        <v>0</v>
      </c>
      <c r="AA250" s="665">
        <f>IF(B250&lt;&gt;"",VLOOKUP(Y250,Coef!$E$2:$F$17,2,FALSE),AA249)</f>
        <v>0</v>
      </c>
      <c r="AB250" s="668" t="b">
        <f t="shared" si="36"/>
        <v>0</v>
      </c>
    </row>
    <row r="251" spans="1:28" ht="16.5" thickBot="1" x14ac:dyDescent="0.3">
      <c r="A251" s="223"/>
      <c r="B251" s="764"/>
      <c r="C251" s="739"/>
      <c r="D251" s="692"/>
      <c r="E251" s="689"/>
      <c r="F251" s="730"/>
      <c r="G251" s="752"/>
      <c r="H251" s="724"/>
      <c r="I251" s="696"/>
      <c r="J251" s="708"/>
      <c r="K251" s="733"/>
      <c r="L251" s="743"/>
      <c r="M251" s="733"/>
      <c r="N251" s="743"/>
      <c r="O251" s="704"/>
      <c r="P251" s="715"/>
      <c r="Q251" s="623" t="str">
        <f t="shared" si="28"/>
        <v/>
      </c>
      <c r="R251" s="624" t="str">
        <f t="shared" si="29"/>
        <v/>
      </c>
      <c r="S251" s="621" t="str">
        <f t="shared" si="30"/>
        <v/>
      </c>
      <c r="T251" s="91" t="str">
        <f t="shared" si="31"/>
        <v/>
      </c>
      <c r="U251" s="113" t="str">
        <f t="shared" si="34"/>
        <v/>
      </c>
      <c r="V251" s="114" t="str">
        <f t="shared" si="34"/>
        <v/>
      </c>
      <c r="W251" s="106" t="b">
        <f t="shared" si="32"/>
        <v>0</v>
      </c>
      <c r="X251" s="103" t="b">
        <f t="shared" si="33"/>
        <v>0</v>
      </c>
      <c r="Y251" s="224">
        <f t="shared" si="35"/>
        <v>1</v>
      </c>
      <c r="Z251" s="112">
        <f>IF(AND(B251&lt;&gt;"",I251&gt;=an_initial-3),VLOOKUP(Y251,Coef!$E$2:$F$17,2,FALSE),IF(AB251=TRUE,0,Z250))</f>
        <v>0</v>
      </c>
      <c r="AA251" s="665">
        <f>IF(B251&lt;&gt;"",VLOOKUP(Y251,Coef!$E$2:$F$17,2,FALSE),AA250)</f>
        <v>0</v>
      </c>
      <c r="AB251" s="668" t="b">
        <f t="shared" si="36"/>
        <v>0</v>
      </c>
    </row>
    <row r="252" spans="1:28" ht="16.5" thickBot="1" x14ac:dyDescent="0.3">
      <c r="A252" s="223"/>
      <c r="B252" s="764"/>
      <c r="C252" s="739"/>
      <c r="D252" s="692"/>
      <c r="E252" s="689"/>
      <c r="F252" s="730"/>
      <c r="G252" s="752"/>
      <c r="H252" s="724"/>
      <c r="I252" s="696"/>
      <c r="J252" s="708"/>
      <c r="K252" s="733"/>
      <c r="L252" s="743"/>
      <c r="M252" s="733"/>
      <c r="N252" s="743"/>
      <c r="O252" s="704"/>
      <c r="P252" s="715"/>
      <c r="Q252" s="623" t="str">
        <f t="shared" si="28"/>
        <v/>
      </c>
      <c r="R252" s="624" t="str">
        <f t="shared" si="29"/>
        <v/>
      </c>
      <c r="S252" s="621" t="str">
        <f t="shared" si="30"/>
        <v/>
      </c>
      <c r="T252" s="91" t="str">
        <f t="shared" si="31"/>
        <v/>
      </c>
      <c r="U252" s="113" t="str">
        <f t="shared" si="34"/>
        <v/>
      </c>
      <c r="V252" s="114" t="str">
        <f t="shared" si="34"/>
        <v/>
      </c>
      <c r="W252" s="106" t="b">
        <f t="shared" si="32"/>
        <v>0</v>
      </c>
      <c r="X252" s="103" t="b">
        <f t="shared" si="33"/>
        <v>0</v>
      </c>
      <c r="Y252" s="224">
        <f t="shared" si="35"/>
        <v>1</v>
      </c>
      <c r="Z252" s="112">
        <f>IF(AND(B252&lt;&gt;"",I252&gt;=an_initial-3),VLOOKUP(Y252,Coef!$E$2:$F$17,2,FALSE),IF(AB252=TRUE,0,Z251))</f>
        <v>0</v>
      </c>
      <c r="AA252" s="665">
        <f>IF(B252&lt;&gt;"",VLOOKUP(Y252,Coef!$E$2:$F$17,2,FALSE),AA251)</f>
        <v>0</v>
      </c>
      <c r="AB252" s="668" t="b">
        <f t="shared" si="36"/>
        <v>0</v>
      </c>
    </row>
    <row r="253" spans="1:28" ht="16.5" thickBot="1" x14ac:dyDescent="0.3">
      <c r="A253" s="223"/>
      <c r="B253" s="764"/>
      <c r="C253" s="739"/>
      <c r="D253" s="692"/>
      <c r="E253" s="689"/>
      <c r="F253" s="730"/>
      <c r="G253" s="752"/>
      <c r="H253" s="724"/>
      <c r="I253" s="696"/>
      <c r="J253" s="708"/>
      <c r="K253" s="733"/>
      <c r="L253" s="743"/>
      <c r="M253" s="733"/>
      <c r="N253" s="743"/>
      <c r="O253" s="704"/>
      <c r="P253" s="715"/>
      <c r="Q253" s="623" t="str">
        <f t="shared" si="28"/>
        <v/>
      </c>
      <c r="R253" s="624" t="str">
        <f t="shared" si="29"/>
        <v/>
      </c>
      <c r="S253" s="621" t="str">
        <f t="shared" si="30"/>
        <v/>
      </c>
      <c r="T253" s="91" t="str">
        <f t="shared" si="31"/>
        <v/>
      </c>
      <c r="U253" s="113" t="str">
        <f t="shared" si="34"/>
        <v/>
      </c>
      <c r="V253" s="114" t="str">
        <f t="shared" si="34"/>
        <v/>
      </c>
      <c r="W253" s="106" t="b">
        <f t="shared" si="32"/>
        <v>0</v>
      </c>
      <c r="X253" s="103" t="b">
        <f t="shared" si="33"/>
        <v>0</v>
      </c>
      <c r="Y253" s="224">
        <f t="shared" si="35"/>
        <v>1</v>
      </c>
      <c r="Z253" s="112">
        <f>IF(AND(B253&lt;&gt;"",I253&gt;=an_initial-3),VLOOKUP(Y253,Coef!$E$2:$F$17,2,FALSE),IF(AB253=TRUE,0,Z252))</f>
        <v>0</v>
      </c>
      <c r="AA253" s="665">
        <f>IF(B253&lt;&gt;"",VLOOKUP(Y253,Coef!$E$2:$F$17,2,FALSE),AA252)</f>
        <v>0</v>
      </c>
      <c r="AB253" s="668" t="b">
        <f t="shared" si="36"/>
        <v>0</v>
      </c>
    </row>
    <row r="254" spans="1:28" ht="16.5" thickBot="1" x14ac:dyDescent="0.3">
      <c r="A254" s="223"/>
      <c r="B254" s="764"/>
      <c r="C254" s="739"/>
      <c r="D254" s="692"/>
      <c r="E254" s="689"/>
      <c r="F254" s="730"/>
      <c r="G254" s="752"/>
      <c r="H254" s="724"/>
      <c r="I254" s="696"/>
      <c r="J254" s="708"/>
      <c r="K254" s="733"/>
      <c r="L254" s="743"/>
      <c r="M254" s="733"/>
      <c r="N254" s="743"/>
      <c r="O254" s="704"/>
      <c r="P254" s="715"/>
      <c r="Q254" s="623" t="str">
        <f t="shared" si="28"/>
        <v/>
      </c>
      <c r="R254" s="624" t="str">
        <f t="shared" si="29"/>
        <v/>
      </c>
      <c r="S254" s="621" t="str">
        <f t="shared" si="30"/>
        <v/>
      </c>
      <c r="T254" s="91" t="str">
        <f t="shared" si="31"/>
        <v/>
      </c>
      <c r="U254" s="113" t="str">
        <f t="shared" si="34"/>
        <v/>
      </c>
      <c r="V254" s="114" t="str">
        <f t="shared" si="34"/>
        <v/>
      </c>
      <c r="W254" s="106" t="b">
        <f t="shared" si="32"/>
        <v>0</v>
      </c>
      <c r="X254" s="103" t="b">
        <f t="shared" si="33"/>
        <v>0</v>
      </c>
      <c r="Y254" s="224">
        <f t="shared" si="35"/>
        <v>1</v>
      </c>
      <c r="Z254" s="112">
        <f>IF(AND(B254&lt;&gt;"",I254&gt;=an_initial-3),VLOOKUP(Y254,Coef!$E$2:$F$17,2,FALSE),IF(AB254=TRUE,0,Z253))</f>
        <v>0</v>
      </c>
      <c r="AA254" s="665">
        <f>IF(B254&lt;&gt;"",VLOOKUP(Y254,Coef!$E$2:$F$17,2,FALSE),AA253)</f>
        <v>0</v>
      </c>
      <c r="AB254" s="668" t="b">
        <f t="shared" si="36"/>
        <v>0</v>
      </c>
    </row>
    <row r="255" spans="1:28" ht="16.5" thickBot="1" x14ac:dyDescent="0.3">
      <c r="A255" s="223"/>
      <c r="B255" s="764"/>
      <c r="C255" s="739"/>
      <c r="D255" s="692"/>
      <c r="E255" s="689"/>
      <c r="F255" s="730"/>
      <c r="G255" s="752"/>
      <c r="H255" s="724"/>
      <c r="I255" s="696"/>
      <c r="J255" s="708"/>
      <c r="K255" s="733"/>
      <c r="L255" s="743"/>
      <c r="M255" s="733"/>
      <c r="N255" s="743"/>
      <c r="O255" s="704"/>
      <c r="P255" s="715"/>
      <c r="Q255" s="623" t="str">
        <f t="shared" si="28"/>
        <v/>
      </c>
      <c r="R255" s="624" t="str">
        <f t="shared" si="29"/>
        <v/>
      </c>
      <c r="S255" s="621" t="str">
        <f t="shared" si="30"/>
        <v/>
      </c>
      <c r="T255" s="91" t="str">
        <f t="shared" si="31"/>
        <v/>
      </c>
      <c r="U255" s="113" t="str">
        <f t="shared" si="34"/>
        <v/>
      </c>
      <c r="V255" s="114" t="str">
        <f t="shared" si="34"/>
        <v/>
      </c>
      <c r="W255" s="106" t="b">
        <f t="shared" si="32"/>
        <v>0</v>
      </c>
      <c r="X255" s="103" t="b">
        <f t="shared" si="33"/>
        <v>0</v>
      </c>
      <c r="Y255" s="224">
        <f t="shared" si="35"/>
        <v>1</v>
      </c>
      <c r="Z255" s="112">
        <f>IF(AND(B255&lt;&gt;"",I255&gt;=an_initial-3),VLOOKUP(Y255,Coef!$E$2:$F$17,2,FALSE),IF(AB255=TRUE,0,Z254))</f>
        <v>0</v>
      </c>
      <c r="AA255" s="665">
        <f>IF(B255&lt;&gt;"",VLOOKUP(Y255,Coef!$E$2:$F$17,2,FALSE),AA254)</f>
        <v>0</v>
      </c>
      <c r="AB255" s="668" t="b">
        <f t="shared" si="36"/>
        <v>0</v>
      </c>
    </row>
    <row r="256" spans="1:28" ht="16.5" thickBot="1" x14ac:dyDescent="0.3">
      <c r="A256" s="223"/>
      <c r="B256" s="764"/>
      <c r="C256" s="739"/>
      <c r="D256" s="692"/>
      <c r="E256" s="689"/>
      <c r="F256" s="730"/>
      <c r="G256" s="752"/>
      <c r="H256" s="724"/>
      <c r="I256" s="696"/>
      <c r="J256" s="708"/>
      <c r="K256" s="733"/>
      <c r="L256" s="743"/>
      <c r="M256" s="733"/>
      <c r="N256" s="743"/>
      <c r="O256" s="704"/>
      <c r="P256" s="715"/>
      <c r="Q256" s="623" t="str">
        <f t="shared" si="28"/>
        <v/>
      </c>
      <c r="R256" s="624" t="str">
        <f t="shared" si="29"/>
        <v/>
      </c>
      <c r="S256" s="621" t="str">
        <f t="shared" si="30"/>
        <v/>
      </c>
      <c r="T256" s="91" t="str">
        <f t="shared" si="31"/>
        <v/>
      </c>
      <c r="U256" s="113" t="str">
        <f t="shared" si="34"/>
        <v/>
      </c>
      <c r="V256" s="114" t="str">
        <f t="shared" si="34"/>
        <v/>
      </c>
      <c r="W256" s="106" t="b">
        <f t="shared" si="32"/>
        <v>0</v>
      </c>
      <c r="X256" s="103" t="b">
        <f t="shared" si="33"/>
        <v>0</v>
      </c>
      <c r="Y256" s="224">
        <f t="shared" si="35"/>
        <v>1</v>
      </c>
      <c r="Z256" s="112">
        <f>IF(AND(B256&lt;&gt;"",I256&gt;=an_initial-3),VLOOKUP(Y256,Coef!$E$2:$F$17,2,FALSE),IF(AB256=TRUE,0,Z255))</f>
        <v>0</v>
      </c>
      <c r="AA256" s="665">
        <f>IF(B256&lt;&gt;"",VLOOKUP(Y256,Coef!$E$2:$F$17,2,FALSE),AA255)</f>
        <v>0</v>
      </c>
      <c r="AB256" s="668" t="b">
        <f t="shared" si="36"/>
        <v>0</v>
      </c>
    </row>
    <row r="257" spans="1:28" ht="16.5" thickBot="1" x14ac:dyDescent="0.3">
      <c r="A257" s="223"/>
      <c r="B257" s="764"/>
      <c r="C257" s="739"/>
      <c r="D257" s="692"/>
      <c r="E257" s="689"/>
      <c r="F257" s="730"/>
      <c r="G257" s="752"/>
      <c r="H257" s="724"/>
      <c r="I257" s="696"/>
      <c r="J257" s="708"/>
      <c r="K257" s="733"/>
      <c r="L257" s="743"/>
      <c r="M257" s="733"/>
      <c r="N257" s="743"/>
      <c r="O257" s="704"/>
      <c r="P257" s="715"/>
      <c r="Q257" s="623" t="str">
        <f t="shared" si="28"/>
        <v/>
      </c>
      <c r="R257" s="624" t="str">
        <f t="shared" si="29"/>
        <v/>
      </c>
      <c r="S257" s="621" t="str">
        <f t="shared" si="30"/>
        <v/>
      </c>
      <c r="T257" s="91" t="str">
        <f t="shared" si="31"/>
        <v/>
      </c>
      <c r="U257" s="113" t="str">
        <f t="shared" si="34"/>
        <v/>
      </c>
      <c r="V257" s="114" t="str">
        <f t="shared" si="34"/>
        <v/>
      </c>
      <c r="W257" s="106" t="b">
        <f t="shared" si="32"/>
        <v>0</v>
      </c>
      <c r="X257" s="103" t="b">
        <f t="shared" si="33"/>
        <v>0</v>
      </c>
      <c r="Y257" s="224">
        <f t="shared" si="35"/>
        <v>1</v>
      </c>
      <c r="Z257" s="112">
        <f>IF(AND(B257&lt;&gt;"",I257&gt;=an_initial-3),VLOOKUP(Y257,Coef!$E$2:$F$17,2,FALSE),IF(AB257=TRUE,0,Z256))</f>
        <v>0</v>
      </c>
      <c r="AA257" s="665">
        <f>IF(B257&lt;&gt;"",VLOOKUP(Y257,Coef!$E$2:$F$17,2,FALSE),AA256)</f>
        <v>0</v>
      </c>
      <c r="AB257" s="668" t="b">
        <f t="shared" si="36"/>
        <v>0</v>
      </c>
    </row>
    <row r="258" spans="1:28" ht="16.5" thickBot="1" x14ac:dyDescent="0.3">
      <c r="A258" s="223"/>
      <c r="B258" s="764"/>
      <c r="C258" s="739"/>
      <c r="D258" s="692"/>
      <c r="E258" s="689"/>
      <c r="F258" s="730"/>
      <c r="G258" s="752"/>
      <c r="H258" s="724"/>
      <c r="I258" s="696"/>
      <c r="J258" s="708"/>
      <c r="K258" s="733"/>
      <c r="L258" s="743"/>
      <c r="M258" s="733"/>
      <c r="N258" s="743"/>
      <c r="O258" s="704"/>
      <c r="P258" s="715"/>
      <c r="Q258" s="623" t="str">
        <f t="shared" si="28"/>
        <v/>
      </c>
      <c r="R258" s="624" t="str">
        <f t="shared" si="29"/>
        <v/>
      </c>
      <c r="S258" s="621" t="str">
        <f t="shared" si="30"/>
        <v/>
      </c>
      <c r="T258" s="91" t="str">
        <f t="shared" si="31"/>
        <v/>
      </c>
      <c r="U258" s="113" t="str">
        <f t="shared" si="34"/>
        <v/>
      </c>
      <c r="V258" s="114" t="str">
        <f t="shared" si="34"/>
        <v/>
      </c>
      <c r="W258" s="106" t="b">
        <f t="shared" si="32"/>
        <v>0</v>
      </c>
      <c r="X258" s="103" t="b">
        <f t="shared" si="33"/>
        <v>0</v>
      </c>
      <c r="Y258" s="224">
        <f t="shared" si="35"/>
        <v>1</v>
      </c>
      <c r="Z258" s="112">
        <f>IF(AND(B258&lt;&gt;"",I258&gt;=an_initial-3),VLOOKUP(Y258,Coef!$E$2:$F$17,2,FALSE),IF(AB258=TRUE,0,Z257))</f>
        <v>0</v>
      </c>
      <c r="AA258" s="665">
        <f>IF(B258&lt;&gt;"",VLOOKUP(Y258,Coef!$E$2:$F$17,2,FALSE),AA257)</f>
        <v>0</v>
      </c>
      <c r="AB258" s="668" t="b">
        <f t="shared" si="36"/>
        <v>0</v>
      </c>
    </row>
    <row r="259" spans="1:28" ht="16.5" thickBot="1" x14ac:dyDescent="0.3">
      <c r="A259" s="223"/>
      <c r="B259" s="764"/>
      <c r="C259" s="739"/>
      <c r="D259" s="692"/>
      <c r="E259" s="689"/>
      <c r="F259" s="730"/>
      <c r="G259" s="752"/>
      <c r="H259" s="724"/>
      <c r="I259" s="696"/>
      <c r="J259" s="708"/>
      <c r="K259" s="733"/>
      <c r="L259" s="743"/>
      <c r="M259" s="733"/>
      <c r="N259" s="743"/>
      <c r="O259" s="704"/>
      <c r="P259" s="715"/>
      <c r="Q259" s="623" t="str">
        <f t="shared" si="28"/>
        <v/>
      </c>
      <c r="R259" s="624" t="str">
        <f t="shared" si="29"/>
        <v/>
      </c>
      <c r="S259" s="621" t="str">
        <f t="shared" si="30"/>
        <v/>
      </c>
      <c r="T259" s="91" t="str">
        <f t="shared" si="31"/>
        <v/>
      </c>
      <c r="U259" s="113" t="str">
        <f t="shared" si="34"/>
        <v/>
      </c>
      <c r="V259" s="114" t="str">
        <f t="shared" si="34"/>
        <v/>
      </c>
      <c r="W259" s="106" t="b">
        <f t="shared" si="32"/>
        <v>0</v>
      </c>
      <c r="X259" s="103" t="b">
        <f t="shared" si="33"/>
        <v>0</v>
      </c>
      <c r="Y259" s="224">
        <f t="shared" si="35"/>
        <v>1</v>
      </c>
      <c r="Z259" s="112">
        <f>IF(AND(B259&lt;&gt;"",I259&gt;=an_initial-3),VLOOKUP(Y259,Coef!$E$2:$F$17,2,FALSE),IF(AB259=TRUE,0,Z258))</f>
        <v>0</v>
      </c>
      <c r="AA259" s="665">
        <f>IF(B259&lt;&gt;"",VLOOKUP(Y259,Coef!$E$2:$F$17,2,FALSE),AA258)</f>
        <v>0</v>
      </c>
      <c r="AB259" s="668" t="b">
        <f t="shared" si="36"/>
        <v>0</v>
      </c>
    </row>
    <row r="260" spans="1:28" ht="16.5" thickBot="1" x14ac:dyDescent="0.3">
      <c r="A260" s="223"/>
      <c r="B260" s="764"/>
      <c r="C260" s="739"/>
      <c r="D260" s="692"/>
      <c r="E260" s="689"/>
      <c r="F260" s="730"/>
      <c r="G260" s="752"/>
      <c r="H260" s="724"/>
      <c r="I260" s="696"/>
      <c r="J260" s="708"/>
      <c r="K260" s="733"/>
      <c r="L260" s="743"/>
      <c r="M260" s="733"/>
      <c r="N260" s="743"/>
      <c r="O260" s="704"/>
      <c r="P260" s="715"/>
      <c r="Q260" s="623" t="str">
        <f t="shared" si="28"/>
        <v/>
      </c>
      <c r="R260" s="624" t="str">
        <f t="shared" si="29"/>
        <v/>
      </c>
      <c r="S260" s="621" t="str">
        <f t="shared" si="30"/>
        <v/>
      </c>
      <c r="T260" s="91" t="str">
        <f t="shared" si="31"/>
        <v/>
      </c>
      <c r="U260" s="113" t="str">
        <f t="shared" si="34"/>
        <v/>
      </c>
      <c r="V260" s="114" t="str">
        <f t="shared" si="34"/>
        <v/>
      </c>
      <c r="W260" s="106" t="b">
        <f t="shared" si="32"/>
        <v>0</v>
      </c>
      <c r="X260" s="103" t="b">
        <f t="shared" si="33"/>
        <v>0</v>
      </c>
      <c r="Y260" s="224">
        <f t="shared" si="35"/>
        <v>1</v>
      </c>
      <c r="Z260" s="112">
        <f>IF(AND(B260&lt;&gt;"",I260&gt;=an_initial-3),VLOOKUP(Y260,Coef!$E$2:$F$17,2,FALSE),IF(AB260=TRUE,0,Z259))</f>
        <v>0</v>
      </c>
      <c r="AA260" s="665">
        <f>IF(B260&lt;&gt;"",VLOOKUP(Y260,Coef!$E$2:$F$17,2,FALSE),AA259)</f>
        <v>0</v>
      </c>
      <c r="AB260" s="668" t="b">
        <f t="shared" si="36"/>
        <v>0</v>
      </c>
    </row>
    <row r="261" spans="1:28" ht="16.5" thickBot="1" x14ac:dyDescent="0.3">
      <c r="A261" s="223"/>
      <c r="B261" s="764"/>
      <c r="C261" s="739"/>
      <c r="D261" s="692"/>
      <c r="E261" s="689"/>
      <c r="F261" s="730"/>
      <c r="G261" s="752"/>
      <c r="H261" s="724"/>
      <c r="I261" s="696"/>
      <c r="J261" s="708"/>
      <c r="K261" s="733"/>
      <c r="L261" s="743"/>
      <c r="M261" s="733"/>
      <c r="N261" s="743"/>
      <c r="O261" s="704"/>
      <c r="P261" s="715"/>
      <c r="Q261" s="623" t="str">
        <f t="shared" si="28"/>
        <v/>
      </c>
      <c r="R261" s="624" t="str">
        <f t="shared" si="29"/>
        <v/>
      </c>
      <c r="S261" s="621" t="str">
        <f t="shared" si="30"/>
        <v/>
      </c>
      <c r="T261" s="91" t="str">
        <f t="shared" si="31"/>
        <v/>
      </c>
      <c r="U261" s="113" t="str">
        <f t="shared" si="34"/>
        <v/>
      </c>
      <c r="V261" s="114" t="str">
        <f t="shared" si="34"/>
        <v/>
      </c>
      <c r="W261" s="106" t="b">
        <f t="shared" si="32"/>
        <v>0</v>
      </c>
      <c r="X261" s="103" t="b">
        <f t="shared" si="33"/>
        <v>0</v>
      </c>
      <c r="Y261" s="224">
        <f t="shared" si="35"/>
        <v>1</v>
      </c>
      <c r="Z261" s="112">
        <f>IF(AND(B261&lt;&gt;"",I261&gt;=an_initial-3),VLOOKUP(Y261,Coef!$E$2:$F$17,2,FALSE),IF(AB261=TRUE,0,Z260))</f>
        <v>0</v>
      </c>
      <c r="AA261" s="665">
        <f>IF(B261&lt;&gt;"",VLOOKUP(Y261,Coef!$E$2:$F$17,2,FALSE),AA260)</f>
        <v>0</v>
      </c>
      <c r="AB261" s="668" t="b">
        <f t="shared" si="36"/>
        <v>0</v>
      </c>
    </row>
    <row r="262" spans="1:28" ht="16.5" thickBot="1" x14ac:dyDescent="0.3">
      <c r="A262" s="223"/>
      <c r="B262" s="765"/>
      <c r="C262" s="740"/>
      <c r="D262" s="693"/>
      <c r="E262" s="706"/>
      <c r="F262" s="731"/>
      <c r="G262" s="753"/>
      <c r="H262" s="725"/>
      <c r="I262" s="697"/>
      <c r="J262" s="709"/>
      <c r="K262" s="734"/>
      <c r="L262" s="744"/>
      <c r="M262" s="734"/>
      <c r="N262" s="744"/>
      <c r="O262" s="705"/>
      <c r="P262" s="716"/>
      <c r="Q262" s="625" t="str">
        <f t="shared" si="28"/>
        <v/>
      </c>
      <c r="R262" s="626" t="str">
        <f t="shared" si="29"/>
        <v/>
      </c>
      <c r="S262" s="621" t="str">
        <f t="shared" si="30"/>
        <v/>
      </c>
      <c r="T262" s="91" t="str">
        <f t="shared" si="31"/>
        <v/>
      </c>
      <c r="U262" s="113" t="str">
        <f t="shared" si="34"/>
        <v/>
      </c>
      <c r="V262" s="114" t="str">
        <f t="shared" si="34"/>
        <v/>
      </c>
      <c r="W262" s="106" t="b">
        <f t="shared" si="32"/>
        <v>0</v>
      </c>
      <c r="X262" s="103" t="b">
        <f t="shared" si="33"/>
        <v>0</v>
      </c>
      <c r="Y262" s="224">
        <f t="shared" si="35"/>
        <v>1</v>
      </c>
      <c r="Z262" s="112">
        <f>IF(AND(B262&lt;&gt;"",I262&gt;=an_initial-3),VLOOKUP(Y262,Coef!$E$2:$F$17,2,FALSE),IF(AB262=TRUE,0,Z261))</f>
        <v>0</v>
      </c>
      <c r="AA262" s="665">
        <f>IF(B262&lt;&gt;"",VLOOKUP(Y262,Coef!$E$2:$F$17,2,FALSE),AA261)</f>
        <v>0</v>
      </c>
      <c r="AB262" s="668" t="b">
        <f t="shared" si="36"/>
        <v>0</v>
      </c>
    </row>
    <row r="263" spans="1:28" x14ac:dyDescent="0.25">
      <c r="B263" s="690"/>
    </row>
    <row r="264" spans="1:28" x14ac:dyDescent="0.25">
      <c r="B264" s="690"/>
    </row>
    <row r="265" spans="1:28" x14ac:dyDescent="0.25">
      <c r="B265" s="690"/>
    </row>
    <row r="266" spans="1:28" x14ac:dyDescent="0.25">
      <c r="B266" s="690"/>
    </row>
    <row r="267" spans="1:28" x14ac:dyDescent="0.25">
      <c r="B267" s="690"/>
    </row>
    <row r="268" spans="1:28" x14ac:dyDescent="0.25">
      <c r="B268" s="690"/>
    </row>
    <row r="269" spans="1:28" x14ac:dyDescent="0.25">
      <c r="B269" s="690"/>
    </row>
    <row r="270" spans="1:28" x14ac:dyDescent="0.25">
      <c r="B270" s="690"/>
    </row>
    <row r="271" spans="1:28" x14ac:dyDescent="0.25">
      <c r="B271" s="690"/>
    </row>
    <row r="272" spans="1:28" x14ac:dyDescent="0.25">
      <c r="B272" s="690"/>
    </row>
    <row r="273" spans="2:2" x14ac:dyDescent="0.25">
      <c r="B273" s="690"/>
    </row>
    <row r="274" spans="2:2" x14ac:dyDescent="0.25">
      <c r="B274" s="690"/>
    </row>
    <row r="275" spans="2:2" x14ac:dyDescent="0.25">
      <c r="B275" s="690"/>
    </row>
    <row r="276" spans="2:2" x14ac:dyDescent="0.25">
      <c r="B276" s="690"/>
    </row>
    <row r="277" spans="2:2" x14ac:dyDescent="0.25">
      <c r="B277" s="690"/>
    </row>
    <row r="278" spans="2:2" x14ac:dyDescent="0.25">
      <c r="B278" s="690"/>
    </row>
    <row r="279" spans="2:2" x14ac:dyDescent="0.25">
      <c r="B279" s="690"/>
    </row>
    <row r="280" spans="2:2" x14ac:dyDescent="0.25">
      <c r="B280" s="690"/>
    </row>
    <row r="281" spans="2:2" x14ac:dyDescent="0.25">
      <c r="B281" s="690"/>
    </row>
    <row r="282" spans="2:2" x14ac:dyDescent="0.25">
      <c r="B282" s="690"/>
    </row>
    <row r="283" spans="2:2" x14ac:dyDescent="0.25">
      <c r="B283" s="690"/>
    </row>
    <row r="284" spans="2:2" x14ac:dyDescent="0.25">
      <c r="B284" s="690"/>
    </row>
    <row r="285" spans="2:2" x14ac:dyDescent="0.25">
      <c r="B285" s="690"/>
    </row>
    <row r="286" spans="2:2" x14ac:dyDescent="0.25">
      <c r="B286" s="690"/>
    </row>
    <row r="287" spans="2:2" x14ac:dyDescent="0.25">
      <c r="B287" s="690"/>
    </row>
    <row r="288" spans="2:2" x14ac:dyDescent="0.25">
      <c r="B288" s="690"/>
    </row>
    <row r="289" spans="2:2" x14ac:dyDescent="0.25">
      <c r="B289" s="690"/>
    </row>
    <row r="290" spans="2:2" x14ac:dyDescent="0.25">
      <c r="B290" s="690"/>
    </row>
    <row r="291" spans="2:2" x14ac:dyDescent="0.25">
      <c r="B291" s="690"/>
    </row>
    <row r="292" spans="2:2" x14ac:dyDescent="0.25">
      <c r="B292" s="690"/>
    </row>
    <row r="293" spans="2:2" x14ac:dyDescent="0.25">
      <c r="B293" s="690"/>
    </row>
    <row r="294" spans="2:2" x14ac:dyDescent="0.25">
      <c r="B294" s="690"/>
    </row>
    <row r="295" spans="2:2" x14ac:dyDescent="0.25">
      <c r="B295" s="690"/>
    </row>
    <row r="296" spans="2:2" x14ac:dyDescent="0.25">
      <c r="B296" s="690"/>
    </row>
    <row r="297" spans="2:2" x14ac:dyDescent="0.25">
      <c r="B297" s="690"/>
    </row>
    <row r="298" spans="2:2" x14ac:dyDescent="0.25">
      <c r="B298" s="690"/>
    </row>
    <row r="299" spans="2:2" x14ac:dyDescent="0.25">
      <c r="B299" s="690"/>
    </row>
    <row r="300" spans="2:2" x14ac:dyDescent="0.25">
      <c r="B300" s="690"/>
    </row>
    <row r="301" spans="2:2" x14ac:dyDescent="0.25">
      <c r="B301" s="690"/>
    </row>
    <row r="302" spans="2:2" x14ac:dyDescent="0.25">
      <c r="B302" s="690"/>
    </row>
    <row r="303" spans="2:2" x14ac:dyDescent="0.25">
      <c r="B303" s="690"/>
    </row>
    <row r="304" spans="2:2" x14ac:dyDescent="0.25">
      <c r="B304" s="690"/>
    </row>
    <row r="305" spans="2:2" x14ac:dyDescent="0.25">
      <c r="B305" s="690"/>
    </row>
    <row r="306" spans="2:2" x14ac:dyDescent="0.25">
      <c r="B306" s="690"/>
    </row>
    <row r="307" spans="2:2" x14ac:dyDescent="0.25">
      <c r="B307" s="690"/>
    </row>
    <row r="308" spans="2:2" x14ac:dyDescent="0.25">
      <c r="B308" s="690"/>
    </row>
    <row r="309" spans="2:2" x14ac:dyDescent="0.25">
      <c r="B309" s="690"/>
    </row>
    <row r="310" spans="2:2" x14ac:dyDescent="0.25">
      <c r="B310" s="690"/>
    </row>
    <row r="311" spans="2:2" x14ac:dyDescent="0.25">
      <c r="B311" s="690"/>
    </row>
    <row r="312" spans="2:2" x14ac:dyDescent="0.25">
      <c r="B312" s="690"/>
    </row>
    <row r="313" spans="2:2" x14ac:dyDescent="0.25">
      <c r="B313" s="690"/>
    </row>
    <row r="314" spans="2:2" x14ac:dyDescent="0.25">
      <c r="B314" s="690"/>
    </row>
    <row r="315" spans="2:2" x14ac:dyDescent="0.25">
      <c r="B315" s="690"/>
    </row>
    <row r="316" spans="2:2" x14ac:dyDescent="0.25">
      <c r="B316" s="690"/>
    </row>
    <row r="317" spans="2:2" x14ac:dyDescent="0.25">
      <c r="B317" s="690"/>
    </row>
    <row r="318" spans="2:2" x14ac:dyDescent="0.25">
      <c r="B318" s="690"/>
    </row>
    <row r="319" spans="2:2" x14ac:dyDescent="0.25">
      <c r="B319" s="690"/>
    </row>
    <row r="320" spans="2:2" x14ac:dyDescent="0.25">
      <c r="B320" s="690"/>
    </row>
    <row r="321" spans="2:2" x14ac:dyDescent="0.25">
      <c r="B321" s="690"/>
    </row>
    <row r="322" spans="2:2" x14ac:dyDescent="0.25">
      <c r="B322" s="690"/>
    </row>
    <row r="323" spans="2:2" x14ac:dyDescent="0.25">
      <c r="B323" s="690"/>
    </row>
    <row r="324" spans="2:2" x14ac:dyDescent="0.25">
      <c r="B324" s="690"/>
    </row>
    <row r="325" spans="2:2" x14ac:dyDescent="0.25">
      <c r="B325" s="690"/>
    </row>
    <row r="326" spans="2:2" x14ac:dyDescent="0.25">
      <c r="B326" s="690"/>
    </row>
    <row r="327" spans="2:2" x14ac:dyDescent="0.25">
      <c r="B327" s="690"/>
    </row>
    <row r="328" spans="2:2" x14ac:dyDescent="0.25">
      <c r="B328" s="690"/>
    </row>
    <row r="329" spans="2:2" x14ac:dyDescent="0.25">
      <c r="B329" s="690"/>
    </row>
    <row r="330" spans="2:2" x14ac:dyDescent="0.25">
      <c r="B330" s="690"/>
    </row>
    <row r="331" spans="2:2" x14ac:dyDescent="0.25">
      <c r="B331" s="690"/>
    </row>
    <row r="332" spans="2:2" x14ac:dyDescent="0.25">
      <c r="B332" s="690"/>
    </row>
    <row r="333" spans="2:2" x14ac:dyDescent="0.25">
      <c r="B333" s="690"/>
    </row>
    <row r="334" spans="2:2" x14ac:dyDescent="0.25">
      <c r="B334" s="690"/>
    </row>
    <row r="335" spans="2:2" x14ac:dyDescent="0.25">
      <c r="B335" s="690"/>
    </row>
    <row r="336" spans="2:2" x14ac:dyDescent="0.25">
      <c r="B336" s="690"/>
    </row>
    <row r="337" spans="2:2" x14ac:dyDescent="0.25">
      <c r="B337" s="690"/>
    </row>
    <row r="338" spans="2:2" x14ac:dyDescent="0.25">
      <c r="B338" s="690"/>
    </row>
    <row r="339" spans="2:2" x14ac:dyDescent="0.25">
      <c r="B339" s="690"/>
    </row>
    <row r="340" spans="2:2" x14ac:dyDescent="0.25">
      <c r="B340" s="690"/>
    </row>
    <row r="341" spans="2:2" x14ac:dyDescent="0.25">
      <c r="B341" s="690"/>
    </row>
    <row r="342" spans="2:2" x14ac:dyDescent="0.25">
      <c r="B342" s="690"/>
    </row>
    <row r="343" spans="2:2" x14ac:dyDescent="0.25">
      <c r="B343" s="690"/>
    </row>
    <row r="344" spans="2:2" x14ac:dyDescent="0.25">
      <c r="B344" s="690"/>
    </row>
    <row r="345" spans="2:2" x14ac:dyDescent="0.25">
      <c r="B345" s="690"/>
    </row>
    <row r="346" spans="2:2" x14ac:dyDescent="0.25">
      <c r="B346" s="690"/>
    </row>
    <row r="347" spans="2:2" x14ac:dyDescent="0.25">
      <c r="B347" s="690"/>
    </row>
    <row r="348" spans="2:2" x14ac:dyDescent="0.25">
      <c r="B348" s="690"/>
    </row>
    <row r="349" spans="2:2" x14ac:dyDescent="0.25">
      <c r="B349" s="690"/>
    </row>
    <row r="350" spans="2:2" x14ac:dyDescent="0.25">
      <c r="B350" s="690"/>
    </row>
    <row r="351" spans="2:2" x14ac:dyDescent="0.25">
      <c r="B351" s="690"/>
    </row>
    <row r="352" spans="2:2" x14ac:dyDescent="0.25">
      <c r="B352" s="690"/>
    </row>
    <row r="353" spans="2:2" x14ac:dyDescent="0.25">
      <c r="B353" s="690"/>
    </row>
    <row r="354" spans="2:2" x14ac:dyDescent="0.25">
      <c r="B354" s="690"/>
    </row>
    <row r="355" spans="2:2" x14ac:dyDescent="0.25">
      <c r="B355" s="690"/>
    </row>
    <row r="356" spans="2:2" x14ac:dyDescent="0.25">
      <c r="B356" s="690"/>
    </row>
    <row r="357" spans="2:2" x14ac:dyDescent="0.25">
      <c r="B357" s="690"/>
    </row>
    <row r="358" spans="2:2" x14ac:dyDescent="0.25">
      <c r="B358" s="690"/>
    </row>
    <row r="359" spans="2:2" x14ac:dyDescent="0.25">
      <c r="B359" s="690"/>
    </row>
    <row r="360" spans="2:2" x14ac:dyDescent="0.25">
      <c r="B360" s="690"/>
    </row>
    <row r="361" spans="2:2" x14ac:dyDescent="0.25">
      <c r="B361" s="690"/>
    </row>
    <row r="362" spans="2:2" x14ac:dyDescent="0.25">
      <c r="B362" s="690"/>
    </row>
    <row r="363" spans="2:2" x14ac:dyDescent="0.25">
      <c r="B363" s="690"/>
    </row>
    <row r="364" spans="2:2" x14ac:dyDescent="0.25">
      <c r="B364" s="690"/>
    </row>
    <row r="365" spans="2:2" x14ac:dyDescent="0.25">
      <c r="B365" s="690"/>
    </row>
    <row r="366" spans="2:2" x14ac:dyDescent="0.25">
      <c r="B366" s="690"/>
    </row>
    <row r="367" spans="2:2" x14ac:dyDescent="0.25">
      <c r="B367" s="690"/>
    </row>
    <row r="368" spans="2:2" x14ac:dyDescent="0.25">
      <c r="B368" s="690"/>
    </row>
    <row r="369" spans="2:2" x14ac:dyDescent="0.25">
      <c r="B369" s="690"/>
    </row>
    <row r="370" spans="2:2" x14ac:dyDescent="0.25">
      <c r="B370" s="690"/>
    </row>
    <row r="371" spans="2:2" x14ac:dyDescent="0.25">
      <c r="B371" s="690"/>
    </row>
    <row r="372" spans="2:2" x14ac:dyDescent="0.25">
      <c r="B372" s="690"/>
    </row>
    <row r="373" spans="2:2" x14ac:dyDescent="0.25">
      <c r="B373" s="690"/>
    </row>
    <row r="374" spans="2:2" x14ac:dyDescent="0.25">
      <c r="B374" s="690"/>
    </row>
    <row r="375" spans="2:2" x14ac:dyDescent="0.25">
      <c r="B375" s="690"/>
    </row>
    <row r="376" spans="2:2" x14ac:dyDescent="0.25">
      <c r="B376" s="690"/>
    </row>
    <row r="377" spans="2:2" x14ac:dyDescent="0.25">
      <c r="B377" s="690"/>
    </row>
    <row r="378" spans="2:2" x14ac:dyDescent="0.25">
      <c r="B378" s="690"/>
    </row>
    <row r="379" spans="2:2" x14ac:dyDescent="0.25">
      <c r="B379" s="690"/>
    </row>
    <row r="380" spans="2:2" x14ac:dyDescent="0.25">
      <c r="B380" s="690"/>
    </row>
    <row r="381" spans="2:2" x14ac:dyDescent="0.25">
      <c r="B381" s="690"/>
    </row>
    <row r="382" spans="2:2" x14ac:dyDescent="0.25">
      <c r="B382" s="690"/>
    </row>
    <row r="383" spans="2:2" x14ac:dyDescent="0.25">
      <c r="B383" s="690"/>
    </row>
    <row r="384" spans="2:2" x14ac:dyDescent="0.25">
      <c r="B384" s="690"/>
    </row>
    <row r="385" spans="2:2" x14ac:dyDescent="0.25">
      <c r="B385" s="690"/>
    </row>
    <row r="386" spans="2:2" x14ac:dyDescent="0.25">
      <c r="B386" s="690"/>
    </row>
    <row r="387" spans="2:2" x14ac:dyDescent="0.25">
      <c r="B387" s="690"/>
    </row>
    <row r="388" spans="2:2" x14ac:dyDescent="0.25">
      <c r="B388" s="690"/>
    </row>
    <row r="389" spans="2:2" x14ac:dyDescent="0.25">
      <c r="B389" s="690"/>
    </row>
    <row r="390" spans="2:2" x14ac:dyDescent="0.25">
      <c r="B390" s="690"/>
    </row>
    <row r="391" spans="2:2" x14ac:dyDescent="0.25">
      <c r="B391" s="690"/>
    </row>
    <row r="392" spans="2:2" x14ac:dyDescent="0.25">
      <c r="B392" s="690"/>
    </row>
    <row r="393" spans="2:2" x14ac:dyDescent="0.25">
      <c r="B393" s="690"/>
    </row>
    <row r="394" spans="2:2" x14ac:dyDescent="0.25">
      <c r="B394" s="690"/>
    </row>
    <row r="395" spans="2:2" x14ac:dyDescent="0.25">
      <c r="B395" s="690"/>
    </row>
    <row r="396" spans="2:2" x14ac:dyDescent="0.25">
      <c r="B396" s="690"/>
    </row>
    <row r="397" spans="2:2" x14ac:dyDescent="0.25">
      <c r="B397" s="690"/>
    </row>
    <row r="398" spans="2:2" x14ac:dyDescent="0.25">
      <c r="B398" s="690"/>
    </row>
    <row r="399" spans="2:2" x14ac:dyDescent="0.25">
      <c r="B399" s="690"/>
    </row>
    <row r="400" spans="2:2" x14ac:dyDescent="0.25">
      <c r="B400" s="690"/>
    </row>
    <row r="401" spans="2:2" x14ac:dyDescent="0.25">
      <c r="B401" s="690"/>
    </row>
    <row r="402" spans="2:2" x14ac:dyDescent="0.25">
      <c r="B402" s="690"/>
    </row>
    <row r="403" spans="2:2" x14ac:dyDescent="0.25">
      <c r="B403" s="690"/>
    </row>
    <row r="404" spans="2:2" x14ac:dyDescent="0.25">
      <c r="B404" s="690"/>
    </row>
    <row r="405" spans="2:2" x14ac:dyDescent="0.25">
      <c r="B405" s="690"/>
    </row>
    <row r="406" spans="2:2" x14ac:dyDescent="0.25">
      <c r="B406" s="690"/>
    </row>
    <row r="407" spans="2:2" x14ac:dyDescent="0.25">
      <c r="B407" s="690"/>
    </row>
    <row r="408" spans="2:2" x14ac:dyDescent="0.25">
      <c r="B408" s="690"/>
    </row>
    <row r="409" spans="2:2" x14ac:dyDescent="0.25">
      <c r="B409" s="690"/>
    </row>
    <row r="410" spans="2:2" x14ac:dyDescent="0.25">
      <c r="B410" s="690"/>
    </row>
    <row r="411" spans="2:2" x14ac:dyDescent="0.25">
      <c r="B411" s="690"/>
    </row>
    <row r="412" spans="2:2" x14ac:dyDescent="0.25">
      <c r="B412" s="690"/>
    </row>
    <row r="413" spans="2:2" x14ac:dyDescent="0.25">
      <c r="B413" s="690"/>
    </row>
    <row r="414" spans="2:2" x14ac:dyDescent="0.25">
      <c r="B414" s="690"/>
    </row>
    <row r="415" spans="2:2" x14ac:dyDescent="0.25">
      <c r="B415" s="690"/>
    </row>
    <row r="416" spans="2:2" x14ac:dyDescent="0.25">
      <c r="B416" s="690"/>
    </row>
    <row r="417" spans="2:2" x14ac:dyDescent="0.25">
      <c r="B417" s="690"/>
    </row>
    <row r="418" spans="2:2" x14ac:dyDescent="0.25">
      <c r="B418" s="690"/>
    </row>
    <row r="419" spans="2:2" x14ac:dyDescent="0.25">
      <c r="B419" s="690"/>
    </row>
    <row r="420" spans="2:2" x14ac:dyDescent="0.25">
      <c r="B420" s="690"/>
    </row>
    <row r="421" spans="2:2" x14ac:dyDescent="0.25">
      <c r="B421" s="690"/>
    </row>
    <row r="422" spans="2:2" x14ac:dyDescent="0.25">
      <c r="B422" s="690"/>
    </row>
    <row r="423" spans="2:2" x14ac:dyDescent="0.25">
      <c r="B423" s="690"/>
    </row>
    <row r="424" spans="2:2" x14ac:dyDescent="0.25">
      <c r="B424" s="690"/>
    </row>
    <row r="425" spans="2:2" x14ac:dyDescent="0.25">
      <c r="B425" s="690"/>
    </row>
    <row r="426" spans="2:2" x14ac:dyDescent="0.25">
      <c r="B426" s="690"/>
    </row>
    <row r="427" spans="2:2" x14ac:dyDescent="0.25">
      <c r="B427" s="690"/>
    </row>
    <row r="428" spans="2:2" x14ac:dyDescent="0.25">
      <c r="B428" s="690"/>
    </row>
    <row r="429" spans="2:2" x14ac:dyDescent="0.25">
      <c r="B429" s="690"/>
    </row>
    <row r="430" spans="2:2" x14ac:dyDescent="0.25">
      <c r="B430" s="690"/>
    </row>
    <row r="431" spans="2:2" x14ac:dyDescent="0.25">
      <c r="B431" s="690"/>
    </row>
    <row r="432" spans="2:2" x14ac:dyDescent="0.25">
      <c r="B432" s="690"/>
    </row>
    <row r="433" spans="2:2" x14ac:dyDescent="0.25">
      <c r="B433" s="690"/>
    </row>
    <row r="434" spans="2:2" x14ac:dyDescent="0.25">
      <c r="B434" s="690"/>
    </row>
    <row r="435" spans="2:2" x14ac:dyDescent="0.25">
      <c r="B435" s="690"/>
    </row>
    <row r="436" spans="2:2" x14ac:dyDescent="0.25">
      <c r="B436" s="690"/>
    </row>
    <row r="437" spans="2:2" x14ac:dyDescent="0.25">
      <c r="B437" s="690"/>
    </row>
    <row r="438" spans="2:2" x14ac:dyDescent="0.25">
      <c r="B438" s="690"/>
    </row>
    <row r="439" spans="2:2" x14ac:dyDescent="0.25">
      <c r="B439" s="690"/>
    </row>
    <row r="440" spans="2:2" x14ac:dyDescent="0.25">
      <c r="B440" s="690"/>
    </row>
    <row r="441" spans="2:2" x14ac:dyDescent="0.25">
      <c r="B441" s="690"/>
    </row>
    <row r="442" spans="2:2" x14ac:dyDescent="0.25">
      <c r="B442" s="690"/>
    </row>
    <row r="443" spans="2:2" x14ac:dyDescent="0.25">
      <c r="B443" s="690"/>
    </row>
    <row r="444" spans="2:2" x14ac:dyDescent="0.25">
      <c r="B444" s="690"/>
    </row>
    <row r="445" spans="2:2" x14ac:dyDescent="0.25">
      <c r="B445" s="690"/>
    </row>
    <row r="446" spans="2:2" x14ac:dyDescent="0.25">
      <c r="B446" s="690"/>
    </row>
    <row r="447" spans="2:2" x14ac:dyDescent="0.25">
      <c r="B447" s="690"/>
    </row>
    <row r="448" spans="2:2" x14ac:dyDescent="0.25">
      <c r="B448" s="690"/>
    </row>
    <row r="449" spans="2:2" x14ac:dyDescent="0.25">
      <c r="B449" s="690"/>
    </row>
    <row r="450" spans="2:2" x14ac:dyDescent="0.25">
      <c r="B450" s="690"/>
    </row>
    <row r="451" spans="2:2" x14ac:dyDescent="0.25">
      <c r="B451" s="690"/>
    </row>
    <row r="452" spans="2:2" x14ac:dyDescent="0.25">
      <c r="B452" s="690"/>
    </row>
    <row r="453" spans="2:2" x14ac:dyDescent="0.25">
      <c r="B453" s="690"/>
    </row>
    <row r="454" spans="2:2" x14ac:dyDescent="0.25">
      <c r="B454" s="690"/>
    </row>
    <row r="455" spans="2:2" x14ac:dyDescent="0.25">
      <c r="B455" s="690"/>
    </row>
    <row r="456" spans="2:2" x14ac:dyDescent="0.25">
      <c r="B456" s="690"/>
    </row>
    <row r="457" spans="2:2" x14ac:dyDescent="0.25">
      <c r="B457" s="690"/>
    </row>
    <row r="458" spans="2:2" x14ac:dyDescent="0.25">
      <c r="B458" s="690"/>
    </row>
    <row r="459" spans="2:2" x14ac:dyDescent="0.25">
      <c r="B459" s="690"/>
    </row>
    <row r="460" spans="2:2" x14ac:dyDescent="0.25">
      <c r="B460" s="690"/>
    </row>
    <row r="461" spans="2:2" x14ac:dyDescent="0.25">
      <c r="B461" s="690"/>
    </row>
    <row r="462" spans="2:2" x14ac:dyDescent="0.25">
      <c r="B462" s="690"/>
    </row>
    <row r="463" spans="2:2" x14ac:dyDescent="0.25">
      <c r="B463" s="690"/>
    </row>
    <row r="464" spans="2:2" x14ac:dyDescent="0.25">
      <c r="B464" s="690"/>
    </row>
    <row r="465" spans="2:2" x14ac:dyDescent="0.25">
      <c r="B465" s="690"/>
    </row>
    <row r="466" spans="2:2" x14ac:dyDescent="0.25">
      <c r="B466" s="690"/>
    </row>
    <row r="467" spans="2:2" x14ac:dyDescent="0.25">
      <c r="B467" s="690"/>
    </row>
    <row r="468" spans="2:2" x14ac:dyDescent="0.25">
      <c r="B468" s="690"/>
    </row>
    <row r="469" spans="2:2" x14ac:dyDescent="0.25">
      <c r="B469" s="690"/>
    </row>
    <row r="470" spans="2:2" x14ac:dyDescent="0.25">
      <c r="B470" s="690"/>
    </row>
    <row r="471" spans="2:2" x14ac:dyDescent="0.25">
      <c r="B471" s="690"/>
    </row>
    <row r="472" spans="2:2" x14ac:dyDescent="0.25">
      <c r="B472" s="690"/>
    </row>
    <row r="473" spans="2:2" x14ac:dyDescent="0.25">
      <c r="B473" s="690"/>
    </row>
    <row r="474" spans="2:2" x14ac:dyDescent="0.25">
      <c r="B474" s="690"/>
    </row>
    <row r="475" spans="2:2" x14ac:dyDescent="0.25">
      <c r="B475" s="690"/>
    </row>
    <row r="476" spans="2:2" x14ac:dyDescent="0.25">
      <c r="B476" s="690"/>
    </row>
    <row r="477" spans="2:2" x14ac:dyDescent="0.25">
      <c r="B477" s="690"/>
    </row>
    <row r="478" spans="2:2" x14ac:dyDescent="0.25">
      <c r="B478" s="690"/>
    </row>
    <row r="479" spans="2:2" x14ac:dyDescent="0.25">
      <c r="B479" s="690"/>
    </row>
    <row r="480" spans="2:2" x14ac:dyDescent="0.25">
      <c r="B480" s="690"/>
    </row>
    <row r="481" spans="2:2" x14ac:dyDescent="0.25">
      <c r="B481" s="690"/>
    </row>
    <row r="482" spans="2:2" x14ac:dyDescent="0.25">
      <c r="B482" s="690"/>
    </row>
    <row r="483" spans="2:2" x14ac:dyDescent="0.25">
      <c r="B483" s="690"/>
    </row>
    <row r="484" spans="2:2" x14ac:dyDescent="0.25">
      <c r="B484" s="690"/>
    </row>
    <row r="485" spans="2:2" x14ac:dyDescent="0.25">
      <c r="B485" s="690"/>
    </row>
    <row r="486" spans="2:2" x14ac:dyDescent="0.25">
      <c r="B486" s="690"/>
    </row>
    <row r="487" spans="2:2" x14ac:dyDescent="0.25">
      <c r="B487" s="690"/>
    </row>
    <row r="488" spans="2:2" x14ac:dyDescent="0.25">
      <c r="B488" s="690"/>
    </row>
    <row r="489" spans="2:2" x14ac:dyDescent="0.25">
      <c r="B489" s="690"/>
    </row>
    <row r="490" spans="2:2" x14ac:dyDescent="0.25">
      <c r="B490" s="690"/>
    </row>
    <row r="491" spans="2:2" x14ac:dyDescent="0.25">
      <c r="B491" s="690"/>
    </row>
    <row r="492" spans="2:2" x14ac:dyDescent="0.25">
      <c r="B492" s="690"/>
    </row>
    <row r="493" spans="2:2" x14ac:dyDescent="0.25">
      <c r="B493" s="690"/>
    </row>
    <row r="494" spans="2:2" x14ac:dyDescent="0.25">
      <c r="B494" s="690"/>
    </row>
    <row r="495" spans="2:2" x14ac:dyDescent="0.25">
      <c r="B495" s="690"/>
    </row>
    <row r="496" spans="2:2" x14ac:dyDescent="0.25">
      <c r="B496" s="690"/>
    </row>
    <row r="497" spans="2:2" x14ac:dyDescent="0.25">
      <c r="B497" s="690"/>
    </row>
    <row r="498" spans="2:2" x14ac:dyDescent="0.25">
      <c r="B498" s="690"/>
    </row>
    <row r="499" spans="2:2" x14ac:dyDescent="0.25">
      <c r="B499" s="690"/>
    </row>
    <row r="500" spans="2:2" x14ac:dyDescent="0.25">
      <c r="B500" s="690"/>
    </row>
    <row r="501" spans="2:2" x14ac:dyDescent="0.25">
      <c r="B501" s="690"/>
    </row>
    <row r="502" spans="2:2" x14ac:dyDescent="0.25">
      <c r="B502" s="690"/>
    </row>
    <row r="503" spans="2:2" x14ac:dyDescent="0.25">
      <c r="B503" s="690"/>
    </row>
    <row r="504" spans="2:2" x14ac:dyDescent="0.25">
      <c r="B504" s="690"/>
    </row>
    <row r="505" spans="2:2" x14ac:dyDescent="0.25">
      <c r="B505" s="690"/>
    </row>
    <row r="506" spans="2:2" x14ac:dyDescent="0.25">
      <c r="B506" s="690"/>
    </row>
    <row r="507" spans="2:2" x14ac:dyDescent="0.25">
      <c r="B507" s="690"/>
    </row>
    <row r="508" spans="2:2" x14ac:dyDescent="0.25">
      <c r="B508" s="690"/>
    </row>
    <row r="509" spans="2:2" x14ac:dyDescent="0.25">
      <c r="B509" s="690"/>
    </row>
    <row r="510" spans="2:2" x14ac:dyDescent="0.25">
      <c r="B510" s="690"/>
    </row>
    <row r="511" spans="2:2" x14ac:dyDescent="0.25">
      <c r="B511" s="690"/>
    </row>
    <row r="512" spans="2:2" x14ac:dyDescent="0.25">
      <c r="B512" s="690"/>
    </row>
    <row r="513" spans="2:2" x14ac:dyDescent="0.25">
      <c r="B513" s="690"/>
    </row>
    <row r="514" spans="2:2" x14ac:dyDescent="0.25">
      <c r="B514" s="690"/>
    </row>
    <row r="515" spans="2:2" x14ac:dyDescent="0.25">
      <c r="B515" s="690"/>
    </row>
    <row r="516" spans="2:2" x14ac:dyDescent="0.25">
      <c r="B516" s="690"/>
    </row>
    <row r="517" spans="2:2" x14ac:dyDescent="0.25">
      <c r="B517" s="690"/>
    </row>
    <row r="518" spans="2:2" x14ac:dyDescent="0.25">
      <c r="B518" s="690"/>
    </row>
    <row r="519" spans="2:2" x14ac:dyDescent="0.25">
      <c r="B519" s="690"/>
    </row>
    <row r="520" spans="2:2" x14ac:dyDescent="0.25">
      <c r="B520" s="690"/>
    </row>
    <row r="521" spans="2:2" x14ac:dyDescent="0.25">
      <c r="B521" s="690"/>
    </row>
    <row r="522" spans="2:2" x14ac:dyDescent="0.25">
      <c r="B522" s="690"/>
    </row>
    <row r="523" spans="2:2" x14ac:dyDescent="0.25">
      <c r="B523" s="690"/>
    </row>
    <row r="524" spans="2:2" x14ac:dyDescent="0.25">
      <c r="B524" s="690"/>
    </row>
    <row r="525" spans="2:2" x14ac:dyDescent="0.25">
      <c r="B525" s="690"/>
    </row>
    <row r="526" spans="2:2" x14ac:dyDescent="0.25">
      <c r="B526" s="690"/>
    </row>
    <row r="527" spans="2:2" x14ac:dyDescent="0.25">
      <c r="B527" s="690"/>
    </row>
    <row r="528" spans="2:2" x14ac:dyDescent="0.25">
      <c r="B528" s="690"/>
    </row>
    <row r="529" spans="2:2" x14ac:dyDescent="0.25">
      <c r="B529" s="690"/>
    </row>
    <row r="530" spans="2:2" x14ac:dyDescent="0.25">
      <c r="B530" s="690"/>
    </row>
    <row r="531" spans="2:2" x14ac:dyDescent="0.25">
      <c r="B531" s="690"/>
    </row>
    <row r="532" spans="2:2" x14ac:dyDescent="0.25">
      <c r="B532" s="690"/>
    </row>
    <row r="533" spans="2:2" x14ac:dyDescent="0.25">
      <c r="B533" s="690"/>
    </row>
    <row r="534" spans="2:2" x14ac:dyDescent="0.25">
      <c r="B534" s="690"/>
    </row>
    <row r="535" spans="2:2" x14ac:dyDescent="0.25">
      <c r="B535" s="690"/>
    </row>
    <row r="536" spans="2:2" x14ac:dyDescent="0.25">
      <c r="B536" s="690"/>
    </row>
    <row r="537" spans="2:2" x14ac:dyDescent="0.25">
      <c r="B537" s="690"/>
    </row>
    <row r="538" spans="2:2" x14ac:dyDescent="0.25">
      <c r="B538" s="690"/>
    </row>
    <row r="539" spans="2:2" x14ac:dyDescent="0.25">
      <c r="B539" s="690"/>
    </row>
    <row r="540" spans="2:2" x14ac:dyDescent="0.25">
      <c r="B540" s="690"/>
    </row>
    <row r="541" spans="2:2" x14ac:dyDescent="0.25">
      <c r="B541" s="690"/>
    </row>
    <row r="542" spans="2:2" x14ac:dyDescent="0.25">
      <c r="B542" s="690"/>
    </row>
    <row r="543" spans="2:2" x14ac:dyDescent="0.25">
      <c r="B543" s="690"/>
    </row>
    <row r="544" spans="2:2" x14ac:dyDescent="0.25">
      <c r="B544" s="690"/>
    </row>
    <row r="545" spans="2:2" x14ac:dyDescent="0.25">
      <c r="B545" s="690"/>
    </row>
    <row r="546" spans="2:2" x14ac:dyDescent="0.25">
      <c r="B546" s="690"/>
    </row>
    <row r="547" spans="2:2" x14ac:dyDescent="0.25">
      <c r="B547" s="690"/>
    </row>
    <row r="548" spans="2:2" x14ac:dyDescent="0.25">
      <c r="B548" s="690"/>
    </row>
    <row r="549" spans="2:2" x14ac:dyDescent="0.25">
      <c r="B549" s="690"/>
    </row>
    <row r="550" spans="2:2" x14ac:dyDescent="0.25">
      <c r="B550" s="690"/>
    </row>
    <row r="551" spans="2:2" x14ac:dyDescent="0.25">
      <c r="B551" s="690"/>
    </row>
    <row r="552" spans="2:2" x14ac:dyDescent="0.25">
      <c r="B552" s="690"/>
    </row>
    <row r="553" spans="2:2" x14ac:dyDescent="0.25">
      <c r="B553" s="690"/>
    </row>
    <row r="554" spans="2:2" x14ac:dyDescent="0.25">
      <c r="B554" s="690"/>
    </row>
    <row r="555" spans="2:2" x14ac:dyDescent="0.25">
      <c r="B555" s="690"/>
    </row>
    <row r="556" spans="2:2" x14ac:dyDescent="0.25">
      <c r="B556" s="690"/>
    </row>
    <row r="557" spans="2:2" x14ac:dyDescent="0.25">
      <c r="B557" s="690"/>
    </row>
    <row r="558" spans="2:2" x14ac:dyDescent="0.25">
      <c r="B558" s="690"/>
    </row>
    <row r="559" spans="2:2" x14ac:dyDescent="0.25">
      <c r="B559" s="690"/>
    </row>
    <row r="560" spans="2:2" x14ac:dyDescent="0.25">
      <c r="B560" s="690"/>
    </row>
    <row r="561" spans="2:2" x14ac:dyDescent="0.25">
      <c r="B561" s="690"/>
    </row>
    <row r="562" spans="2:2" x14ac:dyDescent="0.25">
      <c r="B562" s="690"/>
    </row>
    <row r="563" spans="2:2" x14ac:dyDescent="0.25">
      <c r="B563" s="690"/>
    </row>
    <row r="564" spans="2:2" x14ac:dyDescent="0.25">
      <c r="B564" s="690"/>
    </row>
    <row r="565" spans="2:2" x14ac:dyDescent="0.25">
      <c r="B565" s="690"/>
    </row>
    <row r="566" spans="2:2" x14ac:dyDescent="0.25">
      <c r="B566" s="690"/>
    </row>
    <row r="567" spans="2:2" x14ac:dyDescent="0.25">
      <c r="B567" s="690"/>
    </row>
    <row r="568" spans="2:2" x14ac:dyDescent="0.25">
      <c r="B568" s="690"/>
    </row>
    <row r="569" spans="2:2" x14ac:dyDescent="0.25">
      <c r="B569" s="690"/>
    </row>
    <row r="570" spans="2:2" x14ac:dyDescent="0.25">
      <c r="B570" s="690"/>
    </row>
    <row r="571" spans="2:2" x14ac:dyDescent="0.25">
      <c r="B571" s="690"/>
    </row>
    <row r="572" spans="2:2" x14ac:dyDescent="0.25">
      <c r="B572" s="690"/>
    </row>
    <row r="573" spans="2:2" x14ac:dyDescent="0.25">
      <c r="B573" s="690"/>
    </row>
    <row r="574" spans="2:2" x14ac:dyDescent="0.25">
      <c r="B574" s="690"/>
    </row>
    <row r="575" spans="2:2" x14ac:dyDescent="0.25">
      <c r="B575" s="690"/>
    </row>
    <row r="576" spans="2:2" x14ac:dyDescent="0.25">
      <c r="B576" s="690"/>
    </row>
    <row r="577" spans="2:2" x14ac:dyDescent="0.25">
      <c r="B577" s="690"/>
    </row>
    <row r="578" spans="2:2" x14ac:dyDescent="0.25">
      <c r="B578" s="690"/>
    </row>
    <row r="579" spans="2:2" x14ac:dyDescent="0.25">
      <c r="B579" s="690"/>
    </row>
    <row r="580" spans="2:2" x14ac:dyDescent="0.25">
      <c r="B580" s="690"/>
    </row>
    <row r="581" spans="2:2" x14ac:dyDescent="0.25">
      <c r="B581" s="690"/>
    </row>
    <row r="582" spans="2:2" x14ac:dyDescent="0.25">
      <c r="B582" s="690"/>
    </row>
    <row r="583" spans="2:2" x14ac:dyDescent="0.25">
      <c r="B583" s="690"/>
    </row>
    <row r="584" spans="2:2" x14ac:dyDescent="0.25">
      <c r="B584" s="690"/>
    </row>
    <row r="585" spans="2:2" x14ac:dyDescent="0.25">
      <c r="B585" s="690"/>
    </row>
    <row r="586" spans="2:2" x14ac:dyDescent="0.25">
      <c r="B586" s="690"/>
    </row>
    <row r="587" spans="2:2" x14ac:dyDescent="0.25">
      <c r="B587" s="690"/>
    </row>
    <row r="588" spans="2:2" x14ac:dyDescent="0.25">
      <c r="B588" s="690"/>
    </row>
    <row r="589" spans="2:2" x14ac:dyDescent="0.25">
      <c r="B589" s="690"/>
    </row>
    <row r="590" spans="2:2" x14ac:dyDescent="0.25">
      <c r="B590" s="690"/>
    </row>
    <row r="591" spans="2:2" x14ac:dyDescent="0.25">
      <c r="B591" s="690"/>
    </row>
    <row r="592" spans="2:2" x14ac:dyDescent="0.25">
      <c r="B592" s="690"/>
    </row>
    <row r="593" spans="2:2" x14ac:dyDescent="0.25">
      <c r="B593" s="690"/>
    </row>
    <row r="594" spans="2:2" x14ac:dyDescent="0.25">
      <c r="B594" s="690"/>
    </row>
    <row r="595" spans="2:2" x14ac:dyDescent="0.25">
      <c r="B595" s="690"/>
    </row>
    <row r="596" spans="2:2" x14ac:dyDescent="0.25">
      <c r="B596" s="690"/>
    </row>
    <row r="597" spans="2:2" x14ac:dyDescent="0.25">
      <c r="B597" s="690"/>
    </row>
    <row r="598" spans="2:2" x14ac:dyDescent="0.25">
      <c r="B598" s="690"/>
    </row>
    <row r="599" spans="2:2" x14ac:dyDescent="0.25">
      <c r="B599" s="690"/>
    </row>
    <row r="600" spans="2:2" x14ac:dyDescent="0.25">
      <c r="B600" s="690"/>
    </row>
    <row r="601" spans="2:2" x14ac:dyDescent="0.25">
      <c r="B601" s="690"/>
    </row>
    <row r="602" spans="2:2" x14ac:dyDescent="0.25">
      <c r="B602" s="690"/>
    </row>
    <row r="603" spans="2:2" x14ac:dyDescent="0.25">
      <c r="B603" s="690"/>
    </row>
    <row r="604" spans="2:2" x14ac:dyDescent="0.25">
      <c r="B604" s="690"/>
    </row>
    <row r="605" spans="2:2" x14ac:dyDescent="0.25">
      <c r="B605" s="690"/>
    </row>
    <row r="606" spans="2:2" x14ac:dyDescent="0.25">
      <c r="B606" s="690"/>
    </row>
    <row r="607" spans="2:2" x14ac:dyDescent="0.25">
      <c r="B607" s="690"/>
    </row>
    <row r="608" spans="2:2" x14ac:dyDescent="0.25">
      <c r="B608" s="690"/>
    </row>
    <row r="609" spans="2:2" x14ac:dyDescent="0.25">
      <c r="B609" s="690"/>
    </row>
    <row r="610" spans="2:2" x14ac:dyDescent="0.25">
      <c r="B610" s="690"/>
    </row>
    <row r="611" spans="2:2" x14ac:dyDescent="0.25">
      <c r="B611" s="690"/>
    </row>
    <row r="612" spans="2:2" x14ac:dyDescent="0.25">
      <c r="B612" s="690"/>
    </row>
    <row r="613" spans="2:2" x14ac:dyDescent="0.25">
      <c r="B613" s="690"/>
    </row>
    <row r="614" spans="2:2" x14ac:dyDescent="0.25">
      <c r="B614" s="690"/>
    </row>
    <row r="615" spans="2:2" x14ac:dyDescent="0.25">
      <c r="B615" s="690"/>
    </row>
    <row r="616" spans="2:2" x14ac:dyDescent="0.25">
      <c r="B616" s="690"/>
    </row>
    <row r="617" spans="2:2" x14ac:dyDescent="0.25">
      <c r="B617" s="690"/>
    </row>
    <row r="618" spans="2:2" x14ac:dyDescent="0.25">
      <c r="B618" s="690"/>
    </row>
    <row r="619" spans="2:2" x14ac:dyDescent="0.25">
      <c r="B619" s="690"/>
    </row>
    <row r="620" spans="2:2" x14ac:dyDescent="0.25">
      <c r="B620" s="690"/>
    </row>
    <row r="621" spans="2:2" x14ac:dyDescent="0.25">
      <c r="B621" s="690"/>
    </row>
    <row r="622" spans="2:2" x14ac:dyDescent="0.25">
      <c r="B622" s="690"/>
    </row>
    <row r="623" spans="2:2" x14ac:dyDescent="0.25">
      <c r="B623" s="690"/>
    </row>
    <row r="624" spans="2:2" x14ac:dyDescent="0.25">
      <c r="B624" s="690"/>
    </row>
    <row r="625" spans="2:2" x14ac:dyDescent="0.25">
      <c r="B625" s="690"/>
    </row>
    <row r="626" spans="2:2" x14ac:dyDescent="0.25">
      <c r="B626" s="690"/>
    </row>
    <row r="627" spans="2:2" x14ac:dyDescent="0.25">
      <c r="B627" s="690"/>
    </row>
    <row r="628" spans="2:2" x14ac:dyDescent="0.25">
      <c r="B628" s="690"/>
    </row>
    <row r="629" spans="2:2" x14ac:dyDescent="0.25">
      <c r="B629" s="690"/>
    </row>
    <row r="630" spans="2:2" x14ac:dyDescent="0.25">
      <c r="B630" s="690"/>
    </row>
    <row r="631" spans="2:2" x14ac:dyDescent="0.25">
      <c r="B631" s="690"/>
    </row>
    <row r="632" spans="2:2" x14ac:dyDescent="0.25">
      <c r="B632" s="690"/>
    </row>
    <row r="633" spans="2:2" x14ac:dyDescent="0.25">
      <c r="B633" s="690"/>
    </row>
    <row r="634" spans="2:2" x14ac:dyDescent="0.25">
      <c r="B634" s="690"/>
    </row>
    <row r="635" spans="2:2" x14ac:dyDescent="0.25">
      <c r="B635" s="690"/>
    </row>
    <row r="636" spans="2:2" x14ac:dyDescent="0.25">
      <c r="B636" s="690"/>
    </row>
    <row r="637" spans="2:2" x14ac:dyDescent="0.25">
      <c r="B637" s="690"/>
    </row>
    <row r="638" spans="2:2" x14ac:dyDescent="0.25">
      <c r="B638" s="690"/>
    </row>
    <row r="639" spans="2:2" x14ac:dyDescent="0.25">
      <c r="B639" s="690"/>
    </row>
    <row r="640" spans="2:2" x14ac:dyDescent="0.25">
      <c r="B640" s="690"/>
    </row>
    <row r="641" spans="2:2" x14ac:dyDescent="0.25">
      <c r="B641" s="690"/>
    </row>
    <row r="642" spans="2:2" x14ac:dyDescent="0.25">
      <c r="B642" s="690"/>
    </row>
    <row r="643" spans="2:2" x14ac:dyDescent="0.25">
      <c r="B643" s="690"/>
    </row>
    <row r="644" spans="2:2" x14ac:dyDescent="0.25">
      <c r="B644" s="690"/>
    </row>
    <row r="645" spans="2:2" x14ac:dyDescent="0.25">
      <c r="B645" s="690"/>
    </row>
    <row r="646" spans="2:2" x14ac:dyDescent="0.25">
      <c r="B646" s="690"/>
    </row>
    <row r="647" spans="2:2" x14ac:dyDescent="0.25">
      <c r="B647" s="690"/>
    </row>
    <row r="648" spans="2:2" x14ac:dyDescent="0.25">
      <c r="B648" s="690"/>
    </row>
    <row r="649" spans="2:2" x14ac:dyDescent="0.25">
      <c r="B649" s="690"/>
    </row>
    <row r="650" spans="2:2" x14ac:dyDescent="0.25">
      <c r="B650" s="690"/>
    </row>
    <row r="651" spans="2:2" x14ac:dyDescent="0.25">
      <c r="B651" s="690"/>
    </row>
    <row r="652" spans="2:2" x14ac:dyDescent="0.25">
      <c r="B652" s="690"/>
    </row>
    <row r="653" spans="2:2" x14ac:dyDescent="0.25">
      <c r="B653" s="690"/>
    </row>
    <row r="654" spans="2:2" x14ac:dyDescent="0.25">
      <c r="B654" s="690"/>
    </row>
    <row r="655" spans="2:2" x14ac:dyDescent="0.25">
      <c r="B655" s="690"/>
    </row>
    <row r="656" spans="2:2" x14ac:dyDescent="0.25">
      <c r="B656" s="690"/>
    </row>
    <row r="657" spans="2:2" x14ac:dyDescent="0.25">
      <c r="B657" s="690"/>
    </row>
    <row r="658" spans="2:2" x14ac:dyDescent="0.25">
      <c r="B658" s="690"/>
    </row>
    <row r="659" spans="2:2" x14ac:dyDescent="0.25">
      <c r="B659" s="690"/>
    </row>
    <row r="660" spans="2:2" x14ac:dyDescent="0.25">
      <c r="B660" s="690"/>
    </row>
    <row r="661" spans="2:2" x14ac:dyDescent="0.25">
      <c r="B661" s="690"/>
    </row>
    <row r="662" spans="2:2" x14ac:dyDescent="0.25">
      <c r="B662" s="690"/>
    </row>
    <row r="663" spans="2:2" x14ac:dyDescent="0.25">
      <c r="B663" s="690"/>
    </row>
    <row r="664" spans="2:2" x14ac:dyDescent="0.25">
      <c r="B664" s="690"/>
    </row>
    <row r="665" spans="2:2" x14ac:dyDescent="0.25">
      <c r="B665" s="690"/>
    </row>
    <row r="666" spans="2:2" x14ac:dyDescent="0.25">
      <c r="B666" s="690"/>
    </row>
    <row r="667" spans="2:2" x14ac:dyDescent="0.25">
      <c r="B667" s="690"/>
    </row>
    <row r="668" spans="2:2" x14ac:dyDescent="0.25">
      <c r="B668" s="690"/>
    </row>
    <row r="669" spans="2:2" x14ac:dyDescent="0.25">
      <c r="B669" s="690"/>
    </row>
    <row r="670" spans="2:2" x14ac:dyDescent="0.25">
      <c r="B670" s="690"/>
    </row>
    <row r="671" spans="2:2" x14ac:dyDescent="0.25">
      <c r="B671" s="690"/>
    </row>
    <row r="672" spans="2:2" x14ac:dyDescent="0.25">
      <c r="B672" s="690"/>
    </row>
    <row r="673" spans="2:2" x14ac:dyDescent="0.25">
      <c r="B673" s="690"/>
    </row>
    <row r="674" spans="2:2" x14ac:dyDescent="0.25">
      <c r="B674" s="690"/>
    </row>
    <row r="675" spans="2:2" x14ac:dyDescent="0.25">
      <c r="B675" s="690"/>
    </row>
    <row r="676" spans="2:2" x14ac:dyDescent="0.25">
      <c r="B676" s="690"/>
    </row>
    <row r="677" spans="2:2" x14ac:dyDescent="0.25">
      <c r="B677" s="690"/>
    </row>
    <row r="678" spans="2:2" x14ac:dyDescent="0.25">
      <c r="B678" s="690"/>
    </row>
    <row r="679" spans="2:2" x14ac:dyDescent="0.25">
      <c r="B679" s="690"/>
    </row>
    <row r="680" spans="2:2" x14ac:dyDescent="0.25">
      <c r="B680" s="690"/>
    </row>
    <row r="681" spans="2:2" x14ac:dyDescent="0.25">
      <c r="B681" s="690"/>
    </row>
    <row r="682" spans="2:2" x14ac:dyDescent="0.25">
      <c r="B682" s="690"/>
    </row>
    <row r="683" spans="2:2" x14ac:dyDescent="0.25">
      <c r="B683" s="690"/>
    </row>
    <row r="684" spans="2:2" x14ac:dyDescent="0.25">
      <c r="B684" s="690"/>
    </row>
    <row r="685" spans="2:2" x14ac:dyDescent="0.25">
      <c r="B685" s="690"/>
    </row>
    <row r="686" spans="2:2" x14ac:dyDescent="0.25">
      <c r="B686" s="690"/>
    </row>
    <row r="687" spans="2:2" x14ac:dyDescent="0.25">
      <c r="B687" s="690"/>
    </row>
    <row r="688" spans="2:2" x14ac:dyDescent="0.25">
      <c r="B688" s="690"/>
    </row>
    <row r="689" spans="2:2" x14ac:dyDescent="0.25">
      <c r="B689" s="690"/>
    </row>
    <row r="690" spans="2:2" x14ac:dyDescent="0.25">
      <c r="B690" s="690"/>
    </row>
    <row r="691" spans="2:2" x14ac:dyDescent="0.25">
      <c r="B691" s="690"/>
    </row>
    <row r="692" spans="2:2" x14ac:dyDescent="0.25">
      <c r="B692" s="690"/>
    </row>
    <row r="693" spans="2:2" x14ac:dyDescent="0.25">
      <c r="B693" s="690"/>
    </row>
    <row r="694" spans="2:2" x14ac:dyDescent="0.25">
      <c r="B694" s="690"/>
    </row>
    <row r="695" spans="2:2" x14ac:dyDescent="0.25">
      <c r="B695" s="690"/>
    </row>
    <row r="696" spans="2:2" x14ac:dyDescent="0.25">
      <c r="B696" s="690"/>
    </row>
    <row r="697" spans="2:2" x14ac:dyDescent="0.25">
      <c r="B697" s="690"/>
    </row>
    <row r="698" spans="2:2" x14ac:dyDescent="0.25">
      <c r="B698" s="690"/>
    </row>
    <row r="699" spans="2:2" x14ac:dyDescent="0.25">
      <c r="B699" s="690"/>
    </row>
    <row r="700" spans="2:2" x14ac:dyDescent="0.25">
      <c r="B700" s="690"/>
    </row>
    <row r="701" spans="2:2" x14ac:dyDescent="0.25">
      <c r="B701" s="690"/>
    </row>
    <row r="702" spans="2:2" x14ac:dyDescent="0.25">
      <c r="B702" s="690"/>
    </row>
    <row r="703" spans="2:2" x14ac:dyDescent="0.25">
      <c r="B703" s="690"/>
    </row>
    <row r="704" spans="2:2" x14ac:dyDescent="0.25">
      <c r="B704" s="690"/>
    </row>
    <row r="705" spans="2:2" x14ac:dyDescent="0.25">
      <c r="B705" s="690"/>
    </row>
    <row r="706" spans="2:2" x14ac:dyDescent="0.25">
      <c r="B706" s="690"/>
    </row>
    <row r="707" spans="2:2" x14ac:dyDescent="0.25">
      <c r="B707" s="690"/>
    </row>
    <row r="708" spans="2:2" x14ac:dyDescent="0.25">
      <c r="B708" s="690"/>
    </row>
    <row r="709" spans="2:2" x14ac:dyDescent="0.25">
      <c r="B709" s="690"/>
    </row>
    <row r="710" spans="2:2" x14ac:dyDescent="0.25">
      <c r="B710" s="690"/>
    </row>
    <row r="711" spans="2:2" x14ac:dyDescent="0.25">
      <c r="B711" s="690"/>
    </row>
    <row r="712" spans="2:2" x14ac:dyDescent="0.25">
      <c r="B712" s="690"/>
    </row>
    <row r="713" spans="2:2" x14ac:dyDescent="0.25">
      <c r="B713" s="690"/>
    </row>
    <row r="714" spans="2:2" x14ac:dyDescent="0.25">
      <c r="B714" s="690"/>
    </row>
    <row r="715" spans="2:2" x14ac:dyDescent="0.25">
      <c r="B715" s="690"/>
    </row>
    <row r="716" spans="2:2" x14ac:dyDescent="0.25">
      <c r="B716" s="690"/>
    </row>
    <row r="717" spans="2:2" x14ac:dyDescent="0.25">
      <c r="B717" s="690"/>
    </row>
    <row r="718" spans="2:2" x14ac:dyDescent="0.25">
      <c r="B718" s="690"/>
    </row>
    <row r="719" spans="2:2" x14ac:dyDescent="0.25">
      <c r="B719" s="690"/>
    </row>
    <row r="720" spans="2:2" x14ac:dyDescent="0.25">
      <c r="B720" s="690"/>
    </row>
    <row r="721" spans="2:2" x14ac:dyDescent="0.25">
      <c r="B721" s="690"/>
    </row>
    <row r="722" spans="2:2" x14ac:dyDescent="0.25">
      <c r="B722" s="690"/>
    </row>
    <row r="723" spans="2:2" x14ac:dyDescent="0.25">
      <c r="B723" s="690"/>
    </row>
    <row r="724" spans="2:2" x14ac:dyDescent="0.25">
      <c r="B724" s="690"/>
    </row>
    <row r="725" spans="2:2" x14ac:dyDescent="0.25">
      <c r="B725" s="690"/>
    </row>
    <row r="726" spans="2:2" x14ac:dyDescent="0.25">
      <c r="B726" s="690"/>
    </row>
    <row r="727" spans="2:2" x14ac:dyDescent="0.25">
      <c r="B727" s="690"/>
    </row>
    <row r="728" spans="2:2" x14ac:dyDescent="0.25">
      <c r="B728" s="690"/>
    </row>
    <row r="729" spans="2:2" x14ac:dyDescent="0.25">
      <c r="B729" s="690"/>
    </row>
    <row r="730" spans="2:2" x14ac:dyDescent="0.25">
      <c r="B730" s="690"/>
    </row>
    <row r="731" spans="2:2" x14ac:dyDescent="0.25">
      <c r="B731" s="690"/>
    </row>
    <row r="732" spans="2:2" x14ac:dyDescent="0.25">
      <c r="B732" s="690"/>
    </row>
    <row r="733" spans="2:2" x14ac:dyDescent="0.25">
      <c r="B733" s="690"/>
    </row>
    <row r="734" spans="2:2" x14ac:dyDescent="0.25">
      <c r="B734" s="690"/>
    </row>
    <row r="735" spans="2:2" x14ac:dyDescent="0.25">
      <c r="B735" s="690"/>
    </row>
    <row r="736" spans="2:2" x14ac:dyDescent="0.25">
      <c r="B736" s="690"/>
    </row>
    <row r="737" spans="2:2" x14ac:dyDescent="0.25">
      <c r="B737" s="690"/>
    </row>
    <row r="738" spans="2:2" x14ac:dyDescent="0.25">
      <c r="B738" s="690"/>
    </row>
    <row r="739" spans="2:2" x14ac:dyDescent="0.25">
      <c r="B739" s="690"/>
    </row>
    <row r="740" spans="2:2" x14ac:dyDescent="0.25">
      <c r="B740" s="690"/>
    </row>
    <row r="741" spans="2:2" x14ac:dyDescent="0.25">
      <c r="B741" s="690"/>
    </row>
    <row r="742" spans="2:2" x14ac:dyDescent="0.25">
      <c r="B742" s="690"/>
    </row>
    <row r="743" spans="2:2" x14ac:dyDescent="0.25">
      <c r="B743" s="690"/>
    </row>
    <row r="744" spans="2:2" x14ac:dyDescent="0.25">
      <c r="B744" s="690"/>
    </row>
    <row r="745" spans="2:2" x14ac:dyDescent="0.25">
      <c r="B745" s="690"/>
    </row>
    <row r="746" spans="2:2" x14ac:dyDescent="0.25">
      <c r="B746" s="690"/>
    </row>
    <row r="747" spans="2:2" x14ac:dyDescent="0.25">
      <c r="B747" s="690"/>
    </row>
    <row r="748" spans="2:2" x14ac:dyDescent="0.25">
      <c r="B748" s="690"/>
    </row>
    <row r="749" spans="2:2" x14ac:dyDescent="0.25">
      <c r="B749" s="690"/>
    </row>
    <row r="750" spans="2:2" x14ac:dyDescent="0.25">
      <c r="B750" s="690"/>
    </row>
    <row r="751" spans="2:2" x14ac:dyDescent="0.25">
      <c r="B751" s="690"/>
    </row>
    <row r="752" spans="2:2" x14ac:dyDescent="0.25">
      <c r="B752" s="690"/>
    </row>
    <row r="753" spans="2:2" x14ac:dyDescent="0.25">
      <c r="B753" s="690"/>
    </row>
    <row r="754" spans="2:2" x14ac:dyDescent="0.25">
      <c r="B754" s="690"/>
    </row>
    <row r="755" spans="2:2" x14ac:dyDescent="0.25">
      <c r="B755" s="690"/>
    </row>
    <row r="756" spans="2:2" x14ac:dyDescent="0.25">
      <c r="B756" s="690"/>
    </row>
    <row r="757" spans="2:2" x14ac:dyDescent="0.25">
      <c r="B757" s="690"/>
    </row>
    <row r="758" spans="2:2" x14ac:dyDescent="0.25">
      <c r="B758" s="690"/>
    </row>
    <row r="759" spans="2:2" x14ac:dyDescent="0.25">
      <c r="B759" s="690"/>
    </row>
    <row r="760" spans="2:2" x14ac:dyDescent="0.25">
      <c r="B760" s="690"/>
    </row>
    <row r="761" spans="2:2" x14ac:dyDescent="0.25">
      <c r="B761" s="690"/>
    </row>
    <row r="762" spans="2:2" x14ac:dyDescent="0.25">
      <c r="B762" s="690"/>
    </row>
    <row r="763" spans="2:2" x14ac:dyDescent="0.25">
      <c r="B763" s="690"/>
    </row>
    <row r="764" spans="2:2" x14ac:dyDescent="0.25">
      <c r="B764" s="690"/>
    </row>
    <row r="765" spans="2:2" x14ac:dyDescent="0.25">
      <c r="B765" s="690"/>
    </row>
    <row r="766" spans="2:2" x14ac:dyDescent="0.25">
      <c r="B766" s="690"/>
    </row>
    <row r="767" spans="2:2" x14ac:dyDescent="0.25">
      <c r="B767" s="690"/>
    </row>
    <row r="768" spans="2:2" x14ac:dyDescent="0.25">
      <c r="B768" s="690"/>
    </row>
    <row r="769" spans="2:2" x14ac:dyDescent="0.25">
      <c r="B769" s="690"/>
    </row>
    <row r="770" spans="2:2" x14ac:dyDescent="0.25">
      <c r="B770" s="690"/>
    </row>
    <row r="771" spans="2:2" x14ac:dyDescent="0.25">
      <c r="B771" s="690"/>
    </row>
    <row r="772" spans="2:2" x14ac:dyDescent="0.25">
      <c r="B772" s="690"/>
    </row>
    <row r="773" spans="2:2" x14ac:dyDescent="0.25">
      <c r="B773" s="690"/>
    </row>
    <row r="774" spans="2:2" x14ac:dyDescent="0.25">
      <c r="B774" s="690"/>
    </row>
    <row r="775" spans="2:2" x14ac:dyDescent="0.25">
      <c r="B775" s="690"/>
    </row>
    <row r="776" spans="2:2" x14ac:dyDescent="0.25">
      <c r="B776" s="690"/>
    </row>
    <row r="777" spans="2:2" x14ac:dyDescent="0.25">
      <c r="B777" s="690"/>
    </row>
    <row r="778" spans="2:2" x14ac:dyDescent="0.25">
      <c r="B778" s="690"/>
    </row>
    <row r="779" spans="2:2" x14ac:dyDescent="0.25">
      <c r="B779" s="690"/>
    </row>
    <row r="780" spans="2:2" x14ac:dyDescent="0.25">
      <c r="B780" s="690"/>
    </row>
    <row r="781" spans="2:2" x14ac:dyDescent="0.25">
      <c r="B781" s="690"/>
    </row>
    <row r="782" spans="2:2" x14ac:dyDescent="0.25">
      <c r="B782" s="690"/>
    </row>
    <row r="783" spans="2:2" x14ac:dyDescent="0.25">
      <c r="B783" s="690"/>
    </row>
    <row r="784" spans="2:2" x14ac:dyDescent="0.25">
      <c r="B784" s="690"/>
    </row>
    <row r="785" spans="2:2" x14ac:dyDescent="0.25">
      <c r="B785" s="690"/>
    </row>
    <row r="786" spans="2:2" x14ac:dyDescent="0.25">
      <c r="B786" s="690"/>
    </row>
    <row r="787" spans="2:2" x14ac:dyDescent="0.25">
      <c r="B787" s="690"/>
    </row>
    <row r="788" spans="2:2" x14ac:dyDescent="0.25">
      <c r="B788" s="690"/>
    </row>
    <row r="789" spans="2:2" x14ac:dyDescent="0.25">
      <c r="B789" s="690"/>
    </row>
    <row r="790" spans="2:2" x14ac:dyDescent="0.25">
      <c r="B790" s="690"/>
    </row>
    <row r="791" spans="2:2" x14ac:dyDescent="0.25">
      <c r="B791" s="690"/>
    </row>
    <row r="792" spans="2:2" x14ac:dyDescent="0.25">
      <c r="B792" s="690"/>
    </row>
    <row r="793" spans="2:2" x14ac:dyDescent="0.25">
      <c r="B793" s="690"/>
    </row>
    <row r="794" spans="2:2" x14ac:dyDescent="0.25">
      <c r="B794" s="690"/>
    </row>
    <row r="795" spans="2:2" x14ac:dyDescent="0.25">
      <c r="B795" s="690"/>
    </row>
    <row r="796" spans="2:2" x14ac:dyDescent="0.25">
      <c r="B796" s="690"/>
    </row>
    <row r="797" spans="2:2" x14ac:dyDescent="0.25">
      <c r="B797" s="690"/>
    </row>
    <row r="798" spans="2:2" x14ac:dyDescent="0.25">
      <c r="B798" s="690"/>
    </row>
    <row r="799" spans="2:2" x14ac:dyDescent="0.25">
      <c r="B799" s="690"/>
    </row>
    <row r="800" spans="2:2" x14ac:dyDescent="0.25">
      <c r="B800" s="690"/>
    </row>
    <row r="801" spans="2:2" x14ac:dyDescent="0.25">
      <c r="B801" s="690"/>
    </row>
    <row r="802" spans="2:2" x14ac:dyDescent="0.25">
      <c r="B802" s="690"/>
    </row>
    <row r="803" spans="2:2" x14ac:dyDescent="0.25">
      <c r="B803" s="690"/>
    </row>
    <row r="804" spans="2:2" x14ac:dyDescent="0.25">
      <c r="B804" s="690"/>
    </row>
    <row r="805" spans="2:2" x14ac:dyDescent="0.25">
      <c r="B805" s="690"/>
    </row>
    <row r="806" spans="2:2" x14ac:dyDescent="0.25">
      <c r="B806" s="690"/>
    </row>
    <row r="807" spans="2:2" x14ac:dyDescent="0.25">
      <c r="B807" s="690"/>
    </row>
    <row r="808" spans="2:2" x14ac:dyDescent="0.25">
      <c r="B808" s="690"/>
    </row>
    <row r="809" spans="2:2" x14ac:dyDescent="0.25">
      <c r="B809" s="690"/>
    </row>
    <row r="810" spans="2:2" x14ac:dyDescent="0.25">
      <c r="B810" s="690"/>
    </row>
    <row r="811" spans="2:2" x14ac:dyDescent="0.25">
      <c r="B811" s="690"/>
    </row>
    <row r="812" spans="2:2" x14ac:dyDescent="0.25">
      <c r="B812" s="690"/>
    </row>
    <row r="813" spans="2:2" x14ac:dyDescent="0.25">
      <c r="B813" s="690"/>
    </row>
    <row r="814" spans="2:2" x14ac:dyDescent="0.25">
      <c r="B814" s="690"/>
    </row>
    <row r="815" spans="2:2" x14ac:dyDescent="0.25">
      <c r="B815" s="690"/>
    </row>
    <row r="816" spans="2:2" x14ac:dyDescent="0.25">
      <c r="B816" s="690"/>
    </row>
    <row r="817" spans="2:2" x14ac:dyDescent="0.25">
      <c r="B817" s="690"/>
    </row>
    <row r="818" spans="2:2" x14ac:dyDescent="0.25">
      <c r="B818" s="690"/>
    </row>
    <row r="819" spans="2:2" x14ac:dyDescent="0.25">
      <c r="B819" s="690"/>
    </row>
    <row r="820" spans="2:2" x14ac:dyDescent="0.25">
      <c r="B820" s="690"/>
    </row>
    <row r="821" spans="2:2" x14ac:dyDescent="0.25">
      <c r="B821" s="690"/>
    </row>
    <row r="822" spans="2:2" x14ac:dyDescent="0.25">
      <c r="B822" s="690"/>
    </row>
    <row r="823" spans="2:2" x14ac:dyDescent="0.25">
      <c r="B823" s="690"/>
    </row>
    <row r="824" spans="2:2" x14ac:dyDescent="0.25">
      <c r="B824" s="690"/>
    </row>
    <row r="825" spans="2:2" x14ac:dyDescent="0.25">
      <c r="B825" s="690"/>
    </row>
    <row r="826" spans="2:2" x14ac:dyDescent="0.25">
      <c r="B826" s="690"/>
    </row>
    <row r="827" spans="2:2" x14ac:dyDescent="0.25">
      <c r="B827" s="690"/>
    </row>
    <row r="828" spans="2:2" x14ac:dyDescent="0.25">
      <c r="B828" s="690"/>
    </row>
    <row r="829" spans="2:2" x14ac:dyDescent="0.25">
      <c r="B829" s="690"/>
    </row>
    <row r="830" spans="2:2" x14ac:dyDescent="0.25">
      <c r="B830" s="690"/>
    </row>
    <row r="831" spans="2:2" x14ac:dyDescent="0.25">
      <c r="B831" s="690"/>
    </row>
    <row r="832" spans="2:2" x14ac:dyDescent="0.25">
      <c r="B832" s="690"/>
    </row>
    <row r="833" spans="2:2" x14ac:dyDescent="0.25">
      <c r="B833" s="690"/>
    </row>
    <row r="834" spans="2:2" x14ac:dyDescent="0.25">
      <c r="B834" s="690"/>
    </row>
    <row r="835" spans="2:2" x14ac:dyDescent="0.25">
      <c r="B835" s="690"/>
    </row>
    <row r="836" spans="2:2" x14ac:dyDescent="0.25">
      <c r="B836" s="690"/>
    </row>
    <row r="837" spans="2:2" x14ac:dyDescent="0.25">
      <c r="B837" s="690"/>
    </row>
    <row r="838" spans="2:2" x14ac:dyDescent="0.25">
      <c r="B838" s="690"/>
    </row>
    <row r="839" spans="2:2" x14ac:dyDescent="0.25">
      <c r="B839" s="690"/>
    </row>
    <row r="840" spans="2:2" x14ac:dyDescent="0.25">
      <c r="B840" s="690"/>
    </row>
    <row r="841" spans="2:2" x14ac:dyDescent="0.25">
      <c r="B841" s="690"/>
    </row>
    <row r="842" spans="2:2" x14ac:dyDescent="0.25">
      <c r="B842" s="690"/>
    </row>
    <row r="843" spans="2:2" x14ac:dyDescent="0.25">
      <c r="B843" s="690"/>
    </row>
    <row r="844" spans="2:2" x14ac:dyDescent="0.25">
      <c r="B844" s="690"/>
    </row>
    <row r="845" spans="2:2" x14ac:dyDescent="0.25">
      <c r="B845" s="690"/>
    </row>
    <row r="846" spans="2:2" x14ac:dyDescent="0.25">
      <c r="B846" s="690"/>
    </row>
    <row r="847" spans="2:2" x14ac:dyDescent="0.25">
      <c r="B847" s="690"/>
    </row>
    <row r="848" spans="2:2" x14ac:dyDescent="0.25">
      <c r="B848" s="690"/>
    </row>
    <row r="849" spans="2:2" x14ac:dyDescent="0.25">
      <c r="B849" s="690"/>
    </row>
    <row r="850" spans="2:2" x14ac:dyDescent="0.25">
      <c r="B850" s="690"/>
    </row>
    <row r="851" spans="2:2" x14ac:dyDescent="0.25">
      <c r="B851" s="690"/>
    </row>
    <row r="852" spans="2:2" x14ac:dyDescent="0.25">
      <c r="B852" s="690"/>
    </row>
    <row r="853" spans="2:2" x14ac:dyDescent="0.25">
      <c r="B853" s="690"/>
    </row>
    <row r="854" spans="2:2" x14ac:dyDescent="0.25">
      <c r="B854" s="690"/>
    </row>
    <row r="855" spans="2:2" x14ac:dyDescent="0.25">
      <c r="B855" s="690"/>
    </row>
    <row r="856" spans="2:2" x14ac:dyDescent="0.25">
      <c r="B856" s="690"/>
    </row>
    <row r="857" spans="2:2" x14ac:dyDescent="0.25">
      <c r="B857" s="690"/>
    </row>
    <row r="858" spans="2:2" x14ac:dyDescent="0.25">
      <c r="B858" s="690"/>
    </row>
    <row r="859" spans="2:2" x14ac:dyDescent="0.25">
      <c r="B859" s="690"/>
    </row>
    <row r="860" spans="2:2" x14ac:dyDescent="0.25">
      <c r="B860" s="690"/>
    </row>
    <row r="861" spans="2:2" x14ac:dyDescent="0.25">
      <c r="B861" s="690"/>
    </row>
    <row r="862" spans="2:2" x14ac:dyDescent="0.25">
      <c r="B862" s="690"/>
    </row>
    <row r="863" spans="2:2" x14ac:dyDescent="0.25">
      <c r="B863" s="690"/>
    </row>
    <row r="864" spans="2:2" x14ac:dyDescent="0.25">
      <c r="B864" s="690"/>
    </row>
    <row r="865" spans="2:2" x14ac:dyDescent="0.25">
      <c r="B865" s="690"/>
    </row>
    <row r="866" spans="2:2" x14ac:dyDescent="0.25">
      <c r="B866" s="690"/>
    </row>
    <row r="867" spans="2:2" x14ac:dyDescent="0.25">
      <c r="B867" s="690"/>
    </row>
    <row r="868" spans="2:2" x14ac:dyDescent="0.25">
      <c r="B868" s="690"/>
    </row>
    <row r="869" spans="2:2" x14ac:dyDescent="0.25">
      <c r="B869" s="690"/>
    </row>
    <row r="870" spans="2:2" x14ac:dyDescent="0.25">
      <c r="B870" s="690"/>
    </row>
    <row r="871" spans="2:2" x14ac:dyDescent="0.25">
      <c r="B871" s="690"/>
    </row>
    <row r="872" spans="2:2" x14ac:dyDescent="0.25">
      <c r="B872" s="690"/>
    </row>
    <row r="873" spans="2:2" x14ac:dyDescent="0.25">
      <c r="B873" s="690"/>
    </row>
    <row r="874" spans="2:2" x14ac:dyDescent="0.25">
      <c r="B874" s="690"/>
    </row>
    <row r="875" spans="2:2" x14ac:dyDescent="0.25">
      <c r="B875" s="690"/>
    </row>
    <row r="876" spans="2:2" x14ac:dyDescent="0.25">
      <c r="B876" s="690"/>
    </row>
    <row r="877" spans="2:2" x14ac:dyDescent="0.25">
      <c r="B877" s="690"/>
    </row>
    <row r="878" spans="2:2" x14ac:dyDescent="0.25">
      <c r="B878" s="690"/>
    </row>
    <row r="879" spans="2:2" x14ac:dyDescent="0.25">
      <c r="B879" s="690"/>
    </row>
    <row r="880" spans="2:2" x14ac:dyDescent="0.25">
      <c r="B880" s="690"/>
    </row>
    <row r="881" spans="2:2" x14ac:dyDescent="0.25">
      <c r="B881" s="690"/>
    </row>
    <row r="882" spans="2:2" x14ac:dyDescent="0.25">
      <c r="B882" s="690"/>
    </row>
    <row r="883" spans="2:2" x14ac:dyDescent="0.25">
      <c r="B883" s="690"/>
    </row>
    <row r="884" spans="2:2" x14ac:dyDescent="0.25">
      <c r="B884" s="690"/>
    </row>
    <row r="885" spans="2:2" x14ac:dyDescent="0.25">
      <c r="B885" s="690"/>
    </row>
    <row r="886" spans="2:2" x14ac:dyDescent="0.25">
      <c r="B886" s="690"/>
    </row>
    <row r="887" spans="2:2" x14ac:dyDescent="0.25">
      <c r="B887" s="690"/>
    </row>
    <row r="888" spans="2:2" x14ac:dyDescent="0.25">
      <c r="B888" s="690"/>
    </row>
    <row r="889" spans="2:2" x14ac:dyDescent="0.25">
      <c r="B889" s="690"/>
    </row>
    <row r="890" spans="2:2" x14ac:dyDescent="0.25">
      <c r="B890" s="690"/>
    </row>
    <row r="891" spans="2:2" x14ac:dyDescent="0.25">
      <c r="B891" s="690"/>
    </row>
    <row r="892" spans="2:2" x14ac:dyDescent="0.25">
      <c r="B892" s="690"/>
    </row>
    <row r="893" spans="2:2" x14ac:dyDescent="0.25">
      <c r="B893" s="690"/>
    </row>
    <row r="894" spans="2:2" x14ac:dyDescent="0.25">
      <c r="B894" s="690"/>
    </row>
    <row r="895" spans="2:2" x14ac:dyDescent="0.25">
      <c r="B895" s="690"/>
    </row>
    <row r="896" spans="2:2" x14ac:dyDescent="0.25">
      <c r="B896" s="690"/>
    </row>
    <row r="897" spans="2:2" x14ac:dyDescent="0.25">
      <c r="B897" s="690"/>
    </row>
    <row r="898" spans="2:2" x14ac:dyDescent="0.25">
      <c r="B898" s="690"/>
    </row>
    <row r="899" spans="2:2" x14ac:dyDescent="0.25">
      <c r="B899" s="690"/>
    </row>
    <row r="900" spans="2:2" x14ac:dyDescent="0.25">
      <c r="B900" s="690"/>
    </row>
    <row r="901" spans="2:2" x14ac:dyDescent="0.25">
      <c r="B901" s="690"/>
    </row>
    <row r="902" spans="2:2" x14ac:dyDescent="0.25">
      <c r="B902" s="690"/>
    </row>
    <row r="903" spans="2:2" x14ac:dyDescent="0.25">
      <c r="B903" s="690"/>
    </row>
    <row r="904" spans="2:2" x14ac:dyDescent="0.25">
      <c r="B904" s="690"/>
    </row>
    <row r="905" spans="2:2" x14ac:dyDescent="0.25">
      <c r="B905" s="690"/>
    </row>
    <row r="906" spans="2:2" x14ac:dyDescent="0.25">
      <c r="B906" s="690"/>
    </row>
    <row r="907" spans="2:2" x14ac:dyDescent="0.25">
      <c r="B907" s="690"/>
    </row>
    <row r="908" spans="2:2" x14ac:dyDescent="0.25">
      <c r="B908" s="690"/>
    </row>
    <row r="909" spans="2:2" x14ac:dyDescent="0.25">
      <c r="B909" s="690"/>
    </row>
    <row r="910" spans="2:2" x14ac:dyDescent="0.25">
      <c r="B910" s="690"/>
    </row>
    <row r="911" spans="2:2" x14ac:dyDescent="0.25">
      <c r="B911" s="690"/>
    </row>
    <row r="912" spans="2:2" x14ac:dyDescent="0.25">
      <c r="B912" s="690"/>
    </row>
    <row r="913" spans="2:2" x14ac:dyDescent="0.25">
      <c r="B913" s="690"/>
    </row>
    <row r="914" spans="2:2" x14ac:dyDescent="0.25">
      <c r="B914" s="690"/>
    </row>
    <row r="915" spans="2:2" x14ac:dyDescent="0.25">
      <c r="B915" s="690"/>
    </row>
    <row r="916" spans="2:2" x14ac:dyDescent="0.25">
      <c r="B916" s="690"/>
    </row>
    <row r="917" spans="2:2" x14ac:dyDescent="0.25">
      <c r="B917" s="690"/>
    </row>
    <row r="918" spans="2:2" x14ac:dyDescent="0.25">
      <c r="B918" s="690"/>
    </row>
    <row r="919" spans="2:2" x14ac:dyDescent="0.25">
      <c r="B919" s="690"/>
    </row>
    <row r="920" spans="2:2" x14ac:dyDescent="0.25">
      <c r="B920" s="690"/>
    </row>
    <row r="921" spans="2:2" x14ac:dyDescent="0.25">
      <c r="B921" s="690"/>
    </row>
    <row r="922" spans="2:2" x14ac:dyDescent="0.25">
      <c r="B922" s="690"/>
    </row>
    <row r="923" spans="2:2" x14ac:dyDescent="0.25">
      <c r="B923" s="690"/>
    </row>
    <row r="924" spans="2:2" x14ac:dyDescent="0.25">
      <c r="B924" s="690"/>
    </row>
    <row r="925" spans="2:2" x14ac:dyDescent="0.25">
      <c r="B925" s="690"/>
    </row>
    <row r="926" spans="2:2" x14ac:dyDescent="0.25">
      <c r="B926" s="690"/>
    </row>
    <row r="927" spans="2:2" x14ac:dyDescent="0.25">
      <c r="B927" s="690"/>
    </row>
    <row r="928" spans="2:2" x14ac:dyDescent="0.25">
      <c r="B928" s="690"/>
    </row>
    <row r="929" spans="2:2" x14ac:dyDescent="0.25">
      <c r="B929" s="690"/>
    </row>
    <row r="930" spans="2:2" x14ac:dyDescent="0.25">
      <c r="B930" s="690"/>
    </row>
    <row r="931" spans="2:2" x14ac:dyDescent="0.25">
      <c r="B931" s="690"/>
    </row>
    <row r="932" spans="2:2" x14ac:dyDescent="0.25">
      <c r="B932" s="690"/>
    </row>
    <row r="933" spans="2:2" x14ac:dyDescent="0.25">
      <c r="B933" s="690"/>
    </row>
    <row r="934" spans="2:2" x14ac:dyDescent="0.25">
      <c r="B934" s="690"/>
    </row>
    <row r="935" spans="2:2" x14ac:dyDescent="0.25">
      <c r="B935" s="690"/>
    </row>
    <row r="936" spans="2:2" x14ac:dyDescent="0.25">
      <c r="B936" s="690"/>
    </row>
    <row r="937" spans="2:2" x14ac:dyDescent="0.25">
      <c r="B937" s="690"/>
    </row>
    <row r="938" spans="2:2" x14ac:dyDescent="0.25">
      <c r="B938" s="690"/>
    </row>
    <row r="939" spans="2:2" x14ac:dyDescent="0.25">
      <c r="B939" s="690"/>
    </row>
    <row r="940" spans="2:2" x14ac:dyDescent="0.25">
      <c r="B940" s="690"/>
    </row>
    <row r="941" spans="2:2" x14ac:dyDescent="0.25">
      <c r="B941" s="690"/>
    </row>
    <row r="942" spans="2:2" x14ac:dyDescent="0.25">
      <c r="B942" s="690"/>
    </row>
    <row r="943" spans="2:2" x14ac:dyDescent="0.25">
      <c r="B943" s="690"/>
    </row>
    <row r="944" spans="2:2" x14ac:dyDescent="0.25">
      <c r="B944" s="690"/>
    </row>
    <row r="945" spans="2:2" x14ac:dyDescent="0.25">
      <c r="B945" s="690"/>
    </row>
    <row r="946" spans="2:2" x14ac:dyDescent="0.25">
      <c r="B946" s="690"/>
    </row>
    <row r="947" spans="2:2" x14ac:dyDescent="0.25">
      <c r="B947" s="690"/>
    </row>
    <row r="948" spans="2:2" x14ac:dyDescent="0.25">
      <c r="B948" s="690"/>
    </row>
    <row r="949" spans="2:2" x14ac:dyDescent="0.25">
      <c r="B949" s="690"/>
    </row>
    <row r="950" spans="2:2" x14ac:dyDescent="0.25">
      <c r="B950" s="690"/>
    </row>
    <row r="951" spans="2:2" x14ac:dyDescent="0.25">
      <c r="B951" s="690"/>
    </row>
    <row r="952" spans="2:2" x14ac:dyDescent="0.25">
      <c r="B952" s="690"/>
    </row>
    <row r="953" spans="2:2" x14ac:dyDescent="0.25">
      <c r="B953" s="690"/>
    </row>
    <row r="954" spans="2:2" x14ac:dyDescent="0.25">
      <c r="B954" s="690"/>
    </row>
    <row r="955" spans="2:2" x14ac:dyDescent="0.25">
      <c r="B955" s="690"/>
    </row>
    <row r="956" spans="2:2" x14ac:dyDescent="0.25">
      <c r="B956" s="690"/>
    </row>
    <row r="957" spans="2:2" x14ac:dyDescent="0.25">
      <c r="B957" s="690"/>
    </row>
    <row r="958" spans="2:2" x14ac:dyDescent="0.25">
      <c r="B958" s="690"/>
    </row>
    <row r="959" spans="2:2" x14ac:dyDescent="0.25">
      <c r="B959" s="690"/>
    </row>
    <row r="960" spans="2:2" x14ac:dyDescent="0.25">
      <c r="B960" s="690"/>
    </row>
    <row r="961" spans="2:2" x14ac:dyDescent="0.25">
      <c r="B961" s="690"/>
    </row>
    <row r="962" spans="2:2" x14ac:dyDescent="0.25">
      <c r="B962" s="690"/>
    </row>
    <row r="963" spans="2:2" x14ac:dyDescent="0.25">
      <c r="B963" s="690"/>
    </row>
    <row r="964" spans="2:2" x14ac:dyDescent="0.25">
      <c r="B964" s="690"/>
    </row>
    <row r="965" spans="2:2" x14ac:dyDescent="0.25">
      <c r="B965" s="690"/>
    </row>
    <row r="966" spans="2:2" x14ac:dyDescent="0.25">
      <c r="B966" s="690"/>
    </row>
    <row r="967" spans="2:2" x14ac:dyDescent="0.25">
      <c r="B967" s="690"/>
    </row>
    <row r="968" spans="2:2" x14ac:dyDescent="0.25">
      <c r="B968" s="690"/>
    </row>
    <row r="969" spans="2:2" x14ac:dyDescent="0.25">
      <c r="B969" s="690"/>
    </row>
    <row r="970" spans="2:2" x14ac:dyDescent="0.25">
      <c r="B970" s="690"/>
    </row>
    <row r="971" spans="2:2" x14ac:dyDescent="0.25">
      <c r="B971" s="690"/>
    </row>
    <row r="972" spans="2:2" x14ac:dyDescent="0.25">
      <c r="B972" s="690"/>
    </row>
    <row r="973" spans="2:2" x14ac:dyDescent="0.25">
      <c r="B973" s="690"/>
    </row>
    <row r="974" spans="2:2" x14ac:dyDescent="0.25">
      <c r="B974" s="690"/>
    </row>
    <row r="975" spans="2:2" x14ac:dyDescent="0.25">
      <c r="B975" s="690"/>
    </row>
    <row r="976" spans="2:2" x14ac:dyDescent="0.25">
      <c r="B976" s="690"/>
    </row>
    <row r="977" spans="2:2" x14ac:dyDescent="0.25">
      <c r="B977" s="690"/>
    </row>
    <row r="978" spans="2:2" x14ac:dyDescent="0.25">
      <c r="B978" s="690"/>
    </row>
    <row r="979" spans="2:2" x14ac:dyDescent="0.25">
      <c r="B979" s="690"/>
    </row>
    <row r="980" spans="2:2" x14ac:dyDescent="0.25">
      <c r="B980" s="690"/>
    </row>
    <row r="981" spans="2:2" x14ac:dyDescent="0.25">
      <c r="B981" s="690"/>
    </row>
    <row r="982" spans="2:2" x14ac:dyDescent="0.25">
      <c r="B982" s="690"/>
    </row>
    <row r="983" spans="2:2" x14ac:dyDescent="0.25">
      <c r="B983" s="690"/>
    </row>
    <row r="984" spans="2:2" x14ac:dyDescent="0.25">
      <c r="B984" s="690"/>
    </row>
    <row r="985" spans="2:2" x14ac:dyDescent="0.25">
      <c r="B985" s="690"/>
    </row>
    <row r="986" spans="2:2" x14ac:dyDescent="0.25">
      <c r="B986" s="690"/>
    </row>
    <row r="987" spans="2:2" x14ac:dyDescent="0.25">
      <c r="B987" s="690"/>
    </row>
    <row r="988" spans="2:2" x14ac:dyDescent="0.25">
      <c r="B988" s="690"/>
    </row>
    <row r="989" spans="2:2" x14ac:dyDescent="0.25">
      <c r="B989" s="690"/>
    </row>
    <row r="990" spans="2:2" x14ac:dyDescent="0.25">
      <c r="B990" s="690"/>
    </row>
    <row r="991" spans="2:2" x14ac:dyDescent="0.25">
      <c r="B991" s="690"/>
    </row>
    <row r="992" spans="2:2" x14ac:dyDescent="0.25">
      <c r="B992" s="690"/>
    </row>
    <row r="993" spans="2:2" x14ac:dyDescent="0.25">
      <c r="B993" s="690"/>
    </row>
    <row r="994" spans="2:2" x14ac:dyDescent="0.25">
      <c r="B994" s="690"/>
    </row>
    <row r="995" spans="2:2" x14ac:dyDescent="0.25">
      <c r="B995" s="690"/>
    </row>
    <row r="996" spans="2:2" x14ac:dyDescent="0.25">
      <c r="B996" s="690"/>
    </row>
    <row r="997" spans="2:2" x14ac:dyDescent="0.25">
      <c r="B997" s="690"/>
    </row>
    <row r="998" spans="2:2" x14ac:dyDescent="0.25">
      <c r="B998" s="690"/>
    </row>
    <row r="999" spans="2:2" x14ac:dyDescent="0.25">
      <c r="B999" s="690"/>
    </row>
    <row r="1000" spans="2:2" x14ac:dyDescent="0.25">
      <c r="B1000" s="690"/>
    </row>
  </sheetData>
  <sheetProtection sheet="1" objects="1" scenarios="1"/>
  <mergeCells count="34">
    <mergeCell ref="A4:R4"/>
    <mergeCell ref="A5:R5"/>
    <mergeCell ref="A6:L6"/>
    <mergeCell ref="A9:A11"/>
    <mergeCell ref="B9:C9"/>
    <mergeCell ref="D9:E9"/>
    <mergeCell ref="H9:H11"/>
    <mergeCell ref="I9:J9"/>
    <mergeCell ref="N9:N11"/>
    <mergeCell ref="O9:P9"/>
    <mergeCell ref="B7:L7"/>
    <mergeCell ref="B8:L8"/>
    <mergeCell ref="G10:G11"/>
    <mergeCell ref="I10:I11"/>
    <mergeCell ref="J10:J11"/>
    <mergeCell ref="K10:K11"/>
    <mergeCell ref="Q9:R10"/>
    <mergeCell ref="L10:L11"/>
    <mergeCell ref="B10:B11"/>
    <mergeCell ref="C10:C11"/>
    <mergeCell ref="D10:D11"/>
    <mergeCell ref="E10:E11"/>
    <mergeCell ref="F10:F11"/>
    <mergeCell ref="M10:M11"/>
    <mergeCell ref="O10:O11"/>
    <mergeCell ref="P10:P11"/>
    <mergeCell ref="AA9:AA11"/>
    <mergeCell ref="AB9:AB11"/>
    <mergeCell ref="Z9:Z11"/>
    <mergeCell ref="S9:T10"/>
    <mergeCell ref="U9:V10"/>
    <mergeCell ref="W9:W11"/>
    <mergeCell ref="X9:X11"/>
    <mergeCell ref="Y9:Y11"/>
  </mergeCells>
  <dataValidations count="2">
    <dataValidation type="list" allowBlank="1" showInputMessage="1" showErrorMessage="1" sqref="H13:H262">
      <formula1>edituri_b</formula1>
    </dataValidation>
    <dataValidation type="custom" allowBlank="1" showInputMessage="1" showErrorMessage="1" errorTitle="Eroare" error="Trebuie să fiți autorul lucrării citate" sqref="B13:B1000">
      <formula1>ISNUMBER(SEARCH(nume_candidat,B13))</formula1>
    </dataValidation>
  </dataValidations>
  <pageMargins left="0.59055118110236227" right="0.59055118110236227" top="0.74803149606299213" bottom="0.74803149606299213" header="0.31496062992125984" footer="0.31496062992125984"/>
  <pageSetup paperSize="9" scale="41" fitToHeight="100" orientation="landscape" r:id="rId1"/>
  <headerFooter alignWithMargins="0">
    <oddFooter xml:space="preserve">&amp;LConfirm existenţa lucrărilor
Director de departament 
&amp;RCandidat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AD1000"/>
  <sheetViews>
    <sheetView topLeftCell="A2" zoomScaleNormal="100" workbookViewId="0">
      <selection activeCell="A8" sqref="A8"/>
    </sheetView>
  </sheetViews>
  <sheetFormatPr defaultRowHeight="15.75" x14ac:dyDescent="0.25"/>
  <cols>
    <col min="1" max="1" width="6.7109375" style="368" customWidth="1"/>
    <col min="2" max="6" width="30.7109375" style="368" customWidth="1"/>
    <col min="7" max="7" width="29.28515625" style="368" customWidth="1"/>
    <col min="8" max="8" width="15.7109375" style="461" customWidth="1"/>
    <col min="9" max="9" width="9.85546875" style="461" customWidth="1"/>
    <col min="10" max="12" width="10.7109375" style="368" customWidth="1"/>
    <col min="13" max="13" width="16.85546875" style="368" customWidth="1"/>
    <col min="14" max="17" width="10.7109375" style="368" customWidth="1"/>
    <col min="18" max="19" width="13.7109375" style="458" customWidth="1"/>
    <col min="20" max="23" width="10.7109375" style="459" hidden="1" customWidth="1"/>
    <col min="24" max="24" width="9.140625" style="329" hidden="1" customWidth="1"/>
    <col min="25" max="25" width="8.140625" style="459" hidden="1" customWidth="1"/>
    <col min="26" max="26" width="9.140625" style="312" hidden="1" customWidth="1"/>
    <col min="27" max="27" width="8.28515625" style="329" hidden="1" customWidth="1"/>
    <col min="28" max="28" width="9.140625" style="322" hidden="1" customWidth="1"/>
    <col min="29" max="29" width="10.7109375" style="322" hidden="1" customWidth="1"/>
    <col min="30" max="30" width="9.140625" style="322" hidden="1" customWidth="1"/>
    <col min="31" max="32" width="9.140625" style="322" customWidth="1"/>
    <col min="33" max="16384" width="9.140625" style="322"/>
  </cols>
  <sheetData>
    <row r="1" spans="1:29" s="318" customFormat="1" x14ac:dyDescent="0.2">
      <c r="A1" s="611" t="s">
        <v>650</v>
      </c>
      <c r="E1" s="319"/>
      <c r="F1" s="319"/>
      <c r="H1" s="320"/>
      <c r="I1" s="321"/>
      <c r="K1" s="320"/>
      <c r="L1" s="287"/>
      <c r="M1" s="287"/>
      <c r="N1" s="291"/>
      <c r="O1" s="291"/>
      <c r="P1" s="291"/>
      <c r="Q1" s="291"/>
      <c r="R1" s="287"/>
      <c r="S1" s="287"/>
    </row>
    <row r="2" spans="1:29" s="318" customFormat="1" x14ac:dyDescent="0.2">
      <c r="A2" s="611" t="str">
        <f>IF(ISBLANK(facultate), IF(ISBLANK(departament),"","Departament " &amp; departament), "Facultatea " &amp; facultate)</f>
        <v/>
      </c>
      <c r="E2" s="319"/>
      <c r="F2" s="319"/>
      <c r="H2" s="320"/>
      <c r="I2" s="321"/>
      <c r="K2" s="320"/>
      <c r="L2" s="287"/>
      <c r="M2" s="287"/>
      <c r="N2" s="291"/>
      <c r="O2" s="291"/>
      <c r="P2" s="291"/>
      <c r="Q2" s="291"/>
      <c r="R2" s="287"/>
      <c r="S2" s="287"/>
    </row>
    <row r="3" spans="1:29" s="318" customFormat="1" x14ac:dyDescent="0.2">
      <c r="A3" s="611" t="str">
        <f>IF(ISBLANK(departament),"","Departamentul " &amp; departament)</f>
        <v/>
      </c>
      <c r="E3" s="319"/>
      <c r="F3" s="319"/>
      <c r="H3" s="320"/>
      <c r="I3" s="321"/>
      <c r="K3" s="320"/>
      <c r="L3" s="287"/>
      <c r="M3" s="287"/>
      <c r="N3" s="291"/>
      <c r="O3" s="291"/>
      <c r="P3" s="291"/>
      <c r="Q3" s="291"/>
      <c r="R3" s="287"/>
      <c r="S3" s="287"/>
    </row>
    <row r="4" spans="1:29" s="294" customFormat="1" x14ac:dyDescent="0.25">
      <c r="A4" s="882" t="s">
        <v>714</v>
      </c>
      <c r="B4" s="882"/>
      <c r="C4" s="882"/>
      <c r="D4" s="882"/>
      <c r="E4" s="882"/>
      <c r="F4" s="882"/>
      <c r="G4" s="882"/>
      <c r="H4" s="882"/>
      <c r="I4" s="882"/>
      <c r="J4" s="882"/>
      <c r="K4" s="882"/>
      <c r="L4" s="882"/>
      <c r="M4" s="882"/>
      <c r="N4" s="882"/>
      <c r="O4" s="882"/>
      <c r="P4" s="882"/>
      <c r="Q4" s="882"/>
      <c r="R4" s="882"/>
      <c r="S4" s="882"/>
      <c r="T4" s="292"/>
      <c r="U4" s="292"/>
      <c r="V4" s="292"/>
      <c r="W4" s="292"/>
      <c r="X4" s="449"/>
      <c r="Y4" s="292"/>
      <c r="Z4" s="312"/>
      <c r="AA4" s="312"/>
    </row>
    <row r="5" spans="1:29" s="294" customFormat="1" x14ac:dyDescent="0.25">
      <c r="A5" s="882" t="s">
        <v>393</v>
      </c>
      <c r="B5" s="882"/>
      <c r="C5" s="882"/>
      <c r="D5" s="882"/>
      <c r="E5" s="882"/>
      <c r="F5" s="882"/>
      <c r="G5" s="882"/>
      <c r="H5" s="882"/>
      <c r="I5" s="882"/>
      <c r="J5" s="882"/>
      <c r="K5" s="882"/>
      <c r="L5" s="882"/>
      <c r="M5" s="882"/>
      <c r="N5" s="882"/>
      <c r="O5" s="882"/>
      <c r="P5" s="882"/>
      <c r="Q5" s="882"/>
      <c r="R5" s="882"/>
      <c r="S5" s="882"/>
      <c r="T5" s="292"/>
      <c r="U5" s="292"/>
      <c r="V5" s="292"/>
      <c r="W5" s="292"/>
      <c r="X5" s="312"/>
      <c r="Y5" s="292"/>
      <c r="Z5" s="312"/>
      <c r="AA5" s="312"/>
    </row>
    <row r="6" spans="1:29" s="294" customFormat="1" ht="16.5" thickBot="1" x14ac:dyDescent="0.3">
      <c r="A6" s="963" t="s">
        <v>390</v>
      </c>
      <c r="B6" s="963"/>
      <c r="C6" s="963"/>
      <c r="D6" s="963"/>
      <c r="E6" s="963"/>
      <c r="F6" s="963"/>
      <c r="G6" s="963"/>
      <c r="H6" s="963"/>
      <c r="I6" s="976"/>
      <c r="J6" s="963"/>
      <c r="K6" s="963"/>
      <c r="L6" s="312"/>
      <c r="M6" s="312"/>
      <c r="N6" s="312"/>
      <c r="O6" s="312"/>
      <c r="P6" s="312"/>
      <c r="Q6" s="312"/>
      <c r="S6" s="460"/>
      <c r="T6" s="292"/>
      <c r="U6" s="292"/>
      <c r="V6" s="292"/>
      <c r="W6" s="292"/>
      <c r="X6" s="312"/>
      <c r="Y6" s="292"/>
      <c r="Z6" s="312"/>
      <c r="AA6" s="312"/>
    </row>
    <row r="7" spans="1:29" s="294" customFormat="1" ht="16.5" thickBot="1" x14ac:dyDescent="0.3">
      <c r="A7" s="718"/>
      <c r="B7" s="969" t="s">
        <v>854</v>
      </c>
      <c r="C7" s="969"/>
      <c r="D7" s="969"/>
      <c r="E7" s="969"/>
      <c r="F7" s="969"/>
      <c r="G7" s="969"/>
      <c r="H7" s="969"/>
      <c r="I7" s="969"/>
      <c r="J7" s="969"/>
      <c r="K7" s="969"/>
      <c r="L7" s="969"/>
      <c r="M7" s="312"/>
      <c r="N7" s="312"/>
      <c r="O7" s="312"/>
      <c r="P7" s="312"/>
      <c r="Q7" s="312"/>
      <c r="S7" s="460"/>
      <c r="T7" s="292"/>
      <c r="U7" s="292"/>
      <c r="V7" s="292"/>
      <c r="W7" s="292"/>
      <c r="X7" s="312"/>
      <c r="Y7" s="292"/>
      <c r="Z7" s="312"/>
      <c r="AA7" s="312"/>
    </row>
    <row r="8" spans="1:29" s="294" customFormat="1" ht="16.5" thickBot="1" x14ac:dyDescent="0.3">
      <c r="A8" s="717"/>
      <c r="B8" s="963" t="s">
        <v>862</v>
      </c>
      <c r="C8" s="963"/>
      <c r="D8" s="963"/>
      <c r="E8" s="963"/>
      <c r="F8" s="963"/>
      <c r="G8" s="963"/>
      <c r="H8" s="963"/>
      <c r="I8" s="963"/>
      <c r="J8" s="963"/>
      <c r="K8" s="963"/>
      <c r="L8" s="963"/>
      <c r="M8" s="312"/>
      <c r="N8" s="312"/>
      <c r="O8" s="312"/>
      <c r="P8" s="312"/>
      <c r="Q8" s="312"/>
      <c r="S8" s="460" t="str">
        <f>CONCATENATE(functie," ",nume_candidat)</f>
        <v xml:space="preserve"> </v>
      </c>
      <c r="T8" s="292"/>
      <c r="U8" s="292"/>
      <c r="V8" s="292"/>
      <c r="W8" s="292"/>
      <c r="X8" s="312"/>
      <c r="Y8" s="292"/>
      <c r="Z8" s="312"/>
      <c r="AA8" s="312"/>
    </row>
    <row r="9" spans="1:29" s="294" customFormat="1" ht="16.5" customHeight="1" thickBot="1" x14ac:dyDescent="0.3">
      <c r="A9" s="938" t="s">
        <v>470</v>
      </c>
      <c r="B9" s="965" t="s">
        <v>368</v>
      </c>
      <c r="C9" s="966"/>
      <c r="D9" s="965" t="s">
        <v>364</v>
      </c>
      <c r="E9" s="966"/>
      <c r="F9" s="462" t="s">
        <v>376</v>
      </c>
      <c r="G9" s="463" t="s">
        <v>381</v>
      </c>
      <c r="H9" s="945" t="s">
        <v>382</v>
      </c>
      <c r="I9" s="938" t="s">
        <v>461</v>
      </c>
      <c r="J9" s="920" t="s">
        <v>365</v>
      </c>
      <c r="K9" s="920"/>
      <c r="L9" s="464" t="s">
        <v>361</v>
      </c>
      <c r="M9" s="465" t="s">
        <v>30</v>
      </c>
      <c r="N9" s="464" t="s">
        <v>362</v>
      </c>
      <c r="O9" s="942" t="s">
        <v>391</v>
      </c>
      <c r="P9" s="953" t="s">
        <v>363</v>
      </c>
      <c r="Q9" s="920"/>
      <c r="R9" s="954" t="s">
        <v>847</v>
      </c>
      <c r="S9" s="955"/>
      <c r="T9" s="945" t="s">
        <v>375</v>
      </c>
      <c r="U9" s="942"/>
      <c r="V9" s="945" t="s">
        <v>374</v>
      </c>
      <c r="W9" s="942"/>
      <c r="X9" s="947" t="s">
        <v>708</v>
      </c>
      <c r="Y9" s="942" t="s">
        <v>366</v>
      </c>
      <c r="Z9" s="938" t="s">
        <v>367</v>
      </c>
      <c r="AA9" s="940" t="s">
        <v>844</v>
      </c>
      <c r="AB9" s="970" t="s">
        <v>845</v>
      </c>
      <c r="AC9" s="938" t="s">
        <v>849</v>
      </c>
    </row>
    <row r="10" spans="1:29" s="353" customFormat="1" ht="15" customHeight="1" x14ac:dyDescent="0.2">
      <c r="A10" s="939"/>
      <c r="B10" s="961" t="s">
        <v>359</v>
      </c>
      <c r="C10" s="967" t="s">
        <v>370</v>
      </c>
      <c r="D10" s="961" t="s">
        <v>359</v>
      </c>
      <c r="E10" s="967" t="s">
        <v>370</v>
      </c>
      <c r="F10" s="975" t="s">
        <v>369</v>
      </c>
      <c r="G10" s="974" t="s">
        <v>369</v>
      </c>
      <c r="H10" s="981"/>
      <c r="I10" s="939"/>
      <c r="J10" s="902" t="s">
        <v>371</v>
      </c>
      <c r="K10" s="901" t="s">
        <v>387</v>
      </c>
      <c r="L10" s="973" t="s">
        <v>371</v>
      </c>
      <c r="M10" s="960" t="s">
        <v>387</v>
      </c>
      <c r="N10" s="922" t="s">
        <v>371</v>
      </c>
      <c r="O10" s="950"/>
      <c r="P10" s="958" t="s">
        <v>371</v>
      </c>
      <c r="Q10" s="901" t="s">
        <v>372</v>
      </c>
      <c r="R10" s="956"/>
      <c r="S10" s="957"/>
      <c r="T10" s="946"/>
      <c r="U10" s="944"/>
      <c r="V10" s="946"/>
      <c r="W10" s="944"/>
      <c r="X10" s="948"/>
      <c r="Y10" s="950"/>
      <c r="Z10" s="939"/>
      <c r="AA10" s="941"/>
      <c r="AB10" s="971"/>
      <c r="AC10" s="939"/>
    </row>
    <row r="11" spans="1:29" s="353" customFormat="1" ht="61.5" customHeight="1" thickBot="1" x14ac:dyDescent="0.25">
      <c r="A11" s="952"/>
      <c r="B11" s="958"/>
      <c r="C11" s="968"/>
      <c r="D11" s="958"/>
      <c r="E11" s="968"/>
      <c r="F11" s="922"/>
      <c r="G11" s="960"/>
      <c r="H11" s="982"/>
      <c r="I11" s="952"/>
      <c r="J11" s="983"/>
      <c r="K11" s="927"/>
      <c r="L11" s="929"/>
      <c r="M11" s="950"/>
      <c r="N11" s="952"/>
      <c r="O11" s="951"/>
      <c r="P11" s="959"/>
      <c r="Q11" s="927"/>
      <c r="R11" s="411" t="s">
        <v>848</v>
      </c>
      <c r="S11" s="412" t="s">
        <v>846</v>
      </c>
      <c r="T11" s="450" t="str">
        <f>CONCATENATE("ultimii                                  ",durata_evaluare," ani")</f>
        <v>ultimii                                  5 ani</v>
      </c>
      <c r="U11" s="451" t="s">
        <v>6</v>
      </c>
      <c r="V11" s="450" t="str">
        <f>CONCATENATE("ultimii                                  ",durata_evaluare," ani")</f>
        <v>ultimii                                  5 ani</v>
      </c>
      <c r="W11" s="451" t="s">
        <v>6</v>
      </c>
      <c r="X11" s="949"/>
      <c r="Y11" s="951"/>
      <c r="Z11" s="952"/>
      <c r="AA11" s="972"/>
      <c r="AB11" s="971"/>
      <c r="AC11" s="939"/>
    </row>
    <row r="12" spans="1:29" s="353" customFormat="1" ht="16.5" thickBot="1" x14ac:dyDescent="0.25">
      <c r="A12" s="452"/>
      <c r="B12" s="453"/>
      <c r="C12" s="454"/>
      <c r="D12" s="453"/>
      <c r="E12" s="454"/>
      <c r="F12" s="418"/>
      <c r="G12" s="454"/>
      <c r="H12" s="419"/>
      <c r="I12" s="416"/>
      <c r="J12" s="467"/>
      <c r="K12" s="456"/>
      <c r="L12" s="466"/>
      <c r="M12" s="457"/>
      <c r="N12" s="416"/>
      <c r="O12" s="457"/>
      <c r="P12" s="452"/>
      <c r="Q12" s="419"/>
      <c r="R12" s="755">
        <f t="shared" ref="R12:W12" si="0">SUMIF(R13:R262,"&gt;0")</f>
        <v>0</v>
      </c>
      <c r="S12" s="756">
        <f t="shared" si="0"/>
        <v>0</v>
      </c>
      <c r="T12" s="110">
        <f t="shared" si="0"/>
        <v>0</v>
      </c>
      <c r="U12" s="109">
        <f t="shared" si="0"/>
        <v>0</v>
      </c>
      <c r="V12" s="109">
        <f t="shared" si="0"/>
        <v>0</v>
      </c>
      <c r="W12" s="109">
        <f t="shared" si="0"/>
        <v>0</v>
      </c>
      <c r="X12" s="316"/>
      <c r="Y12" s="122"/>
      <c r="Z12" s="678"/>
      <c r="AA12" s="677"/>
      <c r="AB12" s="679"/>
      <c r="AC12" s="680"/>
    </row>
    <row r="13" spans="1:29" s="357" customFormat="1" x14ac:dyDescent="0.25">
      <c r="A13" s="223"/>
      <c r="B13" s="763"/>
      <c r="C13" s="739"/>
      <c r="D13" s="728"/>
      <c r="E13" s="737"/>
      <c r="F13" s="729"/>
      <c r="G13" s="751"/>
      <c r="H13" s="723"/>
      <c r="I13" s="757"/>
      <c r="J13" s="698"/>
      <c r="K13" s="741"/>
      <c r="L13" s="732"/>
      <c r="M13" s="742"/>
      <c r="N13" s="735"/>
      <c r="O13" s="745"/>
      <c r="P13" s="703"/>
      <c r="Q13" s="714"/>
      <c r="R13" s="194" t="str">
        <f t="shared" ref="R13:R76" si="1">IF(B13&lt;&gt;"","",IF(AND(C13&lt;&gt;"",E13&lt;&gt;"",I13&lt;&gt;"",K13&gt;=an_initial,K13&lt;=an_final,M13&lt;&gt;"",O13&lt;&gt;"",X13=FALSE,Y13=FALSE),coef_citari*EDIT_CNCSIS*AA13*(1+Q13),""))</f>
        <v/>
      </c>
      <c r="S13" s="195" t="str">
        <f t="shared" ref="S13:S76" si="2">IF(B13&lt;&gt;"","",IF(AND(C13&lt;&gt;"",E13&lt;&gt;"",K13&lt;=an_final,M13&lt;&gt;"",O13&lt;&gt;"",X13=FALSE,Y13=FALSE,I13&lt;&gt;""),coef_citari*EDIT_CNCSIS*AB12*(1+Q13),""))</f>
        <v/>
      </c>
      <c r="T13" s="529" t="str">
        <f t="shared" ref="T13:T76" si="3">IF(OR($B13="",$D13="",$F13="",$J13="",$J13&gt;an_final,$X13=FALSE),"",IF($J13&gt;=an_initial,1,""))</f>
        <v/>
      </c>
      <c r="U13" s="226" t="str">
        <f t="shared" ref="U13:U76" si="4">IF(OR($B13="",$D13="",$F13="",$J13="",$J13&gt;an_final,$X13=FALSE),"",1)</f>
        <v/>
      </c>
      <c r="V13" s="226" t="str">
        <f>IF(R13="","",1)</f>
        <v/>
      </c>
      <c r="W13" s="681" t="str">
        <f>IF(S13="","",1)</f>
        <v/>
      </c>
      <c r="X13" s="123" t="b">
        <f t="shared" ref="X13:X76" si="5">IF(nume_candidat="",FALSE,ISNUMBER(SEARCH(nume_candidat,$B13)))</f>
        <v>0</v>
      </c>
      <c r="Y13" s="682" t="b">
        <f t="shared" ref="Y13:Y76" si="6">IF(nume_candidat="",FALSE,ISNUMBER(SEARCH(nume_candidat,$C13)))</f>
        <v>0</v>
      </c>
      <c r="Z13" s="685">
        <f>LEN(B13)-LEN(SUBSTITUTE(B13,",",""))+1</f>
        <v>1</v>
      </c>
      <c r="AA13" s="123">
        <f>IF(AND(B13&lt;&gt;"",J13&gt;=an_initial-3),VLOOKUP(Z13,Coef!$E$2:$F$17,2,FALSE),IF(AC13=TRUE,0,AA12))</f>
        <v>0</v>
      </c>
      <c r="AB13" s="644">
        <f>IF(B13&lt;&gt;"",VLOOKUP(Z13,Coef!$E$2:$F$17,2,FALSE),AB12)</f>
        <v>0</v>
      </c>
      <c r="AC13" s="644" t="b">
        <f>IF(B13="",FALSE,TRUE)</f>
        <v>0</v>
      </c>
    </row>
    <row r="14" spans="1:29" s="193" customFormat="1" x14ac:dyDescent="0.2">
      <c r="A14" s="223"/>
      <c r="B14" s="764"/>
      <c r="C14" s="762"/>
      <c r="D14" s="691"/>
      <c r="E14" s="689"/>
      <c r="F14" s="730"/>
      <c r="G14" s="752"/>
      <c r="H14" s="723"/>
      <c r="I14" s="758"/>
      <c r="J14" s="699"/>
      <c r="K14" s="708"/>
      <c r="L14" s="733"/>
      <c r="M14" s="743"/>
      <c r="N14" s="732"/>
      <c r="O14" s="745"/>
      <c r="P14" s="704"/>
      <c r="Q14" s="715"/>
      <c r="R14" s="623" t="str">
        <f t="shared" si="1"/>
        <v/>
      </c>
      <c r="S14" s="624" t="str">
        <f t="shared" si="2"/>
        <v/>
      </c>
      <c r="T14" s="529" t="str">
        <f t="shared" si="3"/>
        <v/>
      </c>
      <c r="U14" s="226" t="str">
        <f t="shared" si="4"/>
        <v/>
      </c>
      <c r="V14" s="226" t="str">
        <f t="shared" ref="V14:V77" si="7">IF(R14="","",1)</f>
        <v/>
      </c>
      <c r="W14" s="681" t="str">
        <f t="shared" ref="W14:W77" si="8">IF(S14="","",1)</f>
        <v/>
      </c>
      <c r="X14" s="107" t="b">
        <f t="shared" si="5"/>
        <v>0</v>
      </c>
      <c r="Y14" s="683" t="b">
        <f t="shared" si="6"/>
        <v>0</v>
      </c>
      <c r="Z14" s="686">
        <f t="shared" ref="Z14:Z77" si="9">LEN(B14)-LEN(SUBSTITUTE(B14,",",""))+1</f>
        <v>1</v>
      </c>
      <c r="AA14" s="107">
        <f>IF(AND(B14&lt;&gt;"",J14&gt;=an_initial-3),VLOOKUP(Z14,Coef!$E$2:$F$17,2,FALSE),IF(AC14=TRUE,0,AA13))</f>
        <v>0</v>
      </c>
      <c r="AB14" s="645">
        <f>IF(B14&lt;&gt;"",VLOOKUP(Z14,Coef!$E$2:$F$17,2,FALSE),AB13)</f>
        <v>0</v>
      </c>
      <c r="AC14" s="645" t="b">
        <f t="shared" ref="AC14:AC77" si="10">IF(B14="",FALSE,TRUE)</f>
        <v>0</v>
      </c>
    </row>
    <row r="15" spans="1:29" s="193" customFormat="1" x14ac:dyDescent="0.2">
      <c r="A15" s="223"/>
      <c r="B15" s="764"/>
      <c r="C15" s="762"/>
      <c r="D15" s="691"/>
      <c r="E15" s="689"/>
      <c r="F15" s="730"/>
      <c r="G15" s="752"/>
      <c r="H15" s="723"/>
      <c r="I15" s="758"/>
      <c r="J15" s="699"/>
      <c r="K15" s="708"/>
      <c r="L15" s="733"/>
      <c r="M15" s="743"/>
      <c r="N15" s="732"/>
      <c r="O15" s="745"/>
      <c r="P15" s="704"/>
      <c r="Q15" s="715"/>
      <c r="R15" s="623" t="str">
        <f t="shared" si="1"/>
        <v/>
      </c>
      <c r="S15" s="624" t="str">
        <f t="shared" si="2"/>
        <v/>
      </c>
      <c r="T15" s="529" t="str">
        <f t="shared" si="3"/>
        <v/>
      </c>
      <c r="U15" s="226" t="str">
        <f t="shared" si="4"/>
        <v/>
      </c>
      <c r="V15" s="226" t="str">
        <f t="shared" si="7"/>
        <v/>
      </c>
      <c r="W15" s="681" t="str">
        <f t="shared" si="8"/>
        <v/>
      </c>
      <c r="X15" s="107" t="b">
        <f t="shared" si="5"/>
        <v>0</v>
      </c>
      <c r="Y15" s="683" t="b">
        <f t="shared" si="6"/>
        <v>0</v>
      </c>
      <c r="Z15" s="686">
        <f t="shared" si="9"/>
        <v>1</v>
      </c>
      <c r="AA15" s="107">
        <f>IF(AND(B15&lt;&gt;"",J15&gt;=an_initial-3),VLOOKUP(Z15,Coef!$E$2:$F$17,2,FALSE),IF(AC15=TRUE,0,AA14))</f>
        <v>0</v>
      </c>
      <c r="AB15" s="645">
        <f>IF(B15&lt;&gt;"",VLOOKUP(Z15,Coef!$E$2:$F$17,2,FALSE),AB14)</f>
        <v>0</v>
      </c>
      <c r="AC15" s="645" t="b">
        <f t="shared" si="10"/>
        <v>0</v>
      </c>
    </row>
    <row r="16" spans="1:29" s="193" customFormat="1" x14ac:dyDescent="0.2">
      <c r="A16" s="223"/>
      <c r="B16" s="764"/>
      <c r="C16" s="739"/>
      <c r="D16" s="692"/>
      <c r="E16" s="689"/>
      <c r="F16" s="730"/>
      <c r="G16" s="752"/>
      <c r="H16" s="723"/>
      <c r="I16" s="758"/>
      <c r="J16" s="699"/>
      <c r="K16" s="708"/>
      <c r="L16" s="733"/>
      <c r="M16" s="743"/>
      <c r="N16" s="733"/>
      <c r="O16" s="743"/>
      <c r="P16" s="704"/>
      <c r="Q16" s="715"/>
      <c r="R16" s="623" t="str">
        <f t="shared" si="1"/>
        <v/>
      </c>
      <c r="S16" s="624" t="str">
        <f t="shared" si="2"/>
        <v/>
      </c>
      <c r="T16" s="529" t="str">
        <f t="shared" si="3"/>
        <v/>
      </c>
      <c r="U16" s="226" t="str">
        <f t="shared" si="4"/>
        <v/>
      </c>
      <c r="V16" s="226" t="str">
        <f t="shared" si="7"/>
        <v/>
      </c>
      <c r="W16" s="681" t="str">
        <f t="shared" si="8"/>
        <v/>
      </c>
      <c r="X16" s="107" t="b">
        <f t="shared" si="5"/>
        <v>0</v>
      </c>
      <c r="Y16" s="683" t="b">
        <f t="shared" si="6"/>
        <v>0</v>
      </c>
      <c r="Z16" s="686">
        <f t="shared" si="9"/>
        <v>1</v>
      </c>
      <c r="AA16" s="107">
        <f>IF(AND(B16&lt;&gt;"",J16&gt;=an_initial-3),VLOOKUP(Z16,Coef!$E$2:$F$17,2,FALSE),IF(AC16=TRUE,0,AA15))</f>
        <v>0</v>
      </c>
      <c r="AB16" s="645">
        <f>IF(B16&lt;&gt;"",VLOOKUP(Z16,Coef!$E$2:$F$17,2,FALSE),AB15)</f>
        <v>0</v>
      </c>
      <c r="AC16" s="645" t="b">
        <f t="shared" si="10"/>
        <v>0</v>
      </c>
    </row>
    <row r="17" spans="1:29" s="193" customFormat="1" x14ac:dyDescent="0.2">
      <c r="A17" s="223"/>
      <c r="B17" s="764"/>
      <c r="C17" s="766"/>
      <c r="D17" s="691"/>
      <c r="E17" s="689"/>
      <c r="F17" s="730"/>
      <c r="G17" s="752"/>
      <c r="H17" s="723"/>
      <c r="I17" s="758"/>
      <c r="J17" s="699"/>
      <c r="K17" s="708"/>
      <c r="L17" s="733"/>
      <c r="M17" s="743"/>
      <c r="N17" s="732"/>
      <c r="O17" s="745"/>
      <c r="P17" s="704"/>
      <c r="Q17" s="715"/>
      <c r="R17" s="623" t="str">
        <f t="shared" si="1"/>
        <v/>
      </c>
      <c r="S17" s="624" t="str">
        <f t="shared" si="2"/>
        <v/>
      </c>
      <c r="T17" s="529" t="str">
        <f t="shared" si="3"/>
        <v/>
      </c>
      <c r="U17" s="226" t="str">
        <f t="shared" si="4"/>
        <v/>
      </c>
      <c r="V17" s="226" t="str">
        <f t="shared" si="7"/>
        <v/>
      </c>
      <c r="W17" s="681" t="str">
        <f t="shared" si="8"/>
        <v/>
      </c>
      <c r="X17" s="107" t="b">
        <f t="shared" si="5"/>
        <v>0</v>
      </c>
      <c r="Y17" s="683" t="b">
        <f t="shared" si="6"/>
        <v>0</v>
      </c>
      <c r="Z17" s="686">
        <f t="shared" si="9"/>
        <v>1</v>
      </c>
      <c r="AA17" s="107">
        <f>IF(AND(B17&lt;&gt;"",J17&gt;=an_initial-3),VLOOKUP(Z17,Coef!$E$2:$F$17,2,FALSE),IF(AC17=TRUE,0,AA16))</f>
        <v>0</v>
      </c>
      <c r="AB17" s="645">
        <f>IF(B17&lt;&gt;"",VLOOKUP(Z17,Coef!$E$2:$F$17,2,FALSE),AB16)</f>
        <v>0</v>
      </c>
      <c r="AC17" s="645" t="b">
        <f t="shared" si="10"/>
        <v>0</v>
      </c>
    </row>
    <row r="18" spans="1:29" s="193" customFormat="1" x14ac:dyDescent="0.2">
      <c r="A18" s="223"/>
      <c r="B18" s="764"/>
      <c r="C18" s="739"/>
      <c r="D18" s="692"/>
      <c r="E18" s="689"/>
      <c r="F18" s="730"/>
      <c r="G18" s="752"/>
      <c r="H18" s="723"/>
      <c r="I18" s="758"/>
      <c r="J18" s="699"/>
      <c r="K18" s="708"/>
      <c r="L18" s="733"/>
      <c r="M18" s="743"/>
      <c r="N18" s="733"/>
      <c r="O18" s="743"/>
      <c r="P18" s="704"/>
      <c r="Q18" s="715"/>
      <c r="R18" s="623" t="str">
        <f t="shared" si="1"/>
        <v/>
      </c>
      <c r="S18" s="624" t="str">
        <f t="shared" si="2"/>
        <v/>
      </c>
      <c r="T18" s="529" t="str">
        <f t="shared" si="3"/>
        <v/>
      </c>
      <c r="U18" s="226" t="str">
        <f t="shared" si="4"/>
        <v/>
      </c>
      <c r="V18" s="226" t="str">
        <f t="shared" si="7"/>
        <v/>
      </c>
      <c r="W18" s="681" t="str">
        <f t="shared" si="8"/>
        <v/>
      </c>
      <c r="X18" s="107" t="b">
        <f t="shared" si="5"/>
        <v>0</v>
      </c>
      <c r="Y18" s="683" t="b">
        <f t="shared" si="6"/>
        <v>0</v>
      </c>
      <c r="Z18" s="686">
        <f t="shared" si="9"/>
        <v>1</v>
      </c>
      <c r="AA18" s="107">
        <f>IF(AND(B18&lt;&gt;"",J18&gt;=an_initial-3),VLOOKUP(Z18,Coef!$E$2:$F$17,2,FALSE),IF(AC18=TRUE,0,AA17))</f>
        <v>0</v>
      </c>
      <c r="AB18" s="645">
        <f>IF(B18&lt;&gt;"",VLOOKUP(Z18,Coef!$E$2:$F$17,2,FALSE),AB17)</f>
        <v>0</v>
      </c>
      <c r="AC18" s="645" t="b">
        <f t="shared" si="10"/>
        <v>0</v>
      </c>
    </row>
    <row r="19" spans="1:29" s="193" customFormat="1" x14ac:dyDescent="0.2">
      <c r="A19" s="223"/>
      <c r="B19" s="764"/>
      <c r="C19" s="739"/>
      <c r="D19" s="692"/>
      <c r="E19" s="689"/>
      <c r="F19" s="730"/>
      <c r="G19" s="752"/>
      <c r="H19" s="723"/>
      <c r="I19" s="758"/>
      <c r="J19" s="699"/>
      <c r="K19" s="708"/>
      <c r="L19" s="733"/>
      <c r="M19" s="743"/>
      <c r="N19" s="733"/>
      <c r="O19" s="743"/>
      <c r="P19" s="704"/>
      <c r="Q19" s="715"/>
      <c r="R19" s="623" t="str">
        <f t="shared" si="1"/>
        <v/>
      </c>
      <c r="S19" s="624" t="str">
        <f t="shared" si="2"/>
        <v/>
      </c>
      <c r="T19" s="529" t="str">
        <f t="shared" si="3"/>
        <v/>
      </c>
      <c r="U19" s="226" t="str">
        <f t="shared" si="4"/>
        <v/>
      </c>
      <c r="V19" s="226" t="str">
        <f t="shared" si="7"/>
        <v/>
      </c>
      <c r="W19" s="681" t="str">
        <f t="shared" si="8"/>
        <v/>
      </c>
      <c r="X19" s="107" t="b">
        <f t="shared" si="5"/>
        <v>0</v>
      </c>
      <c r="Y19" s="683" t="b">
        <f t="shared" si="6"/>
        <v>0</v>
      </c>
      <c r="Z19" s="686">
        <f t="shared" si="9"/>
        <v>1</v>
      </c>
      <c r="AA19" s="107">
        <f>IF(AND(B19&lt;&gt;"",J19&gt;=an_initial-3),VLOOKUP(Z19,Coef!$E$2:$F$17,2,FALSE),IF(AC19=TRUE,0,AA18))</f>
        <v>0</v>
      </c>
      <c r="AB19" s="645">
        <f>IF(B19&lt;&gt;"",VLOOKUP(Z19,Coef!$E$2:$F$17,2,FALSE),AB18)</f>
        <v>0</v>
      </c>
      <c r="AC19" s="645" t="b">
        <f t="shared" si="10"/>
        <v>0</v>
      </c>
    </row>
    <row r="20" spans="1:29" s="193" customFormat="1" x14ac:dyDescent="0.2">
      <c r="A20" s="223"/>
      <c r="B20" s="764"/>
      <c r="C20" s="739"/>
      <c r="D20" s="692"/>
      <c r="E20" s="689"/>
      <c r="F20" s="730"/>
      <c r="G20" s="752"/>
      <c r="H20" s="724"/>
      <c r="I20" s="758"/>
      <c r="J20" s="699"/>
      <c r="K20" s="708"/>
      <c r="L20" s="733"/>
      <c r="M20" s="743"/>
      <c r="N20" s="733"/>
      <c r="O20" s="743"/>
      <c r="P20" s="704"/>
      <c r="Q20" s="715"/>
      <c r="R20" s="623" t="str">
        <f t="shared" si="1"/>
        <v/>
      </c>
      <c r="S20" s="624" t="str">
        <f t="shared" si="2"/>
        <v/>
      </c>
      <c r="T20" s="529" t="str">
        <f t="shared" si="3"/>
        <v/>
      </c>
      <c r="U20" s="226" t="str">
        <f t="shared" si="4"/>
        <v/>
      </c>
      <c r="V20" s="226" t="str">
        <f t="shared" si="7"/>
        <v/>
      </c>
      <c r="W20" s="681" t="str">
        <f t="shared" si="8"/>
        <v/>
      </c>
      <c r="X20" s="107" t="b">
        <f t="shared" si="5"/>
        <v>0</v>
      </c>
      <c r="Y20" s="683" t="b">
        <f t="shared" si="6"/>
        <v>0</v>
      </c>
      <c r="Z20" s="686">
        <f t="shared" si="9"/>
        <v>1</v>
      </c>
      <c r="AA20" s="107">
        <f>IF(AND(B20&lt;&gt;"",J20&gt;=an_initial-3),VLOOKUP(Z20,Coef!$E$2:$F$17,2,FALSE),IF(AC20=TRUE,0,AA19))</f>
        <v>0</v>
      </c>
      <c r="AB20" s="645">
        <f>IF(B20&lt;&gt;"",VLOOKUP(Z20,Coef!$E$2:$F$17,2,FALSE),AB19)</f>
        <v>0</v>
      </c>
      <c r="AC20" s="645" t="b">
        <f t="shared" si="10"/>
        <v>0</v>
      </c>
    </row>
    <row r="21" spans="1:29" s="193" customFormat="1" x14ac:dyDescent="0.2">
      <c r="A21" s="223"/>
      <c r="B21" s="764"/>
      <c r="C21" s="739"/>
      <c r="D21" s="692"/>
      <c r="E21" s="689"/>
      <c r="F21" s="730"/>
      <c r="G21" s="752"/>
      <c r="H21" s="724"/>
      <c r="I21" s="758"/>
      <c r="J21" s="699"/>
      <c r="K21" s="708"/>
      <c r="L21" s="733"/>
      <c r="M21" s="743"/>
      <c r="N21" s="736"/>
      <c r="O21" s="743"/>
      <c r="P21" s="704"/>
      <c r="Q21" s="715"/>
      <c r="R21" s="623" t="str">
        <f t="shared" si="1"/>
        <v/>
      </c>
      <c r="S21" s="624" t="str">
        <f t="shared" si="2"/>
        <v/>
      </c>
      <c r="T21" s="529" t="str">
        <f t="shared" si="3"/>
        <v/>
      </c>
      <c r="U21" s="226" t="str">
        <f t="shared" si="4"/>
        <v/>
      </c>
      <c r="V21" s="226" t="str">
        <f t="shared" si="7"/>
        <v/>
      </c>
      <c r="W21" s="681" t="str">
        <f t="shared" si="8"/>
        <v/>
      </c>
      <c r="X21" s="107" t="b">
        <f t="shared" si="5"/>
        <v>0</v>
      </c>
      <c r="Y21" s="683" t="b">
        <f t="shared" si="6"/>
        <v>0</v>
      </c>
      <c r="Z21" s="686">
        <f t="shared" si="9"/>
        <v>1</v>
      </c>
      <c r="AA21" s="107">
        <f>IF(AND(B21&lt;&gt;"",J21&gt;=an_initial-3),VLOOKUP(Z21,Coef!$E$2:$F$17,2,FALSE),IF(AC21=TRUE,0,AA20))</f>
        <v>0</v>
      </c>
      <c r="AB21" s="645">
        <f>IF(B21&lt;&gt;"",VLOOKUP(Z21,Coef!$E$2:$F$17,2,FALSE),AB20)</f>
        <v>0</v>
      </c>
      <c r="AC21" s="645" t="b">
        <f t="shared" si="10"/>
        <v>0</v>
      </c>
    </row>
    <row r="22" spans="1:29" s="193" customFormat="1" x14ac:dyDescent="0.2">
      <c r="A22" s="223"/>
      <c r="B22" s="764"/>
      <c r="C22" s="739"/>
      <c r="D22" s="692"/>
      <c r="E22" s="689"/>
      <c r="F22" s="730"/>
      <c r="G22" s="752"/>
      <c r="H22" s="724"/>
      <c r="I22" s="758"/>
      <c r="J22" s="699"/>
      <c r="K22" s="708"/>
      <c r="L22" s="733"/>
      <c r="M22" s="743"/>
      <c r="N22" s="733"/>
      <c r="O22" s="743"/>
      <c r="P22" s="704"/>
      <c r="Q22" s="715"/>
      <c r="R22" s="623" t="str">
        <f t="shared" si="1"/>
        <v/>
      </c>
      <c r="S22" s="624" t="str">
        <f t="shared" si="2"/>
        <v/>
      </c>
      <c r="T22" s="529" t="str">
        <f t="shared" si="3"/>
        <v/>
      </c>
      <c r="U22" s="226" t="str">
        <f t="shared" si="4"/>
        <v/>
      </c>
      <c r="V22" s="226" t="str">
        <f t="shared" si="7"/>
        <v/>
      </c>
      <c r="W22" s="681" t="str">
        <f t="shared" si="8"/>
        <v/>
      </c>
      <c r="X22" s="107" t="b">
        <f t="shared" si="5"/>
        <v>0</v>
      </c>
      <c r="Y22" s="683" t="b">
        <f t="shared" si="6"/>
        <v>0</v>
      </c>
      <c r="Z22" s="686">
        <f t="shared" si="9"/>
        <v>1</v>
      </c>
      <c r="AA22" s="107">
        <f>IF(AND(B22&lt;&gt;"",J22&gt;=an_initial-3),VLOOKUP(Z22,Coef!$E$2:$F$17,2,FALSE),IF(AC22=TRUE,0,AA21))</f>
        <v>0</v>
      </c>
      <c r="AB22" s="645">
        <f>IF(B22&lt;&gt;"",VLOOKUP(Z22,Coef!$E$2:$F$17,2,FALSE),AB21)</f>
        <v>0</v>
      </c>
      <c r="AC22" s="645" t="b">
        <f t="shared" si="10"/>
        <v>0</v>
      </c>
    </row>
    <row r="23" spans="1:29" s="193" customFormat="1" x14ac:dyDescent="0.2">
      <c r="A23" s="223"/>
      <c r="B23" s="764"/>
      <c r="C23" s="739"/>
      <c r="D23" s="692"/>
      <c r="E23" s="689"/>
      <c r="F23" s="730"/>
      <c r="G23" s="752"/>
      <c r="H23" s="724"/>
      <c r="I23" s="758"/>
      <c r="J23" s="699"/>
      <c r="K23" s="708"/>
      <c r="L23" s="733"/>
      <c r="M23" s="743"/>
      <c r="N23" s="733"/>
      <c r="O23" s="743"/>
      <c r="P23" s="704"/>
      <c r="Q23" s="715"/>
      <c r="R23" s="623" t="str">
        <f t="shared" si="1"/>
        <v/>
      </c>
      <c r="S23" s="624" t="str">
        <f t="shared" si="2"/>
        <v/>
      </c>
      <c r="T23" s="529" t="str">
        <f t="shared" si="3"/>
        <v/>
      </c>
      <c r="U23" s="226" t="str">
        <f t="shared" si="4"/>
        <v/>
      </c>
      <c r="V23" s="226" t="str">
        <f t="shared" si="7"/>
        <v/>
      </c>
      <c r="W23" s="681" t="str">
        <f t="shared" si="8"/>
        <v/>
      </c>
      <c r="X23" s="107" t="b">
        <f t="shared" si="5"/>
        <v>0</v>
      </c>
      <c r="Y23" s="683" t="b">
        <f t="shared" si="6"/>
        <v>0</v>
      </c>
      <c r="Z23" s="686">
        <f t="shared" si="9"/>
        <v>1</v>
      </c>
      <c r="AA23" s="107">
        <f>IF(AND(B23&lt;&gt;"",J23&gt;=an_initial-3),VLOOKUP(Z23,Coef!$E$2:$F$17,2,FALSE),IF(AC23=TRUE,0,AA22))</f>
        <v>0</v>
      </c>
      <c r="AB23" s="645">
        <f>IF(B23&lt;&gt;"",VLOOKUP(Z23,Coef!$E$2:$F$17,2,FALSE),AB22)</f>
        <v>0</v>
      </c>
      <c r="AC23" s="645" t="b">
        <f t="shared" si="10"/>
        <v>0</v>
      </c>
    </row>
    <row r="24" spans="1:29" s="193" customFormat="1" x14ac:dyDescent="0.2">
      <c r="A24" s="223"/>
      <c r="B24" s="764"/>
      <c r="C24" s="739"/>
      <c r="D24" s="692"/>
      <c r="E24" s="689"/>
      <c r="F24" s="730"/>
      <c r="G24" s="752"/>
      <c r="H24" s="724"/>
      <c r="I24" s="758"/>
      <c r="J24" s="699"/>
      <c r="K24" s="708"/>
      <c r="L24" s="733"/>
      <c r="M24" s="743"/>
      <c r="N24" s="733"/>
      <c r="O24" s="743"/>
      <c r="P24" s="704"/>
      <c r="Q24" s="715"/>
      <c r="R24" s="623" t="str">
        <f t="shared" si="1"/>
        <v/>
      </c>
      <c r="S24" s="624" t="str">
        <f t="shared" si="2"/>
        <v/>
      </c>
      <c r="T24" s="529" t="str">
        <f t="shared" si="3"/>
        <v/>
      </c>
      <c r="U24" s="226" t="str">
        <f t="shared" si="4"/>
        <v/>
      </c>
      <c r="V24" s="226" t="str">
        <f t="shared" si="7"/>
        <v/>
      </c>
      <c r="W24" s="681" t="str">
        <f t="shared" si="8"/>
        <v/>
      </c>
      <c r="X24" s="107" t="b">
        <f t="shared" si="5"/>
        <v>0</v>
      </c>
      <c r="Y24" s="683" t="b">
        <f t="shared" si="6"/>
        <v>0</v>
      </c>
      <c r="Z24" s="686">
        <f t="shared" si="9"/>
        <v>1</v>
      </c>
      <c r="AA24" s="107">
        <f>IF(AND(B24&lt;&gt;"",J24&gt;=an_initial-3),VLOOKUP(Z24,Coef!$E$2:$F$17,2,FALSE),IF(AC24=TRUE,0,AA23))</f>
        <v>0</v>
      </c>
      <c r="AB24" s="645">
        <f>IF(B24&lt;&gt;"",VLOOKUP(Z24,Coef!$E$2:$F$17,2,FALSE),AB23)</f>
        <v>0</v>
      </c>
      <c r="AC24" s="645" t="b">
        <f t="shared" si="10"/>
        <v>0</v>
      </c>
    </row>
    <row r="25" spans="1:29" s="193" customFormat="1" x14ac:dyDescent="0.2">
      <c r="A25" s="223"/>
      <c r="B25" s="764"/>
      <c r="C25" s="739"/>
      <c r="D25" s="692"/>
      <c r="E25" s="689"/>
      <c r="F25" s="730"/>
      <c r="G25" s="752"/>
      <c r="H25" s="724"/>
      <c r="I25" s="758"/>
      <c r="J25" s="699"/>
      <c r="K25" s="708"/>
      <c r="L25" s="733"/>
      <c r="M25" s="743"/>
      <c r="N25" s="733"/>
      <c r="O25" s="743"/>
      <c r="P25" s="704"/>
      <c r="Q25" s="715"/>
      <c r="R25" s="623" t="str">
        <f t="shared" si="1"/>
        <v/>
      </c>
      <c r="S25" s="624" t="str">
        <f t="shared" si="2"/>
        <v/>
      </c>
      <c r="T25" s="529" t="str">
        <f t="shared" si="3"/>
        <v/>
      </c>
      <c r="U25" s="226" t="str">
        <f t="shared" si="4"/>
        <v/>
      </c>
      <c r="V25" s="226" t="str">
        <f t="shared" si="7"/>
        <v/>
      </c>
      <c r="W25" s="681" t="str">
        <f t="shared" si="8"/>
        <v/>
      </c>
      <c r="X25" s="107" t="b">
        <f t="shared" si="5"/>
        <v>0</v>
      </c>
      <c r="Y25" s="683" t="b">
        <f t="shared" si="6"/>
        <v>0</v>
      </c>
      <c r="Z25" s="686">
        <f t="shared" si="9"/>
        <v>1</v>
      </c>
      <c r="AA25" s="107">
        <f>IF(AND(B25&lt;&gt;"",J25&gt;=an_initial-3),VLOOKUP(Z25,Coef!$E$2:$F$17,2,FALSE),IF(AC25=TRUE,0,AA24))</f>
        <v>0</v>
      </c>
      <c r="AB25" s="645">
        <f>IF(B25&lt;&gt;"",VLOOKUP(Z25,Coef!$E$2:$F$17,2,FALSE),AB24)</f>
        <v>0</v>
      </c>
      <c r="AC25" s="645" t="b">
        <f t="shared" si="10"/>
        <v>0</v>
      </c>
    </row>
    <row r="26" spans="1:29" s="193" customFormat="1" x14ac:dyDescent="0.2">
      <c r="A26" s="223"/>
      <c r="B26" s="764"/>
      <c r="C26" s="739"/>
      <c r="D26" s="692"/>
      <c r="E26" s="689"/>
      <c r="F26" s="730"/>
      <c r="G26" s="752"/>
      <c r="H26" s="724"/>
      <c r="I26" s="758"/>
      <c r="J26" s="699"/>
      <c r="K26" s="708"/>
      <c r="L26" s="733"/>
      <c r="M26" s="743"/>
      <c r="N26" s="733"/>
      <c r="O26" s="743"/>
      <c r="P26" s="704"/>
      <c r="Q26" s="715"/>
      <c r="R26" s="623" t="str">
        <f t="shared" si="1"/>
        <v/>
      </c>
      <c r="S26" s="624" t="str">
        <f t="shared" si="2"/>
        <v/>
      </c>
      <c r="T26" s="529" t="str">
        <f t="shared" si="3"/>
        <v/>
      </c>
      <c r="U26" s="226" t="str">
        <f t="shared" si="4"/>
        <v/>
      </c>
      <c r="V26" s="226" t="str">
        <f t="shared" si="7"/>
        <v/>
      </c>
      <c r="W26" s="681" t="str">
        <f t="shared" si="8"/>
        <v/>
      </c>
      <c r="X26" s="107" t="b">
        <f t="shared" si="5"/>
        <v>0</v>
      </c>
      <c r="Y26" s="683" t="b">
        <f t="shared" si="6"/>
        <v>0</v>
      </c>
      <c r="Z26" s="686">
        <f t="shared" si="9"/>
        <v>1</v>
      </c>
      <c r="AA26" s="107">
        <f>IF(AND(B26&lt;&gt;"",J26&gt;=an_initial-3),VLOOKUP(Z26,Coef!$E$2:$F$17,2,FALSE),IF(AC26=TRUE,0,AA25))</f>
        <v>0</v>
      </c>
      <c r="AB26" s="645">
        <f>IF(B26&lt;&gt;"",VLOOKUP(Z26,Coef!$E$2:$F$17,2,FALSE),AB25)</f>
        <v>0</v>
      </c>
      <c r="AC26" s="645" t="b">
        <f t="shared" si="10"/>
        <v>0</v>
      </c>
    </row>
    <row r="27" spans="1:29" s="193" customFormat="1" x14ac:dyDescent="0.2">
      <c r="A27" s="223"/>
      <c r="B27" s="764"/>
      <c r="C27" s="739"/>
      <c r="D27" s="692"/>
      <c r="E27" s="689"/>
      <c r="F27" s="730"/>
      <c r="G27" s="752"/>
      <c r="H27" s="724"/>
      <c r="I27" s="758"/>
      <c r="J27" s="699"/>
      <c r="K27" s="708"/>
      <c r="L27" s="733"/>
      <c r="M27" s="743"/>
      <c r="N27" s="733"/>
      <c r="O27" s="743"/>
      <c r="P27" s="704"/>
      <c r="Q27" s="715"/>
      <c r="R27" s="623" t="str">
        <f t="shared" si="1"/>
        <v/>
      </c>
      <c r="S27" s="624" t="str">
        <f t="shared" si="2"/>
        <v/>
      </c>
      <c r="T27" s="529" t="str">
        <f t="shared" si="3"/>
        <v/>
      </c>
      <c r="U27" s="226" t="str">
        <f t="shared" si="4"/>
        <v/>
      </c>
      <c r="V27" s="226" t="str">
        <f t="shared" si="7"/>
        <v/>
      </c>
      <c r="W27" s="681" t="str">
        <f t="shared" si="8"/>
        <v/>
      </c>
      <c r="X27" s="107" t="b">
        <f t="shared" si="5"/>
        <v>0</v>
      </c>
      <c r="Y27" s="683" t="b">
        <f t="shared" si="6"/>
        <v>0</v>
      </c>
      <c r="Z27" s="686">
        <f t="shared" si="9"/>
        <v>1</v>
      </c>
      <c r="AA27" s="107">
        <f>IF(AND(B27&lt;&gt;"",J27&gt;=an_initial-3),VLOOKUP(Z27,Coef!$E$2:$F$17,2,FALSE),IF(AC27=TRUE,0,AA26))</f>
        <v>0</v>
      </c>
      <c r="AB27" s="645">
        <f>IF(B27&lt;&gt;"",VLOOKUP(Z27,Coef!$E$2:$F$17,2,FALSE),AB26)</f>
        <v>0</v>
      </c>
      <c r="AC27" s="645" t="b">
        <f t="shared" si="10"/>
        <v>0</v>
      </c>
    </row>
    <row r="28" spans="1:29" s="193" customFormat="1" x14ac:dyDescent="0.2">
      <c r="A28" s="223"/>
      <c r="B28" s="764"/>
      <c r="C28" s="739"/>
      <c r="D28" s="692"/>
      <c r="E28" s="689"/>
      <c r="F28" s="730"/>
      <c r="G28" s="752"/>
      <c r="H28" s="724"/>
      <c r="I28" s="758"/>
      <c r="J28" s="699"/>
      <c r="K28" s="708"/>
      <c r="L28" s="733"/>
      <c r="M28" s="743"/>
      <c r="N28" s="733"/>
      <c r="O28" s="743"/>
      <c r="P28" s="704"/>
      <c r="Q28" s="715"/>
      <c r="R28" s="623" t="str">
        <f t="shared" si="1"/>
        <v/>
      </c>
      <c r="S28" s="624" t="str">
        <f t="shared" si="2"/>
        <v/>
      </c>
      <c r="T28" s="529" t="str">
        <f t="shared" si="3"/>
        <v/>
      </c>
      <c r="U28" s="226" t="str">
        <f t="shared" si="4"/>
        <v/>
      </c>
      <c r="V28" s="226" t="str">
        <f t="shared" si="7"/>
        <v/>
      </c>
      <c r="W28" s="681" t="str">
        <f t="shared" si="8"/>
        <v/>
      </c>
      <c r="X28" s="107" t="b">
        <f t="shared" si="5"/>
        <v>0</v>
      </c>
      <c r="Y28" s="683" t="b">
        <f t="shared" si="6"/>
        <v>0</v>
      </c>
      <c r="Z28" s="686">
        <f t="shared" si="9"/>
        <v>1</v>
      </c>
      <c r="AA28" s="107">
        <f>IF(AND(B28&lt;&gt;"",J28&gt;=an_initial-3),VLOOKUP(Z28,Coef!$E$2:$F$17,2,FALSE),IF(AC28=TRUE,0,AA27))</f>
        <v>0</v>
      </c>
      <c r="AB28" s="645">
        <f>IF(B28&lt;&gt;"",VLOOKUP(Z28,Coef!$E$2:$F$17,2,FALSE),AB27)</f>
        <v>0</v>
      </c>
      <c r="AC28" s="645" t="b">
        <f t="shared" si="10"/>
        <v>0</v>
      </c>
    </row>
    <row r="29" spans="1:29" s="193" customFormat="1" x14ac:dyDescent="0.2">
      <c r="A29" s="223"/>
      <c r="B29" s="764"/>
      <c r="C29" s="739"/>
      <c r="D29" s="692"/>
      <c r="E29" s="689"/>
      <c r="F29" s="730"/>
      <c r="G29" s="752"/>
      <c r="H29" s="724"/>
      <c r="I29" s="758"/>
      <c r="J29" s="699"/>
      <c r="K29" s="708"/>
      <c r="L29" s="733"/>
      <c r="M29" s="743"/>
      <c r="N29" s="733"/>
      <c r="O29" s="743"/>
      <c r="P29" s="704"/>
      <c r="Q29" s="715"/>
      <c r="R29" s="623" t="str">
        <f t="shared" si="1"/>
        <v/>
      </c>
      <c r="S29" s="624" t="str">
        <f t="shared" si="2"/>
        <v/>
      </c>
      <c r="T29" s="529" t="str">
        <f t="shared" si="3"/>
        <v/>
      </c>
      <c r="U29" s="226" t="str">
        <f t="shared" si="4"/>
        <v/>
      </c>
      <c r="V29" s="226" t="str">
        <f t="shared" si="7"/>
        <v/>
      </c>
      <c r="W29" s="681" t="str">
        <f t="shared" si="8"/>
        <v/>
      </c>
      <c r="X29" s="107" t="b">
        <f t="shared" si="5"/>
        <v>0</v>
      </c>
      <c r="Y29" s="683" t="b">
        <f t="shared" si="6"/>
        <v>0</v>
      </c>
      <c r="Z29" s="686">
        <f t="shared" si="9"/>
        <v>1</v>
      </c>
      <c r="AA29" s="107">
        <f>IF(AND(B29&lt;&gt;"",J29&gt;=an_initial-3),VLOOKUP(Z29,Coef!$E$2:$F$17,2,FALSE),IF(AC29=TRUE,0,AA28))</f>
        <v>0</v>
      </c>
      <c r="AB29" s="645">
        <f>IF(B29&lt;&gt;"",VLOOKUP(Z29,Coef!$E$2:$F$17,2,FALSE),AB28)</f>
        <v>0</v>
      </c>
      <c r="AC29" s="645" t="b">
        <f t="shared" si="10"/>
        <v>0</v>
      </c>
    </row>
    <row r="30" spans="1:29" s="193" customFormat="1" x14ac:dyDescent="0.2">
      <c r="A30" s="223"/>
      <c r="B30" s="764"/>
      <c r="C30" s="739"/>
      <c r="D30" s="692"/>
      <c r="E30" s="689"/>
      <c r="F30" s="730"/>
      <c r="G30" s="752"/>
      <c r="H30" s="724"/>
      <c r="I30" s="758"/>
      <c r="J30" s="699"/>
      <c r="K30" s="708"/>
      <c r="L30" s="733"/>
      <c r="M30" s="743"/>
      <c r="N30" s="733"/>
      <c r="O30" s="743"/>
      <c r="P30" s="704"/>
      <c r="Q30" s="715"/>
      <c r="R30" s="623" t="str">
        <f t="shared" si="1"/>
        <v/>
      </c>
      <c r="S30" s="624" t="str">
        <f t="shared" si="2"/>
        <v/>
      </c>
      <c r="T30" s="529" t="str">
        <f t="shared" si="3"/>
        <v/>
      </c>
      <c r="U30" s="226" t="str">
        <f t="shared" si="4"/>
        <v/>
      </c>
      <c r="V30" s="226" t="str">
        <f t="shared" si="7"/>
        <v/>
      </c>
      <c r="W30" s="681" t="str">
        <f t="shared" si="8"/>
        <v/>
      </c>
      <c r="X30" s="107" t="b">
        <f t="shared" si="5"/>
        <v>0</v>
      </c>
      <c r="Y30" s="683" t="b">
        <f t="shared" si="6"/>
        <v>0</v>
      </c>
      <c r="Z30" s="686">
        <f t="shared" si="9"/>
        <v>1</v>
      </c>
      <c r="AA30" s="107">
        <f>IF(AND(B30&lt;&gt;"",J30&gt;=an_initial-3),VLOOKUP(Z30,Coef!$E$2:$F$17,2,FALSE),IF(AC30=TRUE,0,AA29))</f>
        <v>0</v>
      </c>
      <c r="AB30" s="645">
        <f>IF(B30&lt;&gt;"",VLOOKUP(Z30,Coef!$E$2:$F$17,2,FALSE),AB29)</f>
        <v>0</v>
      </c>
      <c r="AC30" s="645" t="b">
        <f t="shared" si="10"/>
        <v>0</v>
      </c>
    </row>
    <row r="31" spans="1:29" s="193" customFormat="1" x14ac:dyDescent="0.2">
      <c r="A31" s="223"/>
      <c r="B31" s="764"/>
      <c r="C31" s="739"/>
      <c r="D31" s="692"/>
      <c r="E31" s="689"/>
      <c r="F31" s="730"/>
      <c r="G31" s="752"/>
      <c r="H31" s="724"/>
      <c r="I31" s="758"/>
      <c r="J31" s="699"/>
      <c r="K31" s="708"/>
      <c r="L31" s="733"/>
      <c r="M31" s="743"/>
      <c r="N31" s="733"/>
      <c r="O31" s="743"/>
      <c r="P31" s="704"/>
      <c r="Q31" s="715"/>
      <c r="R31" s="623" t="str">
        <f t="shared" si="1"/>
        <v/>
      </c>
      <c r="S31" s="624" t="str">
        <f t="shared" si="2"/>
        <v/>
      </c>
      <c r="T31" s="529" t="str">
        <f t="shared" si="3"/>
        <v/>
      </c>
      <c r="U31" s="226" t="str">
        <f t="shared" si="4"/>
        <v/>
      </c>
      <c r="V31" s="226" t="str">
        <f t="shared" si="7"/>
        <v/>
      </c>
      <c r="W31" s="681" t="str">
        <f t="shared" si="8"/>
        <v/>
      </c>
      <c r="X31" s="107" t="b">
        <f t="shared" si="5"/>
        <v>0</v>
      </c>
      <c r="Y31" s="683" t="b">
        <f t="shared" si="6"/>
        <v>0</v>
      </c>
      <c r="Z31" s="686">
        <f t="shared" si="9"/>
        <v>1</v>
      </c>
      <c r="AA31" s="107">
        <f>IF(AND(B31&lt;&gt;"",J31&gt;=an_initial-3),VLOOKUP(Z31,Coef!$E$2:$F$17,2,FALSE),IF(AC31=TRUE,0,AA30))</f>
        <v>0</v>
      </c>
      <c r="AB31" s="645">
        <f>IF(B31&lt;&gt;"",VLOOKUP(Z31,Coef!$E$2:$F$17,2,FALSE),AB30)</f>
        <v>0</v>
      </c>
      <c r="AC31" s="645" t="b">
        <f t="shared" si="10"/>
        <v>0</v>
      </c>
    </row>
    <row r="32" spans="1:29" s="193" customFormat="1" x14ac:dyDescent="0.2">
      <c r="A32" s="223"/>
      <c r="B32" s="764"/>
      <c r="C32" s="739"/>
      <c r="D32" s="692"/>
      <c r="E32" s="689"/>
      <c r="F32" s="730"/>
      <c r="G32" s="752"/>
      <c r="H32" s="724"/>
      <c r="I32" s="758"/>
      <c r="J32" s="699"/>
      <c r="K32" s="708"/>
      <c r="L32" s="733"/>
      <c r="M32" s="743"/>
      <c r="N32" s="733"/>
      <c r="O32" s="743"/>
      <c r="P32" s="704"/>
      <c r="Q32" s="715"/>
      <c r="R32" s="623" t="str">
        <f t="shared" si="1"/>
        <v/>
      </c>
      <c r="S32" s="624" t="str">
        <f t="shared" si="2"/>
        <v/>
      </c>
      <c r="T32" s="529" t="str">
        <f t="shared" si="3"/>
        <v/>
      </c>
      <c r="U32" s="226" t="str">
        <f t="shared" si="4"/>
        <v/>
      </c>
      <c r="V32" s="226" t="str">
        <f t="shared" si="7"/>
        <v/>
      </c>
      <c r="W32" s="681" t="str">
        <f t="shared" si="8"/>
        <v/>
      </c>
      <c r="X32" s="107" t="b">
        <f t="shared" si="5"/>
        <v>0</v>
      </c>
      <c r="Y32" s="683" t="b">
        <f t="shared" si="6"/>
        <v>0</v>
      </c>
      <c r="Z32" s="686">
        <f t="shared" si="9"/>
        <v>1</v>
      </c>
      <c r="AA32" s="107">
        <f>IF(AND(B32&lt;&gt;"",J32&gt;=an_initial-3),VLOOKUP(Z32,Coef!$E$2:$F$17,2,FALSE),IF(AC32=TRUE,0,AA31))</f>
        <v>0</v>
      </c>
      <c r="AB32" s="645">
        <f>IF(B32&lt;&gt;"",VLOOKUP(Z32,Coef!$E$2:$F$17,2,FALSE),AB31)</f>
        <v>0</v>
      </c>
      <c r="AC32" s="645" t="b">
        <f t="shared" si="10"/>
        <v>0</v>
      </c>
    </row>
    <row r="33" spans="1:29" s="193" customFormat="1" x14ac:dyDescent="0.2">
      <c r="A33" s="223"/>
      <c r="B33" s="764"/>
      <c r="C33" s="739"/>
      <c r="D33" s="692"/>
      <c r="E33" s="689"/>
      <c r="F33" s="730"/>
      <c r="G33" s="752"/>
      <c r="H33" s="724"/>
      <c r="I33" s="758"/>
      <c r="J33" s="699"/>
      <c r="K33" s="708"/>
      <c r="L33" s="733"/>
      <c r="M33" s="743"/>
      <c r="N33" s="733"/>
      <c r="O33" s="743"/>
      <c r="P33" s="704"/>
      <c r="Q33" s="715"/>
      <c r="R33" s="623" t="str">
        <f t="shared" si="1"/>
        <v/>
      </c>
      <c r="S33" s="624" t="str">
        <f t="shared" si="2"/>
        <v/>
      </c>
      <c r="T33" s="529" t="str">
        <f t="shared" si="3"/>
        <v/>
      </c>
      <c r="U33" s="226" t="str">
        <f t="shared" si="4"/>
        <v/>
      </c>
      <c r="V33" s="226" t="str">
        <f t="shared" si="7"/>
        <v/>
      </c>
      <c r="W33" s="681" t="str">
        <f t="shared" si="8"/>
        <v/>
      </c>
      <c r="X33" s="107" t="b">
        <f t="shared" si="5"/>
        <v>0</v>
      </c>
      <c r="Y33" s="683" t="b">
        <f t="shared" si="6"/>
        <v>0</v>
      </c>
      <c r="Z33" s="686">
        <f t="shared" si="9"/>
        <v>1</v>
      </c>
      <c r="AA33" s="107">
        <f>IF(AND(B33&lt;&gt;"",J33&gt;=an_initial-3),VLOOKUP(Z33,Coef!$E$2:$F$17,2,FALSE),IF(AC33=TRUE,0,AA32))</f>
        <v>0</v>
      </c>
      <c r="AB33" s="645">
        <f>IF(B33&lt;&gt;"",VLOOKUP(Z33,Coef!$E$2:$F$17,2,FALSE),AB32)</f>
        <v>0</v>
      </c>
      <c r="AC33" s="645" t="b">
        <f t="shared" si="10"/>
        <v>0</v>
      </c>
    </row>
    <row r="34" spans="1:29" s="193" customFormat="1" x14ac:dyDescent="0.2">
      <c r="A34" s="223"/>
      <c r="B34" s="764"/>
      <c r="C34" s="739"/>
      <c r="D34" s="692"/>
      <c r="E34" s="689"/>
      <c r="F34" s="730"/>
      <c r="G34" s="752"/>
      <c r="H34" s="724"/>
      <c r="I34" s="758"/>
      <c r="J34" s="699"/>
      <c r="K34" s="708"/>
      <c r="L34" s="733"/>
      <c r="M34" s="743"/>
      <c r="N34" s="733"/>
      <c r="O34" s="743"/>
      <c r="P34" s="704"/>
      <c r="Q34" s="715"/>
      <c r="R34" s="623" t="str">
        <f t="shared" si="1"/>
        <v/>
      </c>
      <c r="S34" s="624" t="str">
        <f t="shared" si="2"/>
        <v/>
      </c>
      <c r="T34" s="529" t="str">
        <f t="shared" si="3"/>
        <v/>
      </c>
      <c r="U34" s="226" t="str">
        <f t="shared" si="4"/>
        <v/>
      </c>
      <c r="V34" s="226" t="str">
        <f t="shared" si="7"/>
        <v/>
      </c>
      <c r="W34" s="681" t="str">
        <f t="shared" si="8"/>
        <v/>
      </c>
      <c r="X34" s="107" t="b">
        <f t="shared" si="5"/>
        <v>0</v>
      </c>
      <c r="Y34" s="683" t="b">
        <f t="shared" si="6"/>
        <v>0</v>
      </c>
      <c r="Z34" s="686">
        <f t="shared" si="9"/>
        <v>1</v>
      </c>
      <c r="AA34" s="107">
        <f>IF(AND(B34&lt;&gt;"",J34&gt;=an_initial-3),VLOOKUP(Z34,Coef!$E$2:$F$17,2,FALSE),IF(AC34=TRUE,0,AA33))</f>
        <v>0</v>
      </c>
      <c r="AB34" s="645">
        <f>IF(B34&lt;&gt;"",VLOOKUP(Z34,Coef!$E$2:$F$17,2,FALSE),AB33)</f>
        <v>0</v>
      </c>
      <c r="AC34" s="645" t="b">
        <f t="shared" si="10"/>
        <v>0</v>
      </c>
    </row>
    <row r="35" spans="1:29" s="193" customFormat="1" x14ac:dyDescent="0.2">
      <c r="A35" s="223"/>
      <c r="B35" s="764"/>
      <c r="C35" s="739"/>
      <c r="D35" s="692"/>
      <c r="E35" s="689"/>
      <c r="F35" s="730"/>
      <c r="G35" s="752"/>
      <c r="H35" s="724"/>
      <c r="I35" s="758"/>
      <c r="J35" s="699"/>
      <c r="K35" s="708"/>
      <c r="L35" s="733"/>
      <c r="M35" s="743"/>
      <c r="N35" s="733"/>
      <c r="O35" s="743"/>
      <c r="P35" s="704"/>
      <c r="Q35" s="715"/>
      <c r="R35" s="623" t="str">
        <f t="shared" si="1"/>
        <v/>
      </c>
      <c r="S35" s="624" t="str">
        <f t="shared" si="2"/>
        <v/>
      </c>
      <c r="T35" s="529" t="str">
        <f t="shared" si="3"/>
        <v/>
      </c>
      <c r="U35" s="226" t="str">
        <f t="shared" si="4"/>
        <v/>
      </c>
      <c r="V35" s="226" t="str">
        <f t="shared" si="7"/>
        <v/>
      </c>
      <c r="W35" s="681" t="str">
        <f t="shared" si="8"/>
        <v/>
      </c>
      <c r="X35" s="107" t="b">
        <f t="shared" si="5"/>
        <v>0</v>
      </c>
      <c r="Y35" s="683" t="b">
        <f t="shared" si="6"/>
        <v>0</v>
      </c>
      <c r="Z35" s="686">
        <f t="shared" si="9"/>
        <v>1</v>
      </c>
      <c r="AA35" s="107">
        <f>IF(AND(B35&lt;&gt;"",J35&gt;=an_initial-3),VLOOKUP(Z35,Coef!$E$2:$F$17,2,FALSE),IF(AC35=TRUE,0,AA34))</f>
        <v>0</v>
      </c>
      <c r="AB35" s="645">
        <f>IF(B35&lt;&gt;"",VLOOKUP(Z35,Coef!$E$2:$F$17,2,FALSE),AB34)</f>
        <v>0</v>
      </c>
      <c r="AC35" s="645" t="b">
        <f t="shared" si="10"/>
        <v>0</v>
      </c>
    </row>
    <row r="36" spans="1:29" s="193" customFormat="1" x14ac:dyDescent="0.2">
      <c r="A36" s="223"/>
      <c r="B36" s="764"/>
      <c r="C36" s="739"/>
      <c r="D36" s="692"/>
      <c r="E36" s="689"/>
      <c r="F36" s="730"/>
      <c r="G36" s="752"/>
      <c r="H36" s="724"/>
      <c r="I36" s="758"/>
      <c r="J36" s="699"/>
      <c r="K36" s="708"/>
      <c r="L36" s="733"/>
      <c r="M36" s="743"/>
      <c r="N36" s="733"/>
      <c r="O36" s="743"/>
      <c r="P36" s="704"/>
      <c r="Q36" s="715"/>
      <c r="R36" s="623" t="str">
        <f t="shared" si="1"/>
        <v/>
      </c>
      <c r="S36" s="624" t="str">
        <f t="shared" si="2"/>
        <v/>
      </c>
      <c r="T36" s="529" t="str">
        <f t="shared" si="3"/>
        <v/>
      </c>
      <c r="U36" s="226" t="str">
        <f t="shared" si="4"/>
        <v/>
      </c>
      <c r="V36" s="226" t="str">
        <f t="shared" si="7"/>
        <v/>
      </c>
      <c r="W36" s="681" t="str">
        <f t="shared" si="8"/>
        <v/>
      </c>
      <c r="X36" s="107" t="b">
        <f t="shared" si="5"/>
        <v>0</v>
      </c>
      <c r="Y36" s="683" t="b">
        <f t="shared" si="6"/>
        <v>0</v>
      </c>
      <c r="Z36" s="686">
        <f t="shared" si="9"/>
        <v>1</v>
      </c>
      <c r="AA36" s="107">
        <f>IF(AND(B36&lt;&gt;"",J36&gt;=an_initial-3),VLOOKUP(Z36,Coef!$E$2:$F$17,2,FALSE),IF(AC36=TRUE,0,AA35))</f>
        <v>0</v>
      </c>
      <c r="AB36" s="645">
        <f>IF(B36&lt;&gt;"",VLOOKUP(Z36,Coef!$E$2:$F$17,2,FALSE),AB35)</f>
        <v>0</v>
      </c>
      <c r="AC36" s="645" t="b">
        <f t="shared" si="10"/>
        <v>0</v>
      </c>
    </row>
    <row r="37" spans="1:29" s="193" customFormat="1" x14ac:dyDescent="0.2">
      <c r="A37" s="223"/>
      <c r="B37" s="764"/>
      <c r="C37" s="739"/>
      <c r="D37" s="692"/>
      <c r="E37" s="689"/>
      <c r="F37" s="730"/>
      <c r="G37" s="752"/>
      <c r="H37" s="724"/>
      <c r="I37" s="758"/>
      <c r="J37" s="699"/>
      <c r="K37" s="708"/>
      <c r="L37" s="733"/>
      <c r="M37" s="743"/>
      <c r="N37" s="733"/>
      <c r="O37" s="743"/>
      <c r="P37" s="704"/>
      <c r="Q37" s="715"/>
      <c r="R37" s="623" t="str">
        <f t="shared" si="1"/>
        <v/>
      </c>
      <c r="S37" s="624" t="str">
        <f t="shared" si="2"/>
        <v/>
      </c>
      <c r="T37" s="529" t="str">
        <f t="shared" si="3"/>
        <v/>
      </c>
      <c r="U37" s="226" t="str">
        <f t="shared" si="4"/>
        <v/>
      </c>
      <c r="V37" s="226" t="str">
        <f t="shared" si="7"/>
        <v/>
      </c>
      <c r="W37" s="681" t="str">
        <f t="shared" si="8"/>
        <v/>
      </c>
      <c r="X37" s="107" t="b">
        <f t="shared" si="5"/>
        <v>0</v>
      </c>
      <c r="Y37" s="683" t="b">
        <f t="shared" si="6"/>
        <v>0</v>
      </c>
      <c r="Z37" s="686">
        <f t="shared" si="9"/>
        <v>1</v>
      </c>
      <c r="AA37" s="107">
        <f>IF(AND(B37&lt;&gt;"",J37&gt;=an_initial-3),VLOOKUP(Z37,Coef!$E$2:$F$17,2,FALSE),IF(AC37=TRUE,0,AA36))</f>
        <v>0</v>
      </c>
      <c r="AB37" s="645">
        <f>IF(B37&lt;&gt;"",VLOOKUP(Z37,Coef!$E$2:$F$17,2,FALSE),AB36)</f>
        <v>0</v>
      </c>
      <c r="AC37" s="645" t="b">
        <f t="shared" si="10"/>
        <v>0</v>
      </c>
    </row>
    <row r="38" spans="1:29" s="193" customFormat="1" x14ac:dyDescent="0.2">
      <c r="A38" s="223"/>
      <c r="B38" s="764"/>
      <c r="C38" s="739"/>
      <c r="D38" s="692"/>
      <c r="E38" s="689"/>
      <c r="F38" s="730"/>
      <c r="G38" s="752"/>
      <c r="H38" s="724"/>
      <c r="I38" s="758"/>
      <c r="J38" s="699"/>
      <c r="K38" s="708"/>
      <c r="L38" s="733"/>
      <c r="M38" s="743"/>
      <c r="N38" s="733"/>
      <c r="O38" s="743"/>
      <c r="P38" s="704"/>
      <c r="Q38" s="715"/>
      <c r="R38" s="623" t="str">
        <f t="shared" si="1"/>
        <v/>
      </c>
      <c r="S38" s="624" t="str">
        <f t="shared" si="2"/>
        <v/>
      </c>
      <c r="T38" s="529" t="str">
        <f t="shared" si="3"/>
        <v/>
      </c>
      <c r="U38" s="226" t="str">
        <f t="shared" si="4"/>
        <v/>
      </c>
      <c r="V38" s="226" t="str">
        <f t="shared" si="7"/>
        <v/>
      </c>
      <c r="W38" s="681" t="str">
        <f t="shared" si="8"/>
        <v/>
      </c>
      <c r="X38" s="107" t="b">
        <f t="shared" si="5"/>
        <v>0</v>
      </c>
      <c r="Y38" s="683" t="b">
        <f t="shared" si="6"/>
        <v>0</v>
      </c>
      <c r="Z38" s="686">
        <f t="shared" si="9"/>
        <v>1</v>
      </c>
      <c r="AA38" s="107">
        <f>IF(AND(B38&lt;&gt;"",J38&gt;=an_initial-3),VLOOKUP(Z38,Coef!$E$2:$F$17,2,FALSE),IF(AC38=TRUE,0,AA37))</f>
        <v>0</v>
      </c>
      <c r="AB38" s="645">
        <f>IF(B38&lt;&gt;"",VLOOKUP(Z38,Coef!$E$2:$F$17,2,FALSE),AB37)</f>
        <v>0</v>
      </c>
      <c r="AC38" s="645" t="b">
        <f t="shared" si="10"/>
        <v>0</v>
      </c>
    </row>
    <row r="39" spans="1:29" s="193" customFormat="1" x14ac:dyDescent="0.2">
      <c r="A39" s="223"/>
      <c r="B39" s="764"/>
      <c r="C39" s="739"/>
      <c r="D39" s="692"/>
      <c r="E39" s="689"/>
      <c r="F39" s="730"/>
      <c r="G39" s="752"/>
      <c r="H39" s="724"/>
      <c r="I39" s="758"/>
      <c r="J39" s="699"/>
      <c r="K39" s="708"/>
      <c r="L39" s="733"/>
      <c r="M39" s="743"/>
      <c r="N39" s="733"/>
      <c r="O39" s="743"/>
      <c r="P39" s="704"/>
      <c r="Q39" s="715"/>
      <c r="R39" s="623" t="str">
        <f t="shared" si="1"/>
        <v/>
      </c>
      <c r="S39" s="624" t="str">
        <f t="shared" si="2"/>
        <v/>
      </c>
      <c r="T39" s="529" t="str">
        <f t="shared" si="3"/>
        <v/>
      </c>
      <c r="U39" s="226" t="str">
        <f t="shared" si="4"/>
        <v/>
      </c>
      <c r="V39" s="226" t="str">
        <f t="shared" si="7"/>
        <v/>
      </c>
      <c r="W39" s="681" t="str">
        <f t="shared" si="8"/>
        <v/>
      </c>
      <c r="X39" s="107" t="b">
        <f t="shared" si="5"/>
        <v>0</v>
      </c>
      <c r="Y39" s="683" t="b">
        <f t="shared" si="6"/>
        <v>0</v>
      </c>
      <c r="Z39" s="686">
        <f t="shared" si="9"/>
        <v>1</v>
      </c>
      <c r="AA39" s="107">
        <f>IF(AND(B39&lt;&gt;"",J39&gt;=an_initial-3),VLOOKUP(Z39,Coef!$E$2:$F$17,2,FALSE),IF(AC39=TRUE,0,AA38))</f>
        <v>0</v>
      </c>
      <c r="AB39" s="645">
        <f>IF(B39&lt;&gt;"",VLOOKUP(Z39,Coef!$E$2:$F$17,2,FALSE),AB38)</f>
        <v>0</v>
      </c>
      <c r="AC39" s="645" t="b">
        <f t="shared" si="10"/>
        <v>0</v>
      </c>
    </row>
    <row r="40" spans="1:29" s="193" customFormat="1" x14ac:dyDescent="0.2">
      <c r="A40" s="223"/>
      <c r="B40" s="764"/>
      <c r="C40" s="739"/>
      <c r="D40" s="692"/>
      <c r="E40" s="689"/>
      <c r="F40" s="730"/>
      <c r="G40" s="752"/>
      <c r="H40" s="724"/>
      <c r="I40" s="758"/>
      <c r="J40" s="699"/>
      <c r="K40" s="708"/>
      <c r="L40" s="733"/>
      <c r="M40" s="743"/>
      <c r="N40" s="733"/>
      <c r="O40" s="743"/>
      <c r="P40" s="704"/>
      <c r="Q40" s="715"/>
      <c r="R40" s="623" t="str">
        <f t="shared" si="1"/>
        <v/>
      </c>
      <c r="S40" s="624" t="str">
        <f t="shared" si="2"/>
        <v/>
      </c>
      <c r="T40" s="529" t="str">
        <f t="shared" si="3"/>
        <v/>
      </c>
      <c r="U40" s="226" t="str">
        <f t="shared" si="4"/>
        <v/>
      </c>
      <c r="V40" s="226" t="str">
        <f t="shared" si="7"/>
        <v/>
      </c>
      <c r="W40" s="681" t="str">
        <f t="shared" si="8"/>
        <v/>
      </c>
      <c r="X40" s="107" t="b">
        <f t="shared" si="5"/>
        <v>0</v>
      </c>
      <c r="Y40" s="683" t="b">
        <f t="shared" si="6"/>
        <v>0</v>
      </c>
      <c r="Z40" s="686">
        <f t="shared" si="9"/>
        <v>1</v>
      </c>
      <c r="AA40" s="107">
        <f>IF(AND(B40&lt;&gt;"",J40&gt;=an_initial-3),VLOOKUP(Z40,Coef!$E$2:$F$17,2,FALSE),IF(AC40=TRUE,0,AA39))</f>
        <v>0</v>
      </c>
      <c r="AB40" s="645">
        <f>IF(B40&lt;&gt;"",VLOOKUP(Z40,Coef!$E$2:$F$17,2,FALSE),AB39)</f>
        <v>0</v>
      </c>
      <c r="AC40" s="645" t="b">
        <f t="shared" si="10"/>
        <v>0</v>
      </c>
    </row>
    <row r="41" spans="1:29" s="193" customFormat="1" x14ac:dyDescent="0.2">
      <c r="A41" s="223"/>
      <c r="B41" s="764"/>
      <c r="C41" s="739"/>
      <c r="D41" s="692"/>
      <c r="E41" s="689"/>
      <c r="F41" s="730"/>
      <c r="G41" s="752"/>
      <c r="H41" s="724"/>
      <c r="I41" s="758"/>
      <c r="J41" s="699"/>
      <c r="K41" s="708"/>
      <c r="L41" s="733"/>
      <c r="M41" s="743"/>
      <c r="N41" s="733"/>
      <c r="O41" s="743"/>
      <c r="P41" s="704"/>
      <c r="Q41" s="715"/>
      <c r="R41" s="623" t="str">
        <f t="shared" si="1"/>
        <v/>
      </c>
      <c r="S41" s="624" t="str">
        <f t="shared" si="2"/>
        <v/>
      </c>
      <c r="T41" s="529" t="str">
        <f t="shared" si="3"/>
        <v/>
      </c>
      <c r="U41" s="226" t="str">
        <f t="shared" si="4"/>
        <v/>
      </c>
      <c r="V41" s="226" t="str">
        <f t="shared" si="7"/>
        <v/>
      </c>
      <c r="W41" s="681" t="str">
        <f t="shared" si="8"/>
        <v/>
      </c>
      <c r="X41" s="107" t="b">
        <f t="shared" si="5"/>
        <v>0</v>
      </c>
      <c r="Y41" s="683" t="b">
        <f t="shared" si="6"/>
        <v>0</v>
      </c>
      <c r="Z41" s="686">
        <f t="shared" si="9"/>
        <v>1</v>
      </c>
      <c r="AA41" s="107">
        <f>IF(AND(B41&lt;&gt;"",J41&gt;=an_initial-3),VLOOKUP(Z41,Coef!$E$2:$F$17,2,FALSE),IF(AC41=TRUE,0,AA40))</f>
        <v>0</v>
      </c>
      <c r="AB41" s="645">
        <f>IF(B41&lt;&gt;"",VLOOKUP(Z41,Coef!$E$2:$F$17,2,FALSE),AB40)</f>
        <v>0</v>
      </c>
      <c r="AC41" s="645" t="b">
        <f t="shared" si="10"/>
        <v>0</v>
      </c>
    </row>
    <row r="42" spans="1:29" s="193" customFormat="1" x14ac:dyDescent="0.2">
      <c r="A42" s="223"/>
      <c r="B42" s="764"/>
      <c r="C42" s="739"/>
      <c r="D42" s="692"/>
      <c r="E42" s="689"/>
      <c r="F42" s="730"/>
      <c r="G42" s="752"/>
      <c r="H42" s="724"/>
      <c r="I42" s="758"/>
      <c r="J42" s="699"/>
      <c r="K42" s="708"/>
      <c r="L42" s="733"/>
      <c r="M42" s="743"/>
      <c r="N42" s="733"/>
      <c r="O42" s="743"/>
      <c r="P42" s="704"/>
      <c r="Q42" s="715"/>
      <c r="R42" s="623" t="str">
        <f t="shared" si="1"/>
        <v/>
      </c>
      <c r="S42" s="624" t="str">
        <f t="shared" si="2"/>
        <v/>
      </c>
      <c r="T42" s="529" t="str">
        <f t="shared" si="3"/>
        <v/>
      </c>
      <c r="U42" s="226" t="str">
        <f t="shared" si="4"/>
        <v/>
      </c>
      <c r="V42" s="226" t="str">
        <f t="shared" si="7"/>
        <v/>
      </c>
      <c r="W42" s="681" t="str">
        <f t="shared" si="8"/>
        <v/>
      </c>
      <c r="X42" s="107" t="b">
        <f t="shared" si="5"/>
        <v>0</v>
      </c>
      <c r="Y42" s="683" t="b">
        <f t="shared" si="6"/>
        <v>0</v>
      </c>
      <c r="Z42" s="686">
        <f t="shared" si="9"/>
        <v>1</v>
      </c>
      <c r="AA42" s="107">
        <f>IF(AND(B42&lt;&gt;"",J42&gt;=an_initial-3),VLOOKUP(Z42,Coef!$E$2:$F$17,2,FALSE),IF(AC42=TRUE,0,AA41))</f>
        <v>0</v>
      </c>
      <c r="AB42" s="645">
        <f>IF(B42&lt;&gt;"",VLOOKUP(Z42,Coef!$E$2:$F$17,2,FALSE),AB41)</f>
        <v>0</v>
      </c>
      <c r="AC42" s="645" t="b">
        <f t="shared" si="10"/>
        <v>0</v>
      </c>
    </row>
    <row r="43" spans="1:29" s="193" customFormat="1" x14ac:dyDescent="0.2">
      <c r="A43" s="223"/>
      <c r="B43" s="764"/>
      <c r="C43" s="739"/>
      <c r="D43" s="692"/>
      <c r="E43" s="689"/>
      <c r="F43" s="730"/>
      <c r="G43" s="752"/>
      <c r="H43" s="724"/>
      <c r="I43" s="758"/>
      <c r="J43" s="699"/>
      <c r="K43" s="708"/>
      <c r="L43" s="733"/>
      <c r="M43" s="743"/>
      <c r="N43" s="733"/>
      <c r="O43" s="743"/>
      <c r="P43" s="704"/>
      <c r="Q43" s="715"/>
      <c r="R43" s="623" t="str">
        <f t="shared" si="1"/>
        <v/>
      </c>
      <c r="S43" s="624" t="str">
        <f t="shared" si="2"/>
        <v/>
      </c>
      <c r="T43" s="529" t="str">
        <f t="shared" si="3"/>
        <v/>
      </c>
      <c r="U43" s="226" t="str">
        <f t="shared" si="4"/>
        <v/>
      </c>
      <c r="V43" s="226" t="str">
        <f t="shared" si="7"/>
        <v/>
      </c>
      <c r="W43" s="681" t="str">
        <f t="shared" si="8"/>
        <v/>
      </c>
      <c r="X43" s="107" t="b">
        <f t="shared" si="5"/>
        <v>0</v>
      </c>
      <c r="Y43" s="683" t="b">
        <f t="shared" si="6"/>
        <v>0</v>
      </c>
      <c r="Z43" s="686">
        <f t="shared" si="9"/>
        <v>1</v>
      </c>
      <c r="AA43" s="107">
        <f>IF(AND(B43&lt;&gt;"",J43&gt;=an_initial-3),VLOOKUP(Z43,Coef!$E$2:$F$17,2,FALSE),IF(AC43=TRUE,0,AA42))</f>
        <v>0</v>
      </c>
      <c r="AB43" s="645">
        <f>IF(B43&lt;&gt;"",VLOOKUP(Z43,Coef!$E$2:$F$17,2,FALSE),AB42)</f>
        <v>0</v>
      </c>
      <c r="AC43" s="645" t="b">
        <f t="shared" si="10"/>
        <v>0</v>
      </c>
    </row>
    <row r="44" spans="1:29" s="193" customFormat="1" x14ac:dyDescent="0.2">
      <c r="A44" s="223"/>
      <c r="B44" s="764"/>
      <c r="C44" s="739"/>
      <c r="D44" s="692"/>
      <c r="E44" s="689"/>
      <c r="F44" s="730"/>
      <c r="G44" s="752"/>
      <c r="H44" s="724"/>
      <c r="I44" s="758"/>
      <c r="J44" s="699"/>
      <c r="K44" s="708"/>
      <c r="L44" s="733"/>
      <c r="M44" s="743"/>
      <c r="N44" s="733"/>
      <c r="O44" s="743"/>
      <c r="P44" s="704"/>
      <c r="Q44" s="715"/>
      <c r="R44" s="623" t="str">
        <f t="shared" si="1"/>
        <v/>
      </c>
      <c r="S44" s="624" t="str">
        <f t="shared" si="2"/>
        <v/>
      </c>
      <c r="T44" s="529" t="str">
        <f t="shared" si="3"/>
        <v/>
      </c>
      <c r="U44" s="226" t="str">
        <f t="shared" si="4"/>
        <v/>
      </c>
      <c r="V44" s="226" t="str">
        <f t="shared" si="7"/>
        <v/>
      </c>
      <c r="W44" s="681" t="str">
        <f t="shared" si="8"/>
        <v/>
      </c>
      <c r="X44" s="107" t="b">
        <f t="shared" si="5"/>
        <v>0</v>
      </c>
      <c r="Y44" s="683" t="b">
        <f t="shared" si="6"/>
        <v>0</v>
      </c>
      <c r="Z44" s="686">
        <f t="shared" si="9"/>
        <v>1</v>
      </c>
      <c r="AA44" s="107">
        <f>IF(AND(B44&lt;&gt;"",J44&gt;=an_initial-3),VLOOKUP(Z44,Coef!$E$2:$F$17,2,FALSE),IF(AC44=TRUE,0,AA43))</f>
        <v>0</v>
      </c>
      <c r="AB44" s="645">
        <f>IF(B44&lt;&gt;"",VLOOKUP(Z44,Coef!$E$2:$F$17,2,FALSE),AB43)</f>
        <v>0</v>
      </c>
      <c r="AC44" s="645" t="b">
        <f t="shared" si="10"/>
        <v>0</v>
      </c>
    </row>
    <row r="45" spans="1:29" s="193" customFormat="1" x14ac:dyDescent="0.2">
      <c r="A45" s="223"/>
      <c r="B45" s="764"/>
      <c r="C45" s="739"/>
      <c r="D45" s="692"/>
      <c r="E45" s="689"/>
      <c r="F45" s="730"/>
      <c r="G45" s="752"/>
      <c r="H45" s="724"/>
      <c r="I45" s="758"/>
      <c r="J45" s="699"/>
      <c r="K45" s="708"/>
      <c r="L45" s="733"/>
      <c r="M45" s="743"/>
      <c r="N45" s="733"/>
      <c r="O45" s="743"/>
      <c r="P45" s="704"/>
      <c r="Q45" s="715"/>
      <c r="R45" s="623" t="str">
        <f t="shared" si="1"/>
        <v/>
      </c>
      <c r="S45" s="624" t="str">
        <f t="shared" si="2"/>
        <v/>
      </c>
      <c r="T45" s="529" t="str">
        <f t="shared" si="3"/>
        <v/>
      </c>
      <c r="U45" s="226" t="str">
        <f t="shared" si="4"/>
        <v/>
      </c>
      <c r="V45" s="226" t="str">
        <f t="shared" si="7"/>
        <v/>
      </c>
      <c r="W45" s="681" t="str">
        <f t="shared" si="8"/>
        <v/>
      </c>
      <c r="X45" s="107" t="b">
        <f t="shared" si="5"/>
        <v>0</v>
      </c>
      <c r="Y45" s="683" t="b">
        <f t="shared" si="6"/>
        <v>0</v>
      </c>
      <c r="Z45" s="686">
        <f t="shared" si="9"/>
        <v>1</v>
      </c>
      <c r="AA45" s="107">
        <f>IF(AND(B45&lt;&gt;"",J45&gt;=an_initial-3),VLOOKUP(Z45,Coef!$E$2:$F$17,2,FALSE),IF(AC45=TRUE,0,AA44))</f>
        <v>0</v>
      </c>
      <c r="AB45" s="645">
        <f>IF(B45&lt;&gt;"",VLOOKUP(Z45,Coef!$E$2:$F$17,2,FALSE),AB44)</f>
        <v>0</v>
      </c>
      <c r="AC45" s="645" t="b">
        <f t="shared" si="10"/>
        <v>0</v>
      </c>
    </row>
    <row r="46" spans="1:29" s="193" customFormat="1" x14ac:dyDescent="0.2">
      <c r="A46" s="223"/>
      <c r="B46" s="764"/>
      <c r="C46" s="739"/>
      <c r="D46" s="692"/>
      <c r="E46" s="689"/>
      <c r="F46" s="730"/>
      <c r="G46" s="752"/>
      <c r="H46" s="724"/>
      <c r="I46" s="758"/>
      <c r="J46" s="699"/>
      <c r="K46" s="708"/>
      <c r="L46" s="733"/>
      <c r="M46" s="743"/>
      <c r="N46" s="733"/>
      <c r="O46" s="743"/>
      <c r="P46" s="704"/>
      <c r="Q46" s="715"/>
      <c r="R46" s="623" t="str">
        <f t="shared" si="1"/>
        <v/>
      </c>
      <c r="S46" s="624" t="str">
        <f t="shared" si="2"/>
        <v/>
      </c>
      <c r="T46" s="529" t="str">
        <f t="shared" si="3"/>
        <v/>
      </c>
      <c r="U46" s="226" t="str">
        <f t="shared" si="4"/>
        <v/>
      </c>
      <c r="V46" s="226" t="str">
        <f t="shared" si="7"/>
        <v/>
      </c>
      <c r="W46" s="681" t="str">
        <f t="shared" si="8"/>
        <v/>
      </c>
      <c r="X46" s="107" t="b">
        <f t="shared" si="5"/>
        <v>0</v>
      </c>
      <c r="Y46" s="683" t="b">
        <f t="shared" si="6"/>
        <v>0</v>
      </c>
      <c r="Z46" s="686">
        <f t="shared" si="9"/>
        <v>1</v>
      </c>
      <c r="AA46" s="107">
        <f>IF(AND(B46&lt;&gt;"",J46&gt;=an_initial-3),VLOOKUP(Z46,Coef!$E$2:$F$17,2,FALSE),IF(AC46=TRUE,0,AA45))</f>
        <v>0</v>
      </c>
      <c r="AB46" s="645">
        <f>IF(B46&lt;&gt;"",VLOOKUP(Z46,Coef!$E$2:$F$17,2,FALSE),AB45)</f>
        <v>0</v>
      </c>
      <c r="AC46" s="645" t="b">
        <f t="shared" si="10"/>
        <v>0</v>
      </c>
    </row>
    <row r="47" spans="1:29" s="193" customFormat="1" x14ac:dyDescent="0.2">
      <c r="A47" s="223"/>
      <c r="B47" s="764"/>
      <c r="C47" s="739"/>
      <c r="D47" s="692"/>
      <c r="E47" s="689"/>
      <c r="F47" s="730"/>
      <c r="G47" s="752"/>
      <c r="H47" s="724"/>
      <c r="I47" s="758"/>
      <c r="J47" s="699"/>
      <c r="K47" s="708"/>
      <c r="L47" s="733"/>
      <c r="M47" s="743"/>
      <c r="N47" s="733"/>
      <c r="O47" s="743"/>
      <c r="P47" s="704"/>
      <c r="Q47" s="715"/>
      <c r="R47" s="623" t="str">
        <f t="shared" si="1"/>
        <v/>
      </c>
      <c r="S47" s="624" t="str">
        <f t="shared" si="2"/>
        <v/>
      </c>
      <c r="T47" s="529" t="str">
        <f t="shared" si="3"/>
        <v/>
      </c>
      <c r="U47" s="226" t="str">
        <f t="shared" si="4"/>
        <v/>
      </c>
      <c r="V47" s="226" t="str">
        <f t="shared" si="7"/>
        <v/>
      </c>
      <c r="W47" s="681" t="str">
        <f t="shared" si="8"/>
        <v/>
      </c>
      <c r="X47" s="107" t="b">
        <f t="shared" si="5"/>
        <v>0</v>
      </c>
      <c r="Y47" s="683" t="b">
        <f t="shared" si="6"/>
        <v>0</v>
      </c>
      <c r="Z47" s="686">
        <f t="shared" si="9"/>
        <v>1</v>
      </c>
      <c r="AA47" s="107">
        <f>IF(AND(B47&lt;&gt;"",J47&gt;=an_initial-3),VLOOKUP(Z47,Coef!$E$2:$F$17,2,FALSE),IF(AC47=TRUE,0,AA46))</f>
        <v>0</v>
      </c>
      <c r="AB47" s="645">
        <f>IF(B47&lt;&gt;"",VLOOKUP(Z47,Coef!$E$2:$F$17,2,FALSE),AB46)</f>
        <v>0</v>
      </c>
      <c r="AC47" s="645" t="b">
        <f t="shared" si="10"/>
        <v>0</v>
      </c>
    </row>
    <row r="48" spans="1:29" s="193" customFormat="1" x14ac:dyDescent="0.2">
      <c r="A48" s="223"/>
      <c r="B48" s="764"/>
      <c r="C48" s="739"/>
      <c r="D48" s="692"/>
      <c r="E48" s="689"/>
      <c r="F48" s="730"/>
      <c r="G48" s="752"/>
      <c r="H48" s="724"/>
      <c r="I48" s="758"/>
      <c r="J48" s="699"/>
      <c r="K48" s="708"/>
      <c r="L48" s="733"/>
      <c r="M48" s="743"/>
      <c r="N48" s="733"/>
      <c r="O48" s="743"/>
      <c r="P48" s="704"/>
      <c r="Q48" s="715"/>
      <c r="R48" s="623" t="str">
        <f t="shared" si="1"/>
        <v/>
      </c>
      <c r="S48" s="624" t="str">
        <f t="shared" si="2"/>
        <v/>
      </c>
      <c r="T48" s="529" t="str">
        <f t="shared" si="3"/>
        <v/>
      </c>
      <c r="U48" s="226" t="str">
        <f t="shared" si="4"/>
        <v/>
      </c>
      <c r="V48" s="226" t="str">
        <f t="shared" si="7"/>
        <v/>
      </c>
      <c r="W48" s="681" t="str">
        <f t="shared" si="8"/>
        <v/>
      </c>
      <c r="X48" s="107" t="b">
        <f t="shared" si="5"/>
        <v>0</v>
      </c>
      <c r="Y48" s="683" t="b">
        <f t="shared" si="6"/>
        <v>0</v>
      </c>
      <c r="Z48" s="686">
        <f t="shared" si="9"/>
        <v>1</v>
      </c>
      <c r="AA48" s="107">
        <f>IF(AND(B48&lt;&gt;"",J48&gt;=an_initial-3),VLOOKUP(Z48,Coef!$E$2:$F$17,2,FALSE),IF(AC48=TRUE,0,AA47))</f>
        <v>0</v>
      </c>
      <c r="AB48" s="645">
        <f>IF(B48&lt;&gt;"",VLOOKUP(Z48,Coef!$E$2:$F$17,2,FALSE),AB47)</f>
        <v>0</v>
      </c>
      <c r="AC48" s="645" t="b">
        <f t="shared" si="10"/>
        <v>0</v>
      </c>
    </row>
    <row r="49" spans="1:29" s="193" customFormat="1" x14ac:dyDescent="0.2">
      <c r="A49" s="223"/>
      <c r="B49" s="764"/>
      <c r="C49" s="739"/>
      <c r="D49" s="692"/>
      <c r="E49" s="689"/>
      <c r="F49" s="730"/>
      <c r="G49" s="752"/>
      <c r="H49" s="724"/>
      <c r="I49" s="758"/>
      <c r="J49" s="699"/>
      <c r="K49" s="708"/>
      <c r="L49" s="733"/>
      <c r="M49" s="743"/>
      <c r="N49" s="733"/>
      <c r="O49" s="743"/>
      <c r="P49" s="704"/>
      <c r="Q49" s="715"/>
      <c r="R49" s="623" t="str">
        <f t="shared" si="1"/>
        <v/>
      </c>
      <c r="S49" s="624" t="str">
        <f t="shared" si="2"/>
        <v/>
      </c>
      <c r="T49" s="529" t="str">
        <f t="shared" si="3"/>
        <v/>
      </c>
      <c r="U49" s="226" t="str">
        <f t="shared" si="4"/>
        <v/>
      </c>
      <c r="V49" s="226" t="str">
        <f t="shared" si="7"/>
        <v/>
      </c>
      <c r="W49" s="681" t="str">
        <f t="shared" si="8"/>
        <v/>
      </c>
      <c r="X49" s="107" t="b">
        <f t="shared" si="5"/>
        <v>0</v>
      </c>
      <c r="Y49" s="683" t="b">
        <f t="shared" si="6"/>
        <v>0</v>
      </c>
      <c r="Z49" s="686">
        <f t="shared" si="9"/>
        <v>1</v>
      </c>
      <c r="AA49" s="107">
        <f>IF(AND(B49&lt;&gt;"",J49&gt;=an_initial-3),VLOOKUP(Z49,Coef!$E$2:$F$17,2,FALSE),IF(AC49=TRUE,0,AA48))</f>
        <v>0</v>
      </c>
      <c r="AB49" s="645">
        <f>IF(B49&lt;&gt;"",VLOOKUP(Z49,Coef!$E$2:$F$17,2,FALSE),AB48)</f>
        <v>0</v>
      </c>
      <c r="AC49" s="645" t="b">
        <f t="shared" si="10"/>
        <v>0</v>
      </c>
    </row>
    <row r="50" spans="1:29" s="193" customFormat="1" x14ac:dyDescent="0.2">
      <c r="A50" s="223"/>
      <c r="B50" s="764"/>
      <c r="C50" s="739"/>
      <c r="D50" s="692"/>
      <c r="E50" s="689"/>
      <c r="F50" s="730"/>
      <c r="G50" s="752"/>
      <c r="H50" s="724"/>
      <c r="I50" s="758"/>
      <c r="J50" s="699"/>
      <c r="K50" s="708"/>
      <c r="L50" s="733"/>
      <c r="M50" s="743"/>
      <c r="N50" s="733"/>
      <c r="O50" s="743"/>
      <c r="P50" s="704"/>
      <c r="Q50" s="715"/>
      <c r="R50" s="623" t="str">
        <f t="shared" si="1"/>
        <v/>
      </c>
      <c r="S50" s="624" t="str">
        <f t="shared" si="2"/>
        <v/>
      </c>
      <c r="T50" s="529" t="str">
        <f t="shared" si="3"/>
        <v/>
      </c>
      <c r="U50" s="226" t="str">
        <f t="shared" si="4"/>
        <v/>
      </c>
      <c r="V50" s="226" t="str">
        <f t="shared" si="7"/>
        <v/>
      </c>
      <c r="W50" s="681" t="str">
        <f t="shared" si="8"/>
        <v/>
      </c>
      <c r="X50" s="107" t="b">
        <f t="shared" si="5"/>
        <v>0</v>
      </c>
      <c r="Y50" s="683" t="b">
        <f t="shared" si="6"/>
        <v>0</v>
      </c>
      <c r="Z50" s="686">
        <f t="shared" si="9"/>
        <v>1</v>
      </c>
      <c r="AA50" s="107">
        <f>IF(AND(B50&lt;&gt;"",J50&gt;=an_initial-3),VLOOKUP(Z50,Coef!$E$2:$F$17,2,FALSE),IF(AC50=TRUE,0,AA49))</f>
        <v>0</v>
      </c>
      <c r="AB50" s="645">
        <f>IF(B50&lt;&gt;"",VLOOKUP(Z50,Coef!$E$2:$F$17,2,FALSE),AB49)</f>
        <v>0</v>
      </c>
      <c r="AC50" s="645" t="b">
        <f t="shared" si="10"/>
        <v>0</v>
      </c>
    </row>
    <row r="51" spans="1:29" s="193" customFormat="1" x14ac:dyDescent="0.2">
      <c r="A51" s="223"/>
      <c r="B51" s="764"/>
      <c r="C51" s="739"/>
      <c r="D51" s="692"/>
      <c r="E51" s="689"/>
      <c r="F51" s="730"/>
      <c r="G51" s="752"/>
      <c r="H51" s="724"/>
      <c r="I51" s="758"/>
      <c r="J51" s="699"/>
      <c r="K51" s="708"/>
      <c r="L51" s="733"/>
      <c r="M51" s="743"/>
      <c r="N51" s="733"/>
      <c r="O51" s="743"/>
      <c r="P51" s="704"/>
      <c r="Q51" s="715"/>
      <c r="R51" s="623" t="str">
        <f t="shared" si="1"/>
        <v/>
      </c>
      <c r="S51" s="624" t="str">
        <f t="shared" si="2"/>
        <v/>
      </c>
      <c r="T51" s="529" t="str">
        <f t="shared" si="3"/>
        <v/>
      </c>
      <c r="U51" s="226" t="str">
        <f t="shared" si="4"/>
        <v/>
      </c>
      <c r="V51" s="226" t="str">
        <f t="shared" si="7"/>
        <v/>
      </c>
      <c r="W51" s="681" t="str">
        <f t="shared" si="8"/>
        <v/>
      </c>
      <c r="X51" s="107" t="b">
        <f t="shared" si="5"/>
        <v>0</v>
      </c>
      <c r="Y51" s="683" t="b">
        <f t="shared" si="6"/>
        <v>0</v>
      </c>
      <c r="Z51" s="686">
        <f t="shared" si="9"/>
        <v>1</v>
      </c>
      <c r="AA51" s="107">
        <f>IF(AND(B51&lt;&gt;"",J51&gt;=an_initial-3),VLOOKUP(Z51,Coef!$E$2:$F$17,2,FALSE),IF(AC51=TRUE,0,AA50))</f>
        <v>0</v>
      </c>
      <c r="AB51" s="645">
        <f>IF(B51&lt;&gt;"",VLOOKUP(Z51,Coef!$E$2:$F$17,2,FALSE),AB50)</f>
        <v>0</v>
      </c>
      <c r="AC51" s="645" t="b">
        <f t="shared" si="10"/>
        <v>0</v>
      </c>
    </row>
    <row r="52" spans="1:29" s="193" customFormat="1" x14ac:dyDescent="0.2">
      <c r="A52" s="223"/>
      <c r="B52" s="764"/>
      <c r="C52" s="739"/>
      <c r="D52" s="692"/>
      <c r="E52" s="689"/>
      <c r="F52" s="730"/>
      <c r="G52" s="752"/>
      <c r="H52" s="724"/>
      <c r="I52" s="758"/>
      <c r="J52" s="699"/>
      <c r="K52" s="708"/>
      <c r="L52" s="733"/>
      <c r="M52" s="743"/>
      <c r="N52" s="733"/>
      <c r="O52" s="743"/>
      <c r="P52" s="704"/>
      <c r="Q52" s="715"/>
      <c r="R52" s="623" t="str">
        <f t="shared" si="1"/>
        <v/>
      </c>
      <c r="S52" s="624" t="str">
        <f t="shared" si="2"/>
        <v/>
      </c>
      <c r="T52" s="529" t="str">
        <f t="shared" si="3"/>
        <v/>
      </c>
      <c r="U52" s="226" t="str">
        <f t="shared" si="4"/>
        <v/>
      </c>
      <c r="V52" s="226" t="str">
        <f t="shared" si="7"/>
        <v/>
      </c>
      <c r="W52" s="681" t="str">
        <f t="shared" si="8"/>
        <v/>
      </c>
      <c r="X52" s="107" t="b">
        <f t="shared" si="5"/>
        <v>0</v>
      </c>
      <c r="Y52" s="683" t="b">
        <f t="shared" si="6"/>
        <v>0</v>
      </c>
      <c r="Z52" s="686">
        <f t="shared" si="9"/>
        <v>1</v>
      </c>
      <c r="AA52" s="107">
        <f>IF(AND(B52&lt;&gt;"",J52&gt;=an_initial-3),VLOOKUP(Z52,Coef!$E$2:$F$17,2,FALSE),IF(AC52=TRUE,0,AA51))</f>
        <v>0</v>
      </c>
      <c r="AB52" s="645">
        <f>IF(B52&lt;&gt;"",VLOOKUP(Z52,Coef!$E$2:$F$17,2,FALSE),AB51)</f>
        <v>0</v>
      </c>
      <c r="AC52" s="645" t="b">
        <f t="shared" si="10"/>
        <v>0</v>
      </c>
    </row>
    <row r="53" spans="1:29" s="193" customFormat="1" x14ac:dyDescent="0.2">
      <c r="A53" s="223"/>
      <c r="B53" s="764"/>
      <c r="C53" s="739"/>
      <c r="D53" s="692"/>
      <c r="E53" s="689"/>
      <c r="F53" s="730"/>
      <c r="G53" s="752"/>
      <c r="H53" s="724"/>
      <c r="I53" s="758"/>
      <c r="J53" s="699"/>
      <c r="K53" s="708"/>
      <c r="L53" s="733"/>
      <c r="M53" s="743"/>
      <c r="N53" s="733"/>
      <c r="O53" s="743"/>
      <c r="P53" s="704"/>
      <c r="Q53" s="715"/>
      <c r="R53" s="623" t="str">
        <f t="shared" si="1"/>
        <v/>
      </c>
      <c r="S53" s="624" t="str">
        <f t="shared" si="2"/>
        <v/>
      </c>
      <c r="T53" s="529" t="str">
        <f t="shared" si="3"/>
        <v/>
      </c>
      <c r="U53" s="226" t="str">
        <f t="shared" si="4"/>
        <v/>
      </c>
      <c r="V53" s="226" t="str">
        <f t="shared" si="7"/>
        <v/>
      </c>
      <c r="W53" s="681" t="str">
        <f t="shared" si="8"/>
        <v/>
      </c>
      <c r="X53" s="107" t="b">
        <f t="shared" si="5"/>
        <v>0</v>
      </c>
      <c r="Y53" s="683" t="b">
        <f t="shared" si="6"/>
        <v>0</v>
      </c>
      <c r="Z53" s="686">
        <f t="shared" si="9"/>
        <v>1</v>
      </c>
      <c r="AA53" s="107">
        <f>IF(AND(B53&lt;&gt;"",J53&gt;=an_initial-3),VLOOKUP(Z53,Coef!$E$2:$F$17,2,FALSE),IF(AC53=TRUE,0,AA52))</f>
        <v>0</v>
      </c>
      <c r="AB53" s="645">
        <f>IF(B53&lt;&gt;"",VLOOKUP(Z53,Coef!$E$2:$F$17,2,FALSE),AB52)</f>
        <v>0</v>
      </c>
      <c r="AC53" s="645" t="b">
        <f t="shared" si="10"/>
        <v>0</v>
      </c>
    </row>
    <row r="54" spans="1:29" s="193" customFormat="1" x14ac:dyDescent="0.2">
      <c r="A54" s="223"/>
      <c r="B54" s="764"/>
      <c r="C54" s="739"/>
      <c r="D54" s="692"/>
      <c r="E54" s="689"/>
      <c r="F54" s="730"/>
      <c r="G54" s="752"/>
      <c r="H54" s="724"/>
      <c r="I54" s="758"/>
      <c r="J54" s="699"/>
      <c r="K54" s="708"/>
      <c r="L54" s="733"/>
      <c r="M54" s="743"/>
      <c r="N54" s="733"/>
      <c r="O54" s="743"/>
      <c r="P54" s="704"/>
      <c r="Q54" s="715"/>
      <c r="R54" s="623" t="str">
        <f t="shared" si="1"/>
        <v/>
      </c>
      <c r="S54" s="624" t="str">
        <f t="shared" si="2"/>
        <v/>
      </c>
      <c r="T54" s="529" t="str">
        <f t="shared" si="3"/>
        <v/>
      </c>
      <c r="U54" s="226" t="str">
        <f t="shared" si="4"/>
        <v/>
      </c>
      <c r="V54" s="226" t="str">
        <f t="shared" si="7"/>
        <v/>
      </c>
      <c r="W54" s="681" t="str">
        <f t="shared" si="8"/>
        <v/>
      </c>
      <c r="X54" s="107" t="b">
        <f t="shared" si="5"/>
        <v>0</v>
      </c>
      <c r="Y54" s="683" t="b">
        <f t="shared" si="6"/>
        <v>0</v>
      </c>
      <c r="Z54" s="686">
        <f t="shared" si="9"/>
        <v>1</v>
      </c>
      <c r="AA54" s="107">
        <f>IF(AND(B54&lt;&gt;"",J54&gt;=an_initial-3),VLOOKUP(Z54,Coef!$E$2:$F$17,2,FALSE),IF(AC54=TRUE,0,AA53))</f>
        <v>0</v>
      </c>
      <c r="AB54" s="645">
        <f>IF(B54&lt;&gt;"",VLOOKUP(Z54,Coef!$E$2:$F$17,2,FALSE),AB53)</f>
        <v>0</v>
      </c>
      <c r="AC54" s="645" t="b">
        <f t="shared" si="10"/>
        <v>0</v>
      </c>
    </row>
    <row r="55" spans="1:29" s="193" customFormat="1" x14ac:dyDescent="0.2">
      <c r="A55" s="223"/>
      <c r="B55" s="764"/>
      <c r="C55" s="739"/>
      <c r="D55" s="692"/>
      <c r="E55" s="689"/>
      <c r="F55" s="730"/>
      <c r="G55" s="752"/>
      <c r="H55" s="724"/>
      <c r="I55" s="758"/>
      <c r="J55" s="699"/>
      <c r="K55" s="708"/>
      <c r="L55" s="733"/>
      <c r="M55" s="743"/>
      <c r="N55" s="733"/>
      <c r="O55" s="743"/>
      <c r="P55" s="704"/>
      <c r="Q55" s="715"/>
      <c r="R55" s="623" t="str">
        <f t="shared" si="1"/>
        <v/>
      </c>
      <c r="S55" s="624" t="str">
        <f t="shared" si="2"/>
        <v/>
      </c>
      <c r="T55" s="529" t="str">
        <f t="shared" si="3"/>
        <v/>
      </c>
      <c r="U55" s="226" t="str">
        <f t="shared" si="4"/>
        <v/>
      </c>
      <c r="V55" s="226" t="str">
        <f t="shared" si="7"/>
        <v/>
      </c>
      <c r="W55" s="681" t="str">
        <f t="shared" si="8"/>
        <v/>
      </c>
      <c r="X55" s="107" t="b">
        <f t="shared" si="5"/>
        <v>0</v>
      </c>
      <c r="Y55" s="683" t="b">
        <f t="shared" si="6"/>
        <v>0</v>
      </c>
      <c r="Z55" s="686">
        <f t="shared" si="9"/>
        <v>1</v>
      </c>
      <c r="AA55" s="107">
        <f>IF(AND(B55&lt;&gt;"",J55&gt;=an_initial-3),VLOOKUP(Z55,Coef!$E$2:$F$17,2,FALSE),IF(AC55=TRUE,0,AA54))</f>
        <v>0</v>
      </c>
      <c r="AB55" s="645">
        <f>IF(B55&lt;&gt;"",VLOOKUP(Z55,Coef!$E$2:$F$17,2,FALSE),AB54)</f>
        <v>0</v>
      </c>
      <c r="AC55" s="645" t="b">
        <f t="shared" si="10"/>
        <v>0</v>
      </c>
    </row>
    <row r="56" spans="1:29" s="193" customFormat="1" x14ac:dyDescent="0.2">
      <c r="A56" s="223"/>
      <c r="B56" s="764"/>
      <c r="C56" s="739"/>
      <c r="D56" s="692"/>
      <c r="E56" s="689"/>
      <c r="F56" s="730"/>
      <c r="G56" s="752"/>
      <c r="H56" s="724"/>
      <c r="I56" s="758"/>
      <c r="J56" s="699"/>
      <c r="K56" s="708"/>
      <c r="L56" s="733"/>
      <c r="M56" s="743"/>
      <c r="N56" s="733"/>
      <c r="O56" s="743"/>
      <c r="P56" s="704"/>
      <c r="Q56" s="715"/>
      <c r="R56" s="623" t="str">
        <f t="shared" si="1"/>
        <v/>
      </c>
      <c r="S56" s="624" t="str">
        <f t="shared" si="2"/>
        <v/>
      </c>
      <c r="T56" s="529" t="str">
        <f t="shared" si="3"/>
        <v/>
      </c>
      <c r="U56" s="226" t="str">
        <f t="shared" si="4"/>
        <v/>
      </c>
      <c r="V56" s="226" t="str">
        <f t="shared" si="7"/>
        <v/>
      </c>
      <c r="W56" s="681" t="str">
        <f t="shared" si="8"/>
        <v/>
      </c>
      <c r="X56" s="107" t="b">
        <f t="shared" si="5"/>
        <v>0</v>
      </c>
      <c r="Y56" s="683" t="b">
        <f t="shared" si="6"/>
        <v>0</v>
      </c>
      <c r="Z56" s="686">
        <f t="shared" si="9"/>
        <v>1</v>
      </c>
      <c r="AA56" s="107">
        <f>IF(AND(B56&lt;&gt;"",J56&gt;=an_initial-3),VLOOKUP(Z56,Coef!$E$2:$F$17,2,FALSE),IF(AC56=TRUE,0,AA55))</f>
        <v>0</v>
      </c>
      <c r="AB56" s="645">
        <f>IF(B56&lt;&gt;"",VLOOKUP(Z56,Coef!$E$2:$F$17,2,FALSE),AB55)</f>
        <v>0</v>
      </c>
      <c r="AC56" s="645" t="b">
        <f t="shared" si="10"/>
        <v>0</v>
      </c>
    </row>
    <row r="57" spans="1:29" s="193" customFormat="1" x14ac:dyDescent="0.2">
      <c r="A57" s="223"/>
      <c r="B57" s="764"/>
      <c r="C57" s="739"/>
      <c r="D57" s="692"/>
      <c r="E57" s="689"/>
      <c r="F57" s="730"/>
      <c r="G57" s="752"/>
      <c r="H57" s="724"/>
      <c r="I57" s="758"/>
      <c r="J57" s="699"/>
      <c r="K57" s="708"/>
      <c r="L57" s="733"/>
      <c r="M57" s="743"/>
      <c r="N57" s="733"/>
      <c r="O57" s="743"/>
      <c r="P57" s="704"/>
      <c r="Q57" s="715"/>
      <c r="R57" s="623" t="str">
        <f t="shared" si="1"/>
        <v/>
      </c>
      <c r="S57" s="624" t="str">
        <f t="shared" si="2"/>
        <v/>
      </c>
      <c r="T57" s="529" t="str">
        <f t="shared" si="3"/>
        <v/>
      </c>
      <c r="U57" s="226" t="str">
        <f t="shared" si="4"/>
        <v/>
      </c>
      <c r="V57" s="226" t="str">
        <f t="shared" si="7"/>
        <v/>
      </c>
      <c r="W57" s="681" t="str">
        <f t="shared" si="8"/>
        <v/>
      </c>
      <c r="X57" s="107" t="b">
        <f t="shared" si="5"/>
        <v>0</v>
      </c>
      <c r="Y57" s="683" t="b">
        <f t="shared" si="6"/>
        <v>0</v>
      </c>
      <c r="Z57" s="686">
        <f t="shared" si="9"/>
        <v>1</v>
      </c>
      <c r="AA57" s="107">
        <f>IF(AND(B57&lt;&gt;"",J57&gt;=an_initial-3),VLOOKUP(Z57,Coef!$E$2:$F$17,2,FALSE),IF(AC57=TRUE,0,AA56))</f>
        <v>0</v>
      </c>
      <c r="AB57" s="645">
        <f>IF(B57&lt;&gt;"",VLOOKUP(Z57,Coef!$E$2:$F$17,2,FALSE),AB56)</f>
        <v>0</v>
      </c>
      <c r="AC57" s="645" t="b">
        <f t="shared" si="10"/>
        <v>0</v>
      </c>
    </row>
    <row r="58" spans="1:29" s="193" customFormat="1" x14ac:dyDescent="0.2">
      <c r="A58" s="223"/>
      <c r="B58" s="764"/>
      <c r="C58" s="739"/>
      <c r="D58" s="692"/>
      <c r="E58" s="689"/>
      <c r="F58" s="730"/>
      <c r="G58" s="752"/>
      <c r="H58" s="724"/>
      <c r="I58" s="758"/>
      <c r="J58" s="699"/>
      <c r="K58" s="708"/>
      <c r="L58" s="733"/>
      <c r="M58" s="743"/>
      <c r="N58" s="733"/>
      <c r="O58" s="743"/>
      <c r="P58" s="704"/>
      <c r="Q58" s="715"/>
      <c r="R58" s="623" t="str">
        <f t="shared" si="1"/>
        <v/>
      </c>
      <c r="S58" s="624" t="str">
        <f t="shared" si="2"/>
        <v/>
      </c>
      <c r="T58" s="529" t="str">
        <f t="shared" si="3"/>
        <v/>
      </c>
      <c r="U58" s="226" t="str">
        <f t="shared" si="4"/>
        <v/>
      </c>
      <c r="V58" s="226" t="str">
        <f t="shared" si="7"/>
        <v/>
      </c>
      <c r="W58" s="681" t="str">
        <f t="shared" si="8"/>
        <v/>
      </c>
      <c r="X58" s="107" t="b">
        <f t="shared" si="5"/>
        <v>0</v>
      </c>
      <c r="Y58" s="683" t="b">
        <f t="shared" si="6"/>
        <v>0</v>
      </c>
      <c r="Z58" s="686">
        <f t="shared" si="9"/>
        <v>1</v>
      </c>
      <c r="AA58" s="107">
        <f>IF(AND(B58&lt;&gt;"",J58&gt;=an_initial-3),VLOOKUP(Z58,Coef!$E$2:$F$17,2,FALSE),IF(AC58=TRUE,0,AA57))</f>
        <v>0</v>
      </c>
      <c r="AB58" s="645">
        <f>IF(B58&lt;&gt;"",VLOOKUP(Z58,Coef!$E$2:$F$17,2,FALSE),AB57)</f>
        <v>0</v>
      </c>
      <c r="AC58" s="645" t="b">
        <f t="shared" si="10"/>
        <v>0</v>
      </c>
    </row>
    <row r="59" spans="1:29" s="193" customFormat="1" x14ac:dyDescent="0.2">
      <c r="A59" s="223"/>
      <c r="B59" s="764"/>
      <c r="C59" s="739"/>
      <c r="D59" s="692"/>
      <c r="E59" s="689"/>
      <c r="F59" s="730"/>
      <c r="G59" s="752"/>
      <c r="H59" s="724"/>
      <c r="I59" s="758"/>
      <c r="J59" s="699"/>
      <c r="K59" s="708"/>
      <c r="L59" s="733"/>
      <c r="M59" s="743"/>
      <c r="N59" s="733"/>
      <c r="O59" s="743"/>
      <c r="P59" s="704"/>
      <c r="Q59" s="715"/>
      <c r="R59" s="623" t="str">
        <f t="shared" si="1"/>
        <v/>
      </c>
      <c r="S59" s="624" t="str">
        <f t="shared" si="2"/>
        <v/>
      </c>
      <c r="T59" s="529" t="str">
        <f t="shared" si="3"/>
        <v/>
      </c>
      <c r="U59" s="226" t="str">
        <f t="shared" si="4"/>
        <v/>
      </c>
      <c r="V59" s="226" t="str">
        <f t="shared" si="7"/>
        <v/>
      </c>
      <c r="W59" s="681" t="str">
        <f t="shared" si="8"/>
        <v/>
      </c>
      <c r="X59" s="107" t="b">
        <f t="shared" si="5"/>
        <v>0</v>
      </c>
      <c r="Y59" s="683" t="b">
        <f t="shared" si="6"/>
        <v>0</v>
      </c>
      <c r="Z59" s="686">
        <f t="shared" si="9"/>
        <v>1</v>
      </c>
      <c r="AA59" s="107">
        <f>IF(AND(B59&lt;&gt;"",J59&gt;=an_initial-3),VLOOKUP(Z59,Coef!$E$2:$F$17,2,FALSE),IF(AC59=TRUE,0,AA58))</f>
        <v>0</v>
      </c>
      <c r="AB59" s="645">
        <f>IF(B59&lt;&gt;"",VLOOKUP(Z59,Coef!$E$2:$F$17,2,FALSE),AB58)</f>
        <v>0</v>
      </c>
      <c r="AC59" s="645" t="b">
        <f t="shared" si="10"/>
        <v>0</v>
      </c>
    </row>
    <row r="60" spans="1:29" s="193" customFormat="1" x14ac:dyDescent="0.2">
      <c r="A60" s="223"/>
      <c r="B60" s="764"/>
      <c r="C60" s="739"/>
      <c r="D60" s="692"/>
      <c r="E60" s="689"/>
      <c r="F60" s="730"/>
      <c r="G60" s="752"/>
      <c r="H60" s="724"/>
      <c r="I60" s="758"/>
      <c r="J60" s="699"/>
      <c r="K60" s="708"/>
      <c r="L60" s="733"/>
      <c r="M60" s="743"/>
      <c r="N60" s="733"/>
      <c r="O60" s="743"/>
      <c r="P60" s="704"/>
      <c r="Q60" s="715"/>
      <c r="R60" s="623" t="str">
        <f t="shared" si="1"/>
        <v/>
      </c>
      <c r="S60" s="624" t="str">
        <f t="shared" si="2"/>
        <v/>
      </c>
      <c r="T60" s="529" t="str">
        <f t="shared" si="3"/>
        <v/>
      </c>
      <c r="U60" s="226" t="str">
        <f t="shared" si="4"/>
        <v/>
      </c>
      <c r="V60" s="226" t="str">
        <f t="shared" si="7"/>
        <v/>
      </c>
      <c r="W60" s="681" t="str">
        <f t="shared" si="8"/>
        <v/>
      </c>
      <c r="X60" s="107" t="b">
        <f t="shared" si="5"/>
        <v>0</v>
      </c>
      <c r="Y60" s="683" t="b">
        <f t="shared" si="6"/>
        <v>0</v>
      </c>
      <c r="Z60" s="686">
        <f t="shared" si="9"/>
        <v>1</v>
      </c>
      <c r="AA60" s="107">
        <f>IF(AND(B60&lt;&gt;"",J60&gt;=an_initial-3),VLOOKUP(Z60,Coef!$E$2:$F$17,2,FALSE),IF(AC60=TRUE,0,AA59))</f>
        <v>0</v>
      </c>
      <c r="AB60" s="645">
        <f>IF(B60&lt;&gt;"",VLOOKUP(Z60,Coef!$E$2:$F$17,2,FALSE),AB59)</f>
        <v>0</v>
      </c>
      <c r="AC60" s="645" t="b">
        <f t="shared" si="10"/>
        <v>0</v>
      </c>
    </row>
    <row r="61" spans="1:29" s="193" customFormat="1" x14ac:dyDescent="0.2">
      <c r="A61" s="223"/>
      <c r="B61" s="764"/>
      <c r="C61" s="739"/>
      <c r="D61" s="692"/>
      <c r="E61" s="689"/>
      <c r="F61" s="730"/>
      <c r="G61" s="752"/>
      <c r="H61" s="724"/>
      <c r="I61" s="758"/>
      <c r="J61" s="699"/>
      <c r="K61" s="708"/>
      <c r="L61" s="733"/>
      <c r="M61" s="743"/>
      <c r="N61" s="733"/>
      <c r="O61" s="743"/>
      <c r="P61" s="704"/>
      <c r="Q61" s="715"/>
      <c r="R61" s="623" t="str">
        <f t="shared" si="1"/>
        <v/>
      </c>
      <c r="S61" s="624" t="str">
        <f t="shared" si="2"/>
        <v/>
      </c>
      <c r="T61" s="529" t="str">
        <f t="shared" si="3"/>
        <v/>
      </c>
      <c r="U61" s="226" t="str">
        <f t="shared" si="4"/>
        <v/>
      </c>
      <c r="V61" s="226" t="str">
        <f t="shared" si="7"/>
        <v/>
      </c>
      <c r="W61" s="681" t="str">
        <f t="shared" si="8"/>
        <v/>
      </c>
      <c r="X61" s="107" t="b">
        <f t="shared" si="5"/>
        <v>0</v>
      </c>
      <c r="Y61" s="683" t="b">
        <f t="shared" si="6"/>
        <v>0</v>
      </c>
      <c r="Z61" s="686">
        <f t="shared" si="9"/>
        <v>1</v>
      </c>
      <c r="AA61" s="107">
        <f>IF(AND(B61&lt;&gt;"",J61&gt;=an_initial-3),VLOOKUP(Z61,Coef!$E$2:$F$17,2,FALSE),IF(AC61=TRUE,0,AA60))</f>
        <v>0</v>
      </c>
      <c r="AB61" s="645">
        <f>IF(B61&lt;&gt;"",VLOOKUP(Z61,Coef!$E$2:$F$17,2,FALSE),AB60)</f>
        <v>0</v>
      </c>
      <c r="AC61" s="645" t="b">
        <f t="shared" si="10"/>
        <v>0</v>
      </c>
    </row>
    <row r="62" spans="1:29" s="193" customFormat="1" x14ac:dyDescent="0.2">
      <c r="A62" s="223"/>
      <c r="B62" s="764"/>
      <c r="C62" s="739"/>
      <c r="D62" s="692"/>
      <c r="E62" s="689"/>
      <c r="F62" s="730"/>
      <c r="G62" s="752"/>
      <c r="H62" s="724"/>
      <c r="I62" s="758"/>
      <c r="J62" s="699"/>
      <c r="K62" s="708"/>
      <c r="L62" s="733"/>
      <c r="M62" s="743"/>
      <c r="N62" s="733"/>
      <c r="O62" s="743"/>
      <c r="P62" s="704"/>
      <c r="Q62" s="715"/>
      <c r="R62" s="623" t="str">
        <f t="shared" si="1"/>
        <v/>
      </c>
      <c r="S62" s="624" t="str">
        <f t="shared" si="2"/>
        <v/>
      </c>
      <c r="T62" s="529" t="str">
        <f t="shared" si="3"/>
        <v/>
      </c>
      <c r="U62" s="226" t="str">
        <f t="shared" si="4"/>
        <v/>
      </c>
      <c r="V62" s="226" t="str">
        <f t="shared" si="7"/>
        <v/>
      </c>
      <c r="W62" s="681" t="str">
        <f t="shared" si="8"/>
        <v/>
      </c>
      <c r="X62" s="107" t="b">
        <f t="shared" si="5"/>
        <v>0</v>
      </c>
      <c r="Y62" s="683" t="b">
        <f t="shared" si="6"/>
        <v>0</v>
      </c>
      <c r="Z62" s="686">
        <f t="shared" si="9"/>
        <v>1</v>
      </c>
      <c r="AA62" s="107">
        <f>IF(AND(B62&lt;&gt;"",J62&gt;=an_initial-3),VLOOKUP(Z62,Coef!$E$2:$F$17,2,FALSE),IF(AC62=TRUE,0,AA61))</f>
        <v>0</v>
      </c>
      <c r="AB62" s="645">
        <f>IF(B62&lt;&gt;"",VLOOKUP(Z62,Coef!$E$2:$F$17,2,FALSE),AB61)</f>
        <v>0</v>
      </c>
      <c r="AC62" s="645" t="b">
        <f t="shared" si="10"/>
        <v>0</v>
      </c>
    </row>
    <row r="63" spans="1:29" s="193" customFormat="1" x14ac:dyDescent="0.2">
      <c r="A63" s="223"/>
      <c r="B63" s="764"/>
      <c r="C63" s="739"/>
      <c r="D63" s="692"/>
      <c r="E63" s="689"/>
      <c r="F63" s="730"/>
      <c r="G63" s="752"/>
      <c r="H63" s="724"/>
      <c r="I63" s="758"/>
      <c r="J63" s="699"/>
      <c r="K63" s="708"/>
      <c r="L63" s="733"/>
      <c r="M63" s="743"/>
      <c r="N63" s="733"/>
      <c r="O63" s="743"/>
      <c r="P63" s="704"/>
      <c r="Q63" s="715"/>
      <c r="R63" s="623" t="str">
        <f t="shared" si="1"/>
        <v/>
      </c>
      <c r="S63" s="624" t="str">
        <f t="shared" si="2"/>
        <v/>
      </c>
      <c r="T63" s="529" t="str">
        <f t="shared" si="3"/>
        <v/>
      </c>
      <c r="U63" s="226" t="str">
        <f t="shared" si="4"/>
        <v/>
      </c>
      <c r="V63" s="226" t="str">
        <f t="shared" si="7"/>
        <v/>
      </c>
      <c r="W63" s="681" t="str">
        <f t="shared" si="8"/>
        <v/>
      </c>
      <c r="X63" s="107" t="b">
        <f t="shared" si="5"/>
        <v>0</v>
      </c>
      <c r="Y63" s="683" t="b">
        <f t="shared" si="6"/>
        <v>0</v>
      </c>
      <c r="Z63" s="686">
        <f t="shared" si="9"/>
        <v>1</v>
      </c>
      <c r="AA63" s="107">
        <f>IF(AND(B63&lt;&gt;"",J63&gt;=an_initial-3),VLOOKUP(Z63,Coef!$E$2:$F$17,2,FALSE),IF(AC63=TRUE,0,AA62))</f>
        <v>0</v>
      </c>
      <c r="AB63" s="645">
        <f>IF(B63&lt;&gt;"",VLOOKUP(Z63,Coef!$E$2:$F$17,2,FALSE),AB62)</f>
        <v>0</v>
      </c>
      <c r="AC63" s="645" t="b">
        <f t="shared" si="10"/>
        <v>0</v>
      </c>
    </row>
    <row r="64" spans="1:29" s="193" customFormat="1" x14ac:dyDescent="0.2">
      <c r="A64" s="223"/>
      <c r="B64" s="764"/>
      <c r="C64" s="739"/>
      <c r="D64" s="692"/>
      <c r="E64" s="689"/>
      <c r="F64" s="730"/>
      <c r="G64" s="752"/>
      <c r="H64" s="724"/>
      <c r="I64" s="758"/>
      <c r="J64" s="699"/>
      <c r="K64" s="708"/>
      <c r="L64" s="733"/>
      <c r="M64" s="743"/>
      <c r="N64" s="733"/>
      <c r="O64" s="743"/>
      <c r="P64" s="704"/>
      <c r="Q64" s="715"/>
      <c r="R64" s="623" t="str">
        <f t="shared" si="1"/>
        <v/>
      </c>
      <c r="S64" s="624" t="str">
        <f t="shared" si="2"/>
        <v/>
      </c>
      <c r="T64" s="529" t="str">
        <f t="shared" si="3"/>
        <v/>
      </c>
      <c r="U64" s="226" t="str">
        <f t="shared" si="4"/>
        <v/>
      </c>
      <c r="V64" s="226" t="str">
        <f t="shared" si="7"/>
        <v/>
      </c>
      <c r="W64" s="681" t="str">
        <f t="shared" si="8"/>
        <v/>
      </c>
      <c r="X64" s="107" t="b">
        <f t="shared" si="5"/>
        <v>0</v>
      </c>
      <c r="Y64" s="683" t="b">
        <f t="shared" si="6"/>
        <v>0</v>
      </c>
      <c r="Z64" s="686">
        <f t="shared" si="9"/>
        <v>1</v>
      </c>
      <c r="AA64" s="107">
        <f>IF(AND(B64&lt;&gt;"",J64&gt;=an_initial-3),VLOOKUP(Z64,Coef!$E$2:$F$17,2,FALSE),IF(AC64=TRUE,0,AA63))</f>
        <v>0</v>
      </c>
      <c r="AB64" s="645">
        <f>IF(B64&lt;&gt;"",VLOOKUP(Z64,Coef!$E$2:$F$17,2,FALSE),AB63)</f>
        <v>0</v>
      </c>
      <c r="AC64" s="645" t="b">
        <f t="shared" si="10"/>
        <v>0</v>
      </c>
    </row>
    <row r="65" spans="1:29" s="193" customFormat="1" x14ac:dyDescent="0.2">
      <c r="A65" s="223"/>
      <c r="B65" s="764"/>
      <c r="C65" s="739"/>
      <c r="D65" s="692"/>
      <c r="E65" s="689"/>
      <c r="F65" s="730"/>
      <c r="G65" s="752"/>
      <c r="H65" s="724"/>
      <c r="I65" s="758"/>
      <c r="J65" s="699"/>
      <c r="K65" s="708"/>
      <c r="L65" s="733"/>
      <c r="M65" s="743"/>
      <c r="N65" s="733"/>
      <c r="O65" s="743"/>
      <c r="P65" s="704"/>
      <c r="Q65" s="715"/>
      <c r="R65" s="623" t="str">
        <f t="shared" si="1"/>
        <v/>
      </c>
      <c r="S65" s="624" t="str">
        <f t="shared" si="2"/>
        <v/>
      </c>
      <c r="T65" s="529" t="str">
        <f t="shared" si="3"/>
        <v/>
      </c>
      <c r="U65" s="226" t="str">
        <f t="shared" si="4"/>
        <v/>
      </c>
      <c r="V65" s="226" t="str">
        <f t="shared" si="7"/>
        <v/>
      </c>
      <c r="W65" s="681" t="str">
        <f t="shared" si="8"/>
        <v/>
      </c>
      <c r="X65" s="107" t="b">
        <f t="shared" si="5"/>
        <v>0</v>
      </c>
      <c r="Y65" s="683" t="b">
        <f t="shared" si="6"/>
        <v>0</v>
      </c>
      <c r="Z65" s="686">
        <f t="shared" si="9"/>
        <v>1</v>
      </c>
      <c r="AA65" s="107">
        <f>IF(AND(B65&lt;&gt;"",J65&gt;=an_initial-3),VLOOKUP(Z65,Coef!$E$2:$F$17,2,FALSE),IF(AC65=TRUE,0,AA64))</f>
        <v>0</v>
      </c>
      <c r="AB65" s="645">
        <f>IF(B65&lt;&gt;"",VLOOKUP(Z65,Coef!$E$2:$F$17,2,FALSE),AB64)</f>
        <v>0</v>
      </c>
      <c r="AC65" s="645" t="b">
        <f t="shared" si="10"/>
        <v>0</v>
      </c>
    </row>
    <row r="66" spans="1:29" s="193" customFormat="1" x14ac:dyDescent="0.2">
      <c r="A66" s="223"/>
      <c r="B66" s="764"/>
      <c r="C66" s="739"/>
      <c r="D66" s="692"/>
      <c r="E66" s="689"/>
      <c r="F66" s="730"/>
      <c r="G66" s="752"/>
      <c r="H66" s="724"/>
      <c r="I66" s="758"/>
      <c r="J66" s="699"/>
      <c r="K66" s="708"/>
      <c r="L66" s="733"/>
      <c r="M66" s="743"/>
      <c r="N66" s="733"/>
      <c r="O66" s="743"/>
      <c r="P66" s="704"/>
      <c r="Q66" s="715"/>
      <c r="R66" s="623" t="str">
        <f t="shared" si="1"/>
        <v/>
      </c>
      <c r="S66" s="624" t="str">
        <f t="shared" si="2"/>
        <v/>
      </c>
      <c r="T66" s="529" t="str">
        <f t="shared" si="3"/>
        <v/>
      </c>
      <c r="U66" s="226" t="str">
        <f t="shared" si="4"/>
        <v/>
      </c>
      <c r="V66" s="226" t="str">
        <f t="shared" si="7"/>
        <v/>
      </c>
      <c r="W66" s="681" t="str">
        <f t="shared" si="8"/>
        <v/>
      </c>
      <c r="X66" s="107" t="b">
        <f t="shared" si="5"/>
        <v>0</v>
      </c>
      <c r="Y66" s="683" t="b">
        <f t="shared" si="6"/>
        <v>0</v>
      </c>
      <c r="Z66" s="686">
        <f t="shared" si="9"/>
        <v>1</v>
      </c>
      <c r="AA66" s="107">
        <f>IF(AND(B66&lt;&gt;"",J66&gt;=an_initial-3),VLOOKUP(Z66,Coef!$E$2:$F$17,2,FALSE),IF(AC66=TRUE,0,AA65))</f>
        <v>0</v>
      </c>
      <c r="AB66" s="645">
        <f>IF(B66&lt;&gt;"",VLOOKUP(Z66,Coef!$E$2:$F$17,2,FALSE),AB65)</f>
        <v>0</v>
      </c>
      <c r="AC66" s="645" t="b">
        <f t="shared" si="10"/>
        <v>0</v>
      </c>
    </row>
    <row r="67" spans="1:29" s="193" customFormat="1" x14ac:dyDescent="0.2">
      <c r="A67" s="223"/>
      <c r="B67" s="764"/>
      <c r="C67" s="739"/>
      <c r="D67" s="692"/>
      <c r="E67" s="689"/>
      <c r="F67" s="730"/>
      <c r="G67" s="752"/>
      <c r="H67" s="724"/>
      <c r="I67" s="758"/>
      <c r="J67" s="699"/>
      <c r="K67" s="708"/>
      <c r="L67" s="733"/>
      <c r="M67" s="743"/>
      <c r="N67" s="733"/>
      <c r="O67" s="743"/>
      <c r="P67" s="704"/>
      <c r="Q67" s="715"/>
      <c r="R67" s="623" t="str">
        <f t="shared" si="1"/>
        <v/>
      </c>
      <c r="S67" s="624" t="str">
        <f t="shared" si="2"/>
        <v/>
      </c>
      <c r="T67" s="529" t="str">
        <f t="shared" si="3"/>
        <v/>
      </c>
      <c r="U67" s="226" t="str">
        <f t="shared" si="4"/>
        <v/>
      </c>
      <c r="V67" s="226" t="str">
        <f t="shared" si="7"/>
        <v/>
      </c>
      <c r="W67" s="681" t="str">
        <f t="shared" si="8"/>
        <v/>
      </c>
      <c r="X67" s="107" t="b">
        <f t="shared" si="5"/>
        <v>0</v>
      </c>
      <c r="Y67" s="683" t="b">
        <f t="shared" si="6"/>
        <v>0</v>
      </c>
      <c r="Z67" s="686">
        <f t="shared" si="9"/>
        <v>1</v>
      </c>
      <c r="AA67" s="107">
        <f>IF(AND(B67&lt;&gt;"",J67&gt;=an_initial-3),VLOOKUP(Z67,Coef!$E$2:$F$17,2,FALSE),IF(AC67=TRUE,0,AA66))</f>
        <v>0</v>
      </c>
      <c r="AB67" s="645">
        <f>IF(B67&lt;&gt;"",VLOOKUP(Z67,Coef!$E$2:$F$17,2,FALSE),AB66)</f>
        <v>0</v>
      </c>
      <c r="AC67" s="645" t="b">
        <f t="shared" si="10"/>
        <v>0</v>
      </c>
    </row>
    <row r="68" spans="1:29" s="193" customFormat="1" x14ac:dyDescent="0.2">
      <c r="A68" s="223"/>
      <c r="B68" s="764"/>
      <c r="C68" s="739"/>
      <c r="D68" s="692"/>
      <c r="E68" s="689"/>
      <c r="F68" s="730"/>
      <c r="G68" s="752"/>
      <c r="H68" s="724"/>
      <c r="I68" s="758"/>
      <c r="J68" s="699"/>
      <c r="K68" s="708"/>
      <c r="L68" s="733"/>
      <c r="M68" s="743"/>
      <c r="N68" s="733"/>
      <c r="O68" s="743"/>
      <c r="P68" s="704"/>
      <c r="Q68" s="715"/>
      <c r="R68" s="623" t="str">
        <f t="shared" si="1"/>
        <v/>
      </c>
      <c r="S68" s="624" t="str">
        <f t="shared" si="2"/>
        <v/>
      </c>
      <c r="T68" s="529" t="str">
        <f t="shared" si="3"/>
        <v/>
      </c>
      <c r="U68" s="226" t="str">
        <f t="shared" si="4"/>
        <v/>
      </c>
      <c r="V68" s="226" t="str">
        <f t="shared" si="7"/>
        <v/>
      </c>
      <c r="W68" s="681" t="str">
        <f t="shared" si="8"/>
        <v/>
      </c>
      <c r="X68" s="107" t="b">
        <f t="shared" si="5"/>
        <v>0</v>
      </c>
      <c r="Y68" s="683" t="b">
        <f t="shared" si="6"/>
        <v>0</v>
      </c>
      <c r="Z68" s="686">
        <f t="shared" si="9"/>
        <v>1</v>
      </c>
      <c r="AA68" s="107">
        <f>IF(AND(B68&lt;&gt;"",J68&gt;=an_initial-3),VLOOKUP(Z68,Coef!$E$2:$F$17,2,FALSE),IF(AC68=TRUE,0,AA67))</f>
        <v>0</v>
      </c>
      <c r="AB68" s="645">
        <f>IF(B68&lt;&gt;"",VLOOKUP(Z68,Coef!$E$2:$F$17,2,FALSE),AB67)</f>
        <v>0</v>
      </c>
      <c r="AC68" s="645" t="b">
        <f t="shared" si="10"/>
        <v>0</v>
      </c>
    </row>
    <row r="69" spans="1:29" s="193" customFormat="1" x14ac:dyDescent="0.2">
      <c r="A69" s="223"/>
      <c r="B69" s="764"/>
      <c r="C69" s="739"/>
      <c r="D69" s="692"/>
      <c r="E69" s="689"/>
      <c r="F69" s="730"/>
      <c r="G69" s="752"/>
      <c r="H69" s="724"/>
      <c r="I69" s="758"/>
      <c r="J69" s="699"/>
      <c r="K69" s="708"/>
      <c r="L69" s="733"/>
      <c r="M69" s="743"/>
      <c r="N69" s="733"/>
      <c r="O69" s="743"/>
      <c r="P69" s="704"/>
      <c r="Q69" s="715"/>
      <c r="R69" s="623" t="str">
        <f t="shared" si="1"/>
        <v/>
      </c>
      <c r="S69" s="624" t="str">
        <f t="shared" si="2"/>
        <v/>
      </c>
      <c r="T69" s="529" t="str">
        <f t="shared" si="3"/>
        <v/>
      </c>
      <c r="U69" s="226" t="str">
        <f t="shared" si="4"/>
        <v/>
      </c>
      <c r="V69" s="226" t="str">
        <f t="shared" si="7"/>
        <v/>
      </c>
      <c r="W69" s="681" t="str">
        <f t="shared" si="8"/>
        <v/>
      </c>
      <c r="X69" s="107" t="b">
        <f t="shared" si="5"/>
        <v>0</v>
      </c>
      <c r="Y69" s="683" t="b">
        <f t="shared" si="6"/>
        <v>0</v>
      </c>
      <c r="Z69" s="686">
        <f t="shared" si="9"/>
        <v>1</v>
      </c>
      <c r="AA69" s="107">
        <f>IF(AND(B69&lt;&gt;"",J69&gt;=an_initial-3),VLOOKUP(Z69,Coef!$E$2:$F$17,2,FALSE),IF(AC69=TRUE,0,AA68))</f>
        <v>0</v>
      </c>
      <c r="AB69" s="645">
        <f>IF(B69&lt;&gt;"",VLOOKUP(Z69,Coef!$E$2:$F$17,2,FALSE),AB68)</f>
        <v>0</v>
      </c>
      <c r="AC69" s="645" t="b">
        <f t="shared" si="10"/>
        <v>0</v>
      </c>
    </row>
    <row r="70" spans="1:29" s="193" customFormat="1" x14ac:dyDescent="0.2">
      <c r="A70" s="223"/>
      <c r="B70" s="764"/>
      <c r="C70" s="739"/>
      <c r="D70" s="692"/>
      <c r="E70" s="689"/>
      <c r="F70" s="730"/>
      <c r="G70" s="752"/>
      <c r="H70" s="724"/>
      <c r="I70" s="758"/>
      <c r="J70" s="699"/>
      <c r="K70" s="708"/>
      <c r="L70" s="733"/>
      <c r="M70" s="743"/>
      <c r="N70" s="733"/>
      <c r="O70" s="743"/>
      <c r="P70" s="704"/>
      <c r="Q70" s="715"/>
      <c r="R70" s="623" t="str">
        <f t="shared" si="1"/>
        <v/>
      </c>
      <c r="S70" s="624" t="str">
        <f t="shared" si="2"/>
        <v/>
      </c>
      <c r="T70" s="529" t="str">
        <f t="shared" si="3"/>
        <v/>
      </c>
      <c r="U70" s="226" t="str">
        <f t="shared" si="4"/>
        <v/>
      </c>
      <c r="V70" s="226" t="str">
        <f t="shared" si="7"/>
        <v/>
      </c>
      <c r="W70" s="681" t="str">
        <f t="shared" si="8"/>
        <v/>
      </c>
      <c r="X70" s="107" t="b">
        <f t="shared" si="5"/>
        <v>0</v>
      </c>
      <c r="Y70" s="683" t="b">
        <f t="shared" si="6"/>
        <v>0</v>
      </c>
      <c r="Z70" s="686">
        <f t="shared" si="9"/>
        <v>1</v>
      </c>
      <c r="AA70" s="107">
        <f>IF(AND(B70&lt;&gt;"",J70&gt;=an_initial-3),VLOOKUP(Z70,Coef!$E$2:$F$17,2,FALSE),IF(AC70=TRUE,0,AA69))</f>
        <v>0</v>
      </c>
      <c r="AB70" s="645">
        <f>IF(B70&lt;&gt;"",VLOOKUP(Z70,Coef!$E$2:$F$17,2,FALSE),AB69)</f>
        <v>0</v>
      </c>
      <c r="AC70" s="645" t="b">
        <f t="shared" si="10"/>
        <v>0</v>
      </c>
    </row>
    <row r="71" spans="1:29" s="193" customFormat="1" x14ac:dyDescent="0.2">
      <c r="A71" s="223"/>
      <c r="B71" s="764"/>
      <c r="C71" s="739"/>
      <c r="D71" s="692"/>
      <c r="E71" s="689"/>
      <c r="F71" s="730"/>
      <c r="G71" s="752"/>
      <c r="H71" s="724"/>
      <c r="I71" s="758"/>
      <c r="J71" s="699"/>
      <c r="K71" s="708"/>
      <c r="L71" s="733"/>
      <c r="M71" s="743"/>
      <c r="N71" s="733"/>
      <c r="O71" s="743"/>
      <c r="P71" s="704"/>
      <c r="Q71" s="715"/>
      <c r="R71" s="623" t="str">
        <f t="shared" si="1"/>
        <v/>
      </c>
      <c r="S71" s="624" t="str">
        <f t="shared" si="2"/>
        <v/>
      </c>
      <c r="T71" s="529" t="str">
        <f t="shared" si="3"/>
        <v/>
      </c>
      <c r="U71" s="226" t="str">
        <f t="shared" si="4"/>
        <v/>
      </c>
      <c r="V71" s="226" t="str">
        <f t="shared" si="7"/>
        <v/>
      </c>
      <c r="W71" s="681" t="str">
        <f t="shared" si="8"/>
        <v/>
      </c>
      <c r="X71" s="107" t="b">
        <f t="shared" si="5"/>
        <v>0</v>
      </c>
      <c r="Y71" s="683" t="b">
        <f t="shared" si="6"/>
        <v>0</v>
      </c>
      <c r="Z71" s="686">
        <f t="shared" si="9"/>
        <v>1</v>
      </c>
      <c r="AA71" s="107">
        <f>IF(AND(B71&lt;&gt;"",J71&gt;=an_initial-3),VLOOKUP(Z71,Coef!$E$2:$F$17,2,FALSE),IF(AC71=TRUE,0,AA70))</f>
        <v>0</v>
      </c>
      <c r="AB71" s="645">
        <f>IF(B71&lt;&gt;"",VLOOKUP(Z71,Coef!$E$2:$F$17,2,FALSE),AB70)</f>
        <v>0</v>
      </c>
      <c r="AC71" s="645" t="b">
        <f t="shared" si="10"/>
        <v>0</v>
      </c>
    </row>
    <row r="72" spans="1:29" s="193" customFormat="1" x14ac:dyDescent="0.2">
      <c r="A72" s="223"/>
      <c r="B72" s="764"/>
      <c r="C72" s="739"/>
      <c r="D72" s="692"/>
      <c r="E72" s="689"/>
      <c r="F72" s="730"/>
      <c r="G72" s="752"/>
      <c r="H72" s="724"/>
      <c r="I72" s="758"/>
      <c r="J72" s="699"/>
      <c r="K72" s="708"/>
      <c r="L72" s="733"/>
      <c r="M72" s="743"/>
      <c r="N72" s="733"/>
      <c r="O72" s="743"/>
      <c r="P72" s="704"/>
      <c r="Q72" s="715"/>
      <c r="R72" s="623" t="str">
        <f t="shared" si="1"/>
        <v/>
      </c>
      <c r="S72" s="624" t="str">
        <f t="shared" si="2"/>
        <v/>
      </c>
      <c r="T72" s="529" t="str">
        <f t="shared" si="3"/>
        <v/>
      </c>
      <c r="U72" s="226" t="str">
        <f t="shared" si="4"/>
        <v/>
      </c>
      <c r="V72" s="226" t="str">
        <f t="shared" si="7"/>
        <v/>
      </c>
      <c r="W72" s="681" t="str">
        <f t="shared" si="8"/>
        <v/>
      </c>
      <c r="X72" s="107" t="b">
        <f t="shared" si="5"/>
        <v>0</v>
      </c>
      <c r="Y72" s="683" t="b">
        <f t="shared" si="6"/>
        <v>0</v>
      </c>
      <c r="Z72" s="686">
        <f t="shared" si="9"/>
        <v>1</v>
      </c>
      <c r="AA72" s="107">
        <f>IF(AND(B72&lt;&gt;"",J72&gt;=an_initial-3),VLOOKUP(Z72,Coef!$E$2:$F$17,2,FALSE),IF(AC72=TRUE,0,AA71))</f>
        <v>0</v>
      </c>
      <c r="AB72" s="645">
        <f>IF(B72&lt;&gt;"",VLOOKUP(Z72,Coef!$E$2:$F$17,2,FALSE),AB71)</f>
        <v>0</v>
      </c>
      <c r="AC72" s="645" t="b">
        <f t="shared" si="10"/>
        <v>0</v>
      </c>
    </row>
    <row r="73" spans="1:29" s="193" customFormat="1" x14ac:dyDescent="0.2">
      <c r="A73" s="223"/>
      <c r="B73" s="764"/>
      <c r="C73" s="739"/>
      <c r="D73" s="692"/>
      <c r="E73" s="689"/>
      <c r="F73" s="730"/>
      <c r="G73" s="752"/>
      <c r="H73" s="724"/>
      <c r="I73" s="758"/>
      <c r="J73" s="699"/>
      <c r="K73" s="708"/>
      <c r="L73" s="733"/>
      <c r="M73" s="743"/>
      <c r="N73" s="733"/>
      <c r="O73" s="743"/>
      <c r="P73" s="704"/>
      <c r="Q73" s="715"/>
      <c r="R73" s="623" t="str">
        <f t="shared" si="1"/>
        <v/>
      </c>
      <c r="S73" s="624" t="str">
        <f t="shared" si="2"/>
        <v/>
      </c>
      <c r="T73" s="529" t="str">
        <f t="shared" si="3"/>
        <v/>
      </c>
      <c r="U73" s="226" t="str">
        <f t="shared" si="4"/>
        <v/>
      </c>
      <c r="V73" s="226" t="str">
        <f t="shared" si="7"/>
        <v/>
      </c>
      <c r="W73" s="681" t="str">
        <f t="shared" si="8"/>
        <v/>
      </c>
      <c r="X73" s="107" t="b">
        <f t="shared" si="5"/>
        <v>0</v>
      </c>
      <c r="Y73" s="683" t="b">
        <f t="shared" si="6"/>
        <v>0</v>
      </c>
      <c r="Z73" s="686">
        <f t="shared" si="9"/>
        <v>1</v>
      </c>
      <c r="AA73" s="107">
        <f>IF(AND(B73&lt;&gt;"",J73&gt;=an_initial-3),VLOOKUP(Z73,Coef!$E$2:$F$17,2,FALSE),IF(AC73=TRUE,0,AA72))</f>
        <v>0</v>
      </c>
      <c r="AB73" s="645">
        <f>IF(B73&lt;&gt;"",VLOOKUP(Z73,Coef!$E$2:$F$17,2,FALSE),AB72)</f>
        <v>0</v>
      </c>
      <c r="AC73" s="645" t="b">
        <f t="shared" si="10"/>
        <v>0</v>
      </c>
    </row>
    <row r="74" spans="1:29" s="193" customFormat="1" x14ac:dyDescent="0.2">
      <c r="A74" s="223"/>
      <c r="B74" s="764"/>
      <c r="C74" s="739"/>
      <c r="D74" s="692"/>
      <c r="E74" s="689"/>
      <c r="F74" s="730"/>
      <c r="G74" s="752"/>
      <c r="H74" s="724"/>
      <c r="I74" s="758"/>
      <c r="J74" s="699"/>
      <c r="K74" s="708"/>
      <c r="L74" s="733"/>
      <c r="M74" s="743"/>
      <c r="N74" s="733"/>
      <c r="O74" s="743"/>
      <c r="P74" s="704"/>
      <c r="Q74" s="715"/>
      <c r="R74" s="623" t="str">
        <f t="shared" si="1"/>
        <v/>
      </c>
      <c r="S74" s="624" t="str">
        <f t="shared" si="2"/>
        <v/>
      </c>
      <c r="T74" s="529" t="str">
        <f t="shared" si="3"/>
        <v/>
      </c>
      <c r="U74" s="226" t="str">
        <f t="shared" si="4"/>
        <v/>
      </c>
      <c r="V74" s="226" t="str">
        <f t="shared" si="7"/>
        <v/>
      </c>
      <c r="W74" s="681" t="str">
        <f t="shared" si="8"/>
        <v/>
      </c>
      <c r="X74" s="107" t="b">
        <f t="shared" si="5"/>
        <v>0</v>
      </c>
      <c r="Y74" s="683" t="b">
        <f t="shared" si="6"/>
        <v>0</v>
      </c>
      <c r="Z74" s="686">
        <f t="shared" si="9"/>
        <v>1</v>
      </c>
      <c r="AA74" s="107">
        <f>IF(AND(B74&lt;&gt;"",J74&gt;=an_initial-3),VLOOKUP(Z74,Coef!$E$2:$F$17,2,FALSE),IF(AC74=TRUE,0,AA73))</f>
        <v>0</v>
      </c>
      <c r="AB74" s="645">
        <f>IF(B74&lt;&gt;"",VLOOKUP(Z74,Coef!$E$2:$F$17,2,FALSE),AB73)</f>
        <v>0</v>
      </c>
      <c r="AC74" s="645" t="b">
        <f t="shared" si="10"/>
        <v>0</v>
      </c>
    </row>
    <row r="75" spans="1:29" s="193" customFormat="1" x14ac:dyDescent="0.2">
      <c r="A75" s="223"/>
      <c r="B75" s="764"/>
      <c r="C75" s="739"/>
      <c r="D75" s="692"/>
      <c r="E75" s="689"/>
      <c r="F75" s="730"/>
      <c r="G75" s="752"/>
      <c r="H75" s="724"/>
      <c r="I75" s="758"/>
      <c r="J75" s="699"/>
      <c r="K75" s="708"/>
      <c r="L75" s="733"/>
      <c r="M75" s="743"/>
      <c r="N75" s="733"/>
      <c r="O75" s="743"/>
      <c r="P75" s="704"/>
      <c r="Q75" s="715"/>
      <c r="R75" s="623" t="str">
        <f t="shared" si="1"/>
        <v/>
      </c>
      <c r="S75" s="624" t="str">
        <f t="shared" si="2"/>
        <v/>
      </c>
      <c r="T75" s="529" t="str">
        <f t="shared" si="3"/>
        <v/>
      </c>
      <c r="U75" s="226" t="str">
        <f t="shared" si="4"/>
        <v/>
      </c>
      <c r="V75" s="226" t="str">
        <f t="shared" si="7"/>
        <v/>
      </c>
      <c r="W75" s="681" t="str">
        <f t="shared" si="8"/>
        <v/>
      </c>
      <c r="X75" s="107" t="b">
        <f t="shared" si="5"/>
        <v>0</v>
      </c>
      <c r="Y75" s="683" t="b">
        <f t="shared" si="6"/>
        <v>0</v>
      </c>
      <c r="Z75" s="686">
        <f t="shared" si="9"/>
        <v>1</v>
      </c>
      <c r="AA75" s="107">
        <f>IF(AND(B75&lt;&gt;"",J75&gt;=an_initial-3),VLOOKUP(Z75,Coef!$E$2:$F$17,2,FALSE),IF(AC75=TRUE,0,AA74))</f>
        <v>0</v>
      </c>
      <c r="AB75" s="645">
        <f>IF(B75&lt;&gt;"",VLOOKUP(Z75,Coef!$E$2:$F$17,2,FALSE),AB74)</f>
        <v>0</v>
      </c>
      <c r="AC75" s="645" t="b">
        <f t="shared" si="10"/>
        <v>0</v>
      </c>
    </row>
    <row r="76" spans="1:29" s="193" customFormat="1" x14ac:dyDescent="0.2">
      <c r="A76" s="223"/>
      <c r="B76" s="764"/>
      <c r="C76" s="739"/>
      <c r="D76" s="692"/>
      <c r="E76" s="689"/>
      <c r="F76" s="730"/>
      <c r="G76" s="752"/>
      <c r="H76" s="724"/>
      <c r="I76" s="758"/>
      <c r="J76" s="699"/>
      <c r="K76" s="708"/>
      <c r="L76" s="733"/>
      <c r="M76" s="743"/>
      <c r="N76" s="733"/>
      <c r="O76" s="743"/>
      <c r="P76" s="704"/>
      <c r="Q76" s="715"/>
      <c r="R76" s="623" t="str">
        <f t="shared" si="1"/>
        <v/>
      </c>
      <c r="S76" s="624" t="str">
        <f t="shared" si="2"/>
        <v/>
      </c>
      <c r="T76" s="529" t="str">
        <f t="shared" si="3"/>
        <v/>
      </c>
      <c r="U76" s="226" t="str">
        <f t="shared" si="4"/>
        <v/>
      </c>
      <c r="V76" s="226" t="str">
        <f t="shared" si="7"/>
        <v/>
      </c>
      <c r="W76" s="681" t="str">
        <f t="shared" si="8"/>
        <v/>
      </c>
      <c r="X76" s="107" t="b">
        <f t="shared" si="5"/>
        <v>0</v>
      </c>
      <c r="Y76" s="683" t="b">
        <f t="shared" si="6"/>
        <v>0</v>
      </c>
      <c r="Z76" s="686">
        <f t="shared" si="9"/>
        <v>1</v>
      </c>
      <c r="AA76" s="107">
        <f>IF(AND(B76&lt;&gt;"",J76&gt;=an_initial-3),VLOOKUP(Z76,Coef!$E$2:$F$17,2,FALSE),IF(AC76=TRUE,0,AA75))</f>
        <v>0</v>
      </c>
      <c r="AB76" s="645">
        <f>IF(B76&lt;&gt;"",VLOOKUP(Z76,Coef!$E$2:$F$17,2,FALSE),AB75)</f>
        <v>0</v>
      </c>
      <c r="AC76" s="645" t="b">
        <f t="shared" si="10"/>
        <v>0</v>
      </c>
    </row>
    <row r="77" spans="1:29" s="193" customFormat="1" x14ac:dyDescent="0.2">
      <c r="A77" s="223"/>
      <c r="B77" s="764"/>
      <c r="C77" s="739"/>
      <c r="D77" s="692"/>
      <c r="E77" s="689"/>
      <c r="F77" s="730"/>
      <c r="G77" s="752"/>
      <c r="H77" s="724"/>
      <c r="I77" s="758"/>
      <c r="J77" s="699"/>
      <c r="K77" s="708"/>
      <c r="L77" s="733"/>
      <c r="M77" s="743"/>
      <c r="N77" s="733"/>
      <c r="O77" s="743"/>
      <c r="P77" s="704"/>
      <c r="Q77" s="715"/>
      <c r="R77" s="623" t="str">
        <f t="shared" ref="R77:R140" si="11">IF(B77&lt;&gt;"","",IF(AND(C77&lt;&gt;"",E77&lt;&gt;"",I77&lt;&gt;"",K77&gt;=an_initial,K77&lt;=an_final,M77&lt;&gt;"",O77&lt;&gt;"",X77=FALSE,Y77=FALSE),coef_citari*EDIT_CNCSIS*AA77*(1+Q77),""))</f>
        <v/>
      </c>
      <c r="S77" s="624" t="str">
        <f t="shared" ref="S77:S140" si="12">IF(B77&lt;&gt;"","",IF(AND(C77&lt;&gt;"",E77&lt;&gt;"",K77&lt;=an_final,M77&lt;&gt;"",O77&lt;&gt;"",X77=FALSE,Y77=FALSE,I77&lt;&gt;""),coef_citari*EDIT_CNCSIS*AB76*(1+Q77),""))</f>
        <v/>
      </c>
      <c r="T77" s="529" t="str">
        <f t="shared" ref="T77:T140" si="13">IF(OR($B77="",$D77="",$F77="",$J77="",$J77&gt;an_final,$X77=FALSE),"",IF($J77&gt;=an_initial,1,""))</f>
        <v/>
      </c>
      <c r="U77" s="226" t="str">
        <f t="shared" ref="U77:U140" si="14">IF(OR($B77="",$D77="",$F77="",$J77="",$J77&gt;an_final,$X77=FALSE),"",1)</f>
        <v/>
      </c>
      <c r="V77" s="226" t="str">
        <f t="shared" si="7"/>
        <v/>
      </c>
      <c r="W77" s="681" t="str">
        <f t="shared" si="8"/>
        <v/>
      </c>
      <c r="X77" s="107" t="b">
        <f t="shared" ref="X77:X140" si="15">IF(nume_candidat="",FALSE,ISNUMBER(SEARCH(nume_candidat,$B77)))</f>
        <v>0</v>
      </c>
      <c r="Y77" s="683" t="b">
        <f t="shared" ref="Y77:Y140" si="16">IF(nume_candidat="",FALSE,ISNUMBER(SEARCH(nume_candidat,$C77)))</f>
        <v>0</v>
      </c>
      <c r="Z77" s="686">
        <f t="shared" si="9"/>
        <v>1</v>
      </c>
      <c r="AA77" s="107">
        <f>IF(AND(B77&lt;&gt;"",J77&gt;=an_initial-3),VLOOKUP(Z77,Coef!$E$2:$F$17,2,FALSE),IF(AC77=TRUE,0,AA76))</f>
        <v>0</v>
      </c>
      <c r="AB77" s="645">
        <f>IF(B77&lt;&gt;"",VLOOKUP(Z77,Coef!$E$2:$F$17,2,FALSE),AB76)</f>
        <v>0</v>
      </c>
      <c r="AC77" s="645" t="b">
        <f t="shared" si="10"/>
        <v>0</v>
      </c>
    </row>
    <row r="78" spans="1:29" s="193" customFormat="1" x14ac:dyDescent="0.2">
      <c r="A78" s="223"/>
      <c r="B78" s="764"/>
      <c r="C78" s="739"/>
      <c r="D78" s="692"/>
      <c r="E78" s="689"/>
      <c r="F78" s="730"/>
      <c r="G78" s="752"/>
      <c r="H78" s="724"/>
      <c r="I78" s="758"/>
      <c r="J78" s="699"/>
      <c r="K78" s="708"/>
      <c r="L78" s="733"/>
      <c r="M78" s="743"/>
      <c r="N78" s="733"/>
      <c r="O78" s="743"/>
      <c r="P78" s="704"/>
      <c r="Q78" s="715"/>
      <c r="R78" s="623" t="str">
        <f t="shared" si="11"/>
        <v/>
      </c>
      <c r="S78" s="624" t="str">
        <f t="shared" si="12"/>
        <v/>
      </c>
      <c r="T78" s="529" t="str">
        <f t="shared" si="13"/>
        <v/>
      </c>
      <c r="U78" s="226" t="str">
        <f t="shared" si="14"/>
        <v/>
      </c>
      <c r="V78" s="226" t="str">
        <f t="shared" ref="V78:V141" si="17">IF(R78="","",1)</f>
        <v/>
      </c>
      <c r="W78" s="681" t="str">
        <f t="shared" ref="W78:W141" si="18">IF(S78="","",1)</f>
        <v/>
      </c>
      <c r="X78" s="107" t="b">
        <f t="shared" si="15"/>
        <v>0</v>
      </c>
      <c r="Y78" s="683" t="b">
        <f t="shared" si="16"/>
        <v>0</v>
      </c>
      <c r="Z78" s="686">
        <f t="shared" ref="Z78:Z141" si="19">LEN(B78)-LEN(SUBSTITUTE(B78,",",""))+1</f>
        <v>1</v>
      </c>
      <c r="AA78" s="107">
        <f>IF(AND(B78&lt;&gt;"",J78&gt;=an_initial-3),VLOOKUP(Z78,Coef!$E$2:$F$17,2,FALSE),IF(AC78=TRUE,0,AA77))</f>
        <v>0</v>
      </c>
      <c r="AB78" s="645">
        <f>IF(B78&lt;&gt;"",VLOOKUP(Z78,Coef!$E$2:$F$17,2,FALSE),AB77)</f>
        <v>0</v>
      </c>
      <c r="AC78" s="645" t="b">
        <f t="shared" ref="AC78:AC141" si="20">IF(B78="",FALSE,TRUE)</f>
        <v>0</v>
      </c>
    </row>
    <row r="79" spans="1:29" s="193" customFormat="1" x14ac:dyDescent="0.2">
      <c r="A79" s="223"/>
      <c r="B79" s="764"/>
      <c r="C79" s="739"/>
      <c r="D79" s="692"/>
      <c r="E79" s="689"/>
      <c r="F79" s="730"/>
      <c r="G79" s="752"/>
      <c r="H79" s="724"/>
      <c r="I79" s="758"/>
      <c r="J79" s="699"/>
      <c r="K79" s="708"/>
      <c r="L79" s="733"/>
      <c r="M79" s="743"/>
      <c r="N79" s="733"/>
      <c r="O79" s="743"/>
      <c r="P79" s="704"/>
      <c r="Q79" s="715"/>
      <c r="R79" s="623" t="str">
        <f t="shared" si="11"/>
        <v/>
      </c>
      <c r="S79" s="624" t="str">
        <f t="shared" si="12"/>
        <v/>
      </c>
      <c r="T79" s="529" t="str">
        <f t="shared" si="13"/>
        <v/>
      </c>
      <c r="U79" s="226" t="str">
        <f t="shared" si="14"/>
        <v/>
      </c>
      <c r="V79" s="226" t="str">
        <f t="shared" si="17"/>
        <v/>
      </c>
      <c r="W79" s="681" t="str">
        <f t="shared" si="18"/>
        <v/>
      </c>
      <c r="X79" s="107" t="b">
        <f t="shared" si="15"/>
        <v>0</v>
      </c>
      <c r="Y79" s="683" t="b">
        <f t="shared" si="16"/>
        <v>0</v>
      </c>
      <c r="Z79" s="686">
        <f t="shared" si="19"/>
        <v>1</v>
      </c>
      <c r="AA79" s="107">
        <f>IF(AND(B79&lt;&gt;"",J79&gt;=an_initial-3),VLOOKUP(Z79,Coef!$E$2:$F$17,2,FALSE),IF(AC79=TRUE,0,AA78))</f>
        <v>0</v>
      </c>
      <c r="AB79" s="645">
        <f>IF(B79&lt;&gt;"",VLOOKUP(Z79,Coef!$E$2:$F$17,2,FALSE),AB78)</f>
        <v>0</v>
      </c>
      <c r="AC79" s="645" t="b">
        <f t="shared" si="20"/>
        <v>0</v>
      </c>
    </row>
    <row r="80" spans="1:29" s="193" customFormat="1" x14ac:dyDescent="0.2">
      <c r="A80" s="223"/>
      <c r="B80" s="764"/>
      <c r="C80" s="739"/>
      <c r="D80" s="692"/>
      <c r="E80" s="689"/>
      <c r="F80" s="730"/>
      <c r="G80" s="752"/>
      <c r="H80" s="724"/>
      <c r="I80" s="758"/>
      <c r="J80" s="699"/>
      <c r="K80" s="708"/>
      <c r="L80" s="733"/>
      <c r="M80" s="743"/>
      <c r="N80" s="733"/>
      <c r="O80" s="743"/>
      <c r="P80" s="704"/>
      <c r="Q80" s="715"/>
      <c r="R80" s="623" t="str">
        <f t="shared" si="11"/>
        <v/>
      </c>
      <c r="S80" s="624" t="str">
        <f t="shared" si="12"/>
        <v/>
      </c>
      <c r="T80" s="529" t="str">
        <f t="shared" si="13"/>
        <v/>
      </c>
      <c r="U80" s="226" t="str">
        <f t="shared" si="14"/>
        <v/>
      </c>
      <c r="V80" s="226" t="str">
        <f t="shared" si="17"/>
        <v/>
      </c>
      <c r="W80" s="681" t="str">
        <f t="shared" si="18"/>
        <v/>
      </c>
      <c r="X80" s="107" t="b">
        <f t="shared" si="15"/>
        <v>0</v>
      </c>
      <c r="Y80" s="683" t="b">
        <f t="shared" si="16"/>
        <v>0</v>
      </c>
      <c r="Z80" s="686">
        <f t="shared" si="19"/>
        <v>1</v>
      </c>
      <c r="AA80" s="107">
        <f>IF(AND(B80&lt;&gt;"",J80&gt;=an_initial-3),VLOOKUP(Z80,Coef!$E$2:$F$17,2,FALSE),IF(AC80=TRUE,0,AA79))</f>
        <v>0</v>
      </c>
      <c r="AB80" s="645">
        <f>IF(B80&lt;&gt;"",VLOOKUP(Z80,Coef!$E$2:$F$17,2,FALSE),AB79)</f>
        <v>0</v>
      </c>
      <c r="AC80" s="645" t="b">
        <f t="shared" si="20"/>
        <v>0</v>
      </c>
    </row>
    <row r="81" spans="1:29" s="193" customFormat="1" x14ac:dyDescent="0.2">
      <c r="A81" s="223"/>
      <c r="B81" s="764"/>
      <c r="C81" s="739"/>
      <c r="D81" s="692"/>
      <c r="E81" s="689"/>
      <c r="F81" s="730"/>
      <c r="G81" s="752"/>
      <c r="H81" s="724"/>
      <c r="I81" s="758"/>
      <c r="J81" s="699"/>
      <c r="K81" s="708"/>
      <c r="L81" s="733"/>
      <c r="M81" s="743"/>
      <c r="N81" s="733"/>
      <c r="O81" s="743"/>
      <c r="P81" s="704"/>
      <c r="Q81" s="715"/>
      <c r="R81" s="623" t="str">
        <f t="shared" si="11"/>
        <v/>
      </c>
      <c r="S81" s="624" t="str">
        <f t="shared" si="12"/>
        <v/>
      </c>
      <c r="T81" s="529" t="str">
        <f t="shared" si="13"/>
        <v/>
      </c>
      <c r="U81" s="226" t="str">
        <f t="shared" si="14"/>
        <v/>
      </c>
      <c r="V81" s="226" t="str">
        <f t="shared" si="17"/>
        <v/>
      </c>
      <c r="W81" s="681" t="str">
        <f t="shared" si="18"/>
        <v/>
      </c>
      <c r="X81" s="107" t="b">
        <f t="shared" si="15"/>
        <v>0</v>
      </c>
      <c r="Y81" s="683" t="b">
        <f t="shared" si="16"/>
        <v>0</v>
      </c>
      <c r="Z81" s="686">
        <f t="shared" si="19"/>
        <v>1</v>
      </c>
      <c r="AA81" s="107">
        <f>IF(AND(B81&lt;&gt;"",J81&gt;=an_initial-3),VLOOKUP(Z81,Coef!$E$2:$F$17,2,FALSE),IF(AC81=TRUE,0,AA80))</f>
        <v>0</v>
      </c>
      <c r="AB81" s="645">
        <f>IF(B81&lt;&gt;"",VLOOKUP(Z81,Coef!$E$2:$F$17,2,FALSE),AB80)</f>
        <v>0</v>
      </c>
      <c r="AC81" s="645" t="b">
        <f t="shared" si="20"/>
        <v>0</v>
      </c>
    </row>
    <row r="82" spans="1:29" s="193" customFormat="1" x14ac:dyDescent="0.2">
      <c r="A82" s="223"/>
      <c r="B82" s="764"/>
      <c r="C82" s="739"/>
      <c r="D82" s="692"/>
      <c r="E82" s="689"/>
      <c r="F82" s="730"/>
      <c r="G82" s="752"/>
      <c r="H82" s="724"/>
      <c r="I82" s="758"/>
      <c r="J82" s="699"/>
      <c r="K82" s="708"/>
      <c r="L82" s="733"/>
      <c r="M82" s="743"/>
      <c r="N82" s="733"/>
      <c r="O82" s="743"/>
      <c r="P82" s="704"/>
      <c r="Q82" s="715"/>
      <c r="R82" s="623" t="str">
        <f t="shared" si="11"/>
        <v/>
      </c>
      <c r="S82" s="624" t="str">
        <f t="shared" si="12"/>
        <v/>
      </c>
      <c r="T82" s="529" t="str">
        <f t="shared" si="13"/>
        <v/>
      </c>
      <c r="U82" s="226" t="str">
        <f t="shared" si="14"/>
        <v/>
      </c>
      <c r="V82" s="226" t="str">
        <f t="shared" si="17"/>
        <v/>
      </c>
      <c r="W82" s="681" t="str">
        <f t="shared" si="18"/>
        <v/>
      </c>
      <c r="X82" s="107" t="b">
        <f t="shared" si="15"/>
        <v>0</v>
      </c>
      <c r="Y82" s="683" t="b">
        <f t="shared" si="16"/>
        <v>0</v>
      </c>
      <c r="Z82" s="686">
        <f t="shared" si="19"/>
        <v>1</v>
      </c>
      <c r="AA82" s="107">
        <f>IF(AND(B82&lt;&gt;"",J82&gt;=an_initial-3),VLOOKUP(Z82,Coef!$E$2:$F$17,2,FALSE),IF(AC82=TRUE,0,AA81))</f>
        <v>0</v>
      </c>
      <c r="AB82" s="645">
        <f>IF(B82&lt;&gt;"",VLOOKUP(Z82,Coef!$E$2:$F$17,2,FALSE),AB81)</f>
        <v>0</v>
      </c>
      <c r="AC82" s="645" t="b">
        <f t="shared" si="20"/>
        <v>0</v>
      </c>
    </row>
    <row r="83" spans="1:29" x14ac:dyDescent="0.25">
      <c r="A83" s="223"/>
      <c r="B83" s="764"/>
      <c r="C83" s="739"/>
      <c r="D83" s="692"/>
      <c r="E83" s="689"/>
      <c r="F83" s="730"/>
      <c r="G83" s="752"/>
      <c r="H83" s="724"/>
      <c r="I83" s="758"/>
      <c r="J83" s="699"/>
      <c r="K83" s="708"/>
      <c r="L83" s="733"/>
      <c r="M83" s="743"/>
      <c r="N83" s="733"/>
      <c r="O83" s="743"/>
      <c r="P83" s="704"/>
      <c r="Q83" s="715"/>
      <c r="R83" s="623" t="str">
        <f t="shared" si="11"/>
        <v/>
      </c>
      <c r="S83" s="624" t="str">
        <f t="shared" si="12"/>
        <v/>
      </c>
      <c r="T83" s="529" t="str">
        <f t="shared" si="13"/>
        <v/>
      </c>
      <c r="U83" s="226" t="str">
        <f t="shared" si="14"/>
        <v/>
      </c>
      <c r="V83" s="226" t="str">
        <f t="shared" si="17"/>
        <v/>
      </c>
      <c r="W83" s="681" t="str">
        <f t="shared" si="18"/>
        <v/>
      </c>
      <c r="X83" s="107" t="b">
        <f t="shared" si="15"/>
        <v>0</v>
      </c>
      <c r="Y83" s="683" t="b">
        <f t="shared" si="16"/>
        <v>0</v>
      </c>
      <c r="Z83" s="686">
        <f t="shared" si="19"/>
        <v>1</v>
      </c>
      <c r="AA83" s="107">
        <f>IF(AND(B83&lt;&gt;"",J83&gt;=an_initial-3),VLOOKUP(Z83,Coef!$E$2:$F$17,2,FALSE),IF(AC83=TRUE,0,AA82))</f>
        <v>0</v>
      </c>
      <c r="AB83" s="645">
        <f>IF(B83&lt;&gt;"",VLOOKUP(Z83,Coef!$E$2:$F$17,2,FALSE),AB82)</f>
        <v>0</v>
      </c>
      <c r="AC83" s="645" t="b">
        <f t="shared" si="20"/>
        <v>0</v>
      </c>
    </row>
    <row r="84" spans="1:29" x14ac:dyDescent="0.25">
      <c r="A84" s="223"/>
      <c r="B84" s="764"/>
      <c r="C84" s="739"/>
      <c r="D84" s="692"/>
      <c r="E84" s="689"/>
      <c r="F84" s="730"/>
      <c r="G84" s="752"/>
      <c r="H84" s="724"/>
      <c r="I84" s="758"/>
      <c r="J84" s="699"/>
      <c r="K84" s="708"/>
      <c r="L84" s="733"/>
      <c r="M84" s="743"/>
      <c r="N84" s="733"/>
      <c r="O84" s="743"/>
      <c r="P84" s="704"/>
      <c r="Q84" s="715"/>
      <c r="R84" s="623" t="str">
        <f t="shared" si="11"/>
        <v/>
      </c>
      <c r="S84" s="624" t="str">
        <f t="shared" si="12"/>
        <v/>
      </c>
      <c r="T84" s="529" t="str">
        <f t="shared" si="13"/>
        <v/>
      </c>
      <c r="U84" s="226" t="str">
        <f t="shared" si="14"/>
        <v/>
      </c>
      <c r="V84" s="226" t="str">
        <f t="shared" si="17"/>
        <v/>
      </c>
      <c r="W84" s="681" t="str">
        <f t="shared" si="18"/>
        <v/>
      </c>
      <c r="X84" s="107" t="b">
        <f t="shared" si="15"/>
        <v>0</v>
      </c>
      <c r="Y84" s="683" t="b">
        <f t="shared" si="16"/>
        <v>0</v>
      </c>
      <c r="Z84" s="686">
        <f t="shared" si="19"/>
        <v>1</v>
      </c>
      <c r="AA84" s="107">
        <f>IF(AND(B84&lt;&gt;"",J84&gt;=an_initial-3),VLOOKUP(Z84,Coef!$E$2:$F$17,2,FALSE),IF(AC84=TRUE,0,AA83))</f>
        <v>0</v>
      </c>
      <c r="AB84" s="645">
        <f>IF(B84&lt;&gt;"",VLOOKUP(Z84,Coef!$E$2:$F$17,2,FALSE),AB83)</f>
        <v>0</v>
      </c>
      <c r="AC84" s="645" t="b">
        <f t="shared" si="20"/>
        <v>0</v>
      </c>
    </row>
    <row r="85" spans="1:29" x14ac:dyDescent="0.25">
      <c r="A85" s="223"/>
      <c r="B85" s="764"/>
      <c r="C85" s="739"/>
      <c r="D85" s="692"/>
      <c r="E85" s="689"/>
      <c r="F85" s="730"/>
      <c r="G85" s="752"/>
      <c r="H85" s="724"/>
      <c r="I85" s="758"/>
      <c r="J85" s="699"/>
      <c r="K85" s="708"/>
      <c r="L85" s="733"/>
      <c r="M85" s="743"/>
      <c r="N85" s="733"/>
      <c r="O85" s="743"/>
      <c r="P85" s="704"/>
      <c r="Q85" s="715"/>
      <c r="R85" s="623" t="str">
        <f t="shared" si="11"/>
        <v/>
      </c>
      <c r="S85" s="624" t="str">
        <f t="shared" si="12"/>
        <v/>
      </c>
      <c r="T85" s="529" t="str">
        <f t="shared" si="13"/>
        <v/>
      </c>
      <c r="U85" s="226" t="str">
        <f t="shared" si="14"/>
        <v/>
      </c>
      <c r="V85" s="226" t="str">
        <f t="shared" si="17"/>
        <v/>
      </c>
      <c r="W85" s="681" t="str">
        <f t="shared" si="18"/>
        <v/>
      </c>
      <c r="X85" s="107" t="b">
        <f t="shared" si="15"/>
        <v>0</v>
      </c>
      <c r="Y85" s="683" t="b">
        <f t="shared" si="16"/>
        <v>0</v>
      </c>
      <c r="Z85" s="686">
        <f t="shared" si="19"/>
        <v>1</v>
      </c>
      <c r="AA85" s="107">
        <f>IF(AND(B85&lt;&gt;"",J85&gt;=an_initial-3),VLOOKUP(Z85,Coef!$E$2:$F$17,2,FALSE),IF(AC85=TRUE,0,AA84))</f>
        <v>0</v>
      </c>
      <c r="AB85" s="645">
        <f>IF(B85&lt;&gt;"",VLOOKUP(Z85,Coef!$E$2:$F$17,2,FALSE),AB84)</f>
        <v>0</v>
      </c>
      <c r="AC85" s="645" t="b">
        <f t="shared" si="20"/>
        <v>0</v>
      </c>
    </row>
    <row r="86" spans="1:29" x14ac:dyDescent="0.25">
      <c r="A86" s="223"/>
      <c r="B86" s="764"/>
      <c r="C86" s="739"/>
      <c r="D86" s="692"/>
      <c r="E86" s="689"/>
      <c r="F86" s="730"/>
      <c r="G86" s="752"/>
      <c r="H86" s="724"/>
      <c r="I86" s="758"/>
      <c r="J86" s="699"/>
      <c r="K86" s="708"/>
      <c r="L86" s="733"/>
      <c r="M86" s="743"/>
      <c r="N86" s="733"/>
      <c r="O86" s="743"/>
      <c r="P86" s="704"/>
      <c r="Q86" s="715"/>
      <c r="R86" s="623" t="str">
        <f t="shared" si="11"/>
        <v/>
      </c>
      <c r="S86" s="624" t="str">
        <f t="shared" si="12"/>
        <v/>
      </c>
      <c r="T86" s="529" t="str">
        <f t="shared" si="13"/>
        <v/>
      </c>
      <c r="U86" s="226" t="str">
        <f t="shared" si="14"/>
        <v/>
      </c>
      <c r="V86" s="226" t="str">
        <f t="shared" si="17"/>
        <v/>
      </c>
      <c r="W86" s="681" t="str">
        <f t="shared" si="18"/>
        <v/>
      </c>
      <c r="X86" s="107" t="b">
        <f t="shared" si="15"/>
        <v>0</v>
      </c>
      <c r="Y86" s="683" t="b">
        <f t="shared" si="16"/>
        <v>0</v>
      </c>
      <c r="Z86" s="686">
        <f t="shared" si="19"/>
        <v>1</v>
      </c>
      <c r="AA86" s="107">
        <f>IF(AND(B86&lt;&gt;"",J86&gt;=an_initial-3),VLOOKUP(Z86,Coef!$E$2:$F$17,2,FALSE),IF(AC86=TRUE,0,AA85))</f>
        <v>0</v>
      </c>
      <c r="AB86" s="645">
        <f>IF(B86&lt;&gt;"",VLOOKUP(Z86,Coef!$E$2:$F$17,2,FALSE),AB85)</f>
        <v>0</v>
      </c>
      <c r="AC86" s="645" t="b">
        <f t="shared" si="20"/>
        <v>0</v>
      </c>
    </row>
    <row r="87" spans="1:29" x14ac:dyDescent="0.25">
      <c r="A87" s="223"/>
      <c r="B87" s="764"/>
      <c r="C87" s="739"/>
      <c r="D87" s="692"/>
      <c r="E87" s="689"/>
      <c r="F87" s="730"/>
      <c r="G87" s="752"/>
      <c r="H87" s="724"/>
      <c r="I87" s="758"/>
      <c r="J87" s="699"/>
      <c r="K87" s="708"/>
      <c r="L87" s="733"/>
      <c r="M87" s="743"/>
      <c r="N87" s="733"/>
      <c r="O87" s="743"/>
      <c r="P87" s="704"/>
      <c r="Q87" s="715"/>
      <c r="R87" s="623" t="str">
        <f t="shared" si="11"/>
        <v/>
      </c>
      <c r="S87" s="624" t="str">
        <f t="shared" si="12"/>
        <v/>
      </c>
      <c r="T87" s="529" t="str">
        <f t="shared" si="13"/>
        <v/>
      </c>
      <c r="U87" s="226" t="str">
        <f t="shared" si="14"/>
        <v/>
      </c>
      <c r="V87" s="226" t="str">
        <f t="shared" si="17"/>
        <v/>
      </c>
      <c r="W87" s="681" t="str">
        <f t="shared" si="18"/>
        <v/>
      </c>
      <c r="X87" s="107" t="b">
        <f t="shared" si="15"/>
        <v>0</v>
      </c>
      <c r="Y87" s="683" t="b">
        <f t="shared" si="16"/>
        <v>0</v>
      </c>
      <c r="Z87" s="686">
        <f t="shared" si="19"/>
        <v>1</v>
      </c>
      <c r="AA87" s="107">
        <f>IF(AND(B87&lt;&gt;"",J87&gt;=an_initial-3),VLOOKUP(Z87,Coef!$E$2:$F$17,2,FALSE),IF(AC87=TRUE,0,AA86))</f>
        <v>0</v>
      </c>
      <c r="AB87" s="645">
        <f>IF(B87&lt;&gt;"",VLOOKUP(Z87,Coef!$E$2:$F$17,2,FALSE),AB86)</f>
        <v>0</v>
      </c>
      <c r="AC87" s="645" t="b">
        <f t="shared" si="20"/>
        <v>0</v>
      </c>
    </row>
    <row r="88" spans="1:29" x14ac:dyDescent="0.25">
      <c r="A88" s="223"/>
      <c r="B88" s="764"/>
      <c r="C88" s="739"/>
      <c r="D88" s="692"/>
      <c r="E88" s="689"/>
      <c r="F88" s="730"/>
      <c r="G88" s="752"/>
      <c r="H88" s="724"/>
      <c r="I88" s="758"/>
      <c r="J88" s="699"/>
      <c r="K88" s="708"/>
      <c r="L88" s="733"/>
      <c r="M88" s="743"/>
      <c r="N88" s="733"/>
      <c r="O88" s="743"/>
      <c r="P88" s="704"/>
      <c r="Q88" s="715"/>
      <c r="R88" s="623" t="str">
        <f t="shared" si="11"/>
        <v/>
      </c>
      <c r="S88" s="624" t="str">
        <f t="shared" si="12"/>
        <v/>
      </c>
      <c r="T88" s="529" t="str">
        <f t="shared" si="13"/>
        <v/>
      </c>
      <c r="U88" s="226" t="str">
        <f t="shared" si="14"/>
        <v/>
      </c>
      <c r="V88" s="226" t="str">
        <f t="shared" si="17"/>
        <v/>
      </c>
      <c r="W88" s="681" t="str">
        <f t="shared" si="18"/>
        <v/>
      </c>
      <c r="X88" s="107" t="b">
        <f t="shared" si="15"/>
        <v>0</v>
      </c>
      <c r="Y88" s="683" t="b">
        <f t="shared" si="16"/>
        <v>0</v>
      </c>
      <c r="Z88" s="686">
        <f t="shared" si="19"/>
        <v>1</v>
      </c>
      <c r="AA88" s="107">
        <f>IF(AND(B88&lt;&gt;"",J88&gt;=an_initial-3),VLOOKUP(Z88,Coef!$E$2:$F$17,2,FALSE),IF(AC88=TRUE,0,AA87))</f>
        <v>0</v>
      </c>
      <c r="AB88" s="645">
        <f>IF(B88&lt;&gt;"",VLOOKUP(Z88,Coef!$E$2:$F$17,2,FALSE),AB87)</f>
        <v>0</v>
      </c>
      <c r="AC88" s="645" t="b">
        <f t="shared" si="20"/>
        <v>0</v>
      </c>
    </row>
    <row r="89" spans="1:29" x14ac:dyDescent="0.25">
      <c r="A89" s="223"/>
      <c r="B89" s="764"/>
      <c r="C89" s="739"/>
      <c r="D89" s="692"/>
      <c r="E89" s="689"/>
      <c r="F89" s="730"/>
      <c r="G89" s="752"/>
      <c r="H89" s="724"/>
      <c r="I89" s="758"/>
      <c r="J89" s="699"/>
      <c r="K89" s="708"/>
      <c r="L89" s="733"/>
      <c r="M89" s="743"/>
      <c r="N89" s="733"/>
      <c r="O89" s="743"/>
      <c r="P89" s="704"/>
      <c r="Q89" s="715"/>
      <c r="R89" s="623" t="str">
        <f t="shared" si="11"/>
        <v/>
      </c>
      <c r="S89" s="624" t="str">
        <f t="shared" si="12"/>
        <v/>
      </c>
      <c r="T89" s="529" t="str">
        <f t="shared" si="13"/>
        <v/>
      </c>
      <c r="U89" s="226" t="str">
        <f t="shared" si="14"/>
        <v/>
      </c>
      <c r="V89" s="226" t="str">
        <f t="shared" si="17"/>
        <v/>
      </c>
      <c r="W89" s="681" t="str">
        <f t="shared" si="18"/>
        <v/>
      </c>
      <c r="X89" s="107" t="b">
        <f t="shared" si="15"/>
        <v>0</v>
      </c>
      <c r="Y89" s="683" t="b">
        <f t="shared" si="16"/>
        <v>0</v>
      </c>
      <c r="Z89" s="686">
        <f t="shared" si="19"/>
        <v>1</v>
      </c>
      <c r="AA89" s="107">
        <f>IF(AND(B89&lt;&gt;"",J89&gt;=an_initial-3),VLOOKUP(Z89,Coef!$E$2:$F$17,2,FALSE),IF(AC89=TRUE,0,AA88))</f>
        <v>0</v>
      </c>
      <c r="AB89" s="645">
        <f>IF(B89&lt;&gt;"",VLOOKUP(Z89,Coef!$E$2:$F$17,2,FALSE),AB88)</f>
        <v>0</v>
      </c>
      <c r="AC89" s="645" t="b">
        <f t="shared" si="20"/>
        <v>0</v>
      </c>
    </row>
    <row r="90" spans="1:29" x14ac:dyDescent="0.25">
      <c r="A90" s="223"/>
      <c r="B90" s="764"/>
      <c r="C90" s="739"/>
      <c r="D90" s="692"/>
      <c r="E90" s="689"/>
      <c r="F90" s="730"/>
      <c r="G90" s="752"/>
      <c r="H90" s="724"/>
      <c r="I90" s="758"/>
      <c r="J90" s="699"/>
      <c r="K90" s="708"/>
      <c r="L90" s="733"/>
      <c r="M90" s="743"/>
      <c r="N90" s="733"/>
      <c r="O90" s="743"/>
      <c r="P90" s="704"/>
      <c r="Q90" s="715"/>
      <c r="R90" s="623" t="str">
        <f t="shared" si="11"/>
        <v/>
      </c>
      <c r="S90" s="624" t="str">
        <f t="shared" si="12"/>
        <v/>
      </c>
      <c r="T90" s="529" t="str">
        <f t="shared" si="13"/>
        <v/>
      </c>
      <c r="U90" s="226" t="str">
        <f t="shared" si="14"/>
        <v/>
      </c>
      <c r="V90" s="226" t="str">
        <f t="shared" si="17"/>
        <v/>
      </c>
      <c r="W90" s="681" t="str">
        <f t="shared" si="18"/>
        <v/>
      </c>
      <c r="X90" s="107" t="b">
        <f t="shared" si="15"/>
        <v>0</v>
      </c>
      <c r="Y90" s="683" t="b">
        <f t="shared" si="16"/>
        <v>0</v>
      </c>
      <c r="Z90" s="686">
        <f t="shared" si="19"/>
        <v>1</v>
      </c>
      <c r="AA90" s="107">
        <f>IF(AND(B90&lt;&gt;"",J90&gt;=an_initial-3),VLOOKUP(Z90,Coef!$E$2:$F$17,2,FALSE),IF(AC90=TRUE,0,AA89))</f>
        <v>0</v>
      </c>
      <c r="AB90" s="645">
        <f>IF(B90&lt;&gt;"",VLOOKUP(Z90,Coef!$E$2:$F$17,2,FALSE),AB89)</f>
        <v>0</v>
      </c>
      <c r="AC90" s="645" t="b">
        <f t="shared" si="20"/>
        <v>0</v>
      </c>
    </row>
    <row r="91" spans="1:29" x14ac:dyDescent="0.25">
      <c r="A91" s="223"/>
      <c r="B91" s="764"/>
      <c r="C91" s="739"/>
      <c r="D91" s="692"/>
      <c r="E91" s="689"/>
      <c r="F91" s="730"/>
      <c r="G91" s="752"/>
      <c r="H91" s="724"/>
      <c r="I91" s="758"/>
      <c r="J91" s="699"/>
      <c r="K91" s="708"/>
      <c r="L91" s="733"/>
      <c r="M91" s="743"/>
      <c r="N91" s="733"/>
      <c r="O91" s="743"/>
      <c r="P91" s="704"/>
      <c r="Q91" s="715"/>
      <c r="R91" s="623" t="str">
        <f t="shared" si="11"/>
        <v/>
      </c>
      <c r="S91" s="624" t="str">
        <f t="shared" si="12"/>
        <v/>
      </c>
      <c r="T91" s="529" t="str">
        <f t="shared" si="13"/>
        <v/>
      </c>
      <c r="U91" s="226" t="str">
        <f t="shared" si="14"/>
        <v/>
      </c>
      <c r="V91" s="226" t="str">
        <f t="shared" si="17"/>
        <v/>
      </c>
      <c r="W91" s="681" t="str">
        <f t="shared" si="18"/>
        <v/>
      </c>
      <c r="X91" s="107" t="b">
        <f t="shared" si="15"/>
        <v>0</v>
      </c>
      <c r="Y91" s="683" t="b">
        <f t="shared" si="16"/>
        <v>0</v>
      </c>
      <c r="Z91" s="686">
        <f t="shared" si="19"/>
        <v>1</v>
      </c>
      <c r="AA91" s="107">
        <f>IF(AND(B91&lt;&gt;"",J91&gt;=an_initial-3),VLOOKUP(Z91,Coef!$E$2:$F$17,2,FALSE),IF(AC91=TRUE,0,AA90))</f>
        <v>0</v>
      </c>
      <c r="AB91" s="645">
        <f>IF(B91&lt;&gt;"",VLOOKUP(Z91,Coef!$E$2:$F$17,2,FALSE),AB90)</f>
        <v>0</v>
      </c>
      <c r="AC91" s="645" t="b">
        <f t="shared" si="20"/>
        <v>0</v>
      </c>
    </row>
    <row r="92" spans="1:29" x14ac:dyDescent="0.25">
      <c r="A92" s="223"/>
      <c r="B92" s="764"/>
      <c r="C92" s="739"/>
      <c r="D92" s="692"/>
      <c r="E92" s="689"/>
      <c r="F92" s="730"/>
      <c r="G92" s="752"/>
      <c r="H92" s="724"/>
      <c r="I92" s="758"/>
      <c r="J92" s="699"/>
      <c r="K92" s="708"/>
      <c r="L92" s="733"/>
      <c r="M92" s="743"/>
      <c r="N92" s="733"/>
      <c r="O92" s="743"/>
      <c r="P92" s="704"/>
      <c r="Q92" s="715"/>
      <c r="R92" s="623" t="str">
        <f t="shared" si="11"/>
        <v/>
      </c>
      <c r="S92" s="624" t="str">
        <f t="shared" si="12"/>
        <v/>
      </c>
      <c r="T92" s="529" t="str">
        <f t="shared" si="13"/>
        <v/>
      </c>
      <c r="U92" s="226" t="str">
        <f t="shared" si="14"/>
        <v/>
      </c>
      <c r="V92" s="226" t="str">
        <f t="shared" si="17"/>
        <v/>
      </c>
      <c r="W92" s="681" t="str">
        <f t="shared" si="18"/>
        <v/>
      </c>
      <c r="X92" s="107" t="b">
        <f t="shared" si="15"/>
        <v>0</v>
      </c>
      <c r="Y92" s="683" t="b">
        <f t="shared" si="16"/>
        <v>0</v>
      </c>
      <c r="Z92" s="686">
        <f t="shared" si="19"/>
        <v>1</v>
      </c>
      <c r="AA92" s="107">
        <f>IF(AND(B92&lt;&gt;"",J92&gt;=an_initial-3),VLOOKUP(Z92,Coef!$E$2:$F$17,2,FALSE),IF(AC92=TRUE,0,AA91))</f>
        <v>0</v>
      </c>
      <c r="AB92" s="645">
        <f>IF(B92&lt;&gt;"",VLOOKUP(Z92,Coef!$E$2:$F$17,2,FALSE),AB91)</f>
        <v>0</v>
      </c>
      <c r="AC92" s="645" t="b">
        <f t="shared" si="20"/>
        <v>0</v>
      </c>
    </row>
    <row r="93" spans="1:29" x14ac:dyDescent="0.25">
      <c r="A93" s="223"/>
      <c r="B93" s="764"/>
      <c r="C93" s="739"/>
      <c r="D93" s="692"/>
      <c r="E93" s="689"/>
      <c r="F93" s="730"/>
      <c r="G93" s="752"/>
      <c r="H93" s="724"/>
      <c r="I93" s="758"/>
      <c r="J93" s="699"/>
      <c r="K93" s="708"/>
      <c r="L93" s="733"/>
      <c r="M93" s="743"/>
      <c r="N93" s="733"/>
      <c r="O93" s="743"/>
      <c r="P93" s="704"/>
      <c r="Q93" s="715"/>
      <c r="R93" s="623" t="str">
        <f t="shared" si="11"/>
        <v/>
      </c>
      <c r="S93" s="624" t="str">
        <f t="shared" si="12"/>
        <v/>
      </c>
      <c r="T93" s="529" t="str">
        <f t="shared" si="13"/>
        <v/>
      </c>
      <c r="U93" s="226" t="str">
        <f t="shared" si="14"/>
        <v/>
      </c>
      <c r="V93" s="226" t="str">
        <f t="shared" si="17"/>
        <v/>
      </c>
      <c r="W93" s="681" t="str">
        <f t="shared" si="18"/>
        <v/>
      </c>
      <c r="X93" s="107" t="b">
        <f t="shared" si="15"/>
        <v>0</v>
      </c>
      <c r="Y93" s="683" t="b">
        <f t="shared" si="16"/>
        <v>0</v>
      </c>
      <c r="Z93" s="686">
        <f t="shared" si="19"/>
        <v>1</v>
      </c>
      <c r="AA93" s="107">
        <f>IF(AND(B93&lt;&gt;"",J93&gt;=an_initial-3),VLOOKUP(Z93,Coef!$E$2:$F$17,2,FALSE),IF(AC93=TRUE,0,AA92))</f>
        <v>0</v>
      </c>
      <c r="AB93" s="645">
        <f>IF(B93&lt;&gt;"",VLOOKUP(Z93,Coef!$E$2:$F$17,2,FALSE),AB92)</f>
        <v>0</v>
      </c>
      <c r="AC93" s="645" t="b">
        <f t="shared" si="20"/>
        <v>0</v>
      </c>
    </row>
    <row r="94" spans="1:29" x14ac:dyDescent="0.25">
      <c r="A94" s="223"/>
      <c r="B94" s="764"/>
      <c r="C94" s="739"/>
      <c r="D94" s="692"/>
      <c r="E94" s="689"/>
      <c r="F94" s="730"/>
      <c r="G94" s="752"/>
      <c r="H94" s="724"/>
      <c r="I94" s="758"/>
      <c r="J94" s="699"/>
      <c r="K94" s="708"/>
      <c r="L94" s="733"/>
      <c r="M94" s="743"/>
      <c r="N94" s="733"/>
      <c r="O94" s="743"/>
      <c r="P94" s="704"/>
      <c r="Q94" s="715"/>
      <c r="R94" s="623" t="str">
        <f t="shared" si="11"/>
        <v/>
      </c>
      <c r="S94" s="624" t="str">
        <f t="shared" si="12"/>
        <v/>
      </c>
      <c r="T94" s="529" t="str">
        <f t="shared" si="13"/>
        <v/>
      </c>
      <c r="U94" s="226" t="str">
        <f t="shared" si="14"/>
        <v/>
      </c>
      <c r="V94" s="226" t="str">
        <f t="shared" si="17"/>
        <v/>
      </c>
      <c r="W94" s="681" t="str">
        <f t="shared" si="18"/>
        <v/>
      </c>
      <c r="X94" s="107" t="b">
        <f t="shared" si="15"/>
        <v>0</v>
      </c>
      <c r="Y94" s="683" t="b">
        <f t="shared" si="16"/>
        <v>0</v>
      </c>
      <c r="Z94" s="686">
        <f t="shared" si="19"/>
        <v>1</v>
      </c>
      <c r="AA94" s="107">
        <f>IF(AND(B94&lt;&gt;"",J94&gt;=an_initial-3),VLOOKUP(Z94,Coef!$E$2:$F$17,2,FALSE),IF(AC94=TRUE,0,AA93))</f>
        <v>0</v>
      </c>
      <c r="AB94" s="645">
        <f>IF(B94&lt;&gt;"",VLOOKUP(Z94,Coef!$E$2:$F$17,2,FALSE),AB93)</f>
        <v>0</v>
      </c>
      <c r="AC94" s="645" t="b">
        <f t="shared" si="20"/>
        <v>0</v>
      </c>
    </row>
    <row r="95" spans="1:29" x14ac:dyDescent="0.25">
      <c r="A95" s="223"/>
      <c r="B95" s="764"/>
      <c r="C95" s="739"/>
      <c r="D95" s="692"/>
      <c r="E95" s="689"/>
      <c r="F95" s="730"/>
      <c r="G95" s="752"/>
      <c r="H95" s="724"/>
      <c r="I95" s="758"/>
      <c r="J95" s="699"/>
      <c r="K95" s="708"/>
      <c r="L95" s="733"/>
      <c r="M95" s="743"/>
      <c r="N95" s="733"/>
      <c r="O95" s="743"/>
      <c r="P95" s="704"/>
      <c r="Q95" s="715"/>
      <c r="R95" s="623" t="str">
        <f t="shared" si="11"/>
        <v/>
      </c>
      <c r="S95" s="624" t="str">
        <f t="shared" si="12"/>
        <v/>
      </c>
      <c r="T95" s="529" t="str">
        <f t="shared" si="13"/>
        <v/>
      </c>
      <c r="U95" s="226" t="str">
        <f t="shared" si="14"/>
        <v/>
      </c>
      <c r="V95" s="226" t="str">
        <f t="shared" si="17"/>
        <v/>
      </c>
      <c r="W95" s="681" t="str">
        <f t="shared" si="18"/>
        <v/>
      </c>
      <c r="X95" s="107" t="b">
        <f t="shared" si="15"/>
        <v>0</v>
      </c>
      <c r="Y95" s="683" t="b">
        <f t="shared" si="16"/>
        <v>0</v>
      </c>
      <c r="Z95" s="686">
        <f t="shared" si="19"/>
        <v>1</v>
      </c>
      <c r="AA95" s="107">
        <f>IF(AND(B95&lt;&gt;"",J95&gt;=an_initial-3),VLOOKUP(Z95,Coef!$E$2:$F$17,2,FALSE),IF(AC95=TRUE,0,AA94))</f>
        <v>0</v>
      </c>
      <c r="AB95" s="645">
        <f>IF(B95&lt;&gt;"",VLOOKUP(Z95,Coef!$E$2:$F$17,2,FALSE),AB94)</f>
        <v>0</v>
      </c>
      <c r="AC95" s="645" t="b">
        <f t="shared" si="20"/>
        <v>0</v>
      </c>
    </row>
    <row r="96" spans="1:29" x14ac:dyDescent="0.25">
      <c r="A96" s="223"/>
      <c r="B96" s="764"/>
      <c r="C96" s="739"/>
      <c r="D96" s="692"/>
      <c r="E96" s="689"/>
      <c r="F96" s="730"/>
      <c r="G96" s="752"/>
      <c r="H96" s="724"/>
      <c r="I96" s="758"/>
      <c r="J96" s="699"/>
      <c r="K96" s="708"/>
      <c r="L96" s="733"/>
      <c r="M96" s="743"/>
      <c r="N96" s="733"/>
      <c r="O96" s="743"/>
      <c r="P96" s="704"/>
      <c r="Q96" s="715"/>
      <c r="R96" s="623" t="str">
        <f t="shared" si="11"/>
        <v/>
      </c>
      <c r="S96" s="624" t="str">
        <f t="shared" si="12"/>
        <v/>
      </c>
      <c r="T96" s="529" t="str">
        <f t="shared" si="13"/>
        <v/>
      </c>
      <c r="U96" s="226" t="str">
        <f t="shared" si="14"/>
        <v/>
      </c>
      <c r="V96" s="226" t="str">
        <f t="shared" si="17"/>
        <v/>
      </c>
      <c r="W96" s="681" t="str">
        <f t="shared" si="18"/>
        <v/>
      </c>
      <c r="X96" s="107" t="b">
        <f t="shared" si="15"/>
        <v>0</v>
      </c>
      <c r="Y96" s="683" t="b">
        <f t="shared" si="16"/>
        <v>0</v>
      </c>
      <c r="Z96" s="686">
        <f t="shared" si="19"/>
        <v>1</v>
      </c>
      <c r="AA96" s="107">
        <f>IF(AND(B96&lt;&gt;"",J96&gt;=an_initial-3),VLOOKUP(Z96,Coef!$E$2:$F$17,2,FALSE),IF(AC96=TRUE,0,AA95))</f>
        <v>0</v>
      </c>
      <c r="AB96" s="645">
        <f>IF(B96&lt;&gt;"",VLOOKUP(Z96,Coef!$E$2:$F$17,2,FALSE),AB95)</f>
        <v>0</v>
      </c>
      <c r="AC96" s="645" t="b">
        <f t="shared" si="20"/>
        <v>0</v>
      </c>
    </row>
    <row r="97" spans="1:29" x14ac:dyDescent="0.25">
      <c r="A97" s="223"/>
      <c r="B97" s="764"/>
      <c r="C97" s="739"/>
      <c r="D97" s="692"/>
      <c r="E97" s="689"/>
      <c r="F97" s="730"/>
      <c r="G97" s="752"/>
      <c r="H97" s="724"/>
      <c r="I97" s="758"/>
      <c r="J97" s="699"/>
      <c r="K97" s="708"/>
      <c r="L97" s="733"/>
      <c r="M97" s="743"/>
      <c r="N97" s="733"/>
      <c r="O97" s="743"/>
      <c r="P97" s="704"/>
      <c r="Q97" s="715"/>
      <c r="R97" s="623" t="str">
        <f t="shared" si="11"/>
        <v/>
      </c>
      <c r="S97" s="624" t="str">
        <f t="shared" si="12"/>
        <v/>
      </c>
      <c r="T97" s="529" t="str">
        <f t="shared" si="13"/>
        <v/>
      </c>
      <c r="U97" s="226" t="str">
        <f t="shared" si="14"/>
        <v/>
      </c>
      <c r="V97" s="226" t="str">
        <f t="shared" si="17"/>
        <v/>
      </c>
      <c r="W97" s="681" t="str">
        <f t="shared" si="18"/>
        <v/>
      </c>
      <c r="X97" s="107" t="b">
        <f t="shared" si="15"/>
        <v>0</v>
      </c>
      <c r="Y97" s="683" t="b">
        <f t="shared" si="16"/>
        <v>0</v>
      </c>
      <c r="Z97" s="686">
        <f t="shared" si="19"/>
        <v>1</v>
      </c>
      <c r="AA97" s="107">
        <f>IF(AND(B97&lt;&gt;"",J97&gt;=an_initial-3),VLOOKUP(Z97,Coef!$E$2:$F$17,2,FALSE),IF(AC97=TRUE,0,AA96))</f>
        <v>0</v>
      </c>
      <c r="AB97" s="645">
        <f>IF(B97&lt;&gt;"",VLOOKUP(Z97,Coef!$E$2:$F$17,2,FALSE),AB96)</f>
        <v>0</v>
      </c>
      <c r="AC97" s="645" t="b">
        <f t="shared" si="20"/>
        <v>0</v>
      </c>
    </row>
    <row r="98" spans="1:29" x14ac:dyDescent="0.25">
      <c r="A98" s="223"/>
      <c r="B98" s="764"/>
      <c r="C98" s="739"/>
      <c r="D98" s="692"/>
      <c r="E98" s="689"/>
      <c r="F98" s="730"/>
      <c r="G98" s="752"/>
      <c r="H98" s="724"/>
      <c r="I98" s="758"/>
      <c r="J98" s="699"/>
      <c r="K98" s="708"/>
      <c r="L98" s="733"/>
      <c r="M98" s="743"/>
      <c r="N98" s="733"/>
      <c r="O98" s="743"/>
      <c r="P98" s="704"/>
      <c r="Q98" s="715"/>
      <c r="R98" s="623" t="str">
        <f t="shared" si="11"/>
        <v/>
      </c>
      <c r="S98" s="624" t="str">
        <f t="shared" si="12"/>
        <v/>
      </c>
      <c r="T98" s="529" t="str">
        <f t="shared" si="13"/>
        <v/>
      </c>
      <c r="U98" s="226" t="str">
        <f t="shared" si="14"/>
        <v/>
      </c>
      <c r="V98" s="226" t="str">
        <f t="shared" si="17"/>
        <v/>
      </c>
      <c r="W98" s="681" t="str">
        <f t="shared" si="18"/>
        <v/>
      </c>
      <c r="X98" s="107" t="b">
        <f t="shared" si="15"/>
        <v>0</v>
      </c>
      <c r="Y98" s="683" t="b">
        <f t="shared" si="16"/>
        <v>0</v>
      </c>
      <c r="Z98" s="686">
        <f t="shared" si="19"/>
        <v>1</v>
      </c>
      <c r="AA98" s="107">
        <f>IF(AND(B98&lt;&gt;"",J98&gt;=an_initial-3),VLOOKUP(Z98,Coef!$E$2:$F$17,2,FALSE),IF(AC98=TRUE,0,AA97))</f>
        <v>0</v>
      </c>
      <c r="AB98" s="645">
        <f>IF(B98&lt;&gt;"",VLOOKUP(Z98,Coef!$E$2:$F$17,2,FALSE),AB97)</f>
        <v>0</v>
      </c>
      <c r="AC98" s="645" t="b">
        <f t="shared" si="20"/>
        <v>0</v>
      </c>
    </row>
    <row r="99" spans="1:29" x14ac:dyDescent="0.25">
      <c r="A99" s="223"/>
      <c r="B99" s="764"/>
      <c r="C99" s="739"/>
      <c r="D99" s="692"/>
      <c r="E99" s="689"/>
      <c r="F99" s="730"/>
      <c r="G99" s="752"/>
      <c r="H99" s="724"/>
      <c r="I99" s="758"/>
      <c r="J99" s="699"/>
      <c r="K99" s="708"/>
      <c r="L99" s="733"/>
      <c r="M99" s="743"/>
      <c r="N99" s="733"/>
      <c r="O99" s="743"/>
      <c r="P99" s="704"/>
      <c r="Q99" s="715"/>
      <c r="R99" s="623" t="str">
        <f t="shared" si="11"/>
        <v/>
      </c>
      <c r="S99" s="624" t="str">
        <f t="shared" si="12"/>
        <v/>
      </c>
      <c r="T99" s="529" t="str">
        <f t="shared" si="13"/>
        <v/>
      </c>
      <c r="U99" s="226" t="str">
        <f t="shared" si="14"/>
        <v/>
      </c>
      <c r="V99" s="226" t="str">
        <f t="shared" si="17"/>
        <v/>
      </c>
      <c r="W99" s="681" t="str">
        <f t="shared" si="18"/>
        <v/>
      </c>
      <c r="X99" s="107" t="b">
        <f t="shared" si="15"/>
        <v>0</v>
      </c>
      <c r="Y99" s="683" t="b">
        <f t="shared" si="16"/>
        <v>0</v>
      </c>
      <c r="Z99" s="686">
        <f t="shared" si="19"/>
        <v>1</v>
      </c>
      <c r="AA99" s="107">
        <f>IF(AND(B99&lt;&gt;"",J99&gt;=an_initial-3),VLOOKUP(Z99,Coef!$E$2:$F$17,2,FALSE),IF(AC99=TRUE,0,AA98))</f>
        <v>0</v>
      </c>
      <c r="AB99" s="645">
        <f>IF(B99&lt;&gt;"",VLOOKUP(Z99,Coef!$E$2:$F$17,2,FALSE),AB98)</f>
        <v>0</v>
      </c>
      <c r="AC99" s="645" t="b">
        <f t="shared" si="20"/>
        <v>0</v>
      </c>
    </row>
    <row r="100" spans="1:29" x14ac:dyDescent="0.25">
      <c r="A100" s="223"/>
      <c r="B100" s="764"/>
      <c r="C100" s="739"/>
      <c r="D100" s="692"/>
      <c r="E100" s="689"/>
      <c r="F100" s="730"/>
      <c r="G100" s="752"/>
      <c r="H100" s="724"/>
      <c r="I100" s="758"/>
      <c r="J100" s="699"/>
      <c r="K100" s="708"/>
      <c r="L100" s="733"/>
      <c r="M100" s="743"/>
      <c r="N100" s="733"/>
      <c r="O100" s="743"/>
      <c r="P100" s="704"/>
      <c r="Q100" s="715"/>
      <c r="R100" s="623" t="str">
        <f t="shared" si="11"/>
        <v/>
      </c>
      <c r="S100" s="624" t="str">
        <f t="shared" si="12"/>
        <v/>
      </c>
      <c r="T100" s="529" t="str">
        <f t="shared" si="13"/>
        <v/>
      </c>
      <c r="U100" s="226" t="str">
        <f t="shared" si="14"/>
        <v/>
      </c>
      <c r="V100" s="226" t="str">
        <f t="shared" si="17"/>
        <v/>
      </c>
      <c r="W100" s="681" t="str">
        <f t="shared" si="18"/>
        <v/>
      </c>
      <c r="X100" s="107" t="b">
        <f t="shared" si="15"/>
        <v>0</v>
      </c>
      <c r="Y100" s="683" t="b">
        <f t="shared" si="16"/>
        <v>0</v>
      </c>
      <c r="Z100" s="686">
        <f t="shared" si="19"/>
        <v>1</v>
      </c>
      <c r="AA100" s="107">
        <f>IF(AND(B100&lt;&gt;"",J100&gt;=an_initial-3),VLOOKUP(Z100,Coef!$E$2:$F$17,2,FALSE),IF(AC100=TRUE,0,AA99))</f>
        <v>0</v>
      </c>
      <c r="AB100" s="645">
        <f>IF(B100&lt;&gt;"",VLOOKUP(Z100,Coef!$E$2:$F$17,2,FALSE),AB99)</f>
        <v>0</v>
      </c>
      <c r="AC100" s="645" t="b">
        <f t="shared" si="20"/>
        <v>0</v>
      </c>
    </row>
    <row r="101" spans="1:29" x14ac:dyDescent="0.25">
      <c r="A101" s="223"/>
      <c r="B101" s="764"/>
      <c r="C101" s="739"/>
      <c r="D101" s="692"/>
      <c r="E101" s="689"/>
      <c r="F101" s="730"/>
      <c r="G101" s="752"/>
      <c r="H101" s="724"/>
      <c r="I101" s="758"/>
      <c r="J101" s="699"/>
      <c r="K101" s="708"/>
      <c r="L101" s="733"/>
      <c r="M101" s="743"/>
      <c r="N101" s="733"/>
      <c r="O101" s="743"/>
      <c r="P101" s="704"/>
      <c r="Q101" s="715"/>
      <c r="R101" s="623" t="str">
        <f t="shared" si="11"/>
        <v/>
      </c>
      <c r="S101" s="624" t="str">
        <f t="shared" si="12"/>
        <v/>
      </c>
      <c r="T101" s="529" t="str">
        <f t="shared" si="13"/>
        <v/>
      </c>
      <c r="U101" s="226" t="str">
        <f t="shared" si="14"/>
        <v/>
      </c>
      <c r="V101" s="226" t="str">
        <f t="shared" si="17"/>
        <v/>
      </c>
      <c r="W101" s="681" t="str">
        <f t="shared" si="18"/>
        <v/>
      </c>
      <c r="X101" s="107" t="b">
        <f t="shared" si="15"/>
        <v>0</v>
      </c>
      <c r="Y101" s="683" t="b">
        <f t="shared" si="16"/>
        <v>0</v>
      </c>
      <c r="Z101" s="686">
        <f t="shared" si="19"/>
        <v>1</v>
      </c>
      <c r="AA101" s="107">
        <f>IF(AND(B101&lt;&gt;"",J101&gt;=an_initial-3),VLOOKUP(Z101,Coef!$E$2:$F$17,2,FALSE),IF(AC101=TRUE,0,AA100))</f>
        <v>0</v>
      </c>
      <c r="AB101" s="645">
        <f>IF(B101&lt;&gt;"",VLOOKUP(Z101,Coef!$E$2:$F$17,2,FALSE),AB100)</f>
        <v>0</v>
      </c>
      <c r="AC101" s="645" t="b">
        <f t="shared" si="20"/>
        <v>0</v>
      </c>
    </row>
    <row r="102" spans="1:29" x14ac:dyDescent="0.25">
      <c r="A102" s="223"/>
      <c r="B102" s="764"/>
      <c r="C102" s="739"/>
      <c r="D102" s="692"/>
      <c r="E102" s="689"/>
      <c r="F102" s="730"/>
      <c r="G102" s="752"/>
      <c r="H102" s="724"/>
      <c r="I102" s="758"/>
      <c r="J102" s="699"/>
      <c r="K102" s="708"/>
      <c r="L102" s="733"/>
      <c r="M102" s="743"/>
      <c r="N102" s="733"/>
      <c r="O102" s="743"/>
      <c r="P102" s="704"/>
      <c r="Q102" s="715"/>
      <c r="R102" s="623" t="str">
        <f t="shared" si="11"/>
        <v/>
      </c>
      <c r="S102" s="624" t="str">
        <f t="shared" si="12"/>
        <v/>
      </c>
      <c r="T102" s="529" t="str">
        <f t="shared" si="13"/>
        <v/>
      </c>
      <c r="U102" s="226" t="str">
        <f t="shared" si="14"/>
        <v/>
      </c>
      <c r="V102" s="226" t="str">
        <f t="shared" si="17"/>
        <v/>
      </c>
      <c r="W102" s="681" t="str">
        <f t="shared" si="18"/>
        <v/>
      </c>
      <c r="X102" s="107" t="b">
        <f t="shared" si="15"/>
        <v>0</v>
      </c>
      <c r="Y102" s="683" t="b">
        <f t="shared" si="16"/>
        <v>0</v>
      </c>
      <c r="Z102" s="686">
        <f t="shared" si="19"/>
        <v>1</v>
      </c>
      <c r="AA102" s="107">
        <f>IF(AND(B102&lt;&gt;"",J102&gt;=an_initial-3),VLOOKUP(Z102,Coef!$E$2:$F$17,2,FALSE),IF(AC102=TRUE,0,AA101))</f>
        <v>0</v>
      </c>
      <c r="AB102" s="645">
        <f>IF(B102&lt;&gt;"",VLOOKUP(Z102,Coef!$E$2:$F$17,2,FALSE),AB101)</f>
        <v>0</v>
      </c>
      <c r="AC102" s="645" t="b">
        <f t="shared" si="20"/>
        <v>0</v>
      </c>
    </row>
    <row r="103" spans="1:29" x14ac:dyDescent="0.25">
      <c r="A103" s="223"/>
      <c r="B103" s="764"/>
      <c r="C103" s="739"/>
      <c r="D103" s="692"/>
      <c r="E103" s="689"/>
      <c r="F103" s="730"/>
      <c r="G103" s="752"/>
      <c r="H103" s="724"/>
      <c r="I103" s="758"/>
      <c r="J103" s="699"/>
      <c r="K103" s="708"/>
      <c r="L103" s="733"/>
      <c r="M103" s="743"/>
      <c r="N103" s="733"/>
      <c r="O103" s="743"/>
      <c r="P103" s="704"/>
      <c r="Q103" s="715"/>
      <c r="R103" s="623" t="str">
        <f t="shared" si="11"/>
        <v/>
      </c>
      <c r="S103" s="624" t="str">
        <f t="shared" si="12"/>
        <v/>
      </c>
      <c r="T103" s="529" t="str">
        <f t="shared" si="13"/>
        <v/>
      </c>
      <c r="U103" s="226" t="str">
        <f t="shared" si="14"/>
        <v/>
      </c>
      <c r="V103" s="226" t="str">
        <f t="shared" si="17"/>
        <v/>
      </c>
      <c r="W103" s="681" t="str">
        <f t="shared" si="18"/>
        <v/>
      </c>
      <c r="X103" s="107" t="b">
        <f t="shared" si="15"/>
        <v>0</v>
      </c>
      <c r="Y103" s="683" t="b">
        <f t="shared" si="16"/>
        <v>0</v>
      </c>
      <c r="Z103" s="686">
        <f t="shared" si="19"/>
        <v>1</v>
      </c>
      <c r="AA103" s="107">
        <f>IF(AND(B103&lt;&gt;"",J103&gt;=an_initial-3),VLOOKUP(Z103,Coef!$E$2:$F$17,2,FALSE),IF(AC103=TRUE,0,AA102))</f>
        <v>0</v>
      </c>
      <c r="AB103" s="645">
        <f>IF(B103&lt;&gt;"",VLOOKUP(Z103,Coef!$E$2:$F$17,2,FALSE),AB102)</f>
        <v>0</v>
      </c>
      <c r="AC103" s="645" t="b">
        <f t="shared" si="20"/>
        <v>0</v>
      </c>
    </row>
    <row r="104" spans="1:29" x14ac:dyDescent="0.25">
      <c r="A104" s="223"/>
      <c r="B104" s="764"/>
      <c r="C104" s="739"/>
      <c r="D104" s="692"/>
      <c r="E104" s="689"/>
      <c r="F104" s="730"/>
      <c r="G104" s="752"/>
      <c r="H104" s="724"/>
      <c r="I104" s="758"/>
      <c r="J104" s="699"/>
      <c r="K104" s="708"/>
      <c r="L104" s="733"/>
      <c r="M104" s="743"/>
      <c r="N104" s="733"/>
      <c r="O104" s="743"/>
      <c r="P104" s="704"/>
      <c r="Q104" s="715"/>
      <c r="R104" s="623" t="str">
        <f t="shared" si="11"/>
        <v/>
      </c>
      <c r="S104" s="624" t="str">
        <f t="shared" si="12"/>
        <v/>
      </c>
      <c r="T104" s="529" t="str">
        <f t="shared" si="13"/>
        <v/>
      </c>
      <c r="U104" s="226" t="str">
        <f t="shared" si="14"/>
        <v/>
      </c>
      <c r="V104" s="226" t="str">
        <f t="shared" si="17"/>
        <v/>
      </c>
      <c r="W104" s="681" t="str">
        <f t="shared" si="18"/>
        <v/>
      </c>
      <c r="X104" s="107" t="b">
        <f t="shared" si="15"/>
        <v>0</v>
      </c>
      <c r="Y104" s="683" t="b">
        <f t="shared" si="16"/>
        <v>0</v>
      </c>
      <c r="Z104" s="686">
        <f t="shared" si="19"/>
        <v>1</v>
      </c>
      <c r="AA104" s="107">
        <f>IF(AND(B104&lt;&gt;"",J104&gt;=an_initial-3),VLOOKUP(Z104,Coef!$E$2:$F$17,2,FALSE),IF(AC104=TRUE,0,AA103))</f>
        <v>0</v>
      </c>
      <c r="AB104" s="645">
        <f>IF(B104&lt;&gt;"",VLOOKUP(Z104,Coef!$E$2:$F$17,2,FALSE),AB103)</f>
        <v>0</v>
      </c>
      <c r="AC104" s="645" t="b">
        <f t="shared" si="20"/>
        <v>0</v>
      </c>
    </row>
    <row r="105" spans="1:29" x14ac:dyDescent="0.25">
      <c r="A105" s="223"/>
      <c r="B105" s="764"/>
      <c r="C105" s="739"/>
      <c r="D105" s="692"/>
      <c r="E105" s="689"/>
      <c r="F105" s="730"/>
      <c r="G105" s="752"/>
      <c r="H105" s="724"/>
      <c r="I105" s="758"/>
      <c r="J105" s="699"/>
      <c r="K105" s="708"/>
      <c r="L105" s="733"/>
      <c r="M105" s="743"/>
      <c r="N105" s="733"/>
      <c r="O105" s="743"/>
      <c r="P105" s="704"/>
      <c r="Q105" s="715"/>
      <c r="R105" s="623" t="str">
        <f t="shared" si="11"/>
        <v/>
      </c>
      <c r="S105" s="624" t="str">
        <f t="shared" si="12"/>
        <v/>
      </c>
      <c r="T105" s="529" t="str">
        <f t="shared" si="13"/>
        <v/>
      </c>
      <c r="U105" s="226" t="str">
        <f t="shared" si="14"/>
        <v/>
      </c>
      <c r="V105" s="226" t="str">
        <f t="shared" si="17"/>
        <v/>
      </c>
      <c r="W105" s="681" t="str">
        <f t="shared" si="18"/>
        <v/>
      </c>
      <c r="X105" s="107" t="b">
        <f t="shared" si="15"/>
        <v>0</v>
      </c>
      <c r="Y105" s="683" t="b">
        <f t="shared" si="16"/>
        <v>0</v>
      </c>
      <c r="Z105" s="686">
        <f t="shared" si="19"/>
        <v>1</v>
      </c>
      <c r="AA105" s="107">
        <f>IF(AND(B105&lt;&gt;"",J105&gt;=an_initial-3),VLOOKUP(Z105,Coef!$E$2:$F$17,2,FALSE),IF(AC105=TRUE,0,AA104))</f>
        <v>0</v>
      </c>
      <c r="AB105" s="645">
        <f>IF(B105&lt;&gt;"",VLOOKUP(Z105,Coef!$E$2:$F$17,2,FALSE),AB104)</f>
        <v>0</v>
      </c>
      <c r="AC105" s="645" t="b">
        <f t="shared" si="20"/>
        <v>0</v>
      </c>
    </row>
    <row r="106" spans="1:29" x14ac:dyDescent="0.25">
      <c r="A106" s="223"/>
      <c r="B106" s="764"/>
      <c r="C106" s="739"/>
      <c r="D106" s="692"/>
      <c r="E106" s="689"/>
      <c r="F106" s="730"/>
      <c r="G106" s="752"/>
      <c r="H106" s="724"/>
      <c r="I106" s="758"/>
      <c r="J106" s="699"/>
      <c r="K106" s="708"/>
      <c r="L106" s="733"/>
      <c r="M106" s="743"/>
      <c r="N106" s="733"/>
      <c r="O106" s="743"/>
      <c r="P106" s="704"/>
      <c r="Q106" s="715"/>
      <c r="R106" s="623" t="str">
        <f t="shared" si="11"/>
        <v/>
      </c>
      <c r="S106" s="624" t="str">
        <f t="shared" si="12"/>
        <v/>
      </c>
      <c r="T106" s="529" t="str">
        <f t="shared" si="13"/>
        <v/>
      </c>
      <c r="U106" s="226" t="str">
        <f t="shared" si="14"/>
        <v/>
      </c>
      <c r="V106" s="226" t="str">
        <f t="shared" si="17"/>
        <v/>
      </c>
      <c r="W106" s="681" t="str">
        <f t="shared" si="18"/>
        <v/>
      </c>
      <c r="X106" s="107" t="b">
        <f t="shared" si="15"/>
        <v>0</v>
      </c>
      <c r="Y106" s="683" t="b">
        <f t="shared" si="16"/>
        <v>0</v>
      </c>
      <c r="Z106" s="686">
        <f t="shared" si="19"/>
        <v>1</v>
      </c>
      <c r="AA106" s="107">
        <f>IF(AND(B106&lt;&gt;"",J106&gt;=an_initial-3),VLOOKUP(Z106,Coef!$E$2:$F$17,2,FALSE),IF(AC106=TRUE,0,AA105))</f>
        <v>0</v>
      </c>
      <c r="AB106" s="645">
        <f>IF(B106&lt;&gt;"",VLOOKUP(Z106,Coef!$E$2:$F$17,2,FALSE),AB105)</f>
        <v>0</v>
      </c>
      <c r="AC106" s="645" t="b">
        <f t="shared" si="20"/>
        <v>0</v>
      </c>
    </row>
    <row r="107" spans="1:29" x14ac:dyDescent="0.25">
      <c r="A107" s="223"/>
      <c r="B107" s="764"/>
      <c r="C107" s="739"/>
      <c r="D107" s="692"/>
      <c r="E107" s="689"/>
      <c r="F107" s="730"/>
      <c r="G107" s="752"/>
      <c r="H107" s="724"/>
      <c r="I107" s="758"/>
      <c r="J107" s="699"/>
      <c r="K107" s="708"/>
      <c r="L107" s="733"/>
      <c r="M107" s="743"/>
      <c r="N107" s="733"/>
      <c r="O107" s="743"/>
      <c r="P107" s="704"/>
      <c r="Q107" s="715"/>
      <c r="R107" s="623" t="str">
        <f t="shared" si="11"/>
        <v/>
      </c>
      <c r="S107" s="624" t="str">
        <f t="shared" si="12"/>
        <v/>
      </c>
      <c r="T107" s="529" t="str">
        <f t="shared" si="13"/>
        <v/>
      </c>
      <c r="U107" s="226" t="str">
        <f t="shared" si="14"/>
        <v/>
      </c>
      <c r="V107" s="226" t="str">
        <f t="shared" si="17"/>
        <v/>
      </c>
      <c r="W107" s="681" t="str">
        <f t="shared" si="18"/>
        <v/>
      </c>
      <c r="X107" s="107" t="b">
        <f t="shared" si="15"/>
        <v>0</v>
      </c>
      <c r="Y107" s="683" t="b">
        <f t="shared" si="16"/>
        <v>0</v>
      </c>
      <c r="Z107" s="686">
        <f t="shared" si="19"/>
        <v>1</v>
      </c>
      <c r="AA107" s="107">
        <f>IF(AND(B107&lt;&gt;"",J107&gt;=an_initial-3),VLOOKUP(Z107,Coef!$E$2:$F$17,2,FALSE),IF(AC107=TRUE,0,AA106))</f>
        <v>0</v>
      </c>
      <c r="AB107" s="645">
        <f>IF(B107&lt;&gt;"",VLOOKUP(Z107,Coef!$E$2:$F$17,2,FALSE),AB106)</f>
        <v>0</v>
      </c>
      <c r="AC107" s="645" t="b">
        <f t="shared" si="20"/>
        <v>0</v>
      </c>
    </row>
    <row r="108" spans="1:29" x14ac:dyDescent="0.25">
      <c r="A108" s="223"/>
      <c r="B108" s="764"/>
      <c r="C108" s="739"/>
      <c r="D108" s="692"/>
      <c r="E108" s="689"/>
      <c r="F108" s="730"/>
      <c r="G108" s="752"/>
      <c r="H108" s="724"/>
      <c r="I108" s="758"/>
      <c r="J108" s="699"/>
      <c r="K108" s="708"/>
      <c r="L108" s="733"/>
      <c r="M108" s="743"/>
      <c r="N108" s="733"/>
      <c r="O108" s="743"/>
      <c r="P108" s="704"/>
      <c r="Q108" s="715"/>
      <c r="R108" s="623" t="str">
        <f t="shared" si="11"/>
        <v/>
      </c>
      <c r="S108" s="624" t="str">
        <f t="shared" si="12"/>
        <v/>
      </c>
      <c r="T108" s="529" t="str">
        <f t="shared" si="13"/>
        <v/>
      </c>
      <c r="U108" s="226" t="str">
        <f t="shared" si="14"/>
        <v/>
      </c>
      <c r="V108" s="226" t="str">
        <f t="shared" si="17"/>
        <v/>
      </c>
      <c r="W108" s="681" t="str">
        <f t="shared" si="18"/>
        <v/>
      </c>
      <c r="X108" s="107" t="b">
        <f t="shared" si="15"/>
        <v>0</v>
      </c>
      <c r="Y108" s="683" t="b">
        <f t="shared" si="16"/>
        <v>0</v>
      </c>
      <c r="Z108" s="686">
        <f t="shared" si="19"/>
        <v>1</v>
      </c>
      <c r="AA108" s="107">
        <f>IF(AND(B108&lt;&gt;"",J108&gt;=an_initial-3),VLOOKUP(Z108,Coef!$E$2:$F$17,2,FALSE),IF(AC108=TRUE,0,AA107))</f>
        <v>0</v>
      </c>
      <c r="AB108" s="645">
        <f>IF(B108&lt;&gt;"",VLOOKUP(Z108,Coef!$E$2:$F$17,2,FALSE),AB107)</f>
        <v>0</v>
      </c>
      <c r="AC108" s="645" t="b">
        <f t="shared" si="20"/>
        <v>0</v>
      </c>
    </row>
    <row r="109" spans="1:29" x14ac:dyDescent="0.25">
      <c r="A109" s="223"/>
      <c r="B109" s="764"/>
      <c r="C109" s="739"/>
      <c r="D109" s="692"/>
      <c r="E109" s="689"/>
      <c r="F109" s="730"/>
      <c r="G109" s="752"/>
      <c r="H109" s="724"/>
      <c r="I109" s="758"/>
      <c r="J109" s="699"/>
      <c r="K109" s="708"/>
      <c r="L109" s="733"/>
      <c r="M109" s="743"/>
      <c r="N109" s="733"/>
      <c r="O109" s="743"/>
      <c r="P109" s="704"/>
      <c r="Q109" s="715"/>
      <c r="R109" s="623" t="str">
        <f t="shared" si="11"/>
        <v/>
      </c>
      <c r="S109" s="624" t="str">
        <f t="shared" si="12"/>
        <v/>
      </c>
      <c r="T109" s="529" t="str">
        <f t="shared" si="13"/>
        <v/>
      </c>
      <c r="U109" s="226" t="str">
        <f t="shared" si="14"/>
        <v/>
      </c>
      <c r="V109" s="226" t="str">
        <f t="shared" si="17"/>
        <v/>
      </c>
      <c r="W109" s="681" t="str">
        <f t="shared" si="18"/>
        <v/>
      </c>
      <c r="X109" s="107" t="b">
        <f t="shared" si="15"/>
        <v>0</v>
      </c>
      <c r="Y109" s="683" t="b">
        <f t="shared" si="16"/>
        <v>0</v>
      </c>
      <c r="Z109" s="686">
        <f t="shared" si="19"/>
        <v>1</v>
      </c>
      <c r="AA109" s="107">
        <f>IF(AND(B109&lt;&gt;"",J109&gt;=an_initial-3),VLOOKUP(Z109,Coef!$E$2:$F$17,2,FALSE),IF(AC109=TRUE,0,AA108))</f>
        <v>0</v>
      </c>
      <c r="AB109" s="645">
        <f>IF(B109&lt;&gt;"",VLOOKUP(Z109,Coef!$E$2:$F$17,2,FALSE),AB108)</f>
        <v>0</v>
      </c>
      <c r="AC109" s="645" t="b">
        <f t="shared" si="20"/>
        <v>0</v>
      </c>
    </row>
    <row r="110" spans="1:29" x14ac:dyDescent="0.25">
      <c r="A110" s="223"/>
      <c r="B110" s="764"/>
      <c r="C110" s="739"/>
      <c r="D110" s="692"/>
      <c r="E110" s="689"/>
      <c r="F110" s="730"/>
      <c r="G110" s="752"/>
      <c r="H110" s="724"/>
      <c r="I110" s="758"/>
      <c r="J110" s="699"/>
      <c r="K110" s="708"/>
      <c r="L110" s="733"/>
      <c r="M110" s="743"/>
      <c r="N110" s="733"/>
      <c r="O110" s="743"/>
      <c r="P110" s="704"/>
      <c r="Q110" s="715"/>
      <c r="R110" s="623" t="str">
        <f t="shared" si="11"/>
        <v/>
      </c>
      <c r="S110" s="624" t="str">
        <f t="shared" si="12"/>
        <v/>
      </c>
      <c r="T110" s="529" t="str">
        <f t="shared" si="13"/>
        <v/>
      </c>
      <c r="U110" s="226" t="str">
        <f t="shared" si="14"/>
        <v/>
      </c>
      <c r="V110" s="226" t="str">
        <f t="shared" si="17"/>
        <v/>
      </c>
      <c r="W110" s="681" t="str">
        <f t="shared" si="18"/>
        <v/>
      </c>
      <c r="X110" s="107" t="b">
        <f t="shared" si="15"/>
        <v>0</v>
      </c>
      <c r="Y110" s="683" t="b">
        <f t="shared" si="16"/>
        <v>0</v>
      </c>
      <c r="Z110" s="686">
        <f t="shared" si="19"/>
        <v>1</v>
      </c>
      <c r="AA110" s="107">
        <f>IF(AND(B110&lt;&gt;"",J110&gt;=an_initial-3),VLOOKUP(Z110,Coef!$E$2:$F$17,2,FALSE),IF(AC110=TRUE,0,AA109))</f>
        <v>0</v>
      </c>
      <c r="AB110" s="645">
        <f>IF(B110&lt;&gt;"",VLOOKUP(Z110,Coef!$E$2:$F$17,2,FALSE),AB109)</f>
        <v>0</v>
      </c>
      <c r="AC110" s="645" t="b">
        <f t="shared" si="20"/>
        <v>0</v>
      </c>
    </row>
    <row r="111" spans="1:29" x14ac:dyDescent="0.25">
      <c r="A111" s="223"/>
      <c r="B111" s="764"/>
      <c r="C111" s="739"/>
      <c r="D111" s="692"/>
      <c r="E111" s="689"/>
      <c r="F111" s="730"/>
      <c r="G111" s="752"/>
      <c r="H111" s="724"/>
      <c r="I111" s="758"/>
      <c r="J111" s="699"/>
      <c r="K111" s="708"/>
      <c r="L111" s="733"/>
      <c r="M111" s="743"/>
      <c r="N111" s="733"/>
      <c r="O111" s="743"/>
      <c r="P111" s="704"/>
      <c r="Q111" s="715"/>
      <c r="R111" s="623" t="str">
        <f t="shared" si="11"/>
        <v/>
      </c>
      <c r="S111" s="624" t="str">
        <f t="shared" si="12"/>
        <v/>
      </c>
      <c r="T111" s="529" t="str">
        <f t="shared" si="13"/>
        <v/>
      </c>
      <c r="U111" s="226" t="str">
        <f t="shared" si="14"/>
        <v/>
      </c>
      <c r="V111" s="226" t="str">
        <f t="shared" si="17"/>
        <v/>
      </c>
      <c r="W111" s="681" t="str">
        <f t="shared" si="18"/>
        <v/>
      </c>
      <c r="X111" s="107" t="b">
        <f t="shared" si="15"/>
        <v>0</v>
      </c>
      <c r="Y111" s="683" t="b">
        <f t="shared" si="16"/>
        <v>0</v>
      </c>
      <c r="Z111" s="686">
        <f t="shared" si="19"/>
        <v>1</v>
      </c>
      <c r="AA111" s="107">
        <f>IF(AND(B111&lt;&gt;"",J111&gt;=an_initial-3),VLOOKUP(Z111,Coef!$E$2:$F$17,2,FALSE),IF(AC111=TRUE,0,AA110))</f>
        <v>0</v>
      </c>
      <c r="AB111" s="645">
        <f>IF(B111&lt;&gt;"",VLOOKUP(Z111,Coef!$E$2:$F$17,2,FALSE),AB110)</f>
        <v>0</v>
      </c>
      <c r="AC111" s="645" t="b">
        <f t="shared" si="20"/>
        <v>0</v>
      </c>
    </row>
    <row r="112" spans="1:29" x14ac:dyDescent="0.25">
      <c r="A112" s="223"/>
      <c r="B112" s="764"/>
      <c r="C112" s="739"/>
      <c r="D112" s="692"/>
      <c r="E112" s="689"/>
      <c r="F112" s="730"/>
      <c r="G112" s="752"/>
      <c r="H112" s="724"/>
      <c r="I112" s="758"/>
      <c r="J112" s="699"/>
      <c r="K112" s="708"/>
      <c r="L112" s="733"/>
      <c r="M112" s="743"/>
      <c r="N112" s="733"/>
      <c r="O112" s="743"/>
      <c r="P112" s="704"/>
      <c r="Q112" s="715"/>
      <c r="R112" s="623" t="str">
        <f t="shared" si="11"/>
        <v/>
      </c>
      <c r="S112" s="624" t="str">
        <f t="shared" si="12"/>
        <v/>
      </c>
      <c r="T112" s="529" t="str">
        <f t="shared" si="13"/>
        <v/>
      </c>
      <c r="U112" s="226" t="str">
        <f t="shared" si="14"/>
        <v/>
      </c>
      <c r="V112" s="226" t="str">
        <f t="shared" si="17"/>
        <v/>
      </c>
      <c r="W112" s="681" t="str">
        <f t="shared" si="18"/>
        <v/>
      </c>
      <c r="X112" s="107" t="b">
        <f t="shared" si="15"/>
        <v>0</v>
      </c>
      <c r="Y112" s="683" t="b">
        <f t="shared" si="16"/>
        <v>0</v>
      </c>
      <c r="Z112" s="686">
        <f t="shared" si="19"/>
        <v>1</v>
      </c>
      <c r="AA112" s="107">
        <f>IF(AND(B112&lt;&gt;"",J112&gt;=an_initial-3),VLOOKUP(Z112,Coef!$E$2:$F$17,2,FALSE),IF(AC112=TRUE,0,AA111))</f>
        <v>0</v>
      </c>
      <c r="AB112" s="645">
        <f>IF(B112&lt;&gt;"",VLOOKUP(Z112,Coef!$E$2:$F$17,2,FALSE),AB111)</f>
        <v>0</v>
      </c>
      <c r="AC112" s="645" t="b">
        <f t="shared" si="20"/>
        <v>0</v>
      </c>
    </row>
    <row r="113" spans="1:29" x14ac:dyDescent="0.25">
      <c r="A113" s="223"/>
      <c r="B113" s="764"/>
      <c r="C113" s="739"/>
      <c r="D113" s="692"/>
      <c r="E113" s="689"/>
      <c r="F113" s="730"/>
      <c r="G113" s="752"/>
      <c r="H113" s="724"/>
      <c r="I113" s="758"/>
      <c r="J113" s="699"/>
      <c r="K113" s="708"/>
      <c r="L113" s="733"/>
      <c r="M113" s="743"/>
      <c r="N113" s="733"/>
      <c r="O113" s="743"/>
      <c r="P113" s="704"/>
      <c r="Q113" s="715"/>
      <c r="R113" s="623" t="str">
        <f t="shared" si="11"/>
        <v/>
      </c>
      <c r="S113" s="624" t="str">
        <f t="shared" si="12"/>
        <v/>
      </c>
      <c r="T113" s="529" t="str">
        <f t="shared" si="13"/>
        <v/>
      </c>
      <c r="U113" s="226" t="str">
        <f t="shared" si="14"/>
        <v/>
      </c>
      <c r="V113" s="226" t="str">
        <f t="shared" si="17"/>
        <v/>
      </c>
      <c r="W113" s="681" t="str">
        <f t="shared" si="18"/>
        <v/>
      </c>
      <c r="X113" s="107" t="b">
        <f t="shared" si="15"/>
        <v>0</v>
      </c>
      <c r="Y113" s="683" t="b">
        <f t="shared" si="16"/>
        <v>0</v>
      </c>
      <c r="Z113" s="686">
        <f t="shared" si="19"/>
        <v>1</v>
      </c>
      <c r="AA113" s="107">
        <f>IF(AND(B113&lt;&gt;"",J113&gt;=an_initial-3),VLOOKUP(Z113,Coef!$E$2:$F$17,2,FALSE),IF(AC113=TRUE,0,AA112))</f>
        <v>0</v>
      </c>
      <c r="AB113" s="645">
        <f>IF(B113&lt;&gt;"",VLOOKUP(Z113,Coef!$E$2:$F$17,2,FALSE),AB112)</f>
        <v>0</v>
      </c>
      <c r="AC113" s="645" t="b">
        <f t="shared" si="20"/>
        <v>0</v>
      </c>
    </row>
    <row r="114" spans="1:29" x14ac:dyDescent="0.25">
      <c r="A114" s="223"/>
      <c r="B114" s="764"/>
      <c r="C114" s="739"/>
      <c r="D114" s="692"/>
      <c r="E114" s="689"/>
      <c r="F114" s="730"/>
      <c r="G114" s="752"/>
      <c r="H114" s="724"/>
      <c r="I114" s="758"/>
      <c r="J114" s="699"/>
      <c r="K114" s="708"/>
      <c r="L114" s="733"/>
      <c r="M114" s="743"/>
      <c r="N114" s="733"/>
      <c r="O114" s="743"/>
      <c r="P114" s="704"/>
      <c r="Q114" s="715"/>
      <c r="R114" s="623" t="str">
        <f t="shared" si="11"/>
        <v/>
      </c>
      <c r="S114" s="624" t="str">
        <f t="shared" si="12"/>
        <v/>
      </c>
      <c r="T114" s="529" t="str">
        <f t="shared" si="13"/>
        <v/>
      </c>
      <c r="U114" s="226" t="str">
        <f t="shared" si="14"/>
        <v/>
      </c>
      <c r="V114" s="226" t="str">
        <f t="shared" si="17"/>
        <v/>
      </c>
      <c r="W114" s="681" t="str">
        <f t="shared" si="18"/>
        <v/>
      </c>
      <c r="X114" s="107" t="b">
        <f t="shared" si="15"/>
        <v>0</v>
      </c>
      <c r="Y114" s="683" t="b">
        <f t="shared" si="16"/>
        <v>0</v>
      </c>
      <c r="Z114" s="686">
        <f t="shared" si="19"/>
        <v>1</v>
      </c>
      <c r="AA114" s="107">
        <f>IF(AND(B114&lt;&gt;"",J114&gt;=an_initial-3),VLOOKUP(Z114,Coef!$E$2:$F$17,2,FALSE),IF(AC114=TRUE,0,AA113))</f>
        <v>0</v>
      </c>
      <c r="AB114" s="645">
        <f>IF(B114&lt;&gt;"",VLOOKUP(Z114,Coef!$E$2:$F$17,2,FALSE),AB113)</f>
        <v>0</v>
      </c>
      <c r="AC114" s="645" t="b">
        <f t="shared" si="20"/>
        <v>0</v>
      </c>
    </row>
    <row r="115" spans="1:29" x14ac:dyDescent="0.25">
      <c r="A115" s="223"/>
      <c r="B115" s="764"/>
      <c r="C115" s="739"/>
      <c r="D115" s="692"/>
      <c r="E115" s="689"/>
      <c r="F115" s="730"/>
      <c r="G115" s="752"/>
      <c r="H115" s="724"/>
      <c r="I115" s="758"/>
      <c r="J115" s="699"/>
      <c r="K115" s="708"/>
      <c r="L115" s="733"/>
      <c r="M115" s="743"/>
      <c r="N115" s="733"/>
      <c r="O115" s="743"/>
      <c r="P115" s="704"/>
      <c r="Q115" s="715"/>
      <c r="R115" s="623" t="str">
        <f t="shared" si="11"/>
        <v/>
      </c>
      <c r="S115" s="624" t="str">
        <f t="shared" si="12"/>
        <v/>
      </c>
      <c r="T115" s="529" t="str">
        <f t="shared" si="13"/>
        <v/>
      </c>
      <c r="U115" s="226" t="str">
        <f t="shared" si="14"/>
        <v/>
      </c>
      <c r="V115" s="226" t="str">
        <f t="shared" si="17"/>
        <v/>
      </c>
      <c r="W115" s="681" t="str">
        <f t="shared" si="18"/>
        <v/>
      </c>
      <c r="X115" s="107" t="b">
        <f t="shared" si="15"/>
        <v>0</v>
      </c>
      <c r="Y115" s="683" t="b">
        <f t="shared" si="16"/>
        <v>0</v>
      </c>
      <c r="Z115" s="686">
        <f t="shared" si="19"/>
        <v>1</v>
      </c>
      <c r="AA115" s="107">
        <f>IF(AND(B115&lt;&gt;"",J115&gt;=an_initial-3),VLOOKUP(Z115,Coef!$E$2:$F$17,2,FALSE),IF(AC115=TRUE,0,AA114))</f>
        <v>0</v>
      </c>
      <c r="AB115" s="645">
        <f>IF(B115&lt;&gt;"",VLOOKUP(Z115,Coef!$E$2:$F$17,2,FALSE),AB114)</f>
        <v>0</v>
      </c>
      <c r="AC115" s="645" t="b">
        <f t="shared" si="20"/>
        <v>0</v>
      </c>
    </row>
    <row r="116" spans="1:29" x14ac:dyDescent="0.25">
      <c r="A116" s="223"/>
      <c r="B116" s="764"/>
      <c r="C116" s="739"/>
      <c r="D116" s="692"/>
      <c r="E116" s="689"/>
      <c r="F116" s="730"/>
      <c r="G116" s="752"/>
      <c r="H116" s="724"/>
      <c r="I116" s="758"/>
      <c r="J116" s="699"/>
      <c r="K116" s="708"/>
      <c r="L116" s="733"/>
      <c r="M116" s="743"/>
      <c r="N116" s="733"/>
      <c r="O116" s="743"/>
      <c r="P116" s="704"/>
      <c r="Q116" s="715"/>
      <c r="R116" s="623" t="str">
        <f t="shared" si="11"/>
        <v/>
      </c>
      <c r="S116" s="624" t="str">
        <f t="shared" si="12"/>
        <v/>
      </c>
      <c r="T116" s="529" t="str">
        <f t="shared" si="13"/>
        <v/>
      </c>
      <c r="U116" s="226" t="str">
        <f t="shared" si="14"/>
        <v/>
      </c>
      <c r="V116" s="226" t="str">
        <f t="shared" si="17"/>
        <v/>
      </c>
      <c r="W116" s="681" t="str">
        <f t="shared" si="18"/>
        <v/>
      </c>
      <c r="X116" s="107" t="b">
        <f t="shared" si="15"/>
        <v>0</v>
      </c>
      <c r="Y116" s="683" t="b">
        <f t="shared" si="16"/>
        <v>0</v>
      </c>
      <c r="Z116" s="686">
        <f t="shared" si="19"/>
        <v>1</v>
      </c>
      <c r="AA116" s="107">
        <f>IF(AND(B116&lt;&gt;"",J116&gt;=an_initial-3),VLOOKUP(Z116,Coef!$E$2:$F$17,2,FALSE),IF(AC116=TRUE,0,AA115))</f>
        <v>0</v>
      </c>
      <c r="AB116" s="645">
        <f>IF(B116&lt;&gt;"",VLOOKUP(Z116,Coef!$E$2:$F$17,2,FALSE),AB115)</f>
        <v>0</v>
      </c>
      <c r="AC116" s="645" t="b">
        <f t="shared" si="20"/>
        <v>0</v>
      </c>
    </row>
    <row r="117" spans="1:29" x14ac:dyDescent="0.25">
      <c r="A117" s="223"/>
      <c r="B117" s="764"/>
      <c r="C117" s="739"/>
      <c r="D117" s="692"/>
      <c r="E117" s="689"/>
      <c r="F117" s="730"/>
      <c r="G117" s="752"/>
      <c r="H117" s="724"/>
      <c r="I117" s="758"/>
      <c r="J117" s="699"/>
      <c r="K117" s="708"/>
      <c r="L117" s="733"/>
      <c r="M117" s="743"/>
      <c r="N117" s="733"/>
      <c r="O117" s="743"/>
      <c r="P117" s="704"/>
      <c r="Q117" s="715"/>
      <c r="R117" s="623" t="str">
        <f t="shared" si="11"/>
        <v/>
      </c>
      <c r="S117" s="624" t="str">
        <f t="shared" si="12"/>
        <v/>
      </c>
      <c r="T117" s="529" t="str">
        <f t="shared" si="13"/>
        <v/>
      </c>
      <c r="U117" s="226" t="str">
        <f t="shared" si="14"/>
        <v/>
      </c>
      <c r="V117" s="226" t="str">
        <f t="shared" si="17"/>
        <v/>
      </c>
      <c r="W117" s="681" t="str">
        <f t="shared" si="18"/>
        <v/>
      </c>
      <c r="X117" s="107" t="b">
        <f t="shared" si="15"/>
        <v>0</v>
      </c>
      <c r="Y117" s="683" t="b">
        <f t="shared" si="16"/>
        <v>0</v>
      </c>
      <c r="Z117" s="686">
        <f t="shared" si="19"/>
        <v>1</v>
      </c>
      <c r="AA117" s="107">
        <f>IF(AND(B117&lt;&gt;"",J117&gt;=an_initial-3),VLOOKUP(Z117,Coef!$E$2:$F$17,2,FALSE),IF(AC117=TRUE,0,AA116))</f>
        <v>0</v>
      </c>
      <c r="AB117" s="645">
        <f>IF(B117&lt;&gt;"",VLOOKUP(Z117,Coef!$E$2:$F$17,2,FALSE),AB116)</f>
        <v>0</v>
      </c>
      <c r="AC117" s="645" t="b">
        <f t="shared" si="20"/>
        <v>0</v>
      </c>
    </row>
    <row r="118" spans="1:29" x14ac:dyDescent="0.25">
      <c r="A118" s="223"/>
      <c r="B118" s="764"/>
      <c r="C118" s="739"/>
      <c r="D118" s="692"/>
      <c r="E118" s="689"/>
      <c r="F118" s="730"/>
      <c r="G118" s="752"/>
      <c r="H118" s="724"/>
      <c r="I118" s="758"/>
      <c r="J118" s="699"/>
      <c r="K118" s="708"/>
      <c r="L118" s="733"/>
      <c r="M118" s="743"/>
      <c r="N118" s="733"/>
      <c r="O118" s="743"/>
      <c r="P118" s="704"/>
      <c r="Q118" s="715"/>
      <c r="R118" s="623" t="str">
        <f t="shared" si="11"/>
        <v/>
      </c>
      <c r="S118" s="624" t="str">
        <f t="shared" si="12"/>
        <v/>
      </c>
      <c r="T118" s="529" t="str">
        <f t="shared" si="13"/>
        <v/>
      </c>
      <c r="U118" s="226" t="str">
        <f t="shared" si="14"/>
        <v/>
      </c>
      <c r="V118" s="226" t="str">
        <f t="shared" si="17"/>
        <v/>
      </c>
      <c r="W118" s="681" t="str">
        <f t="shared" si="18"/>
        <v/>
      </c>
      <c r="X118" s="107" t="b">
        <f t="shared" si="15"/>
        <v>0</v>
      </c>
      <c r="Y118" s="683" t="b">
        <f t="shared" si="16"/>
        <v>0</v>
      </c>
      <c r="Z118" s="686">
        <f t="shared" si="19"/>
        <v>1</v>
      </c>
      <c r="AA118" s="107">
        <f>IF(AND(B118&lt;&gt;"",J118&gt;=an_initial-3),VLOOKUP(Z118,Coef!$E$2:$F$17,2,FALSE),IF(AC118=TRUE,0,AA117))</f>
        <v>0</v>
      </c>
      <c r="AB118" s="645">
        <f>IF(B118&lt;&gt;"",VLOOKUP(Z118,Coef!$E$2:$F$17,2,FALSE),AB117)</f>
        <v>0</v>
      </c>
      <c r="AC118" s="645" t="b">
        <f t="shared" si="20"/>
        <v>0</v>
      </c>
    </row>
    <row r="119" spans="1:29" x14ac:dyDescent="0.25">
      <c r="A119" s="223"/>
      <c r="B119" s="764"/>
      <c r="C119" s="739"/>
      <c r="D119" s="692"/>
      <c r="E119" s="689"/>
      <c r="F119" s="730"/>
      <c r="G119" s="752"/>
      <c r="H119" s="724"/>
      <c r="I119" s="758"/>
      <c r="J119" s="699"/>
      <c r="K119" s="708"/>
      <c r="L119" s="733"/>
      <c r="M119" s="743"/>
      <c r="N119" s="733"/>
      <c r="O119" s="743"/>
      <c r="P119" s="704"/>
      <c r="Q119" s="715"/>
      <c r="R119" s="623" t="str">
        <f t="shared" si="11"/>
        <v/>
      </c>
      <c r="S119" s="624" t="str">
        <f t="shared" si="12"/>
        <v/>
      </c>
      <c r="T119" s="529" t="str">
        <f t="shared" si="13"/>
        <v/>
      </c>
      <c r="U119" s="226" t="str">
        <f t="shared" si="14"/>
        <v/>
      </c>
      <c r="V119" s="226" t="str">
        <f t="shared" si="17"/>
        <v/>
      </c>
      <c r="W119" s="681" t="str">
        <f t="shared" si="18"/>
        <v/>
      </c>
      <c r="X119" s="107" t="b">
        <f t="shared" si="15"/>
        <v>0</v>
      </c>
      <c r="Y119" s="683" t="b">
        <f t="shared" si="16"/>
        <v>0</v>
      </c>
      <c r="Z119" s="686">
        <f t="shared" si="19"/>
        <v>1</v>
      </c>
      <c r="AA119" s="107">
        <f>IF(AND(B119&lt;&gt;"",J119&gt;=an_initial-3),VLOOKUP(Z119,Coef!$E$2:$F$17,2,FALSE),IF(AC119=TRUE,0,AA118))</f>
        <v>0</v>
      </c>
      <c r="AB119" s="645">
        <f>IF(B119&lt;&gt;"",VLOOKUP(Z119,Coef!$E$2:$F$17,2,FALSE),AB118)</f>
        <v>0</v>
      </c>
      <c r="AC119" s="645" t="b">
        <f t="shared" si="20"/>
        <v>0</v>
      </c>
    </row>
    <row r="120" spans="1:29" x14ac:dyDescent="0.25">
      <c r="A120" s="223"/>
      <c r="B120" s="764"/>
      <c r="C120" s="739"/>
      <c r="D120" s="692"/>
      <c r="E120" s="689"/>
      <c r="F120" s="730"/>
      <c r="G120" s="752"/>
      <c r="H120" s="724"/>
      <c r="I120" s="758"/>
      <c r="J120" s="699"/>
      <c r="K120" s="708"/>
      <c r="L120" s="733"/>
      <c r="M120" s="743"/>
      <c r="N120" s="733"/>
      <c r="O120" s="743"/>
      <c r="P120" s="704"/>
      <c r="Q120" s="715"/>
      <c r="R120" s="623" t="str">
        <f t="shared" si="11"/>
        <v/>
      </c>
      <c r="S120" s="624" t="str">
        <f t="shared" si="12"/>
        <v/>
      </c>
      <c r="T120" s="529" t="str">
        <f t="shared" si="13"/>
        <v/>
      </c>
      <c r="U120" s="226" t="str">
        <f t="shared" si="14"/>
        <v/>
      </c>
      <c r="V120" s="226" t="str">
        <f t="shared" si="17"/>
        <v/>
      </c>
      <c r="W120" s="681" t="str">
        <f t="shared" si="18"/>
        <v/>
      </c>
      <c r="X120" s="107" t="b">
        <f t="shared" si="15"/>
        <v>0</v>
      </c>
      <c r="Y120" s="683" t="b">
        <f t="shared" si="16"/>
        <v>0</v>
      </c>
      <c r="Z120" s="686">
        <f t="shared" si="19"/>
        <v>1</v>
      </c>
      <c r="AA120" s="107">
        <f>IF(AND(B120&lt;&gt;"",J120&gt;=an_initial-3),VLOOKUP(Z120,Coef!$E$2:$F$17,2,FALSE),IF(AC120=TRUE,0,AA119))</f>
        <v>0</v>
      </c>
      <c r="AB120" s="645">
        <f>IF(B120&lt;&gt;"",VLOOKUP(Z120,Coef!$E$2:$F$17,2,FALSE),AB119)</f>
        <v>0</v>
      </c>
      <c r="AC120" s="645" t="b">
        <f t="shared" si="20"/>
        <v>0</v>
      </c>
    </row>
    <row r="121" spans="1:29" x14ac:dyDescent="0.25">
      <c r="A121" s="223"/>
      <c r="B121" s="764"/>
      <c r="C121" s="739"/>
      <c r="D121" s="692"/>
      <c r="E121" s="689"/>
      <c r="F121" s="730"/>
      <c r="G121" s="752"/>
      <c r="H121" s="724"/>
      <c r="I121" s="758"/>
      <c r="J121" s="699"/>
      <c r="K121" s="708"/>
      <c r="L121" s="733"/>
      <c r="M121" s="743"/>
      <c r="N121" s="733"/>
      <c r="O121" s="743"/>
      <c r="P121" s="704"/>
      <c r="Q121" s="715"/>
      <c r="R121" s="623" t="str">
        <f t="shared" si="11"/>
        <v/>
      </c>
      <c r="S121" s="624" t="str">
        <f t="shared" si="12"/>
        <v/>
      </c>
      <c r="T121" s="529" t="str">
        <f t="shared" si="13"/>
        <v/>
      </c>
      <c r="U121" s="226" t="str">
        <f t="shared" si="14"/>
        <v/>
      </c>
      <c r="V121" s="226" t="str">
        <f t="shared" si="17"/>
        <v/>
      </c>
      <c r="W121" s="681" t="str">
        <f t="shared" si="18"/>
        <v/>
      </c>
      <c r="X121" s="107" t="b">
        <f t="shared" si="15"/>
        <v>0</v>
      </c>
      <c r="Y121" s="683" t="b">
        <f t="shared" si="16"/>
        <v>0</v>
      </c>
      <c r="Z121" s="686">
        <f t="shared" si="19"/>
        <v>1</v>
      </c>
      <c r="AA121" s="107">
        <f>IF(AND(B121&lt;&gt;"",J121&gt;=an_initial-3),VLOOKUP(Z121,Coef!$E$2:$F$17,2,FALSE),IF(AC121=TRUE,0,AA120))</f>
        <v>0</v>
      </c>
      <c r="AB121" s="645">
        <f>IF(B121&lt;&gt;"",VLOOKUP(Z121,Coef!$E$2:$F$17,2,FALSE),AB120)</f>
        <v>0</v>
      </c>
      <c r="AC121" s="645" t="b">
        <f t="shared" si="20"/>
        <v>0</v>
      </c>
    </row>
    <row r="122" spans="1:29" x14ac:dyDescent="0.25">
      <c r="A122" s="223"/>
      <c r="B122" s="764"/>
      <c r="C122" s="739"/>
      <c r="D122" s="692"/>
      <c r="E122" s="689"/>
      <c r="F122" s="730"/>
      <c r="G122" s="752"/>
      <c r="H122" s="724"/>
      <c r="I122" s="758"/>
      <c r="J122" s="699"/>
      <c r="K122" s="708"/>
      <c r="L122" s="733"/>
      <c r="M122" s="743"/>
      <c r="N122" s="733"/>
      <c r="O122" s="743"/>
      <c r="P122" s="704"/>
      <c r="Q122" s="715"/>
      <c r="R122" s="623" t="str">
        <f t="shared" si="11"/>
        <v/>
      </c>
      <c r="S122" s="624" t="str">
        <f t="shared" si="12"/>
        <v/>
      </c>
      <c r="T122" s="529" t="str">
        <f t="shared" si="13"/>
        <v/>
      </c>
      <c r="U122" s="226" t="str">
        <f t="shared" si="14"/>
        <v/>
      </c>
      <c r="V122" s="226" t="str">
        <f t="shared" si="17"/>
        <v/>
      </c>
      <c r="W122" s="681" t="str">
        <f t="shared" si="18"/>
        <v/>
      </c>
      <c r="X122" s="107" t="b">
        <f t="shared" si="15"/>
        <v>0</v>
      </c>
      <c r="Y122" s="683" t="b">
        <f t="shared" si="16"/>
        <v>0</v>
      </c>
      <c r="Z122" s="686">
        <f t="shared" si="19"/>
        <v>1</v>
      </c>
      <c r="AA122" s="107">
        <f>IF(AND(B122&lt;&gt;"",J122&gt;=an_initial-3),VLOOKUP(Z122,Coef!$E$2:$F$17,2,FALSE),IF(AC122=TRUE,0,AA121))</f>
        <v>0</v>
      </c>
      <c r="AB122" s="645">
        <f>IF(B122&lt;&gt;"",VLOOKUP(Z122,Coef!$E$2:$F$17,2,FALSE),AB121)</f>
        <v>0</v>
      </c>
      <c r="AC122" s="645" t="b">
        <f t="shared" si="20"/>
        <v>0</v>
      </c>
    </row>
    <row r="123" spans="1:29" x14ac:dyDescent="0.25">
      <c r="A123" s="223"/>
      <c r="B123" s="764"/>
      <c r="C123" s="739"/>
      <c r="D123" s="692"/>
      <c r="E123" s="689"/>
      <c r="F123" s="730"/>
      <c r="G123" s="752"/>
      <c r="H123" s="724"/>
      <c r="I123" s="758"/>
      <c r="J123" s="699"/>
      <c r="K123" s="708"/>
      <c r="L123" s="733"/>
      <c r="M123" s="743"/>
      <c r="N123" s="733"/>
      <c r="O123" s="743"/>
      <c r="P123" s="704"/>
      <c r="Q123" s="715"/>
      <c r="R123" s="623" t="str">
        <f t="shared" si="11"/>
        <v/>
      </c>
      <c r="S123" s="624" t="str">
        <f t="shared" si="12"/>
        <v/>
      </c>
      <c r="T123" s="529" t="str">
        <f t="shared" si="13"/>
        <v/>
      </c>
      <c r="U123" s="226" t="str">
        <f t="shared" si="14"/>
        <v/>
      </c>
      <c r="V123" s="226" t="str">
        <f t="shared" si="17"/>
        <v/>
      </c>
      <c r="W123" s="681" t="str">
        <f t="shared" si="18"/>
        <v/>
      </c>
      <c r="X123" s="107" t="b">
        <f t="shared" si="15"/>
        <v>0</v>
      </c>
      <c r="Y123" s="683" t="b">
        <f t="shared" si="16"/>
        <v>0</v>
      </c>
      <c r="Z123" s="686">
        <f t="shared" si="19"/>
        <v>1</v>
      </c>
      <c r="AA123" s="107">
        <f>IF(AND(B123&lt;&gt;"",J123&gt;=an_initial-3),VLOOKUP(Z123,Coef!$E$2:$F$17,2,FALSE),IF(AC123=TRUE,0,AA122))</f>
        <v>0</v>
      </c>
      <c r="AB123" s="645">
        <f>IF(B123&lt;&gt;"",VLOOKUP(Z123,Coef!$E$2:$F$17,2,FALSE),AB122)</f>
        <v>0</v>
      </c>
      <c r="AC123" s="645" t="b">
        <f t="shared" si="20"/>
        <v>0</v>
      </c>
    </row>
    <row r="124" spans="1:29" x14ac:dyDescent="0.25">
      <c r="A124" s="223"/>
      <c r="B124" s="764"/>
      <c r="C124" s="739"/>
      <c r="D124" s="692"/>
      <c r="E124" s="689"/>
      <c r="F124" s="730"/>
      <c r="G124" s="752"/>
      <c r="H124" s="724"/>
      <c r="I124" s="758"/>
      <c r="J124" s="699"/>
      <c r="K124" s="708"/>
      <c r="L124" s="733"/>
      <c r="M124" s="743"/>
      <c r="N124" s="733"/>
      <c r="O124" s="743"/>
      <c r="P124" s="704"/>
      <c r="Q124" s="715"/>
      <c r="R124" s="623" t="str">
        <f t="shared" si="11"/>
        <v/>
      </c>
      <c r="S124" s="624" t="str">
        <f t="shared" si="12"/>
        <v/>
      </c>
      <c r="T124" s="529" t="str">
        <f t="shared" si="13"/>
        <v/>
      </c>
      <c r="U124" s="226" t="str">
        <f t="shared" si="14"/>
        <v/>
      </c>
      <c r="V124" s="226" t="str">
        <f t="shared" si="17"/>
        <v/>
      </c>
      <c r="W124" s="681" t="str">
        <f t="shared" si="18"/>
        <v/>
      </c>
      <c r="X124" s="107" t="b">
        <f t="shared" si="15"/>
        <v>0</v>
      </c>
      <c r="Y124" s="683" t="b">
        <f t="shared" si="16"/>
        <v>0</v>
      </c>
      <c r="Z124" s="686">
        <f t="shared" si="19"/>
        <v>1</v>
      </c>
      <c r="AA124" s="107">
        <f>IF(AND(B124&lt;&gt;"",J124&gt;=an_initial-3),VLOOKUP(Z124,Coef!$E$2:$F$17,2,FALSE),IF(AC124=TRUE,0,AA123))</f>
        <v>0</v>
      </c>
      <c r="AB124" s="645">
        <f>IF(B124&lt;&gt;"",VLOOKUP(Z124,Coef!$E$2:$F$17,2,FALSE),AB123)</f>
        <v>0</v>
      </c>
      <c r="AC124" s="645" t="b">
        <f t="shared" si="20"/>
        <v>0</v>
      </c>
    </row>
    <row r="125" spans="1:29" x14ac:dyDescent="0.25">
      <c r="A125" s="223"/>
      <c r="B125" s="764"/>
      <c r="C125" s="739"/>
      <c r="D125" s="692"/>
      <c r="E125" s="689"/>
      <c r="F125" s="730"/>
      <c r="G125" s="752"/>
      <c r="H125" s="724"/>
      <c r="I125" s="758"/>
      <c r="J125" s="699"/>
      <c r="K125" s="708"/>
      <c r="L125" s="733"/>
      <c r="M125" s="743"/>
      <c r="N125" s="733"/>
      <c r="O125" s="743"/>
      <c r="P125" s="704"/>
      <c r="Q125" s="715"/>
      <c r="R125" s="623" t="str">
        <f t="shared" si="11"/>
        <v/>
      </c>
      <c r="S125" s="624" t="str">
        <f t="shared" si="12"/>
        <v/>
      </c>
      <c r="T125" s="529" t="str">
        <f t="shared" si="13"/>
        <v/>
      </c>
      <c r="U125" s="226" t="str">
        <f t="shared" si="14"/>
        <v/>
      </c>
      <c r="V125" s="226" t="str">
        <f t="shared" si="17"/>
        <v/>
      </c>
      <c r="W125" s="681" t="str">
        <f t="shared" si="18"/>
        <v/>
      </c>
      <c r="X125" s="107" t="b">
        <f t="shared" si="15"/>
        <v>0</v>
      </c>
      <c r="Y125" s="683" t="b">
        <f t="shared" si="16"/>
        <v>0</v>
      </c>
      <c r="Z125" s="686">
        <f t="shared" si="19"/>
        <v>1</v>
      </c>
      <c r="AA125" s="107">
        <f>IF(AND(B125&lt;&gt;"",J125&gt;=an_initial-3),VLOOKUP(Z125,Coef!$E$2:$F$17,2,FALSE),IF(AC125=TRUE,0,AA124))</f>
        <v>0</v>
      </c>
      <c r="AB125" s="645">
        <f>IF(B125&lt;&gt;"",VLOOKUP(Z125,Coef!$E$2:$F$17,2,FALSE),AB124)</f>
        <v>0</v>
      </c>
      <c r="AC125" s="645" t="b">
        <f t="shared" si="20"/>
        <v>0</v>
      </c>
    </row>
    <row r="126" spans="1:29" x14ac:dyDescent="0.25">
      <c r="A126" s="223"/>
      <c r="B126" s="764"/>
      <c r="C126" s="739"/>
      <c r="D126" s="692"/>
      <c r="E126" s="689"/>
      <c r="F126" s="730"/>
      <c r="G126" s="752"/>
      <c r="H126" s="724"/>
      <c r="I126" s="758"/>
      <c r="J126" s="699"/>
      <c r="K126" s="708"/>
      <c r="L126" s="733"/>
      <c r="M126" s="743"/>
      <c r="N126" s="733"/>
      <c r="O126" s="743"/>
      <c r="P126" s="704"/>
      <c r="Q126" s="715"/>
      <c r="R126" s="623" t="str">
        <f t="shared" si="11"/>
        <v/>
      </c>
      <c r="S126" s="624" t="str">
        <f t="shared" si="12"/>
        <v/>
      </c>
      <c r="T126" s="529" t="str">
        <f t="shared" si="13"/>
        <v/>
      </c>
      <c r="U126" s="226" t="str">
        <f t="shared" si="14"/>
        <v/>
      </c>
      <c r="V126" s="226" t="str">
        <f t="shared" si="17"/>
        <v/>
      </c>
      <c r="W126" s="681" t="str">
        <f t="shared" si="18"/>
        <v/>
      </c>
      <c r="X126" s="107" t="b">
        <f t="shared" si="15"/>
        <v>0</v>
      </c>
      <c r="Y126" s="683" t="b">
        <f t="shared" si="16"/>
        <v>0</v>
      </c>
      <c r="Z126" s="686">
        <f t="shared" si="19"/>
        <v>1</v>
      </c>
      <c r="AA126" s="107">
        <f>IF(AND(B126&lt;&gt;"",J126&gt;=an_initial-3),VLOOKUP(Z126,Coef!$E$2:$F$17,2,FALSE),IF(AC126=TRUE,0,AA125))</f>
        <v>0</v>
      </c>
      <c r="AB126" s="645">
        <f>IF(B126&lt;&gt;"",VLOOKUP(Z126,Coef!$E$2:$F$17,2,FALSE),AB125)</f>
        <v>0</v>
      </c>
      <c r="AC126" s="645" t="b">
        <f t="shared" si="20"/>
        <v>0</v>
      </c>
    </row>
    <row r="127" spans="1:29" x14ac:dyDescent="0.25">
      <c r="A127" s="223"/>
      <c r="B127" s="764"/>
      <c r="C127" s="739"/>
      <c r="D127" s="692"/>
      <c r="E127" s="689"/>
      <c r="F127" s="730"/>
      <c r="G127" s="752"/>
      <c r="H127" s="724"/>
      <c r="I127" s="758"/>
      <c r="J127" s="699"/>
      <c r="K127" s="708"/>
      <c r="L127" s="733"/>
      <c r="M127" s="743"/>
      <c r="N127" s="733"/>
      <c r="O127" s="743"/>
      <c r="P127" s="704"/>
      <c r="Q127" s="715"/>
      <c r="R127" s="623" t="str">
        <f t="shared" si="11"/>
        <v/>
      </c>
      <c r="S127" s="624" t="str">
        <f t="shared" si="12"/>
        <v/>
      </c>
      <c r="T127" s="529" t="str">
        <f t="shared" si="13"/>
        <v/>
      </c>
      <c r="U127" s="226" t="str">
        <f t="shared" si="14"/>
        <v/>
      </c>
      <c r="V127" s="226" t="str">
        <f t="shared" si="17"/>
        <v/>
      </c>
      <c r="W127" s="681" t="str">
        <f t="shared" si="18"/>
        <v/>
      </c>
      <c r="X127" s="107" t="b">
        <f t="shared" si="15"/>
        <v>0</v>
      </c>
      <c r="Y127" s="683" t="b">
        <f t="shared" si="16"/>
        <v>0</v>
      </c>
      <c r="Z127" s="686">
        <f t="shared" si="19"/>
        <v>1</v>
      </c>
      <c r="AA127" s="107">
        <f>IF(AND(B127&lt;&gt;"",J127&gt;=an_initial-3),VLOOKUP(Z127,Coef!$E$2:$F$17,2,FALSE),IF(AC127=TRUE,0,AA126))</f>
        <v>0</v>
      </c>
      <c r="AB127" s="645">
        <f>IF(B127&lt;&gt;"",VLOOKUP(Z127,Coef!$E$2:$F$17,2,FALSE),AB126)</f>
        <v>0</v>
      </c>
      <c r="AC127" s="645" t="b">
        <f t="shared" si="20"/>
        <v>0</v>
      </c>
    </row>
    <row r="128" spans="1:29" x14ac:dyDescent="0.25">
      <c r="A128" s="223"/>
      <c r="B128" s="764"/>
      <c r="C128" s="739"/>
      <c r="D128" s="692"/>
      <c r="E128" s="689"/>
      <c r="F128" s="730"/>
      <c r="G128" s="752"/>
      <c r="H128" s="724"/>
      <c r="I128" s="758"/>
      <c r="J128" s="699"/>
      <c r="K128" s="708"/>
      <c r="L128" s="733"/>
      <c r="M128" s="743"/>
      <c r="N128" s="733"/>
      <c r="O128" s="743"/>
      <c r="P128" s="704"/>
      <c r="Q128" s="715"/>
      <c r="R128" s="623" t="str">
        <f t="shared" si="11"/>
        <v/>
      </c>
      <c r="S128" s="624" t="str">
        <f t="shared" si="12"/>
        <v/>
      </c>
      <c r="T128" s="529" t="str">
        <f t="shared" si="13"/>
        <v/>
      </c>
      <c r="U128" s="226" t="str">
        <f t="shared" si="14"/>
        <v/>
      </c>
      <c r="V128" s="226" t="str">
        <f t="shared" si="17"/>
        <v/>
      </c>
      <c r="W128" s="681" t="str">
        <f t="shared" si="18"/>
        <v/>
      </c>
      <c r="X128" s="107" t="b">
        <f t="shared" si="15"/>
        <v>0</v>
      </c>
      <c r="Y128" s="683" t="b">
        <f t="shared" si="16"/>
        <v>0</v>
      </c>
      <c r="Z128" s="686">
        <f t="shared" si="19"/>
        <v>1</v>
      </c>
      <c r="AA128" s="107">
        <f>IF(AND(B128&lt;&gt;"",J128&gt;=an_initial-3),VLOOKUP(Z128,Coef!$E$2:$F$17,2,FALSE),IF(AC128=TRUE,0,AA127))</f>
        <v>0</v>
      </c>
      <c r="AB128" s="645">
        <f>IF(B128&lt;&gt;"",VLOOKUP(Z128,Coef!$E$2:$F$17,2,FALSE),AB127)</f>
        <v>0</v>
      </c>
      <c r="AC128" s="645" t="b">
        <f t="shared" si="20"/>
        <v>0</v>
      </c>
    </row>
    <row r="129" spans="1:29" x14ac:dyDescent="0.25">
      <c r="A129" s="223"/>
      <c r="B129" s="764"/>
      <c r="C129" s="739"/>
      <c r="D129" s="692"/>
      <c r="E129" s="689"/>
      <c r="F129" s="730"/>
      <c r="G129" s="752"/>
      <c r="H129" s="724"/>
      <c r="I129" s="758"/>
      <c r="J129" s="699"/>
      <c r="K129" s="708"/>
      <c r="L129" s="733"/>
      <c r="M129" s="743"/>
      <c r="N129" s="733"/>
      <c r="O129" s="743"/>
      <c r="P129" s="704"/>
      <c r="Q129" s="715"/>
      <c r="R129" s="623" t="str">
        <f t="shared" si="11"/>
        <v/>
      </c>
      <c r="S129" s="624" t="str">
        <f t="shared" si="12"/>
        <v/>
      </c>
      <c r="T129" s="529" t="str">
        <f t="shared" si="13"/>
        <v/>
      </c>
      <c r="U129" s="226" t="str">
        <f t="shared" si="14"/>
        <v/>
      </c>
      <c r="V129" s="226" t="str">
        <f t="shared" si="17"/>
        <v/>
      </c>
      <c r="W129" s="681" t="str">
        <f t="shared" si="18"/>
        <v/>
      </c>
      <c r="X129" s="107" t="b">
        <f t="shared" si="15"/>
        <v>0</v>
      </c>
      <c r="Y129" s="683" t="b">
        <f t="shared" si="16"/>
        <v>0</v>
      </c>
      <c r="Z129" s="686">
        <f t="shared" si="19"/>
        <v>1</v>
      </c>
      <c r="AA129" s="107">
        <f>IF(AND(B129&lt;&gt;"",J129&gt;=an_initial-3),VLOOKUP(Z129,Coef!$E$2:$F$17,2,FALSE),IF(AC129=TRUE,0,AA128))</f>
        <v>0</v>
      </c>
      <c r="AB129" s="645">
        <f>IF(B129&lt;&gt;"",VLOOKUP(Z129,Coef!$E$2:$F$17,2,FALSE),AB128)</f>
        <v>0</v>
      </c>
      <c r="AC129" s="645" t="b">
        <f t="shared" si="20"/>
        <v>0</v>
      </c>
    </row>
    <row r="130" spans="1:29" x14ac:dyDescent="0.25">
      <c r="A130" s="223"/>
      <c r="B130" s="764"/>
      <c r="C130" s="739"/>
      <c r="D130" s="692"/>
      <c r="E130" s="689"/>
      <c r="F130" s="730"/>
      <c r="G130" s="752"/>
      <c r="H130" s="724"/>
      <c r="I130" s="758"/>
      <c r="J130" s="699"/>
      <c r="K130" s="708"/>
      <c r="L130" s="733"/>
      <c r="M130" s="743"/>
      <c r="N130" s="733"/>
      <c r="O130" s="743"/>
      <c r="P130" s="704"/>
      <c r="Q130" s="715"/>
      <c r="R130" s="623" t="str">
        <f t="shared" si="11"/>
        <v/>
      </c>
      <c r="S130" s="624" t="str">
        <f t="shared" si="12"/>
        <v/>
      </c>
      <c r="T130" s="529" t="str">
        <f t="shared" si="13"/>
        <v/>
      </c>
      <c r="U130" s="226" t="str">
        <f t="shared" si="14"/>
        <v/>
      </c>
      <c r="V130" s="226" t="str">
        <f t="shared" si="17"/>
        <v/>
      </c>
      <c r="W130" s="681" t="str">
        <f t="shared" si="18"/>
        <v/>
      </c>
      <c r="X130" s="107" t="b">
        <f t="shared" si="15"/>
        <v>0</v>
      </c>
      <c r="Y130" s="683" t="b">
        <f t="shared" si="16"/>
        <v>0</v>
      </c>
      <c r="Z130" s="686">
        <f t="shared" si="19"/>
        <v>1</v>
      </c>
      <c r="AA130" s="107">
        <f>IF(AND(B130&lt;&gt;"",J130&gt;=an_initial-3),VLOOKUP(Z130,Coef!$E$2:$F$17,2,FALSE),IF(AC130=TRUE,0,AA129))</f>
        <v>0</v>
      </c>
      <c r="AB130" s="645">
        <f>IF(B130&lt;&gt;"",VLOOKUP(Z130,Coef!$E$2:$F$17,2,FALSE),AB129)</f>
        <v>0</v>
      </c>
      <c r="AC130" s="645" t="b">
        <f t="shared" si="20"/>
        <v>0</v>
      </c>
    </row>
    <row r="131" spans="1:29" x14ac:dyDescent="0.25">
      <c r="A131" s="223"/>
      <c r="B131" s="764"/>
      <c r="C131" s="739"/>
      <c r="D131" s="692"/>
      <c r="E131" s="689"/>
      <c r="F131" s="730"/>
      <c r="G131" s="752"/>
      <c r="H131" s="724"/>
      <c r="I131" s="758"/>
      <c r="J131" s="699"/>
      <c r="K131" s="708"/>
      <c r="L131" s="733"/>
      <c r="M131" s="743"/>
      <c r="N131" s="733"/>
      <c r="O131" s="743"/>
      <c r="P131" s="704"/>
      <c r="Q131" s="715"/>
      <c r="R131" s="623" t="str">
        <f t="shared" si="11"/>
        <v/>
      </c>
      <c r="S131" s="624" t="str">
        <f t="shared" si="12"/>
        <v/>
      </c>
      <c r="T131" s="529" t="str">
        <f t="shared" si="13"/>
        <v/>
      </c>
      <c r="U131" s="226" t="str">
        <f t="shared" si="14"/>
        <v/>
      </c>
      <c r="V131" s="226" t="str">
        <f t="shared" si="17"/>
        <v/>
      </c>
      <c r="W131" s="681" t="str">
        <f t="shared" si="18"/>
        <v/>
      </c>
      <c r="X131" s="107" t="b">
        <f t="shared" si="15"/>
        <v>0</v>
      </c>
      <c r="Y131" s="683" t="b">
        <f t="shared" si="16"/>
        <v>0</v>
      </c>
      <c r="Z131" s="686">
        <f t="shared" si="19"/>
        <v>1</v>
      </c>
      <c r="AA131" s="107">
        <f>IF(AND(B131&lt;&gt;"",J131&gt;=an_initial-3),VLOOKUP(Z131,Coef!$E$2:$F$17,2,FALSE),IF(AC131=TRUE,0,AA130))</f>
        <v>0</v>
      </c>
      <c r="AB131" s="645">
        <f>IF(B131&lt;&gt;"",VLOOKUP(Z131,Coef!$E$2:$F$17,2,FALSE),AB130)</f>
        <v>0</v>
      </c>
      <c r="AC131" s="645" t="b">
        <f t="shared" si="20"/>
        <v>0</v>
      </c>
    </row>
    <row r="132" spans="1:29" x14ac:dyDescent="0.25">
      <c r="A132" s="223"/>
      <c r="B132" s="764"/>
      <c r="C132" s="739"/>
      <c r="D132" s="692"/>
      <c r="E132" s="689"/>
      <c r="F132" s="730"/>
      <c r="G132" s="752"/>
      <c r="H132" s="724"/>
      <c r="I132" s="758"/>
      <c r="J132" s="699"/>
      <c r="K132" s="708"/>
      <c r="L132" s="733"/>
      <c r="M132" s="743"/>
      <c r="N132" s="733"/>
      <c r="O132" s="743"/>
      <c r="P132" s="704"/>
      <c r="Q132" s="715"/>
      <c r="R132" s="623" t="str">
        <f t="shared" si="11"/>
        <v/>
      </c>
      <c r="S132" s="624" t="str">
        <f t="shared" si="12"/>
        <v/>
      </c>
      <c r="T132" s="529" t="str">
        <f t="shared" si="13"/>
        <v/>
      </c>
      <c r="U132" s="226" t="str">
        <f t="shared" si="14"/>
        <v/>
      </c>
      <c r="V132" s="226" t="str">
        <f t="shared" si="17"/>
        <v/>
      </c>
      <c r="W132" s="681" t="str">
        <f t="shared" si="18"/>
        <v/>
      </c>
      <c r="X132" s="107" t="b">
        <f t="shared" si="15"/>
        <v>0</v>
      </c>
      <c r="Y132" s="683" t="b">
        <f t="shared" si="16"/>
        <v>0</v>
      </c>
      <c r="Z132" s="686">
        <f t="shared" si="19"/>
        <v>1</v>
      </c>
      <c r="AA132" s="107">
        <f>IF(AND(B132&lt;&gt;"",J132&gt;=an_initial-3),VLOOKUP(Z132,Coef!$E$2:$F$17,2,FALSE),IF(AC132=TRUE,0,AA131))</f>
        <v>0</v>
      </c>
      <c r="AB132" s="645">
        <f>IF(B132&lt;&gt;"",VLOOKUP(Z132,Coef!$E$2:$F$17,2,FALSE),AB131)</f>
        <v>0</v>
      </c>
      <c r="AC132" s="645" t="b">
        <f t="shared" si="20"/>
        <v>0</v>
      </c>
    </row>
    <row r="133" spans="1:29" x14ac:dyDescent="0.25">
      <c r="A133" s="223"/>
      <c r="B133" s="764"/>
      <c r="C133" s="739"/>
      <c r="D133" s="692"/>
      <c r="E133" s="689"/>
      <c r="F133" s="730"/>
      <c r="G133" s="752"/>
      <c r="H133" s="724"/>
      <c r="I133" s="758"/>
      <c r="J133" s="699"/>
      <c r="K133" s="708"/>
      <c r="L133" s="733"/>
      <c r="M133" s="743"/>
      <c r="N133" s="733"/>
      <c r="O133" s="743"/>
      <c r="P133" s="704"/>
      <c r="Q133" s="715"/>
      <c r="R133" s="623" t="str">
        <f t="shared" si="11"/>
        <v/>
      </c>
      <c r="S133" s="624" t="str">
        <f t="shared" si="12"/>
        <v/>
      </c>
      <c r="T133" s="529" t="str">
        <f t="shared" si="13"/>
        <v/>
      </c>
      <c r="U133" s="226" t="str">
        <f t="shared" si="14"/>
        <v/>
      </c>
      <c r="V133" s="226" t="str">
        <f t="shared" si="17"/>
        <v/>
      </c>
      <c r="W133" s="681" t="str">
        <f t="shared" si="18"/>
        <v/>
      </c>
      <c r="X133" s="107" t="b">
        <f t="shared" si="15"/>
        <v>0</v>
      </c>
      <c r="Y133" s="683" t="b">
        <f t="shared" si="16"/>
        <v>0</v>
      </c>
      <c r="Z133" s="686">
        <f t="shared" si="19"/>
        <v>1</v>
      </c>
      <c r="AA133" s="107">
        <f>IF(AND(B133&lt;&gt;"",J133&gt;=an_initial-3),VLOOKUP(Z133,Coef!$E$2:$F$17,2,FALSE),IF(AC133=TRUE,0,AA132))</f>
        <v>0</v>
      </c>
      <c r="AB133" s="645">
        <f>IF(B133&lt;&gt;"",VLOOKUP(Z133,Coef!$E$2:$F$17,2,FALSE),AB132)</f>
        <v>0</v>
      </c>
      <c r="AC133" s="645" t="b">
        <f t="shared" si="20"/>
        <v>0</v>
      </c>
    </row>
    <row r="134" spans="1:29" x14ac:dyDescent="0.25">
      <c r="A134" s="223"/>
      <c r="B134" s="764"/>
      <c r="C134" s="739"/>
      <c r="D134" s="692"/>
      <c r="E134" s="689"/>
      <c r="F134" s="730"/>
      <c r="G134" s="752"/>
      <c r="H134" s="724"/>
      <c r="I134" s="758"/>
      <c r="J134" s="699"/>
      <c r="K134" s="708"/>
      <c r="L134" s="733"/>
      <c r="M134" s="743"/>
      <c r="N134" s="733"/>
      <c r="O134" s="743"/>
      <c r="P134" s="704"/>
      <c r="Q134" s="715"/>
      <c r="R134" s="623" t="str">
        <f t="shared" si="11"/>
        <v/>
      </c>
      <c r="S134" s="624" t="str">
        <f t="shared" si="12"/>
        <v/>
      </c>
      <c r="T134" s="529" t="str">
        <f t="shared" si="13"/>
        <v/>
      </c>
      <c r="U134" s="226" t="str">
        <f t="shared" si="14"/>
        <v/>
      </c>
      <c r="V134" s="226" t="str">
        <f t="shared" si="17"/>
        <v/>
      </c>
      <c r="W134" s="681" t="str">
        <f t="shared" si="18"/>
        <v/>
      </c>
      <c r="X134" s="107" t="b">
        <f t="shared" si="15"/>
        <v>0</v>
      </c>
      <c r="Y134" s="683" t="b">
        <f t="shared" si="16"/>
        <v>0</v>
      </c>
      <c r="Z134" s="686">
        <f t="shared" si="19"/>
        <v>1</v>
      </c>
      <c r="AA134" s="107">
        <f>IF(AND(B134&lt;&gt;"",J134&gt;=an_initial-3),VLOOKUP(Z134,Coef!$E$2:$F$17,2,FALSE),IF(AC134=TRUE,0,AA133))</f>
        <v>0</v>
      </c>
      <c r="AB134" s="645">
        <f>IF(B134&lt;&gt;"",VLOOKUP(Z134,Coef!$E$2:$F$17,2,FALSE),AB133)</f>
        <v>0</v>
      </c>
      <c r="AC134" s="645" t="b">
        <f t="shared" si="20"/>
        <v>0</v>
      </c>
    </row>
    <row r="135" spans="1:29" x14ac:dyDescent="0.25">
      <c r="A135" s="223"/>
      <c r="B135" s="764"/>
      <c r="C135" s="739"/>
      <c r="D135" s="692"/>
      <c r="E135" s="689"/>
      <c r="F135" s="730"/>
      <c r="G135" s="752"/>
      <c r="H135" s="724"/>
      <c r="I135" s="758"/>
      <c r="J135" s="699"/>
      <c r="K135" s="708"/>
      <c r="L135" s="733"/>
      <c r="M135" s="743"/>
      <c r="N135" s="733"/>
      <c r="O135" s="743"/>
      <c r="P135" s="704"/>
      <c r="Q135" s="715"/>
      <c r="R135" s="623" t="str">
        <f t="shared" si="11"/>
        <v/>
      </c>
      <c r="S135" s="624" t="str">
        <f t="shared" si="12"/>
        <v/>
      </c>
      <c r="T135" s="529" t="str">
        <f t="shared" si="13"/>
        <v/>
      </c>
      <c r="U135" s="226" t="str">
        <f t="shared" si="14"/>
        <v/>
      </c>
      <c r="V135" s="226" t="str">
        <f t="shared" si="17"/>
        <v/>
      </c>
      <c r="W135" s="681" t="str">
        <f t="shared" si="18"/>
        <v/>
      </c>
      <c r="X135" s="107" t="b">
        <f t="shared" si="15"/>
        <v>0</v>
      </c>
      <c r="Y135" s="683" t="b">
        <f t="shared" si="16"/>
        <v>0</v>
      </c>
      <c r="Z135" s="686">
        <f t="shared" si="19"/>
        <v>1</v>
      </c>
      <c r="AA135" s="107">
        <f>IF(AND(B135&lt;&gt;"",J135&gt;=an_initial-3),VLOOKUP(Z135,Coef!$E$2:$F$17,2,FALSE),IF(AC135=TRUE,0,AA134))</f>
        <v>0</v>
      </c>
      <c r="AB135" s="645">
        <f>IF(B135&lt;&gt;"",VLOOKUP(Z135,Coef!$E$2:$F$17,2,FALSE),AB134)</f>
        <v>0</v>
      </c>
      <c r="AC135" s="645" t="b">
        <f t="shared" si="20"/>
        <v>0</v>
      </c>
    </row>
    <row r="136" spans="1:29" x14ac:dyDescent="0.25">
      <c r="A136" s="223"/>
      <c r="B136" s="764"/>
      <c r="C136" s="739"/>
      <c r="D136" s="692"/>
      <c r="E136" s="689"/>
      <c r="F136" s="730"/>
      <c r="G136" s="752"/>
      <c r="H136" s="724"/>
      <c r="I136" s="758"/>
      <c r="J136" s="699"/>
      <c r="K136" s="708"/>
      <c r="L136" s="733"/>
      <c r="M136" s="743"/>
      <c r="N136" s="733"/>
      <c r="O136" s="743"/>
      <c r="P136" s="704"/>
      <c r="Q136" s="715"/>
      <c r="R136" s="623" t="str">
        <f t="shared" si="11"/>
        <v/>
      </c>
      <c r="S136" s="624" t="str">
        <f t="shared" si="12"/>
        <v/>
      </c>
      <c r="T136" s="529" t="str">
        <f t="shared" si="13"/>
        <v/>
      </c>
      <c r="U136" s="226" t="str">
        <f t="shared" si="14"/>
        <v/>
      </c>
      <c r="V136" s="226" t="str">
        <f t="shared" si="17"/>
        <v/>
      </c>
      <c r="W136" s="681" t="str">
        <f t="shared" si="18"/>
        <v/>
      </c>
      <c r="X136" s="107" t="b">
        <f t="shared" si="15"/>
        <v>0</v>
      </c>
      <c r="Y136" s="683" t="b">
        <f t="shared" si="16"/>
        <v>0</v>
      </c>
      <c r="Z136" s="686">
        <f t="shared" si="19"/>
        <v>1</v>
      </c>
      <c r="AA136" s="107">
        <f>IF(AND(B136&lt;&gt;"",J136&gt;=an_initial-3),VLOOKUP(Z136,Coef!$E$2:$F$17,2,FALSE),IF(AC136=TRUE,0,AA135))</f>
        <v>0</v>
      </c>
      <c r="AB136" s="645">
        <f>IF(B136&lt;&gt;"",VLOOKUP(Z136,Coef!$E$2:$F$17,2,FALSE),AB135)</f>
        <v>0</v>
      </c>
      <c r="AC136" s="645" t="b">
        <f t="shared" si="20"/>
        <v>0</v>
      </c>
    </row>
    <row r="137" spans="1:29" x14ac:dyDescent="0.25">
      <c r="A137" s="223"/>
      <c r="B137" s="764"/>
      <c r="C137" s="739"/>
      <c r="D137" s="692"/>
      <c r="E137" s="689"/>
      <c r="F137" s="730"/>
      <c r="G137" s="752"/>
      <c r="H137" s="724"/>
      <c r="I137" s="758"/>
      <c r="J137" s="699"/>
      <c r="K137" s="708"/>
      <c r="L137" s="733"/>
      <c r="M137" s="743"/>
      <c r="N137" s="733"/>
      <c r="O137" s="743"/>
      <c r="P137" s="704"/>
      <c r="Q137" s="715"/>
      <c r="R137" s="623" t="str">
        <f t="shared" si="11"/>
        <v/>
      </c>
      <c r="S137" s="624" t="str">
        <f t="shared" si="12"/>
        <v/>
      </c>
      <c r="T137" s="529" t="str">
        <f t="shared" si="13"/>
        <v/>
      </c>
      <c r="U137" s="226" t="str">
        <f t="shared" si="14"/>
        <v/>
      </c>
      <c r="V137" s="226" t="str">
        <f t="shared" si="17"/>
        <v/>
      </c>
      <c r="W137" s="681" t="str">
        <f t="shared" si="18"/>
        <v/>
      </c>
      <c r="X137" s="107" t="b">
        <f t="shared" si="15"/>
        <v>0</v>
      </c>
      <c r="Y137" s="683" t="b">
        <f t="shared" si="16"/>
        <v>0</v>
      </c>
      <c r="Z137" s="686">
        <f t="shared" si="19"/>
        <v>1</v>
      </c>
      <c r="AA137" s="107">
        <f>IF(AND(B137&lt;&gt;"",J137&gt;=an_initial-3),VLOOKUP(Z137,Coef!$E$2:$F$17,2,FALSE),IF(AC137=TRUE,0,AA136))</f>
        <v>0</v>
      </c>
      <c r="AB137" s="645">
        <f>IF(B137&lt;&gt;"",VLOOKUP(Z137,Coef!$E$2:$F$17,2,FALSE),AB136)</f>
        <v>0</v>
      </c>
      <c r="AC137" s="645" t="b">
        <f t="shared" si="20"/>
        <v>0</v>
      </c>
    </row>
    <row r="138" spans="1:29" x14ac:dyDescent="0.25">
      <c r="A138" s="223"/>
      <c r="B138" s="764"/>
      <c r="C138" s="739"/>
      <c r="D138" s="692"/>
      <c r="E138" s="689"/>
      <c r="F138" s="730"/>
      <c r="G138" s="752"/>
      <c r="H138" s="724"/>
      <c r="I138" s="758"/>
      <c r="J138" s="699"/>
      <c r="K138" s="708"/>
      <c r="L138" s="733"/>
      <c r="M138" s="743"/>
      <c r="N138" s="733"/>
      <c r="O138" s="743"/>
      <c r="P138" s="704"/>
      <c r="Q138" s="715"/>
      <c r="R138" s="623" t="str">
        <f t="shared" si="11"/>
        <v/>
      </c>
      <c r="S138" s="624" t="str">
        <f t="shared" si="12"/>
        <v/>
      </c>
      <c r="T138" s="529" t="str">
        <f t="shared" si="13"/>
        <v/>
      </c>
      <c r="U138" s="226" t="str">
        <f t="shared" si="14"/>
        <v/>
      </c>
      <c r="V138" s="226" t="str">
        <f t="shared" si="17"/>
        <v/>
      </c>
      <c r="W138" s="681" t="str">
        <f t="shared" si="18"/>
        <v/>
      </c>
      <c r="X138" s="107" t="b">
        <f t="shared" si="15"/>
        <v>0</v>
      </c>
      <c r="Y138" s="683" t="b">
        <f t="shared" si="16"/>
        <v>0</v>
      </c>
      <c r="Z138" s="686">
        <f t="shared" si="19"/>
        <v>1</v>
      </c>
      <c r="AA138" s="107">
        <f>IF(AND(B138&lt;&gt;"",J138&gt;=an_initial-3),VLOOKUP(Z138,Coef!$E$2:$F$17,2,FALSE),IF(AC138=TRUE,0,AA137))</f>
        <v>0</v>
      </c>
      <c r="AB138" s="645">
        <f>IF(B138&lt;&gt;"",VLOOKUP(Z138,Coef!$E$2:$F$17,2,FALSE),AB137)</f>
        <v>0</v>
      </c>
      <c r="AC138" s="645" t="b">
        <f t="shared" si="20"/>
        <v>0</v>
      </c>
    </row>
    <row r="139" spans="1:29" x14ac:dyDescent="0.25">
      <c r="A139" s="223"/>
      <c r="B139" s="764"/>
      <c r="C139" s="739"/>
      <c r="D139" s="692"/>
      <c r="E139" s="689"/>
      <c r="F139" s="730"/>
      <c r="G139" s="752"/>
      <c r="H139" s="724"/>
      <c r="I139" s="758"/>
      <c r="J139" s="699"/>
      <c r="K139" s="708"/>
      <c r="L139" s="733"/>
      <c r="M139" s="743"/>
      <c r="N139" s="733"/>
      <c r="O139" s="743"/>
      <c r="P139" s="704"/>
      <c r="Q139" s="715"/>
      <c r="R139" s="623" t="str">
        <f t="shared" si="11"/>
        <v/>
      </c>
      <c r="S139" s="624" t="str">
        <f t="shared" si="12"/>
        <v/>
      </c>
      <c r="T139" s="529" t="str">
        <f t="shared" si="13"/>
        <v/>
      </c>
      <c r="U139" s="226" t="str">
        <f t="shared" si="14"/>
        <v/>
      </c>
      <c r="V139" s="226" t="str">
        <f t="shared" si="17"/>
        <v/>
      </c>
      <c r="W139" s="681" t="str">
        <f t="shared" si="18"/>
        <v/>
      </c>
      <c r="X139" s="107" t="b">
        <f t="shared" si="15"/>
        <v>0</v>
      </c>
      <c r="Y139" s="683" t="b">
        <f t="shared" si="16"/>
        <v>0</v>
      </c>
      <c r="Z139" s="686">
        <f t="shared" si="19"/>
        <v>1</v>
      </c>
      <c r="AA139" s="107">
        <f>IF(AND(B139&lt;&gt;"",J139&gt;=an_initial-3),VLOOKUP(Z139,Coef!$E$2:$F$17,2,FALSE),IF(AC139=TRUE,0,AA138))</f>
        <v>0</v>
      </c>
      <c r="AB139" s="645">
        <f>IF(B139&lt;&gt;"",VLOOKUP(Z139,Coef!$E$2:$F$17,2,FALSE),AB138)</f>
        <v>0</v>
      </c>
      <c r="AC139" s="645" t="b">
        <f t="shared" si="20"/>
        <v>0</v>
      </c>
    </row>
    <row r="140" spans="1:29" x14ac:dyDescent="0.25">
      <c r="A140" s="223"/>
      <c r="B140" s="764"/>
      <c r="C140" s="739"/>
      <c r="D140" s="692"/>
      <c r="E140" s="689"/>
      <c r="F140" s="730"/>
      <c r="G140" s="752"/>
      <c r="H140" s="724"/>
      <c r="I140" s="758"/>
      <c r="J140" s="699"/>
      <c r="K140" s="708"/>
      <c r="L140" s="733"/>
      <c r="M140" s="743"/>
      <c r="N140" s="733"/>
      <c r="O140" s="743"/>
      <c r="P140" s="704"/>
      <c r="Q140" s="715"/>
      <c r="R140" s="623" t="str">
        <f t="shared" si="11"/>
        <v/>
      </c>
      <c r="S140" s="624" t="str">
        <f t="shared" si="12"/>
        <v/>
      </c>
      <c r="T140" s="529" t="str">
        <f t="shared" si="13"/>
        <v/>
      </c>
      <c r="U140" s="226" t="str">
        <f t="shared" si="14"/>
        <v/>
      </c>
      <c r="V140" s="226" t="str">
        <f t="shared" si="17"/>
        <v/>
      </c>
      <c r="W140" s="681" t="str">
        <f t="shared" si="18"/>
        <v/>
      </c>
      <c r="X140" s="107" t="b">
        <f t="shared" si="15"/>
        <v>0</v>
      </c>
      <c r="Y140" s="683" t="b">
        <f t="shared" si="16"/>
        <v>0</v>
      </c>
      <c r="Z140" s="686">
        <f t="shared" si="19"/>
        <v>1</v>
      </c>
      <c r="AA140" s="107">
        <f>IF(AND(B140&lt;&gt;"",J140&gt;=an_initial-3),VLOOKUP(Z140,Coef!$E$2:$F$17,2,FALSE),IF(AC140=TRUE,0,AA139))</f>
        <v>0</v>
      </c>
      <c r="AB140" s="645">
        <f>IF(B140&lt;&gt;"",VLOOKUP(Z140,Coef!$E$2:$F$17,2,FALSE),AB139)</f>
        <v>0</v>
      </c>
      <c r="AC140" s="645" t="b">
        <f t="shared" si="20"/>
        <v>0</v>
      </c>
    </row>
    <row r="141" spans="1:29" x14ac:dyDescent="0.25">
      <c r="A141" s="223"/>
      <c r="B141" s="764"/>
      <c r="C141" s="739"/>
      <c r="D141" s="692"/>
      <c r="E141" s="689"/>
      <c r="F141" s="730"/>
      <c r="G141" s="752"/>
      <c r="H141" s="724"/>
      <c r="I141" s="758"/>
      <c r="J141" s="699"/>
      <c r="K141" s="708"/>
      <c r="L141" s="733"/>
      <c r="M141" s="743"/>
      <c r="N141" s="733"/>
      <c r="O141" s="743"/>
      <c r="P141" s="704"/>
      <c r="Q141" s="715"/>
      <c r="R141" s="623" t="str">
        <f t="shared" ref="R141:R204" si="21">IF(B141&lt;&gt;"","",IF(AND(C141&lt;&gt;"",E141&lt;&gt;"",I141&lt;&gt;"",K141&gt;=an_initial,K141&lt;=an_final,M141&lt;&gt;"",O141&lt;&gt;"",X141=FALSE,Y141=FALSE),coef_citari*EDIT_CNCSIS*AA141*(1+Q141),""))</f>
        <v/>
      </c>
      <c r="S141" s="624" t="str">
        <f t="shared" ref="S141:S204" si="22">IF(B141&lt;&gt;"","",IF(AND(C141&lt;&gt;"",E141&lt;&gt;"",K141&lt;=an_final,M141&lt;&gt;"",O141&lt;&gt;"",X141=FALSE,Y141=FALSE,I141&lt;&gt;""),coef_citari*EDIT_CNCSIS*AB140*(1+Q141),""))</f>
        <v/>
      </c>
      <c r="T141" s="529" t="str">
        <f t="shared" ref="T141:T204" si="23">IF(OR($B141="",$D141="",$F141="",$J141="",$J141&gt;an_final,$X141=FALSE),"",IF($J141&gt;=an_initial,1,""))</f>
        <v/>
      </c>
      <c r="U141" s="226" t="str">
        <f t="shared" ref="U141:U204" si="24">IF(OR($B141="",$D141="",$F141="",$J141="",$J141&gt;an_final,$X141=FALSE),"",1)</f>
        <v/>
      </c>
      <c r="V141" s="226" t="str">
        <f t="shared" si="17"/>
        <v/>
      </c>
      <c r="W141" s="681" t="str">
        <f t="shared" si="18"/>
        <v/>
      </c>
      <c r="X141" s="107" t="b">
        <f t="shared" ref="X141:X204" si="25">IF(nume_candidat="",FALSE,ISNUMBER(SEARCH(nume_candidat,$B141)))</f>
        <v>0</v>
      </c>
      <c r="Y141" s="683" t="b">
        <f t="shared" ref="Y141:Y204" si="26">IF(nume_candidat="",FALSE,ISNUMBER(SEARCH(nume_candidat,$C141)))</f>
        <v>0</v>
      </c>
      <c r="Z141" s="686">
        <f t="shared" si="19"/>
        <v>1</v>
      </c>
      <c r="AA141" s="107">
        <f>IF(AND(B141&lt;&gt;"",J141&gt;=an_initial-3),VLOOKUP(Z141,Coef!$E$2:$F$17,2,FALSE),IF(AC141=TRUE,0,AA140))</f>
        <v>0</v>
      </c>
      <c r="AB141" s="645">
        <f>IF(B141&lt;&gt;"",VLOOKUP(Z141,Coef!$E$2:$F$17,2,FALSE),AB140)</f>
        <v>0</v>
      </c>
      <c r="AC141" s="645" t="b">
        <f t="shared" si="20"/>
        <v>0</v>
      </c>
    </row>
    <row r="142" spans="1:29" x14ac:dyDescent="0.25">
      <c r="A142" s="223"/>
      <c r="B142" s="764"/>
      <c r="C142" s="739"/>
      <c r="D142" s="692"/>
      <c r="E142" s="689"/>
      <c r="F142" s="730"/>
      <c r="G142" s="752"/>
      <c r="H142" s="724"/>
      <c r="I142" s="758"/>
      <c r="J142" s="699"/>
      <c r="K142" s="708"/>
      <c r="L142" s="733"/>
      <c r="M142" s="743"/>
      <c r="N142" s="733"/>
      <c r="O142" s="743"/>
      <c r="P142" s="704"/>
      <c r="Q142" s="715"/>
      <c r="R142" s="623" t="str">
        <f t="shared" si="21"/>
        <v/>
      </c>
      <c r="S142" s="624" t="str">
        <f t="shared" si="22"/>
        <v/>
      </c>
      <c r="T142" s="529" t="str">
        <f t="shared" si="23"/>
        <v/>
      </c>
      <c r="U142" s="226" t="str">
        <f t="shared" si="24"/>
        <v/>
      </c>
      <c r="V142" s="226" t="str">
        <f t="shared" ref="V142:V205" si="27">IF(R142="","",1)</f>
        <v/>
      </c>
      <c r="W142" s="681" t="str">
        <f t="shared" ref="W142:W205" si="28">IF(S142="","",1)</f>
        <v/>
      </c>
      <c r="X142" s="107" t="b">
        <f t="shared" si="25"/>
        <v>0</v>
      </c>
      <c r="Y142" s="683" t="b">
        <f t="shared" si="26"/>
        <v>0</v>
      </c>
      <c r="Z142" s="686">
        <f t="shared" ref="Z142:Z205" si="29">LEN(B142)-LEN(SUBSTITUTE(B142,",",""))+1</f>
        <v>1</v>
      </c>
      <c r="AA142" s="107">
        <f>IF(AND(B142&lt;&gt;"",J142&gt;=an_initial-3),VLOOKUP(Z142,Coef!$E$2:$F$17,2,FALSE),IF(AC142=TRUE,0,AA141))</f>
        <v>0</v>
      </c>
      <c r="AB142" s="645">
        <f>IF(B142&lt;&gt;"",VLOOKUP(Z142,Coef!$E$2:$F$17,2,FALSE),AB141)</f>
        <v>0</v>
      </c>
      <c r="AC142" s="645" t="b">
        <f t="shared" ref="AC142:AC205" si="30">IF(B142="",FALSE,TRUE)</f>
        <v>0</v>
      </c>
    </row>
    <row r="143" spans="1:29" x14ac:dyDescent="0.25">
      <c r="A143" s="223"/>
      <c r="B143" s="764"/>
      <c r="C143" s="739"/>
      <c r="D143" s="692"/>
      <c r="E143" s="689"/>
      <c r="F143" s="730"/>
      <c r="G143" s="752"/>
      <c r="H143" s="724"/>
      <c r="I143" s="758"/>
      <c r="J143" s="699"/>
      <c r="K143" s="708"/>
      <c r="L143" s="733"/>
      <c r="M143" s="743"/>
      <c r="N143" s="733"/>
      <c r="O143" s="743"/>
      <c r="P143" s="704"/>
      <c r="Q143" s="715"/>
      <c r="R143" s="623" t="str">
        <f t="shared" si="21"/>
        <v/>
      </c>
      <c r="S143" s="624" t="str">
        <f t="shared" si="22"/>
        <v/>
      </c>
      <c r="T143" s="529" t="str">
        <f t="shared" si="23"/>
        <v/>
      </c>
      <c r="U143" s="226" t="str">
        <f t="shared" si="24"/>
        <v/>
      </c>
      <c r="V143" s="226" t="str">
        <f t="shared" si="27"/>
        <v/>
      </c>
      <c r="W143" s="681" t="str">
        <f t="shared" si="28"/>
        <v/>
      </c>
      <c r="X143" s="107" t="b">
        <f t="shared" si="25"/>
        <v>0</v>
      </c>
      <c r="Y143" s="683" t="b">
        <f t="shared" si="26"/>
        <v>0</v>
      </c>
      <c r="Z143" s="686">
        <f t="shared" si="29"/>
        <v>1</v>
      </c>
      <c r="AA143" s="107">
        <f>IF(AND(B143&lt;&gt;"",J143&gt;=an_initial-3),VLOOKUP(Z143,Coef!$E$2:$F$17,2,FALSE),IF(AC143=TRUE,0,AA142))</f>
        <v>0</v>
      </c>
      <c r="AB143" s="645">
        <f>IF(B143&lt;&gt;"",VLOOKUP(Z143,Coef!$E$2:$F$17,2,FALSE),AB142)</f>
        <v>0</v>
      </c>
      <c r="AC143" s="645" t="b">
        <f t="shared" si="30"/>
        <v>0</v>
      </c>
    </row>
    <row r="144" spans="1:29" x14ac:dyDescent="0.25">
      <c r="A144" s="223"/>
      <c r="B144" s="764"/>
      <c r="C144" s="739"/>
      <c r="D144" s="692"/>
      <c r="E144" s="689"/>
      <c r="F144" s="730"/>
      <c r="G144" s="752"/>
      <c r="H144" s="724"/>
      <c r="I144" s="758"/>
      <c r="J144" s="699"/>
      <c r="K144" s="708"/>
      <c r="L144" s="733"/>
      <c r="M144" s="743"/>
      <c r="N144" s="733"/>
      <c r="O144" s="743"/>
      <c r="P144" s="704"/>
      <c r="Q144" s="715"/>
      <c r="R144" s="623" t="str">
        <f t="shared" si="21"/>
        <v/>
      </c>
      <c r="S144" s="624" t="str">
        <f t="shared" si="22"/>
        <v/>
      </c>
      <c r="T144" s="529" t="str">
        <f t="shared" si="23"/>
        <v/>
      </c>
      <c r="U144" s="226" t="str">
        <f t="shared" si="24"/>
        <v/>
      </c>
      <c r="V144" s="226" t="str">
        <f t="shared" si="27"/>
        <v/>
      </c>
      <c r="W144" s="681" t="str">
        <f t="shared" si="28"/>
        <v/>
      </c>
      <c r="X144" s="107" t="b">
        <f t="shared" si="25"/>
        <v>0</v>
      </c>
      <c r="Y144" s="683" t="b">
        <f t="shared" si="26"/>
        <v>0</v>
      </c>
      <c r="Z144" s="686">
        <f t="shared" si="29"/>
        <v>1</v>
      </c>
      <c r="AA144" s="107">
        <f>IF(AND(B144&lt;&gt;"",J144&gt;=an_initial-3),VLOOKUP(Z144,Coef!$E$2:$F$17,2,FALSE),IF(AC144=TRUE,0,AA143))</f>
        <v>0</v>
      </c>
      <c r="AB144" s="645">
        <f>IF(B144&lt;&gt;"",VLOOKUP(Z144,Coef!$E$2:$F$17,2,FALSE),AB143)</f>
        <v>0</v>
      </c>
      <c r="AC144" s="645" t="b">
        <f t="shared" si="30"/>
        <v>0</v>
      </c>
    </row>
    <row r="145" spans="1:29" x14ac:dyDescent="0.25">
      <c r="A145" s="223"/>
      <c r="B145" s="764"/>
      <c r="C145" s="739"/>
      <c r="D145" s="692"/>
      <c r="E145" s="689"/>
      <c r="F145" s="730"/>
      <c r="G145" s="752"/>
      <c r="H145" s="724"/>
      <c r="I145" s="758"/>
      <c r="J145" s="699"/>
      <c r="K145" s="708"/>
      <c r="L145" s="733"/>
      <c r="M145" s="743"/>
      <c r="N145" s="733"/>
      <c r="O145" s="743"/>
      <c r="P145" s="704"/>
      <c r="Q145" s="715"/>
      <c r="R145" s="623" t="str">
        <f t="shared" si="21"/>
        <v/>
      </c>
      <c r="S145" s="624" t="str">
        <f t="shared" si="22"/>
        <v/>
      </c>
      <c r="T145" s="529" t="str">
        <f t="shared" si="23"/>
        <v/>
      </c>
      <c r="U145" s="226" t="str">
        <f t="shared" si="24"/>
        <v/>
      </c>
      <c r="V145" s="226" t="str">
        <f t="shared" si="27"/>
        <v/>
      </c>
      <c r="W145" s="681" t="str">
        <f t="shared" si="28"/>
        <v/>
      </c>
      <c r="X145" s="107" t="b">
        <f t="shared" si="25"/>
        <v>0</v>
      </c>
      <c r="Y145" s="683" t="b">
        <f t="shared" si="26"/>
        <v>0</v>
      </c>
      <c r="Z145" s="686">
        <f t="shared" si="29"/>
        <v>1</v>
      </c>
      <c r="AA145" s="107">
        <f>IF(AND(B145&lt;&gt;"",J145&gt;=an_initial-3),VLOOKUP(Z145,Coef!$E$2:$F$17,2,FALSE),IF(AC145=TRUE,0,AA144))</f>
        <v>0</v>
      </c>
      <c r="AB145" s="645">
        <f>IF(B145&lt;&gt;"",VLOOKUP(Z145,Coef!$E$2:$F$17,2,FALSE),AB144)</f>
        <v>0</v>
      </c>
      <c r="AC145" s="645" t="b">
        <f t="shared" si="30"/>
        <v>0</v>
      </c>
    </row>
    <row r="146" spans="1:29" x14ac:dyDescent="0.25">
      <c r="A146" s="223"/>
      <c r="B146" s="764"/>
      <c r="C146" s="739"/>
      <c r="D146" s="692"/>
      <c r="E146" s="689"/>
      <c r="F146" s="730"/>
      <c r="G146" s="752"/>
      <c r="H146" s="724"/>
      <c r="I146" s="758"/>
      <c r="J146" s="699"/>
      <c r="K146" s="708"/>
      <c r="L146" s="733"/>
      <c r="M146" s="743"/>
      <c r="N146" s="733"/>
      <c r="O146" s="743"/>
      <c r="P146" s="704"/>
      <c r="Q146" s="715"/>
      <c r="R146" s="623" t="str">
        <f t="shared" si="21"/>
        <v/>
      </c>
      <c r="S146" s="624" t="str">
        <f t="shared" si="22"/>
        <v/>
      </c>
      <c r="T146" s="529" t="str">
        <f t="shared" si="23"/>
        <v/>
      </c>
      <c r="U146" s="226" t="str">
        <f t="shared" si="24"/>
        <v/>
      </c>
      <c r="V146" s="226" t="str">
        <f t="shared" si="27"/>
        <v/>
      </c>
      <c r="W146" s="681" t="str">
        <f t="shared" si="28"/>
        <v/>
      </c>
      <c r="X146" s="107" t="b">
        <f t="shared" si="25"/>
        <v>0</v>
      </c>
      <c r="Y146" s="683" t="b">
        <f t="shared" si="26"/>
        <v>0</v>
      </c>
      <c r="Z146" s="686">
        <f t="shared" si="29"/>
        <v>1</v>
      </c>
      <c r="AA146" s="107">
        <f>IF(AND(B146&lt;&gt;"",J146&gt;=an_initial-3),VLOOKUP(Z146,Coef!$E$2:$F$17,2,FALSE),IF(AC146=TRUE,0,AA145))</f>
        <v>0</v>
      </c>
      <c r="AB146" s="645">
        <f>IF(B146&lt;&gt;"",VLOOKUP(Z146,Coef!$E$2:$F$17,2,FALSE),AB145)</f>
        <v>0</v>
      </c>
      <c r="AC146" s="645" t="b">
        <f t="shared" si="30"/>
        <v>0</v>
      </c>
    </row>
    <row r="147" spans="1:29" x14ac:dyDescent="0.25">
      <c r="A147" s="223"/>
      <c r="B147" s="764"/>
      <c r="C147" s="739"/>
      <c r="D147" s="692"/>
      <c r="E147" s="689"/>
      <c r="F147" s="730"/>
      <c r="G147" s="752"/>
      <c r="H147" s="724"/>
      <c r="I147" s="758"/>
      <c r="J147" s="699"/>
      <c r="K147" s="708"/>
      <c r="L147" s="733"/>
      <c r="M147" s="743"/>
      <c r="N147" s="733"/>
      <c r="O147" s="743"/>
      <c r="P147" s="704"/>
      <c r="Q147" s="715"/>
      <c r="R147" s="623" t="str">
        <f t="shared" si="21"/>
        <v/>
      </c>
      <c r="S147" s="624" t="str">
        <f t="shared" si="22"/>
        <v/>
      </c>
      <c r="T147" s="529" t="str">
        <f t="shared" si="23"/>
        <v/>
      </c>
      <c r="U147" s="226" t="str">
        <f t="shared" si="24"/>
        <v/>
      </c>
      <c r="V147" s="226" t="str">
        <f t="shared" si="27"/>
        <v/>
      </c>
      <c r="W147" s="681" t="str">
        <f t="shared" si="28"/>
        <v/>
      </c>
      <c r="X147" s="107" t="b">
        <f t="shared" si="25"/>
        <v>0</v>
      </c>
      <c r="Y147" s="683" t="b">
        <f t="shared" si="26"/>
        <v>0</v>
      </c>
      <c r="Z147" s="686">
        <f t="shared" si="29"/>
        <v>1</v>
      </c>
      <c r="AA147" s="107">
        <f>IF(AND(B147&lt;&gt;"",J147&gt;=an_initial-3),VLOOKUP(Z147,Coef!$E$2:$F$17,2,FALSE),IF(AC147=TRUE,0,AA146))</f>
        <v>0</v>
      </c>
      <c r="AB147" s="645">
        <f>IF(B147&lt;&gt;"",VLOOKUP(Z147,Coef!$E$2:$F$17,2,FALSE),AB146)</f>
        <v>0</v>
      </c>
      <c r="AC147" s="645" t="b">
        <f t="shared" si="30"/>
        <v>0</v>
      </c>
    </row>
    <row r="148" spans="1:29" x14ac:dyDescent="0.25">
      <c r="A148" s="223"/>
      <c r="B148" s="764"/>
      <c r="C148" s="739"/>
      <c r="D148" s="692"/>
      <c r="E148" s="689"/>
      <c r="F148" s="730"/>
      <c r="G148" s="752"/>
      <c r="H148" s="724"/>
      <c r="I148" s="758"/>
      <c r="J148" s="699"/>
      <c r="K148" s="708"/>
      <c r="L148" s="733"/>
      <c r="M148" s="743"/>
      <c r="N148" s="733"/>
      <c r="O148" s="743"/>
      <c r="P148" s="704"/>
      <c r="Q148" s="715"/>
      <c r="R148" s="623" t="str">
        <f t="shared" si="21"/>
        <v/>
      </c>
      <c r="S148" s="624" t="str">
        <f t="shared" si="22"/>
        <v/>
      </c>
      <c r="T148" s="529" t="str">
        <f t="shared" si="23"/>
        <v/>
      </c>
      <c r="U148" s="226" t="str">
        <f t="shared" si="24"/>
        <v/>
      </c>
      <c r="V148" s="226" t="str">
        <f t="shared" si="27"/>
        <v/>
      </c>
      <c r="W148" s="681" t="str">
        <f t="shared" si="28"/>
        <v/>
      </c>
      <c r="X148" s="107" t="b">
        <f t="shared" si="25"/>
        <v>0</v>
      </c>
      <c r="Y148" s="683" t="b">
        <f t="shared" si="26"/>
        <v>0</v>
      </c>
      <c r="Z148" s="686">
        <f t="shared" si="29"/>
        <v>1</v>
      </c>
      <c r="AA148" s="107">
        <f>IF(AND(B148&lt;&gt;"",J148&gt;=an_initial-3),VLOOKUP(Z148,Coef!$E$2:$F$17,2,FALSE),IF(AC148=TRUE,0,AA147))</f>
        <v>0</v>
      </c>
      <c r="AB148" s="645">
        <f>IF(B148&lt;&gt;"",VLOOKUP(Z148,Coef!$E$2:$F$17,2,FALSE),AB147)</f>
        <v>0</v>
      </c>
      <c r="AC148" s="645" t="b">
        <f t="shared" si="30"/>
        <v>0</v>
      </c>
    </row>
    <row r="149" spans="1:29" x14ac:dyDescent="0.25">
      <c r="A149" s="223"/>
      <c r="B149" s="764"/>
      <c r="C149" s="739"/>
      <c r="D149" s="692"/>
      <c r="E149" s="689"/>
      <c r="F149" s="730"/>
      <c r="G149" s="752"/>
      <c r="H149" s="724"/>
      <c r="I149" s="758"/>
      <c r="J149" s="699"/>
      <c r="K149" s="708"/>
      <c r="L149" s="733"/>
      <c r="M149" s="743"/>
      <c r="N149" s="733"/>
      <c r="O149" s="743"/>
      <c r="P149" s="704"/>
      <c r="Q149" s="715"/>
      <c r="R149" s="623" t="str">
        <f t="shared" si="21"/>
        <v/>
      </c>
      <c r="S149" s="624" t="str">
        <f t="shared" si="22"/>
        <v/>
      </c>
      <c r="T149" s="529" t="str">
        <f t="shared" si="23"/>
        <v/>
      </c>
      <c r="U149" s="226" t="str">
        <f t="shared" si="24"/>
        <v/>
      </c>
      <c r="V149" s="226" t="str">
        <f t="shared" si="27"/>
        <v/>
      </c>
      <c r="W149" s="681" t="str">
        <f t="shared" si="28"/>
        <v/>
      </c>
      <c r="X149" s="107" t="b">
        <f t="shared" si="25"/>
        <v>0</v>
      </c>
      <c r="Y149" s="683" t="b">
        <f t="shared" si="26"/>
        <v>0</v>
      </c>
      <c r="Z149" s="686">
        <f t="shared" si="29"/>
        <v>1</v>
      </c>
      <c r="AA149" s="107">
        <f>IF(AND(B149&lt;&gt;"",J149&gt;=an_initial-3),VLOOKUP(Z149,Coef!$E$2:$F$17,2,FALSE),IF(AC149=TRUE,0,AA148))</f>
        <v>0</v>
      </c>
      <c r="AB149" s="645">
        <f>IF(B149&lt;&gt;"",VLOOKUP(Z149,Coef!$E$2:$F$17,2,FALSE),AB148)</f>
        <v>0</v>
      </c>
      <c r="AC149" s="645" t="b">
        <f t="shared" si="30"/>
        <v>0</v>
      </c>
    </row>
    <row r="150" spans="1:29" x14ac:dyDescent="0.25">
      <c r="A150" s="223"/>
      <c r="B150" s="764"/>
      <c r="C150" s="739"/>
      <c r="D150" s="692"/>
      <c r="E150" s="689"/>
      <c r="F150" s="730"/>
      <c r="G150" s="752"/>
      <c r="H150" s="724"/>
      <c r="I150" s="758"/>
      <c r="J150" s="699"/>
      <c r="K150" s="708"/>
      <c r="L150" s="733"/>
      <c r="M150" s="743"/>
      <c r="N150" s="733"/>
      <c r="O150" s="743"/>
      <c r="P150" s="704"/>
      <c r="Q150" s="715"/>
      <c r="R150" s="623" t="str">
        <f t="shared" si="21"/>
        <v/>
      </c>
      <c r="S150" s="624" t="str">
        <f t="shared" si="22"/>
        <v/>
      </c>
      <c r="T150" s="529" t="str">
        <f t="shared" si="23"/>
        <v/>
      </c>
      <c r="U150" s="226" t="str">
        <f t="shared" si="24"/>
        <v/>
      </c>
      <c r="V150" s="226" t="str">
        <f t="shared" si="27"/>
        <v/>
      </c>
      <c r="W150" s="681" t="str">
        <f t="shared" si="28"/>
        <v/>
      </c>
      <c r="X150" s="107" t="b">
        <f t="shared" si="25"/>
        <v>0</v>
      </c>
      <c r="Y150" s="683" t="b">
        <f t="shared" si="26"/>
        <v>0</v>
      </c>
      <c r="Z150" s="686">
        <f t="shared" si="29"/>
        <v>1</v>
      </c>
      <c r="AA150" s="107">
        <f>IF(AND(B150&lt;&gt;"",J150&gt;=an_initial-3),VLOOKUP(Z150,Coef!$E$2:$F$17,2,FALSE),IF(AC150=TRUE,0,AA149))</f>
        <v>0</v>
      </c>
      <c r="AB150" s="645">
        <f>IF(B150&lt;&gt;"",VLOOKUP(Z150,Coef!$E$2:$F$17,2,FALSE),AB149)</f>
        <v>0</v>
      </c>
      <c r="AC150" s="645" t="b">
        <f t="shared" si="30"/>
        <v>0</v>
      </c>
    </row>
    <row r="151" spans="1:29" x14ac:dyDescent="0.25">
      <c r="A151" s="223"/>
      <c r="B151" s="764"/>
      <c r="C151" s="739"/>
      <c r="D151" s="692"/>
      <c r="E151" s="689"/>
      <c r="F151" s="730"/>
      <c r="G151" s="752"/>
      <c r="H151" s="724"/>
      <c r="I151" s="758"/>
      <c r="J151" s="699"/>
      <c r="K151" s="708"/>
      <c r="L151" s="733"/>
      <c r="M151" s="743"/>
      <c r="N151" s="733"/>
      <c r="O151" s="743"/>
      <c r="P151" s="704"/>
      <c r="Q151" s="715"/>
      <c r="R151" s="623" t="str">
        <f t="shared" si="21"/>
        <v/>
      </c>
      <c r="S151" s="624" t="str">
        <f t="shared" si="22"/>
        <v/>
      </c>
      <c r="T151" s="529" t="str">
        <f t="shared" si="23"/>
        <v/>
      </c>
      <c r="U151" s="226" t="str">
        <f t="shared" si="24"/>
        <v/>
      </c>
      <c r="V151" s="226" t="str">
        <f t="shared" si="27"/>
        <v/>
      </c>
      <c r="W151" s="681" t="str">
        <f t="shared" si="28"/>
        <v/>
      </c>
      <c r="X151" s="107" t="b">
        <f t="shared" si="25"/>
        <v>0</v>
      </c>
      <c r="Y151" s="683" t="b">
        <f t="shared" si="26"/>
        <v>0</v>
      </c>
      <c r="Z151" s="686">
        <f t="shared" si="29"/>
        <v>1</v>
      </c>
      <c r="AA151" s="107">
        <f>IF(AND(B151&lt;&gt;"",J151&gt;=an_initial-3),VLOOKUP(Z151,Coef!$E$2:$F$17,2,FALSE),IF(AC151=TRUE,0,AA150))</f>
        <v>0</v>
      </c>
      <c r="AB151" s="645">
        <f>IF(B151&lt;&gt;"",VLOOKUP(Z151,Coef!$E$2:$F$17,2,FALSE),AB150)</f>
        <v>0</v>
      </c>
      <c r="AC151" s="645" t="b">
        <f t="shared" si="30"/>
        <v>0</v>
      </c>
    </row>
    <row r="152" spans="1:29" x14ac:dyDescent="0.25">
      <c r="A152" s="223"/>
      <c r="B152" s="764"/>
      <c r="C152" s="739"/>
      <c r="D152" s="692"/>
      <c r="E152" s="689"/>
      <c r="F152" s="730"/>
      <c r="G152" s="752"/>
      <c r="H152" s="724"/>
      <c r="I152" s="758"/>
      <c r="J152" s="699"/>
      <c r="K152" s="708"/>
      <c r="L152" s="733"/>
      <c r="M152" s="743"/>
      <c r="N152" s="733"/>
      <c r="O152" s="743"/>
      <c r="P152" s="704"/>
      <c r="Q152" s="715"/>
      <c r="R152" s="623" t="str">
        <f t="shared" si="21"/>
        <v/>
      </c>
      <c r="S152" s="624" t="str">
        <f t="shared" si="22"/>
        <v/>
      </c>
      <c r="T152" s="529" t="str">
        <f t="shared" si="23"/>
        <v/>
      </c>
      <c r="U152" s="226" t="str">
        <f t="shared" si="24"/>
        <v/>
      </c>
      <c r="V152" s="226" t="str">
        <f t="shared" si="27"/>
        <v/>
      </c>
      <c r="W152" s="681" t="str">
        <f t="shared" si="28"/>
        <v/>
      </c>
      <c r="X152" s="107" t="b">
        <f t="shared" si="25"/>
        <v>0</v>
      </c>
      <c r="Y152" s="683" t="b">
        <f t="shared" si="26"/>
        <v>0</v>
      </c>
      <c r="Z152" s="686">
        <f t="shared" si="29"/>
        <v>1</v>
      </c>
      <c r="AA152" s="107">
        <f>IF(AND(B152&lt;&gt;"",J152&gt;=an_initial-3),VLOOKUP(Z152,Coef!$E$2:$F$17,2,FALSE),IF(AC152=TRUE,0,AA151))</f>
        <v>0</v>
      </c>
      <c r="AB152" s="645">
        <f>IF(B152&lt;&gt;"",VLOOKUP(Z152,Coef!$E$2:$F$17,2,FALSE),AB151)</f>
        <v>0</v>
      </c>
      <c r="AC152" s="645" t="b">
        <f t="shared" si="30"/>
        <v>0</v>
      </c>
    </row>
    <row r="153" spans="1:29" x14ac:dyDescent="0.25">
      <c r="A153" s="223"/>
      <c r="B153" s="764"/>
      <c r="C153" s="739"/>
      <c r="D153" s="692"/>
      <c r="E153" s="689"/>
      <c r="F153" s="730"/>
      <c r="G153" s="752"/>
      <c r="H153" s="724"/>
      <c r="I153" s="758"/>
      <c r="J153" s="699"/>
      <c r="K153" s="708"/>
      <c r="L153" s="733"/>
      <c r="M153" s="743"/>
      <c r="N153" s="733"/>
      <c r="O153" s="743"/>
      <c r="P153" s="704"/>
      <c r="Q153" s="715"/>
      <c r="R153" s="623" t="str">
        <f t="shared" si="21"/>
        <v/>
      </c>
      <c r="S153" s="624" t="str">
        <f t="shared" si="22"/>
        <v/>
      </c>
      <c r="T153" s="529" t="str">
        <f t="shared" si="23"/>
        <v/>
      </c>
      <c r="U153" s="226" t="str">
        <f t="shared" si="24"/>
        <v/>
      </c>
      <c r="V153" s="226" t="str">
        <f t="shared" si="27"/>
        <v/>
      </c>
      <c r="W153" s="681" t="str">
        <f t="shared" si="28"/>
        <v/>
      </c>
      <c r="X153" s="107" t="b">
        <f t="shared" si="25"/>
        <v>0</v>
      </c>
      <c r="Y153" s="683" t="b">
        <f t="shared" si="26"/>
        <v>0</v>
      </c>
      <c r="Z153" s="686">
        <f t="shared" si="29"/>
        <v>1</v>
      </c>
      <c r="AA153" s="107">
        <f>IF(AND(B153&lt;&gt;"",J153&gt;=an_initial-3),VLOOKUP(Z153,Coef!$E$2:$F$17,2,FALSE),IF(AC153=TRUE,0,AA152))</f>
        <v>0</v>
      </c>
      <c r="AB153" s="645">
        <f>IF(B153&lt;&gt;"",VLOOKUP(Z153,Coef!$E$2:$F$17,2,FALSE),AB152)</f>
        <v>0</v>
      </c>
      <c r="AC153" s="645" t="b">
        <f t="shared" si="30"/>
        <v>0</v>
      </c>
    </row>
    <row r="154" spans="1:29" x14ac:dyDescent="0.25">
      <c r="A154" s="223"/>
      <c r="B154" s="764"/>
      <c r="C154" s="739"/>
      <c r="D154" s="692"/>
      <c r="E154" s="689"/>
      <c r="F154" s="730"/>
      <c r="G154" s="752"/>
      <c r="H154" s="724"/>
      <c r="I154" s="758"/>
      <c r="J154" s="699"/>
      <c r="K154" s="708"/>
      <c r="L154" s="733"/>
      <c r="M154" s="743"/>
      <c r="N154" s="733"/>
      <c r="O154" s="743"/>
      <c r="P154" s="704"/>
      <c r="Q154" s="715"/>
      <c r="R154" s="623" t="str">
        <f t="shared" si="21"/>
        <v/>
      </c>
      <c r="S154" s="624" t="str">
        <f t="shared" si="22"/>
        <v/>
      </c>
      <c r="T154" s="529" t="str">
        <f t="shared" si="23"/>
        <v/>
      </c>
      <c r="U154" s="226" t="str">
        <f t="shared" si="24"/>
        <v/>
      </c>
      <c r="V154" s="226" t="str">
        <f t="shared" si="27"/>
        <v/>
      </c>
      <c r="W154" s="681" t="str">
        <f t="shared" si="28"/>
        <v/>
      </c>
      <c r="X154" s="107" t="b">
        <f t="shared" si="25"/>
        <v>0</v>
      </c>
      <c r="Y154" s="683" t="b">
        <f t="shared" si="26"/>
        <v>0</v>
      </c>
      <c r="Z154" s="686">
        <f t="shared" si="29"/>
        <v>1</v>
      </c>
      <c r="AA154" s="107">
        <f>IF(AND(B154&lt;&gt;"",J154&gt;=an_initial-3),VLOOKUP(Z154,Coef!$E$2:$F$17,2,FALSE),IF(AC154=TRUE,0,AA153))</f>
        <v>0</v>
      </c>
      <c r="AB154" s="645">
        <f>IF(B154&lt;&gt;"",VLOOKUP(Z154,Coef!$E$2:$F$17,2,FALSE),AB153)</f>
        <v>0</v>
      </c>
      <c r="AC154" s="645" t="b">
        <f t="shared" si="30"/>
        <v>0</v>
      </c>
    </row>
    <row r="155" spans="1:29" x14ac:dyDescent="0.25">
      <c r="A155" s="223"/>
      <c r="B155" s="764"/>
      <c r="C155" s="739"/>
      <c r="D155" s="692"/>
      <c r="E155" s="689"/>
      <c r="F155" s="730"/>
      <c r="G155" s="752"/>
      <c r="H155" s="724"/>
      <c r="I155" s="758"/>
      <c r="J155" s="699"/>
      <c r="K155" s="708"/>
      <c r="L155" s="733"/>
      <c r="M155" s="743"/>
      <c r="N155" s="733"/>
      <c r="O155" s="743"/>
      <c r="P155" s="704"/>
      <c r="Q155" s="715"/>
      <c r="R155" s="623" t="str">
        <f t="shared" si="21"/>
        <v/>
      </c>
      <c r="S155" s="624" t="str">
        <f t="shared" si="22"/>
        <v/>
      </c>
      <c r="T155" s="529" t="str">
        <f t="shared" si="23"/>
        <v/>
      </c>
      <c r="U155" s="226" t="str">
        <f t="shared" si="24"/>
        <v/>
      </c>
      <c r="V155" s="226" t="str">
        <f t="shared" si="27"/>
        <v/>
      </c>
      <c r="W155" s="681" t="str">
        <f t="shared" si="28"/>
        <v/>
      </c>
      <c r="X155" s="107" t="b">
        <f t="shared" si="25"/>
        <v>0</v>
      </c>
      <c r="Y155" s="683" t="b">
        <f t="shared" si="26"/>
        <v>0</v>
      </c>
      <c r="Z155" s="686">
        <f t="shared" si="29"/>
        <v>1</v>
      </c>
      <c r="AA155" s="107">
        <f>IF(AND(B155&lt;&gt;"",J155&gt;=an_initial-3),VLOOKUP(Z155,Coef!$E$2:$F$17,2,FALSE),IF(AC155=TRUE,0,AA154))</f>
        <v>0</v>
      </c>
      <c r="AB155" s="645">
        <f>IF(B155&lt;&gt;"",VLOOKUP(Z155,Coef!$E$2:$F$17,2,FALSE),AB154)</f>
        <v>0</v>
      </c>
      <c r="AC155" s="645" t="b">
        <f t="shared" si="30"/>
        <v>0</v>
      </c>
    </row>
    <row r="156" spans="1:29" x14ac:dyDescent="0.25">
      <c r="A156" s="223"/>
      <c r="B156" s="764"/>
      <c r="C156" s="739"/>
      <c r="D156" s="692"/>
      <c r="E156" s="689"/>
      <c r="F156" s="730"/>
      <c r="G156" s="752"/>
      <c r="H156" s="724"/>
      <c r="I156" s="758"/>
      <c r="J156" s="699"/>
      <c r="K156" s="708"/>
      <c r="L156" s="733"/>
      <c r="M156" s="743"/>
      <c r="N156" s="733"/>
      <c r="O156" s="743"/>
      <c r="P156" s="704"/>
      <c r="Q156" s="715"/>
      <c r="R156" s="623" t="str">
        <f t="shared" si="21"/>
        <v/>
      </c>
      <c r="S156" s="624" t="str">
        <f t="shared" si="22"/>
        <v/>
      </c>
      <c r="T156" s="529" t="str">
        <f t="shared" si="23"/>
        <v/>
      </c>
      <c r="U156" s="226" t="str">
        <f t="shared" si="24"/>
        <v/>
      </c>
      <c r="V156" s="226" t="str">
        <f t="shared" si="27"/>
        <v/>
      </c>
      <c r="W156" s="681" t="str">
        <f t="shared" si="28"/>
        <v/>
      </c>
      <c r="X156" s="107" t="b">
        <f t="shared" si="25"/>
        <v>0</v>
      </c>
      <c r="Y156" s="683" t="b">
        <f t="shared" si="26"/>
        <v>0</v>
      </c>
      <c r="Z156" s="686">
        <f t="shared" si="29"/>
        <v>1</v>
      </c>
      <c r="AA156" s="107">
        <f>IF(AND(B156&lt;&gt;"",J156&gt;=an_initial-3),VLOOKUP(Z156,Coef!$E$2:$F$17,2,FALSE),IF(AC156=TRUE,0,AA155))</f>
        <v>0</v>
      </c>
      <c r="AB156" s="645">
        <f>IF(B156&lt;&gt;"",VLOOKUP(Z156,Coef!$E$2:$F$17,2,FALSE),AB155)</f>
        <v>0</v>
      </c>
      <c r="AC156" s="645" t="b">
        <f t="shared" si="30"/>
        <v>0</v>
      </c>
    </row>
    <row r="157" spans="1:29" x14ac:dyDescent="0.25">
      <c r="A157" s="223"/>
      <c r="B157" s="764"/>
      <c r="C157" s="739"/>
      <c r="D157" s="692"/>
      <c r="E157" s="689"/>
      <c r="F157" s="730"/>
      <c r="G157" s="752"/>
      <c r="H157" s="724"/>
      <c r="I157" s="758"/>
      <c r="J157" s="699"/>
      <c r="K157" s="708"/>
      <c r="L157" s="733"/>
      <c r="M157" s="743"/>
      <c r="N157" s="733"/>
      <c r="O157" s="743"/>
      <c r="P157" s="704"/>
      <c r="Q157" s="715"/>
      <c r="R157" s="623" t="str">
        <f t="shared" si="21"/>
        <v/>
      </c>
      <c r="S157" s="624" t="str">
        <f t="shared" si="22"/>
        <v/>
      </c>
      <c r="T157" s="529" t="str">
        <f t="shared" si="23"/>
        <v/>
      </c>
      <c r="U157" s="226" t="str">
        <f t="shared" si="24"/>
        <v/>
      </c>
      <c r="V157" s="226" t="str">
        <f t="shared" si="27"/>
        <v/>
      </c>
      <c r="W157" s="681" t="str">
        <f t="shared" si="28"/>
        <v/>
      </c>
      <c r="X157" s="107" t="b">
        <f t="shared" si="25"/>
        <v>0</v>
      </c>
      <c r="Y157" s="683" t="b">
        <f t="shared" si="26"/>
        <v>0</v>
      </c>
      <c r="Z157" s="686">
        <f t="shared" si="29"/>
        <v>1</v>
      </c>
      <c r="AA157" s="107">
        <f>IF(AND(B157&lt;&gt;"",J157&gt;=an_initial-3),VLOOKUP(Z157,Coef!$E$2:$F$17,2,FALSE),IF(AC157=TRUE,0,AA156))</f>
        <v>0</v>
      </c>
      <c r="AB157" s="645">
        <f>IF(B157&lt;&gt;"",VLOOKUP(Z157,Coef!$E$2:$F$17,2,FALSE),AB156)</f>
        <v>0</v>
      </c>
      <c r="AC157" s="645" t="b">
        <f t="shared" si="30"/>
        <v>0</v>
      </c>
    </row>
    <row r="158" spans="1:29" x14ac:dyDescent="0.25">
      <c r="A158" s="223"/>
      <c r="B158" s="764"/>
      <c r="C158" s="739"/>
      <c r="D158" s="692"/>
      <c r="E158" s="689"/>
      <c r="F158" s="730"/>
      <c r="G158" s="752"/>
      <c r="H158" s="724"/>
      <c r="I158" s="758"/>
      <c r="J158" s="699"/>
      <c r="K158" s="708"/>
      <c r="L158" s="733"/>
      <c r="M158" s="743"/>
      <c r="N158" s="733"/>
      <c r="O158" s="743"/>
      <c r="P158" s="704"/>
      <c r="Q158" s="715"/>
      <c r="R158" s="623" t="str">
        <f t="shared" si="21"/>
        <v/>
      </c>
      <c r="S158" s="624" t="str">
        <f t="shared" si="22"/>
        <v/>
      </c>
      <c r="T158" s="529" t="str">
        <f t="shared" si="23"/>
        <v/>
      </c>
      <c r="U158" s="226" t="str">
        <f t="shared" si="24"/>
        <v/>
      </c>
      <c r="V158" s="226" t="str">
        <f t="shared" si="27"/>
        <v/>
      </c>
      <c r="W158" s="681" t="str">
        <f t="shared" si="28"/>
        <v/>
      </c>
      <c r="X158" s="107" t="b">
        <f t="shared" si="25"/>
        <v>0</v>
      </c>
      <c r="Y158" s="683" t="b">
        <f t="shared" si="26"/>
        <v>0</v>
      </c>
      <c r="Z158" s="686">
        <f t="shared" si="29"/>
        <v>1</v>
      </c>
      <c r="AA158" s="107">
        <f>IF(AND(B158&lt;&gt;"",J158&gt;=an_initial-3),VLOOKUP(Z158,Coef!$E$2:$F$17,2,FALSE),IF(AC158=TRUE,0,AA157))</f>
        <v>0</v>
      </c>
      <c r="AB158" s="645">
        <f>IF(B158&lt;&gt;"",VLOOKUP(Z158,Coef!$E$2:$F$17,2,FALSE),AB157)</f>
        <v>0</v>
      </c>
      <c r="AC158" s="645" t="b">
        <f t="shared" si="30"/>
        <v>0</v>
      </c>
    </row>
    <row r="159" spans="1:29" x14ac:dyDescent="0.25">
      <c r="A159" s="223"/>
      <c r="B159" s="764"/>
      <c r="C159" s="739"/>
      <c r="D159" s="692"/>
      <c r="E159" s="689"/>
      <c r="F159" s="730"/>
      <c r="G159" s="752"/>
      <c r="H159" s="724"/>
      <c r="I159" s="758"/>
      <c r="J159" s="699"/>
      <c r="K159" s="708"/>
      <c r="L159" s="733"/>
      <c r="M159" s="743"/>
      <c r="N159" s="733"/>
      <c r="O159" s="743"/>
      <c r="P159" s="704"/>
      <c r="Q159" s="715"/>
      <c r="R159" s="623" t="str">
        <f t="shared" si="21"/>
        <v/>
      </c>
      <c r="S159" s="624" t="str">
        <f t="shared" si="22"/>
        <v/>
      </c>
      <c r="T159" s="529" t="str">
        <f t="shared" si="23"/>
        <v/>
      </c>
      <c r="U159" s="226" t="str">
        <f t="shared" si="24"/>
        <v/>
      </c>
      <c r="V159" s="226" t="str">
        <f t="shared" si="27"/>
        <v/>
      </c>
      <c r="W159" s="681" t="str">
        <f t="shared" si="28"/>
        <v/>
      </c>
      <c r="X159" s="107" t="b">
        <f t="shared" si="25"/>
        <v>0</v>
      </c>
      <c r="Y159" s="683" t="b">
        <f t="shared" si="26"/>
        <v>0</v>
      </c>
      <c r="Z159" s="686">
        <f t="shared" si="29"/>
        <v>1</v>
      </c>
      <c r="AA159" s="107">
        <f>IF(AND(B159&lt;&gt;"",J159&gt;=an_initial-3),VLOOKUP(Z159,Coef!$E$2:$F$17,2,FALSE),IF(AC159=TRUE,0,AA158))</f>
        <v>0</v>
      </c>
      <c r="AB159" s="645">
        <f>IF(B159&lt;&gt;"",VLOOKUP(Z159,Coef!$E$2:$F$17,2,FALSE),AB158)</f>
        <v>0</v>
      </c>
      <c r="AC159" s="645" t="b">
        <f t="shared" si="30"/>
        <v>0</v>
      </c>
    </row>
    <row r="160" spans="1:29" x14ac:dyDescent="0.25">
      <c r="A160" s="223"/>
      <c r="B160" s="764"/>
      <c r="C160" s="739"/>
      <c r="D160" s="692"/>
      <c r="E160" s="689"/>
      <c r="F160" s="730"/>
      <c r="G160" s="752"/>
      <c r="H160" s="724"/>
      <c r="I160" s="758"/>
      <c r="J160" s="699"/>
      <c r="K160" s="708"/>
      <c r="L160" s="733"/>
      <c r="M160" s="743"/>
      <c r="N160" s="733"/>
      <c r="O160" s="743"/>
      <c r="P160" s="704"/>
      <c r="Q160" s="715"/>
      <c r="R160" s="623" t="str">
        <f t="shared" si="21"/>
        <v/>
      </c>
      <c r="S160" s="624" t="str">
        <f t="shared" si="22"/>
        <v/>
      </c>
      <c r="T160" s="529" t="str">
        <f t="shared" si="23"/>
        <v/>
      </c>
      <c r="U160" s="226" t="str">
        <f t="shared" si="24"/>
        <v/>
      </c>
      <c r="V160" s="226" t="str">
        <f t="shared" si="27"/>
        <v/>
      </c>
      <c r="W160" s="681" t="str">
        <f t="shared" si="28"/>
        <v/>
      </c>
      <c r="X160" s="107" t="b">
        <f t="shared" si="25"/>
        <v>0</v>
      </c>
      <c r="Y160" s="683" t="b">
        <f t="shared" si="26"/>
        <v>0</v>
      </c>
      <c r="Z160" s="686">
        <f t="shared" si="29"/>
        <v>1</v>
      </c>
      <c r="AA160" s="107">
        <f>IF(AND(B160&lt;&gt;"",J160&gt;=an_initial-3),VLOOKUP(Z160,Coef!$E$2:$F$17,2,FALSE),IF(AC160=TRUE,0,AA159))</f>
        <v>0</v>
      </c>
      <c r="AB160" s="645">
        <f>IF(B160&lt;&gt;"",VLOOKUP(Z160,Coef!$E$2:$F$17,2,FALSE),AB159)</f>
        <v>0</v>
      </c>
      <c r="AC160" s="645" t="b">
        <f t="shared" si="30"/>
        <v>0</v>
      </c>
    </row>
    <row r="161" spans="1:29" x14ac:dyDescent="0.25">
      <c r="A161" s="223"/>
      <c r="B161" s="764"/>
      <c r="C161" s="739"/>
      <c r="D161" s="692"/>
      <c r="E161" s="689"/>
      <c r="F161" s="730"/>
      <c r="G161" s="752"/>
      <c r="H161" s="724"/>
      <c r="I161" s="758"/>
      <c r="J161" s="699"/>
      <c r="K161" s="708"/>
      <c r="L161" s="733"/>
      <c r="M161" s="743"/>
      <c r="N161" s="733"/>
      <c r="O161" s="743"/>
      <c r="P161" s="704"/>
      <c r="Q161" s="715"/>
      <c r="R161" s="623" t="str">
        <f t="shared" si="21"/>
        <v/>
      </c>
      <c r="S161" s="624" t="str">
        <f t="shared" si="22"/>
        <v/>
      </c>
      <c r="T161" s="529" t="str">
        <f t="shared" si="23"/>
        <v/>
      </c>
      <c r="U161" s="226" t="str">
        <f t="shared" si="24"/>
        <v/>
      </c>
      <c r="V161" s="226" t="str">
        <f t="shared" si="27"/>
        <v/>
      </c>
      <c r="W161" s="681" t="str">
        <f t="shared" si="28"/>
        <v/>
      </c>
      <c r="X161" s="107" t="b">
        <f t="shared" si="25"/>
        <v>0</v>
      </c>
      <c r="Y161" s="683" t="b">
        <f t="shared" si="26"/>
        <v>0</v>
      </c>
      <c r="Z161" s="686">
        <f t="shared" si="29"/>
        <v>1</v>
      </c>
      <c r="AA161" s="107">
        <f>IF(AND(B161&lt;&gt;"",J161&gt;=an_initial-3),VLOOKUP(Z161,Coef!$E$2:$F$17,2,FALSE),IF(AC161=TRUE,0,AA160))</f>
        <v>0</v>
      </c>
      <c r="AB161" s="645">
        <f>IF(B161&lt;&gt;"",VLOOKUP(Z161,Coef!$E$2:$F$17,2,FALSE),AB160)</f>
        <v>0</v>
      </c>
      <c r="AC161" s="645" t="b">
        <f t="shared" si="30"/>
        <v>0</v>
      </c>
    </row>
    <row r="162" spans="1:29" x14ac:dyDescent="0.25">
      <c r="A162" s="223"/>
      <c r="B162" s="764"/>
      <c r="C162" s="739"/>
      <c r="D162" s="692"/>
      <c r="E162" s="689"/>
      <c r="F162" s="730"/>
      <c r="G162" s="752"/>
      <c r="H162" s="724"/>
      <c r="I162" s="758"/>
      <c r="J162" s="699"/>
      <c r="K162" s="708"/>
      <c r="L162" s="733"/>
      <c r="M162" s="743"/>
      <c r="N162" s="733"/>
      <c r="O162" s="743"/>
      <c r="P162" s="704"/>
      <c r="Q162" s="715"/>
      <c r="R162" s="623" t="str">
        <f t="shared" si="21"/>
        <v/>
      </c>
      <c r="S162" s="624" t="str">
        <f t="shared" si="22"/>
        <v/>
      </c>
      <c r="T162" s="529" t="str">
        <f t="shared" si="23"/>
        <v/>
      </c>
      <c r="U162" s="226" t="str">
        <f t="shared" si="24"/>
        <v/>
      </c>
      <c r="V162" s="226" t="str">
        <f t="shared" si="27"/>
        <v/>
      </c>
      <c r="W162" s="681" t="str">
        <f t="shared" si="28"/>
        <v/>
      </c>
      <c r="X162" s="107" t="b">
        <f t="shared" si="25"/>
        <v>0</v>
      </c>
      <c r="Y162" s="683" t="b">
        <f t="shared" si="26"/>
        <v>0</v>
      </c>
      <c r="Z162" s="686">
        <f t="shared" si="29"/>
        <v>1</v>
      </c>
      <c r="AA162" s="107">
        <f>IF(AND(B162&lt;&gt;"",J162&gt;=an_initial-3),VLOOKUP(Z162,Coef!$E$2:$F$17,2,FALSE),IF(AC162=TRUE,0,AA161))</f>
        <v>0</v>
      </c>
      <c r="AB162" s="645">
        <f>IF(B162&lt;&gt;"",VLOOKUP(Z162,Coef!$E$2:$F$17,2,FALSE),AB161)</f>
        <v>0</v>
      </c>
      <c r="AC162" s="645" t="b">
        <f t="shared" si="30"/>
        <v>0</v>
      </c>
    </row>
    <row r="163" spans="1:29" x14ac:dyDescent="0.25">
      <c r="A163" s="223"/>
      <c r="B163" s="764"/>
      <c r="C163" s="739"/>
      <c r="D163" s="692"/>
      <c r="E163" s="689"/>
      <c r="F163" s="730"/>
      <c r="G163" s="752"/>
      <c r="H163" s="724"/>
      <c r="I163" s="758"/>
      <c r="J163" s="699"/>
      <c r="K163" s="708"/>
      <c r="L163" s="733"/>
      <c r="M163" s="743"/>
      <c r="N163" s="733"/>
      <c r="O163" s="743"/>
      <c r="P163" s="704"/>
      <c r="Q163" s="715"/>
      <c r="R163" s="623" t="str">
        <f t="shared" si="21"/>
        <v/>
      </c>
      <c r="S163" s="624" t="str">
        <f t="shared" si="22"/>
        <v/>
      </c>
      <c r="T163" s="529" t="str">
        <f t="shared" si="23"/>
        <v/>
      </c>
      <c r="U163" s="226" t="str">
        <f t="shared" si="24"/>
        <v/>
      </c>
      <c r="V163" s="226" t="str">
        <f t="shared" si="27"/>
        <v/>
      </c>
      <c r="W163" s="681" t="str">
        <f t="shared" si="28"/>
        <v/>
      </c>
      <c r="X163" s="107" t="b">
        <f t="shared" si="25"/>
        <v>0</v>
      </c>
      <c r="Y163" s="683" t="b">
        <f t="shared" si="26"/>
        <v>0</v>
      </c>
      <c r="Z163" s="686">
        <f t="shared" si="29"/>
        <v>1</v>
      </c>
      <c r="AA163" s="107">
        <f>IF(AND(B163&lt;&gt;"",J163&gt;=an_initial-3),VLOOKUP(Z163,Coef!$E$2:$F$17,2,FALSE),IF(AC163=TRUE,0,AA162))</f>
        <v>0</v>
      </c>
      <c r="AB163" s="645">
        <f>IF(B163&lt;&gt;"",VLOOKUP(Z163,Coef!$E$2:$F$17,2,FALSE),AB162)</f>
        <v>0</v>
      </c>
      <c r="AC163" s="645" t="b">
        <f t="shared" si="30"/>
        <v>0</v>
      </c>
    </row>
    <row r="164" spans="1:29" x14ac:dyDescent="0.25">
      <c r="A164" s="223"/>
      <c r="B164" s="764"/>
      <c r="C164" s="739"/>
      <c r="D164" s="692"/>
      <c r="E164" s="689"/>
      <c r="F164" s="730"/>
      <c r="G164" s="752"/>
      <c r="H164" s="724"/>
      <c r="I164" s="758"/>
      <c r="J164" s="699"/>
      <c r="K164" s="708"/>
      <c r="L164" s="733"/>
      <c r="M164" s="743"/>
      <c r="N164" s="733"/>
      <c r="O164" s="743"/>
      <c r="P164" s="704"/>
      <c r="Q164" s="715"/>
      <c r="R164" s="623" t="str">
        <f t="shared" si="21"/>
        <v/>
      </c>
      <c r="S164" s="624" t="str">
        <f t="shared" si="22"/>
        <v/>
      </c>
      <c r="T164" s="529" t="str">
        <f t="shared" si="23"/>
        <v/>
      </c>
      <c r="U164" s="226" t="str">
        <f t="shared" si="24"/>
        <v/>
      </c>
      <c r="V164" s="226" t="str">
        <f t="shared" si="27"/>
        <v/>
      </c>
      <c r="W164" s="681" t="str">
        <f t="shared" si="28"/>
        <v/>
      </c>
      <c r="X164" s="107" t="b">
        <f t="shared" si="25"/>
        <v>0</v>
      </c>
      <c r="Y164" s="683" t="b">
        <f t="shared" si="26"/>
        <v>0</v>
      </c>
      <c r="Z164" s="686">
        <f t="shared" si="29"/>
        <v>1</v>
      </c>
      <c r="AA164" s="107">
        <f>IF(AND(B164&lt;&gt;"",J164&gt;=an_initial-3),VLOOKUP(Z164,Coef!$E$2:$F$17,2,FALSE),IF(AC164=TRUE,0,AA163))</f>
        <v>0</v>
      </c>
      <c r="AB164" s="645">
        <f>IF(B164&lt;&gt;"",VLOOKUP(Z164,Coef!$E$2:$F$17,2,FALSE),AB163)</f>
        <v>0</v>
      </c>
      <c r="AC164" s="645" t="b">
        <f t="shared" si="30"/>
        <v>0</v>
      </c>
    </row>
    <row r="165" spans="1:29" x14ac:dyDescent="0.25">
      <c r="A165" s="223"/>
      <c r="B165" s="764"/>
      <c r="C165" s="739"/>
      <c r="D165" s="692"/>
      <c r="E165" s="689"/>
      <c r="F165" s="730"/>
      <c r="G165" s="752"/>
      <c r="H165" s="724"/>
      <c r="I165" s="758"/>
      <c r="J165" s="699"/>
      <c r="K165" s="708"/>
      <c r="L165" s="733"/>
      <c r="M165" s="743"/>
      <c r="N165" s="733"/>
      <c r="O165" s="743"/>
      <c r="P165" s="704"/>
      <c r="Q165" s="715"/>
      <c r="R165" s="623" t="str">
        <f t="shared" si="21"/>
        <v/>
      </c>
      <c r="S165" s="624" t="str">
        <f t="shared" si="22"/>
        <v/>
      </c>
      <c r="T165" s="529" t="str">
        <f t="shared" si="23"/>
        <v/>
      </c>
      <c r="U165" s="226" t="str">
        <f t="shared" si="24"/>
        <v/>
      </c>
      <c r="V165" s="226" t="str">
        <f t="shared" si="27"/>
        <v/>
      </c>
      <c r="W165" s="681" t="str">
        <f t="shared" si="28"/>
        <v/>
      </c>
      <c r="X165" s="107" t="b">
        <f t="shared" si="25"/>
        <v>0</v>
      </c>
      <c r="Y165" s="683" t="b">
        <f t="shared" si="26"/>
        <v>0</v>
      </c>
      <c r="Z165" s="686">
        <f t="shared" si="29"/>
        <v>1</v>
      </c>
      <c r="AA165" s="107">
        <f>IF(AND(B165&lt;&gt;"",J165&gt;=an_initial-3),VLOOKUP(Z165,Coef!$E$2:$F$17,2,FALSE),IF(AC165=TRUE,0,AA164))</f>
        <v>0</v>
      </c>
      <c r="AB165" s="645">
        <f>IF(B165&lt;&gt;"",VLOOKUP(Z165,Coef!$E$2:$F$17,2,FALSE),AB164)</f>
        <v>0</v>
      </c>
      <c r="AC165" s="645" t="b">
        <f t="shared" si="30"/>
        <v>0</v>
      </c>
    </row>
    <row r="166" spans="1:29" x14ac:dyDescent="0.25">
      <c r="A166" s="223"/>
      <c r="B166" s="764"/>
      <c r="C166" s="739"/>
      <c r="D166" s="692"/>
      <c r="E166" s="689"/>
      <c r="F166" s="730"/>
      <c r="G166" s="752"/>
      <c r="H166" s="724"/>
      <c r="I166" s="758"/>
      <c r="J166" s="699"/>
      <c r="K166" s="708"/>
      <c r="L166" s="733"/>
      <c r="M166" s="743"/>
      <c r="N166" s="733"/>
      <c r="O166" s="743"/>
      <c r="P166" s="704"/>
      <c r="Q166" s="715"/>
      <c r="R166" s="623" t="str">
        <f t="shared" si="21"/>
        <v/>
      </c>
      <c r="S166" s="624" t="str">
        <f t="shared" si="22"/>
        <v/>
      </c>
      <c r="T166" s="529" t="str">
        <f t="shared" si="23"/>
        <v/>
      </c>
      <c r="U166" s="226" t="str">
        <f t="shared" si="24"/>
        <v/>
      </c>
      <c r="V166" s="226" t="str">
        <f t="shared" si="27"/>
        <v/>
      </c>
      <c r="W166" s="681" t="str">
        <f t="shared" si="28"/>
        <v/>
      </c>
      <c r="X166" s="107" t="b">
        <f t="shared" si="25"/>
        <v>0</v>
      </c>
      <c r="Y166" s="683" t="b">
        <f t="shared" si="26"/>
        <v>0</v>
      </c>
      <c r="Z166" s="686">
        <f t="shared" si="29"/>
        <v>1</v>
      </c>
      <c r="AA166" s="107">
        <f>IF(AND(B166&lt;&gt;"",J166&gt;=an_initial-3),VLOOKUP(Z166,Coef!$E$2:$F$17,2,FALSE),IF(AC166=TRUE,0,AA165))</f>
        <v>0</v>
      </c>
      <c r="AB166" s="645">
        <f>IF(B166&lt;&gt;"",VLOOKUP(Z166,Coef!$E$2:$F$17,2,FALSE),AB165)</f>
        <v>0</v>
      </c>
      <c r="AC166" s="645" t="b">
        <f t="shared" si="30"/>
        <v>0</v>
      </c>
    </row>
    <row r="167" spans="1:29" x14ac:dyDescent="0.25">
      <c r="A167" s="223"/>
      <c r="B167" s="764"/>
      <c r="C167" s="739"/>
      <c r="D167" s="692"/>
      <c r="E167" s="689"/>
      <c r="F167" s="730"/>
      <c r="G167" s="752"/>
      <c r="H167" s="724"/>
      <c r="I167" s="758"/>
      <c r="J167" s="699"/>
      <c r="K167" s="708"/>
      <c r="L167" s="733"/>
      <c r="M167" s="743"/>
      <c r="N167" s="733"/>
      <c r="O167" s="743"/>
      <c r="P167" s="704"/>
      <c r="Q167" s="715"/>
      <c r="R167" s="623" t="str">
        <f t="shared" si="21"/>
        <v/>
      </c>
      <c r="S167" s="624" t="str">
        <f t="shared" si="22"/>
        <v/>
      </c>
      <c r="T167" s="529" t="str">
        <f t="shared" si="23"/>
        <v/>
      </c>
      <c r="U167" s="226" t="str">
        <f t="shared" si="24"/>
        <v/>
      </c>
      <c r="V167" s="226" t="str">
        <f t="shared" si="27"/>
        <v/>
      </c>
      <c r="W167" s="681" t="str">
        <f t="shared" si="28"/>
        <v/>
      </c>
      <c r="X167" s="107" t="b">
        <f t="shared" si="25"/>
        <v>0</v>
      </c>
      <c r="Y167" s="683" t="b">
        <f t="shared" si="26"/>
        <v>0</v>
      </c>
      <c r="Z167" s="686">
        <f t="shared" si="29"/>
        <v>1</v>
      </c>
      <c r="AA167" s="107">
        <f>IF(AND(B167&lt;&gt;"",J167&gt;=an_initial-3),VLOOKUP(Z167,Coef!$E$2:$F$17,2,FALSE),IF(AC167=TRUE,0,AA166))</f>
        <v>0</v>
      </c>
      <c r="AB167" s="645">
        <f>IF(B167&lt;&gt;"",VLOOKUP(Z167,Coef!$E$2:$F$17,2,FALSE),AB166)</f>
        <v>0</v>
      </c>
      <c r="AC167" s="645" t="b">
        <f t="shared" si="30"/>
        <v>0</v>
      </c>
    </row>
    <row r="168" spans="1:29" x14ac:dyDescent="0.25">
      <c r="A168" s="223"/>
      <c r="B168" s="764"/>
      <c r="C168" s="739"/>
      <c r="D168" s="692"/>
      <c r="E168" s="689"/>
      <c r="F168" s="730"/>
      <c r="G168" s="752"/>
      <c r="H168" s="724"/>
      <c r="I168" s="758"/>
      <c r="J168" s="699"/>
      <c r="K168" s="708"/>
      <c r="L168" s="733"/>
      <c r="M168" s="743"/>
      <c r="N168" s="733"/>
      <c r="O168" s="743"/>
      <c r="P168" s="704"/>
      <c r="Q168" s="715"/>
      <c r="R168" s="623" t="str">
        <f t="shared" si="21"/>
        <v/>
      </c>
      <c r="S168" s="624" t="str">
        <f t="shared" si="22"/>
        <v/>
      </c>
      <c r="T168" s="529" t="str">
        <f t="shared" si="23"/>
        <v/>
      </c>
      <c r="U168" s="226" t="str">
        <f t="shared" si="24"/>
        <v/>
      </c>
      <c r="V168" s="226" t="str">
        <f t="shared" si="27"/>
        <v/>
      </c>
      <c r="W168" s="681" t="str">
        <f t="shared" si="28"/>
        <v/>
      </c>
      <c r="X168" s="107" t="b">
        <f t="shared" si="25"/>
        <v>0</v>
      </c>
      <c r="Y168" s="683" t="b">
        <f t="shared" si="26"/>
        <v>0</v>
      </c>
      <c r="Z168" s="686">
        <f t="shared" si="29"/>
        <v>1</v>
      </c>
      <c r="AA168" s="107">
        <f>IF(AND(B168&lt;&gt;"",J168&gt;=an_initial-3),VLOOKUP(Z168,Coef!$E$2:$F$17,2,FALSE),IF(AC168=TRUE,0,AA167))</f>
        <v>0</v>
      </c>
      <c r="AB168" s="645">
        <f>IF(B168&lt;&gt;"",VLOOKUP(Z168,Coef!$E$2:$F$17,2,FALSE),AB167)</f>
        <v>0</v>
      </c>
      <c r="AC168" s="645" t="b">
        <f t="shared" si="30"/>
        <v>0</v>
      </c>
    </row>
    <row r="169" spans="1:29" x14ac:dyDescent="0.25">
      <c r="A169" s="223"/>
      <c r="B169" s="764"/>
      <c r="C169" s="739"/>
      <c r="D169" s="692"/>
      <c r="E169" s="689"/>
      <c r="F169" s="730"/>
      <c r="G169" s="752"/>
      <c r="H169" s="724"/>
      <c r="I169" s="758"/>
      <c r="J169" s="699"/>
      <c r="K169" s="708"/>
      <c r="L169" s="733"/>
      <c r="M169" s="743"/>
      <c r="N169" s="733"/>
      <c r="O169" s="743"/>
      <c r="P169" s="704"/>
      <c r="Q169" s="715"/>
      <c r="R169" s="623" t="str">
        <f t="shared" si="21"/>
        <v/>
      </c>
      <c r="S169" s="624" t="str">
        <f t="shared" si="22"/>
        <v/>
      </c>
      <c r="T169" s="529" t="str">
        <f t="shared" si="23"/>
        <v/>
      </c>
      <c r="U169" s="226" t="str">
        <f t="shared" si="24"/>
        <v/>
      </c>
      <c r="V169" s="226" t="str">
        <f t="shared" si="27"/>
        <v/>
      </c>
      <c r="W169" s="681" t="str">
        <f t="shared" si="28"/>
        <v/>
      </c>
      <c r="X169" s="107" t="b">
        <f t="shared" si="25"/>
        <v>0</v>
      </c>
      <c r="Y169" s="683" t="b">
        <f t="shared" si="26"/>
        <v>0</v>
      </c>
      <c r="Z169" s="686">
        <f t="shared" si="29"/>
        <v>1</v>
      </c>
      <c r="AA169" s="107">
        <f>IF(AND(B169&lt;&gt;"",J169&gt;=an_initial-3),VLOOKUP(Z169,Coef!$E$2:$F$17,2,FALSE),IF(AC169=TRUE,0,AA168))</f>
        <v>0</v>
      </c>
      <c r="AB169" s="645">
        <f>IF(B169&lt;&gt;"",VLOOKUP(Z169,Coef!$E$2:$F$17,2,FALSE),AB168)</f>
        <v>0</v>
      </c>
      <c r="AC169" s="645" t="b">
        <f t="shared" si="30"/>
        <v>0</v>
      </c>
    </row>
    <row r="170" spans="1:29" x14ac:dyDescent="0.25">
      <c r="A170" s="223"/>
      <c r="B170" s="764"/>
      <c r="C170" s="739"/>
      <c r="D170" s="692"/>
      <c r="E170" s="689"/>
      <c r="F170" s="730"/>
      <c r="G170" s="752"/>
      <c r="H170" s="724"/>
      <c r="I170" s="758"/>
      <c r="J170" s="699"/>
      <c r="K170" s="708"/>
      <c r="L170" s="733"/>
      <c r="M170" s="743"/>
      <c r="N170" s="733"/>
      <c r="O170" s="743"/>
      <c r="P170" s="704"/>
      <c r="Q170" s="715"/>
      <c r="R170" s="623" t="str">
        <f t="shared" si="21"/>
        <v/>
      </c>
      <c r="S170" s="624" t="str">
        <f t="shared" si="22"/>
        <v/>
      </c>
      <c r="T170" s="529" t="str">
        <f t="shared" si="23"/>
        <v/>
      </c>
      <c r="U170" s="226" t="str">
        <f t="shared" si="24"/>
        <v/>
      </c>
      <c r="V170" s="226" t="str">
        <f t="shared" si="27"/>
        <v/>
      </c>
      <c r="W170" s="681" t="str">
        <f t="shared" si="28"/>
        <v/>
      </c>
      <c r="X170" s="107" t="b">
        <f t="shared" si="25"/>
        <v>0</v>
      </c>
      <c r="Y170" s="683" t="b">
        <f t="shared" si="26"/>
        <v>0</v>
      </c>
      <c r="Z170" s="686">
        <f t="shared" si="29"/>
        <v>1</v>
      </c>
      <c r="AA170" s="107">
        <f>IF(AND(B170&lt;&gt;"",J170&gt;=an_initial-3),VLOOKUP(Z170,Coef!$E$2:$F$17,2,FALSE),IF(AC170=TRUE,0,AA169))</f>
        <v>0</v>
      </c>
      <c r="AB170" s="645">
        <f>IF(B170&lt;&gt;"",VLOOKUP(Z170,Coef!$E$2:$F$17,2,FALSE),AB169)</f>
        <v>0</v>
      </c>
      <c r="AC170" s="645" t="b">
        <f t="shared" si="30"/>
        <v>0</v>
      </c>
    </row>
    <row r="171" spans="1:29" x14ac:dyDescent="0.25">
      <c r="A171" s="223"/>
      <c r="B171" s="764"/>
      <c r="C171" s="739"/>
      <c r="D171" s="692"/>
      <c r="E171" s="689"/>
      <c r="F171" s="730"/>
      <c r="G171" s="752"/>
      <c r="H171" s="724"/>
      <c r="I171" s="758"/>
      <c r="J171" s="699"/>
      <c r="K171" s="708"/>
      <c r="L171" s="733"/>
      <c r="M171" s="743"/>
      <c r="N171" s="733"/>
      <c r="O171" s="743"/>
      <c r="P171" s="704"/>
      <c r="Q171" s="715"/>
      <c r="R171" s="623" t="str">
        <f t="shared" si="21"/>
        <v/>
      </c>
      <c r="S171" s="624" t="str">
        <f t="shared" si="22"/>
        <v/>
      </c>
      <c r="T171" s="529" t="str">
        <f t="shared" si="23"/>
        <v/>
      </c>
      <c r="U171" s="226" t="str">
        <f t="shared" si="24"/>
        <v/>
      </c>
      <c r="V171" s="226" t="str">
        <f t="shared" si="27"/>
        <v/>
      </c>
      <c r="W171" s="681" t="str">
        <f t="shared" si="28"/>
        <v/>
      </c>
      <c r="X171" s="107" t="b">
        <f t="shared" si="25"/>
        <v>0</v>
      </c>
      <c r="Y171" s="683" t="b">
        <f t="shared" si="26"/>
        <v>0</v>
      </c>
      <c r="Z171" s="686">
        <f t="shared" si="29"/>
        <v>1</v>
      </c>
      <c r="AA171" s="107">
        <f>IF(AND(B171&lt;&gt;"",J171&gt;=an_initial-3),VLOOKUP(Z171,Coef!$E$2:$F$17,2,FALSE),IF(AC171=TRUE,0,AA170))</f>
        <v>0</v>
      </c>
      <c r="AB171" s="645">
        <f>IF(B171&lt;&gt;"",VLOOKUP(Z171,Coef!$E$2:$F$17,2,FALSE),AB170)</f>
        <v>0</v>
      </c>
      <c r="AC171" s="645" t="b">
        <f t="shared" si="30"/>
        <v>0</v>
      </c>
    </row>
    <row r="172" spans="1:29" x14ac:dyDescent="0.25">
      <c r="A172" s="223"/>
      <c r="B172" s="764"/>
      <c r="C172" s="739"/>
      <c r="D172" s="692"/>
      <c r="E172" s="689"/>
      <c r="F172" s="730"/>
      <c r="G172" s="752"/>
      <c r="H172" s="724"/>
      <c r="I172" s="758"/>
      <c r="J172" s="699"/>
      <c r="K172" s="708"/>
      <c r="L172" s="733"/>
      <c r="M172" s="743"/>
      <c r="N172" s="733"/>
      <c r="O172" s="743"/>
      <c r="P172" s="704"/>
      <c r="Q172" s="715"/>
      <c r="R172" s="623" t="str">
        <f t="shared" si="21"/>
        <v/>
      </c>
      <c r="S172" s="624" t="str">
        <f t="shared" si="22"/>
        <v/>
      </c>
      <c r="T172" s="529" t="str">
        <f t="shared" si="23"/>
        <v/>
      </c>
      <c r="U172" s="226" t="str">
        <f t="shared" si="24"/>
        <v/>
      </c>
      <c r="V172" s="226" t="str">
        <f t="shared" si="27"/>
        <v/>
      </c>
      <c r="W172" s="681" t="str">
        <f t="shared" si="28"/>
        <v/>
      </c>
      <c r="X172" s="107" t="b">
        <f t="shared" si="25"/>
        <v>0</v>
      </c>
      <c r="Y172" s="683" t="b">
        <f t="shared" si="26"/>
        <v>0</v>
      </c>
      <c r="Z172" s="686">
        <f t="shared" si="29"/>
        <v>1</v>
      </c>
      <c r="AA172" s="107">
        <f>IF(AND(B172&lt;&gt;"",J172&gt;=an_initial-3),VLOOKUP(Z172,Coef!$E$2:$F$17,2,FALSE),IF(AC172=TRUE,0,AA171))</f>
        <v>0</v>
      </c>
      <c r="AB172" s="645">
        <f>IF(B172&lt;&gt;"",VLOOKUP(Z172,Coef!$E$2:$F$17,2,FALSE),AB171)</f>
        <v>0</v>
      </c>
      <c r="AC172" s="645" t="b">
        <f t="shared" si="30"/>
        <v>0</v>
      </c>
    </row>
    <row r="173" spans="1:29" x14ac:dyDescent="0.25">
      <c r="A173" s="223"/>
      <c r="B173" s="764"/>
      <c r="C173" s="739"/>
      <c r="D173" s="692"/>
      <c r="E173" s="689"/>
      <c r="F173" s="730"/>
      <c r="G173" s="752"/>
      <c r="H173" s="724"/>
      <c r="I173" s="758"/>
      <c r="J173" s="699"/>
      <c r="K173" s="708"/>
      <c r="L173" s="733"/>
      <c r="M173" s="743"/>
      <c r="N173" s="733"/>
      <c r="O173" s="743"/>
      <c r="P173" s="704"/>
      <c r="Q173" s="715"/>
      <c r="R173" s="623" t="str">
        <f t="shared" si="21"/>
        <v/>
      </c>
      <c r="S173" s="624" t="str">
        <f t="shared" si="22"/>
        <v/>
      </c>
      <c r="T173" s="529" t="str">
        <f t="shared" si="23"/>
        <v/>
      </c>
      <c r="U173" s="226" t="str">
        <f t="shared" si="24"/>
        <v/>
      </c>
      <c r="V173" s="226" t="str">
        <f t="shared" si="27"/>
        <v/>
      </c>
      <c r="W173" s="681" t="str">
        <f t="shared" si="28"/>
        <v/>
      </c>
      <c r="X173" s="107" t="b">
        <f t="shared" si="25"/>
        <v>0</v>
      </c>
      <c r="Y173" s="683" t="b">
        <f t="shared" si="26"/>
        <v>0</v>
      </c>
      <c r="Z173" s="686">
        <f t="shared" si="29"/>
        <v>1</v>
      </c>
      <c r="AA173" s="107">
        <f>IF(AND(B173&lt;&gt;"",J173&gt;=an_initial-3),VLOOKUP(Z173,Coef!$E$2:$F$17,2,FALSE),IF(AC173=TRUE,0,AA172))</f>
        <v>0</v>
      </c>
      <c r="AB173" s="645">
        <f>IF(B173&lt;&gt;"",VLOOKUP(Z173,Coef!$E$2:$F$17,2,FALSE),AB172)</f>
        <v>0</v>
      </c>
      <c r="AC173" s="645" t="b">
        <f t="shared" si="30"/>
        <v>0</v>
      </c>
    </row>
    <row r="174" spans="1:29" x14ac:dyDescent="0.25">
      <c r="A174" s="223"/>
      <c r="B174" s="764"/>
      <c r="C174" s="739"/>
      <c r="D174" s="692"/>
      <c r="E174" s="689"/>
      <c r="F174" s="730"/>
      <c r="G174" s="752"/>
      <c r="H174" s="724"/>
      <c r="I174" s="758"/>
      <c r="J174" s="699"/>
      <c r="K174" s="708"/>
      <c r="L174" s="733"/>
      <c r="M174" s="743"/>
      <c r="N174" s="733"/>
      <c r="O174" s="743"/>
      <c r="P174" s="704"/>
      <c r="Q174" s="715"/>
      <c r="R174" s="623" t="str">
        <f t="shared" si="21"/>
        <v/>
      </c>
      <c r="S174" s="624" t="str">
        <f t="shared" si="22"/>
        <v/>
      </c>
      <c r="T174" s="529" t="str">
        <f t="shared" si="23"/>
        <v/>
      </c>
      <c r="U174" s="226" t="str">
        <f t="shared" si="24"/>
        <v/>
      </c>
      <c r="V174" s="226" t="str">
        <f t="shared" si="27"/>
        <v/>
      </c>
      <c r="W174" s="681" t="str">
        <f t="shared" si="28"/>
        <v/>
      </c>
      <c r="X174" s="107" t="b">
        <f t="shared" si="25"/>
        <v>0</v>
      </c>
      <c r="Y174" s="683" t="b">
        <f t="shared" si="26"/>
        <v>0</v>
      </c>
      <c r="Z174" s="686">
        <f t="shared" si="29"/>
        <v>1</v>
      </c>
      <c r="AA174" s="107">
        <f>IF(AND(B174&lt;&gt;"",J174&gt;=an_initial-3),VLOOKUP(Z174,Coef!$E$2:$F$17,2,FALSE),IF(AC174=TRUE,0,AA173))</f>
        <v>0</v>
      </c>
      <c r="AB174" s="645">
        <f>IF(B174&lt;&gt;"",VLOOKUP(Z174,Coef!$E$2:$F$17,2,FALSE),AB173)</f>
        <v>0</v>
      </c>
      <c r="AC174" s="645" t="b">
        <f t="shared" si="30"/>
        <v>0</v>
      </c>
    </row>
    <row r="175" spans="1:29" x14ac:dyDescent="0.25">
      <c r="A175" s="223"/>
      <c r="B175" s="764"/>
      <c r="C175" s="739"/>
      <c r="D175" s="692"/>
      <c r="E175" s="689"/>
      <c r="F175" s="730"/>
      <c r="G175" s="752"/>
      <c r="H175" s="724"/>
      <c r="I175" s="758"/>
      <c r="J175" s="699"/>
      <c r="K175" s="708"/>
      <c r="L175" s="733"/>
      <c r="M175" s="743"/>
      <c r="N175" s="733"/>
      <c r="O175" s="743"/>
      <c r="P175" s="704"/>
      <c r="Q175" s="715"/>
      <c r="R175" s="623" t="str">
        <f t="shared" si="21"/>
        <v/>
      </c>
      <c r="S175" s="624" t="str">
        <f t="shared" si="22"/>
        <v/>
      </c>
      <c r="T175" s="529" t="str">
        <f t="shared" si="23"/>
        <v/>
      </c>
      <c r="U175" s="226" t="str">
        <f t="shared" si="24"/>
        <v/>
      </c>
      <c r="V175" s="226" t="str">
        <f t="shared" si="27"/>
        <v/>
      </c>
      <c r="W175" s="681" t="str">
        <f t="shared" si="28"/>
        <v/>
      </c>
      <c r="X175" s="107" t="b">
        <f t="shared" si="25"/>
        <v>0</v>
      </c>
      <c r="Y175" s="683" t="b">
        <f t="shared" si="26"/>
        <v>0</v>
      </c>
      <c r="Z175" s="686">
        <f t="shared" si="29"/>
        <v>1</v>
      </c>
      <c r="AA175" s="107">
        <f>IF(AND(B175&lt;&gt;"",J175&gt;=an_initial-3),VLOOKUP(Z175,Coef!$E$2:$F$17,2,FALSE),IF(AC175=TRUE,0,AA174))</f>
        <v>0</v>
      </c>
      <c r="AB175" s="645">
        <f>IF(B175&lt;&gt;"",VLOOKUP(Z175,Coef!$E$2:$F$17,2,FALSE),AB174)</f>
        <v>0</v>
      </c>
      <c r="AC175" s="645" t="b">
        <f t="shared" si="30"/>
        <v>0</v>
      </c>
    </row>
    <row r="176" spans="1:29" x14ac:dyDescent="0.25">
      <c r="A176" s="223"/>
      <c r="B176" s="764"/>
      <c r="C176" s="739"/>
      <c r="D176" s="692"/>
      <c r="E176" s="689"/>
      <c r="F176" s="730"/>
      <c r="G176" s="752"/>
      <c r="H176" s="724"/>
      <c r="I176" s="758"/>
      <c r="J176" s="699"/>
      <c r="K176" s="708"/>
      <c r="L176" s="733"/>
      <c r="M176" s="743"/>
      <c r="N176" s="733"/>
      <c r="O176" s="743"/>
      <c r="P176" s="704"/>
      <c r="Q176" s="715"/>
      <c r="R176" s="623" t="str">
        <f t="shared" si="21"/>
        <v/>
      </c>
      <c r="S176" s="624" t="str">
        <f t="shared" si="22"/>
        <v/>
      </c>
      <c r="T176" s="529" t="str">
        <f t="shared" si="23"/>
        <v/>
      </c>
      <c r="U176" s="226" t="str">
        <f t="shared" si="24"/>
        <v/>
      </c>
      <c r="V176" s="226" t="str">
        <f t="shared" si="27"/>
        <v/>
      </c>
      <c r="W176" s="681" t="str">
        <f t="shared" si="28"/>
        <v/>
      </c>
      <c r="X176" s="107" t="b">
        <f t="shared" si="25"/>
        <v>0</v>
      </c>
      <c r="Y176" s="683" t="b">
        <f t="shared" si="26"/>
        <v>0</v>
      </c>
      <c r="Z176" s="686">
        <f t="shared" si="29"/>
        <v>1</v>
      </c>
      <c r="AA176" s="107">
        <f>IF(AND(B176&lt;&gt;"",J176&gt;=an_initial-3),VLOOKUP(Z176,Coef!$E$2:$F$17,2,FALSE),IF(AC176=TRUE,0,AA175))</f>
        <v>0</v>
      </c>
      <c r="AB176" s="645">
        <f>IF(B176&lt;&gt;"",VLOOKUP(Z176,Coef!$E$2:$F$17,2,FALSE),AB175)</f>
        <v>0</v>
      </c>
      <c r="AC176" s="645" t="b">
        <f t="shared" si="30"/>
        <v>0</v>
      </c>
    </row>
    <row r="177" spans="1:29" x14ac:dyDescent="0.25">
      <c r="A177" s="223"/>
      <c r="B177" s="764"/>
      <c r="C177" s="739"/>
      <c r="D177" s="692"/>
      <c r="E177" s="689"/>
      <c r="F177" s="730"/>
      <c r="G177" s="752"/>
      <c r="H177" s="724"/>
      <c r="I177" s="758"/>
      <c r="J177" s="699"/>
      <c r="K177" s="708"/>
      <c r="L177" s="733"/>
      <c r="M177" s="743"/>
      <c r="N177" s="733"/>
      <c r="O177" s="743"/>
      <c r="P177" s="704"/>
      <c r="Q177" s="715"/>
      <c r="R177" s="623" t="str">
        <f t="shared" si="21"/>
        <v/>
      </c>
      <c r="S177" s="624" t="str">
        <f t="shared" si="22"/>
        <v/>
      </c>
      <c r="T177" s="529" t="str">
        <f t="shared" si="23"/>
        <v/>
      </c>
      <c r="U177" s="226" t="str">
        <f t="shared" si="24"/>
        <v/>
      </c>
      <c r="V177" s="226" t="str">
        <f t="shared" si="27"/>
        <v/>
      </c>
      <c r="W177" s="681" t="str">
        <f t="shared" si="28"/>
        <v/>
      </c>
      <c r="X177" s="107" t="b">
        <f t="shared" si="25"/>
        <v>0</v>
      </c>
      <c r="Y177" s="683" t="b">
        <f t="shared" si="26"/>
        <v>0</v>
      </c>
      <c r="Z177" s="686">
        <f t="shared" si="29"/>
        <v>1</v>
      </c>
      <c r="AA177" s="107">
        <f>IF(AND(B177&lt;&gt;"",J177&gt;=an_initial-3),VLOOKUP(Z177,Coef!$E$2:$F$17,2,FALSE),IF(AC177=TRUE,0,AA176))</f>
        <v>0</v>
      </c>
      <c r="AB177" s="645">
        <f>IF(B177&lt;&gt;"",VLOOKUP(Z177,Coef!$E$2:$F$17,2,FALSE),AB176)</f>
        <v>0</v>
      </c>
      <c r="AC177" s="645" t="b">
        <f t="shared" si="30"/>
        <v>0</v>
      </c>
    </row>
    <row r="178" spans="1:29" x14ac:dyDescent="0.25">
      <c r="A178" s="223"/>
      <c r="B178" s="764"/>
      <c r="C178" s="739"/>
      <c r="D178" s="692"/>
      <c r="E178" s="689"/>
      <c r="F178" s="730"/>
      <c r="G178" s="752"/>
      <c r="H178" s="724"/>
      <c r="I178" s="758"/>
      <c r="J178" s="699"/>
      <c r="K178" s="708"/>
      <c r="L178" s="733"/>
      <c r="M178" s="743"/>
      <c r="N178" s="733"/>
      <c r="O178" s="743"/>
      <c r="P178" s="704"/>
      <c r="Q178" s="715"/>
      <c r="R178" s="623" t="str">
        <f t="shared" si="21"/>
        <v/>
      </c>
      <c r="S178" s="624" t="str">
        <f t="shared" si="22"/>
        <v/>
      </c>
      <c r="T178" s="529" t="str">
        <f t="shared" si="23"/>
        <v/>
      </c>
      <c r="U178" s="226" t="str">
        <f t="shared" si="24"/>
        <v/>
      </c>
      <c r="V178" s="226" t="str">
        <f t="shared" si="27"/>
        <v/>
      </c>
      <c r="W178" s="681" t="str">
        <f t="shared" si="28"/>
        <v/>
      </c>
      <c r="X178" s="107" t="b">
        <f t="shared" si="25"/>
        <v>0</v>
      </c>
      <c r="Y178" s="683" t="b">
        <f t="shared" si="26"/>
        <v>0</v>
      </c>
      <c r="Z178" s="686">
        <f t="shared" si="29"/>
        <v>1</v>
      </c>
      <c r="AA178" s="107">
        <f>IF(AND(B178&lt;&gt;"",J178&gt;=an_initial-3),VLOOKUP(Z178,Coef!$E$2:$F$17,2,FALSE),IF(AC178=TRUE,0,AA177))</f>
        <v>0</v>
      </c>
      <c r="AB178" s="645">
        <f>IF(B178&lt;&gt;"",VLOOKUP(Z178,Coef!$E$2:$F$17,2,FALSE),AB177)</f>
        <v>0</v>
      </c>
      <c r="AC178" s="645" t="b">
        <f t="shared" si="30"/>
        <v>0</v>
      </c>
    </row>
    <row r="179" spans="1:29" x14ac:dyDescent="0.25">
      <c r="A179" s="223"/>
      <c r="B179" s="764"/>
      <c r="C179" s="739"/>
      <c r="D179" s="692"/>
      <c r="E179" s="689"/>
      <c r="F179" s="730"/>
      <c r="G179" s="752"/>
      <c r="H179" s="724"/>
      <c r="I179" s="758"/>
      <c r="J179" s="699"/>
      <c r="K179" s="708"/>
      <c r="L179" s="733"/>
      <c r="M179" s="743"/>
      <c r="N179" s="733"/>
      <c r="O179" s="743"/>
      <c r="P179" s="704"/>
      <c r="Q179" s="715"/>
      <c r="R179" s="623" t="str">
        <f t="shared" si="21"/>
        <v/>
      </c>
      <c r="S179" s="624" t="str">
        <f t="shared" si="22"/>
        <v/>
      </c>
      <c r="T179" s="529" t="str">
        <f t="shared" si="23"/>
        <v/>
      </c>
      <c r="U179" s="226" t="str">
        <f t="shared" si="24"/>
        <v/>
      </c>
      <c r="V179" s="226" t="str">
        <f t="shared" si="27"/>
        <v/>
      </c>
      <c r="W179" s="681" t="str">
        <f t="shared" si="28"/>
        <v/>
      </c>
      <c r="X179" s="107" t="b">
        <f t="shared" si="25"/>
        <v>0</v>
      </c>
      <c r="Y179" s="683" t="b">
        <f t="shared" si="26"/>
        <v>0</v>
      </c>
      <c r="Z179" s="686">
        <f t="shared" si="29"/>
        <v>1</v>
      </c>
      <c r="AA179" s="107">
        <f>IF(AND(B179&lt;&gt;"",J179&gt;=an_initial-3),VLOOKUP(Z179,Coef!$E$2:$F$17,2,FALSE),IF(AC179=TRUE,0,AA178))</f>
        <v>0</v>
      </c>
      <c r="AB179" s="645">
        <f>IF(B179&lt;&gt;"",VLOOKUP(Z179,Coef!$E$2:$F$17,2,FALSE),AB178)</f>
        <v>0</v>
      </c>
      <c r="AC179" s="645" t="b">
        <f t="shared" si="30"/>
        <v>0</v>
      </c>
    </row>
    <row r="180" spans="1:29" x14ac:dyDescent="0.25">
      <c r="A180" s="223"/>
      <c r="B180" s="764"/>
      <c r="C180" s="739"/>
      <c r="D180" s="692"/>
      <c r="E180" s="689"/>
      <c r="F180" s="730"/>
      <c r="G180" s="752"/>
      <c r="H180" s="724"/>
      <c r="I180" s="758"/>
      <c r="J180" s="699"/>
      <c r="K180" s="708"/>
      <c r="L180" s="733"/>
      <c r="M180" s="743"/>
      <c r="N180" s="733"/>
      <c r="O180" s="743"/>
      <c r="P180" s="704"/>
      <c r="Q180" s="715"/>
      <c r="R180" s="623" t="str">
        <f t="shared" si="21"/>
        <v/>
      </c>
      <c r="S180" s="624" t="str">
        <f t="shared" si="22"/>
        <v/>
      </c>
      <c r="T180" s="529" t="str">
        <f t="shared" si="23"/>
        <v/>
      </c>
      <c r="U180" s="226" t="str">
        <f t="shared" si="24"/>
        <v/>
      </c>
      <c r="V180" s="226" t="str">
        <f t="shared" si="27"/>
        <v/>
      </c>
      <c r="W180" s="681" t="str">
        <f t="shared" si="28"/>
        <v/>
      </c>
      <c r="X180" s="107" t="b">
        <f t="shared" si="25"/>
        <v>0</v>
      </c>
      <c r="Y180" s="683" t="b">
        <f t="shared" si="26"/>
        <v>0</v>
      </c>
      <c r="Z180" s="686">
        <f t="shared" si="29"/>
        <v>1</v>
      </c>
      <c r="AA180" s="107">
        <f>IF(AND(B180&lt;&gt;"",J180&gt;=an_initial-3),VLOOKUP(Z180,Coef!$E$2:$F$17,2,FALSE),IF(AC180=TRUE,0,AA179))</f>
        <v>0</v>
      </c>
      <c r="AB180" s="645">
        <f>IF(B180&lt;&gt;"",VLOOKUP(Z180,Coef!$E$2:$F$17,2,FALSE),AB179)</f>
        <v>0</v>
      </c>
      <c r="AC180" s="645" t="b">
        <f t="shared" si="30"/>
        <v>0</v>
      </c>
    </row>
    <row r="181" spans="1:29" x14ac:dyDescent="0.25">
      <c r="A181" s="223"/>
      <c r="B181" s="764"/>
      <c r="C181" s="739"/>
      <c r="D181" s="692"/>
      <c r="E181" s="689"/>
      <c r="F181" s="730"/>
      <c r="G181" s="752"/>
      <c r="H181" s="724"/>
      <c r="I181" s="758"/>
      <c r="J181" s="699"/>
      <c r="K181" s="708"/>
      <c r="L181" s="733"/>
      <c r="M181" s="743"/>
      <c r="N181" s="733"/>
      <c r="O181" s="743"/>
      <c r="P181" s="704"/>
      <c r="Q181" s="715"/>
      <c r="R181" s="623" t="str">
        <f t="shared" si="21"/>
        <v/>
      </c>
      <c r="S181" s="624" t="str">
        <f t="shared" si="22"/>
        <v/>
      </c>
      <c r="T181" s="529" t="str">
        <f t="shared" si="23"/>
        <v/>
      </c>
      <c r="U181" s="226" t="str">
        <f t="shared" si="24"/>
        <v/>
      </c>
      <c r="V181" s="226" t="str">
        <f t="shared" si="27"/>
        <v/>
      </c>
      <c r="W181" s="681" t="str">
        <f t="shared" si="28"/>
        <v/>
      </c>
      <c r="X181" s="107" t="b">
        <f t="shared" si="25"/>
        <v>0</v>
      </c>
      <c r="Y181" s="683" t="b">
        <f t="shared" si="26"/>
        <v>0</v>
      </c>
      <c r="Z181" s="686">
        <f t="shared" si="29"/>
        <v>1</v>
      </c>
      <c r="AA181" s="107">
        <f>IF(AND(B181&lt;&gt;"",J181&gt;=an_initial-3),VLOOKUP(Z181,Coef!$E$2:$F$17,2,FALSE),IF(AC181=TRUE,0,AA180))</f>
        <v>0</v>
      </c>
      <c r="AB181" s="645">
        <f>IF(B181&lt;&gt;"",VLOOKUP(Z181,Coef!$E$2:$F$17,2,FALSE),AB180)</f>
        <v>0</v>
      </c>
      <c r="AC181" s="645" t="b">
        <f t="shared" si="30"/>
        <v>0</v>
      </c>
    </row>
    <row r="182" spans="1:29" x14ac:dyDescent="0.25">
      <c r="A182" s="223"/>
      <c r="B182" s="764"/>
      <c r="C182" s="739"/>
      <c r="D182" s="692"/>
      <c r="E182" s="689"/>
      <c r="F182" s="730"/>
      <c r="G182" s="752"/>
      <c r="H182" s="724"/>
      <c r="I182" s="758"/>
      <c r="J182" s="699"/>
      <c r="K182" s="708"/>
      <c r="L182" s="733"/>
      <c r="M182" s="743"/>
      <c r="N182" s="733"/>
      <c r="O182" s="743"/>
      <c r="P182" s="704"/>
      <c r="Q182" s="715"/>
      <c r="R182" s="623" t="str">
        <f t="shared" si="21"/>
        <v/>
      </c>
      <c r="S182" s="624" t="str">
        <f t="shared" si="22"/>
        <v/>
      </c>
      <c r="T182" s="529" t="str">
        <f t="shared" si="23"/>
        <v/>
      </c>
      <c r="U182" s="226" t="str">
        <f t="shared" si="24"/>
        <v/>
      </c>
      <c r="V182" s="226" t="str">
        <f t="shared" si="27"/>
        <v/>
      </c>
      <c r="W182" s="681" t="str">
        <f t="shared" si="28"/>
        <v/>
      </c>
      <c r="X182" s="107" t="b">
        <f t="shared" si="25"/>
        <v>0</v>
      </c>
      <c r="Y182" s="683" t="b">
        <f t="shared" si="26"/>
        <v>0</v>
      </c>
      <c r="Z182" s="686">
        <f t="shared" si="29"/>
        <v>1</v>
      </c>
      <c r="AA182" s="107">
        <f>IF(AND(B182&lt;&gt;"",J182&gt;=an_initial-3),VLOOKUP(Z182,Coef!$E$2:$F$17,2,FALSE),IF(AC182=TRUE,0,AA181))</f>
        <v>0</v>
      </c>
      <c r="AB182" s="645">
        <f>IF(B182&lt;&gt;"",VLOOKUP(Z182,Coef!$E$2:$F$17,2,FALSE),AB181)</f>
        <v>0</v>
      </c>
      <c r="AC182" s="645" t="b">
        <f t="shared" si="30"/>
        <v>0</v>
      </c>
    </row>
    <row r="183" spans="1:29" x14ac:dyDescent="0.25">
      <c r="A183" s="223"/>
      <c r="B183" s="764"/>
      <c r="C183" s="739"/>
      <c r="D183" s="692"/>
      <c r="E183" s="689"/>
      <c r="F183" s="730"/>
      <c r="G183" s="752"/>
      <c r="H183" s="724"/>
      <c r="I183" s="758"/>
      <c r="J183" s="699"/>
      <c r="K183" s="708"/>
      <c r="L183" s="733"/>
      <c r="M183" s="743"/>
      <c r="N183" s="733"/>
      <c r="O183" s="743"/>
      <c r="P183" s="704"/>
      <c r="Q183" s="715"/>
      <c r="R183" s="623" t="str">
        <f t="shared" si="21"/>
        <v/>
      </c>
      <c r="S183" s="624" t="str">
        <f t="shared" si="22"/>
        <v/>
      </c>
      <c r="T183" s="529" t="str">
        <f t="shared" si="23"/>
        <v/>
      </c>
      <c r="U183" s="226" t="str">
        <f t="shared" si="24"/>
        <v/>
      </c>
      <c r="V183" s="226" t="str">
        <f t="shared" si="27"/>
        <v/>
      </c>
      <c r="W183" s="681" t="str">
        <f t="shared" si="28"/>
        <v/>
      </c>
      <c r="X183" s="107" t="b">
        <f t="shared" si="25"/>
        <v>0</v>
      </c>
      <c r="Y183" s="683" t="b">
        <f t="shared" si="26"/>
        <v>0</v>
      </c>
      <c r="Z183" s="686">
        <f t="shared" si="29"/>
        <v>1</v>
      </c>
      <c r="AA183" s="107">
        <f>IF(AND(B183&lt;&gt;"",J183&gt;=an_initial-3),VLOOKUP(Z183,Coef!$E$2:$F$17,2,FALSE),IF(AC183=TRUE,0,AA182))</f>
        <v>0</v>
      </c>
      <c r="AB183" s="645">
        <f>IF(B183&lt;&gt;"",VLOOKUP(Z183,Coef!$E$2:$F$17,2,FALSE),AB182)</f>
        <v>0</v>
      </c>
      <c r="AC183" s="645" t="b">
        <f t="shared" si="30"/>
        <v>0</v>
      </c>
    </row>
    <row r="184" spans="1:29" x14ac:dyDescent="0.25">
      <c r="A184" s="223"/>
      <c r="B184" s="764"/>
      <c r="C184" s="739"/>
      <c r="D184" s="692"/>
      <c r="E184" s="689"/>
      <c r="F184" s="730"/>
      <c r="G184" s="752"/>
      <c r="H184" s="724"/>
      <c r="I184" s="758"/>
      <c r="J184" s="699"/>
      <c r="K184" s="708"/>
      <c r="L184" s="733"/>
      <c r="M184" s="743"/>
      <c r="N184" s="733"/>
      <c r="O184" s="743"/>
      <c r="P184" s="704"/>
      <c r="Q184" s="715"/>
      <c r="R184" s="623" t="str">
        <f t="shared" si="21"/>
        <v/>
      </c>
      <c r="S184" s="624" t="str">
        <f t="shared" si="22"/>
        <v/>
      </c>
      <c r="T184" s="529" t="str">
        <f t="shared" si="23"/>
        <v/>
      </c>
      <c r="U184" s="226" t="str">
        <f t="shared" si="24"/>
        <v/>
      </c>
      <c r="V184" s="226" t="str">
        <f t="shared" si="27"/>
        <v/>
      </c>
      <c r="W184" s="681" t="str">
        <f t="shared" si="28"/>
        <v/>
      </c>
      <c r="X184" s="107" t="b">
        <f t="shared" si="25"/>
        <v>0</v>
      </c>
      <c r="Y184" s="683" t="b">
        <f t="shared" si="26"/>
        <v>0</v>
      </c>
      <c r="Z184" s="686">
        <f t="shared" si="29"/>
        <v>1</v>
      </c>
      <c r="AA184" s="107">
        <f>IF(AND(B184&lt;&gt;"",J184&gt;=an_initial-3),VLOOKUP(Z184,Coef!$E$2:$F$17,2,FALSE),IF(AC184=TRUE,0,AA183))</f>
        <v>0</v>
      </c>
      <c r="AB184" s="645">
        <f>IF(B184&lt;&gt;"",VLOOKUP(Z184,Coef!$E$2:$F$17,2,FALSE),AB183)</f>
        <v>0</v>
      </c>
      <c r="AC184" s="645" t="b">
        <f t="shared" si="30"/>
        <v>0</v>
      </c>
    </row>
    <row r="185" spans="1:29" x14ac:dyDescent="0.25">
      <c r="A185" s="223"/>
      <c r="B185" s="764"/>
      <c r="C185" s="739"/>
      <c r="D185" s="692"/>
      <c r="E185" s="689"/>
      <c r="F185" s="730"/>
      <c r="G185" s="752"/>
      <c r="H185" s="724"/>
      <c r="I185" s="758"/>
      <c r="J185" s="699"/>
      <c r="K185" s="708"/>
      <c r="L185" s="733"/>
      <c r="M185" s="743"/>
      <c r="N185" s="733"/>
      <c r="O185" s="743"/>
      <c r="P185" s="704"/>
      <c r="Q185" s="715"/>
      <c r="R185" s="623" t="str">
        <f t="shared" si="21"/>
        <v/>
      </c>
      <c r="S185" s="624" t="str">
        <f t="shared" si="22"/>
        <v/>
      </c>
      <c r="T185" s="529" t="str">
        <f t="shared" si="23"/>
        <v/>
      </c>
      <c r="U185" s="226" t="str">
        <f t="shared" si="24"/>
        <v/>
      </c>
      <c r="V185" s="226" t="str">
        <f t="shared" si="27"/>
        <v/>
      </c>
      <c r="W185" s="681" t="str">
        <f t="shared" si="28"/>
        <v/>
      </c>
      <c r="X185" s="107" t="b">
        <f t="shared" si="25"/>
        <v>0</v>
      </c>
      <c r="Y185" s="683" t="b">
        <f t="shared" si="26"/>
        <v>0</v>
      </c>
      <c r="Z185" s="686">
        <f t="shared" si="29"/>
        <v>1</v>
      </c>
      <c r="AA185" s="107">
        <f>IF(AND(B185&lt;&gt;"",J185&gt;=an_initial-3),VLOOKUP(Z185,Coef!$E$2:$F$17,2,FALSE),IF(AC185=TRUE,0,AA184))</f>
        <v>0</v>
      </c>
      <c r="AB185" s="645">
        <f>IF(B185&lt;&gt;"",VLOOKUP(Z185,Coef!$E$2:$F$17,2,FALSE),AB184)</f>
        <v>0</v>
      </c>
      <c r="AC185" s="645" t="b">
        <f t="shared" si="30"/>
        <v>0</v>
      </c>
    </row>
    <row r="186" spans="1:29" x14ac:dyDescent="0.25">
      <c r="A186" s="223"/>
      <c r="B186" s="764"/>
      <c r="C186" s="739"/>
      <c r="D186" s="692"/>
      <c r="E186" s="689"/>
      <c r="F186" s="730"/>
      <c r="G186" s="752"/>
      <c r="H186" s="724"/>
      <c r="I186" s="758"/>
      <c r="J186" s="699"/>
      <c r="K186" s="708"/>
      <c r="L186" s="733"/>
      <c r="M186" s="743"/>
      <c r="N186" s="733"/>
      <c r="O186" s="743"/>
      <c r="P186" s="704"/>
      <c r="Q186" s="715"/>
      <c r="R186" s="623" t="str">
        <f t="shared" si="21"/>
        <v/>
      </c>
      <c r="S186" s="624" t="str">
        <f t="shared" si="22"/>
        <v/>
      </c>
      <c r="T186" s="529" t="str">
        <f t="shared" si="23"/>
        <v/>
      </c>
      <c r="U186" s="226" t="str">
        <f t="shared" si="24"/>
        <v/>
      </c>
      <c r="V186" s="226" t="str">
        <f t="shared" si="27"/>
        <v/>
      </c>
      <c r="W186" s="681" t="str">
        <f t="shared" si="28"/>
        <v/>
      </c>
      <c r="X186" s="107" t="b">
        <f t="shared" si="25"/>
        <v>0</v>
      </c>
      <c r="Y186" s="683" t="b">
        <f t="shared" si="26"/>
        <v>0</v>
      </c>
      <c r="Z186" s="686">
        <f t="shared" si="29"/>
        <v>1</v>
      </c>
      <c r="AA186" s="107">
        <f>IF(AND(B186&lt;&gt;"",J186&gt;=an_initial-3),VLOOKUP(Z186,Coef!$E$2:$F$17,2,FALSE),IF(AC186=TRUE,0,AA185))</f>
        <v>0</v>
      </c>
      <c r="AB186" s="645">
        <f>IF(B186&lt;&gt;"",VLOOKUP(Z186,Coef!$E$2:$F$17,2,FALSE),AB185)</f>
        <v>0</v>
      </c>
      <c r="AC186" s="645" t="b">
        <f t="shared" si="30"/>
        <v>0</v>
      </c>
    </row>
    <row r="187" spans="1:29" x14ac:dyDescent="0.25">
      <c r="A187" s="223"/>
      <c r="B187" s="764"/>
      <c r="C187" s="739"/>
      <c r="D187" s="692"/>
      <c r="E187" s="689"/>
      <c r="F187" s="730"/>
      <c r="G187" s="752"/>
      <c r="H187" s="724"/>
      <c r="I187" s="758"/>
      <c r="J187" s="699"/>
      <c r="K187" s="708"/>
      <c r="L187" s="733"/>
      <c r="M187" s="743"/>
      <c r="N187" s="733"/>
      <c r="O187" s="743"/>
      <c r="P187" s="704"/>
      <c r="Q187" s="715"/>
      <c r="R187" s="623" t="str">
        <f t="shared" si="21"/>
        <v/>
      </c>
      <c r="S187" s="624" t="str">
        <f t="shared" si="22"/>
        <v/>
      </c>
      <c r="T187" s="529" t="str">
        <f t="shared" si="23"/>
        <v/>
      </c>
      <c r="U187" s="226" t="str">
        <f t="shared" si="24"/>
        <v/>
      </c>
      <c r="V187" s="226" t="str">
        <f t="shared" si="27"/>
        <v/>
      </c>
      <c r="W187" s="681" t="str">
        <f t="shared" si="28"/>
        <v/>
      </c>
      <c r="X187" s="107" t="b">
        <f t="shared" si="25"/>
        <v>0</v>
      </c>
      <c r="Y187" s="683" t="b">
        <f t="shared" si="26"/>
        <v>0</v>
      </c>
      <c r="Z187" s="686">
        <f t="shared" si="29"/>
        <v>1</v>
      </c>
      <c r="AA187" s="107">
        <f>IF(AND(B187&lt;&gt;"",J187&gt;=an_initial-3),VLOOKUP(Z187,Coef!$E$2:$F$17,2,FALSE),IF(AC187=TRUE,0,AA186))</f>
        <v>0</v>
      </c>
      <c r="AB187" s="645">
        <f>IF(B187&lt;&gt;"",VLOOKUP(Z187,Coef!$E$2:$F$17,2,FALSE),AB186)</f>
        <v>0</v>
      </c>
      <c r="AC187" s="645" t="b">
        <f t="shared" si="30"/>
        <v>0</v>
      </c>
    </row>
    <row r="188" spans="1:29" x14ac:dyDescent="0.25">
      <c r="A188" s="223"/>
      <c r="B188" s="764"/>
      <c r="C188" s="739"/>
      <c r="D188" s="692"/>
      <c r="E188" s="689"/>
      <c r="F188" s="730"/>
      <c r="G188" s="752"/>
      <c r="H188" s="724"/>
      <c r="I188" s="758"/>
      <c r="J188" s="699"/>
      <c r="K188" s="708"/>
      <c r="L188" s="733"/>
      <c r="M188" s="743"/>
      <c r="N188" s="733"/>
      <c r="O188" s="743"/>
      <c r="P188" s="704"/>
      <c r="Q188" s="715"/>
      <c r="R188" s="623" t="str">
        <f t="shared" si="21"/>
        <v/>
      </c>
      <c r="S188" s="624" t="str">
        <f t="shared" si="22"/>
        <v/>
      </c>
      <c r="T188" s="529" t="str">
        <f t="shared" si="23"/>
        <v/>
      </c>
      <c r="U188" s="226" t="str">
        <f t="shared" si="24"/>
        <v/>
      </c>
      <c r="V188" s="226" t="str">
        <f t="shared" si="27"/>
        <v/>
      </c>
      <c r="W188" s="681" t="str">
        <f t="shared" si="28"/>
        <v/>
      </c>
      <c r="X188" s="107" t="b">
        <f t="shared" si="25"/>
        <v>0</v>
      </c>
      <c r="Y188" s="683" t="b">
        <f t="shared" si="26"/>
        <v>0</v>
      </c>
      <c r="Z188" s="686">
        <f t="shared" si="29"/>
        <v>1</v>
      </c>
      <c r="AA188" s="107">
        <f>IF(AND(B188&lt;&gt;"",J188&gt;=an_initial-3),VLOOKUP(Z188,Coef!$E$2:$F$17,2,FALSE),IF(AC188=TRUE,0,AA187))</f>
        <v>0</v>
      </c>
      <c r="AB188" s="645">
        <f>IF(B188&lt;&gt;"",VLOOKUP(Z188,Coef!$E$2:$F$17,2,FALSE),AB187)</f>
        <v>0</v>
      </c>
      <c r="AC188" s="645" t="b">
        <f t="shared" si="30"/>
        <v>0</v>
      </c>
    </row>
    <row r="189" spans="1:29" x14ac:dyDescent="0.25">
      <c r="A189" s="223"/>
      <c r="B189" s="764"/>
      <c r="C189" s="739"/>
      <c r="D189" s="692"/>
      <c r="E189" s="689"/>
      <c r="F189" s="730"/>
      <c r="G189" s="752"/>
      <c r="H189" s="724"/>
      <c r="I189" s="758"/>
      <c r="J189" s="699"/>
      <c r="K189" s="708"/>
      <c r="L189" s="733"/>
      <c r="M189" s="743"/>
      <c r="N189" s="733"/>
      <c r="O189" s="743"/>
      <c r="P189" s="704"/>
      <c r="Q189" s="715"/>
      <c r="R189" s="623" t="str">
        <f t="shared" si="21"/>
        <v/>
      </c>
      <c r="S189" s="624" t="str">
        <f t="shared" si="22"/>
        <v/>
      </c>
      <c r="T189" s="529" t="str">
        <f t="shared" si="23"/>
        <v/>
      </c>
      <c r="U189" s="226" t="str">
        <f t="shared" si="24"/>
        <v/>
      </c>
      <c r="V189" s="226" t="str">
        <f t="shared" si="27"/>
        <v/>
      </c>
      <c r="W189" s="681" t="str">
        <f t="shared" si="28"/>
        <v/>
      </c>
      <c r="X189" s="107" t="b">
        <f t="shared" si="25"/>
        <v>0</v>
      </c>
      <c r="Y189" s="683" t="b">
        <f t="shared" si="26"/>
        <v>0</v>
      </c>
      <c r="Z189" s="686">
        <f t="shared" si="29"/>
        <v>1</v>
      </c>
      <c r="AA189" s="107">
        <f>IF(AND(B189&lt;&gt;"",J189&gt;=an_initial-3),VLOOKUP(Z189,Coef!$E$2:$F$17,2,FALSE),IF(AC189=TRUE,0,AA188))</f>
        <v>0</v>
      </c>
      <c r="AB189" s="645">
        <f>IF(B189&lt;&gt;"",VLOOKUP(Z189,Coef!$E$2:$F$17,2,FALSE),AB188)</f>
        <v>0</v>
      </c>
      <c r="AC189" s="645" t="b">
        <f t="shared" si="30"/>
        <v>0</v>
      </c>
    </row>
    <row r="190" spans="1:29" x14ac:dyDescent="0.25">
      <c r="A190" s="223"/>
      <c r="B190" s="764"/>
      <c r="C190" s="739"/>
      <c r="D190" s="692"/>
      <c r="E190" s="689"/>
      <c r="F190" s="730"/>
      <c r="G190" s="752"/>
      <c r="H190" s="724"/>
      <c r="I190" s="758"/>
      <c r="J190" s="699"/>
      <c r="K190" s="708"/>
      <c r="L190" s="733"/>
      <c r="M190" s="743"/>
      <c r="N190" s="733"/>
      <c r="O190" s="743"/>
      <c r="P190" s="704"/>
      <c r="Q190" s="715"/>
      <c r="R190" s="623" t="str">
        <f t="shared" si="21"/>
        <v/>
      </c>
      <c r="S190" s="624" t="str">
        <f t="shared" si="22"/>
        <v/>
      </c>
      <c r="T190" s="529" t="str">
        <f t="shared" si="23"/>
        <v/>
      </c>
      <c r="U190" s="226" t="str">
        <f t="shared" si="24"/>
        <v/>
      </c>
      <c r="V190" s="226" t="str">
        <f t="shared" si="27"/>
        <v/>
      </c>
      <c r="W190" s="681" t="str">
        <f t="shared" si="28"/>
        <v/>
      </c>
      <c r="X190" s="107" t="b">
        <f t="shared" si="25"/>
        <v>0</v>
      </c>
      <c r="Y190" s="683" t="b">
        <f t="shared" si="26"/>
        <v>0</v>
      </c>
      <c r="Z190" s="686">
        <f t="shared" si="29"/>
        <v>1</v>
      </c>
      <c r="AA190" s="107">
        <f>IF(AND(B190&lt;&gt;"",J190&gt;=an_initial-3),VLOOKUP(Z190,Coef!$E$2:$F$17,2,FALSE),IF(AC190=TRUE,0,AA189))</f>
        <v>0</v>
      </c>
      <c r="AB190" s="645">
        <f>IF(B190&lt;&gt;"",VLOOKUP(Z190,Coef!$E$2:$F$17,2,FALSE),AB189)</f>
        <v>0</v>
      </c>
      <c r="AC190" s="645" t="b">
        <f t="shared" si="30"/>
        <v>0</v>
      </c>
    </row>
    <row r="191" spans="1:29" x14ac:dyDescent="0.25">
      <c r="A191" s="223"/>
      <c r="B191" s="764"/>
      <c r="C191" s="739"/>
      <c r="D191" s="692"/>
      <c r="E191" s="689"/>
      <c r="F191" s="730"/>
      <c r="G191" s="752"/>
      <c r="H191" s="724"/>
      <c r="I191" s="758"/>
      <c r="J191" s="699"/>
      <c r="K191" s="708"/>
      <c r="L191" s="733"/>
      <c r="M191" s="743"/>
      <c r="N191" s="733"/>
      <c r="O191" s="743"/>
      <c r="P191" s="704"/>
      <c r="Q191" s="715"/>
      <c r="R191" s="623" t="str">
        <f t="shared" si="21"/>
        <v/>
      </c>
      <c r="S191" s="624" t="str">
        <f t="shared" si="22"/>
        <v/>
      </c>
      <c r="T191" s="529" t="str">
        <f t="shared" si="23"/>
        <v/>
      </c>
      <c r="U191" s="226" t="str">
        <f t="shared" si="24"/>
        <v/>
      </c>
      <c r="V191" s="226" t="str">
        <f t="shared" si="27"/>
        <v/>
      </c>
      <c r="W191" s="681" t="str">
        <f t="shared" si="28"/>
        <v/>
      </c>
      <c r="X191" s="107" t="b">
        <f t="shared" si="25"/>
        <v>0</v>
      </c>
      <c r="Y191" s="683" t="b">
        <f t="shared" si="26"/>
        <v>0</v>
      </c>
      <c r="Z191" s="686">
        <f t="shared" si="29"/>
        <v>1</v>
      </c>
      <c r="AA191" s="107">
        <f>IF(AND(B191&lt;&gt;"",J191&gt;=an_initial-3),VLOOKUP(Z191,Coef!$E$2:$F$17,2,FALSE),IF(AC191=TRUE,0,AA190))</f>
        <v>0</v>
      </c>
      <c r="AB191" s="645">
        <f>IF(B191&lt;&gt;"",VLOOKUP(Z191,Coef!$E$2:$F$17,2,FALSE),AB190)</f>
        <v>0</v>
      </c>
      <c r="AC191" s="645" t="b">
        <f t="shared" si="30"/>
        <v>0</v>
      </c>
    </row>
    <row r="192" spans="1:29" x14ac:dyDescent="0.25">
      <c r="A192" s="223"/>
      <c r="B192" s="764"/>
      <c r="C192" s="739"/>
      <c r="D192" s="692"/>
      <c r="E192" s="689"/>
      <c r="F192" s="730"/>
      <c r="G192" s="752"/>
      <c r="H192" s="724"/>
      <c r="I192" s="758"/>
      <c r="J192" s="699"/>
      <c r="K192" s="708"/>
      <c r="L192" s="733"/>
      <c r="M192" s="743"/>
      <c r="N192" s="733"/>
      <c r="O192" s="743"/>
      <c r="P192" s="704"/>
      <c r="Q192" s="715"/>
      <c r="R192" s="623" t="str">
        <f t="shared" si="21"/>
        <v/>
      </c>
      <c r="S192" s="624" t="str">
        <f t="shared" si="22"/>
        <v/>
      </c>
      <c r="T192" s="529" t="str">
        <f t="shared" si="23"/>
        <v/>
      </c>
      <c r="U192" s="226" t="str">
        <f t="shared" si="24"/>
        <v/>
      </c>
      <c r="V192" s="226" t="str">
        <f t="shared" si="27"/>
        <v/>
      </c>
      <c r="W192" s="681" t="str">
        <f t="shared" si="28"/>
        <v/>
      </c>
      <c r="X192" s="107" t="b">
        <f t="shared" si="25"/>
        <v>0</v>
      </c>
      <c r="Y192" s="683" t="b">
        <f t="shared" si="26"/>
        <v>0</v>
      </c>
      <c r="Z192" s="686">
        <f t="shared" si="29"/>
        <v>1</v>
      </c>
      <c r="AA192" s="107">
        <f>IF(AND(B192&lt;&gt;"",J192&gt;=an_initial-3),VLOOKUP(Z192,Coef!$E$2:$F$17,2,FALSE),IF(AC192=TRUE,0,AA191))</f>
        <v>0</v>
      </c>
      <c r="AB192" s="645">
        <f>IF(B192&lt;&gt;"",VLOOKUP(Z192,Coef!$E$2:$F$17,2,FALSE),AB191)</f>
        <v>0</v>
      </c>
      <c r="AC192" s="645" t="b">
        <f t="shared" si="30"/>
        <v>0</v>
      </c>
    </row>
    <row r="193" spans="1:29" x14ac:dyDescent="0.25">
      <c r="A193" s="223"/>
      <c r="B193" s="764"/>
      <c r="C193" s="739"/>
      <c r="D193" s="692"/>
      <c r="E193" s="689"/>
      <c r="F193" s="730"/>
      <c r="G193" s="752"/>
      <c r="H193" s="724"/>
      <c r="I193" s="758"/>
      <c r="J193" s="699"/>
      <c r="K193" s="708"/>
      <c r="L193" s="733"/>
      <c r="M193" s="743"/>
      <c r="N193" s="733"/>
      <c r="O193" s="743"/>
      <c r="P193" s="704"/>
      <c r="Q193" s="715"/>
      <c r="R193" s="623" t="str">
        <f t="shared" si="21"/>
        <v/>
      </c>
      <c r="S193" s="624" t="str">
        <f t="shared" si="22"/>
        <v/>
      </c>
      <c r="T193" s="529" t="str">
        <f t="shared" si="23"/>
        <v/>
      </c>
      <c r="U193" s="226" t="str">
        <f t="shared" si="24"/>
        <v/>
      </c>
      <c r="V193" s="226" t="str">
        <f t="shared" si="27"/>
        <v/>
      </c>
      <c r="W193" s="681" t="str">
        <f t="shared" si="28"/>
        <v/>
      </c>
      <c r="X193" s="107" t="b">
        <f t="shared" si="25"/>
        <v>0</v>
      </c>
      <c r="Y193" s="683" t="b">
        <f t="shared" si="26"/>
        <v>0</v>
      </c>
      <c r="Z193" s="686">
        <f t="shared" si="29"/>
        <v>1</v>
      </c>
      <c r="AA193" s="107">
        <f>IF(AND(B193&lt;&gt;"",J193&gt;=an_initial-3),VLOOKUP(Z193,Coef!$E$2:$F$17,2,FALSE),IF(AC193=TRUE,0,AA192))</f>
        <v>0</v>
      </c>
      <c r="AB193" s="645">
        <f>IF(B193&lt;&gt;"",VLOOKUP(Z193,Coef!$E$2:$F$17,2,FALSE),AB192)</f>
        <v>0</v>
      </c>
      <c r="AC193" s="645" t="b">
        <f t="shared" si="30"/>
        <v>0</v>
      </c>
    </row>
    <row r="194" spans="1:29" x14ac:dyDescent="0.25">
      <c r="A194" s="223"/>
      <c r="B194" s="764"/>
      <c r="C194" s="739"/>
      <c r="D194" s="692"/>
      <c r="E194" s="689"/>
      <c r="F194" s="730"/>
      <c r="G194" s="752"/>
      <c r="H194" s="724"/>
      <c r="I194" s="758"/>
      <c r="J194" s="699"/>
      <c r="K194" s="708"/>
      <c r="L194" s="733"/>
      <c r="M194" s="743"/>
      <c r="N194" s="733"/>
      <c r="O194" s="743"/>
      <c r="P194" s="704"/>
      <c r="Q194" s="715"/>
      <c r="R194" s="623" t="str">
        <f t="shared" si="21"/>
        <v/>
      </c>
      <c r="S194" s="624" t="str">
        <f t="shared" si="22"/>
        <v/>
      </c>
      <c r="T194" s="529" t="str">
        <f t="shared" si="23"/>
        <v/>
      </c>
      <c r="U194" s="226" t="str">
        <f t="shared" si="24"/>
        <v/>
      </c>
      <c r="V194" s="226" t="str">
        <f t="shared" si="27"/>
        <v/>
      </c>
      <c r="W194" s="681" t="str">
        <f t="shared" si="28"/>
        <v/>
      </c>
      <c r="X194" s="107" t="b">
        <f t="shared" si="25"/>
        <v>0</v>
      </c>
      <c r="Y194" s="683" t="b">
        <f t="shared" si="26"/>
        <v>0</v>
      </c>
      <c r="Z194" s="686">
        <f t="shared" si="29"/>
        <v>1</v>
      </c>
      <c r="AA194" s="107">
        <f>IF(AND(B194&lt;&gt;"",J194&gt;=an_initial-3),VLOOKUP(Z194,Coef!$E$2:$F$17,2,FALSE),IF(AC194=TRUE,0,AA193))</f>
        <v>0</v>
      </c>
      <c r="AB194" s="645">
        <f>IF(B194&lt;&gt;"",VLOOKUP(Z194,Coef!$E$2:$F$17,2,FALSE),AB193)</f>
        <v>0</v>
      </c>
      <c r="AC194" s="645" t="b">
        <f t="shared" si="30"/>
        <v>0</v>
      </c>
    </row>
    <row r="195" spans="1:29" x14ac:dyDescent="0.25">
      <c r="A195" s="223"/>
      <c r="B195" s="764"/>
      <c r="C195" s="739"/>
      <c r="D195" s="692"/>
      <c r="E195" s="689"/>
      <c r="F195" s="730"/>
      <c r="G195" s="752"/>
      <c r="H195" s="724"/>
      <c r="I195" s="758"/>
      <c r="J195" s="699"/>
      <c r="K195" s="708"/>
      <c r="L195" s="733"/>
      <c r="M195" s="743"/>
      <c r="N195" s="733"/>
      <c r="O195" s="743"/>
      <c r="P195" s="704"/>
      <c r="Q195" s="715"/>
      <c r="R195" s="623" t="str">
        <f t="shared" si="21"/>
        <v/>
      </c>
      <c r="S195" s="624" t="str">
        <f t="shared" si="22"/>
        <v/>
      </c>
      <c r="T195" s="529" t="str">
        <f t="shared" si="23"/>
        <v/>
      </c>
      <c r="U195" s="226" t="str">
        <f t="shared" si="24"/>
        <v/>
      </c>
      <c r="V195" s="226" t="str">
        <f t="shared" si="27"/>
        <v/>
      </c>
      <c r="W195" s="681" t="str">
        <f t="shared" si="28"/>
        <v/>
      </c>
      <c r="X195" s="107" t="b">
        <f t="shared" si="25"/>
        <v>0</v>
      </c>
      <c r="Y195" s="683" t="b">
        <f t="shared" si="26"/>
        <v>0</v>
      </c>
      <c r="Z195" s="686">
        <f t="shared" si="29"/>
        <v>1</v>
      </c>
      <c r="AA195" s="107">
        <f>IF(AND(B195&lt;&gt;"",J195&gt;=an_initial-3),VLOOKUP(Z195,Coef!$E$2:$F$17,2,FALSE),IF(AC195=TRUE,0,AA194))</f>
        <v>0</v>
      </c>
      <c r="AB195" s="645">
        <f>IF(B195&lt;&gt;"",VLOOKUP(Z195,Coef!$E$2:$F$17,2,FALSE),AB194)</f>
        <v>0</v>
      </c>
      <c r="AC195" s="645" t="b">
        <f t="shared" si="30"/>
        <v>0</v>
      </c>
    </row>
    <row r="196" spans="1:29" x14ac:dyDescent="0.25">
      <c r="A196" s="223"/>
      <c r="B196" s="764"/>
      <c r="C196" s="739"/>
      <c r="D196" s="692"/>
      <c r="E196" s="689"/>
      <c r="F196" s="730"/>
      <c r="G196" s="752"/>
      <c r="H196" s="724"/>
      <c r="I196" s="758"/>
      <c r="J196" s="699"/>
      <c r="K196" s="708"/>
      <c r="L196" s="733"/>
      <c r="M196" s="743"/>
      <c r="N196" s="733"/>
      <c r="O196" s="743"/>
      <c r="P196" s="704"/>
      <c r="Q196" s="715"/>
      <c r="R196" s="623" t="str">
        <f t="shared" si="21"/>
        <v/>
      </c>
      <c r="S196" s="624" t="str">
        <f t="shared" si="22"/>
        <v/>
      </c>
      <c r="T196" s="529" t="str">
        <f t="shared" si="23"/>
        <v/>
      </c>
      <c r="U196" s="226" t="str">
        <f t="shared" si="24"/>
        <v/>
      </c>
      <c r="V196" s="226" t="str">
        <f t="shared" si="27"/>
        <v/>
      </c>
      <c r="W196" s="681" t="str">
        <f t="shared" si="28"/>
        <v/>
      </c>
      <c r="X196" s="107" t="b">
        <f t="shared" si="25"/>
        <v>0</v>
      </c>
      <c r="Y196" s="683" t="b">
        <f t="shared" si="26"/>
        <v>0</v>
      </c>
      <c r="Z196" s="686">
        <f t="shared" si="29"/>
        <v>1</v>
      </c>
      <c r="AA196" s="107">
        <f>IF(AND(B196&lt;&gt;"",J196&gt;=an_initial-3),VLOOKUP(Z196,Coef!$E$2:$F$17,2,FALSE),IF(AC196=TRUE,0,AA195))</f>
        <v>0</v>
      </c>
      <c r="AB196" s="645">
        <f>IF(B196&lt;&gt;"",VLOOKUP(Z196,Coef!$E$2:$F$17,2,FALSE),AB195)</f>
        <v>0</v>
      </c>
      <c r="AC196" s="645" t="b">
        <f t="shared" si="30"/>
        <v>0</v>
      </c>
    </row>
    <row r="197" spans="1:29" x14ac:dyDescent="0.25">
      <c r="A197" s="223"/>
      <c r="B197" s="764"/>
      <c r="C197" s="739"/>
      <c r="D197" s="692"/>
      <c r="E197" s="689"/>
      <c r="F197" s="730"/>
      <c r="G197" s="752"/>
      <c r="H197" s="724"/>
      <c r="I197" s="758"/>
      <c r="J197" s="699"/>
      <c r="K197" s="708"/>
      <c r="L197" s="733"/>
      <c r="M197" s="743"/>
      <c r="N197" s="733"/>
      <c r="O197" s="743"/>
      <c r="P197" s="704"/>
      <c r="Q197" s="715"/>
      <c r="R197" s="623" t="str">
        <f t="shared" si="21"/>
        <v/>
      </c>
      <c r="S197" s="624" t="str">
        <f t="shared" si="22"/>
        <v/>
      </c>
      <c r="T197" s="529" t="str">
        <f t="shared" si="23"/>
        <v/>
      </c>
      <c r="U197" s="226" t="str">
        <f t="shared" si="24"/>
        <v/>
      </c>
      <c r="V197" s="226" t="str">
        <f t="shared" si="27"/>
        <v/>
      </c>
      <c r="W197" s="681" t="str">
        <f t="shared" si="28"/>
        <v/>
      </c>
      <c r="X197" s="107" t="b">
        <f t="shared" si="25"/>
        <v>0</v>
      </c>
      <c r="Y197" s="683" t="b">
        <f t="shared" si="26"/>
        <v>0</v>
      </c>
      <c r="Z197" s="686">
        <f t="shared" si="29"/>
        <v>1</v>
      </c>
      <c r="AA197" s="107">
        <f>IF(AND(B197&lt;&gt;"",J197&gt;=an_initial-3),VLOOKUP(Z197,Coef!$E$2:$F$17,2,FALSE),IF(AC197=TRUE,0,AA196))</f>
        <v>0</v>
      </c>
      <c r="AB197" s="645">
        <f>IF(B197&lt;&gt;"",VLOOKUP(Z197,Coef!$E$2:$F$17,2,FALSE),AB196)</f>
        <v>0</v>
      </c>
      <c r="AC197" s="645" t="b">
        <f t="shared" si="30"/>
        <v>0</v>
      </c>
    </row>
    <row r="198" spans="1:29" x14ac:dyDescent="0.25">
      <c r="A198" s="223"/>
      <c r="B198" s="764"/>
      <c r="C198" s="739"/>
      <c r="D198" s="692"/>
      <c r="E198" s="689"/>
      <c r="F198" s="730"/>
      <c r="G198" s="752"/>
      <c r="H198" s="724"/>
      <c r="I198" s="758"/>
      <c r="J198" s="699"/>
      <c r="K198" s="708"/>
      <c r="L198" s="733"/>
      <c r="M198" s="743"/>
      <c r="N198" s="733"/>
      <c r="O198" s="743"/>
      <c r="P198" s="704"/>
      <c r="Q198" s="715"/>
      <c r="R198" s="623" t="str">
        <f t="shared" si="21"/>
        <v/>
      </c>
      <c r="S198" s="624" t="str">
        <f t="shared" si="22"/>
        <v/>
      </c>
      <c r="T198" s="529" t="str">
        <f t="shared" si="23"/>
        <v/>
      </c>
      <c r="U198" s="226" t="str">
        <f t="shared" si="24"/>
        <v/>
      </c>
      <c r="V198" s="226" t="str">
        <f t="shared" si="27"/>
        <v/>
      </c>
      <c r="W198" s="681" t="str">
        <f t="shared" si="28"/>
        <v/>
      </c>
      <c r="X198" s="107" t="b">
        <f t="shared" si="25"/>
        <v>0</v>
      </c>
      <c r="Y198" s="683" t="b">
        <f t="shared" si="26"/>
        <v>0</v>
      </c>
      <c r="Z198" s="686">
        <f t="shared" si="29"/>
        <v>1</v>
      </c>
      <c r="AA198" s="107">
        <f>IF(AND(B198&lt;&gt;"",J198&gt;=an_initial-3),VLOOKUP(Z198,Coef!$E$2:$F$17,2,FALSE),IF(AC198=TRUE,0,AA197))</f>
        <v>0</v>
      </c>
      <c r="AB198" s="645">
        <f>IF(B198&lt;&gt;"",VLOOKUP(Z198,Coef!$E$2:$F$17,2,FALSE),AB197)</f>
        <v>0</v>
      </c>
      <c r="AC198" s="645" t="b">
        <f t="shared" si="30"/>
        <v>0</v>
      </c>
    </row>
    <row r="199" spans="1:29" x14ac:dyDescent="0.25">
      <c r="A199" s="223"/>
      <c r="B199" s="764"/>
      <c r="C199" s="739"/>
      <c r="D199" s="692"/>
      <c r="E199" s="689"/>
      <c r="F199" s="730"/>
      <c r="G199" s="752"/>
      <c r="H199" s="724"/>
      <c r="I199" s="758"/>
      <c r="J199" s="699"/>
      <c r="K199" s="708"/>
      <c r="L199" s="733"/>
      <c r="M199" s="743"/>
      <c r="N199" s="733"/>
      <c r="O199" s="743"/>
      <c r="P199" s="704"/>
      <c r="Q199" s="715"/>
      <c r="R199" s="623" t="str">
        <f t="shared" si="21"/>
        <v/>
      </c>
      <c r="S199" s="624" t="str">
        <f t="shared" si="22"/>
        <v/>
      </c>
      <c r="T199" s="529" t="str">
        <f t="shared" si="23"/>
        <v/>
      </c>
      <c r="U199" s="226" t="str">
        <f t="shared" si="24"/>
        <v/>
      </c>
      <c r="V199" s="226" t="str">
        <f t="shared" si="27"/>
        <v/>
      </c>
      <c r="W199" s="681" t="str">
        <f t="shared" si="28"/>
        <v/>
      </c>
      <c r="X199" s="107" t="b">
        <f t="shared" si="25"/>
        <v>0</v>
      </c>
      <c r="Y199" s="683" t="b">
        <f t="shared" si="26"/>
        <v>0</v>
      </c>
      <c r="Z199" s="686">
        <f t="shared" si="29"/>
        <v>1</v>
      </c>
      <c r="AA199" s="107">
        <f>IF(AND(B199&lt;&gt;"",J199&gt;=an_initial-3),VLOOKUP(Z199,Coef!$E$2:$F$17,2,FALSE),IF(AC199=TRUE,0,AA198))</f>
        <v>0</v>
      </c>
      <c r="AB199" s="645">
        <f>IF(B199&lt;&gt;"",VLOOKUP(Z199,Coef!$E$2:$F$17,2,FALSE),AB198)</f>
        <v>0</v>
      </c>
      <c r="AC199" s="645" t="b">
        <f t="shared" si="30"/>
        <v>0</v>
      </c>
    </row>
    <row r="200" spans="1:29" x14ac:dyDescent="0.25">
      <c r="A200" s="223"/>
      <c r="B200" s="764"/>
      <c r="C200" s="739"/>
      <c r="D200" s="692"/>
      <c r="E200" s="689"/>
      <c r="F200" s="730"/>
      <c r="G200" s="752"/>
      <c r="H200" s="724"/>
      <c r="I200" s="758"/>
      <c r="J200" s="699"/>
      <c r="K200" s="708"/>
      <c r="L200" s="733"/>
      <c r="M200" s="743"/>
      <c r="N200" s="733"/>
      <c r="O200" s="743"/>
      <c r="P200" s="704"/>
      <c r="Q200" s="715"/>
      <c r="R200" s="623" t="str">
        <f t="shared" si="21"/>
        <v/>
      </c>
      <c r="S200" s="624" t="str">
        <f t="shared" si="22"/>
        <v/>
      </c>
      <c r="T200" s="529" t="str">
        <f t="shared" si="23"/>
        <v/>
      </c>
      <c r="U200" s="226" t="str">
        <f t="shared" si="24"/>
        <v/>
      </c>
      <c r="V200" s="226" t="str">
        <f t="shared" si="27"/>
        <v/>
      </c>
      <c r="W200" s="681" t="str">
        <f t="shared" si="28"/>
        <v/>
      </c>
      <c r="X200" s="107" t="b">
        <f t="shared" si="25"/>
        <v>0</v>
      </c>
      <c r="Y200" s="683" t="b">
        <f t="shared" si="26"/>
        <v>0</v>
      </c>
      <c r="Z200" s="686">
        <f t="shared" si="29"/>
        <v>1</v>
      </c>
      <c r="AA200" s="107">
        <f>IF(AND(B200&lt;&gt;"",J200&gt;=an_initial-3),VLOOKUP(Z200,Coef!$E$2:$F$17,2,FALSE),IF(AC200=TRUE,0,AA199))</f>
        <v>0</v>
      </c>
      <c r="AB200" s="645">
        <f>IF(B200&lt;&gt;"",VLOOKUP(Z200,Coef!$E$2:$F$17,2,FALSE),AB199)</f>
        <v>0</v>
      </c>
      <c r="AC200" s="645" t="b">
        <f t="shared" si="30"/>
        <v>0</v>
      </c>
    </row>
    <row r="201" spans="1:29" x14ac:dyDescent="0.25">
      <c r="A201" s="223"/>
      <c r="B201" s="764"/>
      <c r="C201" s="739"/>
      <c r="D201" s="692"/>
      <c r="E201" s="689"/>
      <c r="F201" s="730"/>
      <c r="G201" s="752"/>
      <c r="H201" s="724"/>
      <c r="I201" s="758"/>
      <c r="J201" s="699"/>
      <c r="K201" s="708"/>
      <c r="L201" s="733"/>
      <c r="M201" s="743"/>
      <c r="N201" s="733"/>
      <c r="O201" s="743"/>
      <c r="P201" s="704"/>
      <c r="Q201" s="715"/>
      <c r="R201" s="623" t="str">
        <f t="shared" si="21"/>
        <v/>
      </c>
      <c r="S201" s="624" t="str">
        <f t="shared" si="22"/>
        <v/>
      </c>
      <c r="T201" s="529" t="str">
        <f t="shared" si="23"/>
        <v/>
      </c>
      <c r="U201" s="226" t="str">
        <f t="shared" si="24"/>
        <v/>
      </c>
      <c r="V201" s="226" t="str">
        <f t="shared" si="27"/>
        <v/>
      </c>
      <c r="W201" s="681" t="str">
        <f t="shared" si="28"/>
        <v/>
      </c>
      <c r="X201" s="107" t="b">
        <f t="shared" si="25"/>
        <v>0</v>
      </c>
      <c r="Y201" s="683" t="b">
        <f t="shared" si="26"/>
        <v>0</v>
      </c>
      <c r="Z201" s="686">
        <f t="shared" si="29"/>
        <v>1</v>
      </c>
      <c r="AA201" s="107">
        <f>IF(AND(B201&lt;&gt;"",J201&gt;=an_initial-3),VLOOKUP(Z201,Coef!$E$2:$F$17,2,FALSE),IF(AC201=TRUE,0,AA200))</f>
        <v>0</v>
      </c>
      <c r="AB201" s="645">
        <f>IF(B201&lt;&gt;"",VLOOKUP(Z201,Coef!$E$2:$F$17,2,FALSE),AB200)</f>
        <v>0</v>
      </c>
      <c r="AC201" s="645" t="b">
        <f t="shared" si="30"/>
        <v>0</v>
      </c>
    </row>
    <row r="202" spans="1:29" x14ac:dyDescent="0.25">
      <c r="A202" s="223"/>
      <c r="B202" s="764"/>
      <c r="C202" s="739"/>
      <c r="D202" s="692"/>
      <c r="E202" s="689"/>
      <c r="F202" s="730"/>
      <c r="G202" s="752"/>
      <c r="H202" s="724"/>
      <c r="I202" s="758"/>
      <c r="J202" s="699"/>
      <c r="K202" s="708"/>
      <c r="L202" s="733"/>
      <c r="M202" s="743"/>
      <c r="N202" s="733"/>
      <c r="O202" s="743"/>
      <c r="P202" s="704"/>
      <c r="Q202" s="715"/>
      <c r="R202" s="623" t="str">
        <f t="shared" si="21"/>
        <v/>
      </c>
      <c r="S202" s="624" t="str">
        <f t="shared" si="22"/>
        <v/>
      </c>
      <c r="T202" s="529" t="str">
        <f t="shared" si="23"/>
        <v/>
      </c>
      <c r="U202" s="226" t="str">
        <f t="shared" si="24"/>
        <v/>
      </c>
      <c r="V202" s="226" t="str">
        <f t="shared" si="27"/>
        <v/>
      </c>
      <c r="W202" s="681" t="str">
        <f t="shared" si="28"/>
        <v/>
      </c>
      <c r="X202" s="107" t="b">
        <f t="shared" si="25"/>
        <v>0</v>
      </c>
      <c r="Y202" s="683" t="b">
        <f t="shared" si="26"/>
        <v>0</v>
      </c>
      <c r="Z202" s="686">
        <f t="shared" si="29"/>
        <v>1</v>
      </c>
      <c r="AA202" s="107">
        <f>IF(AND(B202&lt;&gt;"",J202&gt;=an_initial-3),VLOOKUP(Z202,Coef!$E$2:$F$17,2,FALSE),IF(AC202=TRUE,0,AA201))</f>
        <v>0</v>
      </c>
      <c r="AB202" s="645">
        <f>IF(B202&lt;&gt;"",VLOOKUP(Z202,Coef!$E$2:$F$17,2,FALSE),AB201)</f>
        <v>0</v>
      </c>
      <c r="AC202" s="645" t="b">
        <f t="shared" si="30"/>
        <v>0</v>
      </c>
    </row>
    <row r="203" spans="1:29" x14ac:dyDescent="0.25">
      <c r="A203" s="223"/>
      <c r="B203" s="764"/>
      <c r="C203" s="739"/>
      <c r="D203" s="692"/>
      <c r="E203" s="689"/>
      <c r="F203" s="730"/>
      <c r="G203" s="752"/>
      <c r="H203" s="724"/>
      <c r="I203" s="758"/>
      <c r="J203" s="699"/>
      <c r="K203" s="708"/>
      <c r="L203" s="733"/>
      <c r="M203" s="743"/>
      <c r="N203" s="733"/>
      <c r="O203" s="743"/>
      <c r="P203" s="704"/>
      <c r="Q203" s="715"/>
      <c r="R203" s="623" t="str">
        <f t="shared" si="21"/>
        <v/>
      </c>
      <c r="S203" s="624" t="str">
        <f t="shared" si="22"/>
        <v/>
      </c>
      <c r="T203" s="529" t="str">
        <f t="shared" si="23"/>
        <v/>
      </c>
      <c r="U203" s="226" t="str">
        <f t="shared" si="24"/>
        <v/>
      </c>
      <c r="V203" s="226" t="str">
        <f t="shared" si="27"/>
        <v/>
      </c>
      <c r="W203" s="681" t="str">
        <f t="shared" si="28"/>
        <v/>
      </c>
      <c r="X203" s="107" t="b">
        <f t="shared" si="25"/>
        <v>0</v>
      </c>
      <c r="Y203" s="683" t="b">
        <f t="shared" si="26"/>
        <v>0</v>
      </c>
      <c r="Z203" s="686">
        <f t="shared" si="29"/>
        <v>1</v>
      </c>
      <c r="AA203" s="107">
        <f>IF(AND(B203&lt;&gt;"",J203&gt;=an_initial-3),VLOOKUP(Z203,Coef!$E$2:$F$17,2,FALSE),IF(AC203=TRUE,0,AA202))</f>
        <v>0</v>
      </c>
      <c r="AB203" s="645">
        <f>IF(B203&lt;&gt;"",VLOOKUP(Z203,Coef!$E$2:$F$17,2,FALSE),AB202)</f>
        <v>0</v>
      </c>
      <c r="AC203" s="645" t="b">
        <f t="shared" si="30"/>
        <v>0</v>
      </c>
    </row>
    <row r="204" spans="1:29" x14ac:dyDescent="0.25">
      <c r="A204" s="223"/>
      <c r="B204" s="764"/>
      <c r="C204" s="739"/>
      <c r="D204" s="692"/>
      <c r="E204" s="689"/>
      <c r="F204" s="730"/>
      <c r="G204" s="752"/>
      <c r="H204" s="724"/>
      <c r="I204" s="758"/>
      <c r="J204" s="699"/>
      <c r="K204" s="708"/>
      <c r="L204" s="733"/>
      <c r="M204" s="743"/>
      <c r="N204" s="733"/>
      <c r="O204" s="743"/>
      <c r="P204" s="704"/>
      <c r="Q204" s="715"/>
      <c r="R204" s="623" t="str">
        <f t="shared" si="21"/>
        <v/>
      </c>
      <c r="S204" s="624" t="str">
        <f t="shared" si="22"/>
        <v/>
      </c>
      <c r="T204" s="529" t="str">
        <f t="shared" si="23"/>
        <v/>
      </c>
      <c r="U204" s="226" t="str">
        <f t="shared" si="24"/>
        <v/>
      </c>
      <c r="V204" s="226" t="str">
        <f t="shared" si="27"/>
        <v/>
      </c>
      <c r="W204" s="681" t="str">
        <f t="shared" si="28"/>
        <v/>
      </c>
      <c r="X204" s="107" t="b">
        <f t="shared" si="25"/>
        <v>0</v>
      </c>
      <c r="Y204" s="683" t="b">
        <f t="shared" si="26"/>
        <v>0</v>
      </c>
      <c r="Z204" s="686">
        <f t="shared" si="29"/>
        <v>1</v>
      </c>
      <c r="AA204" s="107">
        <f>IF(AND(B204&lt;&gt;"",J204&gt;=an_initial-3),VLOOKUP(Z204,Coef!$E$2:$F$17,2,FALSE),IF(AC204=TRUE,0,AA203))</f>
        <v>0</v>
      </c>
      <c r="AB204" s="645">
        <f>IF(B204&lt;&gt;"",VLOOKUP(Z204,Coef!$E$2:$F$17,2,FALSE),AB203)</f>
        <v>0</v>
      </c>
      <c r="AC204" s="645" t="b">
        <f t="shared" si="30"/>
        <v>0</v>
      </c>
    </row>
    <row r="205" spans="1:29" x14ac:dyDescent="0.25">
      <c r="A205" s="223"/>
      <c r="B205" s="764"/>
      <c r="C205" s="739"/>
      <c r="D205" s="692"/>
      <c r="E205" s="689"/>
      <c r="F205" s="730"/>
      <c r="G205" s="752"/>
      <c r="H205" s="724"/>
      <c r="I205" s="758"/>
      <c r="J205" s="699"/>
      <c r="K205" s="708"/>
      <c r="L205" s="733"/>
      <c r="M205" s="743"/>
      <c r="N205" s="733"/>
      <c r="O205" s="743"/>
      <c r="P205" s="704"/>
      <c r="Q205" s="715"/>
      <c r="R205" s="623" t="str">
        <f t="shared" ref="R205:R262" si="31">IF(B205&lt;&gt;"","",IF(AND(C205&lt;&gt;"",E205&lt;&gt;"",I205&lt;&gt;"",K205&gt;=an_initial,K205&lt;=an_final,M205&lt;&gt;"",O205&lt;&gt;"",X205=FALSE,Y205=FALSE),coef_citari*EDIT_CNCSIS*AA205*(1+Q205),""))</f>
        <v/>
      </c>
      <c r="S205" s="624" t="str">
        <f t="shared" ref="S205:S262" si="32">IF(B205&lt;&gt;"","",IF(AND(C205&lt;&gt;"",E205&lt;&gt;"",K205&lt;=an_final,M205&lt;&gt;"",O205&lt;&gt;"",X205=FALSE,Y205=FALSE,I205&lt;&gt;""),coef_citari*EDIT_CNCSIS*AB204*(1+Q205),""))</f>
        <v/>
      </c>
      <c r="T205" s="529" t="str">
        <f t="shared" ref="T205:T262" si="33">IF(OR($B205="",$D205="",$F205="",$J205="",$J205&gt;an_final,$X205=FALSE),"",IF($J205&gt;=an_initial,1,""))</f>
        <v/>
      </c>
      <c r="U205" s="226" t="str">
        <f t="shared" ref="U205:U262" si="34">IF(OR($B205="",$D205="",$F205="",$J205="",$J205&gt;an_final,$X205=FALSE),"",1)</f>
        <v/>
      </c>
      <c r="V205" s="226" t="str">
        <f t="shared" si="27"/>
        <v/>
      </c>
      <c r="W205" s="681" t="str">
        <f t="shared" si="28"/>
        <v/>
      </c>
      <c r="X205" s="107" t="b">
        <f t="shared" ref="X205:X262" si="35">IF(nume_candidat="",FALSE,ISNUMBER(SEARCH(nume_candidat,$B205)))</f>
        <v>0</v>
      </c>
      <c r="Y205" s="683" t="b">
        <f t="shared" ref="Y205:Y262" si="36">IF(nume_candidat="",FALSE,ISNUMBER(SEARCH(nume_candidat,$C205)))</f>
        <v>0</v>
      </c>
      <c r="Z205" s="686">
        <f t="shared" si="29"/>
        <v>1</v>
      </c>
      <c r="AA205" s="107">
        <f>IF(AND(B205&lt;&gt;"",J205&gt;=an_initial-3),VLOOKUP(Z205,Coef!$E$2:$F$17,2,FALSE),IF(AC205=TRUE,0,AA204))</f>
        <v>0</v>
      </c>
      <c r="AB205" s="645">
        <f>IF(B205&lt;&gt;"",VLOOKUP(Z205,Coef!$E$2:$F$17,2,FALSE),AB204)</f>
        <v>0</v>
      </c>
      <c r="AC205" s="645" t="b">
        <f t="shared" si="30"/>
        <v>0</v>
      </c>
    </row>
    <row r="206" spans="1:29" x14ac:dyDescent="0.25">
      <c r="A206" s="223"/>
      <c r="B206" s="764"/>
      <c r="C206" s="739"/>
      <c r="D206" s="692"/>
      <c r="E206" s="689"/>
      <c r="F206" s="730"/>
      <c r="G206" s="752"/>
      <c r="H206" s="724"/>
      <c r="I206" s="758"/>
      <c r="J206" s="699"/>
      <c r="K206" s="708"/>
      <c r="L206" s="733"/>
      <c r="M206" s="743"/>
      <c r="N206" s="733"/>
      <c r="O206" s="743"/>
      <c r="P206" s="704"/>
      <c r="Q206" s="715"/>
      <c r="R206" s="623" t="str">
        <f t="shared" si="31"/>
        <v/>
      </c>
      <c r="S206" s="624" t="str">
        <f t="shared" si="32"/>
        <v/>
      </c>
      <c r="T206" s="529" t="str">
        <f t="shared" si="33"/>
        <v/>
      </c>
      <c r="U206" s="226" t="str">
        <f t="shared" si="34"/>
        <v/>
      </c>
      <c r="V206" s="226" t="str">
        <f t="shared" ref="V206:V262" si="37">IF(R206="","",1)</f>
        <v/>
      </c>
      <c r="W206" s="681" t="str">
        <f t="shared" ref="W206:W262" si="38">IF(S206="","",1)</f>
        <v/>
      </c>
      <c r="X206" s="107" t="b">
        <f t="shared" si="35"/>
        <v>0</v>
      </c>
      <c r="Y206" s="683" t="b">
        <f t="shared" si="36"/>
        <v>0</v>
      </c>
      <c r="Z206" s="686">
        <f t="shared" ref="Z206:Z262" si="39">LEN(B206)-LEN(SUBSTITUTE(B206,",",""))+1</f>
        <v>1</v>
      </c>
      <c r="AA206" s="107">
        <f>IF(AND(B206&lt;&gt;"",J206&gt;=an_initial-3),VLOOKUP(Z206,Coef!$E$2:$F$17,2,FALSE),IF(AC206=TRUE,0,AA205))</f>
        <v>0</v>
      </c>
      <c r="AB206" s="645">
        <f>IF(B206&lt;&gt;"",VLOOKUP(Z206,Coef!$E$2:$F$17,2,FALSE),AB205)</f>
        <v>0</v>
      </c>
      <c r="AC206" s="645" t="b">
        <f t="shared" ref="AC206:AC262" si="40">IF(B206="",FALSE,TRUE)</f>
        <v>0</v>
      </c>
    </row>
    <row r="207" spans="1:29" x14ac:dyDescent="0.25">
      <c r="A207" s="223"/>
      <c r="B207" s="764"/>
      <c r="C207" s="739"/>
      <c r="D207" s="692"/>
      <c r="E207" s="689"/>
      <c r="F207" s="730"/>
      <c r="G207" s="752"/>
      <c r="H207" s="724"/>
      <c r="I207" s="758"/>
      <c r="J207" s="699"/>
      <c r="K207" s="708"/>
      <c r="L207" s="733"/>
      <c r="M207" s="743"/>
      <c r="N207" s="733"/>
      <c r="O207" s="743"/>
      <c r="P207" s="704"/>
      <c r="Q207" s="715"/>
      <c r="R207" s="623" t="str">
        <f t="shared" si="31"/>
        <v/>
      </c>
      <c r="S207" s="624" t="str">
        <f t="shared" si="32"/>
        <v/>
      </c>
      <c r="T207" s="529" t="str">
        <f t="shared" si="33"/>
        <v/>
      </c>
      <c r="U207" s="226" t="str">
        <f t="shared" si="34"/>
        <v/>
      </c>
      <c r="V207" s="226" t="str">
        <f t="shared" si="37"/>
        <v/>
      </c>
      <c r="W207" s="681" t="str">
        <f t="shared" si="38"/>
        <v/>
      </c>
      <c r="X207" s="107" t="b">
        <f t="shared" si="35"/>
        <v>0</v>
      </c>
      <c r="Y207" s="683" t="b">
        <f t="shared" si="36"/>
        <v>0</v>
      </c>
      <c r="Z207" s="686">
        <f t="shared" si="39"/>
        <v>1</v>
      </c>
      <c r="AA207" s="107">
        <f>IF(AND(B207&lt;&gt;"",J207&gt;=an_initial-3),VLOOKUP(Z207,Coef!$E$2:$F$17,2,FALSE),IF(AC207=TRUE,0,AA206))</f>
        <v>0</v>
      </c>
      <c r="AB207" s="645">
        <f>IF(B207&lt;&gt;"",VLOOKUP(Z207,Coef!$E$2:$F$17,2,FALSE),AB206)</f>
        <v>0</v>
      </c>
      <c r="AC207" s="645" t="b">
        <f t="shared" si="40"/>
        <v>0</v>
      </c>
    </row>
    <row r="208" spans="1:29" x14ac:dyDescent="0.25">
      <c r="A208" s="223"/>
      <c r="B208" s="764"/>
      <c r="C208" s="739"/>
      <c r="D208" s="692"/>
      <c r="E208" s="689"/>
      <c r="F208" s="730"/>
      <c r="G208" s="752"/>
      <c r="H208" s="724"/>
      <c r="I208" s="758"/>
      <c r="J208" s="699"/>
      <c r="K208" s="708"/>
      <c r="L208" s="733"/>
      <c r="M208" s="743"/>
      <c r="N208" s="733"/>
      <c r="O208" s="743"/>
      <c r="P208" s="704"/>
      <c r="Q208" s="715"/>
      <c r="R208" s="623" t="str">
        <f t="shared" si="31"/>
        <v/>
      </c>
      <c r="S208" s="624" t="str">
        <f t="shared" si="32"/>
        <v/>
      </c>
      <c r="T208" s="529" t="str">
        <f t="shared" si="33"/>
        <v/>
      </c>
      <c r="U208" s="226" t="str">
        <f t="shared" si="34"/>
        <v/>
      </c>
      <c r="V208" s="226" t="str">
        <f t="shared" si="37"/>
        <v/>
      </c>
      <c r="W208" s="681" t="str">
        <f t="shared" si="38"/>
        <v/>
      </c>
      <c r="X208" s="107" t="b">
        <f t="shared" si="35"/>
        <v>0</v>
      </c>
      <c r="Y208" s="683" t="b">
        <f t="shared" si="36"/>
        <v>0</v>
      </c>
      <c r="Z208" s="686">
        <f t="shared" si="39"/>
        <v>1</v>
      </c>
      <c r="AA208" s="107">
        <f>IF(AND(B208&lt;&gt;"",J208&gt;=an_initial-3),VLOOKUP(Z208,Coef!$E$2:$F$17,2,FALSE),IF(AC208=TRUE,0,AA207))</f>
        <v>0</v>
      </c>
      <c r="AB208" s="645">
        <f>IF(B208&lt;&gt;"",VLOOKUP(Z208,Coef!$E$2:$F$17,2,FALSE),AB207)</f>
        <v>0</v>
      </c>
      <c r="AC208" s="645" t="b">
        <f t="shared" si="40"/>
        <v>0</v>
      </c>
    </row>
    <row r="209" spans="1:29" x14ac:dyDescent="0.25">
      <c r="A209" s="223"/>
      <c r="B209" s="764"/>
      <c r="C209" s="739"/>
      <c r="D209" s="692"/>
      <c r="E209" s="689"/>
      <c r="F209" s="730"/>
      <c r="G209" s="752"/>
      <c r="H209" s="724"/>
      <c r="I209" s="758"/>
      <c r="J209" s="699"/>
      <c r="K209" s="708"/>
      <c r="L209" s="733"/>
      <c r="M209" s="743"/>
      <c r="N209" s="733"/>
      <c r="O209" s="743"/>
      <c r="P209" s="704"/>
      <c r="Q209" s="715"/>
      <c r="R209" s="623" t="str">
        <f t="shared" si="31"/>
        <v/>
      </c>
      <c r="S209" s="624" t="str">
        <f t="shared" si="32"/>
        <v/>
      </c>
      <c r="T209" s="529" t="str">
        <f t="shared" si="33"/>
        <v/>
      </c>
      <c r="U209" s="226" t="str">
        <f t="shared" si="34"/>
        <v/>
      </c>
      <c r="V209" s="226" t="str">
        <f t="shared" si="37"/>
        <v/>
      </c>
      <c r="W209" s="681" t="str">
        <f t="shared" si="38"/>
        <v/>
      </c>
      <c r="X209" s="107" t="b">
        <f t="shared" si="35"/>
        <v>0</v>
      </c>
      <c r="Y209" s="683" t="b">
        <f t="shared" si="36"/>
        <v>0</v>
      </c>
      <c r="Z209" s="686">
        <f t="shared" si="39"/>
        <v>1</v>
      </c>
      <c r="AA209" s="107">
        <f>IF(AND(B209&lt;&gt;"",J209&gt;=an_initial-3),VLOOKUP(Z209,Coef!$E$2:$F$17,2,FALSE),IF(AC209=TRUE,0,AA208))</f>
        <v>0</v>
      </c>
      <c r="AB209" s="645">
        <f>IF(B209&lt;&gt;"",VLOOKUP(Z209,Coef!$E$2:$F$17,2,FALSE),AB208)</f>
        <v>0</v>
      </c>
      <c r="AC209" s="645" t="b">
        <f t="shared" si="40"/>
        <v>0</v>
      </c>
    </row>
    <row r="210" spans="1:29" x14ac:dyDescent="0.25">
      <c r="A210" s="223"/>
      <c r="B210" s="764"/>
      <c r="C210" s="739"/>
      <c r="D210" s="692"/>
      <c r="E210" s="689"/>
      <c r="F210" s="730"/>
      <c r="G210" s="752"/>
      <c r="H210" s="724"/>
      <c r="I210" s="758"/>
      <c r="J210" s="699"/>
      <c r="K210" s="708"/>
      <c r="L210" s="733"/>
      <c r="M210" s="743"/>
      <c r="N210" s="733"/>
      <c r="O210" s="743"/>
      <c r="P210" s="704"/>
      <c r="Q210" s="715"/>
      <c r="R210" s="623" t="str">
        <f t="shared" si="31"/>
        <v/>
      </c>
      <c r="S210" s="624" t="str">
        <f t="shared" si="32"/>
        <v/>
      </c>
      <c r="T210" s="529" t="str">
        <f t="shared" si="33"/>
        <v/>
      </c>
      <c r="U210" s="226" t="str">
        <f t="shared" si="34"/>
        <v/>
      </c>
      <c r="V210" s="226" t="str">
        <f t="shared" si="37"/>
        <v/>
      </c>
      <c r="W210" s="681" t="str">
        <f t="shared" si="38"/>
        <v/>
      </c>
      <c r="X210" s="107" t="b">
        <f t="shared" si="35"/>
        <v>0</v>
      </c>
      <c r="Y210" s="683" t="b">
        <f t="shared" si="36"/>
        <v>0</v>
      </c>
      <c r="Z210" s="686">
        <f t="shared" si="39"/>
        <v>1</v>
      </c>
      <c r="AA210" s="107">
        <f>IF(AND(B210&lt;&gt;"",J210&gt;=an_initial-3),VLOOKUP(Z210,Coef!$E$2:$F$17,2,FALSE),IF(AC210=TRUE,0,AA209))</f>
        <v>0</v>
      </c>
      <c r="AB210" s="645">
        <f>IF(B210&lt;&gt;"",VLOOKUP(Z210,Coef!$E$2:$F$17,2,FALSE),AB209)</f>
        <v>0</v>
      </c>
      <c r="AC210" s="645" t="b">
        <f t="shared" si="40"/>
        <v>0</v>
      </c>
    </row>
    <row r="211" spans="1:29" x14ac:dyDescent="0.25">
      <c r="A211" s="223"/>
      <c r="B211" s="764"/>
      <c r="C211" s="739"/>
      <c r="D211" s="692"/>
      <c r="E211" s="689"/>
      <c r="F211" s="730"/>
      <c r="G211" s="752"/>
      <c r="H211" s="724"/>
      <c r="I211" s="758"/>
      <c r="J211" s="699"/>
      <c r="K211" s="708"/>
      <c r="L211" s="733"/>
      <c r="M211" s="743"/>
      <c r="N211" s="733"/>
      <c r="O211" s="743"/>
      <c r="P211" s="704"/>
      <c r="Q211" s="715"/>
      <c r="R211" s="623" t="str">
        <f t="shared" si="31"/>
        <v/>
      </c>
      <c r="S211" s="624" t="str">
        <f t="shared" si="32"/>
        <v/>
      </c>
      <c r="T211" s="529" t="str">
        <f t="shared" si="33"/>
        <v/>
      </c>
      <c r="U211" s="226" t="str">
        <f t="shared" si="34"/>
        <v/>
      </c>
      <c r="V211" s="226" t="str">
        <f t="shared" si="37"/>
        <v/>
      </c>
      <c r="W211" s="681" t="str">
        <f t="shared" si="38"/>
        <v/>
      </c>
      <c r="X211" s="107" t="b">
        <f t="shared" si="35"/>
        <v>0</v>
      </c>
      <c r="Y211" s="683" t="b">
        <f t="shared" si="36"/>
        <v>0</v>
      </c>
      <c r="Z211" s="686">
        <f t="shared" si="39"/>
        <v>1</v>
      </c>
      <c r="AA211" s="107">
        <f>IF(AND(B211&lt;&gt;"",J211&gt;=an_initial-3),VLOOKUP(Z211,Coef!$E$2:$F$17,2,FALSE),IF(AC211=TRUE,0,AA210))</f>
        <v>0</v>
      </c>
      <c r="AB211" s="645">
        <f>IF(B211&lt;&gt;"",VLOOKUP(Z211,Coef!$E$2:$F$17,2,FALSE),AB210)</f>
        <v>0</v>
      </c>
      <c r="AC211" s="645" t="b">
        <f t="shared" si="40"/>
        <v>0</v>
      </c>
    </row>
    <row r="212" spans="1:29" x14ac:dyDescent="0.25">
      <c r="A212" s="223"/>
      <c r="B212" s="764"/>
      <c r="C212" s="739"/>
      <c r="D212" s="692"/>
      <c r="E212" s="689"/>
      <c r="F212" s="730"/>
      <c r="G212" s="752"/>
      <c r="H212" s="724"/>
      <c r="I212" s="758"/>
      <c r="J212" s="699"/>
      <c r="K212" s="708"/>
      <c r="L212" s="733"/>
      <c r="M212" s="743"/>
      <c r="N212" s="733"/>
      <c r="O212" s="743"/>
      <c r="P212" s="704"/>
      <c r="Q212" s="715"/>
      <c r="R212" s="623" t="str">
        <f t="shared" si="31"/>
        <v/>
      </c>
      <c r="S212" s="624" t="str">
        <f t="shared" si="32"/>
        <v/>
      </c>
      <c r="T212" s="529" t="str">
        <f t="shared" si="33"/>
        <v/>
      </c>
      <c r="U212" s="226" t="str">
        <f t="shared" si="34"/>
        <v/>
      </c>
      <c r="V212" s="226" t="str">
        <f t="shared" si="37"/>
        <v/>
      </c>
      <c r="W212" s="681" t="str">
        <f t="shared" si="38"/>
        <v/>
      </c>
      <c r="X212" s="107" t="b">
        <f t="shared" si="35"/>
        <v>0</v>
      </c>
      <c r="Y212" s="683" t="b">
        <f t="shared" si="36"/>
        <v>0</v>
      </c>
      <c r="Z212" s="686">
        <f t="shared" si="39"/>
        <v>1</v>
      </c>
      <c r="AA212" s="107">
        <f>IF(AND(B212&lt;&gt;"",J212&gt;=an_initial-3),VLOOKUP(Z212,Coef!$E$2:$F$17,2,FALSE),IF(AC212=TRUE,0,AA211))</f>
        <v>0</v>
      </c>
      <c r="AB212" s="645">
        <f>IF(B212&lt;&gt;"",VLOOKUP(Z212,Coef!$E$2:$F$17,2,FALSE),AB211)</f>
        <v>0</v>
      </c>
      <c r="AC212" s="645" t="b">
        <f t="shared" si="40"/>
        <v>0</v>
      </c>
    </row>
    <row r="213" spans="1:29" x14ac:dyDescent="0.25">
      <c r="A213" s="223"/>
      <c r="B213" s="764"/>
      <c r="C213" s="739"/>
      <c r="D213" s="692"/>
      <c r="E213" s="689"/>
      <c r="F213" s="730"/>
      <c r="G213" s="752"/>
      <c r="H213" s="724"/>
      <c r="I213" s="758"/>
      <c r="J213" s="699"/>
      <c r="K213" s="708"/>
      <c r="L213" s="733"/>
      <c r="M213" s="743"/>
      <c r="N213" s="733"/>
      <c r="O213" s="743"/>
      <c r="P213" s="704"/>
      <c r="Q213" s="715"/>
      <c r="R213" s="623" t="str">
        <f t="shared" si="31"/>
        <v/>
      </c>
      <c r="S213" s="624" t="str">
        <f t="shared" si="32"/>
        <v/>
      </c>
      <c r="T213" s="529" t="str">
        <f t="shared" si="33"/>
        <v/>
      </c>
      <c r="U213" s="226" t="str">
        <f t="shared" si="34"/>
        <v/>
      </c>
      <c r="V213" s="226" t="str">
        <f t="shared" si="37"/>
        <v/>
      </c>
      <c r="W213" s="681" t="str">
        <f t="shared" si="38"/>
        <v/>
      </c>
      <c r="X213" s="107" t="b">
        <f t="shared" si="35"/>
        <v>0</v>
      </c>
      <c r="Y213" s="683" t="b">
        <f t="shared" si="36"/>
        <v>0</v>
      </c>
      <c r="Z213" s="686">
        <f t="shared" si="39"/>
        <v>1</v>
      </c>
      <c r="AA213" s="107">
        <f>IF(AND(B213&lt;&gt;"",J213&gt;=an_initial-3),VLOOKUP(Z213,Coef!$E$2:$F$17,2,FALSE),IF(AC213=TRUE,0,AA212))</f>
        <v>0</v>
      </c>
      <c r="AB213" s="645">
        <f>IF(B213&lt;&gt;"",VLOOKUP(Z213,Coef!$E$2:$F$17,2,FALSE),AB212)</f>
        <v>0</v>
      </c>
      <c r="AC213" s="645" t="b">
        <f t="shared" si="40"/>
        <v>0</v>
      </c>
    </row>
    <row r="214" spans="1:29" x14ac:dyDescent="0.25">
      <c r="A214" s="223"/>
      <c r="B214" s="764"/>
      <c r="C214" s="739"/>
      <c r="D214" s="692"/>
      <c r="E214" s="689"/>
      <c r="F214" s="730"/>
      <c r="G214" s="752"/>
      <c r="H214" s="724"/>
      <c r="I214" s="758"/>
      <c r="J214" s="699"/>
      <c r="K214" s="708"/>
      <c r="L214" s="733"/>
      <c r="M214" s="743"/>
      <c r="N214" s="733"/>
      <c r="O214" s="743"/>
      <c r="P214" s="704"/>
      <c r="Q214" s="715"/>
      <c r="R214" s="623" t="str">
        <f t="shared" si="31"/>
        <v/>
      </c>
      <c r="S214" s="624" t="str">
        <f t="shared" si="32"/>
        <v/>
      </c>
      <c r="T214" s="529" t="str">
        <f t="shared" si="33"/>
        <v/>
      </c>
      <c r="U214" s="226" t="str">
        <f t="shared" si="34"/>
        <v/>
      </c>
      <c r="V214" s="226" t="str">
        <f t="shared" si="37"/>
        <v/>
      </c>
      <c r="W214" s="681" t="str">
        <f t="shared" si="38"/>
        <v/>
      </c>
      <c r="X214" s="107" t="b">
        <f t="shared" si="35"/>
        <v>0</v>
      </c>
      <c r="Y214" s="683" t="b">
        <f t="shared" si="36"/>
        <v>0</v>
      </c>
      <c r="Z214" s="686">
        <f t="shared" si="39"/>
        <v>1</v>
      </c>
      <c r="AA214" s="107">
        <f>IF(AND(B214&lt;&gt;"",J214&gt;=an_initial-3),VLOOKUP(Z214,Coef!$E$2:$F$17,2,FALSE),IF(AC214=TRUE,0,AA213))</f>
        <v>0</v>
      </c>
      <c r="AB214" s="645">
        <f>IF(B214&lt;&gt;"",VLOOKUP(Z214,Coef!$E$2:$F$17,2,FALSE),AB213)</f>
        <v>0</v>
      </c>
      <c r="AC214" s="645" t="b">
        <f t="shared" si="40"/>
        <v>0</v>
      </c>
    </row>
    <row r="215" spans="1:29" x14ac:dyDescent="0.25">
      <c r="A215" s="223"/>
      <c r="B215" s="764"/>
      <c r="C215" s="739"/>
      <c r="D215" s="692"/>
      <c r="E215" s="689"/>
      <c r="F215" s="730"/>
      <c r="G215" s="752"/>
      <c r="H215" s="724"/>
      <c r="I215" s="758"/>
      <c r="J215" s="699"/>
      <c r="K215" s="708"/>
      <c r="L215" s="733"/>
      <c r="M215" s="743"/>
      <c r="N215" s="733"/>
      <c r="O215" s="743"/>
      <c r="P215" s="704"/>
      <c r="Q215" s="715"/>
      <c r="R215" s="623" t="str">
        <f t="shared" si="31"/>
        <v/>
      </c>
      <c r="S215" s="624" t="str">
        <f t="shared" si="32"/>
        <v/>
      </c>
      <c r="T215" s="529" t="str">
        <f t="shared" si="33"/>
        <v/>
      </c>
      <c r="U215" s="226" t="str">
        <f t="shared" si="34"/>
        <v/>
      </c>
      <c r="V215" s="226" t="str">
        <f t="shared" si="37"/>
        <v/>
      </c>
      <c r="W215" s="681" t="str">
        <f t="shared" si="38"/>
        <v/>
      </c>
      <c r="X215" s="107" t="b">
        <f t="shared" si="35"/>
        <v>0</v>
      </c>
      <c r="Y215" s="683" t="b">
        <f t="shared" si="36"/>
        <v>0</v>
      </c>
      <c r="Z215" s="686">
        <f t="shared" si="39"/>
        <v>1</v>
      </c>
      <c r="AA215" s="107">
        <f>IF(AND(B215&lt;&gt;"",J215&gt;=an_initial-3),VLOOKUP(Z215,Coef!$E$2:$F$17,2,FALSE),IF(AC215=TRUE,0,AA214))</f>
        <v>0</v>
      </c>
      <c r="AB215" s="645">
        <f>IF(B215&lt;&gt;"",VLOOKUP(Z215,Coef!$E$2:$F$17,2,FALSE),AB214)</f>
        <v>0</v>
      </c>
      <c r="AC215" s="645" t="b">
        <f t="shared" si="40"/>
        <v>0</v>
      </c>
    </row>
    <row r="216" spans="1:29" x14ac:dyDescent="0.25">
      <c r="A216" s="223"/>
      <c r="B216" s="764"/>
      <c r="C216" s="739"/>
      <c r="D216" s="692"/>
      <c r="E216" s="689"/>
      <c r="F216" s="730"/>
      <c r="G216" s="752"/>
      <c r="H216" s="724"/>
      <c r="I216" s="758"/>
      <c r="J216" s="699"/>
      <c r="K216" s="708"/>
      <c r="L216" s="733"/>
      <c r="M216" s="743"/>
      <c r="N216" s="733"/>
      <c r="O216" s="743"/>
      <c r="P216" s="704"/>
      <c r="Q216" s="715"/>
      <c r="R216" s="623" t="str">
        <f t="shared" si="31"/>
        <v/>
      </c>
      <c r="S216" s="624" t="str">
        <f t="shared" si="32"/>
        <v/>
      </c>
      <c r="T216" s="529" t="str">
        <f t="shared" si="33"/>
        <v/>
      </c>
      <c r="U216" s="226" t="str">
        <f t="shared" si="34"/>
        <v/>
      </c>
      <c r="V216" s="226" t="str">
        <f t="shared" si="37"/>
        <v/>
      </c>
      <c r="W216" s="681" t="str">
        <f t="shared" si="38"/>
        <v/>
      </c>
      <c r="X216" s="107" t="b">
        <f t="shared" si="35"/>
        <v>0</v>
      </c>
      <c r="Y216" s="683" t="b">
        <f t="shared" si="36"/>
        <v>0</v>
      </c>
      <c r="Z216" s="686">
        <f t="shared" si="39"/>
        <v>1</v>
      </c>
      <c r="AA216" s="107">
        <f>IF(AND(B216&lt;&gt;"",J216&gt;=an_initial-3),VLOOKUP(Z216,Coef!$E$2:$F$17,2,FALSE),IF(AC216=TRUE,0,AA215))</f>
        <v>0</v>
      </c>
      <c r="AB216" s="645">
        <f>IF(B216&lt;&gt;"",VLOOKUP(Z216,Coef!$E$2:$F$17,2,FALSE),AB215)</f>
        <v>0</v>
      </c>
      <c r="AC216" s="645" t="b">
        <f t="shared" si="40"/>
        <v>0</v>
      </c>
    </row>
    <row r="217" spans="1:29" x14ac:dyDescent="0.25">
      <c r="A217" s="223"/>
      <c r="B217" s="764"/>
      <c r="C217" s="739"/>
      <c r="D217" s="692"/>
      <c r="E217" s="689"/>
      <c r="F217" s="730"/>
      <c r="G217" s="752"/>
      <c r="H217" s="724"/>
      <c r="I217" s="758"/>
      <c r="J217" s="699"/>
      <c r="K217" s="708"/>
      <c r="L217" s="733"/>
      <c r="M217" s="743"/>
      <c r="N217" s="733"/>
      <c r="O217" s="743"/>
      <c r="P217" s="704"/>
      <c r="Q217" s="715"/>
      <c r="R217" s="623" t="str">
        <f t="shared" si="31"/>
        <v/>
      </c>
      <c r="S217" s="624" t="str">
        <f t="shared" si="32"/>
        <v/>
      </c>
      <c r="T217" s="529" t="str">
        <f t="shared" si="33"/>
        <v/>
      </c>
      <c r="U217" s="226" t="str">
        <f t="shared" si="34"/>
        <v/>
      </c>
      <c r="V217" s="226" t="str">
        <f t="shared" si="37"/>
        <v/>
      </c>
      <c r="W217" s="681" t="str">
        <f t="shared" si="38"/>
        <v/>
      </c>
      <c r="X217" s="107" t="b">
        <f t="shared" si="35"/>
        <v>0</v>
      </c>
      <c r="Y217" s="683" t="b">
        <f t="shared" si="36"/>
        <v>0</v>
      </c>
      <c r="Z217" s="686">
        <f t="shared" si="39"/>
        <v>1</v>
      </c>
      <c r="AA217" s="107">
        <f>IF(AND(B217&lt;&gt;"",J217&gt;=an_initial-3),VLOOKUP(Z217,Coef!$E$2:$F$17,2,FALSE),IF(AC217=TRUE,0,AA216))</f>
        <v>0</v>
      </c>
      <c r="AB217" s="645">
        <f>IF(B217&lt;&gt;"",VLOOKUP(Z217,Coef!$E$2:$F$17,2,FALSE),AB216)</f>
        <v>0</v>
      </c>
      <c r="AC217" s="645" t="b">
        <f t="shared" si="40"/>
        <v>0</v>
      </c>
    </row>
    <row r="218" spans="1:29" x14ac:dyDescent="0.25">
      <c r="A218" s="223"/>
      <c r="B218" s="764"/>
      <c r="C218" s="739"/>
      <c r="D218" s="692"/>
      <c r="E218" s="689"/>
      <c r="F218" s="730"/>
      <c r="G218" s="752"/>
      <c r="H218" s="724"/>
      <c r="I218" s="758"/>
      <c r="J218" s="699"/>
      <c r="K218" s="708"/>
      <c r="L218" s="733"/>
      <c r="M218" s="743"/>
      <c r="N218" s="733"/>
      <c r="O218" s="743"/>
      <c r="P218" s="704"/>
      <c r="Q218" s="715"/>
      <c r="R218" s="623" t="str">
        <f t="shared" si="31"/>
        <v/>
      </c>
      <c r="S218" s="624" t="str">
        <f t="shared" si="32"/>
        <v/>
      </c>
      <c r="T218" s="529" t="str">
        <f t="shared" si="33"/>
        <v/>
      </c>
      <c r="U218" s="226" t="str">
        <f t="shared" si="34"/>
        <v/>
      </c>
      <c r="V218" s="226" t="str">
        <f t="shared" si="37"/>
        <v/>
      </c>
      <c r="W218" s="681" t="str">
        <f t="shared" si="38"/>
        <v/>
      </c>
      <c r="X218" s="107" t="b">
        <f t="shared" si="35"/>
        <v>0</v>
      </c>
      <c r="Y218" s="683" t="b">
        <f t="shared" si="36"/>
        <v>0</v>
      </c>
      <c r="Z218" s="686">
        <f t="shared" si="39"/>
        <v>1</v>
      </c>
      <c r="AA218" s="107">
        <f>IF(AND(B218&lt;&gt;"",J218&gt;=an_initial-3),VLOOKUP(Z218,Coef!$E$2:$F$17,2,FALSE),IF(AC218=TRUE,0,AA217))</f>
        <v>0</v>
      </c>
      <c r="AB218" s="645">
        <f>IF(B218&lt;&gt;"",VLOOKUP(Z218,Coef!$E$2:$F$17,2,FALSE),AB217)</f>
        <v>0</v>
      </c>
      <c r="AC218" s="645" t="b">
        <f t="shared" si="40"/>
        <v>0</v>
      </c>
    </row>
    <row r="219" spans="1:29" x14ac:dyDescent="0.25">
      <c r="A219" s="223"/>
      <c r="B219" s="764"/>
      <c r="C219" s="739"/>
      <c r="D219" s="692"/>
      <c r="E219" s="689"/>
      <c r="F219" s="730"/>
      <c r="G219" s="752"/>
      <c r="H219" s="724"/>
      <c r="I219" s="758"/>
      <c r="J219" s="699"/>
      <c r="K219" s="708"/>
      <c r="L219" s="733"/>
      <c r="M219" s="743"/>
      <c r="N219" s="733"/>
      <c r="O219" s="743"/>
      <c r="P219" s="704"/>
      <c r="Q219" s="715"/>
      <c r="R219" s="623" t="str">
        <f t="shared" si="31"/>
        <v/>
      </c>
      <c r="S219" s="624" t="str">
        <f t="shared" si="32"/>
        <v/>
      </c>
      <c r="T219" s="529" t="str">
        <f t="shared" si="33"/>
        <v/>
      </c>
      <c r="U219" s="226" t="str">
        <f t="shared" si="34"/>
        <v/>
      </c>
      <c r="V219" s="226" t="str">
        <f t="shared" si="37"/>
        <v/>
      </c>
      <c r="W219" s="681" t="str">
        <f t="shared" si="38"/>
        <v/>
      </c>
      <c r="X219" s="107" t="b">
        <f t="shared" si="35"/>
        <v>0</v>
      </c>
      <c r="Y219" s="683" t="b">
        <f t="shared" si="36"/>
        <v>0</v>
      </c>
      <c r="Z219" s="686">
        <f t="shared" si="39"/>
        <v>1</v>
      </c>
      <c r="AA219" s="107">
        <f>IF(AND(B219&lt;&gt;"",J219&gt;=an_initial-3),VLOOKUP(Z219,Coef!$E$2:$F$17,2,FALSE),IF(AC219=TRUE,0,AA218))</f>
        <v>0</v>
      </c>
      <c r="AB219" s="645">
        <f>IF(B219&lt;&gt;"",VLOOKUP(Z219,Coef!$E$2:$F$17,2,FALSE),AB218)</f>
        <v>0</v>
      </c>
      <c r="AC219" s="645" t="b">
        <f t="shared" si="40"/>
        <v>0</v>
      </c>
    </row>
    <row r="220" spans="1:29" x14ac:dyDescent="0.25">
      <c r="A220" s="223"/>
      <c r="B220" s="764"/>
      <c r="C220" s="739"/>
      <c r="D220" s="692"/>
      <c r="E220" s="689"/>
      <c r="F220" s="730"/>
      <c r="G220" s="752"/>
      <c r="H220" s="724"/>
      <c r="I220" s="758"/>
      <c r="J220" s="699"/>
      <c r="K220" s="708"/>
      <c r="L220" s="733"/>
      <c r="M220" s="743"/>
      <c r="N220" s="733"/>
      <c r="O220" s="743"/>
      <c r="P220" s="704"/>
      <c r="Q220" s="715"/>
      <c r="R220" s="623" t="str">
        <f t="shared" si="31"/>
        <v/>
      </c>
      <c r="S220" s="624" t="str">
        <f t="shared" si="32"/>
        <v/>
      </c>
      <c r="T220" s="529" t="str">
        <f t="shared" si="33"/>
        <v/>
      </c>
      <c r="U220" s="226" t="str">
        <f t="shared" si="34"/>
        <v/>
      </c>
      <c r="V220" s="226" t="str">
        <f t="shared" si="37"/>
        <v/>
      </c>
      <c r="W220" s="681" t="str">
        <f t="shared" si="38"/>
        <v/>
      </c>
      <c r="X220" s="107" t="b">
        <f t="shared" si="35"/>
        <v>0</v>
      </c>
      <c r="Y220" s="683" t="b">
        <f t="shared" si="36"/>
        <v>0</v>
      </c>
      <c r="Z220" s="686">
        <f t="shared" si="39"/>
        <v>1</v>
      </c>
      <c r="AA220" s="107">
        <f>IF(AND(B220&lt;&gt;"",J220&gt;=an_initial-3),VLOOKUP(Z220,Coef!$E$2:$F$17,2,FALSE),IF(AC220=TRUE,0,AA219))</f>
        <v>0</v>
      </c>
      <c r="AB220" s="645">
        <f>IF(B220&lt;&gt;"",VLOOKUP(Z220,Coef!$E$2:$F$17,2,FALSE),AB219)</f>
        <v>0</v>
      </c>
      <c r="AC220" s="645" t="b">
        <f t="shared" si="40"/>
        <v>0</v>
      </c>
    </row>
    <row r="221" spans="1:29" x14ac:dyDescent="0.25">
      <c r="A221" s="223"/>
      <c r="B221" s="764"/>
      <c r="C221" s="739"/>
      <c r="D221" s="692"/>
      <c r="E221" s="689"/>
      <c r="F221" s="730"/>
      <c r="G221" s="752"/>
      <c r="H221" s="724"/>
      <c r="I221" s="758"/>
      <c r="J221" s="699"/>
      <c r="K221" s="708"/>
      <c r="L221" s="733"/>
      <c r="M221" s="743"/>
      <c r="N221" s="733"/>
      <c r="O221" s="743"/>
      <c r="P221" s="704"/>
      <c r="Q221" s="715"/>
      <c r="R221" s="623" t="str">
        <f t="shared" si="31"/>
        <v/>
      </c>
      <c r="S221" s="624" t="str">
        <f t="shared" si="32"/>
        <v/>
      </c>
      <c r="T221" s="529" t="str">
        <f t="shared" si="33"/>
        <v/>
      </c>
      <c r="U221" s="226" t="str">
        <f t="shared" si="34"/>
        <v/>
      </c>
      <c r="V221" s="226" t="str">
        <f t="shared" si="37"/>
        <v/>
      </c>
      <c r="W221" s="681" t="str">
        <f t="shared" si="38"/>
        <v/>
      </c>
      <c r="X221" s="107" t="b">
        <f t="shared" si="35"/>
        <v>0</v>
      </c>
      <c r="Y221" s="683" t="b">
        <f t="shared" si="36"/>
        <v>0</v>
      </c>
      <c r="Z221" s="686">
        <f t="shared" si="39"/>
        <v>1</v>
      </c>
      <c r="AA221" s="107">
        <f>IF(AND(B221&lt;&gt;"",J221&gt;=an_initial-3),VLOOKUP(Z221,Coef!$E$2:$F$17,2,FALSE),IF(AC221=TRUE,0,AA220))</f>
        <v>0</v>
      </c>
      <c r="AB221" s="645">
        <f>IF(B221&lt;&gt;"",VLOOKUP(Z221,Coef!$E$2:$F$17,2,FALSE),AB220)</f>
        <v>0</v>
      </c>
      <c r="AC221" s="645" t="b">
        <f t="shared" si="40"/>
        <v>0</v>
      </c>
    </row>
    <row r="222" spans="1:29" x14ac:dyDescent="0.25">
      <c r="A222" s="223"/>
      <c r="B222" s="764"/>
      <c r="C222" s="739"/>
      <c r="D222" s="692"/>
      <c r="E222" s="689"/>
      <c r="F222" s="730"/>
      <c r="G222" s="752"/>
      <c r="H222" s="724"/>
      <c r="I222" s="758"/>
      <c r="J222" s="699"/>
      <c r="K222" s="708"/>
      <c r="L222" s="733"/>
      <c r="M222" s="743"/>
      <c r="N222" s="733"/>
      <c r="O222" s="743"/>
      <c r="P222" s="704"/>
      <c r="Q222" s="715"/>
      <c r="R222" s="623" t="str">
        <f t="shared" si="31"/>
        <v/>
      </c>
      <c r="S222" s="624" t="str">
        <f t="shared" si="32"/>
        <v/>
      </c>
      <c r="T222" s="529" t="str">
        <f t="shared" si="33"/>
        <v/>
      </c>
      <c r="U222" s="226" t="str">
        <f t="shared" si="34"/>
        <v/>
      </c>
      <c r="V222" s="226" t="str">
        <f t="shared" si="37"/>
        <v/>
      </c>
      <c r="W222" s="681" t="str">
        <f t="shared" si="38"/>
        <v/>
      </c>
      <c r="X222" s="107" t="b">
        <f t="shared" si="35"/>
        <v>0</v>
      </c>
      <c r="Y222" s="683" t="b">
        <f t="shared" si="36"/>
        <v>0</v>
      </c>
      <c r="Z222" s="686">
        <f t="shared" si="39"/>
        <v>1</v>
      </c>
      <c r="AA222" s="107">
        <f>IF(AND(B222&lt;&gt;"",J222&gt;=an_initial-3),VLOOKUP(Z222,Coef!$E$2:$F$17,2,FALSE),IF(AC222=TRUE,0,AA221))</f>
        <v>0</v>
      </c>
      <c r="AB222" s="645">
        <f>IF(B222&lt;&gt;"",VLOOKUP(Z222,Coef!$E$2:$F$17,2,FALSE),AB221)</f>
        <v>0</v>
      </c>
      <c r="AC222" s="645" t="b">
        <f t="shared" si="40"/>
        <v>0</v>
      </c>
    </row>
    <row r="223" spans="1:29" x14ac:dyDescent="0.25">
      <c r="A223" s="223"/>
      <c r="B223" s="764"/>
      <c r="C223" s="739"/>
      <c r="D223" s="692"/>
      <c r="E223" s="689"/>
      <c r="F223" s="730"/>
      <c r="G223" s="752"/>
      <c r="H223" s="724"/>
      <c r="I223" s="758"/>
      <c r="J223" s="699"/>
      <c r="K223" s="708"/>
      <c r="L223" s="733"/>
      <c r="M223" s="743"/>
      <c r="N223" s="733"/>
      <c r="O223" s="743"/>
      <c r="P223" s="704"/>
      <c r="Q223" s="715"/>
      <c r="R223" s="623" t="str">
        <f t="shared" si="31"/>
        <v/>
      </c>
      <c r="S223" s="624" t="str">
        <f t="shared" si="32"/>
        <v/>
      </c>
      <c r="T223" s="529" t="str">
        <f t="shared" si="33"/>
        <v/>
      </c>
      <c r="U223" s="226" t="str">
        <f t="shared" si="34"/>
        <v/>
      </c>
      <c r="V223" s="226" t="str">
        <f t="shared" si="37"/>
        <v/>
      </c>
      <c r="W223" s="681" t="str">
        <f t="shared" si="38"/>
        <v/>
      </c>
      <c r="X223" s="107" t="b">
        <f t="shared" si="35"/>
        <v>0</v>
      </c>
      <c r="Y223" s="683" t="b">
        <f t="shared" si="36"/>
        <v>0</v>
      </c>
      <c r="Z223" s="686">
        <f t="shared" si="39"/>
        <v>1</v>
      </c>
      <c r="AA223" s="107">
        <f>IF(AND(B223&lt;&gt;"",J223&gt;=an_initial-3),VLOOKUP(Z223,Coef!$E$2:$F$17,2,FALSE),IF(AC223=TRUE,0,AA222))</f>
        <v>0</v>
      </c>
      <c r="AB223" s="645">
        <f>IF(B223&lt;&gt;"",VLOOKUP(Z223,Coef!$E$2:$F$17,2,FALSE),AB222)</f>
        <v>0</v>
      </c>
      <c r="AC223" s="645" t="b">
        <f t="shared" si="40"/>
        <v>0</v>
      </c>
    </row>
    <row r="224" spans="1:29" x14ac:dyDescent="0.25">
      <c r="A224" s="223"/>
      <c r="B224" s="764"/>
      <c r="C224" s="739"/>
      <c r="D224" s="692"/>
      <c r="E224" s="689"/>
      <c r="F224" s="730"/>
      <c r="G224" s="752"/>
      <c r="H224" s="724"/>
      <c r="I224" s="758"/>
      <c r="J224" s="699"/>
      <c r="K224" s="708"/>
      <c r="L224" s="733"/>
      <c r="M224" s="743"/>
      <c r="N224" s="733"/>
      <c r="O224" s="743"/>
      <c r="P224" s="704"/>
      <c r="Q224" s="715"/>
      <c r="R224" s="623" t="str">
        <f t="shared" si="31"/>
        <v/>
      </c>
      <c r="S224" s="624" t="str">
        <f t="shared" si="32"/>
        <v/>
      </c>
      <c r="T224" s="529" t="str">
        <f t="shared" si="33"/>
        <v/>
      </c>
      <c r="U224" s="226" t="str">
        <f t="shared" si="34"/>
        <v/>
      </c>
      <c r="V224" s="226" t="str">
        <f t="shared" si="37"/>
        <v/>
      </c>
      <c r="W224" s="681" t="str">
        <f t="shared" si="38"/>
        <v/>
      </c>
      <c r="X224" s="107" t="b">
        <f t="shared" si="35"/>
        <v>0</v>
      </c>
      <c r="Y224" s="683" t="b">
        <f t="shared" si="36"/>
        <v>0</v>
      </c>
      <c r="Z224" s="686">
        <f t="shared" si="39"/>
        <v>1</v>
      </c>
      <c r="AA224" s="107">
        <f>IF(AND(B224&lt;&gt;"",J224&gt;=an_initial-3),VLOOKUP(Z224,Coef!$E$2:$F$17,2,FALSE),IF(AC224=TRUE,0,AA223))</f>
        <v>0</v>
      </c>
      <c r="AB224" s="645">
        <f>IF(B224&lt;&gt;"",VLOOKUP(Z224,Coef!$E$2:$F$17,2,FALSE),AB223)</f>
        <v>0</v>
      </c>
      <c r="AC224" s="645" t="b">
        <f t="shared" si="40"/>
        <v>0</v>
      </c>
    </row>
    <row r="225" spans="1:29" x14ac:dyDescent="0.25">
      <c r="A225" s="223"/>
      <c r="B225" s="764"/>
      <c r="C225" s="739"/>
      <c r="D225" s="692"/>
      <c r="E225" s="689"/>
      <c r="F225" s="730"/>
      <c r="G225" s="752"/>
      <c r="H225" s="724"/>
      <c r="I225" s="758"/>
      <c r="J225" s="699"/>
      <c r="K225" s="708"/>
      <c r="L225" s="733"/>
      <c r="M225" s="743"/>
      <c r="N225" s="733"/>
      <c r="O225" s="743"/>
      <c r="P225" s="704"/>
      <c r="Q225" s="715"/>
      <c r="R225" s="623" t="str">
        <f t="shared" si="31"/>
        <v/>
      </c>
      <c r="S225" s="624" t="str">
        <f t="shared" si="32"/>
        <v/>
      </c>
      <c r="T225" s="529" t="str">
        <f t="shared" si="33"/>
        <v/>
      </c>
      <c r="U225" s="226" t="str">
        <f t="shared" si="34"/>
        <v/>
      </c>
      <c r="V225" s="226" t="str">
        <f t="shared" si="37"/>
        <v/>
      </c>
      <c r="W225" s="681" t="str">
        <f t="shared" si="38"/>
        <v/>
      </c>
      <c r="X225" s="107" t="b">
        <f t="shared" si="35"/>
        <v>0</v>
      </c>
      <c r="Y225" s="683" t="b">
        <f t="shared" si="36"/>
        <v>0</v>
      </c>
      <c r="Z225" s="686">
        <f t="shared" si="39"/>
        <v>1</v>
      </c>
      <c r="AA225" s="107">
        <f>IF(AND(B225&lt;&gt;"",J225&gt;=an_initial-3),VLOOKUP(Z225,Coef!$E$2:$F$17,2,FALSE),IF(AC225=TRUE,0,AA224))</f>
        <v>0</v>
      </c>
      <c r="AB225" s="645">
        <f>IF(B225&lt;&gt;"",VLOOKUP(Z225,Coef!$E$2:$F$17,2,FALSE),AB224)</f>
        <v>0</v>
      </c>
      <c r="AC225" s="645" t="b">
        <f t="shared" si="40"/>
        <v>0</v>
      </c>
    </row>
    <row r="226" spans="1:29" x14ac:dyDescent="0.25">
      <c r="A226" s="223"/>
      <c r="B226" s="764"/>
      <c r="C226" s="739"/>
      <c r="D226" s="692"/>
      <c r="E226" s="689"/>
      <c r="F226" s="730"/>
      <c r="G226" s="752"/>
      <c r="H226" s="724"/>
      <c r="I226" s="758"/>
      <c r="J226" s="699"/>
      <c r="K226" s="708"/>
      <c r="L226" s="733"/>
      <c r="M226" s="743"/>
      <c r="N226" s="733"/>
      <c r="O226" s="743"/>
      <c r="P226" s="704"/>
      <c r="Q226" s="715"/>
      <c r="R226" s="623" t="str">
        <f t="shared" si="31"/>
        <v/>
      </c>
      <c r="S226" s="624" t="str">
        <f t="shared" si="32"/>
        <v/>
      </c>
      <c r="T226" s="529" t="str">
        <f t="shared" si="33"/>
        <v/>
      </c>
      <c r="U226" s="226" t="str">
        <f t="shared" si="34"/>
        <v/>
      </c>
      <c r="V226" s="226" t="str">
        <f t="shared" si="37"/>
        <v/>
      </c>
      <c r="W226" s="681" t="str">
        <f t="shared" si="38"/>
        <v/>
      </c>
      <c r="X226" s="107" t="b">
        <f t="shared" si="35"/>
        <v>0</v>
      </c>
      <c r="Y226" s="683" t="b">
        <f t="shared" si="36"/>
        <v>0</v>
      </c>
      <c r="Z226" s="686">
        <f t="shared" si="39"/>
        <v>1</v>
      </c>
      <c r="AA226" s="107">
        <f>IF(AND(B226&lt;&gt;"",J226&gt;=an_initial-3),VLOOKUP(Z226,Coef!$E$2:$F$17,2,FALSE),IF(AC226=TRUE,0,AA225))</f>
        <v>0</v>
      </c>
      <c r="AB226" s="645">
        <f>IF(B226&lt;&gt;"",VLOOKUP(Z226,Coef!$E$2:$F$17,2,FALSE),AB225)</f>
        <v>0</v>
      </c>
      <c r="AC226" s="645" t="b">
        <f t="shared" si="40"/>
        <v>0</v>
      </c>
    </row>
    <row r="227" spans="1:29" x14ac:dyDescent="0.25">
      <c r="A227" s="223"/>
      <c r="B227" s="764"/>
      <c r="C227" s="739"/>
      <c r="D227" s="692"/>
      <c r="E227" s="689"/>
      <c r="F227" s="730"/>
      <c r="G227" s="752"/>
      <c r="H227" s="724"/>
      <c r="I227" s="758"/>
      <c r="J227" s="699"/>
      <c r="K227" s="708"/>
      <c r="L227" s="733"/>
      <c r="M227" s="743"/>
      <c r="N227" s="733"/>
      <c r="O227" s="743"/>
      <c r="P227" s="704"/>
      <c r="Q227" s="715"/>
      <c r="R227" s="623" t="str">
        <f t="shared" si="31"/>
        <v/>
      </c>
      <c r="S227" s="624" t="str">
        <f t="shared" si="32"/>
        <v/>
      </c>
      <c r="T227" s="529" t="str">
        <f t="shared" si="33"/>
        <v/>
      </c>
      <c r="U227" s="226" t="str">
        <f t="shared" si="34"/>
        <v/>
      </c>
      <c r="V227" s="226" t="str">
        <f t="shared" si="37"/>
        <v/>
      </c>
      <c r="W227" s="681" t="str">
        <f t="shared" si="38"/>
        <v/>
      </c>
      <c r="X227" s="107" t="b">
        <f t="shared" si="35"/>
        <v>0</v>
      </c>
      <c r="Y227" s="683" t="b">
        <f t="shared" si="36"/>
        <v>0</v>
      </c>
      <c r="Z227" s="686">
        <f t="shared" si="39"/>
        <v>1</v>
      </c>
      <c r="AA227" s="107">
        <f>IF(AND(B227&lt;&gt;"",J227&gt;=an_initial-3),VLOOKUP(Z227,Coef!$E$2:$F$17,2,FALSE),IF(AC227=TRUE,0,AA226))</f>
        <v>0</v>
      </c>
      <c r="AB227" s="645">
        <f>IF(B227&lt;&gt;"",VLOOKUP(Z227,Coef!$E$2:$F$17,2,FALSE),AB226)</f>
        <v>0</v>
      </c>
      <c r="AC227" s="645" t="b">
        <f t="shared" si="40"/>
        <v>0</v>
      </c>
    </row>
    <row r="228" spans="1:29" x14ac:dyDescent="0.25">
      <c r="A228" s="223"/>
      <c r="B228" s="764"/>
      <c r="C228" s="739"/>
      <c r="D228" s="692"/>
      <c r="E228" s="689"/>
      <c r="F228" s="730"/>
      <c r="G228" s="752"/>
      <c r="H228" s="724"/>
      <c r="I228" s="758"/>
      <c r="J228" s="699"/>
      <c r="K228" s="708"/>
      <c r="L228" s="733"/>
      <c r="M228" s="743"/>
      <c r="N228" s="733"/>
      <c r="O228" s="743"/>
      <c r="P228" s="704"/>
      <c r="Q228" s="715"/>
      <c r="R228" s="623" t="str">
        <f t="shared" si="31"/>
        <v/>
      </c>
      <c r="S228" s="624" t="str">
        <f t="shared" si="32"/>
        <v/>
      </c>
      <c r="T228" s="529" t="str">
        <f t="shared" si="33"/>
        <v/>
      </c>
      <c r="U228" s="226" t="str">
        <f t="shared" si="34"/>
        <v/>
      </c>
      <c r="V228" s="226" t="str">
        <f t="shared" si="37"/>
        <v/>
      </c>
      <c r="W228" s="681" t="str">
        <f t="shared" si="38"/>
        <v/>
      </c>
      <c r="X228" s="107" t="b">
        <f t="shared" si="35"/>
        <v>0</v>
      </c>
      <c r="Y228" s="683" t="b">
        <f t="shared" si="36"/>
        <v>0</v>
      </c>
      <c r="Z228" s="686">
        <f t="shared" si="39"/>
        <v>1</v>
      </c>
      <c r="AA228" s="107">
        <f>IF(AND(B228&lt;&gt;"",J228&gt;=an_initial-3),VLOOKUP(Z228,Coef!$E$2:$F$17,2,FALSE),IF(AC228=TRUE,0,AA227))</f>
        <v>0</v>
      </c>
      <c r="AB228" s="645">
        <f>IF(B228&lt;&gt;"",VLOOKUP(Z228,Coef!$E$2:$F$17,2,FALSE),AB227)</f>
        <v>0</v>
      </c>
      <c r="AC228" s="645" t="b">
        <f t="shared" si="40"/>
        <v>0</v>
      </c>
    </row>
    <row r="229" spans="1:29" x14ac:dyDescent="0.25">
      <c r="A229" s="223"/>
      <c r="B229" s="764"/>
      <c r="C229" s="739"/>
      <c r="D229" s="692"/>
      <c r="E229" s="689"/>
      <c r="F229" s="730"/>
      <c r="G229" s="752"/>
      <c r="H229" s="724"/>
      <c r="I229" s="758"/>
      <c r="J229" s="699"/>
      <c r="K229" s="708"/>
      <c r="L229" s="733"/>
      <c r="M229" s="743"/>
      <c r="N229" s="733"/>
      <c r="O229" s="743"/>
      <c r="P229" s="704"/>
      <c r="Q229" s="715"/>
      <c r="R229" s="623" t="str">
        <f t="shared" si="31"/>
        <v/>
      </c>
      <c r="S229" s="624" t="str">
        <f t="shared" si="32"/>
        <v/>
      </c>
      <c r="T229" s="529" t="str">
        <f t="shared" si="33"/>
        <v/>
      </c>
      <c r="U229" s="226" t="str">
        <f t="shared" si="34"/>
        <v/>
      </c>
      <c r="V229" s="226" t="str">
        <f t="shared" si="37"/>
        <v/>
      </c>
      <c r="W229" s="681" t="str">
        <f t="shared" si="38"/>
        <v/>
      </c>
      <c r="X229" s="107" t="b">
        <f t="shared" si="35"/>
        <v>0</v>
      </c>
      <c r="Y229" s="683" t="b">
        <f t="shared" si="36"/>
        <v>0</v>
      </c>
      <c r="Z229" s="686">
        <f t="shared" si="39"/>
        <v>1</v>
      </c>
      <c r="AA229" s="107">
        <f>IF(AND(B229&lt;&gt;"",J229&gt;=an_initial-3),VLOOKUP(Z229,Coef!$E$2:$F$17,2,FALSE),IF(AC229=TRUE,0,AA228))</f>
        <v>0</v>
      </c>
      <c r="AB229" s="645">
        <f>IF(B229&lt;&gt;"",VLOOKUP(Z229,Coef!$E$2:$F$17,2,FALSE),AB228)</f>
        <v>0</v>
      </c>
      <c r="AC229" s="645" t="b">
        <f t="shared" si="40"/>
        <v>0</v>
      </c>
    </row>
    <row r="230" spans="1:29" x14ac:dyDescent="0.25">
      <c r="A230" s="223"/>
      <c r="B230" s="764"/>
      <c r="C230" s="739"/>
      <c r="D230" s="692"/>
      <c r="E230" s="689"/>
      <c r="F230" s="730"/>
      <c r="G230" s="752"/>
      <c r="H230" s="724"/>
      <c r="I230" s="758"/>
      <c r="J230" s="699"/>
      <c r="K230" s="708"/>
      <c r="L230" s="733"/>
      <c r="M230" s="743"/>
      <c r="N230" s="733"/>
      <c r="O230" s="743"/>
      <c r="P230" s="704"/>
      <c r="Q230" s="715"/>
      <c r="R230" s="623" t="str">
        <f t="shared" si="31"/>
        <v/>
      </c>
      <c r="S230" s="624" t="str">
        <f t="shared" si="32"/>
        <v/>
      </c>
      <c r="T230" s="529" t="str">
        <f t="shared" si="33"/>
        <v/>
      </c>
      <c r="U230" s="226" t="str">
        <f t="shared" si="34"/>
        <v/>
      </c>
      <c r="V230" s="226" t="str">
        <f t="shared" si="37"/>
        <v/>
      </c>
      <c r="W230" s="681" t="str">
        <f t="shared" si="38"/>
        <v/>
      </c>
      <c r="X230" s="107" t="b">
        <f t="shared" si="35"/>
        <v>0</v>
      </c>
      <c r="Y230" s="683" t="b">
        <f t="shared" si="36"/>
        <v>0</v>
      </c>
      <c r="Z230" s="686">
        <f t="shared" si="39"/>
        <v>1</v>
      </c>
      <c r="AA230" s="107">
        <f>IF(AND(B230&lt;&gt;"",J230&gt;=an_initial-3),VLOOKUP(Z230,Coef!$E$2:$F$17,2,FALSE),IF(AC230=TRUE,0,AA229))</f>
        <v>0</v>
      </c>
      <c r="AB230" s="645">
        <f>IF(B230&lt;&gt;"",VLOOKUP(Z230,Coef!$E$2:$F$17,2,FALSE),AB229)</f>
        <v>0</v>
      </c>
      <c r="AC230" s="645" t="b">
        <f t="shared" si="40"/>
        <v>0</v>
      </c>
    </row>
    <row r="231" spans="1:29" x14ac:dyDescent="0.25">
      <c r="A231" s="223"/>
      <c r="B231" s="764"/>
      <c r="C231" s="739"/>
      <c r="D231" s="692"/>
      <c r="E231" s="689"/>
      <c r="F231" s="730"/>
      <c r="G231" s="752"/>
      <c r="H231" s="724"/>
      <c r="I231" s="758"/>
      <c r="J231" s="699"/>
      <c r="K231" s="708"/>
      <c r="L231" s="733"/>
      <c r="M231" s="743"/>
      <c r="N231" s="733"/>
      <c r="O231" s="743"/>
      <c r="P231" s="704"/>
      <c r="Q231" s="715"/>
      <c r="R231" s="623" t="str">
        <f t="shared" si="31"/>
        <v/>
      </c>
      <c r="S231" s="624" t="str">
        <f t="shared" si="32"/>
        <v/>
      </c>
      <c r="T231" s="529" t="str">
        <f t="shared" si="33"/>
        <v/>
      </c>
      <c r="U231" s="226" t="str">
        <f t="shared" si="34"/>
        <v/>
      </c>
      <c r="V231" s="226" t="str">
        <f t="shared" si="37"/>
        <v/>
      </c>
      <c r="W231" s="681" t="str">
        <f t="shared" si="38"/>
        <v/>
      </c>
      <c r="X231" s="107" t="b">
        <f t="shared" si="35"/>
        <v>0</v>
      </c>
      <c r="Y231" s="683" t="b">
        <f t="shared" si="36"/>
        <v>0</v>
      </c>
      <c r="Z231" s="686">
        <f t="shared" si="39"/>
        <v>1</v>
      </c>
      <c r="AA231" s="107">
        <f>IF(AND(B231&lt;&gt;"",J231&gt;=an_initial-3),VLOOKUP(Z231,Coef!$E$2:$F$17,2,FALSE),IF(AC231=TRUE,0,AA230))</f>
        <v>0</v>
      </c>
      <c r="AB231" s="645">
        <f>IF(B231&lt;&gt;"",VLOOKUP(Z231,Coef!$E$2:$F$17,2,FALSE),AB230)</f>
        <v>0</v>
      </c>
      <c r="AC231" s="645" t="b">
        <f t="shared" si="40"/>
        <v>0</v>
      </c>
    </row>
    <row r="232" spans="1:29" x14ac:dyDescent="0.25">
      <c r="A232" s="223"/>
      <c r="B232" s="764"/>
      <c r="C232" s="739"/>
      <c r="D232" s="692"/>
      <c r="E232" s="689"/>
      <c r="F232" s="730"/>
      <c r="G232" s="752"/>
      <c r="H232" s="724"/>
      <c r="I232" s="758"/>
      <c r="J232" s="699"/>
      <c r="K232" s="708"/>
      <c r="L232" s="733"/>
      <c r="M232" s="743"/>
      <c r="N232" s="733"/>
      <c r="O232" s="743"/>
      <c r="P232" s="704"/>
      <c r="Q232" s="715"/>
      <c r="R232" s="623" t="str">
        <f t="shared" si="31"/>
        <v/>
      </c>
      <c r="S232" s="624" t="str">
        <f t="shared" si="32"/>
        <v/>
      </c>
      <c r="T232" s="529" t="str">
        <f t="shared" si="33"/>
        <v/>
      </c>
      <c r="U232" s="226" t="str">
        <f t="shared" si="34"/>
        <v/>
      </c>
      <c r="V232" s="226" t="str">
        <f t="shared" si="37"/>
        <v/>
      </c>
      <c r="W232" s="681" t="str">
        <f t="shared" si="38"/>
        <v/>
      </c>
      <c r="X232" s="107" t="b">
        <f t="shared" si="35"/>
        <v>0</v>
      </c>
      <c r="Y232" s="683" t="b">
        <f t="shared" si="36"/>
        <v>0</v>
      </c>
      <c r="Z232" s="686">
        <f t="shared" si="39"/>
        <v>1</v>
      </c>
      <c r="AA232" s="107">
        <f>IF(AND(B232&lt;&gt;"",J232&gt;=an_initial-3),VLOOKUP(Z232,Coef!$E$2:$F$17,2,FALSE),IF(AC232=TRUE,0,AA231))</f>
        <v>0</v>
      </c>
      <c r="AB232" s="645">
        <f>IF(B232&lt;&gt;"",VLOOKUP(Z232,Coef!$E$2:$F$17,2,FALSE),AB231)</f>
        <v>0</v>
      </c>
      <c r="AC232" s="645" t="b">
        <f t="shared" si="40"/>
        <v>0</v>
      </c>
    </row>
    <row r="233" spans="1:29" x14ac:dyDescent="0.25">
      <c r="A233" s="223"/>
      <c r="B233" s="764"/>
      <c r="C233" s="739"/>
      <c r="D233" s="692"/>
      <c r="E233" s="689"/>
      <c r="F233" s="730"/>
      <c r="G233" s="752"/>
      <c r="H233" s="724"/>
      <c r="I233" s="758"/>
      <c r="J233" s="699"/>
      <c r="K233" s="708"/>
      <c r="L233" s="733"/>
      <c r="M233" s="743"/>
      <c r="N233" s="733"/>
      <c r="O233" s="743"/>
      <c r="P233" s="704"/>
      <c r="Q233" s="715"/>
      <c r="R233" s="623" t="str">
        <f t="shared" si="31"/>
        <v/>
      </c>
      <c r="S233" s="624" t="str">
        <f t="shared" si="32"/>
        <v/>
      </c>
      <c r="T233" s="529" t="str">
        <f t="shared" si="33"/>
        <v/>
      </c>
      <c r="U233" s="226" t="str">
        <f t="shared" si="34"/>
        <v/>
      </c>
      <c r="V233" s="226" t="str">
        <f t="shared" si="37"/>
        <v/>
      </c>
      <c r="W233" s="681" t="str">
        <f t="shared" si="38"/>
        <v/>
      </c>
      <c r="X233" s="107" t="b">
        <f t="shared" si="35"/>
        <v>0</v>
      </c>
      <c r="Y233" s="683" t="b">
        <f t="shared" si="36"/>
        <v>0</v>
      </c>
      <c r="Z233" s="686">
        <f t="shared" si="39"/>
        <v>1</v>
      </c>
      <c r="AA233" s="107">
        <f>IF(AND(B233&lt;&gt;"",J233&gt;=an_initial-3),VLOOKUP(Z233,Coef!$E$2:$F$17,2,FALSE),IF(AC233=TRUE,0,AA232))</f>
        <v>0</v>
      </c>
      <c r="AB233" s="645">
        <f>IF(B233&lt;&gt;"",VLOOKUP(Z233,Coef!$E$2:$F$17,2,FALSE),AB232)</f>
        <v>0</v>
      </c>
      <c r="AC233" s="645" t="b">
        <f t="shared" si="40"/>
        <v>0</v>
      </c>
    </row>
    <row r="234" spans="1:29" x14ac:dyDescent="0.25">
      <c r="A234" s="223"/>
      <c r="B234" s="764"/>
      <c r="C234" s="739"/>
      <c r="D234" s="692"/>
      <c r="E234" s="689"/>
      <c r="F234" s="730"/>
      <c r="G234" s="752"/>
      <c r="H234" s="724"/>
      <c r="I234" s="758"/>
      <c r="J234" s="699"/>
      <c r="K234" s="708"/>
      <c r="L234" s="733"/>
      <c r="M234" s="743"/>
      <c r="N234" s="733"/>
      <c r="O234" s="743"/>
      <c r="P234" s="704"/>
      <c r="Q234" s="715"/>
      <c r="R234" s="623" t="str">
        <f t="shared" si="31"/>
        <v/>
      </c>
      <c r="S234" s="624" t="str">
        <f t="shared" si="32"/>
        <v/>
      </c>
      <c r="T234" s="529" t="str">
        <f t="shared" si="33"/>
        <v/>
      </c>
      <c r="U234" s="226" t="str">
        <f t="shared" si="34"/>
        <v/>
      </c>
      <c r="V234" s="226" t="str">
        <f t="shared" si="37"/>
        <v/>
      </c>
      <c r="W234" s="681" t="str">
        <f t="shared" si="38"/>
        <v/>
      </c>
      <c r="X234" s="107" t="b">
        <f t="shared" si="35"/>
        <v>0</v>
      </c>
      <c r="Y234" s="683" t="b">
        <f t="shared" si="36"/>
        <v>0</v>
      </c>
      <c r="Z234" s="686">
        <f t="shared" si="39"/>
        <v>1</v>
      </c>
      <c r="AA234" s="107">
        <f>IF(AND(B234&lt;&gt;"",J234&gt;=an_initial-3),VLOOKUP(Z234,Coef!$E$2:$F$17,2,FALSE),IF(AC234=TRUE,0,AA233))</f>
        <v>0</v>
      </c>
      <c r="AB234" s="645">
        <f>IF(B234&lt;&gt;"",VLOOKUP(Z234,Coef!$E$2:$F$17,2,FALSE),AB233)</f>
        <v>0</v>
      </c>
      <c r="AC234" s="645" t="b">
        <f t="shared" si="40"/>
        <v>0</v>
      </c>
    </row>
    <row r="235" spans="1:29" x14ac:dyDescent="0.25">
      <c r="A235" s="223"/>
      <c r="B235" s="764"/>
      <c r="C235" s="739"/>
      <c r="D235" s="692"/>
      <c r="E235" s="689"/>
      <c r="F235" s="730"/>
      <c r="G235" s="752"/>
      <c r="H235" s="724"/>
      <c r="I235" s="758"/>
      <c r="J235" s="699"/>
      <c r="K235" s="708"/>
      <c r="L235" s="733"/>
      <c r="M235" s="743"/>
      <c r="N235" s="733"/>
      <c r="O235" s="743"/>
      <c r="P235" s="704"/>
      <c r="Q235" s="715"/>
      <c r="R235" s="623" t="str">
        <f t="shared" si="31"/>
        <v/>
      </c>
      <c r="S235" s="624" t="str">
        <f t="shared" si="32"/>
        <v/>
      </c>
      <c r="T235" s="529" t="str">
        <f t="shared" si="33"/>
        <v/>
      </c>
      <c r="U235" s="226" t="str">
        <f t="shared" si="34"/>
        <v/>
      </c>
      <c r="V235" s="226" t="str">
        <f t="shared" si="37"/>
        <v/>
      </c>
      <c r="W235" s="681" t="str">
        <f t="shared" si="38"/>
        <v/>
      </c>
      <c r="X235" s="107" t="b">
        <f t="shared" si="35"/>
        <v>0</v>
      </c>
      <c r="Y235" s="683" t="b">
        <f t="shared" si="36"/>
        <v>0</v>
      </c>
      <c r="Z235" s="686">
        <f t="shared" si="39"/>
        <v>1</v>
      </c>
      <c r="AA235" s="107">
        <f>IF(AND(B235&lt;&gt;"",J235&gt;=an_initial-3),VLOOKUP(Z235,Coef!$E$2:$F$17,2,FALSE),IF(AC235=TRUE,0,AA234))</f>
        <v>0</v>
      </c>
      <c r="AB235" s="645">
        <f>IF(B235&lt;&gt;"",VLOOKUP(Z235,Coef!$E$2:$F$17,2,FALSE),AB234)</f>
        <v>0</v>
      </c>
      <c r="AC235" s="645" t="b">
        <f t="shared" si="40"/>
        <v>0</v>
      </c>
    </row>
    <row r="236" spans="1:29" x14ac:dyDescent="0.25">
      <c r="A236" s="223"/>
      <c r="B236" s="764"/>
      <c r="C236" s="739"/>
      <c r="D236" s="692"/>
      <c r="E236" s="689"/>
      <c r="F236" s="730"/>
      <c r="G236" s="752"/>
      <c r="H236" s="724"/>
      <c r="I236" s="758"/>
      <c r="J236" s="699"/>
      <c r="K236" s="708"/>
      <c r="L236" s="733"/>
      <c r="M236" s="743"/>
      <c r="N236" s="733"/>
      <c r="O236" s="743"/>
      <c r="P236" s="704"/>
      <c r="Q236" s="715"/>
      <c r="R236" s="623" t="str">
        <f t="shared" si="31"/>
        <v/>
      </c>
      <c r="S236" s="624" t="str">
        <f t="shared" si="32"/>
        <v/>
      </c>
      <c r="T236" s="529" t="str">
        <f t="shared" si="33"/>
        <v/>
      </c>
      <c r="U236" s="226" t="str">
        <f t="shared" si="34"/>
        <v/>
      </c>
      <c r="V236" s="226" t="str">
        <f t="shared" si="37"/>
        <v/>
      </c>
      <c r="W236" s="681" t="str">
        <f t="shared" si="38"/>
        <v/>
      </c>
      <c r="X236" s="107" t="b">
        <f t="shared" si="35"/>
        <v>0</v>
      </c>
      <c r="Y236" s="683" t="b">
        <f t="shared" si="36"/>
        <v>0</v>
      </c>
      <c r="Z236" s="686">
        <f t="shared" si="39"/>
        <v>1</v>
      </c>
      <c r="AA236" s="107">
        <f>IF(AND(B236&lt;&gt;"",J236&gt;=an_initial-3),VLOOKUP(Z236,Coef!$E$2:$F$17,2,FALSE),IF(AC236=TRUE,0,AA235))</f>
        <v>0</v>
      </c>
      <c r="AB236" s="645">
        <f>IF(B236&lt;&gt;"",VLOOKUP(Z236,Coef!$E$2:$F$17,2,FALSE),AB235)</f>
        <v>0</v>
      </c>
      <c r="AC236" s="645" t="b">
        <f t="shared" si="40"/>
        <v>0</v>
      </c>
    </row>
    <row r="237" spans="1:29" x14ac:dyDescent="0.25">
      <c r="A237" s="223"/>
      <c r="B237" s="764"/>
      <c r="C237" s="739"/>
      <c r="D237" s="692"/>
      <c r="E237" s="689"/>
      <c r="F237" s="730"/>
      <c r="G237" s="752"/>
      <c r="H237" s="724"/>
      <c r="I237" s="758"/>
      <c r="J237" s="699"/>
      <c r="K237" s="708"/>
      <c r="L237" s="733"/>
      <c r="M237" s="743"/>
      <c r="N237" s="733"/>
      <c r="O237" s="743"/>
      <c r="P237" s="704"/>
      <c r="Q237" s="715"/>
      <c r="R237" s="623" t="str">
        <f t="shared" si="31"/>
        <v/>
      </c>
      <c r="S237" s="624" t="str">
        <f t="shared" si="32"/>
        <v/>
      </c>
      <c r="T237" s="529" t="str">
        <f t="shared" si="33"/>
        <v/>
      </c>
      <c r="U237" s="226" t="str">
        <f t="shared" si="34"/>
        <v/>
      </c>
      <c r="V237" s="226" t="str">
        <f t="shared" si="37"/>
        <v/>
      </c>
      <c r="W237" s="681" t="str">
        <f t="shared" si="38"/>
        <v/>
      </c>
      <c r="X237" s="107" t="b">
        <f t="shared" si="35"/>
        <v>0</v>
      </c>
      <c r="Y237" s="683" t="b">
        <f t="shared" si="36"/>
        <v>0</v>
      </c>
      <c r="Z237" s="686">
        <f t="shared" si="39"/>
        <v>1</v>
      </c>
      <c r="AA237" s="107">
        <f>IF(AND(B237&lt;&gt;"",J237&gt;=an_initial-3),VLOOKUP(Z237,Coef!$E$2:$F$17,2,FALSE),IF(AC237=TRUE,0,AA236))</f>
        <v>0</v>
      </c>
      <c r="AB237" s="645">
        <f>IF(B237&lt;&gt;"",VLOOKUP(Z237,Coef!$E$2:$F$17,2,FALSE),AB236)</f>
        <v>0</v>
      </c>
      <c r="AC237" s="645" t="b">
        <f t="shared" si="40"/>
        <v>0</v>
      </c>
    </row>
    <row r="238" spans="1:29" x14ac:dyDescent="0.25">
      <c r="A238" s="223"/>
      <c r="B238" s="764"/>
      <c r="C238" s="739"/>
      <c r="D238" s="692"/>
      <c r="E238" s="689"/>
      <c r="F238" s="730"/>
      <c r="G238" s="752"/>
      <c r="H238" s="724"/>
      <c r="I238" s="758"/>
      <c r="J238" s="699"/>
      <c r="K238" s="708"/>
      <c r="L238" s="733"/>
      <c r="M238" s="743"/>
      <c r="N238" s="733"/>
      <c r="O238" s="743"/>
      <c r="P238" s="704"/>
      <c r="Q238" s="715"/>
      <c r="R238" s="623" t="str">
        <f t="shared" si="31"/>
        <v/>
      </c>
      <c r="S238" s="624" t="str">
        <f t="shared" si="32"/>
        <v/>
      </c>
      <c r="T238" s="529" t="str">
        <f t="shared" si="33"/>
        <v/>
      </c>
      <c r="U238" s="226" t="str">
        <f t="shared" si="34"/>
        <v/>
      </c>
      <c r="V238" s="226" t="str">
        <f t="shared" si="37"/>
        <v/>
      </c>
      <c r="W238" s="681" t="str">
        <f t="shared" si="38"/>
        <v/>
      </c>
      <c r="X238" s="107" t="b">
        <f t="shared" si="35"/>
        <v>0</v>
      </c>
      <c r="Y238" s="683" t="b">
        <f t="shared" si="36"/>
        <v>0</v>
      </c>
      <c r="Z238" s="686">
        <f t="shared" si="39"/>
        <v>1</v>
      </c>
      <c r="AA238" s="107">
        <f>IF(AND(B238&lt;&gt;"",J238&gt;=an_initial-3),VLOOKUP(Z238,Coef!$E$2:$F$17,2,FALSE),IF(AC238=TRUE,0,AA237))</f>
        <v>0</v>
      </c>
      <c r="AB238" s="645">
        <f>IF(B238&lt;&gt;"",VLOOKUP(Z238,Coef!$E$2:$F$17,2,FALSE),AB237)</f>
        <v>0</v>
      </c>
      <c r="AC238" s="645" t="b">
        <f t="shared" si="40"/>
        <v>0</v>
      </c>
    </row>
    <row r="239" spans="1:29" x14ac:dyDescent="0.25">
      <c r="A239" s="223"/>
      <c r="B239" s="764"/>
      <c r="C239" s="739"/>
      <c r="D239" s="692"/>
      <c r="E239" s="689"/>
      <c r="F239" s="730"/>
      <c r="G239" s="752"/>
      <c r="H239" s="724"/>
      <c r="I239" s="758"/>
      <c r="J239" s="699"/>
      <c r="K239" s="708"/>
      <c r="L239" s="733"/>
      <c r="M239" s="743"/>
      <c r="N239" s="733"/>
      <c r="O239" s="743"/>
      <c r="P239" s="704"/>
      <c r="Q239" s="715"/>
      <c r="R239" s="623" t="str">
        <f t="shared" si="31"/>
        <v/>
      </c>
      <c r="S239" s="624" t="str">
        <f t="shared" si="32"/>
        <v/>
      </c>
      <c r="T239" s="529" t="str">
        <f t="shared" si="33"/>
        <v/>
      </c>
      <c r="U239" s="226" t="str">
        <f t="shared" si="34"/>
        <v/>
      </c>
      <c r="V239" s="226" t="str">
        <f t="shared" si="37"/>
        <v/>
      </c>
      <c r="W239" s="681" t="str">
        <f t="shared" si="38"/>
        <v/>
      </c>
      <c r="X239" s="107" t="b">
        <f t="shared" si="35"/>
        <v>0</v>
      </c>
      <c r="Y239" s="683" t="b">
        <f t="shared" si="36"/>
        <v>0</v>
      </c>
      <c r="Z239" s="686">
        <f t="shared" si="39"/>
        <v>1</v>
      </c>
      <c r="AA239" s="107">
        <f>IF(AND(B239&lt;&gt;"",J239&gt;=an_initial-3),VLOOKUP(Z239,Coef!$E$2:$F$17,2,FALSE),IF(AC239=TRUE,0,AA238))</f>
        <v>0</v>
      </c>
      <c r="AB239" s="645">
        <f>IF(B239&lt;&gt;"",VLOOKUP(Z239,Coef!$E$2:$F$17,2,FALSE),AB238)</f>
        <v>0</v>
      </c>
      <c r="AC239" s="645" t="b">
        <f t="shared" si="40"/>
        <v>0</v>
      </c>
    </row>
    <row r="240" spans="1:29" x14ac:dyDescent="0.25">
      <c r="A240" s="223"/>
      <c r="B240" s="764"/>
      <c r="C240" s="739"/>
      <c r="D240" s="692"/>
      <c r="E240" s="689"/>
      <c r="F240" s="730"/>
      <c r="G240" s="752"/>
      <c r="H240" s="724"/>
      <c r="I240" s="758"/>
      <c r="J240" s="699"/>
      <c r="K240" s="708"/>
      <c r="L240" s="733"/>
      <c r="M240" s="743"/>
      <c r="N240" s="733"/>
      <c r="O240" s="743"/>
      <c r="P240" s="704"/>
      <c r="Q240" s="715"/>
      <c r="R240" s="623" t="str">
        <f t="shared" si="31"/>
        <v/>
      </c>
      <c r="S240" s="624" t="str">
        <f t="shared" si="32"/>
        <v/>
      </c>
      <c r="T240" s="529" t="str">
        <f t="shared" si="33"/>
        <v/>
      </c>
      <c r="U240" s="226" t="str">
        <f t="shared" si="34"/>
        <v/>
      </c>
      <c r="V240" s="226" t="str">
        <f t="shared" si="37"/>
        <v/>
      </c>
      <c r="W240" s="681" t="str">
        <f t="shared" si="38"/>
        <v/>
      </c>
      <c r="X240" s="107" t="b">
        <f t="shared" si="35"/>
        <v>0</v>
      </c>
      <c r="Y240" s="683" t="b">
        <f t="shared" si="36"/>
        <v>0</v>
      </c>
      <c r="Z240" s="686">
        <f t="shared" si="39"/>
        <v>1</v>
      </c>
      <c r="AA240" s="107">
        <f>IF(AND(B240&lt;&gt;"",J240&gt;=an_initial-3),VLOOKUP(Z240,Coef!$E$2:$F$17,2,FALSE),IF(AC240=TRUE,0,AA239))</f>
        <v>0</v>
      </c>
      <c r="AB240" s="645">
        <f>IF(B240&lt;&gt;"",VLOOKUP(Z240,Coef!$E$2:$F$17,2,FALSE),AB239)</f>
        <v>0</v>
      </c>
      <c r="AC240" s="645" t="b">
        <f t="shared" si="40"/>
        <v>0</v>
      </c>
    </row>
    <row r="241" spans="1:29" x14ac:dyDescent="0.25">
      <c r="A241" s="223"/>
      <c r="B241" s="764"/>
      <c r="C241" s="739"/>
      <c r="D241" s="692"/>
      <c r="E241" s="689"/>
      <c r="F241" s="730"/>
      <c r="G241" s="752"/>
      <c r="H241" s="724"/>
      <c r="I241" s="758"/>
      <c r="J241" s="699"/>
      <c r="K241" s="708"/>
      <c r="L241" s="733"/>
      <c r="M241" s="743"/>
      <c r="N241" s="733"/>
      <c r="O241" s="743"/>
      <c r="P241" s="704"/>
      <c r="Q241" s="715"/>
      <c r="R241" s="623" t="str">
        <f t="shared" si="31"/>
        <v/>
      </c>
      <c r="S241" s="624" t="str">
        <f t="shared" si="32"/>
        <v/>
      </c>
      <c r="T241" s="529" t="str">
        <f t="shared" si="33"/>
        <v/>
      </c>
      <c r="U241" s="226" t="str">
        <f t="shared" si="34"/>
        <v/>
      </c>
      <c r="V241" s="226" t="str">
        <f t="shared" si="37"/>
        <v/>
      </c>
      <c r="W241" s="681" t="str">
        <f t="shared" si="38"/>
        <v/>
      </c>
      <c r="X241" s="107" t="b">
        <f t="shared" si="35"/>
        <v>0</v>
      </c>
      <c r="Y241" s="683" t="b">
        <f t="shared" si="36"/>
        <v>0</v>
      </c>
      <c r="Z241" s="686">
        <f t="shared" si="39"/>
        <v>1</v>
      </c>
      <c r="AA241" s="107">
        <f>IF(AND(B241&lt;&gt;"",J241&gt;=an_initial-3),VLOOKUP(Z241,Coef!$E$2:$F$17,2,FALSE),IF(AC241=TRUE,0,AA240))</f>
        <v>0</v>
      </c>
      <c r="AB241" s="645">
        <f>IF(B241&lt;&gt;"",VLOOKUP(Z241,Coef!$E$2:$F$17,2,FALSE),AB240)</f>
        <v>0</v>
      </c>
      <c r="AC241" s="645" t="b">
        <f t="shared" si="40"/>
        <v>0</v>
      </c>
    </row>
    <row r="242" spans="1:29" x14ac:dyDescent="0.25">
      <c r="A242" s="223"/>
      <c r="B242" s="764"/>
      <c r="C242" s="739"/>
      <c r="D242" s="692"/>
      <c r="E242" s="689"/>
      <c r="F242" s="730"/>
      <c r="G242" s="752"/>
      <c r="H242" s="724"/>
      <c r="I242" s="758"/>
      <c r="J242" s="699"/>
      <c r="K242" s="708"/>
      <c r="L242" s="733"/>
      <c r="M242" s="743"/>
      <c r="N242" s="733"/>
      <c r="O242" s="743"/>
      <c r="P242" s="704"/>
      <c r="Q242" s="715"/>
      <c r="R242" s="623" t="str">
        <f t="shared" si="31"/>
        <v/>
      </c>
      <c r="S242" s="624" t="str">
        <f t="shared" si="32"/>
        <v/>
      </c>
      <c r="T242" s="529" t="str">
        <f t="shared" si="33"/>
        <v/>
      </c>
      <c r="U242" s="226" t="str">
        <f t="shared" si="34"/>
        <v/>
      </c>
      <c r="V242" s="226" t="str">
        <f t="shared" si="37"/>
        <v/>
      </c>
      <c r="W242" s="681" t="str">
        <f t="shared" si="38"/>
        <v/>
      </c>
      <c r="X242" s="107" t="b">
        <f t="shared" si="35"/>
        <v>0</v>
      </c>
      <c r="Y242" s="683" t="b">
        <f t="shared" si="36"/>
        <v>0</v>
      </c>
      <c r="Z242" s="686">
        <f t="shared" si="39"/>
        <v>1</v>
      </c>
      <c r="AA242" s="107">
        <f>IF(AND(B242&lt;&gt;"",J242&gt;=an_initial-3),VLOOKUP(Z242,Coef!$E$2:$F$17,2,FALSE),IF(AC242=TRUE,0,AA241))</f>
        <v>0</v>
      </c>
      <c r="AB242" s="645">
        <f>IF(B242&lt;&gt;"",VLOOKUP(Z242,Coef!$E$2:$F$17,2,FALSE),AB241)</f>
        <v>0</v>
      </c>
      <c r="AC242" s="645" t="b">
        <f t="shared" si="40"/>
        <v>0</v>
      </c>
    </row>
    <row r="243" spans="1:29" x14ac:dyDescent="0.25">
      <c r="A243" s="223"/>
      <c r="B243" s="764"/>
      <c r="C243" s="739"/>
      <c r="D243" s="692"/>
      <c r="E243" s="689"/>
      <c r="F243" s="730"/>
      <c r="G243" s="752"/>
      <c r="H243" s="724"/>
      <c r="I243" s="758"/>
      <c r="J243" s="699"/>
      <c r="K243" s="708"/>
      <c r="L243" s="733"/>
      <c r="M243" s="743"/>
      <c r="N243" s="733"/>
      <c r="O243" s="743"/>
      <c r="P243" s="704"/>
      <c r="Q243" s="715"/>
      <c r="R243" s="623" t="str">
        <f t="shared" si="31"/>
        <v/>
      </c>
      <c r="S243" s="624" t="str">
        <f t="shared" si="32"/>
        <v/>
      </c>
      <c r="T243" s="529" t="str">
        <f t="shared" si="33"/>
        <v/>
      </c>
      <c r="U243" s="226" t="str">
        <f t="shared" si="34"/>
        <v/>
      </c>
      <c r="V243" s="226" t="str">
        <f t="shared" si="37"/>
        <v/>
      </c>
      <c r="W243" s="681" t="str">
        <f t="shared" si="38"/>
        <v/>
      </c>
      <c r="X243" s="107" t="b">
        <f t="shared" si="35"/>
        <v>0</v>
      </c>
      <c r="Y243" s="683" t="b">
        <f t="shared" si="36"/>
        <v>0</v>
      </c>
      <c r="Z243" s="686">
        <f t="shared" si="39"/>
        <v>1</v>
      </c>
      <c r="AA243" s="107">
        <f>IF(AND(B243&lt;&gt;"",J243&gt;=an_initial-3),VLOOKUP(Z243,Coef!$E$2:$F$17,2,FALSE),IF(AC243=TRUE,0,AA242))</f>
        <v>0</v>
      </c>
      <c r="AB243" s="645">
        <f>IF(B243&lt;&gt;"",VLOOKUP(Z243,Coef!$E$2:$F$17,2,FALSE),AB242)</f>
        <v>0</v>
      </c>
      <c r="AC243" s="645" t="b">
        <f t="shared" si="40"/>
        <v>0</v>
      </c>
    </row>
    <row r="244" spans="1:29" x14ac:dyDescent="0.25">
      <c r="A244" s="223"/>
      <c r="B244" s="764"/>
      <c r="C244" s="739"/>
      <c r="D244" s="692"/>
      <c r="E244" s="689"/>
      <c r="F244" s="730"/>
      <c r="G244" s="752"/>
      <c r="H244" s="724"/>
      <c r="I244" s="758"/>
      <c r="J244" s="699"/>
      <c r="K244" s="708"/>
      <c r="L244" s="733"/>
      <c r="M244" s="743"/>
      <c r="N244" s="733"/>
      <c r="O244" s="743"/>
      <c r="P244" s="704"/>
      <c r="Q244" s="715"/>
      <c r="R244" s="623" t="str">
        <f t="shared" si="31"/>
        <v/>
      </c>
      <c r="S244" s="624" t="str">
        <f t="shared" si="32"/>
        <v/>
      </c>
      <c r="T244" s="529" t="str">
        <f t="shared" si="33"/>
        <v/>
      </c>
      <c r="U244" s="226" t="str">
        <f t="shared" si="34"/>
        <v/>
      </c>
      <c r="V244" s="226" t="str">
        <f t="shared" si="37"/>
        <v/>
      </c>
      <c r="W244" s="681" t="str">
        <f t="shared" si="38"/>
        <v/>
      </c>
      <c r="X244" s="107" t="b">
        <f t="shared" si="35"/>
        <v>0</v>
      </c>
      <c r="Y244" s="683" t="b">
        <f t="shared" si="36"/>
        <v>0</v>
      </c>
      <c r="Z244" s="686">
        <f t="shared" si="39"/>
        <v>1</v>
      </c>
      <c r="AA244" s="107">
        <f>IF(AND(B244&lt;&gt;"",J244&gt;=an_initial-3),VLOOKUP(Z244,Coef!$E$2:$F$17,2,FALSE),IF(AC244=TRUE,0,AA243))</f>
        <v>0</v>
      </c>
      <c r="AB244" s="645">
        <f>IF(B244&lt;&gt;"",VLOOKUP(Z244,Coef!$E$2:$F$17,2,FALSE),AB243)</f>
        <v>0</v>
      </c>
      <c r="AC244" s="645" t="b">
        <f t="shared" si="40"/>
        <v>0</v>
      </c>
    </row>
    <row r="245" spans="1:29" x14ac:dyDescent="0.25">
      <c r="A245" s="223"/>
      <c r="B245" s="764"/>
      <c r="C245" s="739"/>
      <c r="D245" s="692"/>
      <c r="E245" s="689"/>
      <c r="F245" s="730"/>
      <c r="G245" s="752"/>
      <c r="H245" s="724"/>
      <c r="I245" s="758"/>
      <c r="J245" s="699"/>
      <c r="K245" s="708"/>
      <c r="L245" s="733"/>
      <c r="M245" s="743"/>
      <c r="N245" s="733"/>
      <c r="O245" s="743"/>
      <c r="P245" s="704"/>
      <c r="Q245" s="715"/>
      <c r="R245" s="623" t="str">
        <f t="shared" si="31"/>
        <v/>
      </c>
      <c r="S245" s="624" t="str">
        <f t="shared" si="32"/>
        <v/>
      </c>
      <c r="T245" s="529" t="str">
        <f t="shared" si="33"/>
        <v/>
      </c>
      <c r="U245" s="226" t="str">
        <f t="shared" si="34"/>
        <v/>
      </c>
      <c r="V245" s="226" t="str">
        <f t="shared" si="37"/>
        <v/>
      </c>
      <c r="W245" s="681" t="str">
        <f t="shared" si="38"/>
        <v/>
      </c>
      <c r="X245" s="107" t="b">
        <f t="shared" si="35"/>
        <v>0</v>
      </c>
      <c r="Y245" s="683" t="b">
        <f t="shared" si="36"/>
        <v>0</v>
      </c>
      <c r="Z245" s="686">
        <f t="shared" si="39"/>
        <v>1</v>
      </c>
      <c r="AA245" s="107">
        <f>IF(AND(B245&lt;&gt;"",J245&gt;=an_initial-3),VLOOKUP(Z245,Coef!$E$2:$F$17,2,FALSE),IF(AC245=TRUE,0,AA244))</f>
        <v>0</v>
      </c>
      <c r="AB245" s="645">
        <f>IF(B245&lt;&gt;"",VLOOKUP(Z245,Coef!$E$2:$F$17,2,FALSE),AB244)</f>
        <v>0</v>
      </c>
      <c r="AC245" s="645" t="b">
        <f t="shared" si="40"/>
        <v>0</v>
      </c>
    </row>
    <row r="246" spans="1:29" x14ac:dyDescent="0.25">
      <c r="A246" s="223"/>
      <c r="B246" s="764"/>
      <c r="C246" s="739"/>
      <c r="D246" s="692"/>
      <c r="E246" s="689"/>
      <c r="F246" s="730"/>
      <c r="G246" s="752"/>
      <c r="H246" s="724"/>
      <c r="I246" s="758"/>
      <c r="J246" s="699"/>
      <c r="K246" s="708"/>
      <c r="L246" s="733"/>
      <c r="M246" s="743"/>
      <c r="N246" s="733"/>
      <c r="O246" s="743"/>
      <c r="P246" s="704"/>
      <c r="Q246" s="715"/>
      <c r="R246" s="623" t="str">
        <f t="shared" si="31"/>
        <v/>
      </c>
      <c r="S246" s="624" t="str">
        <f t="shared" si="32"/>
        <v/>
      </c>
      <c r="T246" s="529" t="str">
        <f t="shared" si="33"/>
        <v/>
      </c>
      <c r="U246" s="226" t="str">
        <f t="shared" si="34"/>
        <v/>
      </c>
      <c r="V246" s="226" t="str">
        <f t="shared" si="37"/>
        <v/>
      </c>
      <c r="W246" s="681" t="str">
        <f t="shared" si="38"/>
        <v/>
      </c>
      <c r="X246" s="107" t="b">
        <f t="shared" si="35"/>
        <v>0</v>
      </c>
      <c r="Y246" s="683" t="b">
        <f t="shared" si="36"/>
        <v>0</v>
      </c>
      <c r="Z246" s="686">
        <f t="shared" si="39"/>
        <v>1</v>
      </c>
      <c r="AA246" s="107">
        <f>IF(AND(B246&lt;&gt;"",J246&gt;=an_initial-3),VLOOKUP(Z246,Coef!$E$2:$F$17,2,FALSE),IF(AC246=TRUE,0,AA245))</f>
        <v>0</v>
      </c>
      <c r="AB246" s="645">
        <f>IF(B246&lt;&gt;"",VLOOKUP(Z246,Coef!$E$2:$F$17,2,FALSE),AB245)</f>
        <v>0</v>
      </c>
      <c r="AC246" s="645" t="b">
        <f t="shared" si="40"/>
        <v>0</v>
      </c>
    </row>
    <row r="247" spans="1:29" x14ac:dyDescent="0.25">
      <c r="A247" s="223"/>
      <c r="B247" s="764"/>
      <c r="C247" s="739"/>
      <c r="D247" s="692"/>
      <c r="E247" s="689"/>
      <c r="F247" s="730"/>
      <c r="G247" s="752"/>
      <c r="H247" s="724"/>
      <c r="I247" s="758"/>
      <c r="J247" s="699"/>
      <c r="K247" s="708"/>
      <c r="L247" s="733"/>
      <c r="M247" s="743"/>
      <c r="N247" s="733"/>
      <c r="O247" s="743"/>
      <c r="P247" s="704"/>
      <c r="Q247" s="715"/>
      <c r="R247" s="623" t="str">
        <f t="shared" si="31"/>
        <v/>
      </c>
      <c r="S247" s="624" t="str">
        <f t="shared" si="32"/>
        <v/>
      </c>
      <c r="T247" s="529" t="str">
        <f t="shared" si="33"/>
        <v/>
      </c>
      <c r="U247" s="226" t="str">
        <f t="shared" si="34"/>
        <v/>
      </c>
      <c r="V247" s="226" t="str">
        <f t="shared" si="37"/>
        <v/>
      </c>
      <c r="W247" s="681" t="str">
        <f t="shared" si="38"/>
        <v/>
      </c>
      <c r="X247" s="107" t="b">
        <f t="shared" si="35"/>
        <v>0</v>
      </c>
      <c r="Y247" s="683" t="b">
        <f t="shared" si="36"/>
        <v>0</v>
      </c>
      <c r="Z247" s="686">
        <f t="shared" si="39"/>
        <v>1</v>
      </c>
      <c r="AA247" s="107">
        <f>IF(AND(B247&lt;&gt;"",J247&gt;=an_initial-3),VLOOKUP(Z247,Coef!$E$2:$F$17,2,FALSE),IF(AC247=TRUE,0,AA246))</f>
        <v>0</v>
      </c>
      <c r="AB247" s="645">
        <f>IF(B247&lt;&gt;"",VLOOKUP(Z247,Coef!$E$2:$F$17,2,FALSE),AB246)</f>
        <v>0</v>
      </c>
      <c r="AC247" s="645" t="b">
        <f t="shared" si="40"/>
        <v>0</v>
      </c>
    </row>
    <row r="248" spans="1:29" x14ac:dyDescent="0.25">
      <c r="A248" s="223"/>
      <c r="B248" s="764"/>
      <c r="C248" s="739"/>
      <c r="D248" s="692"/>
      <c r="E248" s="689"/>
      <c r="F248" s="730"/>
      <c r="G248" s="752"/>
      <c r="H248" s="724"/>
      <c r="I248" s="758"/>
      <c r="J248" s="699"/>
      <c r="K248" s="708"/>
      <c r="L248" s="733"/>
      <c r="M248" s="743"/>
      <c r="N248" s="733"/>
      <c r="O248" s="743"/>
      <c r="P248" s="704"/>
      <c r="Q248" s="715"/>
      <c r="R248" s="623" t="str">
        <f t="shared" si="31"/>
        <v/>
      </c>
      <c r="S248" s="624" t="str">
        <f t="shared" si="32"/>
        <v/>
      </c>
      <c r="T248" s="529" t="str">
        <f t="shared" si="33"/>
        <v/>
      </c>
      <c r="U248" s="226" t="str">
        <f t="shared" si="34"/>
        <v/>
      </c>
      <c r="V248" s="226" t="str">
        <f t="shared" si="37"/>
        <v/>
      </c>
      <c r="W248" s="681" t="str">
        <f t="shared" si="38"/>
        <v/>
      </c>
      <c r="X248" s="107" t="b">
        <f t="shared" si="35"/>
        <v>0</v>
      </c>
      <c r="Y248" s="683" t="b">
        <f t="shared" si="36"/>
        <v>0</v>
      </c>
      <c r="Z248" s="686">
        <f t="shared" si="39"/>
        <v>1</v>
      </c>
      <c r="AA248" s="107">
        <f>IF(AND(B248&lt;&gt;"",J248&gt;=an_initial-3),VLOOKUP(Z248,Coef!$E$2:$F$17,2,FALSE),IF(AC248=TRUE,0,AA247))</f>
        <v>0</v>
      </c>
      <c r="AB248" s="645">
        <f>IF(B248&lt;&gt;"",VLOOKUP(Z248,Coef!$E$2:$F$17,2,FALSE),AB247)</f>
        <v>0</v>
      </c>
      <c r="AC248" s="645" t="b">
        <f t="shared" si="40"/>
        <v>0</v>
      </c>
    </row>
    <row r="249" spans="1:29" x14ac:dyDescent="0.25">
      <c r="A249" s="223"/>
      <c r="B249" s="764"/>
      <c r="C249" s="739"/>
      <c r="D249" s="692"/>
      <c r="E249" s="689"/>
      <c r="F249" s="730"/>
      <c r="G249" s="752"/>
      <c r="H249" s="724"/>
      <c r="I249" s="758"/>
      <c r="J249" s="699"/>
      <c r="K249" s="708"/>
      <c r="L249" s="733"/>
      <c r="M249" s="743"/>
      <c r="N249" s="733"/>
      <c r="O249" s="743"/>
      <c r="P249" s="704"/>
      <c r="Q249" s="715"/>
      <c r="R249" s="623" t="str">
        <f t="shared" si="31"/>
        <v/>
      </c>
      <c r="S249" s="624" t="str">
        <f t="shared" si="32"/>
        <v/>
      </c>
      <c r="T249" s="529" t="str">
        <f t="shared" si="33"/>
        <v/>
      </c>
      <c r="U249" s="226" t="str">
        <f t="shared" si="34"/>
        <v/>
      </c>
      <c r="V249" s="226" t="str">
        <f t="shared" si="37"/>
        <v/>
      </c>
      <c r="W249" s="681" t="str">
        <f t="shared" si="38"/>
        <v/>
      </c>
      <c r="X249" s="107" t="b">
        <f t="shared" si="35"/>
        <v>0</v>
      </c>
      <c r="Y249" s="683" t="b">
        <f t="shared" si="36"/>
        <v>0</v>
      </c>
      <c r="Z249" s="686">
        <f t="shared" si="39"/>
        <v>1</v>
      </c>
      <c r="AA249" s="107">
        <f>IF(AND(B249&lt;&gt;"",J249&gt;=an_initial-3),VLOOKUP(Z249,Coef!$E$2:$F$17,2,FALSE),IF(AC249=TRUE,0,AA248))</f>
        <v>0</v>
      </c>
      <c r="AB249" s="645">
        <f>IF(B249&lt;&gt;"",VLOOKUP(Z249,Coef!$E$2:$F$17,2,FALSE),AB248)</f>
        <v>0</v>
      </c>
      <c r="AC249" s="645" t="b">
        <f t="shared" si="40"/>
        <v>0</v>
      </c>
    </row>
    <row r="250" spans="1:29" x14ac:dyDescent="0.25">
      <c r="A250" s="223"/>
      <c r="B250" s="764"/>
      <c r="C250" s="739"/>
      <c r="D250" s="692"/>
      <c r="E250" s="689"/>
      <c r="F250" s="730"/>
      <c r="G250" s="752"/>
      <c r="H250" s="724"/>
      <c r="I250" s="758"/>
      <c r="J250" s="699"/>
      <c r="K250" s="708"/>
      <c r="L250" s="733"/>
      <c r="M250" s="743"/>
      <c r="N250" s="733"/>
      <c r="O250" s="743"/>
      <c r="P250" s="704"/>
      <c r="Q250" s="715"/>
      <c r="R250" s="623" t="str">
        <f t="shared" si="31"/>
        <v/>
      </c>
      <c r="S250" s="624" t="str">
        <f t="shared" si="32"/>
        <v/>
      </c>
      <c r="T250" s="529" t="str">
        <f t="shared" si="33"/>
        <v/>
      </c>
      <c r="U250" s="226" t="str">
        <f t="shared" si="34"/>
        <v/>
      </c>
      <c r="V250" s="226" t="str">
        <f t="shared" si="37"/>
        <v/>
      </c>
      <c r="W250" s="681" t="str">
        <f t="shared" si="38"/>
        <v/>
      </c>
      <c r="X250" s="107" t="b">
        <f t="shared" si="35"/>
        <v>0</v>
      </c>
      <c r="Y250" s="683" t="b">
        <f t="shared" si="36"/>
        <v>0</v>
      </c>
      <c r="Z250" s="686">
        <f t="shared" si="39"/>
        <v>1</v>
      </c>
      <c r="AA250" s="107">
        <f>IF(AND(B250&lt;&gt;"",J250&gt;=an_initial-3),VLOOKUP(Z250,Coef!$E$2:$F$17,2,FALSE),IF(AC250=TRUE,0,AA249))</f>
        <v>0</v>
      </c>
      <c r="AB250" s="645">
        <f>IF(B250&lt;&gt;"",VLOOKUP(Z250,Coef!$E$2:$F$17,2,FALSE),AB249)</f>
        <v>0</v>
      </c>
      <c r="AC250" s="645" t="b">
        <f t="shared" si="40"/>
        <v>0</v>
      </c>
    </row>
    <row r="251" spans="1:29" x14ac:dyDescent="0.25">
      <c r="A251" s="223"/>
      <c r="B251" s="764"/>
      <c r="C251" s="739"/>
      <c r="D251" s="692"/>
      <c r="E251" s="689"/>
      <c r="F251" s="730"/>
      <c r="G251" s="752"/>
      <c r="H251" s="724"/>
      <c r="I251" s="758"/>
      <c r="J251" s="699"/>
      <c r="K251" s="708"/>
      <c r="L251" s="733"/>
      <c r="M251" s="743"/>
      <c r="N251" s="733"/>
      <c r="O251" s="743"/>
      <c r="P251" s="704"/>
      <c r="Q251" s="715"/>
      <c r="R251" s="623" t="str">
        <f t="shared" si="31"/>
        <v/>
      </c>
      <c r="S251" s="624" t="str">
        <f t="shared" si="32"/>
        <v/>
      </c>
      <c r="T251" s="529" t="str">
        <f t="shared" si="33"/>
        <v/>
      </c>
      <c r="U251" s="226" t="str">
        <f t="shared" si="34"/>
        <v/>
      </c>
      <c r="V251" s="226" t="str">
        <f t="shared" si="37"/>
        <v/>
      </c>
      <c r="W251" s="681" t="str">
        <f t="shared" si="38"/>
        <v/>
      </c>
      <c r="X251" s="107" t="b">
        <f t="shared" si="35"/>
        <v>0</v>
      </c>
      <c r="Y251" s="683" t="b">
        <f t="shared" si="36"/>
        <v>0</v>
      </c>
      <c r="Z251" s="686">
        <f t="shared" si="39"/>
        <v>1</v>
      </c>
      <c r="AA251" s="107">
        <f>IF(AND(B251&lt;&gt;"",J251&gt;=an_initial-3),VLOOKUP(Z251,Coef!$E$2:$F$17,2,FALSE),IF(AC251=TRUE,0,AA250))</f>
        <v>0</v>
      </c>
      <c r="AB251" s="645">
        <f>IF(B251&lt;&gt;"",VLOOKUP(Z251,Coef!$E$2:$F$17,2,FALSE),AB250)</f>
        <v>0</v>
      </c>
      <c r="AC251" s="645" t="b">
        <f t="shared" si="40"/>
        <v>0</v>
      </c>
    </row>
    <row r="252" spans="1:29" x14ac:dyDescent="0.25">
      <c r="A252" s="223"/>
      <c r="B252" s="764"/>
      <c r="C252" s="739"/>
      <c r="D252" s="692"/>
      <c r="E252" s="689"/>
      <c r="F252" s="730"/>
      <c r="G252" s="752"/>
      <c r="H252" s="724"/>
      <c r="I252" s="758"/>
      <c r="J252" s="699"/>
      <c r="K252" s="708"/>
      <c r="L252" s="733"/>
      <c r="M252" s="743"/>
      <c r="N252" s="733"/>
      <c r="O252" s="743"/>
      <c r="P252" s="704"/>
      <c r="Q252" s="715"/>
      <c r="R252" s="623" t="str">
        <f t="shared" si="31"/>
        <v/>
      </c>
      <c r="S252" s="624" t="str">
        <f t="shared" si="32"/>
        <v/>
      </c>
      <c r="T252" s="529" t="str">
        <f t="shared" si="33"/>
        <v/>
      </c>
      <c r="U252" s="226" t="str">
        <f t="shared" si="34"/>
        <v/>
      </c>
      <c r="V252" s="226" t="str">
        <f t="shared" si="37"/>
        <v/>
      </c>
      <c r="W252" s="681" t="str">
        <f t="shared" si="38"/>
        <v/>
      </c>
      <c r="X252" s="107" t="b">
        <f t="shared" si="35"/>
        <v>0</v>
      </c>
      <c r="Y252" s="683" t="b">
        <f t="shared" si="36"/>
        <v>0</v>
      </c>
      <c r="Z252" s="686">
        <f t="shared" si="39"/>
        <v>1</v>
      </c>
      <c r="AA252" s="107">
        <f>IF(AND(B252&lt;&gt;"",J252&gt;=an_initial-3),VLOOKUP(Z252,Coef!$E$2:$F$17,2,FALSE),IF(AC252=TRUE,0,AA251))</f>
        <v>0</v>
      </c>
      <c r="AB252" s="645">
        <f>IF(B252&lt;&gt;"",VLOOKUP(Z252,Coef!$E$2:$F$17,2,FALSE),AB251)</f>
        <v>0</v>
      </c>
      <c r="AC252" s="645" t="b">
        <f t="shared" si="40"/>
        <v>0</v>
      </c>
    </row>
    <row r="253" spans="1:29" x14ac:dyDescent="0.25">
      <c r="A253" s="223"/>
      <c r="B253" s="764"/>
      <c r="C253" s="739"/>
      <c r="D253" s="692"/>
      <c r="E253" s="689"/>
      <c r="F253" s="730"/>
      <c r="G253" s="752"/>
      <c r="H253" s="724"/>
      <c r="I253" s="758"/>
      <c r="J253" s="699"/>
      <c r="K253" s="708"/>
      <c r="L253" s="733"/>
      <c r="M253" s="743"/>
      <c r="N253" s="733"/>
      <c r="O253" s="743"/>
      <c r="P253" s="704"/>
      <c r="Q253" s="715"/>
      <c r="R253" s="623" t="str">
        <f t="shared" si="31"/>
        <v/>
      </c>
      <c r="S253" s="624" t="str">
        <f t="shared" si="32"/>
        <v/>
      </c>
      <c r="T253" s="529" t="str">
        <f t="shared" si="33"/>
        <v/>
      </c>
      <c r="U253" s="226" t="str">
        <f t="shared" si="34"/>
        <v/>
      </c>
      <c r="V253" s="226" t="str">
        <f t="shared" si="37"/>
        <v/>
      </c>
      <c r="W253" s="681" t="str">
        <f t="shared" si="38"/>
        <v/>
      </c>
      <c r="X253" s="107" t="b">
        <f t="shared" si="35"/>
        <v>0</v>
      </c>
      <c r="Y253" s="683" t="b">
        <f t="shared" si="36"/>
        <v>0</v>
      </c>
      <c r="Z253" s="686">
        <f t="shared" si="39"/>
        <v>1</v>
      </c>
      <c r="AA253" s="107">
        <f>IF(AND(B253&lt;&gt;"",J253&gt;=an_initial-3),VLOOKUP(Z253,Coef!$E$2:$F$17,2,FALSE),IF(AC253=TRUE,0,AA252))</f>
        <v>0</v>
      </c>
      <c r="AB253" s="645">
        <f>IF(B253&lt;&gt;"",VLOOKUP(Z253,Coef!$E$2:$F$17,2,FALSE),AB252)</f>
        <v>0</v>
      </c>
      <c r="AC253" s="645" t="b">
        <f t="shared" si="40"/>
        <v>0</v>
      </c>
    </row>
    <row r="254" spans="1:29" x14ac:dyDescent="0.25">
      <c r="A254" s="223"/>
      <c r="B254" s="764"/>
      <c r="C254" s="739"/>
      <c r="D254" s="692"/>
      <c r="E254" s="689"/>
      <c r="F254" s="730"/>
      <c r="G254" s="752"/>
      <c r="H254" s="724"/>
      <c r="I254" s="758"/>
      <c r="J254" s="699"/>
      <c r="K254" s="708"/>
      <c r="L254" s="733"/>
      <c r="M254" s="743"/>
      <c r="N254" s="733"/>
      <c r="O254" s="743"/>
      <c r="P254" s="704"/>
      <c r="Q254" s="715"/>
      <c r="R254" s="623" t="str">
        <f t="shared" si="31"/>
        <v/>
      </c>
      <c r="S254" s="624" t="str">
        <f t="shared" si="32"/>
        <v/>
      </c>
      <c r="T254" s="529" t="str">
        <f t="shared" si="33"/>
        <v/>
      </c>
      <c r="U254" s="226" t="str">
        <f t="shared" si="34"/>
        <v/>
      </c>
      <c r="V254" s="226" t="str">
        <f t="shared" si="37"/>
        <v/>
      </c>
      <c r="W254" s="681" t="str">
        <f t="shared" si="38"/>
        <v/>
      </c>
      <c r="X254" s="107" t="b">
        <f t="shared" si="35"/>
        <v>0</v>
      </c>
      <c r="Y254" s="683" t="b">
        <f t="shared" si="36"/>
        <v>0</v>
      </c>
      <c r="Z254" s="686">
        <f t="shared" si="39"/>
        <v>1</v>
      </c>
      <c r="AA254" s="107">
        <f>IF(AND(B254&lt;&gt;"",J254&gt;=an_initial-3),VLOOKUP(Z254,Coef!$E$2:$F$17,2,FALSE),IF(AC254=TRUE,0,AA253))</f>
        <v>0</v>
      </c>
      <c r="AB254" s="645">
        <f>IF(B254&lt;&gt;"",VLOOKUP(Z254,Coef!$E$2:$F$17,2,FALSE),AB253)</f>
        <v>0</v>
      </c>
      <c r="AC254" s="645" t="b">
        <f t="shared" si="40"/>
        <v>0</v>
      </c>
    </row>
    <row r="255" spans="1:29" x14ac:dyDescent="0.25">
      <c r="A255" s="223"/>
      <c r="B255" s="764"/>
      <c r="C255" s="739"/>
      <c r="D255" s="692"/>
      <c r="E255" s="689"/>
      <c r="F255" s="730"/>
      <c r="G255" s="752"/>
      <c r="H255" s="724"/>
      <c r="I255" s="758"/>
      <c r="J255" s="699"/>
      <c r="K255" s="708"/>
      <c r="L255" s="733"/>
      <c r="M255" s="743"/>
      <c r="N255" s="733"/>
      <c r="O255" s="743"/>
      <c r="P255" s="704"/>
      <c r="Q255" s="715"/>
      <c r="R255" s="623" t="str">
        <f t="shared" si="31"/>
        <v/>
      </c>
      <c r="S255" s="624" t="str">
        <f t="shared" si="32"/>
        <v/>
      </c>
      <c r="T255" s="529" t="str">
        <f t="shared" si="33"/>
        <v/>
      </c>
      <c r="U255" s="226" t="str">
        <f t="shared" si="34"/>
        <v/>
      </c>
      <c r="V255" s="226" t="str">
        <f t="shared" si="37"/>
        <v/>
      </c>
      <c r="W255" s="681" t="str">
        <f t="shared" si="38"/>
        <v/>
      </c>
      <c r="X255" s="107" t="b">
        <f t="shared" si="35"/>
        <v>0</v>
      </c>
      <c r="Y255" s="683" t="b">
        <f t="shared" si="36"/>
        <v>0</v>
      </c>
      <c r="Z255" s="686">
        <f t="shared" si="39"/>
        <v>1</v>
      </c>
      <c r="AA255" s="107">
        <f>IF(AND(B255&lt;&gt;"",J255&gt;=an_initial-3),VLOOKUP(Z255,Coef!$E$2:$F$17,2,FALSE),IF(AC255=TRUE,0,AA254))</f>
        <v>0</v>
      </c>
      <c r="AB255" s="645">
        <f>IF(B255&lt;&gt;"",VLOOKUP(Z255,Coef!$E$2:$F$17,2,FALSE),AB254)</f>
        <v>0</v>
      </c>
      <c r="AC255" s="645" t="b">
        <f t="shared" si="40"/>
        <v>0</v>
      </c>
    </row>
    <row r="256" spans="1:29" x14ac:dyDescent="0.25">
      <c r="A256" s="223"/>
      <c r="B256" s="764"/>
      <c r="C256" s="739"/>
      <c r="D256" s="692"/>
      <c r="E256" s="689"/>
      <c r="F256" s="730"/>
      <c r="G256" s="752"/>
      <c r="H256" s="724"/>
      <c r="I256" s="758"/>
      <c r="J256" s="699"/>
      <c r="K256" s="708"/>
      <c r="L256" s="733"/>
      <c r="M256" s="743"/>
      <c r="N256" s="733"/>
      <c r="O256" s="743"/>
      <c r="P256" s="704"/>
      <c r="Q256" s="715"/>
      <c r="R256" s="623" t="str">
        <f t="shared" si="31"/>
        <v/>
      </c>
      <c r="S256" s="624" t="str">
        <f t="shared" si="32"/>
        <v/>
      </c>
      <c r="T256" s="529" t="str">
        <f t="shared" si="33"/>
        <v/>
      </c>
      <c r="U256" s="226" t="str">
        <f t="shared" si="34"/>
        <v/>
      </c>
      <c r="V256" s="226" t="str">
        <f t="shared" si="37"/>
        <v/>
      </c>
      <c r="W256" s="681" t="str">
        <f t="shared" si="38"/>
        <v/>
      </c>
      <c r="X256" s="107" t="b">
        <f t="shared" si="35"/>
        <v>0</v>
      </c>
      <c r="Y256" s="683" t="b">
        <f t="shared" si="36"/>
        <v>0</v>
      </c>
      <c r="Z256" s="686">
        <f t="shared" si="39"/>
        <v>1</v>
      </c>
      <c r="AA256" s="107">
        <f>IF(AND(B256&lt;&gt;"",J256&gt;=an_initial-3),VLOOKUP(Z256,Coef!$E$2:$F$17,2,FALSE),IF(AC256=TRUE,0,AA255))</f>
        <v>0</v>
      </c>
      <c r="AB256" s="645">
        <f>IF(B256&lt;&gt;"",VLOOKUP(Z256,Coef!$E$2:$F$17,2,FALSE),AB255)</f>
        <v>0</v>
      </c>
      <c r="AC256" s="645" t="b">
        <f t="shared" si="40"/>
        <v>0</v>
      </c>
    </row>
    <row r="257" spans="1:29" x14ac:dyDescent="0.25">
      <c r="A257" s="223"/>
      <c r="B257" s="764"/>
      <c r="C257" s="739"/>
      <c r="D257" s="692"/>
      <c r="E257" s="689"/>
      <c r="F257" s="730"/>
      <c r="G257" s="752"/>
      <c r="H257" s="724"/>
      <c r="I257" s="758"/>
      <c r="J257" s="699"/>
      <c r="K257" s="708"/>
      <c r="L257" s="733"/>
      <c r="M257" s="743"/>
      <c r="N257" s="733"/>
      <c r="O257" s="743"/>
      <c r="P257" s="704"/>
      <c r="Q257" s="715"/>
      <c r="R257" s="623" t="str">
        <f t="shared" si="31"/>
        <v/>
      </c>
      <c r="S257" s="624" t="str">
        <f t="shared" si="32"/>
        <v/>
      </c>
      <c r="T257" s="529" t="str">
        <f t="shared" si="33"/>
        <v/>
      </c>
      <c r="U257" s="226" t="str">
        <f t="shared" si="34"/>
        <v/>
      </c>
      <c r="V257" s="226" t="str">
        <f t="shared" si="37"/>
        <v/>
      </c>
      <c r="W257" s="681" t="str">
        <f t="shared" si="38"/>
        <v/>
      </c>
      <c r="X257" s="107" t="b">
        <f t="shared" si="35"/>
        <v>0</v>
      </c>
      <c r="Y257" s="683" t="b">
        <f t="shared" si="36"/>
        <v>0</v>
      </c>
      <c r="Z257" s="686">
        <f t="shared" si="39"/>
        <v>1</v>
      </c>
      <c r="AA257" s="107">
        <f>IF(AND(B257&lt;&gt;"",J257&gt;=an_initial-3),VLOOKUP(Z257,Coef!$E$2:$F$17,2,FALSE),IF(AC257=TRUE,0,AA256))</f>
        <v>0</v>
      </c>
      <c r="AB257" s="645">
        <f>IF(B257&lt;&gt;"",VLOOKUP(Z257,Coef!$E$2:$F$17,2,FALSE),AB256)</f>
        <v>0</v>
      </c>
      <c r="AC257" s="645" t="b">
        <f t="shared" si="40"/>
        <v>0</v>
      </c>
    </row>
    <row r="258" spans="1:29" x14ac:dyDescent="0.25">
      <c r="A258" s="223"/>
      <c r="B258" s="764"/>
      <c r="C258" s="739"/>
      <c r="D258" s="692"/>
      <c r="E258" s="689"/>
      <c r="F258" s="730"/>
      <c r="G258" s="752"/>
      <c r="H258" s="724"/>
      <c r="I258" s="758"/>
      <c r="J258" s="699"/>
      <c r="K258" s="708"/>
      <c r="L258" s="733"/>
      <c r="M258" s="743"/>
      <c r="N258" s="733"/>
      <c r="O258" s="743"/>
      <c r="P258" s="704"/>
      <c r="Q258" s="715"/>
      <c r="R258" s="623" t="str">
        <f t="shared" si="31"/>
        <v/>
      </c>
      <c r="S258" s="624" t="str">
        <f t="shared" si="32"/>
        <v/>
      </c>
      <c r="T258" s="529" t="str">
        <f t="shared" si="33"/>
        <v/>
      </c>
      <c r="U258" s="226" t="str">
        <f t="shared" si="34"/>
        <v/>
      </c>
      <c r="V258" s="226" t="str">
        <f t="shared" si="37"/>
        <v/>
      </c>
      <c r="W258" s="681" t="str">
        <f t="shared" si="38"/>
        <v/>
      </c>
      <c r="X258" s="107" t="b">
        <f t="shared" si="35"/>
        <v>0</v>
      </c>
      <c r="Y258" s="683" t="b">
        <f t="shared" si="36"/>
        <v>0</v>
      </c>
      <c r="Z258" s="686">
        <f t="shared" si="39"/>
        <v>1</v>
      </c>
      <c r="AA258" s="107">
        <f>IF(AND(B258&lt;&gt;"",J258&gt;=an_initial-3),VLOOKUP(Z258,Coef!$E$2:$F$17,2,FALSE),IF(AC258=TRUE,0,AA257))</f>
        <v>0</v>
      </c>
      <c r="AB258" s="645">
        <f>IF(B258&lt;&gt;"",VLOOKUP(Z258,Coef!$E$2:$F$17,2,FALSE),AB257)</f>
        <v>0</v>
      </c>
      <c r="AC258" s="645" t="b">
        <f t="shared" si="40"/>
        <v>0</v>
      </c>
    </row>
    <row r="259" spans="1:29" x14ac:dyDescent="0.25">
      <c r="A259" s="223"/>
      <c r="B259" s="764"/>
      <c r="C259" s="739"/>
      <c r="D259" s="692"/>
      <c r="E259" s="689"/>
      <c r="F259" s="730"/>
      <c r="G259" s="752"/>
      <c r="H259" s="724"/>
      <c r="I259" s="758"/>
      <c r="J259" s="699"/>
      <c r="K259" s="708"/>
      <c r="L259" s="733"/>
      <c r="M259" s="743"/>
      <c r="N259" s="733"/>
      <c r="O259" s="743"/>
      <c r="P259" s="704"/>
      <c r="Q259" s="715"/>
      <c r="R259" s="623" t="str">
        <f t="shared" si="31"/>
        <v/>
      </c>
      <c r="S259" s="624" t="str">
        <f t="shared" si="32"/>
        <v/>
      </c>
      <c r="T259" s="529" t="str">
        <f t="shared" si="33"/>
        <v/>
      </c>
      <c r="U259" s="226" t="str">
        <f t="shared" si="34"/>
        <v/>
      </c>
      <c r="V259" s="226" t="str">
        <f t="shared" si="37"/>
        <v/>
      </c>
      <c r="W259" s="681" t="str">
        <f t="shared" si="38"/>
        <v/>
      </c>
      <c r="X259" s="107" t="b">
        <f t="shared" si="35"/>
        <v>0</v>
      </c>
      <c r="Y259" s="683" t="b">
        <f t="shared" si="36"/>
        <v>0</v>
      </c>
      <c r="Z259" s="686">
        <f t="shared" si="39"/>
        <v>1</v>
      </c>
      <c r="AA259" s="107">
        <f>IF(AND(B259&lt;&gt;"",J259&gt;=an_initial-3),VLOOKUP(Z259,Coef!$E$2:$F$17,2,FALSE),IF(AC259=TRUE,0,AA258))</f>
        <v>0</v>
      </c>
      <c r="AB259" s="645">
        <f>IF(B259&lt;&gt;"",VLOOKUP(Z259,Coef!$E$2:$F$17,2,FALSE),AB258)</f>
        <v>0</v>
      </c>
      <c r="AC259" s="645" t="b">
        <f t="shared" si="40"/>
        <v>0</v>
      </c>
    </row>
    <row r="260" spans="1:29" x14ac:dyDescent="0.25">
      <c r="A260" s="223"/>
      <c r="B260" s="764"/>
      <c r="C260" s="739"/>
      <c r="D260" s="692"/>
      <c r="E260" s="689"/>
      <c r="F260" s="730"/>
      <c r="G260" s="752"/>
      <c r="H260" s="724"/>
      <c r="I260" s="758"/>
      <c r="J260" s="699"/>
      <c r="K260" s="708"/>
      <c r="L260" s="733"/>
      <c r="M260" s="743"/>
      <c r="N260" s="733"/>
      <c r="O260" s="743"/>
      <c r="P260" s="704"/>
      <c r="Q260" s="715"/>
      <c r="R260" s="623" t="str">
        <f t="shared" si="31"/>
        <v/>
      </c>
      <c r="S260" s="624" t="str">
        <f t="shared" si="32"/>
        <v/>
      </c>
      <c r="T260" s="529" t="str">
        <f t="shared" si="33"/>
        <v/>
      </c>
      <c r="U260" s="226" t="str">
        <f t="shared" si="34"/>
        <v/>
      </c>
      <c r="V260" s="226" t="str">
        <f t="shared" si="37"/>
        <v/>
      </c>
      <c r="W260" s="681" t="str">
        <f t="shared" si="38"/>
        <v/>
      </c>
      <c r="X260" s="107" t="b">
        <f t="shared" si="35"/>
        <v>0</v>
      </c>
      <c r="Y260" s="683" t="b">
        <f t="shared" si="36"/>
        <v>0</v>
      </c>
      <c r="Z260" s="686">
        <f t="shared" si="39"/>
        <v>1</v>
      </c>
      <c r="AA260" s="107">
        <f>IF(AND(B260&lt;&gt;"",J260&gt;=an_initial-3),VLOOKUP(Z260,Coef!$E$2:$F$17,2,FALSE),IF(AC260=TRUE,0,AA259))</f>
        <v>0</v>
      </c>
      <c r="AB260" s="645">
        <f>IF(B260&lt;&gt;"",VLOOKUP(Z260,Coef!$E$2:$F$17,2,FALSE),AB259)</f>
        <v>0</v>
      </c>
      <c r="AC260" s="645" t="b">
        <f t="shared" si="40"/>
        <v>0</v>
      </c>
    </row>
    <row r="261" spans="1:29" x14ac:dyDescent="0.25">
      <c r="A261" s="223"/>
      <c r="B261" s="764"/>
      <c r="C261" s="739"/>
      <c r="D261" s="692"/>
      <c r="E261" s="689"/>
      <c r="F261" s="730"/>
      <c r="G261" s="752"/>
      <c r="H261" s="724"/>
      <c r="I261" s="758"/>
      <c r="J261" s="699"/>
      <c r="K261" s="708"/>
      <c r="L261" s="733"/>
      <c r="M261" s="743"/>
      <c r="N261" s="733"/>
      <c r="O261" s="743"/>
      <c r="P261" s="704"/>
      <c r="Q261" s="715"/>
      <c r="R261" s="623" t="str">
        <f t="shared" si="31"/>
        <v/>
      </c>
      <c r="S261" s="624" t="str">
        <f t="shared" si="32"/>
        <v/>
      </c>
      <c r="T261" s="529" t="str">
        <f t="shared" si="33"/>
        <v/>
      </c>
      <c r="U261" s="226" t="str">
        <f t="shared" si="34"/>
        <v/>
      </c>
      <c r="V261" s="226" t="str">
        <f t="shared" si="37"/>
        <v/>
      </c>
      <c r="W261" s="681" t="str">
        <f t="shared" si="38"/>
        <v/>
      </c>
      <c r="X261" s="107" t="b">
        <f t="shared" si="35"/>
        <v>0</v>
      </c>
      <c r="Y261" s="683" t="b">
        <f t="shared" si="36"/>
        <v>0</v>
      </c>
      <c r="Z261" s="686">
        <f t="shared" si="39"/>
        <v>1</v>
      </c>
      <c r="AA261" s="107">
        <f>IF(AND(B261&lt;&gt;"",J261&gt;=an_initial-3),VLOOKUP(Z261,Coef!$E$2:$F$17,2,FALSE),IF(AC261=TRUE,0,AA260))</f>
        <v>0</v>
      </c>
      <c r="AB261" s="645">
        <f>IF(B261&lt;&gt;"",VLOOKUP(Z261,Coef!$E$2:$F$17,2,FALSE),AB260)</f>
        <v>0</v>
      </c>
      <c r="AC261" s="645" t="b">
        <f t="shared" si="40"/>
        <v>0</v>
      </c>
    </row>
    <row r="262" spans="1:29" ht="16.5" thickBot="1" x14ac:dyDescent="0.3">
      <c r="A262" s="223"/>
      <c r="B262" s="765"/>
      <c r="C262" s="740"/>
      <c r="D262" s="693"/>
      <c r="E262" s="706"/>
      <c r="F262" s="731"/>
      <c r="G262" s="753"/>
      <c r="H262" s="725"/>
      <c r="I262" s="759"/>
      <c r="J262" s="700"/>
      <c r="K262" s="709"/>
      <c r="L262" s="734"/>
      <c r="M262" s="744"/>
      <c r="N262" s="734"/>
      <c r="O262" s="744"/>
      <c r="P262" s="705"/>
      <c r="Q262" s="716"/>
      <c r="R262" s="625" t="str">
        <f t="shared" si="31"/>
        <v/>
      </c>
      <c r="S262" s="626" t="str">
        <f t="shared" si="32"/>
        <v/>
      </c>
      <c r="T262" s="529" t="str">
        <f t="shared" si="33"/>
        <v/>
      </c>
      <c r="U262" s="226" t="str">
        <f t="shared" si="34"/>
        <v/>
      </c>
      <c r="V262" s="226" t="str">
        <f t="shared" si="37"/>
        <v/>
      </c>
      <c r="W262" s="681" t="str">
        <f t="shared" si="38"/>
        <v/>
      </c>
      <c r="X262" s="108" t="b">
        <f t="shared" si="35"/>
        <v>0</v>
      </c>
      <c r="Y262" s="684" t="b">
        <f t="shared" si="36"/>
        <v>0</v>
      </c>
      <c r="Z262" s="687">
        <f t="shared" si="39"/>
        <v>1</v>
      </c>
      <c r="AA262" s="108">
        <f>IF(AND(B262&lt;&gt;"",J262&gt;=an_initial-3),VLOOKUP(Z262,Coef!$E$2:$F$17,2,FALSE),IF(AC262=TRUE,0,AA261))</f>
        <v>0</v>
      </c>
      <c r="AB262" s="646">
        <f>IF(B262&lt;&gt;"",VLOOKUP(Z262,Coef!$E$2:$F$17,2,FALSE),AB261)</f>
        <v>0</v>
      </c>
      <c r="AC262" s="646" t="b">
        <f t="shared" si="40"/>
        <v>0</v>
      </c>
    </row>
    <row r="263" spans="1:29" x14ac:dyDescent="0.25">
      <c r="B263" s="690"/>
    </row>
    <row r="264" spans="1:29" x14ac:dyDescent="0.25">
      <c r="B264" s="690"/>
    </row>
    <row r="265" spans="1:29" x14ac:dyDescent="0.25">
      <c r="B265" s="690"/>
    </row>
    <row r="266" spans="1:29" x14ac:dyDescent="0.25">
      <c r="B266" s="690"/>
    </row>
    <row r="267" spans="1:29" x14ac:dyDescent="0.25">
      <c r="B267" s="690"/>
    </row>
    <row r="268" spans="1:29" x14ac:dyDescent="0.25">
      <c r="B268" s="690"/>
    </row>
    <row r="269" spans="1:29" x14ac:dyDescent="0.25">
      <c r="B269" s="690"/>
    </row>
    <row r="270" spans="1:29" x14ac:dyDescent="0.25">
      <c r="B270" s="690"/>
    </row>
    <row r="271" spans="1:29" x14ac:dyDescent="0.25">
      <c r="B271" s="690"/>
    </row>
    <row r="272" spans="1:29" x14ac:dyDescent="0.25">
      <c r="B272" s="690"/>
    </row>
    <row r="273" spans="2:2" x14ac:dyDescent="0.25">
      <c r="B273" s="690"/>
    </row>
    <row r="274" spans="2:2" x14ac:dyDescent="0.25">
      <c r="B274" s="690"/>
    </row>
    <row r="275" spans="2:2" x14ac:dyDescent="0.25">
      <c r="B275" s="690"/>
    </row>
    <row r="276" spans="2:2" x14ac:dyDescent="0.25">
      <c r="B276" s="690"/>
    </row>
    <row r="277" spans="2:2" x14ac:dyDescent="0.25">
      <c r="B277" s="690"/>
    </row>
    <row r="278" spans="2:2" x14ac:dyDescent="0.25">
      <c r="B278" s="690"/>
    </row>
    <row r="279" spans="2:2" x14ac:dyDescent="0.25">
      <c r="B279" s="690"/>
    </row>
    <row r="280" spans="2:2" x14ac:dyDescent="0.25">
      <c r="B280" s="690"/>
    </row>
    <row r="281" spans="2:2" x14ac:dyDescent="0.25">
      <c r="B281" s="690"/>
    </row>
    <row r="282" spans="2:2" x14ac:dyDescent="0.25">
      <c r="B282" s="690"/>
    </row>
    <row r="283" spans="2:2" x14ac:dyDescent="0.25">
      <c r="B283" s="690"/>
    </row>
    <row r="284" spans="2:2" x14ac:dyDescent="0.25">
      <c r="B284" s="690"/>
    </row>
    <row r="285" spans="2:2" x14ac:dyDescent="0.25">
      <c r="B285" s="690"/>
    </row>
    <row r="286" spans="2:2" x14ac:dyDescent="0.25">
      <c r="B286" s="690"/>
    </row>
    <row r="287" spans="2:2" x14ac:dyDescent="0.25">
      <c r="B287" s="690"/>
    </row>
    <row r="288" spans="2:2" x14ac:dyDescent="0.25">
      <c r="B288" s="690"/>
    </row>
    <row r="289" spans="2:2" x14ac:dyDescent="0.25">
      <c r="B289" s="690"/>
    </row>
    <row r="290" spans="2:2" x14ac:dyDescent="0.25">
      <c r="B290" s="690"/>
    </row>
    <row r="291" spans="2:2" x14ac:dyDescent="0.25">
      <c r="B291" s="690"/>
    </row>
    <row r="292" spans="2:2" x14ac:dyDescent="0.25">
      <c r="B292" s="690"/>
    </row>
    <row r="293" spans="2:2" x14ac:dyDescent="0.25">
      <c r="B293" s="690"/>
    </row>
    <row r="294" spans="2:2" x14ac:dyDescent="0.25">
      <c r="B294" s="690"/>
    </row>
    <row r="295" spans="2:2" x14ac:dyDescent="0.25">
      <c r="B295" s="690"/>
    </row>
    <row r="296" spans="2:2" x14ac:dyDescent="0.25">
      <c r="B296" s="690"/>
    </row>
    <row r="297" spans="2:2" x14ac:dyDescent="0.25">
      <c r="B297" s="690"/>
    </row>
    <row r="298" spans="2:2" x14ac:dyDescent="0.25">
      <c r="B298" s="690"/>
    </row>
    <row r="299" spans="2:2" x14ac:dyDescent="0.25">
      <c r="B299" s="690"/>
    </row>
    <row r="300" spans="2:2" x14ac:dyDescent="0.25">
      <c r="B300" s="690"/>
    </row>
    <row r="301" spans="2:2" x14ac:dyDescent="0.25">
      <c r="B301" s="690"/>
    </row>
    <row r="302" spans="2:2" x14ac:dyDescent="0.25">
      <c r="B302" s="690"/>
    </row>
    <row r="303" spans="2:2" x14ac:dyDescent="0.25">
      <c r="B303" s="690"/>
    </row>
    <row r="304" spans="2:2" x14ac:dyDescent="0.25">
      <c r="B304" s="690"/>
    </row>
    <row r="305" spans="2:2" x14ac:dyDescent="0.25">
      <c r="B305" s="690"/>
    </row>
    <row r="306" spans="2:2" x14ac:dyDescent="0.25">
      <c r="B306" s="690"/>
    </row>
    <row r="307" spans="2:2" x14ac:dyDescent="0.25">
      <c r="B307" s="690"/>
    </row>
    <row r="308" spans="2:2" x14ac:dyDescent="0.25">
      <c r="B308" s="690"/>
    </row>
    <row r="309" spans="2:2" x14ac:dyDescent="0.25">
      <c r="B309" s="690"/>
    </row>
    <row r="310" spans="2:2" x14ac:dyDescent="0.25">
      <c r="B310" s="690"/>
    </row>
    <row r="311" spans="2:2" x14ac:dyDescent="0.25">
      <c r="B311" s="690"/>
    </row>
    <row r="312" spans="2:2" x14ac:dyDescent="0.25">
      <c r="B312" s="690"/>
    </row>
    <row r="313" spans="2:2" x14ac:dyDescent="0.25">
      <c r="B313" s="690"/>
    </row>
    <row r="314" spans="2:2" x14ac:dyDescent="0.25">
      <c r="B314" s="690"/>
    </row>
    <row r="315" spans="2:2" x14ac:dyDescent="0.25">
      <c r="B315" s="690"/>
    </row>
    <row r="316" spans="2:2" x14ac:dyDescent="0.25">
      <c r="B316" s="690"/>
    </row>
    <row r="317" spans="2:2" x14ac:dyDescent="0.25">
      <c r="B317" s="690"/>
    </row>
    <row r="318" spans="2:2" x14ac:dyDescent="0.25">
      <c r="B318" s="690"/>
    </row>
    <row r="319" spans="2:2" x14ac:dyDescent="0.25">
      <c r="B319" s="690"/>
    </row>
    <row r="320" spans="2:2" x14ac:dyDescent="0.25">
      <c r="B320" s="690"/>
    </row>
    <row r="321" spans="2:2" x14ac:dyDescent="0.25">
      <c r="B321" s="690"/>
    </row>
    <row r="322" spans="2:2" x14ac:dyDescent="0.25">
      <c r="B322" s="690"/>
    </row>
    <row r="323" spans="2:2" x14ac:dyDescent="0.25">
      <c r="B323" s="690"/>
    </row>
    <row r="324" spans="2:2" x14ac:dyDescent="0.25">
      <c r="B324" s="690"/>
    </row>
    <row r="325" spans="2:2" x14ac:dyDescent="0.25">
      <c r="B325" s="690"/>
    </row>
    <row r="326" spans="2:2" x14ac:dyDescent="0.25">
      <c r="B326" s="690"/>
    </row>
    <row r="327" spans="2:2" x14ac:dyDescent="0.25">
      <c r="B327" s="690"/>
    </row>
    <row r="328" spans="2:2" x14ac:dyDescent="0.25">
      <c r="B328" s="690"/>
    </row>
    <row r="329" spans="2:2" x14ac:dyDescent="0.25">
      <c r="B329" s="690"/>
    </row>
    <row r="330" spans="2:2" x14ac:dyDescent="0.25">
      <c r="B330" s="690"/>
    </row>
    <row r="331" spans="2:2" x14ac:dyDescent="0.25">
      <c r="B331" s="690"/>
    </row>
    <row r="332" spans="2:2" x14ac:dyDescent="0.25">
      <c r="B332" s="690"/>
    </row>
    <row r="333" spans="2:2" x14ac:dyDescent="0.25">
      <c r="B333" s="690"/>
    </row>
    <row r="334" spans="2:2" x14ac:dyDescent="0.25">
      <c r="B334" s="690"/>
    </row>
    <row r="335" spans="2:2" x14ac:dyDescent="0.25">
      <c r="B335" s="690"/>
    </row>
    <row r="336" spans="2:2" x14ac:dyDescent="0.25">
      <c r="B336" s="690"/>
    </row>
    <row r="337" spans="2:2" x14ac:dyDescent="0.25">
      <c r="B337" s="690"/>
    </row>
    <row r="338" spans="2:2" x14ac:dyDescent="0.25">
      <c r="B338" s="690"/>
    </row>
    <row r="339" spans="2:2" x14ac:dyDescent="0.25">
      <c r="B339" s="690"/>
    </row>
    <row r="340" spans="2:2" x14ac:dyDescent="0.25">
      <c r="B340" s="690"/>
    </row>
    <row r="341" spans="2:2" x14ac:dyDescent="0.25">
      <c r="B341" s="690"/>
    </row>
    <row r="342" spans="2:2" x14ac:dyDescent="0.25">
      <c r="B342" s="690"/>
    </row>
    <row r="343" spans="2:2" x14ac:dyDescent="0.25">
      <c r="B343" s="690"/>
    </row>
    <row r="344" spans="2:2" x14ac:dyDescent="0.25">
      <c r="B344" s="690"/>
    </row>
    <row r="345" spans="2:2" x14ac:dyDescent="0.25">
      <c r="B345" s="690"/>
    </row>
    <row r="346" spans="2:2" x14ac:dyDescent="0.25">
      <c r="B346" s="690"/>
    </row>
    <row r="347" spans="2:2" x14ac:dyDescent="0.25">
      <c r="B347" s="690"/>
    </row>
    <row r="348" spans="2:2" x14ac:dyDescent="0.25">
      <c r="B348" s="690"/>
    </row>
    <row r="349" spans="2:2" x14ac:dyDescent="0.25">
      <c r="B349" s="690"/>
    </row>
    <row r="350" spans="2:2" x14ac:dyDescent="0.25">
      <c r="B350" s="690"/>
    </row>
    <row r="351" spans="2:2" x14ac:dyDescent="0.25">
      <c r="B351" s="690"/>
    </row>
    <row r="352" spans="2:2" x14ac:dyDescent="0.25">
      <c r="B352" s="690"/>
    </row>
    <row r="353" spans="2:2" x14ac:dyDescent="0.25">
      <c r="B353" s="690"/>
    </row>
    <row r="354" spans="2:2" x14ac:dyDescent="0.25">
      <c r="B354" s="690"/>
    </row>
    <row r="355" spans="2:2" x14ac:dyDescent="0.25">
      <c r="B355" s="690"/>
    </row>
    <row r="356" spans="2:2" x14ac:dyDescent="0.25">
      <c r="B356" s="690"/>
    </row>
    <row r="357" spans="2:2" x14ac:dyDescent="0.25">
      <c r="B357" s="690"/>
    </row>
    <row r="358" spans="2:2" x14ac:dyDescent="0.25">
      <c r="B358" s="690"/>
    </row>
    <row r="359" spans="2:2" x14ac:dyDescent="0.25">
      <c r="B359" s="690"/>
    </row>
    <row r="360" spans="2:2" x14ac:dyDescent="0.25">
      <c r="B360" s="690"/>
    </row>
    <row r="361" spans="2:2" x14ac:dyDescent="0.25">
      <c r="B361" s="690"/>
    </row>
    <row r="362" spans="2:2" x14ac:dyDescent="0.25">
      <c r="B362" s="690"/>
    </row>
    <row r="363" spans="2:2" x14ac:dyDescent="0.25">
      <c r="B363" s="690"/>
    </row>
    <row r="364" spans="2:2" x14ac:dyDescent="0.25">
      <c r="B364" s="690"/>
    </row>
    <row r="365" spans="2:2" x14ac:dyDescent="0.25">
      <c r="B365" s="690"/>
    </row>
    <row r="366" spans="2:2" x14ac:dyDescent="0.25">
      <c r="B366" s="690"/>
    </row>
    <row r="367" spans="2:2" x14ac:dyDescent="0.25">
      <c r="B367" s="690"/>
    </row>
    <row r="368" spans="2:2" x14ac:dyDescent="0.25">
      <c r="B368" s="690"/>
    </row>
    <row r="369" spans="2:2" x14ac:dyDescent="0.25">
      <c r="B369" s="690"/>
    </row>
    <row r="370" spans="2:2" x14ac:dyDescent="0.25">
      <c r="B370" s="690"/>
    </row>
    <row r="371" spans="2:2" x14ac:dyDescent="0.25">
      <c r="B371" s="690"/>
    </row>
    <row r="372" spans="2:2" x14ac:dyDescent="0.25">
      <c r="B372" s="690"/>
    </row>
    <row r="373" spans="2:2" x14ac:dyDescent="0.25">
      <c r="B373" s="690"/>
    </row>
    <row r="374" spans="2:2" x14ac:dyDescent="0.25">
      <c r="B374" s="690"/>
    </row>
    <row r="375" spans="2:2" x14ac:dyDescent="0.25">
      <c r="B375" s="690"/>
    </row>
    <row r="376" spans="2:2" x14ac:dyDescent="0.25">
      <c r="B376" s="690"/>
    </row>
    <row r="377" spans="2:2" x14ac:dyDescent="0.25">
      <c r="B377" s="690"/>
    </row>
    <row r="378" spans="2:2" x14ac:dyDescent="0.25">
      <c r="B378" s="690"/>
    </row>
    <row r="379" spans="2:2" x14ac:dyDescent="0.25">
      <c r="B379" s="690"/>
    </row>
    <row r="380" spans="2:2" x14ac:dyDescent="0.25">
      <c r="B380" s="690"/>
    </row>
    <row r="381" spans="2:2" x14ac:dyDescent="0.25">
      <c r="B381" s="690"/>
    </row>
    <row r="382" spans="2:2" x14ac:dyDescent="0.25">
      <c r="B382" s="690"/>
    </row>
    <row r="383" spans="2:2" x14ac:dyDescent="0.25">
      <c r="B383" s="690"/>
    </row>
    <row r="384" spans="2:2" x14ac:dyDescent="0.25">
      <c r="B384" s="690"/>
    </row>
    <row r="385" spans="2:2" x14ac:dyDescent="0.25">
      <c r="B385" s="690"/>
    </row>
    <row r="386" spans="2:2" x14ac:dyDescent="0.25">
      <c r="B386" s="690"/>
    </row>
    <row r="387" spans="2:2" x14ac:dyDescent="0.25">
      <c r="B387" s="690"/>
    </row>
    <row r="388" spans="2:2" x14ac:dyDescent="0.25">
      <c r="B388" s="690"/>
    </row>
    <row r="389" spans="2:2" x14ac:dyDescent="0.25">
      <c r="B389" s="690"/>
    </row>
    <row r="390" spans="2:2" x14ac:dyDescent="0.25">
      <c r="B390" s="690"/>
    </row>
    <row r="391" spans="2:2" x14ac:dyDescent="0.25">
      <c r="B391" s="690"/>
    </row>
    <row r="392" spans="2:2" x14ac:dyDescent="0.25">
      <c r="B392" s="690"/>
    </row>
    <row r="393" spans="2:2" x14ac:dyDescent="0.25">
      <c r="B393" s="690"/>
    </row>
    <row r="394" spans="2:2" x14ac:dyDescent="0.25">
      <c r="B394" s="690"/>
    </row>
    <row r="395" spans="2:2" x14ac:dyDescent="0.25">
      <c r="B395" s="690"/>
    </row>
    <row r="396" spans="2:2" x14ac:dyDescent="0.25">
      <c r="B396" s="690"/>
    </row>
    <row r="397" spans="2:2" x14ac:dyDescent="0.25">
      <c r="B397" s="690"/>
    </row>
    <row r="398" spans="2:2" x14ac:dyDescent="0.25">
      <c r="B398" s="690"/>
    </row>
    <row r="399" spans="2:2" x14ac:dyDescent="0.25">
      <c r="B399" s="690"/>
    </row>
    <row r="400" spans="2:2" x14ac:dyDescent="0.25">
      <c r="B400" s="690"/>
    </row>
    <row r="401" spans="2:2" x14ac:dyDescent="0.25">
      <c r="B401" s="690"/>
    </row>
    <row r="402" spans="2:2" x14ac:dyDescent="0.25">
      <c r="B402" s="690"/>
    </row>
    <row r="403" spans="2:2" x14ac:dyDescent="0.25">
      <c r="B403" s="690"/>
    </row>
    <row r="404" spans="2:2" x14ac:dyDescent="0.25">
      <c r="B404" s="690"/>
    </row>
    <row r="405" spans="2:2" x14ac:dyDescent="0.25">
      <c r="B405" s="690"/>
    </row>
    <row r="406" spans="2:2" x14ac:dyDescent="0.25">
      <c r="B406" s="690"/>
    </row>
    <row r="407" spans="2:2" x14ac:dyDescent="0.25">
      <c r="B407" s="690"/>
    </row>
    <row r="408" spans="2:2" x14ac:dyDescent="0.25">
      <c r="B408" s="690"/>
    </row>
    <row r="409" spans="2:2" x14ac:dyDescent="0.25">
      <c r="B409" s="690"/>
    </row>
    <row r="410" spans="2:2" x14ac:dyDescent="0.25">
      <c r="B410" s="690"/>
    </row>
    <row r="411" spans="2:2" x14ac:dyDescent="0.25">
      <c r="B411" s="690"/>
    </row>
    <row r="412" spans="2:2" x14ac:dyDescent="0.25">
      <c r="B412" s="690"/>
    </row>
    <row r="413" spans="2:2" x14ac:dyDescent="0.25">
      <c r="B413" s="690"/>
    </row>
    <row r="414" spans="2:2" x14ac:dyDescent="0.25">
      <c r="B414" s="690"/>
    </row>
    <row r="415" spans="2:2" x14ac:dyDescent="0.25">
      <c r="B415" s="690"/>
    </row>
    <row r="416" spans="2:2" x14ac:dyDescent="0.25">
      <c r="B416" s="690"/>
    </row>
    <row r="417" spans="2:2" x14ac:dyDescent="0.25">
      <c r="B417" s="690"/>
    </row>
    <row r="418" spans="2:2" x14ac:dyDescent="0.25">
      <c r="B418" s="690"/>
    </row>
    <row r="419" spans="2:2" x14ac:dyDescent="0.25">
      <c r="B419" s="690"/>
    </row>
    <row r="420" spans="2:2" x14ac:dyDescent="0.25">
      <c r="B420" s="690"/>
    </row>
    <row r="421" spans="2:2" x14ac:dyDescent="0.25">
      <c r="B421" s="690"/>
    </row>
    <row r="422" spans="2:2" x14ac:dyDescent="0.25">
      <c r="B422" s="690"/>
    </row>
    <row r="423" spans="2:2" x14ac:dyDescent="0.25">
      <c r="B423" s="690"/>
    </row>
    <row r="424" spans="2:2" x14ac:dyDescent="0.25">
      <c r="B424" s="690"/>
    </row>
    <row r="425" spans="2:2" x14ac:dyDescent="0.25">
      <c r="B425" s="690"/>
    </row>
    <row r="426" spans="2:2" x14ac:dyDescent="0.25">
      <c r="B426" s="690"/>
    </row>
    <row r="427" spans="2:2" x14ac:dyDescent="0.25">
      <c r="B427" s="690"/>
    </row>
    <row r="428" spans="2:2" x14ac:dyDescent="0.25">
      <c r="B428" s="690"/>
    </row>
    <row r="429" spans="2:2" x14ac:dyDescent="0.25">
      <c r="B429" s="690"/>
    </row>
    <row r="430" spans="2:2" x14ac:dyDescent="0.25">
      <c r="B430" s="690"/>
    </row>
    <row r="431" spans="2:2" x14ac:dyDescent="0.25">
      <c r="B431" s="690"/>
    </row>
    <row r="432" spans="2:2" x14ac:dyDescent="0.25">
      <c r="B432" s="690"/>
    </row>
    <row r="433" spans="2:2" x14ac:dyDescent="0.25">
      <c r="B433" s="690"/>
    </row>
    <row r="434" spans="2:2" x14ac:dyDescent="0.25">
      <c r="B434" s="690"/>
    </row>
    <row r="435" spans="2:2" x14ac:dyDescent="0.25">
      <c r="B435" s="690"/>
    </row>
    <row r="436" spans="2:2" x14ac:dyDescent="0.25">
      <c r="B436" s="690"/>
    </row>
    <row r="437" spans="2:2" x14ac:dyDescent="0.25">
      <c r="B437" s="690"/>
    </row>
    <row r="438" spans="2:2" x14ac:dyDescent="0.25">
      <c r="B438" s="690"/>
    </row>
    <row r="439" spans="2:2" x14ac:dyDescent="0.25">
      <c r="B439" s="690"/>
    </row>
    <row r="440" spans="2:2" x14ac:dyDescent="0.25">
      <c r="B440" s="690"/>
    </row>
    <row r="441" spans="2:2" x14ac:dyDescent="0.25">
      <c r="B441" s="690"/>
    </row>
    <row r="442" spans="2:2" x14ac:dyDescent="0.25">
      <c r="B442" s="690"/>
    </row>
    <row r="443" spans="2:2" x14ac:dyDescent="0.25">
      <c r="B443" s="690"/>
    </row>
    <row r="444" spans="2:2" x14ac:dyDescent="0.25">
      <c r="B444" s="690"/>
    </row>
    <row r="445" spans="2:2" x14ac:dyDescent="0.25">
      <c r="B445" s="690"/>
    </row>
    <row r="446" spans="2:2" x14ac:dyDescent="0.25">
      <c r="B446" s="690"/>
    </row>
    <row r="447" spans="2:2" x14ac:dyDescent="0.25">
      <c r="B447" s="690"/>
    </row>
    <row r="448" spans="2:2" x14ac:dyDescent="0.25">
      <c r="B448" s="690"/>
    </row>
    <row r="449" spans="2:2" x14ac:dyDescent="0.25">
      <c r="B449" s="690"/>
    </row>
    <row r="450" spans="2:2" x14ac:dyDescent="0.25">
      <c r="B450" s="690"/>
    </row>
    <row r="451" spans="2:2" x14ac:dyDescent="0.25">
      <c r="B451" s="690"/>
    </row>
    <row r="452" spans="2:2" x14ac:dyDescent="0.25">
      <c r="B452" s="690"/>
    </row>
    <row r="453" spans="2:2" x14ac:dyDescent="0.25">
      <c r="B453" s="690"/>
    </row>
    <row r="454" spans="2:2" x14ac:dyDescent="0.25">
      <c r="B454" s="690"/>
    </row>
    <row r="455" spans="2:2" x14ac:dyDescent="0.25">
      <c r="B455" s="690"/>
    </row>
    <row r="456" spans="2:2" x14ac:dyDescent="0.25">
      <c r="B456" s="690"/>
    </row>
    <row r="457" spans="2:2" x14ac:dyDescent="0.25">
      <c r="B457" s="690"/>
    </row>
    <row r="458" spans="2:2" x14ac:dyDescent="0.25">
      <c r="B458" s="690"/>
    </row>
    <row r="459" spans="2:2" x14ac:dyDescent="0.25">
      <c r="B459" s="690"/>
    </row>
    <row r="460" spans="2:2" x14ac:dyDescent="0.25">
      <c r="B460" s="690"/>
    </row>
    <row r="461" spans="2:2" x14ac:dyDescent="0.25">
      <c r="B461" s="690"/>
    </row>
    <row r="462" spans="2:2" x14ac:dyDescent="0.25">
      <c r="B462" s="690"/>
    </row>
    <row r="463" spans="2:2" x14ac:dyDescent="0.25">
      <c r="B463" s="690"/>
    </row>
    <row r="464" spans="2:2" x14ac:dyDescent="0.25">
      <c r="B464" s="690"/>
    </row>
    <row r="465" spans="2:2" x14ac:dyDescent="0.25">
      <c r="B465" s="690"/>
    </row>
    <row r="466" spans="2:2" x14ac:dyDescent="0.25">
      <c r="B466" s="690"/>
    </row>
    <row r="467" spans="2:2" x14ac:dyDescent="0.25">
      <c r="B467" s="690"/>
    </row>
    <row r="468" spans="2:2" x14ac:dyDescent="0.25">
      <c r="B468" s="690"/>
    </row>
    <row r="469" spans="2:2" x14ac:dyDescent="0.25">
      <c r="B469" s="690"/>
    </row>
    <row r="470" spans="2:2" x14ac:dyDescent="0.25">
      <c r="B470" s="690"/>
    </row>
    <row r="471" spans="2:2" x14ac:dyDescent="0.25">
      <c r="B471" s="690"/>
    </row>
    <row r="472" spans="2:2" x14ac:dyDescent="0.25">
      <c r="B472" s="690"/>
    </row>
    <row r="473" spans="2:2" x14ac:dyDescent="0.25">
      <c r="B473" s="690"/>
    </row>
    <row r="474" spans="2:2" x14ac:dyDescent="0.25">
      <c r="B474" s="690"/>
    </row>
    <row r="475" spans="2:2" x14ac:dyDescent="0.25">
      <c r="B475" s="690"/>
    </row>
    <row r="476" spans="2:2" x14ac:dyDescent="0.25">
      <c r="B476" s="690"/>
    </row>
    <row r="477" spans="2:2" x14ac:dyDescent="0.25">
      <c r="B477" s="690"/>
    </row>
    <row r="478" spans="2:2" x14ac:dyDescent="0.25">
      <c r="B478" s="690"/>
    </row>
    <row r="479" spans="2:2" x14ac:dyDescent="0.25">
      <c r="B479" s="690"/>
    </row>
    <row r="480" spans="2:2" x14ac:dyDescent="0.25">
      <c r="B480" s="690"/>
    </row>
    <row r="481" spans="2:2" x14ac:dyDescent="0.25">
      <c r="B481" s="690"/>
    </row>
    <row r="482" spans="2:2" x14ac:dyDescent="0.25">
      <c r="B482" s="690"/>
    </row>
    <row r="483" spans="2:2" x14ac:dyDescent="0.25">
      <c r="B483" s="690"/>
    </row>
    <row r="484" spans="2:2" x14ac:dyDescent="0.25">
      <c r="B484" s="690"/>
    </row>
    <row r="485" spans="2:2" x14ac:dyDescent="0.25">
      <c r="B485" s="690"/>
    </row>
    <row r="486" spans="2:2" x14ac:dyDescent="0.25">
      <c r="B486" s="690"/>
    </row>
    <row r="487" spans="2:2" x14ac:dyDescent="0.25">
      <c r="B487" s="690"/>
    </row>
    <row r="488" spans="2:2" x14ac:dyDescent="0.25">
      <c r="B488" s="690"/>
    </row>
    <row r="489" spans="2:2" x14ac:dyDescent="0.25">
      <c r="B489" s="690"/>
    </row>
    <row r="490" spans="2:2" x14ac:dyDescent="0.25">
      <c r="B490" s="690"/>
    </row>
    <row r="491" spans="2:2" x14ac:dyDescent="0.25">
      <c r="B491" s="690"/>
    </row>
    <row r="492" spans="2:2" x14ac:dyDescent="0.25">
      <c r="B492" s="690"/>
    </row>
    <row r="493" spans="2:2" x14ac:dyDescent="0.25">
      <c r="B493" s="690"/>
    </row>
    <row r="494" spans="2:2" x14ac:dyDescent="0.25">
      <c r="B494" s="690"/>
    </row>
    <row r="495" spans="2:2" x14ac:dyDescent="0.25">
      <c r="B495" s="690"/>
    </row>
    <row r="496" spans="2:2" x14ac:dyDescent="0.25">
      <c r="B496" s="690"/>
    </row>
    <row r="497" spans="2:2" x14ac:dyDescent="0.25">
      <c r="B497" s="690"/>
    </row>
    <row r="498" spans="2:2" x14ac:dyDescent="0.25">
      <c r="B498" s="690"/>
    </row>
    <row r="499" spans="2:2" x14ac:dyDescent="0.25">
      <c r="B499" s="690"/>
    </row>
    <row r="500" spans="2:2" x14ac:dyDescent="0.25">
      <c r="B500" s="690"/>
    </row>
    <row r="501" spans="2:2" x14ac:dyDescent="0.25">
      <c r="B501" s="690"/>
    </row>
    <row r="502" spans="2:2" x14ac:dyDescent="0.25">
      <c r="B502" s="690"/>
    </row>
    <row r="503" spans="2:2" x14ac:dyDescent="0.25">
      <c r="B503" s="690"/>
    </row>
    <row r="504" spans="2:2" x14ac:dyDescent="0.25">
      <c r="B504" s="690"/>
    </row>
    <row r="505" spans="2:2" x14ac:dyDescent="0.25">
      <c r="B505" s="690"/>
    </row>
    <row r="506" spans="2:2" x14ac:dyDescent="0.25">
      <c r="B506" s="690"/>
    </row>
    <row r="507" spans="2:2" x14ac:dyDescent="0.25">
      <c r="B507" s="690"/>
    </row>
    <row r="508" spans="2:2" x14ac:dyDescent="0.25">
      <c r="B508" s="690"/>
    </row>
    <row r="509" spans="2:2" x14ac:dyDescent="0.25">
      <c r="B509" s="690"/>
    </row>
    <row r="510" spans="2:2" x14ac:dyDescent="0.25">
      <c r="B510" s="690"/>
    </row>
    <row r="511" spans="2:2" x14ac:dyDescent="0.25">
      <c r="B511" s="690"/>
    </row>
    <row r="512" spans="2:2" x14ac:dyDescent="0.25">
      <c r="B512" s="690"/>
    </row>
    <row r="513" spans="2:2" x14ac:dyDescent="0.25">
      <c r="B513" s="690"/>
    </row>
    <row r="514" spans="2:2" x14ac:dyDescent="0.25">
      <c r="B514" s="690"/>
    </row>
    <row r="515" spans="2:2" x14ac:dyDescent="0.25">
      <c r="B515" s="690"/>
    </row>
    <row r="516" spans="2:2" x14ac:dyDescent="0.25">
      <c r="B516" s="690"/>
    </row>
    <row r="517" spans="2:2" x14ac:dyDescent="0.25">
      <c r="B517" s="690"/>
    </row>
    <row r="518" spans="2:2" x14ac:dyDescent="0.25">
      <c r="B518" s="690"/>
    </row>
    <row r="519" spans="2:2" x14ac:dyDescent="0.25">
      <c r="B519" s="690"/>
    </row>
    <row r="520" spans="2:2" x14ac:dyDescent="0.25">
      <c r="B520" s="690"/>
    </row>
    <row r="521" spans="2:2" x14ac:dyDescent="0.25">
      <c r="B521" s="690"/>
    </row>
    <row r="522" spans="2:2" x14ac:dyDescent="0.25">
      <c r="B522" s="690"/>
    </row>
    <row r="523" spans="2:2" x14ac:dyDescent="0.25">
      <c r="B523" s="690"/>
    </row>
    <row r="524" spans="2:2" x14ac:dyDescent="0.25">
      <c r="B524" s="690"/>
    </row>
    <row r="525" spans="2:2" x14ac:dyDescent="0.25">
      <c r="B525" s="690"/>
    </row>
    <row r="526" spans="2:2" x14ac:dyDescent="0.25">
      <c r="B526" s="690"/>
    </row>
    <row r="527" spans="2:2" x14ac:dyDescent="0.25">
      <c r="B527" s="690"/>
    </row>
    <row r="528" spans="2:2" x14ac:dyDescent="0.25">
      <c r="B528" s="690"/>
    </row>
    <row r="529" spans="2:2" x14ac:dyDescent="0.25">
      <c r="B529" s="690"/>
    </row>
    <row r="530" spans="2:2" x14ac:dyDescent="0.25">
      <c r="B530" s="690"/>
    </row>
    <row r="531" spans="2:2" x14ac:dyDescent="0.25">
      <c r="B531" s="690"/>
    </row>
    <row r="532" spans="2:2" x14ac:dyDescent="0.25">
      <c r="B532" s="690"/>
    </row>
    <row r="533" spans="2:2" x14ac:dyDescent="0.25">
      <c r="B533" s="690"/>
    </row>
    <row r="534" spans="2:2" x14ac:dyDescent="0.25">
      <c r="B534" s="690"/>
    </row>
    <row r="535" spans="2:2" x14ac:dyDescent="0.25">
      <c r="B535" s="690"/>
    </row>
    <row r="536" spans="2:2" x14ac:dyDescent="0.25">
      <c r="B536" s="690"/>
    </row>
    <row r="537" spans="2:2" x14ac:dyDescent="0.25">
      <c r="B537" s="690"/>
    </row>
    <row r="538" spans="2:2" x14ac:dyDescent="0.25">
      <c r="B538" s="690"/>
    </row>
    <row r="539" spans="2:2" x14ac:dyDescent="0.25">
      <c r="B539" s="690"/>
    </row>
    <row r="540" spans="2:2" x14ac:dyDescent="0.25">
      <c r="B540" s="690"/>
    </row>
    <row r="541" spans="2:2" x14ac:dyDescent="0.25">
      <c r="B541" s="690"/>
    </row>
    <row r="542" spans="2:2" x14ac:dyDescent="0.25">
      <c r="B542" s="690"/>
    </row>
    <row r="543" spans="2:2" x14ac:dyDescent="0.25">
      <c r="B543" s="690"/>
    </row>
    <row r="544" spans="2:2" x14ac:dyDescent="0.25">
      <c r="B544" s="690"/>
    </row>
    <row r="545" spans="2:2" x14ac:dyDescent="0.25">
      <c r="B545" s="690"/>
    </row>
    <row r="546" spans="2:2" x14ac:dyDescent="0.25">
      <c r="B546" s="690"/>
    </row>
    <row r="547" spans="2:2" x14ac:dyDescent="0.25">
      <c r="B547" s="690"/>
    </row>
    <row r="548" spans="2:2" x14ac:dyDescent="0.25">
      <c r="B548" s="690"/>
    </row>
    <row r="549" spans="2:2" x14ac:dyDescent="0.25">
      <c r="B549" s="690"/>
    </row>
    <row r="550" spans="2:2" x14ac:dyDescent="0.25">
      <c r="B550" s="690"/>
    </row>
    <row r="551" spans="2:2" x14ac:dyDescent="0.25">
      <c r="B551" s="690"/>
    </row>
    <row r="552" spans="2:2" x14ac:dyDescent="0.25">
      <c r="B552" s="690"/>
    </row>
    <row r="553" spans="2:2" x14ac:dyDescent="0.25">
      <c r="B553" s="690"/>
    </row>
    <row r="554" spans="2:2" x14ac:dyDescent="0.25">
      <c r="B554" s="690"/>
    </row>
    <row r="555" spans="2:2" x14ac:dyDescent="0.25">
      <c r="B555" s="690"/>
    </row>
    <row r="556" spans="2:2" x14ac:dyDescent="0.25">
      <c r="B556" s="690"/>
    </row>
    <row r="557" spans="2:2" x14ac:dyDescent="0.25">
      <c r="B557" s="690"/>
    </row>
    <row r="558" spans="2:2" x14ac:dyDescent="0.25">
      <c r="B558" s="690"/>
    </row>
    <row r="559" spans="2:2" x14ac:dyDescent="0.25">
      <c r="B559" s="690"/>
    </row>
    <row r="560" spans="2:2" x14ac:dyDescent="0.25">
      <c r="B560" s="690"/>
    </row>
    <row r="561" spans="2:2" x14ac:dyDescent="0.25">
      <c r="B561" s="690"/>
    </row>
    <row r="562" spans="2:2" x14ac:dyDescent="0.25">
      <c r="B562" s="690"/>
    </row>
    <row r="563" spans="2:2" x14ac:dyDescent="0.25">
      <c r="B563" s="690"/>
    </row>
    <row r="564" spans="2:2" x14ac:dyDescent="0.25">
      <c r="B564" s="690"/>
    </row>
    <row r="565" spans="2:2" x14ac:dyDescent="0.25">
      <c r="B565" s="690"/>
    </row>
    <row r="566" spans="2:2" x14ac:dyDescent="0.25">
      <c r="B566" s="690"/>
    </row>
    <row r="567" spans="2:2" x14ac:dyDescent="0.25">
      <c r="B567" s="690"/>
    </row>
    <row r="568" spans="2:2" x14ac:dyDescent="0.25">
      <c r="B568" s="690"/>
    </row>
    <row r="569" spans="2:2" x14ac:dyDescent="0.25">
      <c r="B569" s="690"/>
    </row>
    <row r="570" spans="2:2" x14ac:dyDescent="0.25">
      <c r="B570" s="690"/>
    </row>
    <row r="571" spans="2:2" x14ac:dyDescent="0.25">
      <c r="B571" s="690"/>
    </row>
    <row r="572" spans="2:2" x14ac:dyDescent="0.25">
      <c r="B572" s="690"/>
    </row>
    <row r="573" spans="2:2" x14ac:dyDescent="0.25">
      <c r="B573" s="690"/>
    </row>
    <row r="574" spans="2:2" x14ac:dyDescent="0.25">
      <c r="B574" s="690"/>
    </row>
    <row r="575" spans="2:2" x14ac:dyDescent="0.25">
      <c r="B575" s="690"/>
    </row>
    <row r="576" spans="2:2" x14ac:dyDescent="0.25">
      <c r="B576" s="690"/>
    </row>
    <row r="577" spans="2:2" x14ac:dyDescent="0.25">
      <c r="B577" s="690"/>
    </row>
    <row r="578" spans="2:2" x14ac:dyDescent="0.25">
      <c r="B578" s="690"/>
    </row>
    <row r="579" spans="2:2" x14ac:dyDescent="0.25">
      <c r="B579" s="690"/>
    </row>
    <row r="580" spans="2:2" x14ac:dyDescent="0.25">
      <c r="B580" s="690"/>
    </row>
    <row r="581" spans="2:2" x14ac:dyDescent="0.25">
      <c r="B581" s="690"/>
    </row>
    <row r="582" spans="2:2" x14ac:dyDescent="0.25">
      <c r="B582" s="690"/>
    </row>
    <row r="583" spans="2:2" x14ac:dyDescent="0.25">
      <c r="B583" s="690"/>
    </row>
    <row r="584" spans="2:2" x14ac:dyDescent="0.25">
      <c r="B584" s="690"/>
    </row>
    <row r="585" spans="2:2" x14ac:dyDescent="0.25">
      <c r="B585" s="690"/>
    </row>
    <row r="586" spans="2:2" x14ac:dyDescent="0.25">
      <c r="B586" s="690"/>
    </row>
    <row r="587" spans="2:2" x14ac:dyDescent="0.25">
      <c r="B587" s="690"/>
    </row>
    <row r="588" spans="2:2" x14ac:dyDescent="0.25">
      <c r="B588" s="690"/>
    </row>
    <row r="589" spans="2:2" x14ac:dyDescent="0.25">
      <c r="B589" s="690"/>
    </row>
    <row r="590" spans="2:2" x14ac:dyDescent="0.25">
      <c r="B590" s="690"/>
    </row>
    <row r="591" spans="2:2" x14ac:dyDescent="0.25">
      <c r="B591" s="690"/>
    </row>
    <row r="592" spans="2:2" x14ac:dyDescent="0.25">
      <c r="B592" s="690"/>
    </row>
    <row r="593" spans="2:2" x14ac:dyDescent="0.25">
      <c r="B593" s="690"/>
    </row>
    <row r="594" spans="2:2" x14ac:dyDescent="0.25">
      <c r="B594" s="690"/>
    </row>
    <row r="595" spans="2:2" x14ac:dyDescent="0.25">
      <c r="B595" s="690"/>
    </row>
    <row r="596" spans="2:2" x14ac:dyDescent="0.25">
      <c r="B596" s="690"/>
    </row>
    <row r="597" spans="2:2" x14ac:dyDescent="0.25">
      <c r="B597" s="690"/>
    </row>
    <row r="598" spans="2:2" x14ac:dyDescent="0.25">
      <c r="B598" s="690"/>
    </row>
    <row r="599" spans="2:2" x14ac:dyDescent="0.25">
      <c r="B599" s="690"/>
    </row>
    <row r="600" spans="2:2" x14ac:dyDescent="0.25">
      <c r="B600" s="690"/>
    </row>
    <row r="601" spans="2:2" x14ac:dyDescent="0.25">
      <c r="B601" s="690"/>
    </row>
    <row r="602" spans="2:2" x14ac:dyDescent="0.25">
      <c r="B602" s="690"/>
    </row>
    <row r="603" spans="2:2" x14ac:dyDescent="0.25">
      <c r="B603" s="690"/>
    </row>
    <row r="604" spans="2:2" x14ac:dyDescent="0.25">
      <c r="B604" s="690"/>
    </row>
    <row r="605" spans="2:2" x14ac:dyDescent="0.25">
      <c r="B605" s="690"/>
    </row>
    <row r="606" spans="2:2" x14ac:dyDescent="0.25">
      <c r="B606" s="690"/>
    </row>
    <row r="607" spans="2:2" x14ac:dyDescent="0.25">
      <c r="B607" s="690"/>
    </row>
    <row r="608" spans="2:2" x14ac:dyDescent="0.25">
      <c r="B608" s="690"/>
    </row>
    <row r="609" spans="2:2" x14ac:dyDescent="0.25">
      <c r="B609" s="690"/>
    </row>
    <row r="610" spans="2:2" x14ac:dyDescent="0.25">
      <c r="B610" s="690"/>
    </row>
    <row r="611" spans="2:2" x14ac:dyDescent="0.25">
      <c r="B611" s="690"/>
    </row>
    <row r="612" spans="2:2" x14ac:dyDescent="0.25">
      <c r="B612" s="690"/>
    </row>
    <row r="613" spans="2:2" x14ac:dyDescent="0.25">
      <c r="B613" s="690"/>
    </row>
    <row r="614" spans="2:2" x14ac:dyDescent="0.25">
      <c r="B614" s="690"/>
    </row>
    <row r="615" spans="2:2" x14ac:dyDescent="0.25">
      <c r="B615" s="690"/>
    </row>
    <row r="616" spans="2:2" x14ac:dyDescent="0.25">
      <c r="B616" s="690"/>
    </row>
    <row r="617" spans="2:2" x14ac:dyDescent="0.25">
      <c r="B617" s="690"/>
    </row>
    <row r="618" spans="2:2" x14ac:dyDescent="0.25">
      <c r="B618" s="690"/>
    </row>
    <row r="619" spans="2:2" x14ac:dyDescent="0.25">
      <c r="B619" s="690"/>
    </row>
    <row r="620" spans="2:2" x14ac:dyDescent="0.25">
      <c r="B620" s="690"/>
    </row>
    <row r="621" spans="2:2" x14ac:dyDescent="0.25">
      <c r="B621" s="690"/>
    </row>
    <row r="622" spans="2:2" x14ac:dyDescent="0.25">
      <c r="B622" s="690"/>
    </row>
    <row r="623" spans="2:2" x14ac:dyDescent="0.25">
      <c r="B623" s="690"/>
    </row>
    <row r="624" spans="2:2" x14ac:dyDescent="0.25">
      <c r="B624" s="690"/>
    </row>
    <row r="625" spans="2:2" x14ac:dyDescent="0.25">
      <c r="B625" s="690"/>
    </row>
    <row r="626" spans="2:2" x14ac:dyDescent="0.25">
      <c r="B626" s="690"/>
    </row>
    <row r="627" spans="2:2" x14ac:dyDescent="0.25">
      <c r="B627" s="690"/>
    </row>
    <row r="628" spans="2:2" x14ac:dyDescent="0.25">
      <c r="B628" s="690"/>
    </row>
    <row r="629" spans="2:2" x14ac:dyDescent="0.25">
      <c r="B629" s="690"/>
    </row>
    <row r="630" spans="2:2" x14ac:dyDescent="0.25">
      <c r="B630" s="690"/>
    </row>
    <row r="631" spans="2:2" x14ac:dyDescent="0.25">
      <c r="B631" s="690"/>
    </row>
    <row r="632" spans="2:2" x14ac:dyDescent="0.25">
      <c r="B632" s="690"/>
    </row>
    <row r="633" spans="2:2" x14ac:dyDescent="0.25">
      <c r="B633" s="690"/>
    </row>
    <row r="634" spans="2:2" x14ac:dyDescent="0.25">
      <c r="B634" s="690"/>
    </row>
    <row r="635" spans="2:2" x14ac:dyDescent="0.25">
      <c r="B635" s="690"/>
    </row>
    <row r="636" spans="2:2" x14ac:dyDescent="0.25">
      <c r="B636" s="690"/>
    </row>
    <row r="637" spans="2:2" x14ac:dyDescent="0.25">
      <c r="B637" s="690"/>
    </row>
    <row r="638" spans="2:2" x14ac:dyDescent="0.25">
      <c r="B638" s="690"/>
    </row>
    <row r="639" spans="2:2" x14ac:dyDescent="0.25">
      <c r="B639" s="690"/>
    </row>
    <row r="640" spans="2:2" x14ac:dyDescent="0.25">
      <c r="B640" s="690"/>
    </row>
    <row r="641" spans="2:2" x14ac:dyDescent="0.25">
      <c r="B641" s="690"/>
    </row>
    <row r="642" spans="2:2" x14ac:dyDescent="0.25">
      <c r="B642" s="690"/>
    </row>
    <row r="643" spans="2:2" x14ac:dyDescent="0.25">
      <c r="B643" s="690"/>
    </row>
    <row r="644" spans="2:2" x14ac:dyDescent="0.25">
      <c r="B644" s="690"/>
    </row>
    <row r="645" spans="2:2" x14ac:dyDescent="0.25">
      <c r="B645" s="690"/>
    </row>
    <row r="646" spans="2:2" x14ac:dyDescent="0.25">
      <c r="B646" s="690"/>
    </row>
    <row r="647" spans="2:2" x14ac:dyDescent="0.25">
      <c r="B647" s="690"/>
    </row>
    <row r="648" spans="2:2" x14ac:dyDescent="0.25">
      <c r="B648" s="690"/>
    </row>
    <row r="649" spans="2:2" x14ac:dyDescent="0.25">
      <c r="B649" s="690"/>
    </row>
    <row r="650" spans="2:2" x14ac:dyDescent="0.25">
      <c r="B650" s="690"/>
    </row>
    <row r="651" spans="2:2" x14ac:dyDescent="0.25">
      <c r="B651" s="690"/>
    </row>
    <row r="652" spans="2:2" x14ac:dyDescent="0.25">
      <c r="B652" s="690"/>
    </row>
    <row r="653" spans="2:2" x14ac:dyDescent="0.25">
      <c r="B653" s="690"/>
    </row>
    <row r="654" spans="2:2" x14ac:dyDescent="0.25">
      <c r="B654" s="690"/>
    </row>
    <row r="655" spans="2:2" x14ac:dyDescent="0.25">
      <c r="B655" s="690"/>
    </row>
    <row r="656" spans="2:2" x14ac:dyDescent="0.25">
      <c r="B656" s="690"/>
    </row>
    <row r="657" spans="2:2" x14ac:dyDescent="0.25">
      <c r="B657" s="690"/>
    </row>
    <row r="658" spans="2:2" x14ac:dyDescent="0.25">
      <c r="B658" s="690"/>
    </row>
    <row r="659" spans="2:2" x14ac:dyDescent="0.25">
      <c r="B659" s="690"/>
    </row>
    <row r="660" spans="2:2" x14ac:dyDescent="0.25">
      <c r="B660" s="690"/>
    </row>
    <row r="661" spans="2:2" x14ac:dyDescent="0.25">
      <c r="B661" s="690"/>
    </row>
    <row r="662" spans="2:2" x14ac:dyDescent="0.25">
      <c r="B662" s="690"/>
    </row>
    <row r="663" spans="2:2" x14ac:dyDescent="0.25">
      <c r="B663" s="690"/>
    </row>
    <row r="664" spans="2:2" x14ac:dyDescent="0.25">
      <c r="B664" s="690"/>
    </row>
    <row r="665" spans="2:2" x14ac:dyDescent="0.25">
      <c r="B665" s="690"/>
    </row>
    <row r="666" spans="2:2" x14ac:dyDescent="0.25">
      <c r="B666" s="690"/>
    </row>
    <row r="667" spans="2:2" x14ac:dyDescent="0.25">
      <c r="B667" s="690"/>
    </row>
    <row r="668" spans="2:2" x14ac:dyDescent="0.25">
      <c r="B668" s="690"/>
    </row>
    <row r="669" spans="2:2" x14ac:dyDescent="0.25">
      <c r="B669" s="690"/>
    </row>
    <row r="670" spans="2:2" x14ac:dyDescent="0.25">
      <c r="B670" s="690"/>
    </row>
    <row r="671" spans="2:2" x14ac:dyDescent="0.25">
      <c r="B671" s="690"/>
    </row>
    <row r="672" spans="2:2" x14ac:dyDescent="0.25">
      <c r="B672" s="690"/>
    </row>
    <row r="673" spans="2:2" x14ac:dyDescent="0.25">
      <c r="B673" s="690"/>
    </row>
    <row r="674" spans="2:2" x14ac:dyDescent="0.25">
      <c r="B674" s="690"/>
    </row>
    <row r="675" spans="2:2" x14ac:dyDescent="0.25">
      <c r="B675" s="690"/>
    </row>
    <row r="676" spans="2:2" x14ac:dyDescent="0.25">
      <c r="B676" s="690"/>
    </row>
    <row r="677" spans="2:2" x14ac:dyDescent="0.25">
      <c r="B677" s="690"/>
    </row>
    <row r="678" spans="2:2" x14ac:dyDescent="0.25">
      <c r="B678" s="690"/>
    </row>
    <row r="679" spans="2:2" x14ac:dyDescent="0.25">
      <c r="B679" s="690"/>
    </row>
    <row r="680" spans="2:2" x14ac:dyDescent="0.25">
      <c r="B680" s="690"/>
    </row>
    <row r="681" spans="2:2" x14ac:dyDescent="0.25">
      <c r="B681" s="690"/>
    </row>
    <row r="682" spans="2:2" x14ac:dyDescent="0.25">
      <c r="B682" s="690"/>
    </row>
    <row r="683" spans="2:2" x14ac:dyDescent="0.25">
      <c r="B683" s="690"/>
    </row>
    <row r="684" spans="2:2" x14ac:dyDescent="0.25">
      <c r="B684" s="690"/>
    </row>
    <row r="685" spans="2:2" x14ac:dyDescent="0.25">
      <c r="B685" s="690"/>
    </row>
    <row r="686" spans="2:2" x14ac:dyDescent="0.25">
      <c r="B686" s="690"/>
    </row>
    <row r="687" spans="2:2" x14ac:dyDescent="0.25">
      <c r="B687" s="690"/>
    </row>
    <row r="688" spans="2:2" x14ac:dyDescent="0.25">
      <c r="B688" s="690"/>
    </row>
    <row r="689" spans="2:2" x14ac:dyDescent="0.25">
      <c r="B689" s="690"/>
    </row>
    <row r="690" spans="2:2" x14ac:dyDescent="0.25">
      <c r="B690" s="690"/>
    </row>
    <row r="691" spans="2:2" x14ac:dyDescent="0.25">
      <c r="B691" s="690"/>
    </row>
    <row r="692" spans="2:2" x14ac:dyDescent="0.25">
      <c r="B692" s="690"/>
    </row>
    <row r="693" spans="2:2" x14ac:dyDescent="0.25">
      <c r="B693" s="690"/>
    </row>
    <row r="694" spans="2:2" x14ac:dyDescent="0.25">
      <c r="B694" s="690"/>
    </row>
    <row r="695" spans="2:2" x14ac:dyDescent="0.25">
      <c r="B695" s="690"/>
    </row>
    <row r="696" spans="2:2" x14ac:dyDescent="0.25">
      <c r="B696" s="690"/>
    </row>
    <row r="697" spans="2:2" x14ac:dyDescent="0.25">
      <c r="B697" s="690"/>
    </row>
    <row r="698" spans="2:2" x14ac:dyDescent="0.25">
      <c r="B698" s="690"/>
    </row>
    <row r="699" spans="2:2" x14ac:dyDescent="0.25">
      <c r="B699" s="690"/>
    </row>
    <row r="700" spans="2:2" x14ac:dyDescent="0.25">
      <c r="B700" s="690"/>
    </row>
    <row r="701" spans="2:2" x14ac:dyDescent="0.25">
      <c r="B701" s="690"/>
    </row>
    <row r="702" spans="2:2" x14ac:dyDescent="0.25">
      <c r="B702" s="690"/>
    </row>
    <row r="703" spans="2:2" x14ac:dyDescent="0.25">
      <c r="B703" s="690"/>
    </row>
    <row r="704" spans="2:2" x14ac:dyDescent="0.25">
      <c r="B704" s="690"/>
    </row>
    <row r="705" spans="2:2" x14ac:dyDescent="0.25">
      <c r="B705" s="690"/>
    </row>
    <row r="706" spans="2:2" x14ac:dyDescent="0.25">
      <c r="B706" s="690"/>
    </row>
    <row r="707" spans="2:2" x14ac:dyDescent="0.25">
      <c r="B707" s="690"/>
    </row>
    <row r="708" spans="2:2" x14ac:dyDescent="0.25">
      <c r="B708" s="690"/>
    </row>
    <row r="709" spans="2:2" x14ac:dyDescent="0.25">
      <c r="B709" s="690"/>
    </row>
    <row r="710" spans="2:2" x14ac:dyDescent="0.25">
      <c r="B710" s="690"/>
    </row>
    <row r="711" spans="2:2" x14ac:dyDescent="0.25">
      <c r="B711" s="690"/>
    </row>
    <row r="712" spans="2:2" x14ac:dyDescent="0.25">
      <c r="B712" s="690"/>
    </row>
    <row r="713" spans="2:2" x14ac:dyDescent="0.25">
      <c r="B713" s="690"/>
    </row>
    <row r="714" spans="2:2" x14ac:dyDescent="0.25">
      <c r="B714" s="690"/>
    </row>
    <row r="715" spans="2:2" x14ac:dyDescent="0.25">
      <c r="B715" s="690"/>
    </row>
    <row r="716" spans="2:2" x14ac:dyDescent="0.25">
      <c r="B716" s="690"/>
    </row>
    <row r="717" spans="2:2" x14ac:dyDescent="0.25">
      <c r="B717" s="690"/>
    </row>
    <row r="718" spans="2:2" x14ac:dyDescent="0.25">
      <c r="B718" s="690"/>
    </row>
    <row r="719" spans="2:2" x14ac:dyDescent="0.25">
      <c r="B719" s="690"/>
    </row>
    <row r="720" spans="2:2" x14ac:dyDescent="0.25">
      <c r="B720" s="690"/>
    </row>
    <row r="721" spans="2:2" x14ac:dyDescent="0.25">
      <c r="B721" s="690"/>
    </row>
    <row r="722" spans="2:2" x14ac:dyDescent="0.25">
      <c r="B722" s="690"/>
    </row>
    <row r="723" spans="2:2" x14ac:dyDescent="0.25">
      <c r="B723" s="690"/>
    </row>
    <row r="724" spans="2:2" x14ac:dyDescent="0.25">
      <c r="B724" s="690"/>
    </row>
    <row r="725" spans="2:2" x14ac:dyDescent="0.25">
      <c r="B725" s="690"/>
    </row>
    <row r="726" spans="2:2" x14ac:dyDescent="0.25">
      <c r="B726" s="690"/>
    </row>
    <row r="727" spans="2:2" x14ac:dyDescent="0.25">
      <c r="B727" s="690"/>
    </row>
    <row r="728" spans="2:2" x14ac:dyDescent="0.25">
      <c r="B728" s="690"/>
    </row>
    <row r="729" spans="2:2" x14ac:dyDescent="0.25">
      <c r="B729" s="690"/>
    </row>
    <row r="730" spans="2:2" x14ac:dyDescent="0.25">
      <c r="B730" s="690"/>
    </row>
    <row r="731" spans="2:2" x14ac:dyDescent="0.25">
      <c r="B731" s="690"/>
    </row>
    <row r="732" spans="2:2" x14ac:dyDescent="0.25">
      <c r="B732" s="690"/>
    </row>
    <row r="733" spans="2:2" x14ac:dyDescent="0.25">
      <c r="B733" s="690"/>
    </row>
    <row r="734" spans="2:2" x14ac:dyDescent="0.25">
      <c r="B734" s="690"/>
    </row>
    <row r="735" spans="2:2" x14ac:dyDescent="0.25">
      <c r="B735" s="690"/>
    </row>
    <row r="736" spans="2:2" x14ac:dyDescent="0.25">
      <c r="B736" s="690"/>
    </row>
    <row r="737" spans="2:2" x14ac:dyDescent="0.25">
      <c r="B737" s="690"/>
    </row>
    <row r="738" spans="2:2" x14ac:dyDescent="0.25">
      <c r="B738" s="690"/>
    </row>
    <row r="739" spans="2:2" x14ac:dyDescent="0.25">
      <c r="B739" s="690"/>
    </row>
    <row r="740" spans="2:2" x14ac:dyDescent="0.25">
      <c r="B740" s="690"/>
    </row>
    <row r="741" spans="2:2" x14ac:dyDescent="0.25">
      <c r="B741" s="690"/>
    </row>
    <row r="742" spans="2:2" x14ac:dyDescent="0.25">
      <c r="B742" s="690"/>
    </row>
    <row r="743" spans="2:2" x14ac:dyDescent="0.25">
      <c r="B743" s="690"/>
    </row>
    <row r="744" spans="2:2" x14ac:dyDescent="0.25">
      <c r="B744" s="690"/>
    </row>
    <row r="745" spans="2:2" x14ac:dyDescent="0.25">
      <c r="B745" s="690"/>
    </row>
    <row r="746" spans="2:2" x14ac:dyDescent="0.25">
      <c r="B746" s="690"/>
    </row>
    <row r="747" spans="2:2" x14ac:dyDescent="0.25">
      <c r="B747" s="690"/>
    </row>
    <row r="748" spans="2:2" x14ac:dyDescent="0.25">
      <c r="B748" s="690"/>
    </row>
    <row r="749" spans="2:2" x14ac:dyDescent="0.25">
      <c r="B749" s="690"/>
    </row>
    <row r="750" spans="2:2" x14ac:dyDescent="0.25">
      <c r="B750" s="690"/>
    </row>
    <row r="751" spans="2:2" x14ac:dyDescent="0.25">
      <c r="B751" s="690"/>
    </row>
    <row r="752" spans="2:2" x14ac:dyDescent="0.25">
      <c r="B752" s="690"/>
    </row>
    <row r="753" spans="2:2" x14ac:dyDescent="0.25">
      <c r="B753" s="690"/>
    </row>
    <row r="754" spans="2:2" x14ac:dyDescent="0.25">
      <c r="B754" s="690"/>
    </row>
    <row r="755" spans="2:2" x14ac:dyDescent="0.25">
      <c r="B755" s="690"/>
    </row>
    <row r="756" spans="2:2" x14ac:dyDescent="0.25">
      <c r="B756" s="690"/>
    </row>
    <row r="757" spans="2:2" x14ac:dyDescent="0.25">
      <c r="B757" s="690"/>
    </row>
    <row r="758" spans="2:2" x14ac:dyDescent="0.25">
      <c r="B758" s="690"/>
    </row>
    <row r="759" spans="2:2" x14ac:dyDescent="0.25">
      <c r="B759" s="690"/>
    </row>
    <row r="760" spans="2:2" x14ac:dyDescent="0.25">
      <c r="B760" s="690"/>
    </row>
    <row r="761" spans="2:2" x14ac:dyDescent="0.25">
      <c r="B761" s="690"/>
    </row>
    <row r="762" spans="2:2" x14ac:dyDescent="0.25">
      <c r="B762" s="690"/>
    </row>
    <row r="763" spans="2:2" x14ac:dyDescent="0.25">
      <c r="B763" s="690"/>
    </row>
    <row r="764" spans="2:2" x14ac:dyDescent="0.25">
      <c r="B764" s="690"/>
    </row>
    <row r="765" spans="2:2" x14ac:dyDescent="0.25">
      <c r="B765" s="690"/>
    </row>
    <row r="766" spans="2:2" x14ac:dyDescent="0.25">
      <c r="B766" s="690"/>
    </row>
    <row r="767" spans="2:2" x14ac:dyDescent="0.25">
      <c r="B767" s="690"/>
    </row>
    <row r="768" spans="2:2" x14ac:dyDescent="0.25">
      <c r="B768" s="690"/>
    </row>
    <row r="769" spans="2:2" x14ac:dyDescent="0.25">
      <c r="B769" s="690"/>
    </row>
    <row r="770" spans="2:2" x14ac:dyDescent="0.25">
      <c r="B770" s="690"/>
    </row>
    <row r="771" spans="2:2" x14ac:dyDescent="0.25">
      <c r="B771" s="690"/>
    </row>
    <row r="772" spans="2:2" x14ac:dyDescent="0.25">
      <c r="B772" s="690"/>
    </row>
    <row r="773" spans="2:2" x14ac:dyDescent="0.25">
      <c r="B773" s="690"/>
    </row>
    <row r="774" spans="2:2" x14ac:dyDescent="0.25">
      <c r="B774" s="690"/>
    </row>
    <row r="775" spans="2:2" x14ac:dyDescent="0.25">
      <c r="B775" s="690"/>
    </row>
    <row r="776" spans="2:2" x14ac:dyDescent="0.25">
      <c r="B776" s="690"/>
    </row>
    <row r="777" spans="2:2" x14ac:dyDescent="0.25">
      <c r="B777" s="690"/>
    </row>
    <row r="778" spans="2:2" x14ac:dyDescent="0.25">
      <c r="B778" s="690"/>
    </row>
    <row r="779" spans="2:2" x14ac:dyDescent="0.25">
      <c r="B779" s="690"/>
    </row>
    <row r="780" spans="2:2" x14ac:dyDescent="0.25">
      <c r="B780" s="690"/>
    </row>
    <row r="781" spans="2:2" x14ac:dyDescent="0.25">
      <c r="B781" s="690"/>
    </row>
    <row r="782" spans="2:2" x14ac:dyDescent="0.25">
      <c r="B782" s="690"/>
    </row>
    <row r="783" spans="2:2" x14ac:dyDescent="0.25">
      <c r="B783" s="690"/>
    </row>
    <row r="784" spans="2:2" x14ac:dyDescent="0.25">
      <c r="B784" s="690"/>
    </row>
    <row r="785" spans="2:2" x14ac:dyDescent="0.25">
      <c r="B785" s="690"/>
    </row>
    <row r="786" spans="2:2" x14ac:dyDescent="0.25">
      <c r="B786" s="690"/>
    </row>
    <row r="787" spans="2:2" x14ac:dyDescent="0.25">
      <c r="B787" s="690"/>
    </row>
    <row r="788" spans="2:2" x14ac:dyDescent="0.25">
      <c r="B788" s="690"/>
    </row>
    <row r="789" spans="2:2" x14ac:dyDescent="0.25">
      <c r="B789" s="690"/>
    </row>
    <row r="790" spans="2:2" x14ac:dyDescent="0.25">
      <c r="B790" s="690"/>
    </row>
    <row r="791" spans="2:2" x14ac:dyDescent="0.25">
      <c r="B791" s="690"/>
    </row>
    <row r="792" spans="2:2" x14ac:dyDescent="0.25">
      <c r="B792" s="690"/>
    </row>
    <row r="793" spans="2:2" x14ac:dyDescent="0.25">
      <c r="B793" s="690"/>
    </row>
    <row r="794" spans="2:2" x14ac:dyDescent="0.25">
      <c r="B794" s="690"/>
    </row>
    <row r="795" spans="2:2" x14ac:dyDescent="0.25">
      <c r="B795" s="690"/>
    </row>
    <row r="796" spans="2:2" x14ac:dyDescent="0.25">
      <c r="B796" s="690"/>
    </row>
    <row r="797" spans="2:2" x14ac:dyDescent="0.25">
      <c r="B797" s="690"/>
    </row>
    <row r="798" spans="2:2" x14ac:dyDescent="0.25">
      <c r="B798" s="690"/>
    </row>
    <row r="799" spans="2:2" x14ac:dyDescent="0.25">
      <c r="B799" s="690"/>
    </row>
    <row r="800" spans="2:2" x14ac:dyDescent="0.25">
      <c r="B800" s="690"/>
    </row>
    <row r="801" spans="2:2" x14ac:dyDescent="0.25">
      <c r="B801" s="690"/>
    </row>
    <row r="802" spans="2:2" x14ac:dyDescent="0.25">
      <c r="B802" s="690"/>
    </row>
    <row r="803" spans="2:2" x14ac:dyDescent="0.25">
      <c r="B803" s="690"/>
    </row>
    <row r="804" spans="2:2" x14ac:dyDescent="0.25">
      <c r="B804" s="690"/>
    </row>
    <row r="805" spans="2:2" x14ac:dyDescent="0.25">
      <c r="B805" s="690"/>
    </row>
    <row r="806" spans="2:2" x14ac:dyDescent="0.25">
      <c r="B806" s="690"/>
    </row>
    <row r="807" spans="2:2" x14ac:dyDescent="0.25">
      <c r="B807" s="690"/>
    </row>
    <row r="808" spans="2:2" x14ac:dyDescent="0.25">
      <c r="B808" s="690"/>
    </row>
    <row r="809" spans="2:2" x14ac:dyDescent="0.25">
      <c r="B809" s="690"/>
    </row>
    <row r="810" spans="2:2" x14ac:dyDescent="0.25">
      <c r="B810" s="690"/>
    </row>
    <row r="811" spans="2:2" x14ac:dyDescent="0.25">
      <c r="B811" s="690"/>
    </row>
    <row r="812" spans="2:2" x14ac:dyDescent="0.25">
      <c r="B812" s="690"/>
    </row>
    <row r="813" spans="2:2" x14ac:dyDescent="0.25">
      <c r="B813" s="690"/>
    </row>
    <row r="814" spans="2:2" x14ac:dyDescent="0.25">
      <c r="B814" s="690"/>
    </row>
    <row r="815" spans="2:2" x14ac:dyDescent="0.25">
      <c r="B815" s="690"/>
    </row>
    <row r="816" spans="2:2" x14ac:dyDescent="0.25">
      <c r="B816" s="690"/>
    </row>
    <row r="817" spans="2:2" x14ac:dyDescent="0.25">
      <c r="B817" s="690"/>
    </row>
    <row r="818" spans="2:2" x14ac:dyDescent="0.25">
      <c r="B818" s="690"/>
    </row>
    <row r="819" spans="2:2" x14ac:dyDescent="0.25">
      <c r="B819" s="690"/>
    </row>
    <row r="820" spans="2:2" x14ac:dyDescent="0.25">
      <c r="B820" s="690"/>
    </row>
    <row r="821" spans="2:2" x14ac:dyDescent="0.25">
      <c r="B821" s="690"/>
    </row>
    <row r="822" spans="2:2" x14ac:dyDescent="0.25">
      <c r="B822" s="690"/>
    </row>
    <row r="823" spans="2:2" x14ac:dyDescent="0.25">
      <c r="B823" s="690"/>
    </row>
    <row r="824" spans="2:2" x14ac:dyDescent="0.25">
      <c r="B824" s="690"/>
    </row>
    <row r="825" spans="2:2" x14ac:dyDescent="0.25">
      <c r="B825" s="690"/>
    </row>
    <row r="826" spans="2:2" x14ac:dyDescent="0.25">
      <c r="B826" s="690"/>
    </row>
    <row r="827" spans="2:2" x14ac:dyDescent="0.25">
      <c r="B827" s="690"/>
    </row>
    <row r="828" spans="2:2" x14ac:dyDescent="0.25">
      <c r="B828" s="690"/>
    </row>
    <row r="829" spans="2:2" x14ac:dyDescent="0.25">
      <c r="B829" s="690"/>
    </row>
    <row r="830" spans="2:2" x14ac:dyDescent="0.25">
      <c r="B830" s="690"/>
    </row>
    <row r="831" spans="2:2" x14ac:dyDescent="0.25">
      <c r="B831" s="690"/>
    </row>
    <row r="832" spans="2:2" x14ac:dyDescent="0.25">
      <c r="B832" s="690"/>
    </row>
    <row r="833" spans="2:2" x14ac:dyDescent="0.25">
      <c r="B833" s="690"/>
    </row>
    <row r="834" spans="2:2" x14ac:dyDescent="0.25">
      <c r="B834" s="690"/>
    </row>
    <row r="835" spans="2:2" x14ac:dyDescent="0.25">
      <c r="B835" s="690"/>
    </row>
    <row r="836" spans="2:2" x14ac:dyDescent="0.25">
      <c r="B836" s="690"/>
    </row>
    <row r="837" spans="2:2" x14ac:dyDescent="0.25">
      <c r="B837" s="690"/>
    </row>
    <row r="838" spans="2:2" x14ac:dyDescent="0.25">
      <c r="B838" s="690"/>
    </row>
    <row r="839" spans="2:2" x14ac:dyDescent="0.25">
      <c r="B839" s="690"/>
    </row>
    <row r="840" spans="2:2" x14ac:dyDescent="0.25">
      <c r="B840" s="690"/>
    </row>
    <row r="841" spans="2:2" x14ac:dyDescent="0.25">
      <c r="B841" s="690"/>
    </row>
    <row r="842" spans="2:2" x14ac:dyDescent="0.25">
      <c r="B842" s="690"/>
    </row>
    <row r="843" spans="2:2" x14ac:dyDescent="0.25">
      <c r="B843" s="690"/>
    </row>
    <row r="844" spans="2:2" x14ac:dyDescent="0.25">
      <c r="B844" s="690"/>
    </row>
    <row r="845" spans="2:2" x14ac:dyDescent="0.25">
      <c r="B845" s="690"/>
    </row>
    <row r="846" spans="2:2" x14ac:dyDescent="0.25">
      <c r="B846" s="690"/>
    </row>
    <row r="847" spans="2:2" x14ac:dyDescent="0.25">
      <c r="B847" s="690"/>
    </row>
    <row r="848" spans="2:2" x14ac:dyDescent="0.25">
      <c r="B848" s="690"/>
    </row>
    <row r="849" spans="2:2" x14ac:dyDescent="0.25">
      <c r="B849" s="690"/>
    </row>
    <row r="850" spans="2:2" x14ac:dyDescent="0.25">
      <c r="B850" s="690"/>
    </row>
    <row r="851" spans="2:2" x14ac:dyDescent="0.25">
      <c r="B851" s="690"/>
    </row>
    <row r="852" spans="2:2" x14ac:dyDescent="0.25">
      <c r="B852" s="690"/>
    </row>
    <row r="853" spans="2:2" x14ac:dyDescent="0.25">
      <c r="B853" s="690"/>
    </row>
    <row r="854" spans="2:2" x14ac:dyDescent="0.25">
      <c r="B854" s="690"/>
    </row>
    <row r="855" spans="2:2" x14ac:dyDescent="0.25">
      <c r="B855" s="690"/>
    </row>
    <row r="856" spans="2:2" x14ac:dyDescent="0.25">
      <c r="B856" s="690"/>
    </row>
    <row r="857" spans="2:2" x14ac:dyDescent="0.25">
      <c r="B857" s="690"/>
    </row>
    <row r="858" spans="2:2" x14ac:dyDescent="0.25">
      <c r="B858" s="690"/>
    </row>
    <row r="859" spans="2:2" x14ac:dyDescent="0.25">
      <c r="B859" s="690"/>
    </row>
    <row r="860" spans="2:2" x14ac:dyDescent="0.25">
      <c r="B860" s="690"/>
    </row>
    <row r="861" spans="2:2" x14ac:dyDescent="0.25">
      <c r="B861" s="690"/>
    </row>
    <row r="862" spans="2:2" x14ac:dyDescent="0.25">
      <c r="B862" s="690"/>
    </row>
    <row r="863" spans="2:2" x14ac:dyDescent="0.25">
      <c r="B863" s="690"/>
    </row>
    <row r="864" spans="2:2" x14ac:dyDescent="0.25">
      <c r="B864" s="690"/>
    </row>
    <row r="865" spans="2:2" x14ac:dyDescent="0.25">
      <c r="B865" s="690"/>
    </row>
    <row r="866" spans="2:2" x14ac:dyDescent="0.25">
      <c r="B866" s="690"/>
    </row>
    <row r="867" spans="2:2" x14ac:dyDescent="0.25">
      <c r="B867" s="690"/>
    </row>
    <row r="868" spans="2:2" x14ac:dyDescent="0.25">
      <c r="B868" s="690"/>
    </row>
    <row r="869" spans="2:2" x14ac:dyDescent="0.25">
      <c r="B869" s="690"/>
    </row>
    <row r="870" spans="2:2" x14ac:dyDescent="0.25">
      <c r="B870" s="690"/>
    </row>
    <row r="871" spans="2:2" x14ac:dyDescent="0.25">
      <c r="B871" s="690"/>
    </row>
    <row r="872" spans="2:2" x14ac:dyDescent="0.25">
      <c r="B872" s="690"/>
    </row>
    <row r="873" spans="2:2" x14ac:dyDescent="0.25">
      <c r="B873" s="690"/>
    </row>
    <row r="874" spans="2:2" x14ac:dyDescent="0.25">
      <c r="B874" s="690"/>
    </row>
    <row r="875" spans="2:2" x14ac:dyDescent="0.25">
      <c r="B875" s="690"/>
    </row>
    <row r="876" spans="2:2" x14ac:dyDescent="0.25">
      <c r="B876" s="690"/>
    </row>
    <row r="877" spans="2:2" x14ac:dyDescent="0.25">
      <c r="B877" s="690"/>
    </row>
    <row r="878" spans="2:2" x14ac:dyDescent="0.25">
      <c r="B878" s="690"/>
    </row>
    <row r="879" spans="2:2" x14ac:dyDescent="0.25">
      <c r="B879" s="690"/>
    </row>
    <row r="880" spans="2:2" x14ac:dyDescent="0.25">
      <c r="B880" s="690"/>
    </row>
    <row r="881" spans="2:2" x14ac:dyDescent="0.25">
      <c r="B881" s="690"/>
    </row>
    <row r="882" spans="2:2" x14ac:dyDescent="0.25">
      <c r="B882" s="690"/>
    </row>
    <row r="883" spans="2:2" x14ac:dyDescent="0.25">
      <c r="B883" s="690"/>
    </row>
    <row r="884" spans="2:2" x14ac:dyDescent="0.25">
      <c r="B884" s="690"/>
    </row>
    <row r="885" spans="2:2" x14ac:dyDescent="0.25">
      <c r="B885" s="690"/>
    </row>
    <row r="886" spans="2:2" x14ac:dyDescent="0.25">
      <c r="B886" s="690"/>
    </row>
    <row r="887" spans="2:2" x14ac:dyDescent="0.25">
      <c r="B887" s="690"/>
    </row>
    <row r="888" spans="2:2" x14ac:dyDescent="0.25">
      <c r="B888" s="690"/>
    </row>
    <row r="889" spans="2:2" x14ac:dyDescent="0.25">
      <c r="B889" s="690"/>
    </row>
    <row r="890" spans="2:2" x14ac:dyDescent="0.25">
      <c r="B890" s="690"/>
    </row>
    <row r="891" spans="2:2" x14ac:dyDescent="0.25">
      <c r="B891" s="690"/>
    </row>
    <row r="892" spans="2:2" x14ac:dyDescent="0.25">
      <c r="B892" s="690"/>
    </row>
    <row r="893" spans="2:2" x14ac:dyDescent="0.25">
      <c r="B893" s="690"/>
    </row>
    <row r="894" spans="2:2" x14ac:dyDescent="0.25">
      <c r="B894" s="690"/>
    </row>
    <row r="895" spans="2:2" x14ac:dyDescent="0.25">
      <c r="B895" s="690"/>
    </row>
    <row r="896" spans="2:2" x14ac:dyDescent="0.25">
      <c r="B896" s="690"/>
    </row>
    <row r="897" spans="2:2" x14ac:dyDescent="0.25">
      <c r="B897" s="690"/>
    </row>
    <row r="898" spans="2:2" x14ac:dyDescent="0.25">
      <c r="B898" s="690"/>
    </row>
    <row r="899" spans="2:2" x14ac:dyDescent="0.25">
      <c r="B899" s="690"/>
    </row>
    <row r="900" spans="2:2" x14ac:dyDescent="0.25">
      <c r="B900" s="690"/>
    </row>
    <row r="901" spans="2:2" x14ac:dyDescent="0.25">
      <c r="B901" s="690"/>
    </row>
    <row r="902" spans="2:2" x14ac:dyDescent="0.25">
      <c r="B902" s="690"/>
    </row>
    <row r="903" spans="2:2" x14ac:dyDescent="0.25">
      <c r="B903" s="690"/>
    </row>
    <row r="904" spans="2:2" x14ac:dyDescent="0.25">
      <c r="B904" s="690"/>
    </row>
    <row r="905" spans="2:2" x14ac:dyDescent="0.25">
      <c r="B905" s="690"/>
    </row>
    <row r="906" spans="2:2" x14ac:dyDescent="0.25">
      <c r="B906" s="690"/>
    </row>
    <row r="907" spans="2:2" x14ac:dyDescent="0.25">
      <c r="B907" s="690"/>
    </row>
    <row r="908" spans="2:2" x14ac:dyDescent="0.25">
      <c r="B908" s="690"/>
    </row>
    <row r="909" spans="2:2" x14ac:dyDescent="0.25">
      <c r="B909" s="690"/>
    </row>
    <row r="910" spans="2:2" x14ac:dyDescent="0.25">
      <c r="B910" s="690"/>
    </row>
    <row r="911" spans="2:2" x14ac:dyDescent="0.25">
      <c r="B911" s="690"/>
    </row>
    <row r="912" spans="2:2" x14ac:dyDescent="0.25">
      <c r="B912" s="690"/>
    </row>
    <row r="913" spans="2:2" x14ac:dyDescent="0.25">
      <c r="B913" s="690"/>
    </row>
    <row r="914" spans="2:2" x14ac:dyDescent="0.25">
      <c r="B914" s="690"/>
    </row>
    <row r="915" spans="2:2" x14ac:dyDescent="0.25">
      <c r="B915" s="690"/>
    </row>
    <row r="916" spans="2:2" x14ac:dyDescent="0.25">
      <c r="B916" s="690"/>
    </row>
    <row r="917" spans="2:2" x14ac:dyDescent="0.25">
      <c r="B917" s="690"/>
    </row>
    <row r="918" spans="2:2" x14ac:dyDescent="0.25">
      <c r="B918" s="690"/>
    </row>
    <row r="919" spans="2:2" x14ac:dyDescent="0.25">
      <c r="B919" s="690"/>
    </row>
    <row r="920" spans="2:2" x14ac:dyDescent="0.25">
      <c r="B920" s="690"/>
    </row>
    <row r="921" spans="2:2" x14ac:dyDescent="0.25">
      <c r="B921" s="690"/>
    </row>
    <row r="922" spans="2:2" x14ac:dyDescent="0.25">
      <c r="B922" s="690"/>
    </row>
    <row r="923" spans="2:2" x14ac:dyDescent="0.25">
      <c r="B923" s="690"/>
    </row>
    <row r="924" spans="2:2" x14ac:dyDescent="0.25">
      <c r="B924" s="690"/>
    </row>
    <row r="925" spans="2:2" x14ac:dyDescent="0.25">
      <c r="B925" s="690"/>
    </row>
    <row r="926" spans="2:2" x14ac:dyDescent="0.25">
      <c r="B926" s="690"/>
    </row>
    <row r="927" spans="2:2" x14ac:dyDescent="0.25">
      <c r="B927" s="690"/>
    </row>
    <row r="928" spans="2:2" x14ac:dyDescent="0.25">
      <c r="B928" s="690"/>
    </row>
    <row r="929" spans="2:2" x14ac:dyDescent="0.25">
      <c r="B929" s="690"/>
    </row>
    <row r="930" spans="2:2" x14ac:dyDescent="0.25">
      <c r="B930" s="690"/>
    </row>
    <row r="931" spans="2:2" x14ac:dyDescent="0.25">
      <c r="B931" s="690"/>
    </row>
    <row r="932" spans="2:2" x14ac:dyDescent="0.25">
      <c r="B932" s="690"/>
    </row>
    <row r="933" spans="2:2" x14ac:dyDescent="0.25">
      <c r="B933" s="690"/>
    </row>
    <row r="934" spans="2:2" x14ac:dyDescent="0.25">
      <c r="B934" s="690"/>
    </row>
    <row r="935" spans="2:2" x14ac:dyDescent="0.25">
      <c r="B935" s="690"/>
    </row>
    <row r="936" spans="2:2" x14ac:dyDescent="0.25">
      <c r="B936" s="690"/>
    </row>
    <row r="937" spans="2:2" x14ac:dyDescent="0.25">
      <c r="B937" s="690"/>
    </row>
    <row r="938" spans="2:2" x14ac:dyDescent="0.25">
      <c r="B938" s="690"/>
    </row>
    <row r="939" spans="2:2" x14ac:dyDescent="0.25">
      <c r="B939" s="690"/>
    </row>
    <row r="940" spans="2:2" x14ac:dyDescent="0.25">
      <c r="B940" s="690"/>
    </row>
    <row r="941" spans="2:2" x14ac:dyDescent="0.25">
      <c r="B941" s="690"/>
    </row>
    <row r="942" spans="2:2" x14ac:dyDescent="0.25">
      <c r="B942" s="690"/>
    </row>
    <row r="943" spans="2:2" x14ac:dyDescent="0.25">
      <c r="B943" s="690"/>
    </row>
    <row r="944" spans="2:2" x14ac:dyDescent="0.25">
      <c r="B944" s="690"/>
    </row>
    <row r="945" spans="2:2" x14ac:dyDescent="0.25">
      <c r="B945" s="690"/>
    </row>
    <row r="946" spans="2:2" x14ac:dyDescent="0.25">
      <c r="B946" s="690"/>
    </row>
    <row r="947" spans="2:2" x14ac:dyDescent="0.25">
      <c r="B947" s="690"/>
    </row>
    <row r="948" spans="2:2" x14ac:dyDescent="0.25">
      <c r="B948" s="690"/>
    </row>
    <row r="949" spans="2:2" x14ac:dyDescent="0.25">
      <c r="B949" s="690"/>
    </row>
    <row r="950" spans="2:2" x14ac:dyDescent="0.25">
      <c r="B950" s="690"/>
    </row>
    <row r="951" spans="2:2" x14ac:dyDescent="0.25">
      <c r="B951" s="690"/>
    </row>
    <row r="952" spans="2:2" x14ac:dyDescent="0.25">
      <c r="B952" s="690"/>
    </row>
    <row r="953" spans="2:2" x14ac:dyDescent="0.25">
      <c r="B953" s="690"/>
    </row>
    <row r="954" spans="2:2" x14ac:dyDescent="0.25">
      <c r="B954" s="690"/>
    </row>
    <row r="955" spans="2:2" x14ac:dyDescent="0.25">
      <c r="B955" s="690"/>
    </row>
    <row r="956" spans="2:2" x14ac:dyDescent="0.25">
      <c r="B956" s="690"/>
    </row>
    <row r="957" spans="2:2" x14ac:dyDescent="0.25">
      <c r="B957" s="690"/>
    </row>
    <row r="958" spans="2:2" x14ac:dyDescent="0.25">
      <c r="B958" s="690"/>
    </row>
    <row r="959" spans="2:2" x14ac:dyDescent="0.25">
      <c r="B959" s="690"/>
    </row>
    <row r="960" spans="2:2" x14ac:dyDescent="0.25">
      <c r="B960" s="690"/>
    </row>
    <row r="961" spans="2:2" x14ac:dyDescent="0.25">
      <c r="B961" s="690"/>
    </row>
    <row r="962" spans="2:2" x14ac:dyDescent="0.25">
      <c r="B962" s="690"/>
    </row>
    <row r="963" spans="2:2" x14ac:dyDescent="0.25">
      <c r="B963" s="690"/>
    </row>
    <row r="964" spans="2:2" x14ac:dyDescent="0.25">
      <c r="B964" s="690"/>
    </row>
    <row r="965" spans="2:2" x14ac:dyDescent="0.25">
      <c r="B965" s="690"/>
    </row>
    <row r="966" spans="2:2" x14ac:dyDescent="0.25">
      <c r="B966" s="690"/>
    </row>
    <row r="967" spans="2:2" x14ac:dyDescent="0.25">
      <c r="B967" s="690"/>
    </row>
    <row r="968" spans="2:2" x14ac:dyDescent="0.25">
      <c r="B968" s="690"/>
    </row>
    <row r="969" spans="2:2" x14ac:dyDescent="0.25">
      <c r="B969" s="690"/>
    </row>
    <row r="970" spans="2:2" x14ac:dyDescent="0.25">
      <c r="B970" s="690"/>
    </row>
    <row r="971" spans="2:2" x14ac:dyDescent="0.25">
      <c r="B971" s="690"/>
    </row>
    <row r="972" spans="2:2" x14ac:dyDescent="0.25">
      <c r="B972" s="690"/>
    </row>
    <row r="973" spans="2:2" x14ac:dyDescent="0.25">
      <c r="B973" s="690"/>
    </row>
    <row r="974" spans="2:2" x14ac:dyDescent="0.25">
      <c r="B974" s="690"/>
    </row>
    <row r="975" spans="2:2" x14ac:dyDescent="0.25">
      <c r="B975" s="690"/>
    </row>
    <row r="976" spans="2:2" x14ac:dyDescent="0.25">
      <c r="B976" s="690"/>
    </row>
    <row r="977" spans="2:2" x14ac:dyDescent="0.25">
      <c r="B977" s="690"/>
    </row>
    <row r="978" spans="2:2" x14ac:dyDescent="0.25">
      <c r="B978" s="690"/>
    </row>
    <row r="979" spans="2:2" x14ac:dyDescent="0.25">
      <c r="B979" s="690"/>
    </row>
    <row r="980" spans="2:2" x14ac:dyDescent="0.25">
      <c r="B980" s="690"/>
    </row>
    <row r="981" spans="2:2" x14ac:dyDescent="0.25">
      <c r="B981" s="690"/>
    </row>
    <row r="982" spans="2:2" x14ac:dyDescent="0.25">
      <c r="B982" s="690"/>
    </row>
    <row r="983" spans="2:2" x14ac:dyDescent="0.25">
      <c r="B983" s="690"/>
    </row>
    <row r="984" spans="2:2" x14ac:dyDescent="0.25">
      <c r="B984" s="690"/>
    </row>
    <row r="985" spans="2:2" x14ac:dyDescent="0.25">
      <c r="B985" s="690"/>
    </row>
    <row r="986" spans="2:2" x14ac:dyDescent="0.25">
      <c r="B986" s="690"/>
    </row>
    <row r="987" spans="2:2" x14ac:dyDescent="0.25">
      <c r="B987" s="690"/>
    </row>
    <row r="988" spans="2:2" x14ac:dyDescent="0.25">
      <c r="B988" s="690"/>
    </row>
    <row r="989" spans="2:2" x14ac:dyDescent="0.25">
      <c r="B989" s="690"/>
    </row>
    <row r="990" spans="2:2" x14ac:dyDescent="0.25">
      <c r="B990" s="690"/>
    </row>
    <row r="991" spans="2:2" x14ac:dyDescent="0.25">
      <c r="B991" s="690"/>
    </row>
    <row r="992" spans="2:2" x14ac:dyDescent="0.25">
      <c r="B992" s="690"/>
    </row>
    <row r="993" spans="2:2" x14ac:dyDescent="0.25">
      <c r="B993" s="690"/>
    </row>
    <row r="994" spans="2:2" x14ac:dyDescent="0.25">
      <c r="B994" s="690"/>
    </row>
    <row r="995" spans="2:2" x14ac:dyDescent="0.25">
      <c r="B995" s="690"/>
    </row>
    <row r="996" spans="2:2" x14ac:dyDescent="0.25">
      <c r="B996" s="690"/>
    </row>
    <row r="997" spans="2:2" x14ac:dyDescent="0.25">
      <c r="B997" s="690"/>
    </row>
    <row r="998" spans="2:2" x14ac:dyDescent="0.25">
      <c r="B998" s="690"/>
    </row>
    <row r="999" spans="2:2" x14ac:dyDescent="0.25">
      <c r="B999" s="690"/>
    </row>
    <row r="1000" spans="2:2" x14ac:dyDescent="0.25">
      <c r="B1000" s="690"/>
    </row>
  </sheetData>
  <sheetProtection sheet="1" objects="1" scenarios="1" formatCells="0" formatColumns="0" formatRows="0"/>
  <mergeCells count="35">
    <mergeCell ref="A5:S5"/>
    <mergeCell ref="A4:S4"/>
    <mergeCell ref="A6:K6"/>
    <mergeCell ref="A9:A11"/>
    <mergeCell ref="B9:C9"/>
    <mergeCell ref="D9:E9"/>
    <mergeCell ref="H9:H11"/>
    <mergeCell ref="J9:K9"/>
    <mergeCell ref="J10:J11"/>
    <mergeCell ref="K10:K11"/>
    <mergeCell ref="B7:L7"/>
    <mergeCell ref="B8:L8"/>
    <mergeCell ref="B10:B11"/>
    <mergeCell ref="C10:C11"/>
    <mergeCell ref="D10:D11"/>
    <mergeCell ref="E10:E11"/>
    <mergeCell ref="F10:F11"/>
    <mergeCell ref="P10:P11"/>
    <mergeCell ref="Q10:Q11"/>
    <mergeCell ref="V9:W10"/>
    <mergeCell ref="X9:X11"/>
    <mergeCell ref="AC9:AC11"/>
    <mergeCell ref="Y9:Y11"/>
    <mergeCell ref="Z9:Z11"/>
    <mergeCell ref="AA9:AA11"/>
    <mergeCell ref="G10:G11"/>
    <mergeCell ref="O9:O11"/>
    <mergeCell ref="P9:Q9"/>
    <mergeCell ref="R9:S10"/>
    <mergeCell ref="T9:U10"/>
    <mergeCell ref="I9:I11"/>
    <mergeCell ref="L10:L11"/>
    <mergeCell ref="M10:M11"/>
    <mergeCell ref="N10:N11"/>
    <mergeCell ref="AB9:AB11"/>
  </mergeCells>
  <dataValidations count="1">
    <dataValidation type="custom" allowBlank="1" showInputMessage="1" showErrorMessage="1" errorTitle="Eroare" error="Trebuie să fiți autorul lucrării citate" sqref="B13:B1000">
      <formula1>ISNUMBER(SEARCH(nume_candidat,B13))</formula1>
    </dataValidation>
  </dataValidations>
  <pageMargins left="0.59055118110236227" right="0.59055118110236227" top="0.74803149606299213" bottom="0.82677165354330717" header="0.31496062992125984" footer="0.31496062992125984"/>
  <pageSetup paperSize="9" scale="40" fitToHeight="100" orientation="landscape" r:id="rId1"/>
  <headerFooter alignWithMargins="0">
    <oddFooter xml:space="preserve">&amp;LConfirm existenţa lucrărilor
Director de departament 
&amp;RCandidat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
  <sheetViews>
    <sheetView workbookViewId="0">
      <selection activeCell="Q2" sqref="Q2:Q3"/>
    </sheetView>
  </sheetViews>
  <sheetFormatPr defaultRowHeight="15" x14ac:dyDescent="0.25"/>
  <cols>
    <col min="1" max="1" width="12.5703125" bestFit="1" customWidth="1"/>
    <col min="3" max="3" width="22.5703125" bestFit="1" customWidth="1"/>
  </cols>
  <sheetData>
    <row r="1" spans="1:17" x14ac:dyDescent="0.25">
      <c r="A1" s="201" t="s">
        <v>618</v>
      </c>
      <c r="C1" s="201" t="s">
        <v>619</v>
      </c>
      <c r="E1" s="201" t="s">
        <v>625</v>
      </c>
      <c r="H1" s="201" t="s">
        <v>631</v>
      </c>
      <c r="K1" s="201" t="s">
        <v>632</v>
      </c>
      <c r="M1" s="201" t="s">
        <v>636</v>
      </c>
      <c r="O1" s="201" t="s">
        <v>640</v>
      </c>
      <c r="Q1" s="201" t="s">
        <v>641</v>
      </c>
    </row>
    <row r="2" spans="1:17" x14ac:dyDescent="0.25">
      <c r="A2" t="s">
        <v>607</v>
      </c>
      <c r="C2" t="s">
        <v>620</v>
      </c>
      <c r="E2" t="s">
        <v>626</v>
      </c>
      <c r="H2" t="s">
        <v>626</v>
      </c>
      <c r="K2" t="s">
        <v>633</v>
      </c>
      <c r="M2" t="s">
        <v>633</v>
      </c>
      <c r="O2" t="s">
        <v>633</v>
      </c>
      <c r="Q2" t="s">
        <v>642</v>
      </c>
    </row>
    <row r="3" spans="1:17" x14ac:dyDescent="0.25">
      <c r="A3" t="s">
        <v>608</v>
      </c>
      <c r="C3" t="s">
        <v>622</v>
      </c>
      <c r="E3" t="s">
        <v>627</v>
      </c>
      <c r="H3" t="s">
        <v>627</v>
      </c>
      <c r="K3" t="s">
        <v>634</v>
      </c>
      <c r="M3" t="s">
        <v>634</v>
      </c>
      <c r="O3" t="s">
        <v>634</v>
      </c>
      <c r="Q3" t="s">
        <v>643</v>
      </c>
    </row>
    <row r="4" spans="1:17" x14ac:dyDescent="0.25">
      <c r="A4" t="s">
        <v>609</v>
      </c>
      <c r="C4" t="s">
        <v>621</v>
      </c>
      <c r="E4" t="s">
        <v>628</v>
      </c>
      <c r="M4" t="s">
        <v>637</v>
      </c>
    </row>
    <row r="5" spans="1:17" x14ac:dyDescent="0.25">
      <c r="A5" t="s">
        <v>610</v>
      </c>
      <c r="C5" t="s">
        <v>623</v>
      </c>
    </row>
    <row r="6" spans="1:17" x14ac:dyDescent="0.25">
      <c r="A6" t="s">
        <v>611</v>
      </c>
    </row>
  </sheetData>
  <sheetProtection sheet="1" objects="1" scenarios="1"/>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9"/>
  <sheetViews>
    <sheetView topLeftCell="C1" zoomScaleNormal="100" workbookViewId="0">
      <selection activeCell="N10" sqref="N10"/>
    </sheetView>
  </sheetViews>
  <sheetFormatPr defaultRowHeight="15.75" x14ac:dyDescent="0.25"/>
  <cols>
    <col min="1" max="1" width="5.7109375" style="322" customWidth="1"/>
    <col min="2" max="2" width="31.28515625" style="322" customWidth="1"/>
    <col min="3" max="3" width="32" style="322" customWidth="1"/>
    <col min="4" max="4" width="9.85546875" style="322" customWidth="1"/>
    <col min="5" max="5" width="12.85546875" style="322" bestFit="1" customWidth="1"/>
    <col min="6" max="6" width="22.85546875" style="322" customWidth="1"/>
    <col min="7" max="8" width="21" style="322" customWidth="1"/>
    <col min="9" max="9" width="13.7109375" style="294" customWidth="1"/>
    <col min="10" max="10" width="13.7109375" style="294" hidden="1" customWidth="1"/>
    <col min="11" max="11" width="10.7109375" style="332" hidden="1" customWidth="1"/>
    <col min="12" max="12" width="9.140625" style="322" hidden="1" customWidth="1"/>
    <col min="13" max="16384" width="9.140625" style="322"/>
  </cols>
  <sheetData>
    <row r="1" spans="1:12" s="318" customFormat="1" x14ac:dyDescent="0.2">
      <c r="A1" s="317" t="s">
        <v>650</v>
      </c>
      <c r="E1" s="319"/>
      <c r="F1" s="319"/>
      <c r="H1" s="320"/>
      <c r="I1" s="321"/>
      <c r="K1" s="320"/>
    </row>
    <row r="2" spans="1:12" s="318" customFormat="1" x14ac:dyDescent="0.2">
      <c r="A2" s="936" t="s">
        <v>594</v>
      </c>
      <c r="B2" s="936"/>
      <c r="C2" s="936"/>
      <c r="E2" s="319"/>
      <c r="F2" s="319"/>
      <c r="H2" s="320"/>
      <c r="I2" s="321"/>
      <c r="K2" s="320"/>
    </row>
    <row r="3" spans="1:12" s="294" customFormat="1" x14ac:dyDescent="0.25">
      <c r="A3" s="378"/>
      <c r="B3" s="378"/>
      <c r="C3" s="378"/>
      <c r="D3" s="384"/>
      <c r="E3" s="402"/>
      <c r="F3" s="402"/>
      <c r="G3" s="402"/>
      <c r="H3" s="402"/>
      <c r="I3" s="402"/>
      <c r="J3" s="402"/>
      <c r="K3" s="468"/>
    </row>
    <row r="4" spans="1:12" s="294" customFormat="1" x14ac:dyDescent="0.25">
      <c r="A4" s="882" t="s">
        <v>604</v>
      </c>
      <c r="B4" s="882"/>
      <c r="C4" s="882"/>
      <c r="D4" s="882"/>
      <c r="E4" s="882"/>
      <c r="F4" s="882"/>
      <c r="G4" s="882"/>
      <c r="H4" s="882"/>
      <c r="I4" s="882"/>
      <c r="J4" s="882"/>
      <c r="K4" s="293"/>
    </row>
    <row r="5" spans="1:12" s="294" customFormat="1" x14ac:dyDescent="0.25">
      <c r="K5" s="295"/>
    </row>
    <row r="6" spans="1:12" s="318" customFormat="1" ht="13.5" customHeight="1" x14ac:dyDescent="0.25">
      <c r="A6" s="322"/>
      <c r="B6" s="322"/>
      <c r="C6" s="322"/>
      <c r="D6" s="375"/>
      <c r="E6" s="322"/>
      <c r="F6" s="322"/>
      <c r="G6" s="322"/>
      <c r="H6" s="322"/>
      <c r="I6" s="826" t="str">
        <f>J6</f>
        <v xml:space="preserve"> </v>
      </c>
      <c r="J6" s="296" t="str">
        <f>CONCATENATE(functie," ",nume_candidat)</f>
        <v xml:space="preserve"> </v>
      </c>
      <c r="K6" s="295"/>
    </row>
    <row r="7" spans="1:12" ht="33.75" customHeight="1" x14ac:dyDescent="0.25">
      <c r="A7" s="883" t="s">
        <v>470</v>
      </c>
      <c r="B7" s="889" t="s">
        <v>605</v>
      </c>
      <c r="C7" s="889" t="s">
        <v>606</v>
      </c>
      <c r="D7" s="889" t="s">
        <v>3</v>
      </c>
      <c r="E7" s="889" t="s">
        <v>612</v>
      </c>
      <c r="F7" s="984" t="s">
        <v>821</v>
      </c>
      <c r="G7" s="985"/>
      <c r="H7" s="986"/>
      <c r="I7" s="298" t="s">
        <v>791</v>
      </c>
      <c r="J7" s="298"/>
      <c r="K7" s="890" t="s">
        <v>708</v>
      </c>
    </row>
    <row r="8" spans="1:12" ht="46.5" customHeight="1" x14ac:dyDescent="0.25">
      <c r="A8" s="883"/>
      <c r="B8" s="889"/>
      <c r="C8" s="889"/>
      <c r="D8" s="889"/>
      <c r="E8" s="889"/>
      <c r="F8" s="38" t="s">
        <v>615</v>
      </c>
      <c r="G8" s="38" t="s">
        <v>614</v>
      </c>
      <c r="H8" s="38" t="s">
        <v>616</v>
      </c>
      <c r="I8" s="298" t="str">
        <f>CONCATENATE("ultimii ",durata_evaluare," ani")</f>
        <v>ultimii 5 ani</v>
      </c>
      <c r="J8" s="299" t="s">
        <v>6</v>
      </c>
      <c r="K8" s="890"/>
      <c r="L8" s="322" t="s">
        <v>613</v>
      </c>
    </row>
    <row r="9" spans="1:12" x14ac:dyDescent="0.25">
      <c r="A9" s="470"/>
      <c r="B9" s="324"/>
      <c r="C9" s="324"/>
      <c r="D9" s="115"/>
      <c r="E9" s="335"/>
      <c r="F9" s="335"/>
      <c r="G9" s="335"/>
      <c r="H9" s="335"/>
      <c r="I9" s="562">
        <f>SUMIF(I10:I259,"&gt;0")</f>
        <v>0</v>
      </c>
      <c r="J9" s="562">
        <f>SUMIF(J10:J259,"&gt;0")</f>
        <v>0</v>
      </c>
      <c r="K9" s="53"/>
      <c r="L9" s="241"/>
    </row>
    <row r="10" spans="1:12" x14ac:dyDescent="0.25">
      <c r="A10" s="33" t="s">
        <v>59</v>
      </c>
      <c r="B10" s="39"/>
      <c r="C10" s="39"/>
      <c r="D10" s="39"/>
      <c r="E10" s="39"/>
      <c r="F10" s="39"/>
      <c r="G10" s="39"/>
      <c r="H10" s="39"/>
      <c r="I10" s="67" t="str">
        <f t="shared" ref="I10:I73" si="0">IF(OR($B10="",$C10="",$D10="",$D10&lt;an_initial,$D10&gt;an_final,$K10=FALSE),"",
(40*(E10="Internațional")+30*(E10="Național")+20*(E10="Regional")+15*(E10="Zonal")+10*(E10="Local"))/
((F10="X")*1 + (G10="X")*2 + (H10="X")*L10)
)</f>
        <v/>
      </c>
      <c r="J10" s="67" t="str">
        <f t="shared" ref="J10:J73" si="1">IF(OR($B10="",$C10="",$D10="",$D10&gt;an_final,$K10=FALSE),"",
(40*(E10="Internațional")+30*(E10="Național")+20*(E10="Regional")+15*(E10="Zonal")+10*(E10="Local"))/
((F10="X")*1 + (G10="X")*2 + (H10="X")*L10)
)</f>
        <v/>
      </c>
      <c r="K10" s="367" t="b">
        <f t="shared" ref="K10:K73" si="2">IF(nume_candidat="",FALSE,ISNUMBER(SEARCH(nume_candidat,$B10)))</f>
        <v>0</v>
      </c>
      <c r="L10" s="241">
        <f t="shared" ref="L10:L41" si="3">LEN(B10)-LEN(SUBSTITUTE(B10,",",""))+1</f>
        <v>1</v>
      </c>
    </row>
    <row r="11" spans="1:12" s="361" customFormat="1" x14ac:dyDescent="0.25">
      <c r="A11" s="33" t="s">
        <v>38</v>
      </c>
      <c r="B11" s="39"/>
      <c r="C11" s="39"/>
      <c r="D11" s="39"/>
      <c r="E11" s="39"/>
      <c r="F11" s="39"/>
      <c r="G11" s="39"/>
      <c r="H11" s="39"/>
      <c r="I11" s="67" t="str">
        <f t="shared" si="0"/>
        <v/>
      </c>
      <c r="J11" s="67" t="str">
        <f t="shared" si="1"/>
        <v/>
      </c>
      <c r="K11" s="367" t="b">
        <f t="shared" si="2"/>
        <v>0</v>
      </c>
      <c r="L11" s="241">
        <f t="shared" si="3"/>
        <v>1</v>
      </c>
    </row>
    <row r="12" spans="1:12" x14ac:dyDescent="0.25">
      <c r="A12" s="33" t="s">
        <v>39</v>
      </c>
      <c r="B12" s="39"/>
      <c r="C12" s="39"/>
      <c r="D12" s="39"/>
      <c r="E12" s="39"/>
      <c r="F12" s="39"/>
      <c r="G12" s="39"/>
      <c r="H12" s="39"/>
      <c r="I12" s="67" t="str">
        <f t="shared" si="0"/>
        <v/>
      </c>
      <c r="J12" s="67" t="str">
        <f t="shared" si="1"/>
        <v/>
      </c>
      <c r="K12" s="367" t="b">
        <f t="shared" si="2"/>
        <v>0</v>
      </c>
      <c r="L12" s="241">
        <f t="shared" si="3"/>
        <v>1</v>
      </c>
    </row>
    <row r="13" spans="1:12" x14ac:dyDescent="0.25">
      <c r="A13" s="33" t="s">
        <v>40</v>
      </c>
      <c r="B13" s="43"/>
      <c r="C13" s="43"/>
      <c r="D13" s="43"/>
      <c r="E13" s="43"/>
      <c r="F13" s="43"/>
      <c r="G13" s="43"/>
      <c r="H13" s="43"/>
      <c r="I13" s="67" t="str">
        <f t="shared" si="0"/>
        <v/>
      </c>
      <c r="J13" s="67" t="str">
        <f t="shared" si="1"/>
        <v/>
      </c>
      <c r="K13" s="367" t="b">
        <f t="shared" si="2"/>
        <v>0</v>
      </c>
      <c r="L13" s="241">
        <f t="shared" si="3"/>
        <v>1</v>
      </c>
    </row>
    <row r="14" spans="1:12" x14ac:dyDescent="0.25">
      <c r="A14" s="33" t="s">
        <v>86</v>
      </c>
      <c r="B14" s="39"/>
      <c r="C14" s="43"/>
      <c r="D14" s="323"/>
      <c r="E14" s="33"/>
      <c r="F14" s="335"/>
      <c r="G14" s="335"/>
      <c r="H14" s="335"/>
      <c r="I14" s="67" t="str">
        <f t="shared" si="0"/>
        <v/>
      </c>
      <c r="J14" s="67" t="str">
        <f t="shared" si="1"/>
        <v/>
      </c>
      <c r="K14" s="367" t="b">
        <f t="shared" si="2"/>
        <v>0</v>
      </c>
      <c r="L14" s="241">
        <f t="shared" si="3"/>
        <v>1</v>
      </c>
    </row>
    <row r="15" spans="1:12" x14ac:dyDescent="0.25">
      <c r="A15" s="33" t="s">
        <v>87</v>
      </c>
      <c r="B15" s="39"/>
      <c r="C15" s="43"/>
      <c r="D15" s="323"/>
      <c r="E15" s="33"/>
      <c r="F15" s="335"/>
      <c r="G15" s="335"/>
      <c r="H15" s="335"/>
      <c r="I15" s="67" t="str">
        <f t="shared" si="0"/>
        <v/>
      </c>
      <c r="J15" s="67" t="str">
        <f t="shared" si="1"/>
        <v/>
      </c>
      <c r="K15" s="367" t="b">
        <f t="shared" si="2"/>
        <v>0</v>
      </c>
      <c r="L15" s="241">
        <f t="shared" si="3"/>
        <v>1</v>
      </c>
    </row>
    <row r="16" spans="1:12" x14ac:dyDescent="0.25">
      <c r="A16" s="33" t="s">
        <v>88</v>
      </c>
      <c r="B16" s="39"/>
      <c r="C16" s="39"/>
      <c r="D16" s="38"/>
      <c r="E16" s="33"/>
      <c r="F16" s="335"/>
      <c r="G16" s="335"/>
      <c r="H16" s="335"/>
      <c r="I16" s="67" t="str">
        <f t="shared" si="0"/>
        <v/>
      </c>
      <c r="J16" s="67" t="str">
        <f t="shared" si="1"/>
        <v/>
      </c>
      <c r="K16" s="367" t="b">
        <f t="shared" si="2"/>
        <v>0</v>
      </c>
      <c r="L16" s="241">
        <f t="shared" si="3"/>
        <v>1</v>
      </c>
    </row>
    <row r="17" spans="1:12" x14ac:dyDescent="0.25">
      <c r="A17" s="33" t="s">
        <v>89</v>
      </c>
      <c r="B17" s="39"/>
      <c r="C17" s="43"/>
      <c r="D17" s="323"/>
      <c r="E17" s="33"/>
      <c r="F17" s="335"/>
      <c r="G17" s="335"/>
      <c r="H17" s="335"/>
      <c r="I17" s="67" t="str">
        <f t="shared" si="0"/>
        <v/>
      </c>
      <c r="J17" s="67" t="str">
        <f t="shared" si="1"/>
        <v/>
      </c>
      <c r="K17" s="367" t="b">
        <f t="shared" si="2"/>
        <v>0</v>
      </c>
      <c r="L17" s="241">
        <f t="shared" si="3"/>
        <v>1</v>
      </c>
    </row>
    <row r="18" spans="1:12" x14ac:dyDescent="0.25">
      <c r="A18" s="33" t="s">
        <v>90</v>
      </c>
      <c r="B18" s="43"/>
      <c r="C18" s="43"/>
      <c r="D18" s="323"/>
      <c r="E18" s="33"/>
      <c r="F18" s="335"/>
      <c r="G18" s="335"/>
      <c r="H18" s="335"/>
      <c r="I18" s="67" t="str">
        <f t="shared" si="0"/>
        <v/>
      </c>
      <c r="J18" s="67" t="str">
        <f t="shared" si="1"/>
        <v/>
      </c>
      <c r="K18" s="367" t="b">
        <f t="shared" si="2"/>
        <v>0</v>
      </c>
      <c r="L18" s="241">
        <f t="shared" si="3"/>
        <v>1</v>
      </c>
    </row>
    <row r="19" spans="1:12" x14ac:dyDescent="0.25">
      <c r="A19" s="33" t="s">
        <v>91</v>
      </c>
      <c r="B19" s="43"/>
      <c r="C19" s="39"/>
      <c r="D19" s="323"/>
      <c r="E19" s="33"/>
      <c r="F19" s="335"/>
      <c r="G19" s="335"/>
      <c r="H19" s="335"/>
      <c r="I19" s="67" t="str">
        <f t="shared" si="0"/>
        <v/>
      </c>
      <c r="J19" s="67" t="str">
        <f t="shared" si="1"/>
        <v/>
      </c>
      <c r="K19" s="367" t="b">
        <f t="shared" si="2"/>
        <v>0</v>
      </c>
      <c r="L19" s="241">
        <f t="shared" si="3"/>
        <v>1</v>
      </c>
    </row>
    <row r="20" spans="1:12" x14ac:dyDescent="0.25">
      <c r="A20" s="33" t="s">
        <v>92</v>
      </c>
      <c r="B20" s="43"/>
      <c r="C20" s="39"/>
      <c r="D20" s="323"/>
      <c r="E20" s="33"/>
      <c r="F20" s="335"/>
      <c r="G20" s="335"/>
      <c r="H20" s="335"/>
      <c r="I20" s="67" t="str">
        <f t="shared" si="0"/>
        <v/>
      </c>
      <c r="J20" s="67" t="str">
        <f t="shared" si="1"/>
        <v/>
      </c>
      <c r="K20" s="367" t="b">
        <f t="shared" si="2"/>
        <v>0</v>
      </c>
      <c r="L20" s="241">
        <f t="shared" si="3"/>
        <v>1</v>
      </c>
    </row>
    <row r="21" spans="1:12" x14ac:dyDescent="0.25">
      <c r="A21" s="33" t="s">
        <v>93</v>
      </c>
      <c r="B21" s="39"/>
      <c r="C21" s="39"/>
      <c r="D21" s="38"/>
      <c r="E21" s="33"/>
      <c r="F21" s="335"/>
      <c r="G21" s="335"/>
      <c r="H21" s="335"/>
      <c r="I21" s="67" t="str">
        <f t="shared" si="0"/>
        <v/>
      </c>
      <c r="J21" s="67" t="str">
        <f t="shared" si="1"/>
        <v/>
      </c>
      <c r="K21" s="367" t="b">
        <f t="shared" si="2"/>
        <v>0</v>
      </c>
      <c r="L21" s="241">
        <f t="shared" si="3"/>
        <v>1</v>
      </c>
    </row>
    <row r="22" spans="1:12" x14ac:dyDescent="0.25">
      <c r="A22" s="33" t="s">
        <v>94</v>
      </c>
      <c r="B22" s="39"/>
      <c r="C22" s="39"/>
      <c r="D22" s="38"/>
      <c r="E22" s="33"/>
      <c r="F22" s="335"/>
      <c r="G22" s="335"/>
      <c r="H22" s="335"/>
      <c r="I22" s="67" t="str">
        <f t="shared" si="0"/>
        <v/>
      </c>
      <c r="J22" s="67" t="str">
        <f t="shared" si="1"/>
        <v/>
      </c>
      <c r="K22" s="367" t="b">
        <f t="shared" si="2"/>
        <v>0</v>
      </c>
      <c r="L22" s="241">
        <f t="shared" si="3"/>
        <v>1</v>
      </c>
    </row>
    <row r="23" spans="1:12" x14ac:dyDescent="0.25">
      <c r="A23" s="33" t="s">
        <v>95</v>
      </c>
      <c r="B23" s="39"/>
      <c r="C23" s="39"/>
      <c r="D23" s="38"/>
      <c r="E23" s="33"/>
      <c r="F23" s="335"/>
      <c r="G23" s="335"/>
      <c r="H23" s="335"/>
      <c r="I23" s="67" t="str">
        <f t="shared" si="0"/>
        <v/>
      </c>
      <c r="J23" s="67" t="str">
        <f t="shared" si="1"/>
        <v/>
      </c>
      <c r="K23" s="367" t="b">
        <f t="shared" si="2"/>
        <v>0</v>
      </c>
      <c r="L23" s="241">
        <f t="shared" si="3"/>
        <v>1</v>
      </c>
    </row>
    <row r="24" spans="1:12" x14ac:dyDescent="0.25">
      <c r="A24" s="33" t="s">
        <v>96</v>
      </c>
      <c r="B24" s="39"/>
      <c r="C24" s="39"/>
      <c r="D24" s="38"/>
      <c r="E24" s="33"/>
      <c r="F24" s="335"/>
      <c r="G24" s="335"/>
      <c r="H24" s="335"/>
      <c r="I24" s="67" t="str">
        <f t="shared" si="0"/>
        <v/>
      </c>
      <c r="J24" s="67" t="str">
        <f t="shared" si="1"/>
        <v/>
      </c>
      <c r="K24" s="367" t="b">
        <f t="shared" si="2"/>
        <v>0</v>
      </c>
      <c r="L24" s="241">
        <f t="shared" si="3"/>
        <v>1</v>
      </c>
    </row>
    <row r="25" spans="1:12" x14ac:dyDescent="0.25">
      <c r="A25" s="33" t="s">
        <v>97</v>
      </c>
      <c r="B25" s="39"/>
      <c r="C25" s="39"/>
      <c r="D25" s="38"/>
      <c r="E25" s="33"/>
      <c r="F25" s="335"/>
      <c r="G25" s="335"/>
      <c r="H25" s="335"/>
      <c r="I25" s="67" t="str">
        <f t="shared" si="0"/>
        <v/>
      </c>
      <c r="J25" s="67" t="str">
        <f t="shared" si="1"/>
        <v/>
      </c>
      <c r="K25" s="367" t="b">
        <f t="shared" si="2"/>
        <v>0</v>
      </c>
      <c r="L25" s="241">
        <f t="shared" si="3"/>
        <v>1</v>
      </c>
    </row>
    <row r="26" spans="1:12" x14ac:dyDescent="0.25">
      <c r="A26" s="33" t="s">
        <v>98</v>
      </c>
      <c r="B26" s="39"/>
      <c r="C26" s="39"/>
      <c r="D26" s="38"/>
      <c r="E26" s="33"/>
      <c r="F26" s="335"/>
      <c r="G26" s="335"/>
      <c r="H26" s="335"/>
      <c r="I26" s="67" t="str">
        <f t="shared" si="0"/>
        <v/>
      </c>
      <c r="J26" s="67" t="str">
        <f t="shared" si="1"/>
        <v/>
      </c>
      <c r="K26" s="367" t="b">
        <f t="shared" si="2"/>
        <v>0</v>
      </c>
      <c r="L26" s="241">
        <f t="shared" si="3"/>
        <v>1</v>
      </c>
    </row>
    <row r="27" spans="1:12" x14ac:dyDescent="0.25">
      <c r="A27" s="33" t="s">
        <v>99</v>
      </c>
      <c r="B27" s="39"/>
      <c r="C27" s="39"/>
      <c r="D27" s="38"/>
      <c r="E27" s="33"/>
      <c r="F27" s="335"/>
      <c r="G27" s="335"/>
      <c r="H27" s="335"/>
      <c r="I27" s="67" t="str">
        <f t="shared" si="0"/>
        <v/>
      </c>
      <c r="J27" s="67" t="str">
        <f t="shared" si="1"/>
        <v/>
      </c>
      <c r="K27" s="367" t="b">
        <f t="shared" si="2"/>
        <v>0</v>
      </c>
      <c r="L27" s="241">
        <f t="shared" si="3"/>
        <v>1</v>
      </c>
    </row>
    <row r="28" spans="1:12" x14ac:dyDescent="0.25">
      <c r="A28" s="33" t="s">
        <v>100</v>
      </c>
      <c r="B28" s="39"/>
      <c r="C28" s="39"/>
      <c r="D28" s="38"/>
      <c r="E28" s="33"/>
      <c r="F28" s="335"/>
      <c r="G28" s="335"/>
      <c r="H28" s="335"/>
      <c r="I28" s="67" t="str">
        <f t="shared" si="0"/>
        <v/>
      </c>
      <c r="J28" s="67" t="str">
        <f t="shared" si="1"/>
        <v/>
      </c>
      <c r="K28" s="367" t="b">
        <f t="shared" si="2"/>
        <v>0</v>
      </c>
      <c r="L28" s="241">
        <f t="shared" si="3"/>
        <v>1</v>
      </c>
    </row>
    <row r="29" spans="1:12" x14ac:dyDescent="0.25">
      <c r="A29" s="33" t="s">
        <v>101</v>
      </c>
      <c r="B29" s="39"/>
      <c r="C29" s="39"/>
      <c r="D29" s="38"/>
      <c r="E29" s="33"/>
      <c r="F29" s="335"/>
      <c r="G29" s="335"/>
      <c r="H29" s="335"/>
      <c r="I29" s="67" t="str">
        <f t="shared" si="0"/>
        <v/>
      </c>
      <c r="J29" s="67" t="str">
        <f t="shared" si="1"/>
        <v/>
      </c>
      <c r="K29" s="367" t="b">
        <f t="shared" si="2"/>
        <v>0</v>
      </c>
      <c r="L29" s="241">
        <f t="shared" si="3"/>
        <v>1</v>
      </c>
    </row>
    <row r="30" spans="1:12" x14ac:dyDescent="0.25">
      <c r="A30" s="33" t="s">
        <v>102</v>
      </c>
      <c r="B30" s="39"/>
      <c r="C30" s="39"/>
      <c r="D30" s="38"/>
      <c r="E30" s="33"/>
      <c r="F30" s="335"/>
      <c r="G30" s="335"/>
      <c r="H30" s="335"/>
      <c r="I30" s="67" t="str">
        <f t="shared" si="0"/>
        <v/>
      </c>
      <c r="J30" s="67" t="str">
        <f t="shared" si="1"/>
        <v/>
      </c>
      <c r="K30" s="367" t="b">
        <f t="shared" si="2"/>
        <v>0</v>
      </c>
      <c r="L30" s="241">
        <f t="shared" si="3"/>
        <v>1</v>
      </c>
    </row>
    <row r="31" spans="1:12" x14ac:dyDescent="0.25">
      <c r="A31" s="33" t="s">
        <v>103</v>
      </c>
      <c r="B31" s="39"/>
      <c r="C31" s="39"/>
      <c r="D31" s="38"/>
      <c r="E31" s="33"/>
      <c r="F31" s="335"/>
      <c r="G31" s="335"/>
      <c r="H31" s="335"/>
      <c r="I31" s="67" t="str">
        <f t="shared" si="0"/>
        <v/>
      </c>
      <c r="J31" s="67" t="str">
        <f t="shared" si="1"/>
        <v/>
      </c>
      <c r="K31" s="367" t="b">
        <f t="shared" si="2"/>
        <v>0</v>
      </c>
      <c r="L31" s="241">
        <f t="shared" si="3"/>
        <v>1</v>
      </c>
    </row>
    <row r="32" spans="1:12" x14ac:dyDescent="0.25">
      <c r="A32" s="33" t="s">
        <v>104</v>
      </c>
      <c r="B32" s="39"/>
      <c r="C32" s="39"/>
      <c r="D32" s="38"/>
      <c r="E32" s="33"/>
      <c r="F32" s="335"/>
      <c r="G32" s="335"/>
      <c r="H32" s="335"/>
      <c r="I32" s="67" t="str">
        <f t="shared" si="0"/>
        <v/>
      </c>
      <c r="J32" s="67" t="str">
        <f t="shared" si="1"/>
        <v/>
      </c>
      <c r="K32" s="367" t="b">
        <f t="shared" si="2"/>
        <v>0</v>
      </c>
      <c r="L32" s="241">
        <f t="shared" si="3"/>
        <v>1</v>
      </c>
    </row>
    <row r="33" spans="1:12" x14ac:dyDescent="0.25">
      <c r="A33" s="33" t="s">
        <v>105</v>
      </c>
      <c r="B33" s="39"/>
      <c r="C33" s="39"/>
      <c r="D33" s="38"/>
      <c r="E33" s="33"/>
      <c r="F33" s="335"/>
      <c r="G33" s="335"/>
      <c r="H33" s="335"/>
      <c r="I33" s="67" t="str">
        <f t="shared" si="0"/>
        <v/>
      </c>
      <c r="J33" s="67" t="str">
        <f t="shared" si="1"/>
        <v/>
      </c>
      <c r="K33" s="367" t="b">
        <f t="shared" si="2"/>
        <v>0</v>
      </c>
      <c r="L33" s="241">
        <f t="shared" si="3"/>
        <v>1</v>
      </c>
    </row>
    <row r="34" spans="1:12" x14ac:dyDescent="0.25">
      <c r="A34" s="33" t="s">
        <v>106</v>
      </c>
      <c r="B34" s="39"/>
      <c r="C34" s="39"/>
      <c r="D34" s="38"/>
      <c r="E34" s="33"/>
      <c r="F34" s="335"/>
      <c r="G34" s="335"/>
      <c r="H34" s="335"/>
      <c r="I34" s="67" t="str">
        <f t="shared" si="0"/>
        <v/>
      </c>
      <c r="J34" s="67" t="str">
        <f t="shared" si="1"/>
        <v/>
      </c>
      <c r="K34" s="367" t="b">
        <f t="shared" si="2"/>
        <v>0</v>
      </c>
      <c r="L34" s="241">
        <f t="shared" si="3"/>
        <v>1</v>
      </c>
    </row>
    <row r="35" spans="1:12" x14ac:dyDescent="0.25">
      <c r="A35" s="33" t="s">
        <v>107</v>
      </c>
      <c r="B35" s="39"/>
      <c r="C35" s="39"/>
      <c r="D35" s="38"/>
      <c r="E35" s="33"/>
      <c r="F35" s="335"/>
      <c r="G35" s="335"/>
      <c r="H35" s="335"/>
      <c r="I35" s="67" t="str">
        <f t="shared" si="0"/>
        <v/>
      </c>
      <c r="J35" s="67" t="str">
        <f t="shared" si="1"/>
        <v/>
      </c>
      <c r="K35" s="367" t="b">
        <f t="shared" si="2"/>
        <v>0</v>
      </c>
      <c r="L35" s="241">
        <f t="shared" si="3"/>
        <v>1</v>
      </c>
    </row>
    <row r="36" spans="1:12" x14ac:dyDescent="0.25">
      <c r="A36" s="33" t="s">
        <v>108</v>
      </c>
      <c r="B36" s="39"/>
      <c r="C36" s="39"/>
      <c r="D36" s="38"/>
      <c r="E36" s="33"/>
      <c r="F36" s="335"/>
      <c r="G36" s="335"/>
      <c r="H36" s="335"/>
      <c r="I36" s="67" t="str">
        <f t="shared" si="0"/>
        <v/>
      </c>
      <c r="J36" s="67" t="str">
        <f t="shared" si="1"/>
        <v/>
      </c>
      <c r="K36" s="367" t="b">
        <f t="shared" si="2"/>
        <v>0</v>
      </c>
      <c r="L36" s="241">
        <f t="shared" si="3"/>
        <v>1</v>
      </c>
    </row>
    <row r="37" spans="1:12" x14ac:dyDescent="0.25">
      <c r="A37" s="33" t="s">
        <v>109</v>
      </c>
      <c r="B37" s="39"/>
      <c r="C37" s="39"/>
      <c r="D37" s="38"/>
      <c r="E37" s="33"/>
      <c r="F37" s="335"/>
      <c r="G37" s="335"/>
      <c r="H37" s="335"/>
      <c r="I37" s="67" t="str">
        <f t="shared" si="0"/>
        <v/>
      </c>
      <c r="J37" s="67" t="str">
        <f t="shared" si="1"/>
        <v/>
      </c>
      <c r="K37" s="367" t="b">
        <f t="shared" si="2"/>
        <v>0</v>
      </c>
      <c r="L37" s="241">
        <f t="shared" si="3"/>
        <v>1</v>
      </c>
    </row>
    <row r="38" spans="1:12" x14ac:dyDescent="0.25">
      <c r="A38" s="33" t="s">
        <v>110</v>
      </c>
      <c r="B38" s="39"/>
      <c r="C38" s="39"/>
      <c r="D38" s="38"/>
      <c r="E38" s="33"/>
      <c r="F38" s="335"/>
      <c r="G38" s="335"/>
      <c r="H38" s="335"/>
      <c r="I38" s="67" t="str">
        <f t="shared" si="0"/>
        <v/>
      </c>
      <c r="J38" s="67" t="str">
        <f t="shared" si="1"/>
        <v/>
      </c>
      <c r="K38" s="367" t="b">
        <f t="shared" si="2"/>
        <v>0</v>
      </c>
      <c r="L38" s="241">
        <f t="shared" si="3"/>
        <v>1</v>
      </c>
    </row>
    <row r="39" spans="1:12" x14ac:dyDescent="0.25">
      <c r="A39" s="33" t="s">
        <v>111</v>
      </c>
      <c r="B39" s="39"/>
      <c r="C39" s="39"/>
      <c r="D39" s="38"/>
      <c r="E39" s="33"/>
      <c r="F39" s="335"/>
      <c r="G39" s="335"/>
      <c r="H39" s="335"/>
      <c r="I39" s="67" t="str">
        <f t="shared" si="0"/>
        <v/>
      </c>
      <c r="J39" s="67" t="str">
        <f t="shared" si="1"/>
        <v/>
      </c>
      <c r="K39" s="367" t="b">
        <f t="shared" si="2"/>
        <v>0</v>
      </c>
      <c r="L39" s="241">
        <f t="shared" si="3"/>
        <v>1</v>
      </c>
    </row>
    <row r="40" spans="1:12" x14ac:dyDescent="0.25">
      <c r="A40" s="33" t="s">
        <v>126</v>
      </c>
      <c r="B40" s="39"/>
      <c r="C40" s="39"/>
      <c r="D40" s="38"/>
      <c r="E40" s="33"/>
      <c r="F40" s="335"/>
      <c r="G40" s="335"/>
      <c r="H40" s="335"/>
      <c r="I40" s="67" t="str">
        <f t="shared" si="0"/>
        <v/>
      </c>
      <c r="J40" s="67" t="str">
        <f t="shared" si="1"/>
        <v/>
      </c>
      <c r="K40" s="367" t="b">
        <f t="shared" si="2"/>
        <v>0</v>
      </c>
      <c r="L40" s="241">
        <f t="shared" si="3"/>
        <v>1</v>
      </c>
    </row>
    <row r="41" spans="1:12" x14ac:dyDescent="0.25">
      <c r="A41" s="33" t="s">
        <v>127</v>
      </c>
      <c r="B41" s="39"/>
      <c r="C41" s="39"/>
      <c r="D41" s="38"/>
      <c r="E41" s="33"/>
      <c r="F41" s="335"/>
      <c r="G41" s="335"/>
      <c r="H41" s="335"/>
      <c r="I41" s="67" t="str">
        <f t="shared" si="0"/>
        <v/>
      </c>
      <c r="J41" s="67" t="str">
        <f t="shared" si="1"/>
        <v/>
      </c>
      <c r="K41" s="367" t="b">
        <f t="shared" si="2"/>
        <v>0</v>
      </c>
      <c r="L41" s="241">
        <f t="shared" si="3"/>
        <v>1</v>
      </c>
    </row>
    <row r="42" spans="1:12" x14ac:dyDescent="0.25">
      <c r="A42" s="33" t="s">
        <v>128</v>
      </c>
      <c r="B42" s="39"/>
      <c r="C42" s="39"/>
      <c r="D42" s="38"/>
      <c r="E42" s="33"/>
      <c r="F42" s="335"/>
      <c r="G42" s="335"/>
      <c r="H42" s="335"/>
      <c r="I42" s="67" t="str">
        <f t="shared" si="0"/>
        <v/>
      </c>
      <c r="J42" s="67" t="str">
        <f t="shared" si="1"/>
        <v/>
      </c>
      <c r="K42" s="367" t="b">
        <f t="shared" si="2"/>
        <v>0</v>
      </c>
      <c r="L42" s="241">
        <f t="shared" ref="L42:L73" si="4">LEN(B42)-LEN(SUBSTITUTE(B42,",",""))+1</f>
        <v>1</v>
      </c>
    </row>
    <row r="43" spans="1:12" x14ac:dyDescent="0.25">
      <c r="A43" s="33" t="s">
        <v>129</v>
      </c>
      <c r="B43" s="39"/>
      <c r="C43" s="39"/>
      <c r="D43" s="38"/>
      <c r="E43" s="33"/>
      <c r="F43" s="335"/>
      <c r="G43" s="335"/>
      <c r="H43" s="335"/>
      <c r="I43" s="67" t="str">
        <f t="shared" si="0"/>
        <v/>
      </c>
      <c r="J43" s="67" t="str">
        <f t="shared" si="1"/>
        <v/>
      </c>
      <c r="K43" s="367" t="b">
        <f t="shared" si="2"/>
        <v>0</v>
      </c>
      <c r="L43" s="241">
        <f t="shared" si="4"/>
        <v>1</v>
      </c>
    </row>
    <row r="44" spans="1:12" x14ac:dyDescent="0.25">
      <c r="A44" s="33" t="s">
        <v>130</v>
      </c>
      <c r="B44" s="39"/>
      <c r="C44" s="39"/>
      <c r="D44" s="38"/>
      <c r="E44" s="33"/>
      <c r="F44" s="335"/>
      <c r="G44" s="335"/>
      <c r="H44" s="335"/>
      <c r="I44" s="67" t="str">
        <f t="shared" si="0"/>
        <v/>
      </c>
      <c r="J44" s="67" t="str">
        <f t="shared" si="1"/>
        <v/>
      </c>
      <c r="K44" s="367" t="b">
        <f t="shared" si="2"/>
        <v>0</v>
      </c>
      <c r="L44" s="241">
        <f t="shared" si="4"/>
        <v>1</v>
      </c>
    </row>
    <row r="45" spans="1:12" x14ac:dyDescent="0.25">
      <c r="A45" s="33" t="s">
        <v>131</v>
      </c>
      <c r="B45" s="39"/>
      <c r="C45" s="39"/>
      <c r="D45" s="38"/>
      <c r="E45" s="33"/>
      <c r="F45" s="335"/>
      <c r="G45" s="335"/>
      <c r="H45" s="335"/>
      <c r="I45" s="67" t="str">
        <f t="shared" si="0"/>
        <v/>
      </c>
      <c r="J45" s="67" t="str">
        <f t="shared" si="1"/>
        <v/>
      </c>
      <c r="K45" s="367" t="b">
        <f t="shared" si="2"/>
        <v>0</v>
      </c>
      <c r="L45" s="241">
        <f t="shared" si="4"/>
        <v>1</v>
      </c>
    </row>
    <row r="46" spans="1:12" x14ac:dyDescent="0.25">
      <c r="A46" s="33" t="s">
        <v>133</v>
      </c>
      <c r="B46" s="39"/>
      <c r="C46" s="39"/>
      <c r="D46" s="38"/>
      <c r="E46" s="33"/>
      <c r="F46" s="335"/>
      <c r="G46" s="335"/>
      <c r="H46" s="335"/>
      <c r="I46" s="67" t="str">
        <f t="shared" si="0"/>
        <v/>
      </c>
      <c r="J46" s="67" t="str">
        <f t="shared" si="1"/>
        <v/>
      </c>
      <c r="K46" s="367" t="b">
        <f t="shared" si="2"/>
        <v>0</v>
      </c>
      <c r="L46" s="241">
        <f t="shared" si="4"/>
        <v>1</v>
      </c>
    </row>
    <row r="47" spans="1:12" x14ac:dyDescent="0.25">
      <c r="A47" s="33" t="s">
        <v>141</v>
      </c>
      <c r="B47" s="39"/>
      <c r="C47" s="39"/>
      <c r="D47" s="38"/>
      <c r="E47" s="33"/>
      <c r="F47" s="335"/>
      <c r="G47" s="335"/>
      <c r="H47" s="335"/>
      <c r="I47" s="67" t="str">
        <f t="shared" si="0"/>
        <v/>
      </c>
      <c r="J47" s="67" t="str">
        <f t="shared" si="1"/>
        <v/>
      </c>
      <c r="K47" s="367" t="b">
        <f t="shared" si="2"/>
        <v>0</v>
      </c>
      <c r="L47" s="241">
        <f t="shared" si="4"/>
        <v>1</v>
      </c>
    </row>
    <row r="48" spans="1:12" x14ac:dyDescent="0.25">
      <c r="A48" s="33" t="s">
        <v>142</v>
      </c>
      <c r="B48" s="39"/>
      <c r="C48" s="39"/>
      <c r="D48" s="38"/>
      <c r="E48" s="33"/>
      <c r="F48" s="335"/>
      <c r="G48" s="335"/>
      <c r="H48" s="335"/>
      <c r="I48" s="67" t="str">
        <f t="shared" si="0"/>
        <v/>
      </c>
      <c r="J48" s="67" t="str">
        <f t="shared" si="1"/>
        <v/>
      </c>
      <c r="K48" s="367" t="b">
        <f t="shared" si="2"/>
        <v>0</v>
      </c>
      <c r="L48" s="241">
        <f t="shared" si="4"/>
        <v>1</v>
      </c>
    </row>
    <row r="49" spans="1:12" x14ac:dyDescent="0.25">
      <c r="A49" s="33" t="s">
        <v>143</v>
      </c>
      <c r="B49" s="39"/>
      <c r="C49" s="39"/>
      <c r="D49" s="38"/>
      <c r="E49" s="33"/>
      <c r="F49" s="335"/>
      <c r="G49" s="335"/>
      <c r="H49" s="335"/>
      <c r="I49" s="67" t="str">
        <f t="shared" si="0"/>
        <v/>
      </c>
      <c r="J49" s="67" t="str">
        <f t="shared" si="1"/>
        <v/>
      </c>
      <c r="K49" s="367" t="b">
        <f t="shared" si="2"/>
        <v>0</v>
      </c>
      <c r="L49" s="241">
        <f t="shared" si="4"/>
        <v>1</v>
      </c>
    </row>
    <row r="50" spans="1:12" x14ac:dyDescent="0.25">
      <c r="A50" s="33" t="s">
        <v>144</v>
      </c>
      <c r="B50" s="39"/>
      <c r="C50" s="39"/>
      <c r="D50" s="38"/>
      <c r="E50" s="33"/>
      <c r="F50" s="335"/>
      <c r="G50" s="335"/>
      <c r="H50" s="335"/>
      <c r="I50" s="67" t="str">
        <f t="shared" si="0"/>
        <v/>
      </c>
      <c r="J50" s="67" t="str">
        <f t="shared" si="1"/>
        <v/>
      </c>
      <c r="K50" s="367" t="b">
        <f t="shared" si="2"/>
        <v>0</v>
      </c>
      <c r="L50" s="241">
        <f t="shared" si="4"/>
        <v>1</v>
      </c>
    </row>
    <row r="51" spans="1:12" x14ac:dyDescent="0.25">
      <c r="A51" s="33" t="s">
        <v>145</v>
      </c>
      <c r="B51" s="39"/>
      <c r="C51" s="39"/>
      <c r="D51" s="38"/>
      <c r="E51" s="33"/>
      <c r="F51" s="335"/>
      <c r="G51" s="335"/>
      <c r="H51" s="335"/>
      <c r="I51" s="67" t="str">
        <f t="shared" si="0"/>
        <v/>
      </c>
      <c r="J51" s="67" t="str">
        <f t="shared" si="1"/>
        <v/>
      </c>
      <c r="K51" s="367" t="b">
        <f t="shared" si="2"/>
        <v>0</v>
      </c>
      <c r="L51" s="241">
        <f t="shared" si="4"/>
        <v>1</v>
      </c>
    </row>
    <row r="52" spans="1:12" x14ac:dyDescent="0.25">
      <c r="A52" s="33" t="s">
        <v>146</v>
      </c>
      <c r="B52" s="39"/>
      <c r="C52" s="39"/>
      <c r="D52" s="38"/>
      <c r="E52" s="33"/>
      <c r="F52" s="335"/>
      <c r="G52" s="335"/>
      <c r="H52" s="335"/>
      <c r="I52" s="67" t="str">
        <f t="shared" si="0"/>
        <v/>
      </c>
      <c r="J52" s="67" t="str">
        <f t="shared" si="1"/>
        <v/>
      </c>
      <c r="K52" s="367" t="b">
        <f t="shared" si="2"/>
        <v>0</v>
      </c>
      <c r="L52" s="241">
        <f t="shared" si="4"/>
        <v>1</v>
      </c>
    </row>
    <row r="53" spans="1:12" x14ac:dyDescent="0.25">
      <c r="A53" s="33" t="s">
        <v>147</v>
      </c>
      <c r="B53" s="39"/>
      <c r="C53" s="39"/>
      <c r="D53" s="38"/>
      <c r="E53" s="33"/>
      <c r="F53" s="335"/>
      <c r="G53" s="335"/>
      <c r="H53" s="335"/>
      <c r="I53" s="67" t="str">
        <f t="shared" si="0"/>
        <v/>
      </c>
      <c r="J53" s="67" t="str">
        <f t="shared" si="1"/>
        <v/>
      </c>
      <c r="K53" s="367" t="b">
        <f t="shared" si="2"/>
        <v>0</v>
      </c>
      <c r="L53" s="241">
        <f t="shared" si="4"/>
        <v>1</v>
      </c>
    </row>
    <row r="54" spans="1:12" x14ac:dyDescent="0.25">
      <c r="A54" s="33" t="s">
        <v>148</v>
      </c>
      <c r="B54" s="39"/>
      <c r="C54" s="39"/>
      <c r="D54" s="38"/>
      <c r="E54" s="33"/>
      <c r="F54" s="335"/>
      <c r="G54" s="335"/>
      <c r="H54" s="335"/>
      <c r="I54" s="67" t="str">
        <f t="shared" si="0"/>
        <v/>
      </c>
      <c r="J54" s="67" t="str">
        <f t="shared" si="1"/>
        <v/>
      </c>
      <c r="K54" s="367" t="b">
        <f t="shared" si="2"/>
        <v>0</v>
      </c>
      <c r="L54" s="241">
        <f t="shared" si="4"/>
        <v>1</v>
      </c>
    </row>
    <row r="55" spans="1:12" x14ac:dyDescent="0.25">
      <c r="A55" s="33" t="s">
        <v>149</v>
      </c>
      <c r="B55" s="39"/>
      <c r="C55" s="39"/>
      <c r="D55" s="38"/>
      <c r="E55" s="33"/>
      <c r="F55" s="335"/>
      <c r="G55" s="335"/>
      <c r="H55" s="335"/>
      <c r="I55" s="67" t="str">
        <f t="shared" si="0"/>
        <v/>
      </c>
      <c r="J55" s="67" t="str">
        <f t="shared" si="1"/>
        <v/>
      </c>
      <c r="K55" s="367" t="b">
        <f t="shared" si="2"/>
        <v>0</v>
      </c>
      <c r="L55" s="241">
        <f t="shared" si="4"/>
        <v>1</v>
      </c>
    </row>
    <row r="56" spans="1:12" x14ac:dyDescent="0.25">
      <c r="A56" s="33" t="s">
        <v>150</v>
      </c>
      <c r="B56" s="39"/>
      <c r="C56" s="39"/>
      <c r="D56" s="38"/>
      <c r="E56" s="33"/>
      <c r="F56" s="335"/>
      <c r="G56" s="335"/>
      <c r="H56" s="335"/>
      <c r="I56" s="67" t="str">
        <f t="shared" si="0"/>
        <v/>
      </c>
      <c r="J56" s="67" t="str">
        <f t="shared" si="1"/>
        <v/>
      </c>
      <c r="K56" s="367" t="b">
        <f t="shared" si="2"/>
        <v>0</v>
      </c>
      <c r="L56" s="241">
        <f t="shared" si="4"/>
        <v>1</v>
      </c>
    </row>
    <row r="57" spans="1:12" x14ac:dyDescent="0.25">
      <c r="A57" s="33" t="s">
        <v>151</v>
      </c>
      <c r="B57" s="39"/>
      <c r="C57" s="39"/>
      <c r="D57" s="38"/>
      <c r="E57" s="33"/>
      <c r="F57" s="335"/>
      <c r="G57" s="335"/>
      <c r="H57" s="335"/>
      <c r="I57" s="67" t="str">
        <f t="shared" si="0"/>
        <v/>
      </c>
      <c r="J57" s="67" t="str">
        <f t="shared" si="1"/>
        <v/>
      </c>
      <c r="K57" s="367" t="b">
        <f t="shared" si="2"/>
        <v>0</v>
      </c>
      <c r="L57" s="241">
        <f t="shared" si="4"/>
        <v>1</v>
      </c>
    </row>
    <row r="58" spans="1:12" x14ac:dyDescent="0.25">
      <c r="A58" s="33" t="s">
        <v>152</v>
      </c>
      <c r="B58" s="39"/>
      <c r="C58" s="39"/>
      <c r="D58" s="38"/>
      <c r="E58" s="33"/>
      <c r="F58" s="335"/>
      <c r="G58" s="335"/>
      <c r="H58" s="335"/>
      <c r="I58" s="67" t="str">
        <f t="shared" si="0"/>
        <v/>
      </c>
      <c r="J58" s="67" t="str">
        <f t="shared" si="1"/>
        <v/>
      </c>
      <c r="K58" s="367" t="b">
        <f t="shared" si="2"/>
        <v>0</v>
      </c>
      <c r="L58" s="241">
        <f t="shared" si="4"/>
        <v>1</v>
      </c>
    </row>
    <row r="59" spans="1:12" x14ac:dyDescent="0.25">
      <c r="A59" s="33" t="s">
        <v>153</v>
      </c>
      <c r="B59" s="39"/>
      <c r="C59" s="39"/>
      <c r="D59" s="38"/>
      <c r="E59" s="33"/>
      <c r="F59" s="335"/>
      <c r="G59" s="335"/>
      <c r="H59" s="335"/>
      <c r="I59" s="67" t="str">
        <f t="shared" si="0"/>
        <v/>
      </c>
      <c r="J59" s="67" t="str">
        <f t="shared" si="1"/>
        <v/>
      </c>
      <c r="K59" s="367" t="b">
        <f t="shared" si="2"/>
        <v>0</v>
      </c>
      <c r="L59" s="241">
        <f t="shared" si="4"/>
        <v>1</v>
      </c>
    </row>
    <row r="60" spans="1:12" x14ac:dyDescent="0.25">
      <c r="A60" s="33" t="s">
        <v>154</v>
      </c>
      <c r="B60" s="39"/>
      <c r="C60" s="39"/>
      <c r="D60" s="38"/>
      <c r="E60" s="33"/>
      <c r="F60" s="335"/>
      <c r="G60" s="335"/>
      <c r="H60" s="335"/>
      <c r="I60" s="67" t="str">
        <f t="shared" si="0"/>
        <v/>
      </c>
      <c r="J60" s="67" t="str">
        <f t="shared" si="1"/>
        <v/>
      </c>
      <c r="K60" s="367" t="b">
        <f t="shared" si="2"/>
        <v>0</v>
      </c>
      <c r="L60" s="241">
        <f t="shared" si="4"/>
        <v>1</v>
      </c>
    </row>
    <row r="61" spans="1:12" x14ac:dyDescent="0.25">
      <c r="A61" s="33" t="s">
        <v>155</v>
      </c>
      <c r="B61" s="39"/>
      <c r="C61" s="39"/>
      <c r="D61" s="38"/>
      <c r="E61" s="33"/>
      <c r="F61" s="335"/>
      <c r="G61" s="335"/>
      <c r="H61" s="335"/>
      <c r="I61" s="67" t="str">
        <f t="shared" si="0"/>
        <v/>
      </c>
      <c r="J61" s="67" t="str">
        <f t="shared" si="1"/>
        <v/>
      </c>
      <c r="K61" s="367" t="b">
        <f t="shared" si="2"/>
        <v>0</v>
      </c>
      <c r="L61" s="241">
        <f t="shared" si="4"/>
        <v>1</v>
      </c>
    </row>
    <row r="62" spans="1:12" x14ac:dyDescent="0.25">
      <c r="A62" s="33" t="s">
        <v>156</v>
      </c>
      <c r="B62" s="39"/>
      <c r="C62" s="39"/>
      <c r="D62" s="38"/>
      <c r="E62" s="33"/>
      <c r="F62" s="335"/>
      <c r="G62" s="335"/>
      <c r="H62" s="335"/>
      <c r="I62" s="67" t="str">
        <f t="shared" si="0"/>
        <v/>
      </c>
      <c r="J62" s="67" t="str">
        <f t="shared" si="1"/>
        <v/>
      </c>
      <c r="K62" s="367" t="b">
        <f t="shared" si="2"/>
        <v>0</v>
      </c>
      <c r="L62" s="241">
        <f t="shared" si="4"/>
        <v>1</v>
      </c>
    </row>
    <row r="63" spans="1:12" x14ac:dyDescent="0.25">
      <c r="A63" s="33" t="s">
        <v>157</v>
      </c>
      <c r="B63" s="39"/>
      <c r="C63" s="39"/>
      <c r="D63" s="38"/>
      <c r="E63" s="33"/>
      <c r="F63" s="335"/>
      <c r="G63" s="335"/>
      <c r="H63" s="335"/>
      <c r="I63" s="67" t="str">
        <f t="shared" si="0"/>
        <v/>
      </c>
      <c r="J63" s="67" t="str">
        <f t="shared" si="1"/>
        <v/>
      </c>
      <c r="K63" s="367" t="b">
        <f t="shared" si="2"/>
        <v>0</v>
      </c>
      <c r="L63" s="241">
        <f t="shared" si="4"/>
        <v>1</v>
      </c>
    </row>
    <row r="64" spans="1:12" x14ac:dyDescent="0.25">
      <c r="A64" s="33" t="s">
        <v>158</v>
      </c>
      <c r="B64" s="39"/>
      <c r="C64" s="39"/>
      <c r="D64" s="38"/>
      <c r="E64" s="33"/>
      <c r="F64" s="335"/>
      <c r="G64" s="335"/>
      <c r="H64" s="335"/>
      <c r="I64" s="67" t="str">
        <f t="shared" si="0"/>
        <v/>
      </c>
      <c r="J64" s="67" t="str">
        <f t="shared" si="1"/>
        <v/>
      </c>
      <c r="K64" s="367" t="b">
        <f t="shared" si="2"/>
        <v>0</v>
      </c>
      <c r="L64" s="241">
        <f t="shared" si="4"/>
        <v>1</v>
      </c>
    </row>
    <row r="65" spans="1:12" x14ac:dyDescent="0.25">
      <c r="A65" s="33" t="s">
        <v>159</v>
      </c>
      <c r="B65" s="39"/>
      <c r="C65" s="39"/>
      <c r="D65" s="38"/>
      <c r="E65" s="33"/>
      <c r="F65" s="335"/>
      <c r="G65" s="335"/>
      <c r="H65" s="335"/>
      <c r="I65" s="67" t="str">
        <f t="shared" si="0"/>
        <v/>
      </c>
      <c r="J65" s="67" t="str">
        <f t="shared" si="1"/>
        <v/>
      </c>
      <c r="K65" s="367" t="b">
        <f t="shared" si="2"/>
        <v>0</v>
      </c>
      <c r="L65" s="241">
        <f t="shared" si="4"/>
        <v>1</v>
      </c>
    </row>
    <row r="66" spans="1:12" x14ac:dyDescent="0.25">
      <c r="A66" s="33" t="s">
        <v>160</v>
      </c>
      <c r="B66" s="39"/>
      <c r="C66" s="39"/>
      <c r="D66" s="38"/>
      <c r="E66" s="33"/>
      <c r="F66" s="335"/>
      <c r="G66" s="335"/>
      <c r="H66" s="335"/>
      <c r="I66" s="67" t="str">
        <f t="shared" si="0"/>
        <v/>
      </c>
      <c r="J66" s="67" t="str">
        <f t="shared" si="1"/>
        <v/>
      </c>
      <c r="K66" s="367" t="b">
        <f t="shared" si="2"/>
        <v>0</v>
      </c>
      <c r="L66" s="241">
        <f t="shared" si="4"/>
        <v>1</v>
      </c>
    </row>
    <row r="67" spans="1:12" x14ac:dyDescent="0.25">
      <c r="A67" s="33" t="s">
        <v>161</v>
      </c>
      <c r="B67" s="39"/>
      <c r="C67" s="39"/>
      <c r="D67" s="38"/>
      <c r="E67" s="33"/>
      <c r="F67" s="335"/>
      <c r="G67" s="335"/>
      <c r="H67" s="335"/>
      <c r="I67" s="67" t="str">
        <f t="shared" si="0"/>
        <v/>
      </c>
      <c r="J67" s="67" t="str">
        <f t="shared" si="1"/>
        <v/>
      </c>
      <c r="K67" s="367" t="b">
        <f t="shared" si="2"/>
        <v>0</v>
      </c>
      <c r="L67" s="241">
        <f t="shared" si="4"/>
        <v>1</v>
      </c>
    </row>
    <row r="68" spans="1:12" x14ac:dyDescent="0.25">
      <c r="A68" s="33" t="s">
        <v>162</v>
      </c>
      <c r="B68" s="39"/>
      <c r="C68" s="39"/>
      <c r="D68" s="38"/>
      <c r="E68" s="33"/>
      <c r="F68" s="335"/>
      <c r="G68" s="335"/>
      <c r="H68" s="335"/>
      <c r="I68" s="67" t="str">
        <f t="shared" si="0"/>
        <v/>
      </c>
      <c r="J68" s="67" t="str">
        <f t="shared" si="1"/>
        <v/>
      </c>
      <c r="K68" s="367" t="b">
        <f t="shared" si="2"/>
        <v>0</v>
      </c>
      <c r="L68" s="241">
        <f t="shared" si="4"/>
        <v>1</v>
      </c>
    </row>
    <row r="69" spans="1:12" x14ac:dyDescent="0.25">
      <c r="A69" s="33" t="s">
        <v>163</v>
      </c>
      <c r="B69" s="39"/>
      <c r="C69" s="39"/>
      <c r="D69" s="38"/>
      <c r="E69" s="33"/>
      <c r="F69" s="335"/>
      <c r="G69" s="335"/>
      <c r="H69" s="335"/>
      <c r="I69" s="67" t="str">
        <f t="shared" si="0"/>
        <v/>
      </c>
      <c r="J69" s="67" t="str">
        <f t="shared" si="1"/>
        <v/>
      </c>
      <c r="K69" s="367" t="b">
        <f t="shared" si="2"/>
        <v>0</v>
      </c>
      <c r="L69" s="241">
        <f t="shared" si="4"/>
        <v>1</v>
      </c>
    </row>
    <row r="70" spans="1:12" x14ac:dyDescent="0.25">
      <c r="A70" s="33" t="s">
        <v>164</v>
      </c>
      <c r="B70" s="39"/>
      <c r="C70" s="39"/>
      <c r="D70" s="38"/>
      <c r="E70" s="33"/>
      <c r="F70" s="335"/>
      <c r="G70" s="335"/>
      <c r="H70" s="335"/>
      <c r="I70" s="67" t="str">
        <f t="shared" si="0"/>
        <v/>
      </c>
      <c r="J70" s="67" t="str">
        <f t="shared" si="1"/>
        <v/>
      </c>
      <c r="K70" s="367" t="b">
        <f t="shared" si="2"/>
        <v>0</v>
      </c>
      <c r="L70" s="241">
        <f t="shared" si="4"/>
        <v>1</v>
      </c>
    </row>
    <row r="71" spans="1:12" x14ac:dyDescent="0.25">
      <c r="A71" s="33" t="s">
        <v>165</v>
      </c>
      <c r="B71" s="39"/>
      <c r="C71" s="39"/>
      <c r="D71" s="38"/>
      <c r="E71" s="33"/>
      <c r="F71" s="335"/>
      <c r="G71" s="335"/>
      <c r="H71" s="335"/>
      <c r="I71" s="67" t="str">
        <f t="shared" si="0"/>
        <v/>
      </c>
      <c r="J71" s="67" t="str">
        <f t="shared" si="1"/>
        <v/>
      </c>
      <c r="K71" s="367" t="b">
        <f t="shared" si="2"/>
        <v>0</v>
      </c>
      <c r="L71" s="241">
        <f t="shared" si="4"/>
        <v>1</v>
      </c>
    </row>
    <row r="72" spans="1:12" x14ac:dyDescent="0.25">
      <c r="A72" s="33" t="s">
        <v>166</v>
      </c>
      <c r="B72" s="39"/>
      <c r="C72" s="39"/>
      <c r="D72" s="38"/>
      <c r="E72" s="33"/>
      <c r="F72" s="335"/>
      <c r="G72" s="335"/>
      <c r="H72" s="335"/>
      <c r="I72" s="67" t="str">
        <f t="shared" si="0"/>
        <v/>
      </c>
      <c r="J72" s="67" t="str">
        <f t="shared" si="1"/>
        <v/>
      </c>
      <c r="K72" s="367" t="b">
        <f t="shared" si="2"/>
        <v>0</v>
      </c>
      <c r="L72" s="241">
        <f t="shared" si="4"/>
        <v>1</v>
      </c>
    </row>
    <row r="73" spans="1:12" x14ac:dyDescent="0.25">
      <c r="A73" s="33" t="s">
        <v>167</v>
      </c>
      <c r="B73" s="39"/>
      <c r="C73" s="39"/>
      <c r="D73" s="38"/>
      <c r="E73" s="33"/>
      <c r="F73" s="335"/>
      <c r="G73" s="335"/>
      <c r="H73" s="335"/>
      <c r="I73" s="67" t="str">
        <f t="shared" si="0"/>
        <v/>
      </c>
      <c r="J73" s="67" t="str">
        <f t="shared" si="1"/>
        <v/>
      </c>
      <c r="K73" s="367" t="b">
        <f t="shared" si="2"/>
        <v>0</v>
      </c>
      <c r="L73" s="241">
        <f t="shared" si="4"/>
        <v>1</v>
      </c>
    </row>
    <row r="74" spans="1:12" x14ac:dyDescent="0.25">
      <c r="A74" s="33" t="s">
        <v>168</v>
      </c>
      <c r="B74" s="39"/>
      <c r="C74" s="39"/>
      <c r="D74" s="38"/>
      <c r="E74" s="33"/>
      <c r="F74" s="335"/>
      <c r="G74" s="335"/>
      <c r="H74" s="335"/>
      <c r="I74" s="67" t="str">
        <f t="shared" ref="I74:I137" si="5">IF(OR($B74="",$C74="",$D74="",$D74&lt;an_initial,$D74&gt;an_final,$K74=FALSE),"",
(40*(E74="Internațional")+30*(E74="Național")+20*(E74="Regional")+15*(E74="Zonal")+10*(E74="Local"))/
((F74="X")*1 + (G74="X")*2 + (H74="X")*L74)
)</f>
        <v/>
      </c>
      <c r="J74" s="67" t="str">
        <f t="shared" ref="J74:J137" si="6">IF(OR($B74="",$C74="",$D74="",$D74&gt;an_final,$K74=FALSE),"",
(40*(E74="Internațional")+30*(E74="Național")+20*(E74="Regional")+15*(E74="Zonal")+10*(E74="Local"))/
((F74="X")*1 + (G74="X")*2 + (H74="X")*L74)
)</f>
        <v/>
      </c>
      <c r="K74" s="367" t="b">
        <f t="shared" ref="K74:K137" si="7">IF(nume_candidat="",FALSE,ISNUMBER(SEARCH(nume_candidat,$B74)))</f>
        <v>0</v>
      </c>
      <c r="L74" s="241">
        <f t="shared" ref="L74:L105" si="8">LEN(B74)-LEN(SUBSTITUTE(B74,",",""))+1</f>
        <v>1</v>
      </c>
    </row>
    <row r="75" spans="1:12" x14ac:dyDescent="0.25">
      <c r="A75" s="33" t="s">
        <v>169</v>
      </c>
      <c r="B75" s="39"/>
      <c r="C75" s="39"/>
      <c r="D75" s="38"/>
      <c r="E75" s="33"/>
      <c r="F75" s="335"/>
      <c r="G75" s="335"/>
      <c r="H75" s="335"/>
      <c r="I75" s="67" t="str">
        <f t="shared" si="5"/>
        <v/>
      </c>
      <c r="J75" s="67" t="str">
        <f t="shared" si="6"/>
        <v/>
      </c>
      <c r="K75" s="367" t="b">
        <f t="shared" si="7"/>
        <v>0</v>
      </c>
      <c r="L75" s="241">
        <f t="shared" si="8"/>
        <v>1</v>
      </c>
    </row>
    <row r="76" spans="1:12" x14ac:dyDescent="0.25">
      <c r="A76" s="33" t="s">
        <v>170</v>
      </c>
      <c r="B76" s="39"/>
      <c r="C76" s="39"/>
      <c r="D76" s="38"/>
      <c r="E76" s="33"/>
      <c r="F76" s="335"/>
      <c r="G76" s="335"/>
      <c r="H76" s="335"/>
      <c r="I76" s="67" t="str">
        <f t="shared" si="5"/>
        <v/>
      </c>
      <c r="J76" s="67" t="str">
        <f t="shared" si="6"/>
        <v/>
      </c>
      <c r="K76" s="367" t="b">
        <f t="shared" si="7"/>
        <v>0</v>
      </c>
      <c r="L76" s="241">
        <f t="shared" si="8"/>
        <v>1</v>
      </c>
    </row>
    <row r="77" spans="1:12" x14ac:dyDescent="0.25">
      <c r="A77" s="33" t="s">
        <v>171</v>
      </c>
      <c r="B77" s="39"/>
      <c r="C77" s="39"/>
      <c r="D77" s="38"/>
      <c r="E77" s="33"/>
      <c r="F77" s="335"/>
      <c r="G77" s="335"/>
      <c r="H77" s="335"/>
      <c r="I77" s="67" t="str">
        <f t="shared" si="5"/>
        <v/>
      </c>
      <c r="J77" s="67" t="str">
        <f t="shared" si="6"/>
        <v/>
      </c>
      <c r="K77" s="367" t="b">
        <f t="shared" si="7"/>
        <v>0</v>
      </c>
      <c r="L77" s="241">
        <f t="shared" si="8"/>
        <v>1</v>
      </c>
    </row>
    <row r="78" spans="1:12" x14ac:dyDescent="0.25">
      <c r="A78" s="33" t="s">
        <v>172</v>
      </c>
      <c r="B78" s="39"/>
      <c r="C78" s="39"/>
      <c r="D78" s="38"/>
      <c r="E78" s="33"/>
      <c r="F78" s="335"/>
      <c r="G78" s="335"/>
      <c r="H78" s="335"/>
      <c r="I78" s="67" t="str">
        <f t="shared" si="5"/>
        <v/>
      </c>
      <c r="J78" s="67" t="str">
        <f t="shared" si="6"/>
        <v/>
      </c>
      <c r="K78" s="367" t="b">
        <f t="shared" si="7"/>
        <v>0</v>
      </c>
      <c r="L78" s="241">
        <f t="shared" si="8"/>
        <v>1</v>
      </c>
    </row>
    <row r="79" spans="1:12" x14ac:dyDescent="0.25">
      <c r="A79" s="33" t="s">
        <v>173</v>
      </c>
      <c r="B79" s="39"/>
      <c r="C79" s="39"/>
      <c r="D79" s="38"/>
      <c r="E79" s="33"/>
      <c r="F79" s="335"/>
      <c r="G79" s="335"/>
      <c r="H79" s="335"/>
      <c r="I79" s="67" t="str">
        <f t="shared" si="5"/>
        <v/>
      </c>
      <c r="J79" s="67" t="str">
        <f t="shared" si="6"/>
        <v/>
      </c>
      <c r="K79" s="367" t="b">
        <f t="shared" si="7"/>
        <v>0</v>
      </c>
      <c r="L79" s="241">
        <f t="shared" si="8"/>
        <v>1</v>
      </c>
    </row>
    <row r="80" spans="1:12" x14ac:dyDescent="0.25">
      <c r="A80" s="33" t="s">
        <v>174</v>
      </c>
      <c r="B80" s="39"/>
      <c r="C80" s="39"/>
      <c r="D80" s="38"/>
      <c r="E80" s="33"/>
      <c r="F80" s="335"/>
      <c r="G80" s="335"/>
      <c r="H80" s="335"/>
      <c r="I80" s="67" t="str">
        <f t="shared" si="5"/>
        <v/>
      </c>
      <c r="J80" s="67" t="str">
        <f t="shared" si="6"/>
        <v/>
      </c>
      <c r="K80" s="367" t="b">
        <f t="shared" si="7"/>
        <v>0</v>
      </c>
      <c r="L80" s="241">
        <f t="shared" si="8"/>
        <v>1</v>
      </c>
    </row>
    <row r="81" spans="1:12" x14ac:dyDescent="0.25">
      <c r="A81" s="33" t="s">
        <v>175</v>
      </c>
      <c r="B81" s="39"/>
      <c r="C81" s="39"/>
      <c r="D81" s="38"/>
      <c r="E81" s="33"/>
      <c r="F81" s="335"/>
      <c r="G81" s="335"/>
      <c r="H81" s="335"/>
      <c r="I81" s="67" t="str">
        <f t="shared" si="5"/>
        <v/>
      </c>
      <c r="J81" s="67" t="str">
        <f t="shared" si="6"/>
        <v/>
      </c>
      <c r="K81" s="367" t="b">
        <f t="shared" si="7"/>
        <v>0</v>
      </c>
      <c r="L81" s="241">
        <f t="shared" si="8"/>
        <v>1</v>
      </c>
    </row>
    <row r="82" spans="1:12" x14ac:dyDescent="0.25">
      <c r="A82" s="33" t="s">
        <v>176</v>
      </c>
      <c r="B82" s="39"/>
      <c r="C82" s="39"/>
      <c r="D82" s="38"/>
      <c r="E82" s="33"/>
      <c r="F82" s="335"/>
      <c r="G82" s="335"/>
      <c r="H82" s="335"/>
      <c r="I82" s="67" t="str">
        <f t="shared" si="5"/>
        <v/>
      </c>
      <c r="J82" s="67" t="str">
        <f t="shared" si="6"/>
        <v/>
      </c>
      <c r="K82" s="367" t="b">
        <f t="shared" si="7"/>
        <v>0</v>
      </c>
      <c r="L82" s="241">
        <f t="shared" si="8"/>
        <v>1</v>
      </c>
    </row>
    <row r="83" spans="1:12" x14ac:dyDescent="0.25">
      <c r="A83" s="33" t="s">
        <v>177</v>
      </c>
      <c r="B83" s="39"/>
      <c r="C83" s="39"/>
      <c r="D83" s="38"/>
      <c r="E83" s="33"/>
      <c r="F83" s="335"/>
      <c r="G83" s="335"/>
      <c r="H83" s="335"/>
      <c r="I83" s="67" t="str">
        <f t="shared" si="5"/>
        <v/>
      </c>
      <c r="J83" s="67" t="str">
        <f t="shared" si="6"/>
        <v/>
      </c>
      <c r="K83" s="367" t="b">
        <f t="shared" si="7"/>
        <v>0</v>
      </c>
      <c r="L83" s="241">
        <f t="shared" si="8"/>
        <v>1</v>
      </c>
    </row>
    <row r="84" spans="1:12" x14ac:dyDescent="0.25">
      <c r="A84" s="33" t="s">
        <v>178</v>
      </c>
      <c r="B84" s="39"/>
      <c r="C84" s="39"/>
      <c r="D84" s="38"/>
      <c r="E84" s="33"/>
      <c r="F84" s="335"/>
      <c r="G84" s="335"/>
      <c r="H84" s="335"/>
      <c r="I84" s="67" t="str">
        <f t="shared" si="5"/>
        <v/>
      </c>
      <c r="J84" s="67" t="str">
        <f t="shared" si="6"/>
        <v/>
      </c>
      <c r="K84" s="367" t="b">
        <f t="shared" si="7"/>
        <v>0</v>
      </c>
      <c r="L84" s="241">
        <f t="shared" si="8"/>
        <v>1</v>
      </c>
    </row>
    <row r="85" spans="1:12" x14ac:dyDescent="0.25">
      <c r="A85" s="33" t="s">
        <v>179</v>
      </c>
      <c r="B85" s="39"/>
      <c r="C85" s="39"/>
      <c r="D85" s="38"/>
      <c r="E85" s="33"/>
      <c r="F85" s="335"/>
      <c r="G85" s="335"/>
      <c r="H85" s="335"/>
      <c r="I85" s="67" t="str">
        <f t="shared" si="5"/>
        <v/>
      </c>
      <c r="J85" s="67" t="str">
        <f t="shared" si="6"/>
        <v/>
      </c>
      <c r="K85" s="367" t="b">
        <f t="shared" si="7"/>
        <v>0</v>
      </c>
      <c r="L85" s="241">
        <f t="shared" si="8"/>
        <v>1</v>
      </c>
    </row>
    <row r="86" spans="1:12" x14ac:dyDescent="0.25">
      <c r="A86" s="33" t="s">
        <v>180</v>
      </c>
      <c r="B86" s="39"/>
      <c r="C86" s="39"/>
      <c r="D86" s="38"/>
      <c r="E86" s="33"/>
      <c r="F86" s="335"/>
      <c r="G86" s="335"/>
      <c r="H86" s="335"/>
      <c r="I86" s="67" t="str">
        <f t="shared" si="5"/>
        <v/>
      </c>
      <c r="J86" s="67" t="str">
        <f t="shared" si="6"/>
        <v/>
      </c>
      <c r="K86" s="367" t="b">
        <f t="shared" si="7"/>
        <v>0</v>
      </c>
      <c r="L86" s="241">
        <f t="shared" si="8"/>
        <v>1</v>
      </c>
    </row>
    <row r="87" spans="1:12" x14ac:dyDescent="0.25">
      <c r="A87" s="33" t="s">
        <v>181</v>
      </c>
      <c r="B87" s="39"/>
      <c r="C87" s="39"/>
      <c r="D87" s="38"/>
      <c r="E87" s="33"/>
      <c r="F87" s="335"/>
      <c r="G87" s="335"/>
      <c r="H87" s="335"/>
      <c r="I87" s="67" t="str">
        <f t="shared" si="5"/>
        <v/>
      </c>
      <c r="J87" s="67" t="str">
        <f t="shared" si="6"/>
        <v/>
      </c>
      <c r="K87" s="367" t="b">
        <f t="shared" si="7"/>
        <v>0</v>
      </c>
      <c r="L87" s="241">
        <f t="shared" si="8"/>
        <v>1</v>
      </c>
    </row>
    <row r="88" spans="1:12" x14ac:dyDescent="0.25">
      <c r="A88" s="33" t="s">
        <v>182</v>
      </c>
      <c r="B88" s="39"/>
      <c r="C88" s="39"/>
      <c r="D88" s="38"/>
      <c r="E88" s="33"/>
      <c r="F88" s="335"/>
      <c r="G88" s="335"/>
      <c r="H88" s="335"/>
      <c r="I88" s="67" t="str">
        <f t="shared" si="5"/>
        <v/>
      </c>
      <c r="J88" s="67" t="str">
        <f t="shared" si="6"/>
        <v/>
      </c>
      <c r="K88" s="367" t="b">
        <f t="shared" si="7"/>
        <v>0</v>
      </c>
      <c r="L88" s="241">
        <f t="shared" si="8"/>
        <v>1</v>
      </c>
    </row>
    <row r="89" spans="1:12" x14ac:dyDescent="0.25">
      <c r="A89" s="33" t="s">
        <v>183</v>
      </c>
      <c r="B89" s="39"/>
      <c r="C89" s="39"/>
      <c r="D89" s="38"/>
      <c r="E89" s="33"/>
      <c r="F89" s="335"/>
      <c r="G89" s="335"/>
      <c r="H89" s="335"/>
      <c r="I89" s="67" t="str">
        <f t="shared" si="5"/>
        <v/>
      </c>
      <c r="J89" s="67" t="str">
        <f t="shared" si="6"/>
        <v/>
      </c>
      <c r="K89" s="367" t="b">
        <f t="shared" si="7"/>
        <v>0</v>
      </c>
      <c r="L89" s="241">
        <f t="shared" si="8"/>
        <v>1</v>
      </c>
    </row>
    <row r="90" spans="1:12" x14ac:dyDescent="0.25">
      <c r="A90" s="33" t="s">
        <v>184</v>
      </c>
      <c r="B90" s="39"/>
      <c r="C90" s="39"/>
      <c r="D90" s="38"/>
      <c r="E90" s="33"/>
      <c r="F90" s="335"/>
      <c r="G90" s="335"/>
      <c r="H90" s="335"/>
      <c r="I90" s="67" t="str">
        <f t="shared" si="5"/>
        <v/>
      </c>
      <c r="J90" s="67" t="str">
        <f t="shared" si="6"/>
        <v/>
      </c>
      <c r="K90" s="367" t="b">
        <f t="shared" si="7"/>
        <v>0</v>
      </c>
      <c r="L90" s="241">
        <f t="shared" si="8"/>
        <v>1</v>
      </c>
    </row>
    <row r="91" spans="1:12" x14ac:dyDescent="0.25">
      <c r="A91" s="33" t="s">
        <v>185</v>
      </c>
      <c r="B91" s="39"/>
      <c r="C91" s="39"/>
      <c r="D91" s="38"/>
      <c r="E91" s="33"/>
      <c r="F91" s="335"/>
      <c r="G91" s="335"/>
      <c r="H91" s="335"/>
      <c r="I91" s="67" t="str">
        <f t="shared" si="5"/>
        <v/>
      </c>
      <c r="J91" s="67" t="str">
        <f t="shared" si="6"/>
        <v/>
      </c>
      <c r="K91" s="367" t="b">
        <f t="shared" si="7"/>
        <v>0</v>
      </c>
      <c r="L91" s="241">
        <f t="shared" si="8"/>
        <v>1</v>
      </c>
    </row>
    <row r="92" spans="1:12" x14ac:dyDescent="0.25">
      <c r="A92" s="33" t="s">
        <v>186</v>
      </c>
      <c r="B92" s="39"/>
      <c r="C92" s="39"/>
      <c r="D92" s="38"/>
      <c r="E92" s="33"/>
      <c r="F92" s="335"/>
      <c r="G92" s="335"/>
      <c r="H92" s="335"/>
      <c r="I92" s="67" t="str">
        <f t="shared" si="5"/>
        <v/>
      </c>
      <c r="J92" s="67" t="str">
        <f t="shared" si="6"/>
        <v/>
      </c>
      <c r="K92" s="367" t="b">
        <f t="shared" si="7"/>
        <v>0</v>
      </c>
      <c r="L92" s="241">
        <f t="shared" si="8"/>
        <v>1</v>
      </c>
    </row>
    <row r="93" spans="1:12" x14ac:dyDescent="0.25">
      <c r="A93" s="33" t="s">
        <v>187</v>
      </c>
      <c r="B93" s="39"/>
      <c r="C93" s="39"/>
      <c r="D93" s="38"/>
      <c r="E93" s="33"/>
      <c r="F93" s="335"/>
      <c r="G93" s="335"/>
      <c r="H93" s="335"/>
      <c r="I93" s="67" t="str">
        <f t="shared" si="5"/>
        <v/>
      </c>
      <c r="J93" s="67" t="str">
        <f t="shared" si="6"/>
        <v/>
      </c>
      <c r="K93" s="367" t="b">
        <f t="shared" si="7"/>
        <v>0</v>
      </c>
      <c r="L93" s="241">
        <f t="shared" si="8"/>
        <v>1</v>
      </c>
    </row>
    <row r="94" spans="1:12" x14ac:dyDescent="0.25">
      <c r="A94" s="33" t="s">
        <v>188</v>
      </c>
      <c r="B94" s="39"/>
      <c r="C94" s="39"/>
      <c r="D94" s="38"/>
      <c r="E94" s="33"/>
      <c r="F94" s="335"/>
      <c r="G94" s="335"/>
      <c r="H94" s="335"/>
      <c r="I94" s="67" t="str">
        <f t="shared" si="5"/>
        <v/>
      </c>
      <c r="J94" s="67" t="str">
        <f t="shared" si="6"/>
        <v/>
      </c>
      <c r="K94" s="367" t="b">
        <f t="shared" si="7"/>
        <v>0</v>
      </c>
      <c r="L94" s="241">
        <f t="shared" si="8"/>
        <v>1</v>
      </c>
    </row>
    <row r="95" spans="1:12" x14ac:dyDescent="0.25">
      <c r="A95" s="33" t="s">
        <v>189</v>
      </c>
      <c r="B95" s="39"/>
      <c r="C95" s="39"/>
      <c r="D95" s="38"/>
      <c r="E95" s="33"/>
      <c r="F95" s="335"/>
      <c r="G95" s="335"/>
      <c r="H95" s="335"/>
      <c r="I95" s="67" t="str">
        <f t="shared" si="5"/>
        <v/>
      </c>
      <c r="J95" s="67" t="str">
        <f t="shared" si="6"/>
        <v/>
      </c>
      <c r="K95" s="367" t="b">
        <f t="shared" si="7"/>
        <v>0</v>
      </c>
      <c r="L95" s="241">
        <f t="shared" si="8"/>
        <v>1</v>
      </c>
    </row>
    <row r="96" spans="1:12" x14ac:dyDescent="0.25">
      <c r="A96" s="33" t="s">
        <v>190</v>
      </c>
      <c r="B96" s="39"/>
      <c r="C96" s="39"/>
      <c r="D96" s="38"/>
      <c r="E96" s="33"/>
      <c r="F96" s="335"/>
      <c r="G96" s="335"/>
      <c r="H96" s="335"/>
      <c r="I96" s="67" t="str">
        <f t="shared" si="5"/>
        <v/>
      </c>
      <c r="J96" s="67" t="str">
        <f t="shared" si="6"/>
        <v/>
      </c>
      <c r="K96" s="367" t="b">
        <f t="shared" si="7"/>
        <v>0</v>
      </c>
      <c r="L96" s="241">
        <f t="shared" si="8"/>
        <v>1</v>
      </c>
    </row>
    <row r="97" spans="1:12" x14ac:dyDescent="0.25">
      <c r="A97" s="33" t="s">
        <v>191</v>
      </c>
      <c r="B97" s="39"/>
      <c r="C97" s="39"/>
      <c r="D97" s="38"/>
      <c r="E97" s="33"/>
      <c r="F97" s="335"/>
      <c r="G97" s="335"/>
      <c r="H97" s="335"/>
      <c r="I97" s="67" t="str">
        <f t="shared" si="5"/>
        <v/>
      </c>
      <c r="J97" s="67" t="str">
        <f t="shared" si="6"/>
        <v/>
      </c>
      <c r="K97" s="367" t="b">
        <f t="shared" si="7"/>
        <v>0</v>
      </c>
      <c r="L97" s="241">
        <f t="shared" si="8"/>
        <v>1</v>
      </c>
    </row>
    <row r="98" spans="1:12" x14ac:dyDescent="0.25">
      <c r="A98" s="33" t="s">
        <v>192</v>
      </c>
      <c r="B98" s="39"/>
      <c r="C98" s="39"/>
      <c r="D98" s="38"/>
      <c r="E98" s="33"/>
      <c r="F98" s="335"/>
      <c r="G98" s="335"/>
      <c r="H98" s="335"/>
      <c r="I98" s="67" t="str">
        <f t="shared" si="5"/>
        <v/>
      </c>
      <c r="J98" s="67" t="str">
        <f t="shared" si="6"/>
        <v/>
      </c>
      <c r="K98" s="367" t="b">
        <f t="shared" si="7"/>
        <v>0</v>
      </c>
      <c r="L98" s="241">
        <f t="shared" si="8"/>
        <v>1</v>
      </c>
    </row>
    <row r="99" spans="1:12" x14ac:dyDescent="0.25">
      <c r="A99" s="33" t="s">
        <v>193</v>
      </c>
      <c r="B99" s="39"/>
      <c r="C99" s="39"/>
      <c r="D99" s="38"/>
      <c r="E99" s="33"/>
      <c r="F99" s="335"/>
      <c r="G99" s="335"/>
      <c r="H99" s="335"/>
      <c r="I99" s="67" t="str">
        <f t="shared" si="5"/>
        <v/>
      </c>
      <c r="J99" s="67" t="str">
        <f t="shared" si="6"/>
        <v/>
      </c>
      <c r="K99" s="367" t="b">
        <f t="shared" si="7"/>
        <v>0</v>
      </c>
      <c r="L99" s="241">
        <f t="shared" si="8"/>
        <v>1</v>
      </c>
    </row>
    <row r="100" spans="1:12" x14ac:dyDescent="0.25">
      <c r="A100" s="33" t="s">
        <v>194</v>
      </c>
      <c r="B100" s="39"/>
      <c r="C100" s="39"/>
      <c r="D100" s="38"/>
      <c r="E100" s="33"/>
      <c r="F100" s="335"/>
      <c r="G100" s="335"/>
      <c r="H100" s="335"/>
      <c r="I100" s="67" t="str">
        <f t="shared" si="5"/>
        <v/>
      </c>
      <c r="J100" s="67" t="str">
        <f t="shared" si="6"/>
        <v/>
      </c>
      <c r="K100" s="367" t="b">
        <f t="shared" si="7"/>
        <v>0</v>
      </c>
      <c r="L100" s="241">
        <f t="shared" si="8"/>
        <v>1</v>
      </c>
    </row>
    <row r="101" spans="1:12" x14ac:dyDescent="0.25">
      <c r="A101" s="33" t="s">
        <v>195</v>
      </c>
      <c r="B101" s="39"/>
      <c r="C101" s="39"/>
      <c r="D101" s="38"/>
      <c r="E101" s="33"/>
      <c r="F101" s="335"/>
      <c r="G101" s="335"/>
      <c r="H101" s="335"/>
      <c r="I101" s="67" t="str">
        <f t="shared" si="5"/>
        <v/>
      </c>
      <c r="J101" s="67" t="str">
        <f t="shared" si="6"/>
        <v/>
      </c>
      <c r="K101" s="367" t="b">
        <f t="shared" si="7"/>
        <v>0</v>
      </c>
      <c r="L101" s="241">
        <f t="shared" si="8"/>
        <v>1</v>
      </c>
    </row>
    <row r="102" spans="1:12" x14ac:dyDescent="0.25">
      <c r="A102" s="33" t="s">
        <v>196</v>
      </c>
      <c r="B102" s="39"/>
      <c r="C102" s="39"/>
      <c r="D102" s="38"/>
      <c r="E102" s="33"/>
      <c r="F102" s="335"/>
      <c r="G102" s="335"/>
      <c r="H102" s="335"/>
      <c r="I102" s="67" t="str">
        <f t="shared" si="5"/>
        <v/>
      </c>
      <c r="J102" s="67" t="str">
        <f t="shared" si="6"/>
        <v/>
      </c>
      <c r="K102" s="367" t="b">
        <f t="shared" si="7"/>
        <v>0</v>
      </c>
      <c r="L102" s="241">
        <f t="shared" si="8"/>
        <v>1</v>
      </c>
    </row>
    <row r="103" spans="1:12" x14ac:dyDescent="0.25">
      <c r="A103" s="33" t="s">
        <v>197</v>
      </c>
      <c r="B103" s="39"/>
      <c r="C103" s="39"/>
      <c r="D103" s="38"/>
      <c r="E103" s="33"/>
      <c r="F103" s="335"/>
      <c r="G103" s="335"/>
      <c r="H103" s="335"/>
      <c r="I103" s="67" t="str">
        <f t="shared" si="5"/>
        <v/>
      </c>
      <c r="J103" s="67" t="str">
        <f t="shared" si="6"/>
        <v/>
      </c>
      <c r="K103" s="367" t="b">
        <f t="shared" si="7"/>
        <v>0</v>
      </c>
      <c r="L103" s="241">
        <f t="shared" si="8"/>
        <v>1</v>
      </c>
    </row>
    <row r="104" spans="1:12" x14ac:dyDescent="0.25">
      <c r="A104" s="33" t="s">
        <v>198</v>
      </c>
      <c r="B104" s="39"/>
      <c r="C104" s="39"/>
      <c r="D104" s="38"/>
      <c r="E104" s="33"/>
      <c r="F104" s="335"/>
      <c r="G104" s="335"/>
      <c r="H104" s="335"/>
      <c r="I104" s="67" t="str">
        <f t="shared" si="5"/>
        <v/>
      </c>
      <c r="J104" s="67" t="str">
        <f t="shared" si="6"/>
        <v/>
      </c>
      <c r="K104" s="367" t="b">
        <f t="shared" si="7"/>
        <v>0</v>
      </c>
      <c r="L104" s="241">
        <f t="shared" si="8"/>
        <v>1</v>
      </c>
    </row>
    <row r="105" spans="1:12" x14ac:dyDescent="0.25">
      <c r="A105" s="33" t="s">
        <v>199</v>
      </c>
      <c r="B105" s="39"/>
      <c r="C105" s="39"/>
      <c r="D105" s="38"/>
      <c r="E105" s="33"/>
      <c r="F105" s="335"/>
      <c r="G105" s="335"/>
      <c r="H105" s="335"/>
      <c r="I105" s="67" t="str">
        <f t="shared" si="5"/>
        <v/>
      </c>
      <c r="J105" s="67" t="str">
        <f t="shared" si="6"/>
        <v/>
      </c>
      <c r="K105" s="367" t="b">
        <f t="shared" si="7"/>
        <v>0</v>
      </c>
      <c r="L105" s="241">
        <f t="shared" si="8"/>
        <v>1</v>
      </c>
    </row>
    <row r="106" spans="1:12" x14ac:dyDescent="0.25">
      <c r="A106" s="33" t="s">
        <v>200</v>
      </c>
      <c r="B106" s="39"/>
      <c r="C106" s="39"/>
      <c r="D106" s="38"/>
      <c r="E106" s="33"/>
      <c r="F106" s="335"/>
      <c r="G106" s="335"/>
      <c r="H106" s="335"/>
      <c r="I106" s="67" t="str">
        <f t="shared" si="5"/>
        <v/>
      </c>
      <c r="J106" s="67" t="str">
        <f t="shared" si="6"/>
        <v/>
      </c>
      <c r="K106" s="367" t="b">
        <f t="shared" si="7"/>
        <v>0</v>
      </c>
      <c r="L106" s="241">
        <f t="shared" ref="L106:L137" si="9">LEN(B106)-LEN(SUBSTITUTE(B106,",",""))+1</f>
        <v>1</v>
      </c>
    </row>
    <row r="107" spans="1:12" x14ac:dyDescent="0.25">
      <c r="A107" s="33" t="s">
        <v>201</v>
      </c>
      <c r="B107" s="39"/>
      <c r="C107" s="39"/>
      <c r="D107" s="38"/>
      <c r="E107" s="33"/>
      <c r="F107" s="335"/>
      <c r="G107" s="335"/>
      <c r="H107" s="335"/>
      <c r="I107" s="67" t="str">
        <f t="shared" si="5"/>
        <v/>
      </c>
      <c r="J107" s="67" t="str">
        <f t="shared" si="6"/>
        <v/>
      </c>
      <c r="K107" s="367" t="b">
        <f t="shared" si="7"/>
        <v>0</v>
      </c>
      <c r="L107" s="241">
        <f t="shared" si="9"/>
        <v>1</v>
      </c>
    </row>
    <row r="108" spans="1:12" x14ac:dyDescent="0.25">
      <c r="A108" s="33" t="s">
        <v>202</v>
      </c>
      <c r="B108" s="39"/>
      <c r="C108" s="39"/>
      <c r="D108" s="38"/>
      <c r="E108" s="33"/>
      <c r="F108" s="335"/>
      <c r="G108" s="335"/>
      <c r="H108" s="335"/>
      <c r="I108" s="67" t="str">
        <f t="shared" si="5"/>
        <v/>
      </c>
      <c r="J108" s="67" t="str">
        <f t="shared" si="6"/>
        <v/>
      </c>
      <c r="K108" s="367" t="b">
        <f t="shared" si="7"/>
        <v>0</v>
      </c>
      <c r="L108" s="241">
        <f t="shared" si="9"/>
        <v>1</v>
      </c>
    </row>
    <row r="109" spans="1:12" x14ac:dyDescent="0.25">
      <c r="A109" s="33" t="s">
        <v>203</v>
      </c>
      <c r="B109" s="39"/>
      <c r="C109" s="39"/>
      <c r="D109" s="38"/>
      <c r="E109" s="33"/>
      <c r="F109" s="335"/>
      <c r="G109" s="335"/>
      <c r="H109" s="335"/>
      <c r="I109" s="67" t="str">
        <f t="shared" si="5"/>
        <v/>
      </c>
      <c r="J109" s="67" t="str">
        <f t="shared" si="6"/>
        <v/>
      </c>
      <c r="K109" s="367" t="b">
        <f t="shared" si="7"/>
        <v>0</v>
      </c>
      <c r="L109" s="241">
        <f t="shared" si="9"/>
        <v>1</v>
      </c>
    </row>
    <row r="110" spans="1:12" x14ac:dyDescent="0.25">
      <c r="A110" s="33" t="s">
        <v>204</v>
      </c>
      <c r="B110" s="39"/>
      <c r="C110" s="39"/>
      <c r="D110" s="38"/>
      <c r="E110" s="33"/>
      <c r="F110" s="335"/>
      <c r="G110" s="335"/>
      <c r="H110" s="335"/>
      <c r="I110" s="67" t="str">
        <f t="shared" si="5"/>
        <v/>
      </c>
      <c r="J110" s="67" t="str">
        <f t="shared" si="6"/>
        <v/>
      </c>
      <c r="K110" s="367" t="b">
        <f t="shared" si="7"/>
        <v>0</v>
      </c>
      <c r="L110" s="241">
        <f t="shared" si="9"/>
        <v>1</v>
      </c>
    </row>
    <row r="111" spans="1:12" x14ac:dyDescent="0.25">
      <c r="A111" s="33" t="s">
        <v>205</v>
      </c>
      <c r="B111" s="39"/>
      <c r="C111" s="39"/>
      <c r="D111" s="38"/>
      <c r="E111" s="33"/>
      <c r="F111" s="335"/>
      <c r="G111" s="335"/>
      <c r="H111" s="335"/>
      <c r="I111" s="67" t="str">
        <f t="shared" si="5"/>
        <v/>
      </c>
      <c r="J111" s="67" t="str">
        <f t="shared" si="6"/>
        <v/>
      </c>
      <c r="K111" s="367" t="b">
        <f t="shared" si="7"/>
        <v>0</v>
      </c>
      <c r="L111" s="241">
        <f t="shared" si="9"/>
        <v>1</v>
      </c>
    </row>
    <row r="112" spans="1:12" x14ac:dyDescent="0.25">
      <c r="A112" s="33" t="s">
        <v>206</v>
      </c>
      <c r="B112" s="39"/>
      <c r="C112" s="39"/>
      <c r="D112" s="38"/>
      <c r="E112" s="33"/>
      <c r="F112" s="335"/>
      <c r="G112" s="335"/>
      <c r="H112" s="335"/>
      <c r="I112" s="67" t="str">
        <f t="shared" si="5"/>
        <v/>
      </c>
      <c r="J112" s="67" t="str">
        <f t="shared" si="6"/>
        <v/>
      </c>
      <c r="K112" s="367" t="b">
        <f t="shared" si="7"/>
        <v>0</v>
      </c>
      <c r="L112" s="241">
        <f t="shared" si="9"/>
        <v>1</v>
      </c>
    </row>
    <row r="113" spans="1:12" x14ac:dyDescent="0.25">
      <c r="A113" s="33" t="s">
        <v>207</v>
      </c>
      <c r="B113" s="39"/>
      <c r="C113" s="39"/>
      <c r="D113" s="38"/>
      <c r="E113" s="33"/>
      <c r="F113" s="335"/>
      <c r="G113" s="335"/>
      <c r="H113" s="335"/>
      <c r="I113" s="67" t="str">
        <f t="shared" si="5"/>
        <v/>
      </c>
      <c r="J113" s="67" t="str">
        <f t="shared" si="6"/>
        <v/>
      </c>
      <c r="K113" s="367" t="b">
        <f t="shared" si="7"/>
        <v>0</v>
      </c>
      <c r="L113" s="241">
        <f t="shared" si="9"/>
        <v>1</v>
      </c>
    </row>
    <row r="114" spans="1:12" x14ac:dyDescent="0.25">
      <c r="A114" s="33" t="s">
        <v>208</v>
      </c>
      <c r="B114" s="39"/>
      <c r="C114" s="39"/>
      <c r="D114" s="38"/>
      <c r="E114" s="33"/>
      <c r="F114" s="335"/>
      <c r="G114" s="335"/>
      <c r="H114" s="335"/>
      <c r="I114" s="67" t="str">
        <f t="shared" si="5"/>
        <v/>
      </c>
      <c r="J114" s="67" t="str">
        <f t="shared" si="6"/>
        <v/>
      </c>
      <c r="K114" s="367" t="b">
        <f t="shared" si="7"/>
        <v>0</v>
      </c>
      <c r="L114" s="241">
        <f t="shared" si="9"/>
        <v>1</v>
      </c>
    </row>
    <row r="115" spans="1:12" x14ac:dyDescent="0.25">
      <c r="A115" s="33" t="s">
        <v>209</v>
      </c>
      <c r="B115" s="39"/>
      <c r="C115" s="39"/>
      <c r="D115" s="38"/>
      <c r="E115" s="33"/>
      <c r="F115" s="335"/>
      <c r="G115" s="335"/>
      <c r="H115" s="335"/>
      <c r="I115" s="67" t="str">
        <f t="shared" si="5"/>
        <v/>
      </c>
      <c r="J115" s="67" t="str">
        <f t="shared" si="6"/>
        <v/>
      </c>
      <c r="K115" s="367" t="b">
        <f t="shared" si="7"/>
        <v>0</v>
      </c>
      <c r="L115" s="241">
        <f t="shared" si="9"/>
        <v>1</v>
      </c>
    </row>
    <row r="116" spans="1:12" x14ac:dyDescent="0.25">
      <c r="A116" s="33" t="s">
        <v>210</v>
      </c>
      <c r="B116" s="39"/>
      <c r="C116" s="39"/>
      <c r="D116" s="38"/>
      <c r="E116" s="33"/>
      <c r="F116" s="335"/>
      <c r="G116" s="335"/>
      <c r="H116" s="335"/>
      <c r="I116" s="67" t="str">
        <f t="shared" si="5"/>
        <v/>
      </c>
      <c r="J116" s="67" t="str">
        <f t="shared" si="6"/>
        <v/>
      </c>
      <c r="K116" s="367" t="b">
        <f t="shared" si="7"/>
        <v>0</v>
      </c>
      <c r="L116" s="241">
        <f t="shared" si="9"/>
        <v>1</v>
      </c>
    </row>
    <row r="117" spans="1:12" x14ac:dyDescent="0.25">
      <c r="A117" s="33" t="s">
        <v>211</v>
      </c>
      <c r="B117" s="39"/>
      <c r="C117" s="39"/>
      <c r="D117" s="38"/>
      <c r="E117" s="33"/>
      <c r="F117" s="335"/>
      <c r="G117" s="335"/>
      <c r="H117" s="335"/>
      <c r="I117" s="67" t="str">
        <f t="shared" si="5"/>
        <v/>
      </c>
      <c r="J117" s="67" t="str">
        <f t="shared" si="6"/>
        <v/>
      </c>
      <c r="K117" s="367" t="b">
        <f t="shared" si="7"/>
        <v>0</v>
      </c>
      <c r="L117" s="241">
        <f t="shared" si="9"/>
        <v>1</v>
      </c>
    </row>
    <row r="118" spans="1:12" x14ac:dyDescent="0.25">
      <c r="A118" s="33" t="s">
        <v>212</v>
      </c>
      <c r="B118" s="39"/>
      <c r="C118" s="39"/>
      <c r="D118" s="38"/>
      <c r="E118" s="33"/>
      <c r="F118" s="335"/>
      <c r="G118" s="335"/>
      <c r="H118" s="335"/>
      <c r="I118" s="67" t="str">
        <f t="shared" si="5"/>
        <v/>
      </c>
      <c r="J118" s="67" t="str">
        <f t="shared" si="6"/>
        <v/>
      </c>
      <c r="K118" s="367" t="b">
        <f t="shared" si="7"/>
        <v>0</v>
      </c>
      <c r="L118" s="241">
        <f t="shared" si="9"/>
        <v>1</v>
      </c>
    </row>
    <row r="119" spans="1:12" x14ac:dyDescent="0.25">
      <c r="A119" s="33" t="s">
        <v>213</v>
      </c>
      <c r="B119" s="39"/>
      <c r="C119" s="39"/>
      <c r="D119" s="38"/>
      <c r="E119" s="33"/>
      <c r="F119" s="335"/>
      <c r="G119" s="335"/>
      <c r="H119" s="335"/>
      <c r="I119" s="67" t="str">
        <f t="shared" si="5"/>
        <v/>
      </c>
      <c r="J119" s="67" t="str">
        <f t="shared" si="6"/>
        <v/>
      </c>
      <c r="K119" s="367" t="b">
        <f t="shared" si="7"/>
        <v>0</v>
      </c>
      <c r="L119" s="241">
        <f t="shared" si="9"/>
        <v>1</v>
      </c>
    </row>
    <row r="120" spans="1:12" x14ac:dyDescent="0.25">
      <c r="A120" s="33" t="s">
        <v>214</v>
      </c>
      <c r="B120" s="39"/>
      <c r="C120" s="39"/>
      <c r="D120" s="38"/>
      <c r="E120" s="33"/>
      <c r="F120" s="335"/>
      <c r="G120" s="335"/>
      <c r="H120" s="335"/>
      <c r="I120" s="67" t="str">
        <f t="shared" si="5"/>
        <v/>
      </c>
      <c r="J120" s="67" t="str">
        <f t="shared" si="6"/>
        <v/>
      </c>
      <c r="K120" s="367" t="b">
        <f t="shared" si="7"/>
        <v>0</v>
      </c>
      <c r="L120" s="241">
        <f t="shared" si="9"/>
        <v>1</v>
      </c>
    </row>
    <row r="121" spans="1:12" x14ac:dyDescent="0.25">
      <c r="A121" s="33" t="s">
        <v>215</v>
      </c>
      <c r="B121" s="39"/>
      <c r="C121" s="39"/>
      <c r="D121" s="38"/>
      <c r="E121" s="33"/>
      <c r="F121" s="335"/>
      <c r="G121" s="335"/>
      <c r="H121" s="335"/>
      <c r="I121" s="67" t="str">
        <f t="shared" si="5"/>
        <v/>
      </c>
      <c r="J121" s="67" t="str">
        <f t="shared" si="6"/>
        <v/>
      </c>
      <c r="K121" s="367" t="b">
        <f t="shared" si="7"/>
        <v>0</v>
      </c>
      <c r="L121" s="241">
        <f t="shared" si="9"/>
        <v>1</v>
      </c>
    </row>
    <row r="122" spans="1:12" x14ac:dyDescent="0.25">
      <c r="A122" s="33" t="s">
        <v>216</v>
      </c>
      <c r="B122" s="39"/>
      <c r="C122" s="39"/>
      <c r="D122" s="38"/>
      <c r="E122" s="33"/>
      <c r="F122" s="335"/>
      <c r="G122" s="335"/>
      <c r="H122" s="335"/>
      <c r="I122" s="67" t="str">
        <f t="shared" si="5"/>
        <v/>
      </c>
      <c r="J122" s="67" t="str">
        <f t="shared" si="6"/>
        <v/>
      </c>
      <c r="K122" s="367" t="b">
        <f t="shared" si="7"/>
        <v>0</v>
      </c>
      <c r="L122" s="241">
        <f t="shared" si="9"/>
        <v>1</v>
      </c>
    </row>
    <row r="123" spans="1:12" x14ac:dyDescent="0.25">
      <c r="A123" s="33" t="s">
        <v>217</v>
      </c>
      <c r="B123" s="39"/>
      <c r="C123" s="39"/>
      <c r="D123" s="38"/>
      <c r="E123" s="33"/>
      <c r="F123" s="335"/>
      <c r="G123" s="335"/>
      <c r="H123" s="335"/>
      <c r="I123" s="67" t="str">
        <f t="shared" si="5"/>
        <v/>
      </c>
      <c r="J123" s="67" t="str">
        <f t="shared" si="6"/>
        <v/>
      </c>
      <c r="K123" s="367" t="b">
        <f t="shared" si="7"/>
        <v>0</v>
      </c>
      <c r="L123" s="241">
        <f t="shared" si="9"/>
        <v>1</v>
      </c>
    </row>
    <row r="124" spans="1:12" x14ac:dyDescent="0.25">
      <c r="A124" s="33" t="s">
        <v>218</v>
      </c>
      <c r="B124" s="39"/>
      <c r="C124" s="39"/>
      <c r="D124" s="38"/>
      <c r="E124" s="33"/>
      <c r="F124" s="335"/>
      <c r="G124" s="335"/>
      <c r="H124" s="335"/>
      <c r="I124" s="67" t="str">
        <f t="shared" si="5"/>
        <v/>
      </c>
      <c r="J124" s="67" t="str">
        <f t="shared" si="6"/>
        <v/>
      </c>
      <c r="K124" s="367" t="b">
        <f t="shared" si="7"/>
        <v>0</v>
      </c>
      <c r="L124" s="241">
        <f t="shared" si="9"/>
        <v>1</v>
      </c>
    </row>
    <row r="125" spans="1:12" x14ac:dyDescent="0.25">
      <c r="A125" s="33" t="s">
        <v>219</v>
      </c>
      <c r="B125" s="39"/>
      <c r="C125" s="39"/>
      <c r="D125" s="38"/>
      <c r="E125" s="33"/>
      <c r="F125" s="335"/>
      <c r="G125" s="335"/>
      <c r="H125" s="335"/>
      <c r="I125" s="67" t="str">
        <f t="shared" si="5"/>
        <v/>
      </c>
      <c r="J125" s="67" t="str">
        <f t="shared" si="6"/>
        <v/>
      </c>
      <c r="K125" s="367" t="b">
        <f t="shared" si="7"/>
        <v>0</v>
      </c>
      <c r="L125" s="241">
        <f t="shared" si="9"/>
        <v>1</v>
      </c>
    </row>
    <row r="126" spans="1:12" x14ac:dyDescent="0.25">
      <c r="A126" s="33" t="s">
        <v>220</v>
      </c>
      <c r="B126" s="39"/>
      <c r="C126" s="39"/>
      <c r="D126" s="38"/>
      <c r="E126" s="33"/>
      <c r="F126" s="335"/>
      <c r="G126" s="335"/>
      <c r="H126" s="335"/>
      <c r="I126" s="67" t="str">
        <f t="shared" si="5"/>
        <v/>
      </c>
      <c r="J126" s="67" t="str">
        <f t="shared" si="6"/>
        <v/>
      </c>
      <c r="K126" s="367" t="b">
        <f t="shared" si="7"/>
        <v>0</v>
      </c>
      <c r="L126" s="241">
        <f t="shared" si="9"/>
        <v>1</v>
      </c>
    </row>
    <row r="127" spans="1:12" x14ac:dyDescent="0.25">
      <c r="A127" s="33" t="s">
        <v>221</v>
      </c>
      <c r="B127" s="39"/>
      <c r="C127" s="39"/>
      <c r="D127" s="38"/>
      <c r="E127" s="33"/>
      <c r="F127" s="335"/>
      <c r="G127" s="335"/>
      <c r="H127" s="335"/>
      <c r="I127" s="67" t="str">
        <f t="shared" si="5"/>
        <v/>
      </c>
      <c r="J127" s="67" t="str">
        <f t="shared" si="6"/>
        <v/>
      </c>
      <c r="K127" s="367" t="b">
        <f t="shared" si="7"/>
        <v>0</v>
      </c>
      <c r="L127" s="241">
        <f t="shared" si="9"/>
        <v>1</v>
      </c>
    </row>
    <row r="128" spans="1:12" x14ac:dyDescent="0.25">
      <c r="A128" s="33" t="s">
        <v>222</v>
      </c>
      <c r="B128" s="39"/>
      <c r="C128" s="39"/>
      <c r="D128" s="38"/>
      <c r="E128" s="33"/>
      <c r="F128" s="335"/>
      <c r="G128" s="335"/>
      <c r="H128" s="335"/>
      <c r="I128" s="67" t="str">
        <f t="shared" si="5"/>
        <v/>
      </c>
      <c r="J128" s="67" t="str">
        <f t="shared" si="6"/>
        <v/>
      </c>
      <c r="K128" s="367" t="b">
        <f t="shared" si="7"/>
        <v>0</v>
      </c>
      <c r="L128" s="241">
        <f t="shared" si="9"/>
        <v>1</v>
      </c>
    </row>
    <row r="129" spans="1:12" x14ac:dyDescent="0.25">
      <c r="A129" s="33" t="s">
        <v>223</v>
      </c>
      <c r="B129" s="39"/>
      <c r="C129" s="39"/>
      <c r="D129" s="38"/>
      <c r="E129" s="33"/>
      <c r="F129" s="335"/>
      <c r="G129" s="335"/>
      <c r="H129" s="335"/>
      <c r="I129" s="67" t="str">
        <f t="shared" si="5"/>
        <v/>
      </c>
      <c r="J129" s="67" t="str">
        <f t="shared" si="6"/>
        <v/>
      </c>
      <c r="K129" s="367" t="b">
        <f t="shared" si="7"/>
        <v>0</v>
      </c>
      <c r="L129" s="241">
        <f t="shared" si="9"/>
        <v>1</v>
      </c>
    </row>
    <row r="130" spans="1:12" x14ac:dyDescent="0.25">
      <c r="A130" s="33" t="s">
        <v>224</v>
      </c>
      <c r="B130" s="39"/>
      <c r="C130" s="39"/>
      <c r="D130" s="38"/>
      <c r="E130" s="33"/>
      <c r="F130" s="335"/>
      <c r="G130" s="335"/>
      <c r="H130" s="335"/>
      <c r="I130" s="67" t="str">
        <f t="shared" si="5"/>
        <v/>
      </c>
      <c r="J130" s="67" t="str">
        <f t="shared" si="6"/>
        <v/>
      </c>
      <c r="K130" s="367" t="b">
        <f t="shared" si="7"/>
        <v>0</v>
      </c>
      <c r="L130" s="241">
        <f t="shared" si="9"/>
        <v>1</v>
      </c>
    </row>
    <row r="131" spans="1:12" x14ac:dyDescent="0.25">
      <c r="A131" s="33" t="s">
        <v>225</v>
      </c>
      <c r="B131" s="39"/>
      <c r="C131" s="39"/>
      <c r="D131" s="38"/>
      <c r="E131" s="33"/>
      <c r="F131" s="335"/>
      <c r="G131" s="335"/>
      <c r="H131" s="335"/>
      <c r="I131" s="67" t="str">
        <f t="shared" si="5"/>
        <v/>
      </c>
      <c r="J131" s="67" t="str">
        <f t="shared" si="6"/>
        <v/>
      </c>
      <c r="K131" s="367" t="b">
        <f t="shared" si="7"/>
        <v>0</v>
      </c>
      <c r="L131" s="241">
        <f t="shared" si="9"/>
        <v>1</v>
      </c>
    </row>
    <row r="132" spans="1:12" x14ac:dyDescent="0.25">
      <c r="A132" s="33" t="s">
        <v>226</v>
      </c>
      <c r="B132" s="39"/>
      <c r="C132" s="39"/>
      <c r="D132" s="38"/>
      <c r="E132" s="33"/>
      <c r="F132" s="335"/>
      <c r="G132" s="335"/>
      <c r="H132" s="335"/>
      <c r="I132" s="67" t="str">
        <f t="shared" si="5"/>
        <v/>
      </c>
      <c r="J132" s="67" t="str">
        <f t="shared" si="6"/>
        <v/>
      </c>
      <c r="K132" s="367" t="b">
        <f t="shared" si="7"/>
        <v>0</v>
      </c>
      <c r="L132" s="241">
        <f t="shared" si="9"/>
        <v>1</v>
      </c>
    </row>
    <row r="133" spans="1:12" x14ac:dyDescent="0.25">
      <c r="A133" s="33" t="s">
        <v>227</v>
      </c>
      <c r="B133" s="39"/>
      <c r="C133" s="39"/>
      <c r="D133" s="38"/>
      <c r="E133" s="33"/>
      <c r="F133" s="335"/>
      <c r="G133" s="335"/>
      <c r="H133" s="335"/>
      <c r="I133" s="67" t="str">
        <f t="shared" si="5"/>
        <v/>
      </c>
      <c r="J133" s="67" t="str">
        <f t="shared" si="6"/>
        <v/>
      </c>
      <c r="K133" s="367" t="b">
        <f t="shared" si="7"/>
        <v>0</v>
      </c>
      <c r="L133" s="241">
        <f t="shared" si="9"/>
        <v>1</v>
      </c>
    </row>
    <row r="134" spans="1:12" x14ac:dyDescent="0.25">
      <c r="A134" s="33" t="s">
        <v>228</v>
      </c>
      <c r="B134" s="39"/>
      <c r="C134" s="39"/>
      <c r="D134" s="38"/>
      <c r="E134" s="33"/>
      <c r="F134" s="335"/>
      <c r="G134" s="335"/>
      <c r="H134" s="335"/>
      <c r="I134" s="67" t="str">
        <f t="shared" si="5"/>
        <v/>
      </c>
      <c r="J134" s="67" t="str">
        <f t="shared" si="6"/>
        <v/>
      </c>
      <c r="K134" s="367" t="b">
        <f t="shared" si="7"/>
        <v>0</v>
      </c>
      <c r="L134" s="241">
        <f t="shared" si="9"/>
        <v>1</v>
      </c>
    </row>
    <row r="135" spans="1:12" x14ac:dyDescent="0.25">
      <c r="A135" s="33" t="s">
        <v>229</v>
      </c>
      <c r="B135" s="39"/>
      <c r="C135" s="39"/>
      <c r="D135" s="38"/>
      <c r="E135" s="33"/>
      <c r="F135" s="335"/>
      <c r="G135" s="335"/>
      <c r="H135" s="335"/>
      <c r="I135" s="67" t="str">
        <f t="shared" si="5"/>
        <v/>
      </c>
      <c r="J135" s="67" t="str">
        <f t="shared" si="6"/>
        <v/>
      </c>
      <c r="K135" s="367" t="b">
        <f t="shared" si="7"/>
        <v>0</v>
      </c>
      <c r="L135" s="241">
        <f t="shared" si="9"/>
        <v>1</v>
      </c>
    </row>
    <row r="136" spans="1:12" x14ac:dyDescent="0.25">
      <c r="A136" s="33" t="s">
        <v>230</v>
      </c>
      <c r="B136" s="39"/>
      <c r="C136" s="39"/>
      <c r="D136" s="38"/>
      <c r="E136" s="33"/>
      <c r="F136" s="335"/>
      <c r="G136" s="335"/>
      <c r="H136" s="335"/>
      <c r="I136" s="67" t="str">
        <f t="shared" si="5"/>
        <v/>
      </c>
      <c r="J136" s="67" t="str">
        <f t="shared" si="6"/>
        <v/>
      </c>
      <c r="K136" s="367" t="b">
        <f t="shared" si="7"/>
        <v>0</v>
      </c>
      <c r="L136" s="241">
        <f t="shared" si="9"/>
        <v>1</v>
      </c>
    </row>
    <row r="137" spans="1:12" x14ac:dyDescent="0.25">
      <c r="A137" s="33" t="s">
        <v>231</v>
      </c>
      <c r="B137" s="39"/>
      <c r="C137" s="39"/>
      <c r="D137" s="38"/>
      <c r="E137" s="33"/>
      <c r="F137" s="335"/>
      <c r="G137" s="335"/>
      <c r="H137" s="335"/>
      <c r="I137" s="67" t="str">
        <f t="shared" si="5"/>
        <v/>
      </c>
      <c r="J137" s="67" t="str">
        <f t="shared" si="6"/>
        <v/>
      </c>
      <c r="K137" s="367" t="b">
        <f t="shared" si="7"/>
        <v>0</v>
      </c>
      <c r="L137" s="241">
        <f t="shared" si="9"/>
        <v>1</v>
      </c>
    </row>
    <row r="138" spans="1:12" x14ac:dyDescent="0.25">
      <c r="A138" s="33" t="s">
        <v>232</v>
      </c>
      <c r="B138" s="39"/>
      <c r="C138" s="39"/>
      <c r="D138" s="38"/>
      <c r="E138" s="33"/>
      <c r="F138" s="335"/>
      <c r="G138" s="335"/>
      <c r="H138" s="335"/>
      <c r="I138" s="67" t="str">
        <f t="shared" ref="I138:I201" si="10">IF(OR($B138="",$C138="",$D138="",$D138&lt;an_initial,$D138&gt;an_final,$K138=FALSE),"",
(40*(E138="Internațional")+30*(E138="Național")+20*(E138="Regional")+15*(E138="Zonal")+10*(E138="Local"))/
((F138="X")*1 + (G138="X")*2 + (H138="X")*L138)
)</f>
        <v/>
      </c>
      <c r="J138" s="67" t="str">
        <f t="shared" ref="J138:J201" si="11">IF(OR($B138="",$C138="",$D138="",$D138&gt;an_final,$K138=FALSE),"",
(40*(E138="Internațional")+30*(E138="Național")+20*(E138="Regional")+15*(E138="Zonal")+10*(E138="Local"))/
((F138="X")*1 + (G138="X")*2 + (H138="X")*L138)
)</f>
        <v/>
      </c>
      <c r="K138" s="367" t="b">
        <f t="shared" ref="K138:K201" si="12">IF(nume_candidat="",FALSE,ISNUMBER(SEARCH(nume_candidat,$B138)))</f>
        <v>0</v>
      </c>
      <c r="L138" s="241">
        <f t="shared" ref="L138:L169" si="13">LEN(B138)-LEN(SUBSTITUTE(B138,",",""))+1</f>
        <v>1</v>
      </c>
    </row>
    <row r="139" spans="1:12" x14ac:dyDescent="0.25">
      <c r="A139" s="33" t="s">
        <v>233</v>
      </c>
      <c r="B139" s="39"/>
      <c r="C139" s="39"/>
      <c r="D139" s="38"/>
      <c r="E139" s="33"/>
      <c r="F139" s="335"/>
      <c r="G139" s="335"/>
      <c r="H139" s="335"/>
      <c r="I139" s="67" t="str">
        <f t="shared" si="10"/>
        <v/>
      </c>
      <c r="J139" s="67" t="str">
        <f t="shared" si="11"/>
        <v/>
      </c>
      <c r="K139" s="367" t="b">
        <f t="shared" si="12"/>
        <v>0</v>
      </c>
      <c r="L139" s="241">
        <f t="shared" si="13"/>
        <v>1</v>
      </c>
    </row>
    <row r="140" spans="1:12" x14ac:dyDescent="0.25">
      <c r="A140" s="33" t="s">
        <v>234</v>
      </c>
      <c r="B140" s="39"/>
      <c r="C140" s="39"/>
      <c r="D140" s="38"/>
      <c r="E140" s="33"/>
      <c r="F140" s="335"/>
      <c r="G140" s="335"/>
      <c r="H140" s="335"/>
      <c r="I140" s="67" t="str">
        <f t="shared" si="10"/>
        <v/>
      </c>
      <c r="J140" s="67" t="str">
        <f t="shared" si="11"/>
        <v/>
      </c>
      <c r="K140" s="367" t="b">
        <f t="shared" si="12"/>
        <v>0</v>
      </c>
      <c r="L140" s="241">
        <f t="shared" si="13"/>
        <v>1</v>
      </c>
    </row>
    <row r="141" spans="1:12" x14ac:dyDescent="0.25">
      <c r="A141" s="33" t="s">
        <v>235</v>
      </c>
      <c r="B141" s="39"/>
      <c r="C141" s="39"/>
      <c r="D141" s="38"/>
      <c r="E141" s="33"/>
      <c r="F141" s="335"/>
      <c r="G141" s="335"/>
      <c r="H141" s="335"/>
      <c r="I141" s="67" t="str">
        <f t="shared" si="10"/>
        <v/>
      </c>
      <c r="J141" s="67" t="str">
        <f t="shared" si="11"/>
        <v/>
      </c>
      <c r="K141" s="367" t="b">
        <f t="shared" si="12"/>
        <v>0</v>
      </c>
      <c r="L141" s="241">
        <f t="shared" si="13"/>
        <v>1</v>
      </c>
    </row>
    <row r="142" spans="1:12" x14ac:dyDescent="0.25">
      <c r="A142" s="33" t="s">
        <v>236</v>
      </c>
      <c r="B142" s="39"/>
      <c r="C142" s="39"/>
      <c r="D142" s="38"/>
      <c r="E142" s="33"/>
      <c r="F142" s="335"/>
      <c r="G142" s="335"/>
      <c r="H142" s="335"/>
      <c r="I142" s="67" t="str">
        <f t="shared" si="10"/>
        <v/>
      </c>
      <c r="J142" s="67" t="str">
        <f t="shared" si="11"/>
        <v/>
      </c>
      <c r="K142" s="367" t="b">
        <f t="shared" si="12"/>
        <v>0</v>
      </c>
      <c r="L142" s="241">
        <f t="shared" si="13"/>
        <v>1</v>
      </c>
    </row>
    <row r="143" spans="1:12" x14ac:dyDescent="0.25">
      <c r="A143" s="33" t="s">
        <v>237</v>
      </c>
      <c r="B143" s="39"/>
      <c r="C143" s="39"/>
      <c r="D143" s="38"/>
      <c r="E143" s="33"/>
      <c r="F143" s="335"/>
      <c r="G143" s="335"/>
      <c r="H143" s="335"/>
      <c r="I143" s="67" t="str">
        <f t="shared" si="10"/>
        <v/>
      </c>
      <c r="J143" s="67" t="str">
        <f t="shared" si="11"/>
        <v/>
      </c>
      <c r="K143" s="367" t="b">
        <f t="shared" si="12"/>
        <v>0</v>
      </c>
      <c r="L143" s="241">
        <f t="shared" si="13"/>
        <v>1</v>
      </c>
    </row>
    <row r="144" spans="1:12" x14ac:dyDescent="0.25">
      <c r="A144" s="33" t="s">
        <v>238</v>
      </c>
      <c r="B144" s="39"/>
      <c r="C144" s="39"/>
      <c r="D144" s="38"/>
      <c r="E144" s="33"/>
      <c r="F144" s="335"/>
      <c r="G144" s="335"/>
      <c r="H144" s="335"/>
      <c r="I144" s="67" t="str">
        <f t="shared" si="10"/>
        <v/>
      </c>
      <c r="J144" s="67" t="str">
        <f t="shared" si="11"/>
        <v/>
      </c>
      <c r="K144" s="367" t="b">
        <f t="shared" si="12"/>
        <v>0</v>
      </c>
      <c r="L144" s="241">
        <f t="shared" si="13"/>
        <v>1</v>
      </c>
    </row>
    <row r="145" spans="1:12" x14ac:dyDescent="0.25">
      <c r="A145" s="33" t="s">
        <v>239</v>
      </c>
      <c r="B145" s="39"/>
      <c r="C145" s="39"/>
      <c r="D145" s="38"/>
      <c r="E145" s="33"/>
      <c r="F145" s="335"/>
      <c r="G145" s="335"/>
      <c r="H145" s="335"/>
      <c r="I145" s="67" t="str">
        <f t="shared" si="10"/>
        <v/>
      </c>
      <c r="J145" s="67" t="str">
        <f t="shared" si="11"/>
        <v/>
      </c>
      <c r="K145" s="367" t="b">
        <f t="shared" si="12"/>
        <v>0</v>
      </c>
      <c r="L145" s="241">
        <f t="shared" si="13"/>
        <v>1</v>
      </c>
    </row>
    <row r="146" spans="1:12" x14ac:dyDescent="0.25">
      <c r="A146" s="33" t="s">
        <v>240</v>
      </c>
      <c r="B146" s="39"/>
      <c r="C146" s="39"/>
      <c r="D146" s="38"/>
      <c r="E146" s="33"/>
      <c r="F146" s="335"/>
      <c r="G146" s="335"/>
      <c r="H146" s="335"/>
      <c r="I146" s="67" t="str">
        <f t="shared" si="10"/>
        <v/>
      </c>
      <c r="J146" s="67" t="str">
        <f t="shared" si="11"/>
        <v/>
      </c>
      <c r="K146" s="367" t="b">
        <f t="shared" si="12"/>
        <v>0</v>
      </c>
      <c r="L146" s="241">
        <f t="shared" si="13"/>
        <v>1</v>
      </c>
    </row>
    <row r="147" spans="1:12" x14ac:dyDescent="0.25">
      <c r="A147" s="33" t="s">
        <v>241</v>
      </c>
      <c r="B147" s="39"/>
      <c r="C147" s="39"/>
      <c r="D147" s="38"/>
      <c r="E147" s="33"/>
      <c r="F147" s="335"/>
      <c r="G147" s="335"/>
      <c r="H147" s="335"/>
      <c r="I147" s="67" t="str">
        <f t="shared" si="10"/>
        <v/>
      </c>
      <c r="J147" s="67" t="str">
        <f t="shared" si="11"/>
        <v/>
      </c>
      <c r="K147" s="367" t="b">
        <f t="shared" si="12"/>
        <v>0</v>
      </c>
      <c r="L147" s="241">
        <f t="shared" si="13"/>
        <v>1</v>
      </c>
    </row>
    <row r="148" spans="1:12" x14ac:dyDescent="0.25">
      <c r="A148" s="33" t="s">
        <v>242</v>
      </c>
      <c r="B148" s="39"/>
      <c r="C148" s="39"/>
      <c r="D148" s="38"/>
      <c r="E148" s="33"/>
      <c r="F148" s="335"/>
      <c r="G148" s="335"/>
      <c r="H148" s="335"/>
      <c r="I148" s="67" t="str">
        <f t="shared" si="10"/>
        <v/>
      </c>
      <c r="J148" s="67" t="str">
        <f t="shared" si="11"/>
        <v/>
      </c>
      <c r="K148" s="367" t="b">
        <f t="shared" si="12"/>
        <v>0</v>
      </c>
      <c r="L148" s="241">
        <f t="shared" si="13"/>
        <v>1</v>
      </c>
    </row>
    <row r="149" spans="1:12" x14ac:dyDescent="0.25">
      <c r="A149" s="33" t="s">
        <v>243</v>
      </c>
      <c r="B149" s="39"/>
      <c r="C149" s="39"/>
      <c r="D149" s="38"/>
      <c r="E149" s="33"/>
      <c r="F149" s="335"/>
      <c r="G149" s="335"/>
      <c r="H149" s="335"/>
      <c r="I149" s="67" t="str">
        <f t="shared" si="10"/>
        <v/>
      </c>
      <c r="J149" s="67" t="str">
        <f t="shared" si="11"/>
        <v/>
      </c>
      <c r="K149" s="367" t="b">
        <f t="shared" si="12"/>
        <v>0</v>
      </c>
      <c r="L149" s="241">
        <f t="shared" si="13"/>
        <v>1</v>
      </c>
    </row>
    <row r="150" spans="1:12" x14ac:dyDescent="0.25">
      <c r="A150" s="33" t="s">
        <v>244</v>
      </c>
      <c r="B150" s="39"/>
      <c r="C150" s="39"/>
      <c r="D150" s="38"/>
      <c r="E150" s="33"/>
      <c r="F150" s="335"/>
      <c r="G150" s="335"/>
      <c r="H150" s="335"/>
      <c r="I150" s="67" t="str">
        <f t="shared" si="10"/>
        <v/>
      </c>
      <c r="J150" s="67" t="str">
        <f t="shared" si="11"/>
        <v/>
      </c>
      <c r="K150" s="367" t="b">
        <f t="shared" si="12"/>
        <v>0</v>
      </c>
      <c r="L150" s="241">
        <f t="shared" si="13"/>
        <v>1</v>
      </c>
    </row>
    <row r="151" spans="1:12" x14ac:dyDescent="0.25">
      <c r="A151" s="33" t="s">
        <v>245</v>
      </c>
      <c r="B151" s="39"/>
      <c r="C151" s="39"/>
      <c r="D151" s="38"/>
      <c r="E151" s="33"/>
      <c r="F151" s="335"/>
      <c r="G151" s="335"/>
      <c r="H151" s="335"/>
      <c r="I151" s="67" t="str">
        <f t="shared" si="10"/>
        <v/>
      </c>
      <c r="J151" s="67" t="str">
        <f t="shared" si="11"/>
        <v/>
      </c>
      <c r="K151" s="367" t="b">
        <f t="shared" si="12"/>
        <v>0</v>
      </c>
      <c r="L151" s="241">
        <f t="shared" si="13"/>
        <v>1</v>
      </c>
    </row>
    <row r="152" spans="1:12" x14ac:dyDescent="0.25">
      <c r="A152" s="33" t="s">
        <v>246</v>
      </c>
      <c r="B152" s="39"/>
      <c r="C152" s="39"/>
      <c r="D152" s="38"/>
      <c r="E152" s="33"/>
      <c r="F152" s="335"/>
      <c r="G152" s="335"/>
      <c r="H152" s="335"/>
      <c r="I152" s="67" t="str">
        <f t="shared" si="10"/>
        <v/>
      </c>
      <c r="J152" s="67" t="str">
        <f t="shared" si="11"/>
        <v/>
      </c>
      <c r="K152" s="367" t="b">
        <f t="shared" si="12"/>
        <v>0</v>
      </c>
      <c r="L152" s="241">
        <f t="shared" si="13"/>
        <v>1</v>
      </c>
    </row>
    <row r="153" spans="1:12" x14ac:dyDescent="0.25">
      <c r="A153" s="33" t="s">
        <v>247</v>
      </c>
      <c r="B153" s="39"/>
      <c r="C153" s="39"/>
      <c r="D153" s="38"/>
      <c r="E153" s="33"/>
      <c r="F153" s="335"/>
      <c r="G153" s="335"/>
      <c r="H153" s="335"/>
      <c r="I153" s="67" t="str">
        <f t="shared" si="10"/>
        <v/>
      </c>
      <c r="J153" s="67" t="str">
        <f t="shared" si="11"/>
        <v/>
      </c>
      <c r="K153" s="367" t="b">
        <f t="shared" si="12"/>
        <v>0</v>
      </c>
      <c r="L153" s="241">
        <f t="shared" si="13"/>
        <v>1</v>
      </c>
    </row>
    <row r="154" spans="1:12" x14ac:dyDescent="0.25">
      <c r="A154" s="33" t="s">
        <v>248</v>
      </c>
      <c r="B154" s="39"/>
      <c r="C154" s="39"/>
      <c r="D154" s="38"/>
      <c r="E154" s="33"/>
      <c r="F154" s="335"/>
      <c r="G154" s="335"/>
      <c r="H154" s="335"/>
      <c r="I154" s="67" t="str">
        <f t="shared" si="10"/>
        <v/>
      </c>
      <c r="J154" s="67" t="str">
        <f t="shared" si="11"/>
        <v/>
      </c>
      <c r="K154" s="367" t="b">
        <f t="shared" si="12"/>
        <v>0</v>
      </c>
      <c r="L154" s="241">
        <f t="shared" si="13"/>
        <v>1</v>
      </c>
    </row>
    <row r="155" spans="1:12" x14ac:dyDescent="0.25">
      <c r="A155" s="33" t="s">
        <v>249</v>
      </c>
      <c r="B155" s="39"/>
      <c r="C155" s="39"/>
      <c r="D155" s="38"/>
      <c r="E155" s="33"/>
      <c r="F155" s="335"/>
      <c r="G155" s="335"/>
      <c r="H155" s="335"/>
      <c r="I155" s="67" t="str">
        <f t="shared" si="10"/>
        <v/>
      </c>
      <c r="J155" s="67" t="str">
        <f t="shared" si="11"/>
        <v/>
      </c>
      <c r="K155" s="367" t="b">
        <f t="shared" si="12"/>
        <v>0</v>
      </c>
      <c r="L155" s="241">
        <f t="shared" si="13"/>
        <v>1</v>
      </c>
    </row>
    <row r="156" spans="1:12" x14ac:dyDescent="0.25">
      <c r="A156" s="33" t="s">
        <v>250</v>
      </c>
      <c r="B156" s="39"/>
      <c r="C156" s="39"/>
      <c r="D156" s="38"/>
      <c r="E156" s="33"/>
      <c r="F156" s="335"/>
      <c r="G156" s="335"/>
      <c r="H156" s="335"/>
      <c r="I156" s="67" t="str">
        <f t="shared" si="10"/>
        <v/>
      </c>
      <c r="J156" s="67" t="str">
        <f t="shared" si="11"/>
        <v/>
      </c>
      <c r="K156" s="367" t="b">
        <f t="shared" si="12"/>
        <v>0</v>
      </c>
      <c r="L156" s="241">
        <f t="shared" si="13"/>
        <v>1</v>
      </c>
    </row>
    <row r="157" spans="1:12" x14ac:dyDescent="0.25">
      <c r="A157" s="33" t="s">
        <v>251</v>
      </c>
      <c r="B157" s="39"/>
      <c r="C157" s="39"/>
      <c r="D157" s="38"/>
      <c r="E157" s="33"/>
      <c r="F157" s="335"/>
      <c r="G157" s="335"/>
      <c r="H157" s="335"/>
      <c r="I157" s="67" t="str">
        <f t="shared" si="10"/>
        <v/>
      </c>
      <c r="J157" s="67" t="str">
        <f t="shared" si="11"/>
        <v/>
      </c>
      <c r="K157" s="367" t="b">
        <f t="shared" si="12"/>
        <v>0</v>
      </c>
      <c r="L157" s="241">
        <f t="shared" si="13"/>
        <v>1</v>
      </c>
    </row>
    <row r="158" spans="1:12" x14ac:dyDescent="0.25">
      <c r="A158" s="33" t="s">
        <v>252</v>
      </c>
      <c r="B158" s="39"/>
      <c r="C158" s="39"/>
      <c r="D158" s="38"/>
      <c r="E158" s="33"/>
      <c r="F158" s="335"/>
      <c r="G158" s="335"/>
      <c r="H158" s="335"/>
      <c r="I158" s="67" t="str">
        <f t="shared" si="10"/>
        <v/>
      </c>
      <c r="J158" s="67" t="str">
        <f t="shared" si="11"/>
        <v/>
      </c>
      <c r="K158" s="367" t="b">
        <f t="shared" si="12"/>
        <v>0</v>
      </c>
      <c r="L158" s="241">
        <f t="shared" si="13"/>
        <v>1</v>
      </c>
    </row>
    <row r="159" spans="1:12" x14ac:dyDescent="0.25">
      <c r="A159" s="33" t="s">
        <v>253</v>
      </c>
      <c r="B159" s="39"/>
      <c r="C159" s="39"/>
      <c r="D159" s="38"/>
      <c r="E159" s="33"/>
      <c r="F159" s="335"/>
      <c r="G159" s="335"/>
      <c r="H159" s="335"/>
      <c r="I159" s="67" t="str">
        <f t="shared" si="10"/>
        <v/>
      </c>
      <c r="J159" s="67" t="str">
        <f t="shared" si="11"/>
        <v/>
      </c>
      <c r="K159" s="367" t="b">
        <f t="shared" si="12"/>
        <v>0</v>
      </c>
      <c r="L159" s="241">
        <f t="shared" si="13"/>
        <v>1</v>
      </c>
    </row>
    <row r="160" spans="1:12" x14ac:dyDescent="0.25">
      <c r="A160" s="33" t="s">
        <v>254</v>
      </c>
      <c r="B160" s="39"/>
      <c r="C160" s="39"/>
      <c r="D160" s="38"/>
      <c r="E160" s="33"/>
      <c r="F160" s="335"/>
      <c r="G160" s="335"/>
      <c r="H160" s="335"/>
      <c r="I160" s="67" t="str">
        <f t="shared" si="10"/>
        <v/>
      </c>
      <c r="J160" s="67" t="str">
        <f t="shared" si="11"/>
        <v/>
      </c>
      <c r="K160" s="367" t="b">
        <f t="shared" si="12"/>
        <v>0</v>
      </c>
      <c r="L160" s="241">
        <f t="shared" si="13"/>
        <v>1</v>
      </c>
    </row>
    <row r="161" spans="1:12" x14ac:dyDescent="0.25">
      <c r="A161" s="33" t="s">
        <v>255</v>
      </c>
      <c r="B161" s="39"/>
      <c r="C161" s="39"/>
      <c r="D161" s="38"/>
      <c r="E161" s="33"/>
      <c r="F161" s="335"/>
      <c r="G161" s="335"/>
      <c r="H161" s="335"/>
      <c r="I161" s="67" t="str">
        <f t="shared" si="10"/>
        <v/>
      </c>
      <c r="J161" s="67" t="str">
        <f t="shared" si="11"/>
        <v/>
      </c>
      <c r="K161" s="367" t="b">
        <f t="shared" si="12"/>
        <v>0</v>
      </c>
      <c r="L161" s="241">
        <f t="shared" si="13"/>
        <v>1</v>
      </c>
    </row>
    <row r="162" spans="1:12" x14ac:dyDescent="0.25">
      <c r="A162" s="33" t="s">
        <v>256</v>
      </c>
      <c r="B162" s="39"/>
      <c r="C162" s="39"/>
      <c r="D162" s="38"/>
      <c r="E162" s="33"/>
      <c r="F162" s="335"/>
      <c r="G162" s="335"/>
      <c r="H162" s="335"/>
      <c r="I162" s="67" t="str">
        <f t="shared" si="10"/>
        <v/>
      </c>
      <c r="J162" s="67" t="str">
        <f t="shared" si="11"/>
        <v/>
      </c>
      <c r="K162" s="367" t="b">
        <f t="shared" si="12"/>
        <v>0</v>
      </c>
      <c r="L162" s="241">
        <f t="shared" si="13"/>
        <v>1</v>
      </c>
    </row>
    <row r="163" spans="1:12" x14ac:dyDescent="0.25">
      <c r="A163" s="33" t="s">
        <v>257</v>
      </c>
      <c r="B163" s="39"/>
      <c r="C163" s="39"/>
      <c r="D163" s="38"/>
      <c r="E163" s="33"/>
      <c r="F163" s="335"/>
      <c r="G163" s="335"/>
      <c r="H163" s="335"/>
      <c r="I163" s="67" t="str">
        <f t="shared" si="10"/>
        <v/>
      </c>
      <c r="J163" s="67" t="str">
        <f t="shared" si="11"/>
        <v/>
      </c>
      <c r="K163" s="367" t="b">
        <f t="shared" si="12"/>
        <v>0</v>
      </c>
      <c r="L163" s="241">
        <f t="shared" si="13"/>
        <v>1</v>
      </c>
    </row>
    <row r="164" spans="1:12" x14ac:dyDescent="0.25">
      <c r="A164" s="33" t="s">
        <v>258</v>
      </c>
      <c r="B164" s="39"/>
      <c r="C164" s="39"/>
      <c r="D164" s="38"/>
      <c r="E164" s="33"/>
      <c r="F164" s="335"/>
      <c r="G164" s="335"/>
      <c r="H164" s="335"/>
      <c r="I164" s="67" t="str">
        <f t="shared" si="10"/>
        <v/>
      </c>
      <c r="J164" s="67" t="str">
        <f t="shared" si="11"/>
        <v/>
      </c>
      <c r="K164" s="367" t="b">
        <f t="shared" si="12"/>
        <v>0</v>
      </c>
      <c r="L164" s="241">
        <f t="shared" si="13"/>
        <v>1</v>
      </c>
    </row>
    <row r="165" spans="1:12" x14ac:dyDescent="0.25">
      <c r="A165" s="33" t="s">
        <v>259</v>
      </c>
      <c r="B165" s="39"/>
      <c r="C165" s="39"/>
      <c r="D165" s="38"/>
      <c r="E165" s="33"/>
      <c r="F165" s="335"/>
      <c r="G165" s="335"/>
      <c r="H165" s="335"/>
      <c r="I165" s="67" t="str">
        <f t="shared" si="10"/>
        <v/>
      </c>
      <c r="J165" s="67" t="str">
        <f t="shared" si="11"/>
        <v/>
      </c>
      <c r="K165" s="367" t="b">
        <f t="shared" si="12"/>
        <v>0</v>
      </c>
      <c r="L165" s="241">
        <f t="shared" si="13"/>
        <v>1</v>
      </c>
    </row>
    <row r="166" spans="1:12" x14ac:dyDescent="0.25">
      <c r="A166" s="33" t="s">
        <v>260</v>
      </c>
      <c r="B166" s="39"/>
      <c r="C166" s="39"/>
      <c r="D166" s="38"/>
      <c r="E166" s="33"/>
      <c r="F166" s="335"/>
      <c r="G166" s="335"/>
      <c r="H166" s="335"/>
      <c r="I166" s="67" t="str">
        <f t="shared" si="10"/>
        <v/>
      </c>
      <c r="J166" s="67" t="str">
        <f t="shared" si="11"/>
        <v/>
      </c>
      <c r="K166" s="367" t="b">
        <f t="shared" si="12"/>
        <v>0</v>
      </c>
      <c r="L166" s="241">
        <f t="shared" si="13"/>
        <v>1</v>
      </c>
    </row>
    <row r="167" spans="1:12" x14ac:dyDescent="0.25">
      <c r="A167" s="33" t="s">
        <v>261</v>
      </c>
      <c r="B167" s="39"/>
      <c r="C167" s="39"/>
      <c r="D167" s="38"/>
      <c r="E167" s="33"/>
      <c r="F167" s="335"/>
      <c r="G167" s="335"/>
      <c r="H167" s="335"/>
      <c r="I167" s="67" t="str">
        <f t="shared" si="10"/>
        <v/>
      </c>
      <c r="J167" s="67" t="str">
        <f t="shared" si="11"/>
        <v/>
      </c>
      <c r="K167" s="367" t="b">
        <f t="shared" si="12"/>
        <v>0</v>
      </c>
      <c r="L167" s="241">
        <f t="shared" si="13"/>
        <v>1</v>
      </c>
    </row>
    <row r="168" spans="1:12" x14ac:dyDescent="0.25">
      <c r="A168" s="33" t="s">
        <v>262</v>
      </c>
      <c r="B168" s="39"/>
      <c r="C168" s="39"/>
      <c r="D168" s="38"/>
      <c r="E168" s="33"/>
      <c r="F168" s="335"/>
      <c r="G168" s="335"/>
      <c r="H168" s="335"/>
      <c r="I168" s="67" t="str">
        <f t="shared" si="10"/>
        <v/>
      </c>
      <c r="J168" s="67" t="str">
        <f t="shared" si="11"/>
        <v/>
      </c>
      <c r="K168" s="367" t="b">
        <f t="shared" si="12"/>
        <v>0</v>
      </c>
      <c r="L168" s="241">
        <f t="shared" si="13"/>
        <v>1</v>
      </c>
    </row>
    <row r="169" spans="1:12" x14ac:dyDescent="0.25">
      <c r="A169" s="33" t="s">
        <v>263</v>
      </c>
      <c r="B169" s="39"/>
      <c r="C169" s="39"/>
      <c r="D169" s="38"/>
      <c r="E169" s="33"/>
      <c r="F169" s="335"/>
      <c r="G169" s="335"/>
      <c r="H169" s="335"/>
      <c r="I169" s="67" t="str">
        <f t="shared" si="10"/>
        <v/>
      </c>
      <c r="J169" s="67" t="str">
        <f t="shared" si="11"/>
        <v/>
      </c>
      <c r="K169" s="367" t="b">
        <f t="shared" si="12"/>
        <v>0</v>
      </c>
      <c r="L169" s="241">
        <f t="shared" si="13"/>
        <v>1</v>
      </c>
    </row>
    <row r="170" spans="1:12" x14ac:dyDescent="0.25">
      <c r="A170" s="33" t="s">
        <v>264</v>
      </c>
      <c r="B170" s="39"/>
      <c r="C170" s="39"/>
      <c r="D170" s="38"/>
      <c r="E170" s="33"/>
      <c r="F170" s="335"/>
      <c r="G170" s="335"/>
      <c r="H170" s="335"/>
      <c r="I170" s="67" t="str">
        <f t="shared" si="10"/>
        <v/>
      </c>
      <c r="J170" s="67" t="str">
        <f t="shared" si="11"/>
        <v/>
      </c>
      <c r="K170" s="367" t="b">
        <f t="shared" si="12"/>
        <v>0</v>
      </c>
      <c r="L170" s="241">
        <f t="shared" ref="L170:L205" si="14">LEN(B170)-LEN(SUBSTITUTE(B170,",",""))+1</f>
        <v>1</v>
      </c>
    </row>
    <row r="171" spans="1:12" x14ac:dyDescent="0.25">
      <c r="A171" s="33" t="s">
        <v>265</v>
      </c>
      <c r="B171" s="39"/>
      <c r="C171" s="39"/>
      <c r="D171" s="38"/>
      <c r="E171" s="33"/>
      <c r="F171" s="335"/>
      <c r="G171" s="335"/>
      <c r="H171" s="335"/>
      <c r="I171" s="67" t="str">
        <f t="shared" si="10"/>
        <v/>
      </c>
      <c r="J171" s="67" t="str">
        <f t="shared" si="11"/>
        <v/>
      </c>
      <c r="K171" s="367" t="b">
        <f t="shared" si="12"/>
        <v>0</v>
      </c>
      <c r="L171" s="241">
        <f t="shared" si="14"/>
        <v>1</v>
      </c>
    </row>
    <row r="172" spans="1:12" x14ac:dyDescent="0.25">
      <c r="A172" s="33" t="s">
        <v>266</v>
      </c>
      <c r="B172" s="39"/>
      <c r="C172" s="39"/>
      <c r="D172" s="38"/>
      <c r="E172" s="33"/>
      <c r="F172" s="335"/>
      <c r="G172" s="335"/>
      <c r="H172" s="335"/>
      <c r="I172" s="67" t="str">
        <f t="shared" si="10"/>
        <v/>
      </c>
      <c r="J172" s="67" t="str">
        <f t="shared" si="11"/>
        <v/>
      </c>
      <c r="K172" s="367" t="b">
        <f t="shared" si="12"/>
        <v>0</v>
      </c>
      <c r="L172" s="241">
        <f t="shared" si="14"/>
        <v>1</v>
      </c>
    </row>
    <row r="173" spans="1:12" x14ac:dyDescent="0.25">
      <c r="A173" s="33" t="s">
        <v>267</v>
      </c>
      <c r="B173" s="39"/>
      <c r="C173" s="39"/>
      <c r="D173" s="38"/>
      <c r="E173" s="33"/>
      <c r="F173" s="335"/>
      <c r="G173" s="335"/>
      <c r="H173" s="335"/>
      <c r="I173" s="67" t="str">
        <f t="shared" si="10"/>
        <v/>
      </c>
      <c r="J173" s="67" t="str">
        <f t="shared" si="11"/>
        <v/>
      </c>
      <c r="K173" s="367" t="b">
        <f t="shared" si="12"/>
        <v>0</v>
      </c>
      <c r="L173" s="241">
        <f t="shared" si="14"/>
        <v>1</v>
      </c>
    </row>
    <row r="174" spans="1:12" x14ac:dyDescent="0.25">
      <c r="A174" s="33" t="s">
        <v>268</v>
      </c>
      <c r="B174" s="39"/>
      <c r="C174" s="39"/>
      <c r="D174" s="38"/>
      <c r="E174" s="33"/>
      <c r="F174" s="335"/>
      <c r="G174" s="335"/>
      <c r="H174" s="335"/>
      <c r="I174" s="67" t="str">
        <f t="shared" si="10"/>
        <v/>
      </c>
      <c r="J174" s="67" t="str">
        <f t="shared" si="11"/>
        <v/>
      </c>
      <c r="K174" s="367" t="b">
        <f t="shared" si="12"/>
        <v>0</v>
      </c>
      <c r="L174" s="241">
        <f t="shared" si="14"/>
        <v>1</v>
      </c>
    </row>
    <row r="175" spans="1:12" x14ac:dyDescent="0.25">
      <c r="A175" s="33" t="s">
        <v>269</v>
      </c>
      <c r="B175" s="39"/>
      <c r="C175" s="39"/>
      <c r="D175" s="38"/>
      <c r="E175" s="33"/>
      <c r="F175" s="335"/>
      <c r="G175" s="335"/>
      <c r="H175" s="335"/>
      <c r="I175" s="67" t="str">
        <f t="shared" si="10"/>
        <v/>
      </c>
      <c r="J175" s="67" t="str">
        <f t="shared" si="11"/>
        <v/>
      </c>
      <c r="K175" s="367" t="b">
        <f t="shared" si="12"/>
        <v>0</v>
      </c>
      <c r="L175" s="241">
        <f t="shared" si="14"/>
        <v>1</v>
      </c>
    </row>
    <row r="176" spans="1:12" x14ac:dyDescent="0.25">
      <c r="A176" s="33" t="s">
        <v>270</v>
      </c>
      <c r="B176" s="39"/>
      <c r="C176" s="39"/>
      <c r="D176" s="38"/>
      <c r="E176" s="33"/>
      <c r="F176" s="335"/>
      <c r="G176" s="335"/>
      <c r="H176" s="335"/>
      <c r="I176" s="67" t="str">
        <f t="shared" si="10"/>
        <v/>
      </c>
      <c r="J176" s="67" t="str">
        <f t="shared" si="11"/>
        <v/>
      </c>
      <c r="K176" s="367" t="b">
        <f t="shared" si="12"/>
        <v>0</v>
      </c>
      <c r="L176" s="241">
        <f t="shared" si="14"/>
        <v>1</v>
      </c>
    </row>
    <row r="177" spans="1:12" x14ac:dyDescent="0.25">
      <c r="A177" s="33" t="s">
        <v>271</v>
      </c>
      <c r="B177" s="39"/>
      <c r="C177" s="39"/>
      <c r="D177" s="38"/>
      <c r="E177" s="33"/>
      <c r="F177" s="335"/>
      <c r="G177" s="335"/>
      <c r="H177" s="335"/>
      <c r="I177" s="67" t="str">
        <f t="shared" si="10"/>
        <v/>
      </c>
      <c r="J177" s="67" t="str">
        <f t="shared" si="11"/>
        <v/>
      </c>
      <c r="K177" s="367" t="b">
        <f t="shared" si="12"/>
        <v>0</v>
      </c>
      <c r="L177" s="241">
        <f t="shared" si="14"/>
        <v>1</v>
      </c>
    </row>
    <row r="178" spans="1:12" x14ac:dyDescent="0.25">
      <c r="A178" s="33" t="s">
        <v>272</v>
      </c>
      <c r="B178" s="39"/>
      <c r="C178" s="39"/>
      <c r="D178" s="38"/>
      <c r="E178" s="33"/>
      <c r="F178" s="335"/>
      <c r="G178" s="335"/>
      <c r="H178" s="335"/>
      <c r="I178" s="67" t="str">
        <f t="shared" si="10"/>
        <v/>
      </c>
      <c r="J178" s="67" t="str">
        <f t="shared" si="11"/>
        <v/>
      </c>
      <c r="K178" s="367" t="b">
        <f t="shared" si="12"/>
        <v>0</v>
      </c>
      <c r="L178" s="241">
        <f t="shared" si="14"/>
        <v>1</v>
      </c>
    </row>
    <row r="179" spans="1:12" x14ac:dyDescent="0.25">
      <c r="A179" s="33" t="s">
        <v>273</v>
      </c>
      <c r="B179" s="39"/>
      <c r="C179" s="39"/>
      <c r="D179" s="38"/>
      <c r="E179" s="33"/>
      <c r="F179" s="335"/>
      <c r="G179" s="335"/>
      <c r="H179" s="335"/>
      <c r="I179" s="67" t="str">
        <f t="shared" si="10"/>
        <v/>
      </c>
      <c r="J179" s="67" t="str">
        <f t="shared" si="11"/>
        <v/>
      </c>
      <c r="K179" s="367" t="b">
        <f t="shared" si="12"/>
        <v>0</v>
      </c>
      <c r="L179" s="241">
        <f t="shared" si="14"/>
        <v>1</v>
      </c>
    </row>
    <row r="180" spans="1:12" x14ac:dyDescent="0.25">
      <c r="A180" s="33" t="s">
        <v>274</v>
      </c>
      <c r="B180" s="39"/>
      <c r="C180" s="39"/>
      <c r="D180" s="38"/>
      <c r="E180" s="33"/>
      <c r="F180" s="335"/>
      <c r="G180" s="335"/>
      <c r="H180" s="335"/>
      <c r="I180" s="67" t="str">
        <f t="shared" si="10"/>
        <v/>
      </c>
      <c r="J180" s="67" t="str">
        <f t="shared" si="11"/>
        <v/>
      </c>
      <c r="K180" s="367" t="b">
        <f t="shared" si="12"/>
        <v>0</v>
      </c>
      <c r="L180" s="241">
        <f t="shared" si="14"/>
        <v>1</v>
      </c>
    </row>
    <row r="181" spans="1:12" x14ac:dyDescent="0.25">
      <c r="A181" s="33" t="s">
        <v>275</v>
      </c>
      <c r="B181" s="39"/>
      <c r="C181" s="39"/>
      <c r="D181" s="38"/>
      <c r="E181" s="33"/>
      <c r="F181" s="335"/>
      <c r="G181" s="335"/>
      <c r="H181" s="335"/>
      <c r="I181" s="67" t="str">
        <f t="shared" si="10"/>
        <v/>
      </c>
      <c r="J181" s="67" t="str">
        <f t="shared" si="11"/>
        <v/>
      </c>
      <c r="K181" s="367" t="b">
        <f t="shared" si="12"/>
        <v>0</v>
      </c>
      <c r="L181" s="241">
        <f t="shared" si="14"/>
        <v>1</v>
      </c>
    </row>
    <row r="182" spans="1:12" x14ac:dyDescent="0.25">
      <c r="A182" s="33" t="s">
        <v>276</v>
      </c>
      <c r="B182" s="39"/>
      <c r="C182" s="39"/>
      <c r="D182" s="38"/>
      <c r="E182" s="33"/>
      <c r="F182" s="335"/>
      <c r="G182" s="335"/>
      <c r="H182" s="335"/>
      <c r="I182" s="67" t="str">
        <f t="shared" si="10"/>
        <v/>
      </c>
      <c r="J182" s="67" t="str">
        <f t="shared" si="11"/>
        <v/>
      </c>
      <c r="K182" s="367" t="b">
        <f t="shared" si="12"/>
        <v>0</v>
      </c>
      <c r="L182" s="241">
        <f t="shared" si="14"/>
        <v>1</v>
      </c>
    </row>
    <row r="183" spans="1:12" x14ac:dyDescent="0.25">
      <c r="A183" s="33" t="s">
        <v>277</v>
      </c>
      <c r="B183" s="39"/>
      <c r="C183" s="39"/>
      <c r="D183" s="38"/>
      <c r="E183" s="33"/>
      <c r="F183" s="335"/>
      <c r="G183" s="335"/>
      <c r="H183" s="335"/>
      <c r="I183" s="67" t="str">
        <f t="shared" si="10"/>
        <v/>
      </c>
      <c r="J183" s="67" t="str">
        <f t="shared" si="11"/>
        <v/>
      </c>
      <c r="K183" s="367" t="b">
        <f t="shared" si="12"/>
        <v>0</v>
      </c>
      <c r="L183" s="241">
        <f t="shared" si="14"/>
        <v>1</v>
      </c>
    </row>
    <row r="184" spans="1:12" x14ac:dyDescent="0.25">
      <c r="A184" s="33" t="s">
        <v>278</v>
      </c>
      <c r="B184" s="39"/>
      <c r="C184" s="39"/>
      <c r="D184" s="38"/>
      <c r="E184" s="33"/>
      <c r="F184" s="335"/>
      <c r="G184" s="335"/>
      <c r="H184" s="335"/>
      <c r="I184" s="67" t="str">
        <f t="shared" si="10"/>
        <v/>
      </c>
      <c r="J184" s="67" t="str">
        <f t="shared" si="11"/>
        <v/>
      </c>
      <c r="K184" s="367" t="b">
        <f t="shared" si="12"/>
        <v>0</v>
      </c>
      <c r="L184" s="241">
        <f t="shared" si="14"/>
        <v>1</v>
      </c>
    </row>
    <row r="185" spans="1:12" x14ac:dyDescent="0.25">
      <c r="A185" s="33" t="s">
        <v>279</v>
      </c>
      <c r="B185" s="39"/>
      <c r="C185" s="39"/>
      <c r="D185" s="38"/>
      <c r="E185" s="33"/>
      <c r="F185" s="335"/>
      <c r="G185" s="335"/>
      <c r="H185" s="335"/>
      <c r="I185" s="67" t="str">
        <f t="shared" si="10"/>
        <v/>
      </c>
      <c r="J185" s="67" t="str">
        <f t="shared" si="11"/>
        <v/>
      </c>
      <c r="K185" s="367" t="b">
        <f t="shared" si="12"/>
        <v>0</v>
      </c>
      <c r="L185" s="241">
        <f t="shared" si="14"/>
        <v>1</v>
      </c>
    </row>
    <row r="186" spans="1:12" x14ac:dyDescent="0.25">
      <c r="A186" s="33" t="s">
        <v>280</v>
      </c>
      <c r="B186" s="39"/>
      <c r="C186" s="39"/>
      <c r="D186" s="38"/>
      <c r="E186" s="33"/>
      <c r="F186" s="335"/>
      <c r="G186" s="335"/>
      <c r="H186" s="335"/>
      <c r="I186" s="67" t="str">
        <f t="shared" si="10"/>
        <v/>
      </c>
      <c r="J186" s="67" t="str">
        <f t="shared" si="11"/>
        <v/>
      </c>
      <c r="K186" s="367" t="b">
        <f t="shared" si="12"/>
        <v>0</v>
      </c>
      <c r="L186" s="241">
        <f t="shared" si="14"/>
        <v>1</v>
      </c>
    </row>
    <row r="187" spans="1:12" x14ac:dyDescent="0.25">
      <c r="A187" s="33" t="s">
        <v>281</v>
      </c>
      <c r="B187" s="39"/>
      <c r="C187" s="39"/>
      <c r="D187" s="38"/>
      <c r="E187" s="33"/>
      <c r="F187" s="335"/>
      <c r="G187" s="335"/>
      <c r="H187" s="335"/>
      <c r="I187" s="67" t="str">
        <f t="shared" si="10"/>
        <v/>
      </c>
      <c r="J187" s="67" t="str">
        <f t="shared" si="11"/>
        <v/>
      </c>
      <c r="K187" s="367" t="b">
        <f t="shared" si="12"/>
        <v>0</v>
      </c>
      <c r="L187" s="241">
        <f t="shared" si="14"/>
        <v>1</v>
      </c>
    </row>
    <row r="188" spans="1:12" x14ac:dyDescent="0.25">
      <c r="A188" s="33" t="s">
        <v>282</v>
      </c>
      <c r="B188" s="39"/>
      <c r="C188" s="39"/>
      <c r="D188" s="38"/>
      <c r="E188" s="33"/>
      <c r="F188" s="335"/>
      <c r="G188" s="335"/>
      <c r="H188" s="335"/>
      <c r="I188" s="67" t="str">
        <f t="shared" si="10"/>
        <v/>
      </c>
      <c r="J188" s="67" t="str">
        <f t="shared" si="11"/>
        <v/>
      </c>
      <c r="K188" s="367" t="b">
        <f t="shared" si="12"/>
        <v>0</v>
      </c>
      <c r="L188" s="241">
        <f t="shared" si="14"/>
        <v>1</v>
      </c>
    </row>
    <row r="189" spans="1:12" x14ac:dyDescent="0.25">
      <c r="A189" s="33" t="s">
        <v>283</v>
      </c>
      <c r="B189" s="39"/>
      <c r="C189" s="39"/>
      <c r="D189" s="38"/>
      <c r="E189" s="33"/>
      <c r="F189" s="335"/>
      <c r="G189" s="335"/>
      <c r="H189" s="335"/>
      <c r="I189" s="67" t="str">
        <f t="shared" si="10"/>
        <v/>
      </c>
      <c r="J189" s="67" t="str">
        <f t="shared" si="11"/>
        <v/>
      </c>
      <c r="K189" s="367" t="b">
        <f t="shared" si="12"/>
        <v>0</v>
      </c>
      <c r="L189" s="241">
        <f t="shared" si="14"/>
        <v>1</v>
      </c>
    </row>
    <row r="190" spans="1:12" x14ac:dyDescent="0.25">
      <c r="A190" s="33" t="s">
        <v>284</v>
      </c>
      <c r="B190" s="39"/>
      <c r="C190" s="39"/>
      <c r="D190" s="38"/>
      <c r="E190" s="33"/>
      <c r="F190" s="335"/>
      <c r="G190" s="335"/>
      <c r="H190" s="335"/>
      <c r="I190" s="67" t="str">
        <f t="shared" si="10"/>
        <v/>
      </c>
      <c r="J190" s="67" t="str">
        <f t="shared" si="11"/>
        <v/>
      </c>
      <c r="K190" s="367" t="b">
        <f t="shared" si="12"/>
        <v>0</v>
      </c>
      <c r="L190" s="241">
        <f t="shared" si="14"/>
        <v>1</v>
      </c>
    </row>
    <row r="191" spans="1:12" x14ac:dyDescent="0.25">
      <c r="A191" s="33" t="s">
        <v>285</v>
      </c>
      <c r="B191" s="39"/>
      <c r="C191" s="39"/>
      <c r="D191" s="38"/>
      <c r="E191" s="33"/>
      <c r="F191" s="335"/>
      <c r="G191" s="335"/>
      <c r="H191" s="335"/>
      <c r="I191" s="67" t="str">
        <f t="shared" si="10"/>
        <v/>
      </c>
      <c r="J191" s="67" t="str">
        <f t="shared" si="11"/>
        <v/>
      </c>
      <c r="K191" s="367" t="b">
        <f t="shared" si="12"/>
        <v>0</v>
      </c>
      <c r="L191" s="241">
        <f t="shared" si="14"/>
        <v>1</v>
      </c>
    </row>
    <row r="192" spans="1:12" x14ac:dyDescent="0.25">
      <c r="A192" s="33" t="s">
        <v>286</v>
      </c>
      <c r="B192" s="39"/>
      <c r="C192" s="39"/>
      <c r="D192" s="38"/>
      <c r="E192" s="33"/>
      <c r="F192" s="335"/>
      <c r="G192" s="335"/>
      <c r="H192" s="335"/>
      <c r="I192" s="67" t="str">
        <f t="shared" si="10"/>
        <v/>
      </c>
      <c r="J192" s="67" t="str">
        <f t="shared" si="11"/>
        <v/>
      </c>
      <c r="K192" s="367" t="b">
        <f t="shared" si="12"/>
        <v>0</v>
      </c>
      <c r="L192" s="241">
        <f t="shared" si="14"/>
        <v>1</v>
      </c>
    </row>
    <row r="193" spans="1:12" x14ac:dyDescent="0.25">
      <c r="A193" s="33" t="s">
        <v>287</v>
      </c>
      <c r="B193" s="39"/>
      <c r="C193" s="39"/>
      <c r="D193" s="38"/>
      <c r="E193" s="33"/>
      <c r="F193" s="335"/>
      <c r="G193" s="335"/>
      <c r="H193" s="335"/>
      <c r="I193" s="67" t="str">
        <f t="shared" si="10"/>
        <v/>
      </c>
      <c r="J193" s="67" t="str">
        <f t="shared" si="11"/>
        <v/>
      </c>
      <c r="K193" s="367" t="b">
        <f t="shared" si="12"/>
        <v>0</v>
      </c>
      <c r="L193" s="241">
        <f t="shared" si="14"/>
        <v>1</v>
      </c>
    </row>
    <row r="194" spans="1:12" x14ac:dyDescent="0.25">
      <c r="A194" s="33" t="s">
        <v>288</v>
      </c>
      <c r="B194" s="39"/>
      <c r="C194" s="39"/>
      <c r="D194" s="38"/>
      <c r="E194" s="33"/>
      <c r="F194" s="335"/>
      <c r="G194" s="335"/>
      <c r="H194" s="335"/>
      <c r="I194" s="67" t="str">
        <f t="shared" si="10"/>
        <v/>
      </c>
      <c r="J194" s="67" t="str">
        <f t="shared" si="11"/>
        <v/>
      </c>
      <c r="K194" s="367" t="b">
        <f t="shared" si="12"/>
        <v>0</v>
      </c>
      <c r="L194" s="241">
        <f t="shared" si="14"/>
        <v>1</v>
      </c>
    </row>
    <row r="195" spans="1:12" x14ac:dyDescent="0.25">
      <c r="A195" s="33" t="s">
        <v>289</v>
      </c>
      <c r="B195" s="39"/>
      <c r="C195" s="39"/>
      <c r="D195" s="38"/>
      <c r="E195" s="33"/>
      <c r="F195" s="335"/>
      <c r="G195" s="335"/>
      <c r="H195" s="335"/>
      <c r="I195" s="67" t="str">
        <f t="shared" si="10"/>
        <v/>
      </c>
      <c r="J195" s="67" t="str">
        <f t="shared" si="11"/>
        <v/>
      </c>
      <c r="K195" s="367" t="b">
        <f t="shared" si="12"/>
        <v>0</v>
      </c>
      <c r="L195" s="241">
        <f t="shared" si="14"/>
        <v>1</v>
      </c>
    </row>
    <row r="196" spans="1:12" x14ac:dyDescent="0.25">
      <c r="A196" s="33" t="s">
        <v>290</v>
      </c>
      <c r="B196" s="39"/>
      <c r="C196" s="39"/>
      <c r="D196" s="38"/>
      <c r="E196" s="33"/>
      <c r="F196" s="335"/>
      <c r="G196" s="335"/>
      <c r="H196" s="335"/>
      <c r="I196" s="67" t="str">
        <f t="shared" si="10"/>
        <v/>
      </c>
      <c r="J196" s="67" t="str">
        <f t="shared" si="11"/>
        <v/>
      </c>
      <c r="K196" s="367" t="b">
        <f t="shared" si="12"/>
        <v>0</v>
      </c>
      <c r="L196" s="241">
        <f t="shared" si="14"/>
        <v>1</v>
      </c>
    </row>
    <row r="197" spans="1:12" x14ac:dyDescent="0.25">
      <c r="A197" s="33" t="s">
        <v>291</v>
      </c>
      <c r="B197" s="39"/>
      <c r="C197" s="39"/>
      <c r="D197" s="38"/>
      <c r="E197" s="33"/>
      <c r="F197" s="335"/>
      <c r="G197" s="335"/>
      <c r="H197" s="335"/>
      <c r="I197" s="67" t="str">
        <f t="shared" si="10"/>
        <v/>
      </c>
      <c r="J197" s="67" t="str">
        <f t="shared" si="11"/>
        <v/>
      </c>
      <c r="K197" s="367" t="b">
        <f t="shared" si="12"/>
        <v>0</v>
      </c>
      <c r="L197" s="241">
        <f t="shared" si="14"/>
        <v>1</v>
      </c>
    </row>
    <row r="198" spans="1:12" x14ac:dyDescent="0.25">
      <c r="A198" s="33" t="s">
        <v>292</v>
      </c>
      <c r="B198" s="39"/>
      <c r="C198" s="39"/>
      <c r="D198" s="38"/>
      <c r="E198" s="33"/>
      <c r="F198" s="335"/>
      <c r="G198" s="335"/>
      <c r="H198" s="335"/>
      <c r="I198" s="67" t="str">
        <f t="shared" si="10"/>
        <v/>
      </c>
      <c r="J198" s="67" t="str">
        <f t="shared" si="11"/>
        <v/>
      </c>
      <c r="K198" s="367" t="b">
        <f t="shared" si="12"/>
        <v>0</v>
      </c>
      <c r="L198" s="241">
        <f t="shared" si="14"/>
        <v>1</v>
      </c>
    </row>
    <row r="199" spans="1:12" x14ac:dyDescent="0.25">
      <c r="A199" s="33" t="s">
        <v>293</v>
      </c>
      <c r="B199" s="39"/>
      <c r="C199" s="39"/>
      <c r="D199" s="38"/>
      <c r="E199" s="33"/>
      <c r="F199" s="335"/>
      <c r="G199" s="335"/>
      <c r="H199" s="335"/>
      <c r="I199" s="67" t="str">
        <f t="shared" si="10"/>
        <v/>
      </c>
      <c r="J199" s="67" t="str">
        <f t="shared" si="11"/>
        <v/>
      </c>
      <c r="K199" s="367" t="b">
        <f t="shared" si="12"/>
        <v>0</v>
      </c>
      <c r="L199" s="241">
        <f t="shared" si="14"/>
        <v>1</v>
      </c>
    </row>
    <row r="200" spans="1:12" x14ac:dyDescent="0.25">
      <c r="A200" s="33" t="s">
        <v>294</v>
      </c>
      <c r="B200" s="39"/>
      <c r="C200" s="39"/>
      <c r="D200" s="38"/>
      <c r="E200" s="33"/>
      <c r="F200" s="335"/>
      <c r="G200" s="335"/>
      <c r="H200" s="335"/>
      <c r="I200" s="67" t="str">
        <f t="shared" si="10"/>
        <v/>
      </c>
      <c r="J200" s="67" t="str">
        <f t="shared" si="11"/>
        <v/>
      </c>
      <c r="K200" s="367" t="b">
        <f t="shared" si="12"/>
        <v>0</v>
      </c>
      <c r="L200" s="241">
        <f t="shared" si="14"/>
        <v>1</v>
      </c>
    </row>
    <row r="201" spans="1:12" x14ac:dyDescent="0.25">
      <c r="A201" s="33" t="s">
        <v>295</v>
      </c>
      <c r="B201" s="39"/>
      <c r="C201" s="39"/>
      <c r="D201" s="38"/>
      <c r="E201" s="33"/>
      <c r="F201" s="335"/>
      <c r="G201" s="335"/>
      <c r="H201" s="335"/>
      <c r="I201" s="67" t="str">
        <f t="shared" si="10"/>
        <v/>
      </c>
      <c r="J201" s="67" t="str">
        <f t="shared" si="11"/>
        <v/>
      </c>
      <c r="K201" s="367" t="b">
        <f t="shared" si="12"/>
        <v>0</v>
      </c>
      <c r="L201" s="241">
        <f t="shared" si="14"/>
        <v>1</v>
      </c>
    </row>
    <row r="202" spans="1:12" x14ac:dyDescent="0.25">
      <c r="A202" s="33" t="s">
        <v>296</v>
      </c>
      <c r="B202" s="39"/>
      <c r="C202" s="39"/>
      <c r="D202" s="38"/>
      <c r="E202" s="33"/>
      <c r="F202" s="335"/>
      <c r="G202" s="335"/>
      <c r="H202" s="335"/>
      <c r="I202" s="67" t="str">
        <f t="shared" ref="I202:I259" si="15">IF(OR($B202="",$C202="",$D202="",$D202&lt;an_initial,$D202&gt;an_final,$K202=FALSE),"",
(40*(E202="Internațional")+30*(E202="Național")+20*(E202="Regional")+15*(E202="Zonal")+10*(E202="Local"))/
((F202="X")*1 + (G202="X")*2 + (H202="X")*L202)
)</f>
        <v/>
      </c>
      <c r="J202" s="67" t="str">
        <f t="shared" ref="J202:J259" si="16">IF(OR($B202="",$C202="",$D202="",$D202&gt;an_final,$K202=FALSE),"",
(40*(E202="Internațional")+30*(E202="Național")+20*(E202="Regional")+15*(E202="Zonal")+10*(E202="Local"))/
((F202="X")*1 + (G202="X")*2 + (H202="X")*L202)
)</f>
        <v/>
      </c>
      <c r="K202" s="367" t="b">
        <f t="shared" ref="K202:K259" si="17">IF(nume_candidat="",FALSE,ISNUMBER(SEARCH(nume_candidat,$B202)))</f>
        <v>0</v>
      </c>
      <c r="L202" s="241">
        <f t="shared" si="14"/>
        <v>1</v>
      </c>
    </row>
    <row r="203" spans="1:12" x14ac:dyDescent="0.25">
      <c r="A203" s="33" t="s">
        <v>297</v>
      </c>
      <c r="B203" s="39"/>
      <c r="C203" s="39"/>
      <c r="D203" s="38"/>
      <c r="E203" s="33"/>
      <c r="F203" s="335"/>
      <c r="G203" s="335"/>
      <c r="H203" s="335"/>
      <c r="I203" s="67" t="str">
        <f t="shared" si="15"/>
        <v/>
      </c>
      <c r="J203" s="67" t="str">
        <f t="shared" si="16"/>
        <v/>
      </c>
      <c r="K203" s="367" t="b">
        <f t="shared" si="17"/>
        <v>0</v>
      </c>
      <c r="L203" s="241">
        <f t="shared" si="14"/>
        <v>1</v>
      </c>
    </row>
    <row r="204" spans="1:12" x14ac:dyDescent="0.25">
      <c r="A204" s="33" t="s">
        <v>298</v>
      </c>
      <c r="B204" s="39"/>
      <c r="C204" s="39"/>
      <c r="D204" s="38"/>
      <c r="E204" s="33"/>
      <c r="F204" s="335"/>
      <c r="G204" s="335"/>
      <c r="H204" s="335"/>
      <c r="I204" s="67" t="str">
        <f t="shared" si="15"/>
        <v/>
      </c>
      <c r="J204" s="67" t="str">
        <f t="shared" si="16"/>
        <v/>
      </c>
      <c r="K204" s="367" t="b">
        <f t="shared" si="17"/>
        <v>0</v>
      </c>
      <c r="L204" s="241">
        <f t="shared" si="14"/>
        <v>1</v>
      </c>
    </row>
    <row r="205" spans="1:12" x14ac:dyDescent="0.25">
      <c r="A205" s="33" t="s">
        <v>299</v>
      </c>
      <c r="B205" s="39"/>
      <c r="C205" s="39"/>
      <c r="D205" s="38"/>
      <c r="E205" s="33"/>
      <c r="F205" s="335"/>
      <c r="G205" s="335"/>
      <c r="H205" s="335"/>
      <c r="I205" s="67" t="str">
        <f t="shared" si="15"/>
        <v/>
      </c>
      <c r="J205" s="67" t="str">
        <f t="shared" si="16"/>
        <v/>
      </c>
      <c r="K205" s="367" t="b">
        <f t="shared" si="17"/>
        <v>0</v>
      </c>
      <c r="L205" s="241">
        <f t="shared" si="14"/>
        <v>1</v>
      </c>
    </row>
    <row r="206" spans="1:12" x14ac:dyDescent="0.25">
      <c r="A206" s="33" t="s">
        <v>300</v>
      </c>
      <c r="B206" s="39"/>
      <c r="C206" s="39"/>
      <c r="D206" s="38"/>
      <c r="E206" s="33"/>
      <c r="F206" s="335"/>
      <c r="G206" s="335"/>
      <c r="H206" s="335"/>
      <c r="I206" s="67" t="str">
        <f t="shared" si="15"/>
        <v/>
      </c>
      <c r="J206" s="67" t="str">
        <f t="shared" si="16"/>
        <v/>
      </c>
      <c r="K206" s="367" t="b">
        <f t="shared" si="17"/>
        <v>0</v>
      </c>
      <c r="L206" s="241">
        <f t="shared" ref="L206:L259" si="18">LEN(B206)-LEN(SUBSTITUTE(B206,",",""))+1</f>
        <v>1</v>
      </c>
    </row>
    <row r="207" spans="1:12" x14ac:dyDescent="0.25">
      <c r="A207" s="33" t="s">
        <v>301</v>
      </c>
      <c r="B207" s="39"/>
      <c r="C207" s="39"/>
      <c r="D207" s="38"/>
      <c r="E207" s="33"/>
      <c r="F207" s="335"/>
      <c r="G207" s="335"/>
      <c r="H207" s="335"/>
      <c r="I207" s="67" t="str">
        <f t="shared" si="15"/>
        <v/>
      </c>
      <c r="J207" s="67" t="str">
        <f t="shared" si="16"/>
        <v/>
      </c>
      <c r="K207" s="367" t="b">
        <f t="shared" si="17"/>
        <v>0</v>
      </c>
      <c r="L207" s="241">
        <f t="shared" si="18"/>
        <v>1</v>
      </c>
    </row>
    <row r="208" spans="1:12" x14ac:dyDescent="0.25">
      <c r="A208" s="33" t="s">
        <v>302</v>
      </c>
      <c r="B208" s="39"/>
      <c r="C208" s="39"/>
      <c r="D208" s="38"/>
      <c r="E208" s="33"/>
      <c r="F208" s="335"/>
      <c r="G208" s="335"/>
      <c r="H208" s="335"/>
      <c r="I208" s="67" t="str">
        <f t="shared" si="15"/>
        <v/>
      </c>
      <c r="J208" s="67" t="str">
        <f t="shared" si="16"/>
        <v/>
      </c>
      <c r="K208" s="367" t="b">
        <f t="shared" si="17"/>
        <v>0</v>
      </c>
      <c r="L208" s="241">
        <f t="shared" si="18"/>
        <v>1</v>
      </c>
    </row>
    <row r="209" spans="1:12" x14ac:dyDescent="0.25">
      <c r="A209" s="33" t="s">
        <v>303</v>
      </c>
      <c r="B209" s="39"/>
      <c r="C209" s="39"/>
      <c r="D209" s="38"/>
      <c r="E209" s="33"/>
      <c r="F209" s="335"/>
      <c r="G209" s="335"/>
      <c r="H209" s="335"/>
      <c r="I209" s="67" t="str">
        <f t="shared" si="15"/>
        <v/>
      </c>
      <c r="J209" s="67" t="str">
        <f t="shared" si="16"/>
        <v/>
      </c>
      <c r="K209" s="367" t="b">
        <f t="shared" si="17"/>
        <v>0</v>
      </c>
      <c r="L209" s="241">
        <f t="shared" si="18"/>
        <v>1</v>
      </c>
    </row>
    <row r="210" spans="1:12" x14ac:dyDescent="0.25">
      <c r="A210" s="33" t="s">
        <v>304</v>
      </c>
      <c r="B210" s="39"/>
      <c r="C210" s="39"/>
      <c r="D210" s="38"/>
      <c r="E210" s="33"/>
      <c r="F210" s="335"/>
      <c r="G210" s="335"/>
      <c r="H210" s="335"/>
      <c r="I210" s="67" t="str">
        <f t="shared" si="15"/>
        <v/>
      </c>
      <c r="J210" s="67" t="str">
        <f t="shared" si="16"/>
        <v/>
      </c>
      <c r="K210" s="367" t="b">
        <f t="shared" si="17"/>
        <v>0</v>
      </c>
      <c r="L210" s="241">
        <f t="shared" si="18"/>
        <v>1</v>
      </c>
    </row>
    <row r="211" spans="1:12" x14ac:dyDescent="0.25">
      <c r="A211" s="33" t="s">
        <v>305</v>
      </c>
      <c r="B211" s="39"/>
      <c r="C211" s="39"/>
      <c r="D211" s="38"/>
      <c r="E211" s="33"/>
      <c r="F211" s="335"/>
      <c r="G211" s="335"/>
      <c r="H211" s="335"/>
      <c r="I211" s="67" t="str">
        <f t="shared" si="15"/>
        <v/>
      </c>
      <c r="J211" s="67" t="str">
        <f t="shared" si="16"/>
        <v/>
      </c>
      <c r="K211" s="367" t="b">
        <f t="shared" si="17"/>
        <v>0</v>
      </c>
      <c r="L211" s="241">
        <f t="shared" si="18"/>
        <v>1</v>
      </c>
    </row>
    <row r="212" spans="1:12" x14ac:dyDescent="0.25">
      <c r="A212" s="33" t="s">
        <v>306</v>
      </c>
      <c r="B212" s="39"/>
      <c r="C212" s="39"/>
      <c r="D212" s="38"/>
      <c r="E212" s="33"/>
      <c r="F212" s="335"/>
      <c r="G212" s="335"/>
      <c r="H212" s="335"/>
      <c r="I212" s="67" t="str">
        <f t="shared" si="15"/>
        <v/>
      </c>
      <c r="J212" s="67" t="str">
        <f t="shared" si="16"/>
        <v/>
      </c>
      <c r="K212" s="367" t="b">
        <f t="shared" si="17"/>
        <v>0</v>
      </c>
      <c r="L212" s="241">
        <f t="shared" si="18"/>
        <v>1</v>
      </c>
    </row>
    <row r="213" spans="1:12" x14ac:dyDescent="0.25">
      <c r="A213" s="33" t="s">
        <v>307</v>
      </c>
      <c r="B213" s="39"/>
      <c r="C213" s="39"/>
      <c r="D213" s="38"/>
      <c r="E213" s="33"/>
      <c r="F213" s="335"/>
      <c r="G213" s="335"/>
      <c r="H213" s="335"/>
      <c r="I213" s="67" t="str">
        <f t="shared" si="15"/>
        <v/>
      </c>
      <c r="J213" s="67" t="str">
        <f t="shared" si="16"/>
        <v/>
      </c>
      <c r="K213" s="367" t="b">
        <f t="shared" si="17"/>
        <v>0</v>
      </c>
      <c r="L213" s="241">
        <f t="shared" si="18"/>
        <v>1</v>
      </c>
    </row>
    <row r="214" spans="1:12" x14ac:dyDescent="0.25">
      <c r="A214" s="33" t="s">
        <v>308</v>
      </c>
      <c r="B214" s="39"/>
      <c r="C214" s="39"/>
      <c r="D214" s="38"/>
      <c r="E214" s="33"/>
      <c r="F214" s="335"/>
      <c r="G214" s="335"/>
      <c r="H214" s="335"/>
      <c r="I214" s="67" t="str">
        <f t="shared" si="15"/>
        <v/>
      </c>
      <c r="J214" s="67" t="str">
        <f t="shared" si="16"/>
        <v/>
      </c>
      <c r="K214" s="367" t="b">
        <f t="shared" si="17"/>
        <v>0</v>
      </c>
      <c r="L214" s="241">
        <f t="shared" si="18"/>
        <v>1</v>
      </c>
    </row>
    <row r="215" spans="1:12" x14ac:dyDescent="0.25">
      <c r="A215" s="33" t="s">
        <v>309</v>
      </c>
      <c r="B215" s="39"/>
      <c r="C215" s="39"/>
      <c r="D215" s="38"/>
      <c r="E215" s="33"/>
      <c r="F215" s="335"/>
      <c r="G215" s="335"/>
      <c r="H215" s="335"/>
      <c r="I215" s="67" t="str">
        <f t="shared" si="15"/>
        <v/>
      </c>
      <c r="J215" s="67" t="str">
        <f t="shared" si="16"/>
        <v/>
      </c>
      <c r="K215" s="367" t="b">
        <f t="shared" si="17"/>
        <v>0</v>
      </c>
      <c r="L215" s="241">
        <f t="shared" si="18"/>
        <v>1</v>
      </c>
    </row>
    <row r="216" spans="1:12" x14ac:dyDescent="0.25">
      <c r="A216" s="33" t="s">
        <v>310</v>
      </c>
      <c r="B216" s="39"/>
      <c r="C216" s="39"/>
      <c r="D216" s="38"/>
      <c r="E216" s="33"/>
      <c r="F216" s="335"/>
      <c r="G216" s="335"/>
      <c r="H216" s="335"/>
      <c r="I216" s="67" t="str">
        <f t="shared" si="15"/>
        <v/>
      </c>
      <c r="J216" s="67" t="str">
        <f t="shared" si="16"/>
        <v/>
      </c>
      <c r="K216" s="367" t="b">
        <f t="shared" si="17"/>
        <v>0</v>
      </c>
      <c r="L216" s="241">
        <f t="shared" si="18"/>
        <v>1</v>
      </c>
    </row>
    <row r="217" spans="1:12" x14ac:dyDescent="0.25">
      <c r="A217" s="33" t="s">
        <v>311</v>
      </c>
      <c r="B217" s="39"/>
      <c r="C217" s="39"/>
      <c r="D217" s="38"/>
      <c r="E217" s="33"/>
      <c r="F217" s="335"/>
      <c r="G217" s="335"/>
      <c r="H217" s="335"/>
      <c r="I217" s="67" t="str">
        <f t="shared" si="15"/>
        <v/>
      </c>
      <c r="J217" s="67" t="str">
        <f t="shared" si="16"/>
        <v/>
      </c>
      <c r="K217" s="367" t="b">
        <f t="shared" si="17"/>
        <v>0</v>
      </c>
      <c r="L217" s="241">
        <f t="shared" si="18"/>
        <v>1</v>
      </c>
    </row>
    <row r="218" spans="1:12" x14ac:dyDescent="0.25">
      <c r="A218" s="33" t="s">
        <v>312</v>
      </c>
      <c r="B218" s="39"/>
      <c r="C218" s="39"/>
      <c r="D218" s="38"/>
      <c r="E218" s="33"/>
      <c r="F218" s="335"/>
      <c r="G218" s="335"/>
      <c r="H218" s="335"/>
      <c r="I218" s="67" t="str">
        <f t="shared" si="15"/>
        <v/>
      </c>
      <c r="J218" s="67" t="str">
        <f t="shared" si="16"/>
        <v/>
      </c>
      <c r="K218" s="367" t="b">
        <f t="shared" si="17"/>
        <v>0</v>
      </c>
      <c r="L218" s="241">
        <f t="shared" si="18"/>
        <v>1</v>
      </c>
    </row>
    <row r="219" spans="1:12" x14ac:dyDescent="0.25">
      <c r="A219" s="33" t="s">
        <v>313</v>
      </c>
      <c r="B219" s="39"/>
      <c r="C219" s="39"/>
      <c r="D219" s="38"/>
      <c r="E219" s="33"/>
      <c r="F219" s="335"/>
      <c r="G219" s="335"/>
      <c r="H219" s="335"/>
      <c r="I219" s="67" t="str">
        <f t="shared" si="15"/>
        <v/>
      </c>
      <c r="J219" s="67" t="str">
        <f t="shared" si="16"/>
        <v/>
      </c>
      <c r="K219" s="367" t="b">
        <f t="shared" si="17"/>
        <v>0</v>
      </c>
      <c r="L219" s="241">
        <f t="shared" si="18"/>
        <v>1</v>
      </c>
    </row>
    <row r="220" spans="1:12" x14ac:dyDescent="0.25">
      <c r="A220" s="33" t="s">
        <v>314</v>
      </c>
      <c r="B220" s="39"/>
      <c r="C220" s="39"/>
      <c r="D220" s="38"/>
      <c r="E220" s="33"/>
      <c r="F220" s="335"/>
      <c r="G220" s="335"/>
      <c r="H220" s="335"/>
      <c r="I220" s="67" t="str">
        <f t="shared" si="15"/>
        <v/>
      </c>
      <c r="J220" s="67" t="str">
        <f t="shared" si="16"/>
        <v/>
      </c>
      <c r="K220" s="367" t="b">
        <f t="shared" si="17"/>
        <v>0</v>
      </c>
      <c r="L220" s="241">
        <f t="shared" si="18"/>
        <v>1</v>
      </c>
    </row>
    <row r="221" spans="1:12" x14ac:dyDescent="0.25">
      <c r="A221" s="33" t="s">
        <v>315</v>
      </c>
      <c r="B221" s="39"/>
      <c r="C221" s="39"/>
      <c r="D221" s="38"/>
      <c r="E221" s="33"/>
      <c r="F221" s="335"/>
      <c r="G221" s="335"/>
      <c r="H221" s="335"/>
      <c r="I221" s="67" t="str">
        <f t="shared" si="15"/>
        <v/>
      </c>
      <c r="J221" s="67" t="str">
        <f t="shared" si="16"/>
        <v/>
      </c>
      <c r="K221" s="367" t="b">
        <f t="shared" si="17"/>
        <v>0</v>
      </c>
      <c r="L221" s="241">
        <f t="shared" si="18"/>
        <v>1</v>
      </c>
    </row>
    <row r="222" spans="1:12" x14ac:dyDescent="0.25">
      <c r="A222" s="33" t="s">
        <v>316</v>
      </c>
      <c r="B222" s="39"/>
      <c r="C222" s="39"/>
      <c r="D222" s="38"/>
      <c r="E222" s="33"/>
      <c r="F222" s="335"/>
      <c r="G222" s="335"/>
      <c r="H222" s="335"/>
      <c r="I222" s="67" t="str">
        <f t="shared" si="15"/>
        <v/>
      </c>
      <c r="J222" s="67" t="str">
        <f t="shared" si="16"/>
        <v/>
      </c>
      <c r="K222" s="367" t="b">
        <f t="shared" si="17"/>
        <v>0</v>
      </c>
      <c r="L222" s="241">
        <f t="shared" si="18"/>
        <v>1</v>
      </c>
    </row>
    <row r="223" spans="1:12" x14ac:dyDescent="0.25">
      <c r="A223" s="33" t="s">
        <v>317</v>
      </c>
      <c r="B223" s="39"/>
      <c r="C223" s="39"/>
      <c r="D223" s="38"/>
      <c r="E223" s="33"/>
      <c r="F223" s="335"/>
      <c r="G223" s="335"/>
      <c r="H223" s="335"/>
      <c r="I223" s="67" t="str">
        <f t="shared" si="15"/>
        <v/>
      </c>
      <c r="J223" s="67" t="str">
        <f t="shared" si="16"/>
        <v/>
      </c>
      <c r="K223" s="367" t="b">
        <f t="shared" si="17"/>
        <v>0</v>
      </c>
      <c r="L223" s="241">
        <f t="shared" si="18"/>
        <v>1</v>
      </c>
    </row>
    <row r="224" spans="1:12" x14ac:dyDescent="0.25">
      <c r="A224" s="33" t="s">
        <v>318</v>
      </c>
      <c r="B224" s="39"/>
      <c r="C224" s="39"/>
      <c r="D224" s="38"/>
      <c r="E224" s="33"/>
      <c r="F224" s="335"/>
      <c r="G224" s="335"/>
      <c r="H224" s="335"/>
      <c r="I224" s="67" t="str">
        <f t="shared" si="15"/>
        <v/>
      </c>
      <c r="J224" s="67" t="str">
        <f t="shared" si="16"/>
        <v/>
      </c>
      <c r="K224" s="367" t="b">
        <f t="shared" si="17"/>
        <v>0</v>
      </c>
      <c r="L224" s="241">
        <f t="shared" si="18"/>
        <v>1</v>
      </c>
    </row>
    <row r="225" spans="1:12" x14ac:dyDescent="0.25">
      <c r="A225" s="33" t="s">
        <v>319</v>
      </c>
      <c r="B225" s="39"/>
      <c r="C225" s="39"/>
      <c r="D225" s="38"/>
      <c r="E225" s="33"/>
      <c r="F225" s="335"/>
      <c r="G225" s="335"/>
      <c r="H225" s="335"/>
      <c r="I225" s="67" t="str">
        <f t="shared" si="15"/>
        <v/>
      </c>
      <c r="J225" s="67" t="str">
        <f t="shared" si="16"/>
        <v/>
      </c>
      <c r="K225" s="367" t="b">
        <f t="shared" si="17"/>
        <v>0</v>
      </c>
      <c r="L225" s="241">
        <f t="shared" si="18"/>
        <v>1</v>
      </c>
    </row>
    <row r="226" spans="1:12" x14ac:dyDescent="0.25">
      <c r="A226" s="33" t="s">
        <v>320</v>
      </c>
      <c r="B226" s="39"/>
      <c r="C226" s="39"/>
      <c r="D226" s="38"/>
      <c r="E226" s="33"/>
      <c r="F226" s="335"/>
      <c r="G226" s="335"/>
      <c r="H226" s="335"/>
      <c r="I226" s="67" t="str">
        <f t="shared" si="15"/>
        <v/>
      </c>
      <c r="J226" s="67" t="str">
        <f t="shared" si="16"/>
        <v/>
      </c>
      <c r="K226" s="367" t="b">
        <f t="shared" si="17"/>
        <v>0</v>
      </c>
      <c r="L226" s="241">
        <f t="shared" si="18"/>
        <v>1</v>
      </c>
    </row>
    <row r="227" spans="1:12" x14ac:dyDescent="0.25">
      <c r="A227" s="33" t="s">
        <v>321</v>
      </c>
      <c r="B227" s="39"/>
      <c r="C227" s="39"/>
      <c r="D227" s="38"/>
      <c r="E227" s="33"/>
      <c r="F227" s="335"/>
      <c r="G227" s="335"/>
      <c r="H227" s="335"/>
      <c r="I227" s="67" t="str">
        <f t="shared" si="15"/>
        <v/>
      </c>
      <c r="J227" s="67" t="str">
        <f t="shared" si="16"/>
        <v/>
      </c>
      <c r="K227" s="367" t="b">
        <f t="shared" si="17"/>
        <v>0</v>
      </c>
      <c r="L227" s="241">
        <f t="shared" si="18"/>
        <v>1</v>
      </c>
    </row>
    <row r="228" spans="1:12" x14ac:dyDescent="0.25">
      <c r="A228" s="33" t="s">
        <v>322</v>
      </c>
      <c r="B228" s="39"/>
      <c r="C228" s="39"/>
      <c r="D228" s="38"/>
      <c r="E228" s="33"/>
      <c r="F228" s="335"/>
      <c r="G228" s="335"/>
      <c r="H228" s="335"/>
      <c r="I228" s="67" t="str">
        <f t="shared" si="15"/>
        <v/>
      </c>
      <c r="J228" s="67" t="str">
        <f t="shared" si="16"/>
        <v/>
      </c>
      <c r="K228" s="367" t="b">
        <f t="shared" si="17"/>
        <v>0</v>
      </c>
      <c r="L228" s="241">
        <f t="shared" si="18"/>
        <v>1</v>
      </c>
    </row>
    <row r="229" spans="1:12" x14ac:dyDescent="0.25">
      <c r="A229" s="33" t="s">
        <v>323</v>
      </c>
      <c r="B229" s="39"/>
      <c r="C229" s="39"/>
      <c r="D229" s="38"/>
      <c r="E229" s="33"/>
      <c r="F229" s="335"/>
      <c r="G229" s="335"/>
      <c r="H229" s="335"/>
      <c r="I229" s="67" t="str">
        <f t="shared" si="15"/>
        <v/>
      </c>
      <c r="J229" s="67" t="str">
        <f t="shared" si="16"/>
        <v/>
      </c>
      <c r="K229" s="367" t="b">
        <f t="shared" si="17"/>
        <v>0</v>
      </c>
      <c r="L229" s="241">
        <f t="shared" si="18"/>
        <v>1</v>
      </c>
    </row>
    <row r="230" spans="1:12" x14ac:dyDescent="0.25">
      <c r="A230" s="33" t="s">
        <v>324</v>
      </c>
      <c r="B230" s="39"/>
      <c r="C230" s="39"/>
      <c r="D230" s="38"/>
      <c r="E230" s="33"/>
      <c r="F230" s="335"/>
      <c r="G230" s="335"/>
      <c r="H230" s="335"/>
      <c r="I230" s="67" t="str">
        <f t="shared" si="15"/>
        <v/>
      </c>
      <c r="J230" s="67" t="str">
        <f t="shared" si="16"/>
        <v/>
      </c>
      <c r="K230" s="367" t="b">
        <f t="shared" si="17"/>
        <v>0</v>
      </c>
      <c r="L230" s="241">
        <f t="shared" si="18"/>
        <v>1</v>
      </c>
    </row>
    <row r="231" spans="1:12" x14ac:dyDescent="0.25">
      <c r="A231" s="33" t="s">
        <v>325</v>
      </c>
      <c r="B231" s="39"/>
      <c r="C231" s="39"/>
      <c r="D231" s="38"/>
      <c r="E231" s="33"/>
      <c r="F231" s="335"/>
      <c r="G231" s="335"/>
      <c r="H231" s="335"/>
      <c r="I231" s="67" t="str">
        <f t="shared" si="15"/>
        <v/>
      </c>
      <c r="J231" s="67" t="str">
        <f t="shared" si="16"/>
        <v/>
      </c>
      <c r="K231" s="367" t="b">
        <f t="shared" si="17"/>
        <v>0</v>
      </c>
      <c r="L231" s="241">
        <f t="shared" si="18"/>
        <v>1</v>
      </c>
    </row>
    <row r="232" spans="1:12" x14ac:dyDescent="0.25">
      <c r="A232" s="33" t="s">
        <v>326</v>
      </c>
      <c r="B232" s="39"/>
      <c r="C232" s="39"/>
      <c r="D232" s="38"/>
      <c r="E232" s="33"/>
      <c r="F232" s="335"/>
      <c r="G232" s="335"/>
      <c r="H232" s="335"/>
      <c r="I232" s="67" t="str">
        <f t="shared" si="15"/>
        <v/>
      </c>
      <c r="J232" s="67" t="str">
        <f t="shared" si="16"/>
        <v/>
      </c>
      <c r="K232" s="367" t="b">
        <f t="shared" si="17"/>
        <v>0</v>
      </c>
      <c r="L232" s="241">
        <f t="shared" si="18"/>
        <v>1</v>
      </c>
    </row>
    <row r="233" spans="1:12" x14ac:dyDescent="0.25">
      <c r="A233" s="33" t="s">
        <v>327</v>
      </c>
      <c r="B233" s="39"/>
      <c r="C233" s="39"/>
      <c r="D233" s="38"/>
      <c r="E233" s="33"/>
      <c r="F233" s="335"/>
      <c r="G233" s="335"/>
      <c r="H233" s="335"/>
      <c r="I233" s="67" t="str">
        <f t="shared" si="15"/>
        <v/>
      </c>
      <c r="J233" s="67" t="str">
        <f t="shared" si="16"/>
        <v/>
      </c>
      <c r="K233" s="367" t="b">
        <f t="shared" si="17"/>
        <v>0</v>
      </c>
      <c r="L233" s="241">
        <f t="shared" si="18"/>
        <v>1</v>
      </c>
    </row>
    <row r="234" spans="1:12" x14ac:dyDescent="0.25">
      <c r="A234" s="33" t="s">
        <v>328</v>
      </c>
      <c r="B234" s="39"/>
      <c r="C234" s="39"/>
      <c r="D234" s="38"/>
      <c r="E234" s="33"/>
      <c r="F234" s="335"/>
      <c r="G234" s="335"/>
      <c r="H234" s="335"/>
      <c r="I234" s="67" t="str">
        <f t="shared" si="15"/>
        <v/>
      </c>
      <c r="J234" s="67" t="str">
        <f t="shared" si="16"/>
        <v/>
      </c>
      <c r="K234" s="367" t="b">
        <f t="shared" si="17"/>
        <v>0</v>
      </c>
      <c r="L234" s="241">
        <f t="shared" si="18"/>
        <v>1</v>
      </c>
    </row>
    <row r="235" spans="1:12" x14ac:dyDescent="0.25">
      <c r="A235" s="33" t="s">
        <v>329</v>
      </c>
      <c r="B235" s="39"/>
      <c r="C235" s="39"/>
      <c r="D235" s="38"/>
      <c r="E235" s="33"/>
      <c r="F235" s="335"/>
      <c r="G235" s="335"/>
      <c r="H235" s="335"/>
      <c r="I235" s="67" t="str">
        <f t="shared" si="15"/>
        <v/>
      </c>
      <c r="J235" s="67" t="str">
        <f t="shared" si="16"/>
        <v/>
      </c>
      <c r="K235" s="367" t="b">
        <f t="shared" si="17"/>
        <v>0</v>
      </c>
      <c r="L235" s="241">
        <f t="shared" si="18"/>
        <v>1</v>
      </c>
    </row>
    <row r="236" spans="1:12" x14ac:dyDescent="0.25">
      <c r="A236" s="33" t="s">
        <v>330</v>
      </c>
      <c r="B236" s="39"/>
      <c r="C236" s="39"/>
      <c r="D236" s="38"/>
      <c r="E236" s="33"/>
      <c r="F236" s="335"/>
      <c r="G236" s="335"/>
      <c r="H236" s="335"/>
      <c r="I236" s="67" t="str">
        <f t="shared" si="15"/>
        <v/>
      </c>
      <c r="J236" s="67" t="str">
        <f t="shared" si="16"/>
        <v/>
      </c>
      <c r="K236" s="367" t="b">
        <f t="shared" si="17"/>
        <v>0</v>
      </c>
      <c r="L236" s="241">
        <f t="shared" si="18"/>
        <v>1</v>
      </c>
    </row>
    <row r="237" spans="1:12" x14ac:dyDescent="0.25">
      <c r="A237" s="33" t="s">
        <v>331</v>
      </c>
      <c r="B237" s="39"/>
      <c r="C237" s="39"/>
      <c r="D237" s="38"/>
      <c r="E237" s="33"/>
      <c r="F237" s="335"/>
      <c r="G237" s="335"/>
      <c r="H237" s="335"/>
      <c r="I237" s="67" t="str">
        <f t="shared" si="15"/>
        <v/>
      </c>
      <c r="J237" s="67" t="str">
        <f t="shared" si="16"/>
        <v/>
      </c>
      <c r="K237" s="367" t="b">
        <f t="shared" si="17"/>
        <v>0</v>
      </c>
      <c r="L237" s="241">
        <f t="shared" si="18"/>
        <v>1</v>
      </c>
    </row>
    <row r="238" spans="1:12" x14ac:dyDescent="0.25">
      <c r="A238" s="33" t="s">
        <v>332</v>
      </c>
      <c r="B238" s="39"/>
      <c r="C238" s="39"/>
      <c r="D238" s="38"/>
      <c r="E238" s="33"/>
      <c r="F238" s="335"/>
      <c r="G238" s="335"/>
      <c r="H238" s="335"/>
      <c r="I238" s="67" t="str">
        <f t="shared" si="15"/>
        <v/>
      </c>
      <c r="J238" s="67" t="str">
        <f t="shared" si="16"/>
        <v/>
      </c>
      <c r="K238" s="367" t="b">
        <f t="shared" si="17"/>
        <v>0</v>
      </c>
      <c r="L238" s="241">
        <f t="shared" si="18"/>
        <v>1</v>
      </c>
    </row>
    <row r="239" spans="1:12" x14ac:dyDescent="0.25">
      <c r="A239" s="33" t="s">
        <v>333</v>
      </c>
      <c r="B239" s="39"/>
      <c r="C239" s="39"/>
      <c r="D239" s="38"/>
      <c r="E239" s="33"/>
      <c r="F239" s="335"/>
      <c r="G239" s="335"/>
      <c r="H239" s="335"/>
      <c r="I239" s="67" t="str">
        <f t="shared" si="15"/>
        <v/>
      </c>
      <c r="J239" s="67" t="str">
        <f t="shared" si="16"/>
        <v/>
      </c>
      <c r="K239" s="367" t="b">
        <f t="shared" si="17"/>
        <v>0</v>
      </c>
      <c r="L239" s="241">
        <f t="shared" si="18"/>
        <v>1</v>
      </c>
    </row>
    <row r="240" spans="1:12" x14ac:dyDescent="0.25">
      <c r="A240" s="33" t="s">
        <v>334</v>
      </c>
      <c r="B240" s="39"/>
      <c r="C240" s="39"/>
      <c r="D240" s="38"/>
      <c r="E240" s="33"/>
      <c r="F240" s="335"/>
      <c r="G240" s="335"/>
      <c r="H240" s="335"/>
      <c r="I240" s="67" t="str">
        <f t="shared" si="15"/>
        <v/>
      </c>
      <c r="J240" s="67" t="str">
        <f t="shared" si="16"/>
        <v/>
      </c>
      <c r="K240" s="367" t="b">
        <f t="shared" si="17"/>
        <v>0</v>
      </c>
      <c r="L240" s="241">
        <f t="shared" si="18"/>
        <v>1</v>
      </c>
    </row>
    <row r="241" spans="1:12" x14ac:dyDescent="0.25">
      <c r="A241" s="33" t="s">
        <v>335</v>
      </c>
      <c r="B241" s="39"/>
      <c r="C241" s="39"/>
      <c r="D241" s="38"/>
      <c r="E241" s="33"/>
      <c r="F241" s="335"/>
      <c r="G241" s="335"/>
      <c r="H241" s="335"/>
      <c r="I241" s="67" t="str">
        <f t="shared" si="15"/>
        <v/>
      </c>
      <c r="J241" s="67" t="str">
        <f t="shared" si="16"/>
        <v/>
      </c>
      <c r="K241" s="367" t="b">
        <f t="shared" si="17"/>
        <v>0</v>
      </c>
      <c r="L241" s="241">
        <f t="shared" si="18"/>
        <v>1</v>
      </c>
    </row>
    <row r="242" spans="1:12" x14ac:dyDescent="0.25">
      <c r="A242" s="33" t="s">
        <v>336</v>
      </c>
      <c r="B242" s="39"/>
      <c r="C242" s="39"/>
      <c r="D242" s="38"/>
      <c r="E242" s="33"/>
      <c r="F242" s="335"/>
      <c r="G242" s="335"/>
      <c r="H242" s="335"/>
      <c r="I242" s="67" t="str">
        <f t="shared" si="15"/>
        <v/>
      </c>
      <c r="J242" s="67" t="str">
        <f t="shared" si="16"/>
        <v/>
      </c>
      <c r="K242" s="367" t="b">
        <f t="shared" si="17"/>
        <v>0</v>
      </c>
      <c r="L242" s="241">
        <f t="shared" si="18"/>
        <v>1</v>
      </c>
    </row>
    <row r="243" spans="1:12" x14ac:dyDescent="0.25">
      <c r="A243" s="33" t="s">
        <v>337</v>
      </c>
      <c r="B243" s="39"/>
      <c r="C243" s="39"/>
      <c r="D243" s="38"/>
      <c r="E243" s="33"/>
      <c r="F243" s="335"/>
      <c r="G243" s="335"/>
      <c r="H243" s="335"/>
      <c r="I243" s="67" t="str">
        <f t="shared" si="15"/>
        <v/>
      </c>
      <c r="J243" s="67" t="str">
        <f t="shared" si="16"/>
        <v/>
      </c>
      <c r="K243" s="367" t="b">
        <f t="shared" si="17"/>
        <v>0</v>
      </c>
      <c r="L243" s="241">
        <f t="shared" si="18"/>
        <v>1</v>
      </c>
    </row>
    <row r="244" spans="1:12" x14ac:dyDescent="0.25">
      <c r="A244" s="33" t="s">
        <v>338</v>
      </c>
      <c r="B244" s="39"/>
      <c r="C244" s="39"/>
      <c r="D244" s="38"/>
      <c r="E244" s="33"/>
      <c r="F244" s="335"/>
      <c r="G244" s="335"/>
      <c r="H244" s="335"/>
      <c r="I244" s="67" t="str">
        <f t="shared" si="15"/>
        <v/>
      </c>
      <c r="J244" s="67" t="str">
        <f t="shared" si="16"/>
        <v/>
      </c>
      <c r="K244" s="367" t="b">
        <f t="shared" si="17"/>
        <v>0</v>
      </c>
      <c r="L244" s="241">
        <f t="shared" si="18"/>
        <v>1</v>
      </c>
    </row>
    <row r="245" spans="1:12" x14ac:dyDescent="0.25">
      <c r="A245" s="33" t="s">
        <v>339</v>
      </c>
      <c r="B245" s="39"/>
      <c r="C245" s="39"/>
      <c r="D245" s="38"/>
      <c r="E245" s="33"/>
      <c r="F245" s="335"/>
      <c r="G245" s="335"/>
      <c r="H245" s="335"/>
      <c r="I245" s="67" t="str">
        <f t="shared" si="15"/>
        <v/>
      </c>
      <c r="J245" s="67" t="str">
        <f t="shared" si="16"/>
        <v/>
      </c>
      <c r="K245" s="367" t="b">
        <f t="shared" si="17"/>
        <v>0</v>
      </c>
      <c r="L245" s="241">
        <f t="shared" si="18"/>
        <v>1</v>
      </c>
    </row>
    <row r="246" spans="1:12" x14ac:dyDescent="0.25">
      <c r="A246" s="33" t="s">
        <v>340</v>
      </c>
      <c r="B246" s="39"/>
      <c r="C246" s="39"/>
      <c r="D246" s="38"/>
      <c r="E246" s="33"/>
      <c r="F246" s="335"/>
      <c r="G246" s="335"/>
      <c r="H246" s="335"/>
      <c r="I246" s="67" t="str">
        <f t="shared" si="15"/>
        <v/>
      </c>
      <c r="J246" s="67" t="str">
        <f t="shared" si="16"/>
        <v/>
      </c>
      <c r="K246" s="367" t="b">
        <f t="shared" si="17"/>
        <v>0</v>
      </c>
      <c r="L246" s="241">
        <f t="shared" si="18"/>
        <v>1</v>
      </c>
    </row>
    <row r="247" spans="1:12" x14ac:dyDescent="0.25">
      <c r="A247" s="33" t="s">
        <v>341</v>
      </c>
      <c r="B247" s="39"/>
      <c r="C247" s="39"/>
      <c r="D247" s="38"/>
      <c r="E247" s="33"/>
      <c r="F247" s="335"/>
      <c r="G247" s="335"/>
      <c r="H247" s="335"/>
      <c r="I247" s="67" t="str">
        <f t="shared" si="15"/>
        <v/>
      </c>
      <c r="J247" s="67" t="str">
        <f t="shared" si="16"/>
        <v/>
      </c>
      <c r="K247" s="367" t="b">
        <f t="shared" si="17"/>
        <v>0</v>
      </c>
      <c r="L247" s="241">
        <f t="shared" si="18"/>
        <v>1</v>
      </c>
    </row>
    <row r="248" spans="1:12" x14ac:dyDescent="0.25">
      <c r="A248" s="33" t="s">
        <v>342</v>
      </c>
      <c r="B248" s="39"/>
      <c r="C248" s="39"/>
      <c r="D248" s="38"/>
      <c r="E248" s="33"/>
      <c r="F248" s="335"/>
      <c r="G248" s="335"/>
      <c r="H248" s="335"/>
      <c r="I248" s="67" t="str">
        <f t="shared" si="15"/>
        <v/>
      </c>
      <c r="J248" s="67" t="str">
        <f t="shared" si="16"/>
        <v/>
      </c>
      <c r="K248" s="367" t="b">
        <f t="shared" si="17"/>
        <v>0</v>
      </c>
      <c r="L248" s="241">
        <f t="shared" si="18"/>
        <v>1</v>
      </c>
    </row>
    <row r="249" spans="1:12" x14ac:dyDescent="0.25">
      <c r="A249" s="33" t="s">
        <v>343</v>
      </c>
      <c r="B249" s="39"/>
      <c r="C249" s="39"/>
      <c r="D249" s="38"/>
      <c r="E249" s="33"/>
      <c r="F249" s="335"/>
      <c r="G249" s="335"/>
      <c r="H249" s="335"/>
      <c r="I249" s="67" t="str">
        <f t="shared" si="15"/>
        <v/>
      </c>
      <c r="J249" s="67" t="str">
        <f t="shared" si="16"/>
        <v/>
      </c>
      <c r="K249" s="367" t="b">
        <f t="shared" si="17"/>
        <v>0</v>
      </c>
      <c r="L249" s="241">
        <f t="shared" si="18"/>
        <v>1</v>
      </c>
    </row>
    <row r="250" spans="1:12" x14ac:dyDescent="0.25">
      <c r="A250" s="33" t="s">
        <v>344</v>
      </c>
      <c r="B250" s="39"/>
      <c r="C250" s="39"/>
      <c r="D250" s="38"/>
      <c r="E250" s="33"/>
      <c r="F250" s="335"/>
      <c r="G250" s="335"/>
      <c r="H250" s="335"/>
      <c r="I250" s="67" t="str">
        <f t="shared" si="15"/>
        <v/>
      </c>
      <c r="J250" s="67" t="str">
        <f t="shared" si="16"/>
        <v/>
      </c>
      <c r="K250" s="367" t="b">
        <f t="shared" si="17"/>
        <v>0</v>
      </c>
      <c r="L250" s="241">
        <f t="shared" si="18"/>
        <v>1</v>
      </c>
    </row>
    <row r="251" spans="1:12" x14ac:dyDescent="0.25">
      <c r="A251" s="33" t="s">
        <v>345</v>
      </c>
      <c r="B251" s="39"/>
      <c r="C251" s="39"/>
      <c r="D251" s="38"/>
      <c r="E251" s="33"/>
      <c r="F251" s="335"/>
      <c r="G251" s="335"/>
      <c r="H251" s="335"/>
      <c r="I251" s="67" t="str">
        <f t="shared" si="15"/>
        <v/>
      </c>
      <c r="J251" s="67" t="str">
        <f t="shared" si="16"/>
        <v/>
      </c>
      <c r="K251" s="367" t="b">
        <f t="shared" si="17"/>
        <v>0</v>
      </c>
      <c r="L251" s="241">
        <f t="shared" si="18"/>
        <v>1</v>
      </c>
    </row>
    <row r="252" spans="1:12" x14ac:dyDescent="0.25">
      <c r="A252" s="33" t="s">
        <v>346</v>
      </c>
      <c r="B252" s="39"/>
      <c r="C252" s="39"/>
      <c r="D252" s="38"/>
      <c r="E252" s="33"/>
      <c r="F252" s="335"/>
      <c r="G252" s="335"/>
      <c r="H252" s="335"/>
      <c r="I252" s="67" t="str">
        <f t="shared" si="15"/>
        <v/>
      </c>
      <c r="J252" s="67" t="str">
        <f t="shared" si="16"/>
        <v/>
      </c>
      <c r="K252" s="367" t="b">
        <f t="shared" si="17"/>
        <v>0</v>
      </c>
      <c r="L252" s="241">
        <f t="shared" si="18"/>
        <v>1</v>
      </c>
    </row>
    <row r="253" spans="1:12" x14ac:dyDescent="0.25">
      <c r="A253" s="33" t="s">
        <v>347</v>
      </c>
      <c r="B253" s="39"/>
      <c r="C253" s="39"/>
      <c r="D253" s="38"/>
      <c r="E253" s="33"/>
      <c r="F253" s="335"/>
      <c r="G253" s="335"/>
      <c r="H253" s="335"/>
      <c r="I253" s="67" t="str">
        <f t="shared" si="15"/>
        <v/>
      </c>
      <c r="J253" s="67" t="str">
        <f t="shared" si="16"/>
        <v/>
      </c>
      <c r="K253" s="367" t="b">
        <f t="shared" si="17"/>
        <v>0</v>
      </c>
      <c r="L253" s="241">
        <f t="shared" si="18"/>
        <v>1</v>
      </c>
    </row>
    <row r="254" spans="1:12" x14ac:dyDescent="0.25">
      <c r="A254" s="33" t="s">
        <v>348</v>
      </c>
      <c r="B254" s="39"/>
      <c r="C254" s="39"/>
      <c r="D254" s="38"/>
      <c r="E254" s="33"/>
      <c r="F254" s="335"/>
      <c r="G254" s="335"/>
      <c r="H254" s="335"/>
      <c r="I254" s="67" t="str">
        <f t="shared" si="15"/>
        <v/>
      </c>
      <c r="J254" s="67" t="str">
        <f t="shared" si="16"/>
        <v/>
      </c>
      <c r="K254" s="367" t="b">
        <f t="shared" si="17"/>
        <v>0</v>
      </c>
      <c r="L254" s="241">
        <f t="shared" si="18"/>
        <v>1</v>
      </c>
    </row>
    <row r="255" spans="1:12" x14ac:dyDescent="0.25">
      <c r="A255" s="33" t="s">
        <v>349</v>
      </c>
      <c r="B255" s="39"/>
      <c r="C255" s="39"/>
      <c r="D255" s="38"/>
      <c r="E255" s="33"/>
      <c r="F255" s="335"/>
      <c r="G255" s="335"/>
      <c r="H255" s="335"/>
      <c r="I255" s="67" t="str">
        <f t="shared" si="15"/>
        <v/>
      </c>
      <c r="J255" s="67" t="str">
        <f t="shared" si="16"/>
        <v/>
      </c>
      <c r="K255" s="367" t="b">
        <f t="shared" si="17"/>
        <v>0</v>
      </c>
      <c r="L255" s="241">
        <f t="shared" si="18"/>
        <v>1</v>
      </c>
    </row>
    <row r="256" spans="1:12" x14ac:dyDescent="0.25">
      <c r="A256" s="33" t="s">
        <v>350</v>
      </c>
      <c r="B256" s="39"/>
      <c r="C256" s="39"/>
      <c r="D256" s="38"/>
      <c r="E256" s="33"/>
      <c r="F256" s="335"/>
      <c r="G256" s="335"/>
      <c r="H256" s="335"/>
      <c r="I256" s="67" t="str">
        <f t="shared" si="15"/>
        <v/>
      </c>
      <c r="J256" s="67" t="str">
        <f t="shared" si="16"/>
        <v/>
      </c>
      <c r="K256" s="367" t="b">
        <f t="shared" si="17"/>
        <v>0</v>
      </c>
      <c r="L256" s="241">
        <f t="shared" si="18"/>
        <v>1</v>
      </c>
    </row>
    <row r="257" spans="1:12" x14ac:dyDescent="0.25">
      <c r="A257" s="33" t="s">
        <v>351</v>
      </c>
      <c r="B257" s="39"/>
      <c r="C257" s="39"/>
      <c r="D257" s="38"/>
      <c r="E257" s="33"/>
      <c r="F257" s="335"/>
      <c r="G257" s="335"/>
      <c r="H257" s="335"/>
      <c r="I257" s="67" t="str">
        <f t="shared" si="15"/>
        <v/>
      </c>
      <c r="J257" s="67" t="str">
        <f t="shared" si="16"/>
        <v/>
      </c>
      <c r="K257" s="367" t="b">
        <f t="shared" si="17"/>
        <v>0</v>
      </c>
      <c r="L257" s="241">
        <f t="shared" si="18"/>
        <v>1</v>
      </c>
    </row>
    <row r="258" spans="1:12" x14ac:dyDescent="0.25">
      <c r="A258" s="33" t="s">
        <v>352</v>
      </c>
      <c r="B258" s="39"/>
      <c r="C258" s="39"/>
      <c r="D258" s="38"/>
      <c r="E258" s="33"/>
      <c r="F258" s="335"/>
      <c r="G258" s="335"/>
      <c r="H258" s="335"/>
      <c r="I258" s="67" t="str">
        <f t="shared" si="15"/>
        <v/>
      </c>
      <c r="J258" s="67" t="str">
        <f t="shared" si="16"/>
        <v/>
      </c>
      <c r="K258" s="367" t="b">
        <f t="shared" si="17"/>
        <v>0</v>
      </c>
      <c r="L258" s="241">
        <f t="shared" si="18"/>
        <v>1</v>
      </c>
    </row>
    <row r="259" spans="1:12" x14ac:dyDescent="0.25">
      <c r="A259" s="33" t="s">
        <v>353</v>
      </c>
      <c r="B259" s="39"/>
      <c r="C259" s="39"/>
      <c r="D259" s="38"/>
      <c r="E259" s="33"/>
      <c r="F259" s="335"/>
      <c r="G259" s="335"/>
      <c r="H259" s="335"/>
      <c r="I259" s="67" t="str">
        <f t="shared" si="15"/>
        <v/>
      </c>
      <c r="J259" s="67" t="str">
        <f t="shared" si="16"/>
        <v/>
      </c>
      <c r="K259" s="367" t="b">
        <f t="shared" si="17"/>
        <v>0</v>
      </c>
      <c r="L259" s="241">
        <f t="shared" si="18"/>
        <v>1</v>
      </c>
    </row>
  </sheetData>
  <sheetProtection password="CA41" sheet="1" objects="1" scenarios="1" formatCells="0" formatColumns="0" formatRows="0"/>
  <mergeCells count="9">
    <mergeCell ref="A2:C2"/>
    <mergeCell ref="E7:E8"/>
    <mergeCell ref="K7:K8"/>
    <mergeCell ref="F7:H7"/>
    <mergeCell ref="A4:J4"/>
    <mergeCell ref="A7:A8"/>
    <mergeCell ref="B7:B8"/>
    <mergeCell ref="C7:C8"/>
    <mergeCell ref="D7:D8"/>
  </mergeCells>
  <dataValidations disablePrompts="1" count="1">
    <dataValidation type="list" allowBlank="1" showInputMessage="1" showErrorMessage="1" sqref="E10:E259">
      <formula1>arh_list_1a</formula1>
    </dataValidation>
  </dataValidations>
  <pageMargins left="0.59055118110236227" right="0.59055118110236227" top="0.74803149606299213" bottom="1.1299999999999999" header="0.31496062992125984" footer="0.4"/>
  <pageSetup paperSize="9" scale="72" fitToHeight="100" orientation="landscape" verticalDpi="4294967295" r:id="rId1"/>
  <headerFooter>
    <oddFooter xml:space="preserve">&amp;LConfirm datele
Director de departament
&amp;RCandidat
</oddFooter>
  </headerFooter>
  <rowBreaks count="1" manualBreakCount="1">
    <brk id="40"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451"/>
  <sheetViews>
    <sheetView tabSelected="1" zoomScale="150" zoomScaleNormal="150" workbookViewId="0">
      <pane ySplit="7" topLeftCell="A50" activePane="bottomLeft" state="frozen"/>
      <selection pane="bottomLeft" activeCell="F58" sqref="F58"/>
    </sheetView>
  </sheetViews>
  <sheetFormatPr defaultRowHeight="21.75" customHeight="1" x14ac:dyDescent="0.2"/>
  <cols>
    <col min="1" max="1" width="4.5703125" style="247" customWidth="1"/>
    <col min="2" max="2" width="73.42578125" style="247" customWidth="1"/>
    <col min="3" max="3" width="6.7109375" style="246" hidden="1" customWidth="1"/>
    <col min="4" max="4" width="9.28515625" style="246" customWidth="1"/>
    <col min="5" max="5" width="9" style="246" hidden="1" customWidth="1"/>
    <col min="6" max="6" width="9.28515625" style="246" customWidth="1"/>
    <col min="7" max="16384" width="9.140625" style="242"/>
  </cols>
  <sheetData>
    <row r="1" spans="1:6" s="240" customFormat="1" ht="15" x14ac:dyDescent="0.25">
      <c r="A1" s="237" t="s">
        <v>650</v>
      </c>
      <c r="B1" s="238"/>
      <c r="C1" s="239"/>
      <c r="D1" s="239"/>
      <c r="E1" s="239"/>
      <c r="F1" s="239"/>
    </row>
    <row r="2" spans="1:6" s="240" customFormat="1" ht="15" x14ac:dyDescent="0.25">
      <c r="A2" s="237" t="str">
        <f>IF(ISBLANK(facultate), IF(ISBLANK(departament),"","Departament " &amp; departament), "Facultatea " &amp; facultate)</f>
        <v/>
      </c>
      <c r="B2" s="238"/>
      <c r="C2" s="239"/>
      <c r="D2" s="239"/>
      <c r="E2" s="239"/>
      <c r="F2" s="239"/>
    </row>
    <row r="3" spans="1:6" s="240" customFormat="1" ht="15" x14ac:dyDescent="0.25">
      <c r="A3" s="237" t="str">
        <f>IF(ISBLANK(departament),"","Departamentul " &amp; departament)</f>
        <v/>
      </c>
      <c r="B3" s="238"/>
      <c r="C3" s="239"/>
      <c r="D3" s="239"/>
      <c r="E3" s="239"/>
      <c r="F3" s="239"/>
    </row>
    <row r="4" spans="1:6" s="241" customFormat="1" ht="16.5" thickBot="1" x14ac:dyDescent="0.3">
      <c r="A4" s="853"/>
      <c r="B4" s="853"/>
      <c r="C4" s="209"/>
      <c r="D4" s="209"/>
      <c r="E4" s="82"/>
      <c r="F4" s="210" t="str">
        <f>CONCATENATE(functie," ",nume_candidat)</f>
        <v xml:space="preserve"> </v>
      </c>
    </row>
    <row r="5" spans="1:6" ht="15.75" customHeight="1" thickBot="1" x14ac:dyDescent="0.25">
      <c r="A5" s="858" t="s">
        <v>8</v>
      </c>
      <c r="B5" s="819" t="s">
        <v>13</v>
      </c>
      <c r="C5" s="861"/>
      <c r="D5" s="862"/>
      <c r="E5" s="862"/>
      <c r="F5" s="863"/>
    </row>
    <row r="6" spans="1:6" ht="14.25" customHeight="1" x14ac:dyDescent="0.2">
      <c r="A6" s="859"/>
      <c r="B6" s="854" t="s">
        <v>14</v>
      </c>
      <c r="C6" s="856" t="s">
        <v>23</v>
      </c>
      <c r="D6" s="857"/>
      <c r="E6" s="856" t="s">
        <v>22</v>
      </c>
      <c r="F6" s="864"/>
    </row>
    <row r="7" spans="1:6" ht="15" customHeight="1" thickBot="1" x14ac:dyDescent="0.25">
      <c r="A7" s="860"/>
      <c r="B7" s="855"/>
      <c r="C7" s="16" t="s">
        <v>9</v>
      </c>
      <c r="D7" s="17" t="str">
        <f>CONCATENATE("ultimii ",durata_evaluare," ani")</f>
        <v>ultimii 5 ani</v>
      </c>
      <c r="E7" s="16" t="s">
        <v>9</v>
      </c>
      <c r="F7" s="128" t="str">
        <f>CONCATENATE("ultimii ",durata_evaluare," ani")</f>
        <v>ultimii 5 ani</v>
      </c>
    </row>
    <row r="8" spans="1:6" s="243" customFormat="1" ht="12.75" thickBot="1" x14ac:dyDescent="0.25">
      <c r="A8" s="22" t="s">
        <v>59</v>
      </c>
      <c r="B8" s="58" t="s">
        <v>60</v>
      </c>
      <c r="C8" s="24">
        <f>'1'!O9</f>
        <v>0</v>
      </c>
      <c r="D8" s="24">
        <f>'1'!N9</f>
        <v>0</v>
      </c>
      <c r="E8" s="580">
        <f>'1'!M9</f>
        <v>0</v>
      </c>
      <c r="F8" s="581">
        <f>'1'!L9</f>
        <v>0</v>
      </c>
    </row>
    <row r="9" spans="1:6" s="244" customFormat="1" ht="24.75" thickBot="1" x14ac:dyDescent="0.3">
      <c r="A9" s="22" t="s">
        <v>38</v>
      </c>
      <c r="B9" s="125" t="s">
        <v>723</v>
      </c>
      <c r="C9" s="24">
        <f>SUMIF(C11:C18,"&gt;0")</f>
        <v>0</v>
      </c>
      <c r="D9" s="24">
        <f>SUMIF(D11:D18,"&gt;0")</f>
        <v>0</v>
      </c>
      <c r="E9" s="582">
        <f>SUMIF(E11:E18,"&gt;0")</f>
        <v>0</v>
      </c>
      <c r="F9" s="581">
        <f>SUMIF(F11:F18,"&gt;0")</f>
        <v>0</v>
      </c>
    </row>
    <row r="10" spans="1:6" s="244" customFormat="1" ht="12.75" thickBot="1" x14ac:dyDescent="0.3">
      <c r="A10" s="15"/>
      <c r="B10" s="56" t="s">
        <v>724</v>
      </c>
      <c r="C10" s="14">
        <f>SUM(C11:C13)</f>
        <v>0</v>
      </c>
      <c r="D10" s="14">
        <f>SUM(D11:D13)</f>
        <v>0</v>
      </c>
      <c r="E10" s="583">
        <f>SUM(E11:E13)</f>
        <v>0</v>
      </c>
      <c r="F10" s="584">
        <f>SUM(F11:F13)</f>
        <v>0</v>
      </c>
    </row>
    <row r="11" spans="1:6" s="245" customFormat="1" ht="11.25" x14ac:dyDescent="0.25">
      <c r="A11" s="65" t="s">
        <v>398</v>
      </c>
      <c r="B11" s="65" t="s">
        <v>725</v>
      </c>
      <c r="C11" s="7">
        <f>'2.1a'!$L$9</f>
        <v>0</v>
      </c>
      <c r="D11" s="7">
        <f>'2.1a'!$K$9</f>
        <v>0</v>
      </c>
      <c r="E11" s="585">
        <f>'2.1a'!$J$9</f>
        <v>0</v>
      </c>
      <c r="F11" s="586">
        <f>'2.1a'!$I$9</f>
        <v>0</v>
      </c>
    </row>
    <row r="12" spans="1:6" s="245" customFormat="1" ht="11.25" x14ac:dyDescent="0.25">
      <c r="A12" s="65" t="s">
        <v>399</v>
      </c>
      <c r="B12" s="65" t="s">
        <v>726</v>
      </c>
      <c r="C12" s="7">
        <f>'2.1b'!$L$9</f>
        <v>0</v>
      </c>
      <c r="D12" s="7">
        <f>'2.1b'!$K$9</f>
        <v>0</v>
      </c>
      <c r="E12" s="585">
        <f>'2.1b'!$J$9</f>
        <v>0</v>
      </c>
      <c r="F12" s="586">
        <f>'2.1b'!$I$9</f>
        <v>0</v>
      </c>
    </row>
    <row r="13" spans="1:6" s="245" customFormat="1" ht="12" customHeight="1" thickBot="1" x14ac:dyDescent="0.3">
      <c r="A13" s="18" t="s">
        <v>16</v>
      </c>
      <c r="B13" s="18" t="s">
        <v>727</v>
      </c>
      <c r="C13" s="13">
        <f>'2.2'!$M$9</f>
        <v>0</v>
      </c>
      <c r="D13" s="13">
        <f>'2.2'!$L$9</f>
        <v>0</v>
      </c>
      <c r="E13" s="587">
        <f>'2.2'!$K$9</f>
        <v>0</v>
      </c>
      <c r="F13" s="588">
        <f>'2.2'!$J$9</f>
        <v>0</v>
      </c>
    </row>
    <row r="14" spans="1:6" s="245" customFormat="1" ht="22.5" x14ac:dyDescent="0.25">
      <c r="A14" s="19" t="s">
        <v>43</v>
      </c>
      <c r="B14" s="57" t="s">
        <v>728</v>
      </c>
      <c r="C14" s="12">
        <f>'2.3'!M9</f>
        <v>0</v>
      </c>
      <c r="D14" s="12">
        <f>'2.3'!L9</f>
        <v>0</v>
      </c>
      <c r="E14" s="589">
        <f>'2.3'!K9</f>
        <v>0</v>
      </c>
      <c r="F14" s="590">
        <f>'2.3'!J9</f>
        <v>0</v>
      </c>
    </row>
    <row r="15" spans="1:6" s="245" customFormat="1" ht="11.25" x14ac:dyDescent="0.25">
      <c r="A15" s="225" t="s">
        <v>17</v>
      </c>
      <c r="B15" s="65" t="s">
        <v>434</v>
      </c>
      <c r="C15" s="7">
        <f>'2.4'!$L$9</f>
        <v>0</v>
      </c>
      <c r="D15" s="7">
        <f>'2.4'!$K$9</f>
        <v>0</v>
      </c>
      <c r="E15" s="585">
        <f>'2.4'!$J$9</f>
        <v>0</v>
      </c>
      <c r="F15" s="586">
        <f>'2.4'!$I$9</f>
        <v>0</v>
      </c>
    </row>
    <row r="16" spans="1:6" s="245" customFormat="1" ht="22.5" x14ac:dyDescent="0.25">
      <c r="A16" s="225" t="s">
        <v>18</v>
      </c>
      <c r="B16" s="65" t="s">
        <v>729</v>
      </c>
      <c r="C16" s="7">
        <f>'2.5'!$L$9</f>
        <v>0</v>
      </c>
      <c r="D16" s="7">
        <f>'2.5'!$K$9</f>
        <v>0</v>
      </c>
      <c r="E16" s="585">
        <f>'2.5'!$J$9</f>
        <v>0</v>
      </c>
      <c r="F16" s="586">
        <f>'2.5'!$I$9</f>
        <v>0</v>
      </c>
    </row>
    <row r="17" spans="1:6" s="245" customFormat="1" ht="11.25" x14ac:dyDescent="0.25">
      <c r="A17" s="225" t="s">
        <v>44</v>
      </c>
      <c r="B17" s="65" t="s">
        <v>730</v>
      </c>
      <c r="C17" s="7">
        <f>'2.6'!$K$9</f>
        <v>0</v>
      </c>
      <c r="D17" s="7">
        <f>'2.6'!$J$9</f>
        <v>0</v>
      </c>
      <c r="E17" s="585">
        <f>'2.6'!$I$9</f>
        <v>0</v>
      </c>
      <c r="F17" s="586">
        <f>'2.6'!$H$9</f>
        <v>0</v>
      </c>
    </row>
    <row r="18" spans="1:6" s="245" customFormat="1" ht="12" thickBot="1" x14ac:dyDescent="0.3">
      <c r="A18" s="18" t="s">
        <v>45</v>
      </c>
      <c r="B18" s="66" t="s">
        <v>354</v>
      </c>
      <c r="C18" s="13">
        <f>'2.7'!$K$9</f>
        <v>0</v>
      </c>
      <c r="D18" s="13">
        <f>'2.7'!$J$9</f>
        <v>0</v>
      </c>
      <c r="E18" s="587">
        <f>'2.7'!$I$9</f>
        <v>0</v>
      </c>
      <c r="F18" s="588">
        <f>'2.7'!$H$9</f>
        <v>0</v>
      </c>
    </row>
    <row r="19" spans="1:6" s="246" customFormat="1" ht="12.75" thickBot="1" x14ac:dyDescent="0.25">
      <c r="A19" s="23" t="s">
        <v>39</v>
      </c>
      <c r="B19" s="58" t="s">
        <v>731</v>
      </c>
      <c r="C19" s="59">
        <f>SUM(C21:C29)+C30+C33+C34</f>
        <v>0</v>
      </c>
      <c r="D19" s="59">
        <f>SUM(D21:D29)+D30+D33+D34</f>
        <v>0</v>
      </c>
      <c r="E19" s="591">
        <f>SUM(E21:E29)+E30+E33+E34</f>
        <v>0</v>
      </c>
      <c r="F19" s="581">
        <f>SUM(F21:F29)+F30+F33+F34</f>
        <v>0</v>
      </c>
    </row>
    <row r="20" spans="1:6" s="245" customFormat="1" ht="12.75" thickBot="1" x14ac:dyDescent="0.3">
      <c r="A20" s="132"/>
      <c r="B20" s="132" t="s">
        <v>732</v>
      </c>
      <c r="C20" s="130">
        <f>SUM(C21:C25)</f>
        <v>0</v>
      </c>
      <c r="D20" s="130">
        <f>SUM(D21:D25)</f>
        <v>0</v>
      </c>
      <c r="E20" s="592">
        <f>SUM(E21:E25)</f>
        <v>0</v>
      </c>
      <c r="F20" s="593">
        <f>SUM(F21:F25)</f>
        <v>0</v>
      </c>
    </row>
    <row r="21" spans="1:6" ht="12" customHeight="1" x14ac:dyDescent="0.2">
      <c r="A21" s="19" t="s">
        <v>41</v>
      </c>
      <c r="B21" s="133" t="s">
        <v>400</v>
      </c>
      <c r="C21" s="12">
        <f>'3.1a'!L9</f>
        <v>0</v>
      </c>
      <c r="D21" s="12">
        <f>'3.1a'!K9</f>
        <v>0</v>
      </c>
      <c r="E21" s="589">
        <f>'3.1a'!J9</f>
        <v>0</v>
      </c>
      <c r="F21" s="590">
        <f>'3.1a'!I9</f>
        <v>0</v>
      </c>
    </row>
    <row r="22" spans="1:6" s="245" customFormat="1" ht="12" customHeight="1" x14ac:dyDescent="0.25">
      <c r="A22" s="225" t="s">
        <v>42</v>
      </c>
      <c r="B22" s="134" t="s">
        <v>733</v>
      </c>
      <c r="C22" s="7">
        <f>'3.2a'!L9</f>
        <v>0</v>
      </c>
      <c r="D22" s="7">
        <f>'3.2a'!K9</f>
        <v>0</v>
      </c>
      <c r="E22" s="585">
        <f>'3.2a'!J9</f>
        <v>0</v>
      </c>
      <c r="F22" s="586">
        <f>'3.2a'!I9</f>
        <v>0</v>
      </c>
    </row>
    <row r="23" spans="1:6" s="245" customFormat="1" ht="12" customHeight="1" x14ac:dyDescent="0.25">
      <c r="A23" s="225" t="s">
        <v>46</v>
      </c>
      <c r="B23" s="134" t="s">
        <v>734</v>
      </c>
      <c r="C23" s="7">
        <f>'3.2b'!L9</f>
        <v>0</v>
      </c>
      <c r="D23" s="7">
        <f>'3.2b'!K9</f>
        <v>0</v>
      </c>
      <c r="E23" s="585">
        <f>'3.2b'!J9</f>
        <v>0</v>
      </c>
      <c r="F23" s="586">
        <f>'3.2b'!I9</f>
        <v>0</v>
      </c>
    </row>
    <row r="24" spans="1:6" ht="22.5" x14ac:dyDescent="0.2">
      <c r="A24" s="225" t="s">
        <v>10</v>
      </c>
      <c r="B24" s="190" t="s">
        <v>735</v>
      </c>
      <c r="C24" s="7">
        <f>'3.3a'!L9</f>
        <v>0</v>
      </c>
      <c r="D24" s="7">
        <f>'3.3a'!K9</f>
        <v>0</v>
      </c>
      <c r="E24" s="585">
        <f>'3.3a'!J9</f>
        <v>0</v>
      </c>
      <c r="F24" s="586">
        <f>'3.3a'!I9</f>
        <v>0</v>
      </c>
    </row>
    <row r="25" spans="1:6" s="245" customFormat="1" ht="23.25" thickBot="1" x14ac:dyDescent="0.3">
      <c r="A25" s="18" t="s">
        <v>11</v>
      </c>
      <c r="B25" s="135" t="s">
        <v>401</v>
      </c>
      <c r="C25" s="13">
        <f>'3.3b'!M9</f>
        <v>0</v>
      </c>
      <c r="D25" s="13">
        <f>'3.3b'!L9</f>
        <v>0</v>
      </c>
      <c r="E25" s="587">
        <f>'3.3b'!K9</f>
        <v>0</v>
      </c>
      <c r="F25" s="588">
        <f>'3.3b'!J9</f>
        <v>0</v>
      </c>
    </row>
    <row r="26" spans="1:6" s="245" customFormat="1" ht="22.5" x14ac:dyDescent="0.25">
      <c r="A26" s="85" t="s">
        <v>47</v>
      </c>
      <c r="B26" s="136" t="s">
        <v>736</v>
      </c>
      <c r="C26" s="28">
        <f>'3.4a'!L9</f>
        <v>0</v>
      </c>
      <c r="D26" s="28">
        <f>'3.4a'!K9</f>
        <v>0</v>
      </c>
      <c r="E26" s="594">
        <f>'3.4a'!J9</f>
        <v>0</v>
      </c>
      <c r="F26" s="595">
        <f>'3.4a'!I9</f>
        <v>0</v>
      </c>
    </row>
    <row r="27" spans="1:6" s="245" customFormat="1" ht="22.5" x14ac:dyDescent="0.25">
      <c r="A27" s="225" t="s">
        <v>48</v>
      </c>
      <c r="B27" s="134" t="s">
        <v>737</v>
      </c>
      <c r="C27" s="7">
        <f>'3.4b'!M9</f>
        <v>0</v>
      </c>
      <c r="D27" s="7">
        <f>'3.4b'!L9</f>
        <v>0</v>
      </c>
      <c r="E27" s="585">
        <f>'3.4b'!K9</f>
        <v>0</v>
      </c>
      <c r="F27" s="586">
        <f>'3.4b'!J9</f>
        <v>0</v>
      </c>
    </row>
    <row r="28" spans="1:6" s="245" customFormat="1" ht="11.25" x14ac:dyDescent="0.25">
      <c r="A28" s="225" t="s">
        <v>69</v>
      </c>
      <c r="B28" s="134" t="s">
        <v>402</v>
      </c>
      <c r="C28" s="7">
        <f>'3.5a'!K9</f>
        <v>0</v>
      </c>
      <c r="D28" s="7">
        <f>'3.5a'!J9</f>
        <v>0</v>
      </c>
      <c r="E28" s="585">
        <f>'3.5a'!I9</f>
        <v>0</v>
      </c>
      <c r="F28" s="586">
        <f>'3.5a'!H9</f>
        <v>0</v>
      </c>
    </row>
    <row r="29" spans="1:6" s="245" customFormat="1" ht="11.25" x14ac:dyDescent="0.25">
      <c r="A29" s="225" t="s">
        <v>70</v>
      </c>
      <c r="B29" s="134" t="s">
        <v>738</v>
      </c>
      <c r="C29" s="7">
        <f>'3.5b'!L9</f>
        <v>0</v>
      </c>
      <c r="D29" s="7">
        <f>'3.5b'!K9</f>
        <v>0</v>
      </c>
      <c r="E29" s="585">
        <f>'3.5b'!J9</f>
        <v>0</v>
      </c>
      <c r="F29" s="586">
        <f>'3.5b'!I9</f>
        <v>0</v>
      </c>
    </row>
    <row r="30" spans="1:6" s="245" customFormat="1" ht="11.25" x14ac:dyDescent="0.25">
      <c r="A30" s="865" t="s">
        <v>71</v>
      </c>
      <c r="B30" s="137" t="s">
        <v>739</v>
      </c>
      <c r="C30" s="8">
        <f>SUM(C31:C32)</f>
        <v>0</v>
      </c>
      <c r="D30" s="8">
        <f>SUM(D31:D32)</f>
        <v>0</v>
      </c>
      <c r="E30" s="537">
        <f>SUM(E31:E32)</f>
        <v>0</v>
      </c>
      <c r="F30" s="538">
        <f>SUM(F31:F32)</f>
        <v>0</v>
      </c>
    </row>
    <row r="31" spans="1:6" s="245" customFormat="1" ht="11.25" x14ac:dyDescent="0.25">
      <c r="A31" s="865"/>
      <c r="B31" s="138" t="s">
        <v>715</v>
      </c>
      <c r="C31" s="9">
        <f>'3.6a'!P9</f>
        <v>0</v>
      </c>
      <c r="D31" s="9">
        <f>'3.6a'!O9</f>
        <v>0</v>
      </c>
      <c r="E31" s="596">
        <f>'3.6a'!L9</f>
        <v>0</v>
      </c>
      <c r="F31" s="597">
        <f>'3.6a'!K9</f>
        <v>0</v>
      </c>
    </row>
    <row r="32" spans="1:6" s="245" customFormat="1" ht="11.25" x14ac:dyDescent="0.25">
      <c r="A32" s="865"/>
      <c r="B32" s="138" t="s">
        <v>740</v>
      </c>
      <c r="C32" s="9">
        <f>'3.6a'!R9</f>
        <v>0</v>
      </c>
      <c r="D32" s="9">
        <f>'3.6a'!Q9</f>
        <v>0</v>
      </c>
      <c r="E32" s="596">
        <f>'3.6a'!N9</f>
        <v>0</v>
      </c>
      <c r="F32" s="597">
        <f>'3.6a'!M9</f>
        <v>0</v>
      </c>
    </row>
    <row r="33" spans="1:6" s="245" customFormat="1" ht="12" customHeight="1" x14ac:dyDescent="0.25">
      <c r="A33" s="225" t="s">
        <v>72</v>
      </c>
      <c r="B33" s="134" t="s">
        <v>741</v>
      </c>
      <c r="C33" s="7">
        <f>'3.6b'!L9</f>
        <v>0</v>
      </c>
      <c r="D33" s="7">
        <f>'3.6b'!K9</f>
        <v>0</v>
      </c>
      <c r="E33" s="585">
        <f>'3.6b'!J9</f>
        <v>0</v>
      </c>
      <c r="F33" s="586">
        <f>'3.6b'!I9</f>
        <v>0</v>
      </c>
    </row>
    <row r="34" spans="1:6" s="245" customFormat="1" ht="11.25" x14ac:dyDescent="0.25">
      <c r="A34" s="850" t="s">
        <v>19</v>
      </c>
      <c r="B34" s="184" t="s">
        <v>742</v>
      </c>
      <c r="C34" s="7">
        <f>'3.7'!L9</f>
        <v>0</v>
      </c>
      <c r="D34" s="7">
        <f>'3.7'!K9</f>
        <v>0</v>
      </c>
      <c r="E34" s="585">
        <f>'3.7'!J9</f>
        <v>0</v>
      </c>
      <c r="F34" s="586">
        <f>'3.7'!I9</f>
        <v>0</v>
      </c>
    </row>
    <row r="35" spans="1:6" s="245" customFormat="1" ht="11.25" x14ac:dyDescent="0.25">
      <c r="A35" s="851"/>
      <c r="B35" s="185" t="s">
        <v>743</v>
      </c>
      <c r="C35" s="25">
        <f>'3.7'!V9</f>
        <v>0</v>
      </c>
      <c r="D35" s="25">
        <f>'3.7'!U9</f>
        <v>0</v>
      </c>
      <c r="E35" s="598">
        <f>'3.7'!P9</f>
        <v>0</v>
      </c>
      <c r="F35" s="599">
        <f>'3.7'!O9</f>
        <v>0</v>
      </c>
    </row>
    <row r="36" spans="1:6" s="245" customFormat="1" ht="12" thickBot="1" x14ac:dyDescent="0.3">
      <c r="A36" s="852"/>
      <c r="B36" s="186" t="s">
        <v>744</v>
      </c>
      <c r="C36" s="26">
        <f>'3.7'!X9</f>
        <v>0</v>
      </c>
      <c r="D36" s="27">
        <f>'3.7'!W9</f>
        <v>0</v>
      </c>
      <c r="E36" s="600">
        <f>'3.7'!R9</f>
        <v>0</v>
      </c>
      <c r="F36" s="601">
        <f>'3.7'!Q9</f>
        <v>0</v>
      </c>
    </row>
    <row r="37" spans="1:6" s="244" customFormat="1" ht="12.75" thickBot="1" x14ac:dyDescent="0.3">
      <c r="A37" s="55" t="s">
        <v>40</v>
      </c>
      <c r="B37" s="55" t="s">
        <v>15</v>
      </c>
      <c r="C37" s="131">
        <f>SUM(C39:C42)+SUM(C44:C47)+SUM(C49:C52)+SUM(C54:C57)</f>
        <v>0</v>
      </c>
      <c r="D37" s="131">
        <f>SUM(D39:D42)+SUM(D44:D47)+SUM(D49:D52)+SUM(D54:D57)</f>
        <v>0</v>
      </c>
      <c r="E37" s="602">
        <f>SUM(E38:E57)</f>
        <v>0</v>
      </c>
      <c r="F37" s="603">
        <f>SUM(F38:F57)</f>
        <v>0</v>
      </c>
    </row>
    <row r="38" spans="1:6" s="245" customFormat="1" ht="22.5" x14ac:dyDescent="0.25">
      <c r="A38" s="838" t="s">
        <v>403</v>
      </c>
      <c r="B38" s="133" t="s">
        <v>745</v>
      </c>
      <c r="C38" s="124">
        <f>SUM(C39:C42)</f>
        <v>0</v>
      </c>
      <c r="D38" s="124">
        <f>SUM(D39:D42)</f>
        <v>0</v>
      </c>
      <c r="E38" s="841">
        <f>'4.1a'!P9</f>
        <v>0</v>
      </c>
      <c r="F38" s="844">
        <f>'4.1a'!O9</f>
        <v>0</v>
      </c>
    </row>
    <row r="39" spans="1:6" s="245" customFormat="1" ht="15" customHeight="1" x14ac:dyDescent="0.25">
      <c r="A39" s="839"/>
      <c r="B39" s="139" t="s">
        <v>404</v>
      </c>
      <c r="C39" s="21">
        <f>'4.1a'!R9</f>
        <v>0</v>
      </c>
      <c r="D39" s="21">
        <f>'4.1a'!V9</f>
        <v>0</v>
      </c>
      <c r="E39" s="842"/>
      <c r="F39" s="845"/>
    </row>
    <row r="40" spans="1:6" s="245" customFormat="1" ht="15" customHeight="1" x14ac:dyDescent="0.25">
      <c r="A40" s="839"/>
      <c r="B40" s="139" t="s">
        <v>405</v>
      </c>
      <c r="C40" s="21">
        <f>'4.1a'!S9</f>
        <v>0</v>
      </c>
      <c r="D40" s="21">
        <f>'4.1a'!W9</f>
        <v>0</v>
      </c>
      <c r="E40" s="842"/>
      <c r="F40" s="845"/>
    </row>
    <row r="41" spans="1:6" s="245" customFormat="1" ht="15" customHeight="1" x14ac:dyDescent="0.25">
      <c r="A41" s="839"/>
      <c r="B41" s="187" t="s">
        <v>407</v>
      </c>
      <c r="C41" s="21">
        <f>'4.1a'!T9</f>
        <v>0</v>
      </c>
      <c r="D41" s="21">
        <f>'4.1a'!X9</f>
        <v>0</v>
      </c>
      <c r="E41" s="842"/>
      <c r="F41" s="845"/>
    </row>
    <row r="42" spans="1:6" s="245" customFormat="1" ht="15.75" customHeight="1" thickBot="1" x14ac:dyDescent="0.3">
      <c r="A42" s="840"/>
      <c r="B42" s="141" t="s">
        <v>406</v>
      </c>
      <c r="C42" s="142">
        <f>'4.1a'!U9</f>
        <v>0</v>
      </c>
      <c r="D42" s="142">
        <f>'4.1a'!Y9</f>
        <v>0</v>
      </c>
      <c r="E42" s="843"/>
      <c r="F42" s="846"/>
    </row>
    <row r="43" spans="1:6" s="245" customFormat="1" ht="11.25" x14ac:dyDescent="0.25">
      <c r="A43" s="838" t="s">
        <v>408</v>
      </c>
      <c r="B43" s="188" t="s">
        <v>746</v>
      </c>
      <c r="C43" s="124">
        <f>SUM(C44:C47)</f>
        <v>0</v>
      </c>
      <c r="D43" s="124">
        <f>SUM(D44:D47)</f>
        <v>0</v>
      </c>
      <c r="E43" s="841">
        <f>'4.1b'!P9</f>
        <v>0</v>
      </c>
      <c r="F43" s="844">
        <f>'4.1b'!O9</f>
        <v>0</v>
      </c>
    </row>
    <row r="44" spans="1:6" s="245" customFormat="1" ht="11.25" x14ac:dyDescent="0.25">
      <c r="A44" s="839"/>
      <c r="B44" s="187" t="s">
        <v>404</v>
      </c>
      <c r="C44" s="21">
        <f>'4.1b'!R9</f>
        <v>0</v>
      </c>
      <c r="D44" s="21">
        <f>'4.1b'!V9</f>
        <v>0</v>
      </c>
      <c r="E44" s="842"/>
      <c r="F44" s="845"/>
    </row>
    <row r="45" spans="1:6" s="245" customFormat="1" ht="11.25" x14ac:dyDescent="0.25">
      <c r="A45" s="839"/>
      <c r="B45" s="187" t="s">
        <v>405</v>
      </c>
      <c r="C45" s="21">
        <f>'4.1b'!S9</f>
        <v>0</v>
      </c>
      <c r="D45" s="21">
        <f>'4.1b'!W9</f>
        <v>0</v>
      </c>
      <c r="E45" s="842"/>
      <c r="F45" s="845"/>
    </row>
    <row r="46" spans="1:6" s="245" customFormat="1" ht="11.25" x14ac:dyDescent="0.25">
      <c r="A46" s="839"/>
      <c r="B46" s="187" t="s">
        <v>407</v>
      </c>
      <c r="C46" s="21">
        <f>'4.1b'!T9</f>
        <v>0</v>
      </c>
      <c r="D46" s="21">
        <f>'4.1b'!X9</f>
        <v>0</v>
      </c>
      <c r="E46" s="842"/>
      <c r="F46" s="845"/>
    </row>
    <row r="47" spans="1:6" s="245" customFormat="1" ht="12" thickBot="1" x14ac:dyDescent="0.3">
      <c r="A47" s="840"/>
      <c r="B47" s="189" t="s">
        <v>406</v>
      </c>
      <c r="C47" s="142">
        <f>'4.1b'!U9</f>
        <v>0</v>
      </c>
      <c r="D47" s="142">
        <f>'4.1b'!Y9</f>
        <v>0</v>
      </c>
      <c r="E47" s="843"/>
      <c r="F47" s="846"/>
    </row>
    <row r="48" spans="1:6" s="245" customFormat="1" ht="24.75" customHeight="1" x14ac:dyDescent="0.25">
      <c r="A48" s="838" t="s">
        <v>20</v>
      </c>
      <c r="B48" s="133" t="s">
        <v>409</v>
      </c>
      <c r="C48" s="124">
        <f>SUM(C49:C52)</f>
        <v>0</v>
      </c>
      <c r="D48" s="124">
        <f>SUM(D49:D52)</f>
        <v>0</v>
      </c>
      <c r="E48" s="841">
        <f>'4.2a'!P9</f>
        <v>0</v>
      </c>
      <c r="F48" s="844">
        <f>'4.2a'!O9</f>
        <v>0</v>
      </c>
    </row>
    <row r="49" spans="1:6" s="245" customFormat="1" ht="11.25" x14ac:dyDescent="0.25">
      <c r="A49" s="839"/>
      <c r="B49" s="139" t="s">
        <v>404</v>
      </c>
      <c r="C49" s="21">
        <f>'4.2a'!R9</f>
        <v>0</v>
      </c>
      <c r="D49" s="21">
        <f>'4.2a'!V9</f>
        <v>0</v>
      </c>
      <c r="E49" s="842"/>
      <c r="F49" s="845"/>
    </row>
    <row r="50" spans="1:6" s="245" customFormat="1" ht="11.25" x14ac:dyDescent="0.25">
      <c r="A50" s="839"/>
      <c r="B50" s="139" t="s">
        <v>405</v>
      </c>
      <c r="C50" s="21">
        <f>'4.2a'!S9</f>
        <v>0</v>
      </c>
      <c r="D50" s="21">
        <f>'4.2a'!W9</f>
        <v>0</v>
      </c>
      <c r="E50" s="842"/>
      <c r="F50" s="845"/>
    </row>
    <row r="51" spans="1:6" s="245" customFormat="1" ht="11.25" x14ac:dyDescent="0.25">
      <c r="A51" s="839"/>
      <c r="B51" s="187" t="s">
        <v>407</v>
      </c>
      <c r="C51" s="21">
        <f>'4.2a'!T9</f>
        <v>0</v>
      </c>
      <c r="D51" s="21">
        <f>'4.2a'!X9</f>
        <v>0</v>
      </c>
      <c r="E51" s="842"/>
      <c r="F51" s="845"/>
    </row>
    <row r="52" spans="1:6" s="245" customFormat="1" ht="12" thickBot="1" x14ac:dyDescent="0.3">
      <c r="A52" s="840"/>
      <c r="B52" s="141" t="s">
        <v>406</v>
      </c>
      <c r="C52" s="21">
        <f>'4.2a'!U9</f>
        <v>0</v>
      </c>
      <c r="D52" s="142">
        <f>'4.2a'!Y9</f>
        <v>0</v>
      </c>
      <c r="E52" s="843"/>
      <c r="F52" s="846"/>
    </row>
    <row r="53" spans="1:6" s="245" customFormat="1" ht="11.25" x14ac:dyDescent="0.25">
      <c r="A53" s="838" t="s">
        <v>21</v>
      </c>
      <c r="B53" s="188" t="s">
        <v>747</v>
      </c>
      <c r="C53" s="124">
        <f>SUM(C54:C57)</f>
        <v>0</v>
      </c>
      <c r="D53" s="124">
        <f>SUM(D54:D57)</f>
        <v>0</v>
      </c>
      <c r="E53" s="841">
        <f>'4.2b'!P9</f>
        <v>0</v>
      </c>
      <c r="F53" s="844">
        <f>'4.2b'!O9</f>
        <v>0</v>
      </c>
    </row>
    <row r="54" spans="1:6" s="245" customFormat="1" ht="11.25" x14ac:dyDescent="0.25">
      <c r="A54" s="839"/>
      <c r="B54" s="187" t="s">
        <v>404</v>
      </c>
      <c r="C54" s="21">
        <f>'4.2b'!R9</f>
        <v>0</v>
      </c>
      <c r="D54" s="21">
        <f>'4.2b'!V9</f>
        <v>0</v>
      </c>
      <c r="E54" s="842"/>
      <c r="F54" s="845"/>
    </row>
    <row r="55" spans="1:6" s="245" customFormat="1" ht="11.25" x14ac:dyDescent="0.25">
      <c r="A55" s="839"/>
      <c r="B55" s="187" t="s">
        <v>405</v>
      </c>
      <c r="C55" s="21">
        <f>'4.2b'!S9</f>
        <v>0</v>
      </c>
      <c r="D55" s="21">
        <f>'4.2b'!W9</f>
        <v>0</v>
      </c>
      <c r="E55" s="842"/>
      <c r="F55" s="845"/>
    </row>
    <row r="56" spans="1:6" s="245" customFormat="1" ht="11.25" x14ac:dyDescent="0.25">
      <c r="A56" s="839"/>
      <c r="B56" s="187" t="s">
        <v>407</v>
      </c>
      <c r="C56" s="21">
        <f>'4.2b'!T9</f>
        <v>0</v>
      </c>
      <c r="D56" s="21">
        <f>'4.2b'!X9</f>
        <v>0</v>
      </c>
      <c r="E56" s="842"/>
      <c r="F56" s="845"/>
    </row>
    <row r="57" spans="1:6" s="245" customFormat="1" ht="12" thickBot="1" x14ac:dyDescent="0.3">
      <c r="A57" s="840"/>
      <c r="B57" s="189" t="s">
        <v>406</v>
      </c>
      <c r="C57" s="142">
        <f>'4.2b'!U9</f>
        <v>0</v>
      </c>
      <c r="D57" s="142">
        <f>'4.2b'!Y9</f>
        <v>0</v>
      </c>
      <c r="E57" s="843"/>
      <c r="F57" s="846"/>
    </row>
    <row r="58" spans="1:6" ht="12.75" thickBot="1" x14ac:dyDescent="0.25">
      <c r="A58" s="144" t="s">
        <v>86</v>
      </c>
      <c r="B58" s="125" t="s">
        <v>876</v>
      </c>
      <c r="C58" s="126" t="e">
        <f>SUM(C59:C65)</f>
        <v>#REF!</v>
      </c>
      <c r="D58" s="126">
        <f>SUM(D59:D65)</f>
        <v>0</v>
      </c>
      <c r="E58" s="127" t="e">
        <f>SUM(E59:E65)</f>
        <v>#REF!</v>
      </c>
      <c r="F58" s="129">
        <f>SUM(F59:F65)</f>
        <v>0</v>
      </c>
    </row>
    <row r="59" spans="1:6" ht="11.25" x14ac:dyDescent="0.2">
      <c r="A59" s="140" t="s">
        <v>377</v>
      </c>
      <c r="B59" s="136" t="s">
        <v>873</v>
      </c>
      <c r="C59" s="28" t="e">
        <f>'5.1'!#REF!</f>
        <v>#REF!</v>
      </c>
      <c r="D59" s="28">
        <f>'5.1'!D9</f>
        <v>0</v>
      </c>
      <c r="E59" s="604" t="e">
        <f>'5.1'!#REF!</f>
        <v>#REF!</v>
      </c>
      <c r="F59" s="605">
        <f>D59*10</f>
        <v>0</v>
      </c>
    </row>
    <row r="60" spans="1:6" ht="11.25" x14ac:dyDescent="0.2">
      <c r="A60" s="800"/>
      <c r="B60" s="136" t="s">
        <v>875</v>
      </c>
      <c r="C60" s="28"/>
      <c r="D60" s="28">
        <f>'5.1'!D11</f>
        <v>0</v>
      </c>
      <c r="E60" s="604"/>
      <c r="F60" s="605">
        <f>D60*6</f>
        <v>0</v>
      </c>
    </row>
    <row r="61" spans="1:6" ht="12" thickBot="1" x14ac:dyDescent="0.25">
      <c r="A61" s="800"/>
      <c r="B61" s="136" t="s">
        <v>874</v>
      </c>
      <c r="C61" s="28"/>
      <c r="D61" s="28">
        <f>'5.1'!D13</f>
        <v>0</v>
      </c>
      <c r="E61" s="604"/>
      <c r="F61" s="605">
        <f>D61*4</f>
        <v>0</v>
      </c>
    </row>
    <row r="62" spans="1:6" ht="11.25" hidden="1" x14ac:dyDescent="0.2">
      <c r="A62" s="65" t="s">
        <v>378</v>
      </c>
      <c r="B62" s="136" t="s">
        <v>394</v>
      </c>
      <c r="C62" s="7">
        <f>'5.2'!V12</f>
        <v>0</v>
      </c>
      <c r="D62" s="7">
        <f>'5.2'!U12</f>
        <v>0</v>
      </c>
      <c r="E62" s="537">
        <f>'5.2'!R12</f>
        <v>0</v>
      </c>
      <c r="F62" s="538">
        <f>'5.2'!Q12</f>
        <v>0</v>
      </c>
    </row>
    <row r="63" spans="1:6" ht="11.25" hidden="1" x14ac:dyDescent="0.2">
      <c r="A63" s="65" t="s">
        <v>384</v>
      </c>
      <c r="B63" s="136" t="s">
        <v>395</v>
      </c>
      <c r="C63" s="7">
        <f>'5.3a'!V12</f>
        <v>0</v>
      </c>
      <c r="D63" s="7">
        <f>'5.3a'!U12</f>
        <v>0</v>
      </c>
      <c r="E63" s="537">
        <f>'5.3a'!R12</f>
        <v>0</v>
      </c>
      <c r="F63" s="538">
        <f>'5.3a'!Q12</f>
        <v>0</v>
      </c>
    </row>
    <row r="64" spans="1:6" ht="11.25" hidden="1" x14ac:dyDescent="0.2">
      <c r="A64" s="65" t="s">
        <v>385</v>
      </c>
      <c r="B64" s="136" t="s">
        <v>396</v>
      </c>
      <c r="C64" s="7">
        <f>'5.3b'!V12</f>
        <v>0</v>
      </c>
      <c r="D64" s="7">
        <f>'5.3b'!U12</f>
        <v>0</v>
      </c>
      <c r="E64" s="537">
        <f>'5.3b'!R12</f>
        <v>0</v>
      </c>
      <c r="F64" s="538">
        <f>'5.3b'!Q12</f>
        <v>0</v>
      </c>
    </row>
    <row r="65" spans="1:6" ht="12" hidden="1" thickBot="1" x14ac:dyDescent="0.25">
      <c r="A65" s="66" t="s">
        <v>386</v>
      </c>
      <c r="B65" s="143" t="s">
        <v>397</v>
      </c>
      <c r="C65" s="7">
        <f>'5.3c'!W12</f>
        <v>0</v>
      </c>
      <c r="D65" s="7">
        <f>'5.3c'!V12</f>
        <v>0</v>
      </c>
      <c r="E65" s="537">
        <f>'5.3c'!S12</f>
        <v>0</v>
      </c>
      <c r="F65" s="538">
        <f>'5.3c'!R12</f>
        <v>0</v>
      </c>
    </row>
    <row r="66" spans="1:6" ht="12.75" thickBot="1" x14ac:dyDescent="0.25">
      <c r="A66" s="144" t="s">
        <v>601</v>
      </c>
      <c r="B66" s="125" t="s">
        <v>602</v>
      </c>
      <c r="C66" s="126"/>
      <c r="D66" s="126"/>
      <c r="E66" s="127">
        <f>SUM(E67:E70)</f>
        <v>0</v>
      </c>
      <c r="F66" s="129">
        <f>SUM(F67:F70)</f>
        <v>0</v>
      </c>
    </row>
    <row r="67" spans="1:6" ht="11.25" x14ac:dyDescent="0.2">
      <c r="A67" s="140" t="s">
        <v>832</v>
      </c>
      <c r="B67" s="143" t="s">
        <v>856</v>
      </c>
      <c r="C67" s="801"/>
      <c r="D67" s="803"/>
      <c r="E67" s="793">
        <f>SUM(total_arh1a_t,total_arh1b_t,total_arh2a_t,total_arh2b_t,total_arh3a_t,total_arh3b_t,total_arh3c_t,total_arh4ab_t)</f>
        <v>0</v>
      </c>
      <c r="F67" s="804">
        <f>SUM(total_arh1a_5,total_arh1b_5,total_arh2a_5,total_arh2b_5,total_arh3a_5,total_arh3b_5,total_arh3c_5,total_arh4ab_5)</f>
        <v>0</v>
      </c>
    </row>
    <row r="68" spans="1:6" ht="11.25" x14ac:dyDescent="0.2">
      <c r="A68" s="65" t="s">
        <v>833</v>
      </c>
      <c r="B68" s="205" t="s">
        <v>857</v>
      </c>
      <c r="C68" s="802"/>
      <c r="D68" s="206"/>
      <c r="E68" s="537">
        <f>total_comunicare</f>
        <v>0</v>
      </c>
      <c r="F68" s="538">
        <f>total_comunicare</f>
        <v>0</v>
      </c>
    </row>
    <row r="69" spans="1:6" ht="11.25" x14ac:dyDescent="0.2">
      <c r="A69" s="65" t="s">
        <v>834</v>
      </c>
      <c r="B69" s="205" t="s">
        <v>858</v>
      </c>
      <c r="C69" s="802"/>
      <c r="D69" s="206"/>
      <c r="E69" s="537">
        <f>total_sport</f>
        <v>0</v>
      </c>
      <c r="F69" s="538">
        <f>total_sport</f>
        <v>0</v>
      </c>
    </row>
    <row r="70" spans="1:6" ht="12" thickBot="1" x14ac:dyDescent="0.25">
      <c r="A70" s="805" t="s">
        <v>835</v>
      </c>
      <c r="B70" s="806" t="s">
        <v>859</v>
      </c>
      <c r="C70" s="807"/>
      <c r="D70" s="808"/>
      <c r="E70" s="809">
        <f>SUM(mate1t,mate2t,mate3t,mate4t)</f>
        <v>0</v>
      </c>
      <c r="F70" s="810">
        <f>SUM(mate15,mate25,mate35,mate45)</f>
        <v>0</v>
      </c>
    </row>
    <row r="71" spans="1:6" ht="12" thickBot="1" x14ac:dyDescent="0.25">
      <c r="A71" s="814" t="s">
        <v>87</v>
      </c>
      <c r="B71" s="818" t="s">
        <v>877</v>
      </c>
      <c r="C71" s="815"/>
      <c r="D71" s="816"/>
      <c r="E71" s="817"/>
      <c r="F71" s="129">
        <f>SUM(F72:F74)</f>
        <v>0</v>
      </c>
    </row>
    <row r="72" spans="1:6" ht="12" thickBot="1" x14ac:dyDescent="0.25">
      <c r="A72" s="800"/>
      <c r="B72" s="814" t="s">
        <v>878</v>
      </c>
      <c r="C72" s="812"/>
      <c r="D72" s="813">
        <f>'H-INDEX'!D7</f>
        <v>0</v>
      </c>
      <c r="E72" s="604"/>
      <c r="F72" s="605">
        <f>D72*100</f>
        <v>0</v>
      </c>
    </row>
    <row r="73" spans="1:6" ht="12" thickBot="1" x14ac:dyDescent="0.25">
      <c r="A73" s="65"/>
      <c r="B73" s="814" t="s">
        <v>879</v>
      </c>
      <c r="C73" s="811"/>
      <c r="D73" s="206">
        <f>'H-INDEX'!D9</f>
        <v>0</v>
      </c>
      <c r="E73" s="537"/>
      <c r="F73" s="538">
        <f>D73*60</f>
        <v>0</v>
      </c>
    </row>
    <row r="74" spans="1:6" ht="12" thickBot="1" x14ac:dyDescent="0.25">
      <c r="A74" s="66"/>
      <c r="B74" s="814" t="s">
        <v>880</v>
      </c>
      <c r="C74" s="811"/>
      <c r="D74" s="207">
        <f>'H-INDEX'!D11</f>
        <v>0</v>
      </c>
      <c r="E74" s="539"/>
      <c r="F74" s="540">
        <f>D74*40</f>
        <v>0</v>
      </c>
    </row>
    <row r="75" spans="1:6" ht="21.75" customHeight="1" thickBot="1" x14ac:dyDescent="0.25">
      <c r="A75" s="848" t="s">
        <v>12</v>
      </c>
      <c r="B75" s="849"/>
      <c r="C75" s="204"/>
      <c r="D75" s="203"/>
      <c r="E75" s="541" t="e">
        <f>E8+E9+E19+E37+E58+E66</f>
        <v>#REF!</v>
      </c>
      <c r="F75" s="542">
        <f>F8+F9+F19+F37+F58+F66+F71</f>
        <v>0</v>
      </c>
    </row>
    <row r="76" spans="1:6" ht="12" customHeight="1" x14ac:dyDescent="0.2">
      <c r="B76" s="248"/>
      <c r="C76" s="248"/>
      <c r="D76" s="248"/>
      <c r="E76" s="248"/>
      <c r="F76" s="248"/>
    </row>
    <row r="77" spans="1:6" ht="12" customHeight="1" x14ac:dyDescent="0.2">
      <c r="B77" s="191" t="str">
        <f>"Decan Facultate " &amp; facultate&amp; ", " &amp; decan_facultate</f>
        <v xml:space="preserve">Decan Facultate , </v>
      </c>
      <c r="C77" s="249"/>
      <c r="D77" s="847"/>
      <c r="E77" s="847"/>
      <c r="F77" s="847"/>
    </row>
    <row r="78" spans="1:6" ht="12" customHeight="1" x14ac:dyDescent="0.2">
      <c r="B78" s="191"/>
      <c r="C78" s="249"/>
      <c r="D78" s="527"/>
      <c r="E78" s="527"/>
      <c r="F78" s="527"/>
    </row>
    <row r="79" spans="1:6" ht="12.75" x14ac:dyDescent="0.2">
      <c r="B79" s="191" t="str">
        <f>"Director Departament " &amp; departament &amp;", "&amp;director_departament</f>
        <v xml:space="preserve">Director Departament , </v>
      </c>
      <c r="C79" s="249"/>
      <c r="D79" s="847"/>
      <c r="E79" s="847"/>
      <c r="F79" s="847"/>
    </row>
    <row r="80" spans="1:6" ht="11.25" x14ac:dyDescent="0.2"/>
    <row r="81" ht="11.25" x14ac:dyDescent="0.2"/>
    <row r="82" ht="11.25" x14ac:dyDescent="0.2"/>
    <row r="83" ht="11.25" x14ac:dyDescent="0.2"/>
    <row r="84" ht="11.25" x14ac:dyDescent="0.2"/>
    <row r="85" ht="11.25" x14ac:dyDescent="0.2"/>
    <row r="86" ht="11.25" x14ac:dyDescent="0.2"/>
    <row r="87" ht="11.25" x14ac:dyDescent="0.2"/>
    <row r="88" ht="11.25" x14ac:dyDescent="0.2"/>
    <row r="89" ht="11.25" x14ac:dyDescent="0.2"/>
    <row r="90" ht="11.25" x14ac:dyDescent="0.2"/>
    <row r="91" ht="11.25" x14ac:dyDescent="0.2"/>
    <row r="92" ht="11.25" x14ac:dyDescent="0.2"/>
    <row r="93" ht="11.25" x14ac:dyDescent="0.2"/>
    <row r="94" ht="11.25" x14ac:dyDescent="0.2"/>
    <row r="95" ht="11.25" x14ac:dyDescent="0.2"/>
    <row r="96" ht="11.25" x14ac:dyDescent="0.2"/>
    <row r="97" ht="11.25" x14ac:dyDescent="0.2"/>
    <row r="98" ht="11.25" x14ac:dyDescent="0.2"/>
    <row r="99" ht="11.25" x14ac:dyDescent="0.2"/>
    <row r="100" ht="11.25" x14ac:dyDescent="0.2"/>
    <row r="101" ht="11.25" x14ac:dyDescent="0.2"/>
    <row r="102" ht="11.25" x14ac:dyDescent="0.2"/>
    <row r="103" ht="11.25" x14ac:dyDescent="0.2"/>
    <row r="104" ht="11.25" x14ac:dyDescent="0.2"/>
    <row r="105" ht="11.25" x14ac:dyDescent="0.2"/>
    <row r="106" ht="11.25" x14ac:dyDescent="0.2"/>
    <row r="107" ht="11.25" x14ac:dyDescent="0.2"/>
    <row r="108" ht="11.25" x14ac:dyDescent="0.2"/>
    <row r="109" ht="11.25" x14ac:dyDescent="0.2"/>
    <row r="110" ht="11.25" x14ac:dyDescent="0.2"/>
    <row r="111" ht="11.25" x14ac:dyDescent="0.2"/>
    <row r="112" ht="11.25" x14ac:dyDescent="0.2"/>
    <row r="113" ht="11.25" x14ac:dyDescent="0.2"/>
    <row r="114" ht="11.25" x14ac:dyDescent="0.2"/>
    <row r="115" ht="11.25" x14ac:dyDescent="0.2"/>
    <row r="116" ht="11.25" x14ac:dyDescent="0.2"/>
    <row r="117" ht="11.25" x14ac:dyDescent="0.2"/>
    <row r="118" ht="11.25" x14ac:dyDescent="0.2"/>
    <row r="119" ht="11.25" x14ac:dyDescent="0.2"/>
    <row r="120" ht="11.25" x14ac:dyDescent="0.2"/>
    <row r="121" ht="11.25" x14ac:dyDescent="0.2"/>
    <row r="122" ht="11.25" x14ac:dyDescent="0.2"/>
    <row r="123" ht="11.25" x14ac:dyDescent="0.2"/>
    <row r="124" ht="11.25" x14ac:dyDescent="0.2"/>
    <row r="125" ht="11.25" x14ac:dyDescent="0.2"/>
    <row r="126" ht="11.25" x14ac:dyDescent="0.2"/>
    <row r="127" ht="11.25" x14ac:dyDescent="0.2"/>
    <row r="128" ht="11.25" x14ac:dyDescent="0.2"/>
    <row r="129" ht="11.25" x14ac:dyDescent="0.2"/>
    <row r="130" ht="11.25" x14ac:dyDescent="0.2"/>
    <row r="131" ht="11.25" x14ac:dyDescent="0.2"/>
    <row r="132" ht="11.25" x14ac:dyDescent="0.2"/>
    <row r="133" ht="11.25" x14ac:dyDescent="0.2"/>
    <row r="134" ht="11.25" x14ac:dyDescent="0.2"/>
    <row r="135" ht="11.25" x14ac:dyDescent="0.2"/>
    <row r="136" ht="11.25" x14ac:dyDescent="0.2"/>
    <row r="137" ht="11.25" x14ac:dyDescent="0.2"/>
    <row r="138" ht="11.25" x14ac:dyDescent="0.2"/>
    <row r="139" ht="11.25" x14ac:dyDescent="0.2"/>
    <row r="140" ht="11.25" x14ac:dyDescent="0.2"/>
    <row r="141" ht="11.25" x14ac:dyDescent="0.2"/>
    <row r="142" ht="11.25" x14ac:dyDescent="0.2"/>
    <row r="143" ht="11.25" x14ac:dyDescent="0.2"/>
    <row r="144" ht="11.25" x14ac:dyDescent="0.2"/>
    <row r="145" ht="11.25" x14ac:dyDescent="0.2"/>
    <row r="146" ht="11.25" x14ac:dyDescent="0.2"/>
    <row r="147" ht="11.25" x14ac:dyDescent="0.2"/>
    <row r="148" ht="11.25" x14ac:dyDescent="0.2"/>
    <row r="149" ht="11.25" x14ac:dyDescent="0.2"/>
    <row r="150" ht="11.25" x14ac:dyDescent="0.2"/>
    <row r="151" ht="11.25" x14ac:dyDescent="0.2"/>
    <row r="152" ht="11.25" x14ac:dyDescent="0.2"/>
    <row r="153" ht="11.25" x14ac:dyDescent="0.2"/>
    <row r="154" ht="11.25" x14ac:dyDescent="0.2"/>
    <row r="155" ht="11.25" x14ac:dyDescent="0.2"/>
    <row r="156" ht="11.25" x14ac:dyDescent="0.2"/>
    <row r="157" ht="11.25" x14ac:dyDescent="0.2"/>
    <row r="158" ht="11.25" x14ac:dyDescent="0.2"/>
    <row r="159" ht="11.25" x14ac:dyDescent="0.2"/>
    <row r="160" ht="11.25" x14ac:dyDescent="0.2"/>
    <row r="161" ht="11.25" x14ac:dyDescent="0.2"/>
    <row r="162" ht="11.25" x14ac:dyDescent="0.2"/>
    <row r="163" ht="11.25" x14ac:dyDescent="0.2"/>
    <row r="164" ht="11.25" x14ac:dyDescent="0.2"/>
    <row r="165" ht="11.25" x14ac:dyDescent="0.2"/>
    <row r="166" ht="11.25" x14ac:dyDescent="0.2"/>
    <row r="167" ht="11.25" x14ac:dyDescent="0.2"/>
    <row r="168" ht="11.25" x14ac:dyDescent="0.2"/>
    <row r="169" ht="11.25" x14ac:dyDescent="0.2"/>
    <row r="170" ht="11.25" x14ac:dyDescent="0.2"/>
    <row r="171" ht="11.25" x14ac:dyDescent="0.2"/>
    <row r="172" ht="11.25" x14ac:dyDescent="0.2"/>
    <row r="173" ht="11.25" x14ac:dyDescent="0.2"/>
    <row r="174" ht="11.25" x14ac:dyDescent="0.2"/>
    <row r="175" ht="11.25" x14ac:dyDescent="0.2"/>
    <row r="176" ht="11.25" x14ac:dyDescent="0.2"/>
    <row r="177" ht="11.25" x14ac:dyDescent="0.2"/>
    <row r="178" ht="11.25" x14ac:dyDescent="0.2"/>
    <row r="179" ht="11.25" x14ac:dyDescent="0.2"/>
    <row r="180" ht="11.25" x14ac:dyDescent="0.2"/>
    <row r="181" ht="11.25" x14ac:dyDescent="0.2"/>
    <row r="182" ht="11.25" x14ac:dyDescent="0.2"/>
    <row r="183" ht="11.25" x14ac:dyDescent="0.2"/>
    <row r="184" ht="11.25" x14ac:dyDescent="0.2"/>
    <row r="185" ht="11.25" x14ac:dyDescent="0.2"/>
    <row r="186" ht="11.25" x14ac:dyDescent="0.2"/>
    <row r="187" ht="11.25" x14ac:dyDescent="0.2"/>
    <row r="188" ht="11.25" x14ac:dyDescent="0.2"/>
    <row r="189" ht="11.25" x14ac:dyDescent="0.2"/>
    <row r="190" ht="11.25" x14ac:dyDescent="0.2"/>
    <row r="191" ht="11.25" x14ac:dyDescent="0.2"/>
    <row r="192" ht="11.25" x14ac:dyDescent="0.2"/>
    <row r="193" ht="11.25" x14ac:dyDescent="0.2"/>
    <row r="194" ht="11.25" x14ac:dyDescent="0.2"/>
    <row r="195" ht="11.25" x14ac:dyDescent="0.2"/>
    <row r="196" ht="11.25" x14ac:dyDescent="0.2"/>
    <row r="197" ht="11.25" x14ac:dyDescent="0.2"/>
    <row r="198" ht="11.25" x14ac:dyDescent="0.2"/>
    <row r="199" ht="11.25" x14ac:dyDescent="0.2"/>
    <row r="200" ht="11.25" x14ac:dyDescent="0.2"/>
    <row r="201" ht="11.25" x14ac:dyDescent="0.2"/>
    <row r="202" ht="11.25" x14ac:dyDescent="0.2"/>
    <row r="203" ht="11.25" x14ac:dyDescent="0.2"/>
    <row r="204" ht="11.25" x14ac:dyDescent="0.2"/>
    <row r="205" ht="11.25" x14ac:dyDescent="0.2"/>
    <row r="206" ht="11.25" x14ac:dyDescent="0.2"/>
    <row r="207" ht="11.25" x14ac:dyDescent="0.2"/>
    <row r="208" ht="11.25" x14ac:dyDescent="0.2"/>
    <row r="209" ht="11.25" x14ac:dyDescent="0.2"/>
    <row r="210" ht="11.25" x14ac:dyDescent="0.2"/>
    <row r="211" ht="11.25" x14ac:dyDescent="0.2"/>
    <row r="212" ht="11.25" x14ac:dyDescent="0.2"/>
    <row r="213" ht="11.25" x14ac:dyDescent="0.2"/>
    <row r="214" ht="11.25" x14ac:dyDescent="0.2"/>
    <row r="215" ht="11.25" x14ac:dyDescent="0.2"/>
    <row r="216" ht="11.25" x14ac:dyDescent="0.2"/>
    <row r="217" ht="11.25" x14ac:dyDescent="0.2"/>
    <row r="218" ht="11.25" x14ac:dyDescent="0.2"/>
    <row r="219" ht="11.25" x14ac:dyDescent="0.2"/>
    <row r="220" ht="11.25" x14ac:dyDescent="0.2"/>
    <row r="221" ht="11.25" x14ac:dyDescent="0.2"/>
    <row r="222" ht="11.25" x14ac:dyDescent="0.2"/>
    <row r="223" ht="11.25" x14ac:dyDescent="0.2"/>
    <row r="224" ht="11.25" x14ac:dyDescent="0.2"/>
    <row r="225" ht="11.25" x14ac:dyDescent="0.2"/>
    <row r="226" ht="11.25" x14ac:dyDescent="0.2"/>
    <row r="227" ht="11.25" x14ac:dyDescent="0.2"/>
    <row r="228" ht="11.25" x14ac:dyDescent="0.2"/>
    <row r="229" ht="11.25" x14ac:dyDescent="0.2"/>
    <row r="230" ht="11.25" x14ac:dyDescent="0.2"/>
    <row r="231" ht="11.25" x14ac:dyDescent="0.2"/>
    <row r="232" ht="11.25" x14ac:dyDescent="0.2"/>
    <row r="233" ht="11.25" x14ac:dyDescent="0.2"/>
    <row r="234" ht="11.25" x14ac:dyDescent="0.2"/>
    <row r="235" ht="11.25" x14ac:dyDescent="0.2"/>
    <row r="236" ht="11.25" x14ac:dyDescent="0.2"/>
    <row r="237" ht="11.25" x14ac:dyDescent="0.2"/>
    <row r="238" ht="11.25" x14ac:dyDescent="0.2"/>
    <row r="239" ht="11.25" x14ac:dyDescent="0.2"/>
    <row r="240" ht="11.25" x14ac:dyDescent="0.2"/>
    <row r="241" ht="11.25" x14ac:dyDescent="0.2"/>
    <row r="242" ht="11.25" x14ac:dyDescent="0.2"/>
    <row r="243" ht="11.25" x14ac:dyDescent="0.2"/>
    <row r="244" ht="11.25" x14ac:dyDescent="0.2"/>
    <row r="245" ht="11.25" x14ac:dyDescent="0.2"/>
    <row r="246" ht="11.25" x14ac:dyDescent="0.2"/>
    <row r="247" ht="11.25" x14ac:dyDescent="0.2"/>
    <row r="248" ht="11.25" x14ac:dyDescent="0.2"/>
    <row r="249" ht="11.25" x14ac:dyDescent="0.2"/>
    <row r="250" ht="11.25" x14ac:dyDescent="0.2"/>
    <row r="251" ht="11.25" x14ac:dyDescent="0.2"/>
    <row r="252" ht="11.25" x14ac:dyDescent="0.2"/>
    <row r="253" ht="11.25" x14ac:dyDescent="0.2"/>
    <row r="254" ht="11.25" x14ac:dyDescent="0.2"/>
    <row r="255" ht="11.25" x14ac:dyDescent="0.2"/>
    <row r="256" ht="11.25" x14ac:dyDescent="0.2"/>
    <row r="257" ht="11.25" x14ac:dyDescent="0.2"/>
    <row r="258" ht="11.25" x14ac:dyDescent="0.2"/>
    <row r="259" ht="11.25" x14ac:dyDescent="0.2"/>
    <row r="260" ht="11.25" x14ac:dyDescent="0.2"/>
    <row r="261" ht="11.25" x14ac:dyDescent="0.2"/>
    <row r="262" ht="11.25" x14ac:dyDescent="0.2"/>
    <row r="263" ht="11.25" x14ac:dyDescent="0.2"/>
    <row r="264" ht="11.25" x14ac:dyDescent="0.2"/>
    <row r="265" ht="11.25" x14ac:dyDescent="0.2"/>
    <row r="266" ht="11.25" x14ac:dyDescent="0.2"/>
    <row r="267" ht="11.25" x14ac:dyDescent="0.2"/>
    <row r="268" ht="11.25" x14ac:dyDescent="0.2"/>
    <row r="269" ht="11.25" x14ac:dyDescent="0.2"/>
    <row r="270" ht="11.25" x14ac:dyDescent="0.2"/>
    <row r="271" ht="11.25" x14ac:dyDescent="0.2"/>
    <row r="272" ht="11.25" x14ac:dyDescent="0.2"/>
    <row r="273" ht="11.25" x14ac:dyDescent="0.2"/>
    <row r="274" ht="11.25" x14ac:dyDescent="0.2"/>
    <row r="275" ht="11.25" x14ac:dyDescent="0.2"/>
    <row r="276" ht="11.25" x14ac:dyDescent="0.2"/>
    <row r="277" ht="11.25" x14ac:dyDescent="0.2"/>
    <row r="278" ht="11.25" x14ac:dyDescent="0.2"/>
    <row r="279" ht="11.25" x14ac:dyDescent="0.2"/>
    <row r="280" ht="11.25" x14ac:dyDescent="0.2"/>
    <row r="281" ht="11.25" x14ac:dyDescent="0.2"/>
    <row r="282" ht="11.25" x14ac:dyDescent="0.2"/>
    <row r="283" ht="11.25" x14ac:dyDescent="0.2"/>
    <row r="284" ht="11.25" x14ac:dyDescent="0.2"/>
    <row r="285" ht="11.25" x14ac:dyDescent="0.2"/>
    <row r="286" ht="11.25" x14ac:dyDescent="0.2"/>
    <row r="287" ht="11.25" x14ac:dyDescent="0.2"/>
    <row r="288" ht="11.25" x14ac:dyDescent="0.2"/>
    <row r="289" ht="11.25" x14ac:dyDescent="0.2"/>
    <row r="290" ht="11.25" x14ac:dyDescent="0.2"/>
    <row r="291" ht="11.25" x14ac:dyDescent="0.2"/>
    <row r="292" ht="11.25" x14ac:dyDescent="0.2"/>
    <row r="293" ht="11.25" x14ac:dyDescent="0.2"/>
    <row r="294" ht="11.25" x14ac:dyDescent="0.2"/>
    <row r="295" ht="11.25" x14ac:dyDescent="0.2"/>
    <row r="296" ht="11.25" x14ac:dyDescent="0.2"/>
    <row r="297" ht="11.25" x14ac:dyDescent="0.2"/>
    <row r="298" ht="11.25" x14ac:dyDescent="0.2"/>
    <row r="299" ht="11.25" x14ac:dyDescent="0.2"/>
    <row r="300" ht="11.25" x14ac:dyDescent="0.2"/>
    <row r="301" ht="11.25" x14ac:dyDescent="0.2"/>
    <row r="302" ht="11.25" x14ac:dyDescent="0.2"/>
    <row r="303" ht="11.25" x14ac:dyDescent="0.2"/>
    <row r="304" ht="11.25" x14ac:dyDescent="0.2"/>
    <row r="305" ht="11.25" x14ac:dyDescent="0.2"/>
    <row r="306" ht="11.25" x14ac:dyDescent="0.2"/>
    <row r="307" ht="11.25" x14ac:dyDescent="0.2"/>
    <row r="308" ht="11.25" x14ac:dyDescent="0.2"/>
    <row r="309" ht="11.25" x14ac:dyDescent="0.2"/>
    <row r="310" ht="11.25" x14ac:dyDescent="0.2"/>
    <row r="311" ht="11.25" x14ac:dyDescent="0.2"/>
    <row r="312" ht="11.25" x14ac:dyDescent="0.2"/>
    <row r="313" ht="11.25" x14ac:dyDescent="0.2"/>
    <row r="314" ht="11.25" x14ac:dyDescent="0.2"/>
    <row r="315" ht="11.25" x14ac:dyDescent="0.2"/>
    <row r="316" ht="11.25" x14ac:dyDescent="0.2"/>
    <row r="317" ht="11.25" x14ac:dyDescent="0.2"/>
    <row r="318" ht="11.25" x14ac:dyDescent="0.2"/>
    <row r="319" ht="11.25" x14ac:dyDescent="0.2"/>
    <row r="320" ht="11.25" x14ac:dyDescent="0.2"/>
    <row r="321" ht="11.25" x14ac:dyDescent="0.2"/>
    <row r="322" ht="11.25" x14ac:dyDescent="0.2"/>
    <row r="323" ht="11.25" x14ac:dyDescent="0.2"/>
    <row r="324" ht="11.25" x14ac:dyDescent="0.2"/>
    <row r="325" ht="11.25" x14ac:dyDescent="0.2"/>
    <row r="326" ht="11.25" x14ac:dyDescent="0.2"/>
    <row r="327" ht="11.25" x14ac:dyDescent="0.2"/>
    <row r="328" ht="11.25" x14ac:dyDescent="0.2"/>
    <row r="329" ht="11.25" x14ac:dyDescent="0.2"/>
    <row r="330" ht="11.25" x14ac:dyDescent="0.2"/>
    <row r="331" ht="11.25" x14ac:dyDescent="0.2"/>
    <row r="332" ht="11.25" x14ac:dyDescent="0.2"/>
    <row r="333" ht="11.25" x14ac:dyDescent="0.2"/>
    <row r="334" ht="11.25" x14ac:dyDescent="0.2"/>
    <row r="335" ht="11.25" x14ac:dyDescent="0.2"/>
    <row r="336" ht="11.25" x14ac:dyDescent="0.2"/>
    <row r="337" ht="11.25" x14ac:dyDescent="0.2"/>
    <row r="338" ht="11.25" x14ac:dyDescent="0.2"/>
    <row r="339" ht="11.25" x14ac:dyDescent="0.2"/>
    <row r="340" ht="11.25" x14ac:dyDescent="0.2"/>
    <row r="341" ht="11.25" x14ac:dyDescent="0.2"/>
    <row r="342" ht="11.25" x14ac:dyDescent="0.2"/>
    <row r="343" ht="11.25" x14ac:dyDescent="0.2"/>
    <row r="344" ht="11.25" x14ac:dyDescent="0.2"/>
    <row r="345" ht="11.25" x14ac:dyDescent="0.2"/>
    <row r="346" ht="11.25" x14ac:dyDescent="0.2"/>
    <row r="347" ht="11.25" x14ac:dyDescent="0.2"/>
    <row r="348" ht="11.25" x14ac:dyDescent="0.2"/>
    <row r="349" ht="11.25" x14ac:dyDescent="0.2"/>
    <row r="350" ht="11.25" x14ac:dyDescent="0.2"/>
    <row r="351" ht="11.25" x14ac:dyDescent="0.2"/>
    <row r="352" ht="11.25" x14ac:dyDescent="0.2"/>
    <row r="353" ht="11.25" x14ac:dyDescent="0.2"/>
    <row r="354" ht="11.25" x14ac:dyDescent="0.2"/>
    <row r="355" ht="11.25" x14ac:dyDescent="0.2"/>
    <row r="356" ht="11.25" x14ac:dyDescent="0.2"/>
    <row r="357" ht="11.25" x14ac:dyDescent="0.2"/>
    <row r="358" ht="11.25" x14ac:dyDescent="0.2"/>
    <row r="359" ht="11.25" x14ac:dyDescent="0.2"/>
    <row r="360" ht="11.25" x14ac:dyDescent="0.2"/>
    <row r="361" ht="11.25" x14ac:dyDescent="0.2"/>
    <row r="362" ht="11.25" x14ac:dyDescent="0.2"/>
    <row r="363" ht="11.25" x14ac:dyDescent="0.2"/>
    <row r="364" ht="11.25" x14ac:dyDescent="0.2"/>
    <row r="365" ht="11.25" x14ac:dyDescent="0.2"/>
    <row r="366" ht="11.25" x14ac:dyDescent="0.2"/>
    <row r="367" ht="11.25" x14ac:dyDescent="0.2"/>
    <row r="368" ht="11.25" x14ac:dyDescent="0.2"/>
    <row r="369" ht="11.25" x14ac:dyDescent="0.2"/>
    <row r="370" ht="11.25" x14ac:dyDescent="0.2"/>
    <row r="371" ht="11.25" x14ac:dyDescent="0.2"/>
    <row r="372" ht="11.25" x14ac:dyDescent="0.2"/>
    <row r="373" ht="11.25" x14ac:dyDescent="0.2"/>
    <row r="374" ht="11.25" x14ac:dyDescent="0.2"/>
    <row r="375" ht="11.25" x14ac:dyDescent="0.2"/>
    <row r="376" ht="11.25" x14ac:dyDescent="0.2"/>
    <row r="377" ht="11.25" x14ac:dyDescent="0.2"/>
    <row r="378" ht="11.25" x14ac:dyDescent="0.2"/>
    <row r="379" ht="11.25" x14ac:dyDescent="0.2"/>
    <row r="380" ht="11.25" x14ac:dyDescent="0.2"/>
    <row r="381" ht="11.25" x14ac:dyDescent="0.2"/>
    <row r="382" ht="11.25" x14ac:dyDescent="0.2"/>
    <row r="383" ht="11.25" x14ac:dyDescent="0.2"/>
    <row r="384" ht="11.25" x14ac:dyDescent="0.2"/>
    <row r="385" ht="11.25" x14ac:dyDescent="0.2"/>
    <row r="386" ht="11.25" x14ac:dyDescent="0.2"/>
    <row r="387" ht="11.25" x14ac:dyDescent="0.2"/>
    <row r="388" ht="11.25" x14ac:dyDescent="0.2"/>
    <row r="389" ht="11.25" x14ac:dyDescent="0.2"/>
    <row r="390" ht="11.25" x14ac:dyDescent="0.2"/>
    <row r="391" ht="11.25" x14ac:dyDescent="0.2"/>
    <row r="392" ht="11.25" x14ac:dyDescent="0.2"/>
    <row r="393" ht="11.25" x14ac:dyDescent="0.2"/>
    <row r="394" ht="11.25" x14ac:dyDescent="0.2"/>
    <row r="395" ht="11.25" x14ac:dyDescent="0.2"/>
    <row r="396" ht="11.25" x14ac:dyDescent="0.2"/>
    <row r="397" ht="11.25" x14ac:dyDescent="0.2"/>
    <row r="398" ht="11.25" x14ac:dyDescent="0.2"/>
    <row r="399" ht="11.25" x14ac:dyDescent="0.2"/>
    <row r="400" ht="11.25" x14ac:dyDescent="0.2"/>
    <row r="401" ht="11.25" x14ac:dyDescent="0.2"/>
    <row r="402" ht="11.25" x14ac:dyDescent="0.2"/>
    <row r="403" ht="11.25" x14ac:dyDescent="0.2"/>
    <row r="404" ht="11.25" x14ac:dyDescent="0.2"/>
    <row r="405" ht="11.25" x14ac:dyDescent="0.2"/>
    <row r="406" ht="11.25" x14ac:dyDescent="0.2"/>
    <row r="407" ht="11.25" x14ac:dyDescent="0.2"/>
    <row r="408" ht="11.25" x14ac:dyDescent="0.2"/>
    <row r="409" ht="11.25" x14ac:dyDescent="0.2"/>
    <row r="410" ht="11.25" x14ac:dyDescent="0.2"/>
    <row r="411" ht="11.25" x14ac:dyDescent="0.2"/>
    <row r="412" ht="11.25" x14ac:dyDescent="0.2"/>
    <row r="413" ht="11.25" x14ac:dyDescent="0.2"/>
    <row r="414" ht="11.25" x14ac:dyDescent="0.2"/>
    <row r="415" ht="11.25" x14ac:dyDescent="0.2"/>
    <row r="416" ht="11.25" x14ac:dyDescent="0.2"/>
    <row r="417" ht="11.25" x14ac:dyDescent="0.2"/>
    <row r="418" ht="11.25" x14ac:dyDescent="0.2"/>
    <row r="419" ht="11.25" x14ac:dyDescent="0.2"/>
    <row r="420" ht="11.25" x14ac:dyDescent="0.2"/>
    <row r="421" ht="11.25" x14ac:dyDescent="0.2"/>
    <row r="422" ht="11.25" x14ac:dyDescent="0.2"/>
    <row r="423" ht="11.25" x14ac:dyDescent="0.2"/>
    <row r="424" ht="11.25" x14ac:dyDescent="0.2"/>
    <row r="425" ht="11.25" x14ac:dyDescent="0.2"/>
    <row r="426" ht="11.25" x14ac:dyDescent="0.2"/>
    <row r="427" ht="11.25" x14ac:dyDescent="0.2"/>
    <row r="428" ht="11.25" x14ac:dyDescent="0.2"/>
    <row r="429" ht="11.25" x14ac:dyDescent="0.2"/>
    <row r="430" ht="11.25" x14ac:dyDescent="0.2"/>
    <row r="431" ht="11.25" x14ac:dyDescent="0.2"/>
    <row r="432" ht="11.25" x14ac:dyDescent="0.2"/>
    <row r="433" ht="11.25" x14ac:dyDescent="0.2"/>
    <row r="434" ht="11.25" x14ac:dyDescent="0.2"/>
    <row r="435" ht="11.25" x14ac:dyDescent="0.2"/>
    <row r="436" ht="11.25" x14ac:dyDescent="0.2"/>
    <row r="437" ht="11.25" x14ac:dyDescent="0.2"/>
    <row r="438" ht="11.25" x14ac:dyDescent="0.2"/>
    <row r="439" ht="11.25" x14ac:dyDescent="0.2"/>
    <row r="440" ht="11.25" x14ac:dyDescent="0.2"/>
    <row r="441" ht="11.25" x14ac:dyDescent="0.2"/>
    <row r="442" ht="11.25" x14ac:dyDescent="0.2"/>
    <row r="443" ht="11.25" x14ac:dyDescent="0.2"/>
    <row r="444" ht="11.25" x14ac:dyDescent="0.2"/>
    <row r="445" ht="11.25" x14ac:dyDescent="0.2"/>
    <row r="446" ht="11.25" x14ac:dyDescent="0.2"/>
    <row r="447" ht="11.25" x14ac:dyDescent="0.2"/>
    <row r="448" ht="11.25" x14ac:dyDescent="0.2"/>
    <row r="449" ht="11.25" x14ac:dyDescent="0.2"/>
    <row r="450" ht="11.25" x14ac:dyDescent="0.2"/>
    <row r="451" ht="11.25" x14ac:dyDescent="0.2"/>
  </sheetData>
  <sheetProtection algorithmName="SHA-512" hashValue="9BlksXhyhQfbpLlEGiGShTCAEHdbnUrtKYZg/DjNYklef/BFnmhD3HQmQRcLN0rB2JW70N8Cpb5/s9f9yLUBmg==" saltValue="IOpgbE/SDHCq1attwrhpUg==" spinCount="100000" sheet="1" objects="1" scenarios="1" formatCells="0" formatColumns="0" formatRows="0"/>
  <mergeCells count="23">
    <mergeCell ref="A34:A36"/>
    <mergeCell ref="A4:B4"/>
    <mergeCell ref="B6:B7"/>
    <mergeCell ref="C6:D6"/>
    <mergeCell ref="A5:A7"/>
    <mergeCell ref="C5:F5"/>
    <mergeCell ref="E6:F6"/>
    <mergeCell ref="A30:A32"/>
    <mergeCell ref="F38:F42"/>
    <mergeCell ref="E38:E42"/>
    <mergeCell ref="A43:A47"/>
    <mergeCell ref="E43:E47"/>
    <mergeCell ref="F43:F47"/>
    <mergeCell ref="A38:A42"/>
    <mergeCell ref="A48:A52"/>
    <mergeCell ref="E48:E52"/>
    <mergeCell ref="F48:F52"/>
    <mergeCell ref="D77:F77"/>
    <mergeCell ref="D79:F79"/>
    <mergeCell ref="A53:A57"/>
    <mergeCell ref="E53:E57"/>
    <mergeCell ref="F53:F57"/>
    <mergeCell ref="A75:B75"/>
  </mergeCells>
  <phoneticPr fontId="29" type="noConversion"/>
  <printOptions horizontalCentered="1"/>
  <pageMargins left="0.23622047244094491" right="0.23622047244094491" top="0.74803149606299213" bottom="0.74803149606299213" header="0.31496062992125984" footer="0.31496062992125984"/>
  <pageSetup paperSize="9" scale="73"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8"/>
  <sheetViews>
    <sheetView zoomScaleNormal="100" workbookViewId="0">
      <selection activeCell="J1" sqref="J1:J65536"/>
    </sheetView>
  </sheetViews>
  <sheetFormatPr defaultRowHeight="15.75" x14ac:dyDescent="0.25"/>
  <cols>
    <col min="1" max="1" width="5.7109375" style="322" customWidth="1"/>
    <col min="2" max="2" width="31.28515625" style="322" customWidth="1"/>
    <col min="3" max="3" width="32" style="322" customWidth="1"/>
    <col min="4" max="4" width="10.140625" style="322" customWidth="1"/>
    <col min="5" max="5" width="23.5703125" style="322" bestFit="1" customWidth="1"/>
    <col min="6" max="6" width="22.85546875" style="322" customWidth="1"/>
    <col min="7" max="8" width="21" style="322" customWidth="1"/>
    <col min="9" max="9" width="13.7109375" style="294" customWidth="1"/>
    <col min="10" max="10" width="13.7109375" style="294" hidden="1" customWidth="1"/>
    <col min="11" max="11" width="10.7109375" style="332" hidden="1" customWidth="1"/>
    <col min="12" max="12" width="9.140625" style="322" hidden="1" customWidth="1"/>
    <col min="13" max="16384" width="9.140625" style="322"/>
  </cols>
  <sheetData>
    <row r="1" spans="1:12" s="318" customFormat="1" x14ac:dyDescent="0.2">
      <c r="A1" s="317" t="s">
        <v>650</v>
      </c>
      <c r="E1" s="319"/>
      <c r="F1" s="319"/>
      <c r="H1" s="320"/>
      <c r="I1" s="321"/>
      <c r="K1" s="320"/>
    </row>
    <row r="2" spans="1:12" s="318" customFormat="1" x14ac:dyDescent="0.2">
      <c r="A2" s="936" t="s">
        <v>594</v>
      </c>
      <c r="B2" s="936"/>
      <c r="C2" s="936"/>
      <c r="E2" s="319"/>
      <c r="F2" s="319"/>
      <c r="H2" s="320"/>
      <c r="I2" s="321"/>
      <c r="K2" s="320"/>
    </row>
    <row r="3" spans="1:12" s="294" customFormat="1" ht="93" customHeight="1" x14ac:dyDescent="0.25">
      <c r="A3" s="987" t="s">
        <v>617</v>
      </c>
      <c r="B3" s="987"/>
      <c r="C3" s="987"/>
      <c r="D3" s="987"/>
      <c r="E3" s="987"/>
      <c r="F3" s="987"/>
      <c r="G3" s="987"/>
      <c r="H3" s="987"/>
      <c r="I3" s="987"/>
      <c r="J3" s="987"/>
      <c r="K3" s="293"/>
    </row>
    <row r="4" spans="1:12" s="294" customFormat="1" x14ac:dyDescent="0.25">
      <c r="K4" s="295"/>
    </row>
    <row r="5" spans="1:12" s="318" customFormat="1" ht="13.5" customHeight="1" x14ac:dyDescent="0.25">
      <c r="A5" s="322"/>
      <c r="B5" s="322"/>
      <c r="C5" s="322"/>
      <c r="D5" s="375"/>
      <c r="E5" s="322"/>
      <c r="F5" s="322"/>
      <c r="G5" s="322"/>
      <c r="H5" s="322"/>
      <c r="I5" s="826" t="str">
        <f>J5</f>
        <v xml:space="preserve"> </v>
      </c>
      <c r="J5" s="296" t="str">
        <f>CONCATENATE(functie," ",nume_candidat)</f>
        <v xml:space="preserve"> </v>
      </c>
      <c r="K5" s="295"/>
    </row>
    <row r="6" spans="1:12" ht="28.5" customHeight="1" x14ac:dyDescent="0.25">
      <c r="A6" s="883" t="s">
        <v>470</v>
      </c>
      <c r="B6" s="889" t="s">
        <v>605</v>
      </c>
      <c r="C6" s="889" t="s">
        <v>606</v>
      </c>
      <c r="D6" s="889" t="s">
        <v>3</v>
      </c>
      <c r="E6" s="889" t="s">
        <v>612</v>
      </c>
      <c r="F6" s="984" t="s">
        <v>821</v>
      </c>
      <c r="G6" s="985"/>
      <c r="H6" s="986"/>
      <c r="I6" s="298" t="s">
        <v>886</v>
      </c>
      <c r="J6" s="298"/>
      <c r="K6" s="890" t="s">
        <v>708</v>
      </c>
    </row>
    <row r="7" spans="1:12" ht="54" customHeight="1" x14ac:dyDescent="0.25">
      <c r="A7" s="883"/>
      <c r="B7" s="889"/>
      <c r="C7" s="889"/>
      <c r="D7" s="889"/>
      <c r="E7" s="889"/>
      <c r="F7" s="38" t="s">
        <v>615</v>
      </c>
      <c r="G7" s="38" t="s">
        <v>614</v>
      </c>
      <c r="H7" s="38" t="s">
        <v>616</v>
      </c>
      <c r="I7" s="298" t="str">
        <f>CONCATENATE("ultimii ",durata_evaluare," ani")</f>
        <v>ultimii 5 ani</v>
      </c>
      <c r="J7" s="299" t="s">
        <v>6</v>
      </c>
      <c r="K7" s="890"/>
      <c r="L7" s="322" t="s">
        <v>613</v>
      </c>
    </row>
    <row r="8" spans="1:12" x14ac:dyDescent="0.25">
      <c r="A8" s="470"/>
      <c r="B8" s="324"/>
      <c r="C8" s="324"/>
      <c r="D8" s="115"/>
      <c r="E8" s="335"/>
      <c r="F8" s="335"/>
      <c r="G8" s="335"/>
      <c r="H8" s="335"/>
      <c r="I8" s="562">
        <f>SUMIF(I9:I258,"&gt;0")</f>
        <v>0</v>
      </c>
      <c r="J8" s="562">
        <f>SUMIF(J9:J258,"&gt;0")</f>
        <v>0</v>
      </c>
      <c r="K8" s="53"/>
      <c r="L8" s="241"/>
    </row>
    <row r="9" spans="1:12" x14ac:dyDescent="0.25">
      <c r="A9" s="33" t="s">
        <v>59</v>
      </c>
      <c r="B9" s="39"/>
      <c r="C9" s="39"/>
      <c r="D9" s="39"/>
      <c r="E9" s="39"/>
      <c r="F9" s="39"/>
      <c r="G9" s="39"/>
      <c r="H9" s="39"/>
      <c r="I9" s="67" t="str">
        <f t="shared" ref="I9:I72" si="0">IF(OR($B9="",$C9="",$D9="",$D9&lt;an_initial,$D9&gt;an_final,$K9=FALSE),"",
(30*(E9="PAT/PUG municipii mari")+20*(E9="PUG localități mici")+15*(E9="PUZ")+10*(E9="Studii de fundamentare"))/
((F9="X")*1 + (G9="X")*2 + (H9="X")*L9)
)</f>
        <v/>
      </c>
      <c r="J9" s="67" t="str">
        <f t="shared" ref="J9:J72" si="1">IF(OR($B9="",$C9="",$D9="",$D9&gt;an_final,$K9=FALSE),"",
(30*(E9="PAT/PUG municipii mari")+20*(E9="PUG localități mici")+15*(E9="PUZ")+10*(E9="Studii de fundamentare"))/
((F9="X")*1 + (G9="X")*2 + (H9="X")*L9)
)</f>
        <v/>
      </c>
      <c r="K9" s="367" t="b">
        <f t="shared" ref="K9:K72" si="2">IF(nume_candidat="",FALSE,ISNUMBER(SEARCH(nume_candidat,$B9)))</f>
        <v>0</v>
      </c>
      <c r="L9" s="241">
        <f t="shared" ref="L9:L40" si="3">LEN(B9)-LEN(SUBSTITUTE(B9,",",""))+1</f>
        <v>1</v>
      </c>
    </row>
    <row r="10" spans="1:12" s="361" customFormat="1" x14ac:dyDescent="0.25">
      <c r="A10" s="33" t="s">
        <v>38</v>
      </c>
      <c r="B10" s="39"/>
      <c r="C10" s="39"/>
      <c r="D10" s="39"/>
      <c r="E10" s="39"/>
      <c r="F10" s="39"/>
      <c r="G10" s="39"/>
      <c r="H10" s="39"/>
      <c r="I10" s="67" t="str">
        <f t="shared" si="0"/>
        <v/>
      </c>
      <c r="J10" s="67" t="str">
        <f t="shared" si="1"/>
        <v/>
      </c>
      <c r="K10" s="367" t="b">
        <f t="shared" si="2"/>
        <v>0</v>
      </c>
      <c r="L10" s="241">
        <f t="shared" si="3"/>
        <v>1</v>
      </c>
    </row>
    <row r="11" spans="1:12" x14ac:dyDescent="0.25">
      <c r="A11" s="33" t="s">
        <v>39</v>
      </c>
      <c r="B11" s="39"/>
      <c r="C11" s="39"/>
      <c r="D11" s="39"/>
      <c r="E11" s="39"/>
      <c r="F11" s="39"/>
      <c r="G11" s="39"/>
      <c r="H11" s="39"/>
      <c r="I11" s="67" t="str">
        <f t="shared" si="0"/>
        <v/>
      </c>
      <c r="J11" s="67" t="str">
        <f t="shared" si="1"/>
        <v/>
      </c>
      <c r="K11" s="367" t="b">
        <f t="shared" si="2"/>
        <v>0</v>
      </c>
      <c r="L11" s="241">
        <f t="shared" si="3"/>
        <v>1</v>
      </c>
    </row>
    <row r="12" spans="1:12" x14ac:dyDescent="0.25">
      <c r="A12" s="33" t="s">
        <v>40</v>
      </c>
      <c r="B12" s="43"/>
      <c r="C12" s="43"/>
      <c r="D12" s="43"/>
      <c r="E12" s="43"/>
      <c r="F12" s="43"/>
      <c r="G12" s="43"/>
      <c r="H12" s="43"/>
      <c r="I12" s="67" t="str">
        <f t="shared" si="0"/>
        <v/>
      </c>
      <c r="J12" s="67" t="str">
        <f t="shared" si="1"/>
        <v/>
      </c>
      <c r="K12" s="367" t="b">
        <f t="shared" si="2"/>
        <v>0</v>
      </c>
      <c r="L12" s="241">
        <f t="shared" si="3"/>
        <v>1</v>
      </c>
    </row>
    <row r="13" spans="1:12" x14ac:dyDescent="0.25">
      <c r="A13" s="33" t="s">
        <v>86</v>
      </c>
      <c r="B13" s="39"/>
      <c r="C13" s="43"/>
      <c r="D13" s="323"/>
      <c r="E13" s="33"/>
      <c r="F13" s="335"/>
      <c r="G13" s="335"/>
      <c r="H13" s="335"/>
      <c r="I13" s="67" t="str">
        <f t="shared" si="0"/>
        <v/>
      </c>
      <c r="J13" s="67" t="str">
        <f t="shared" si="1"/>
        <v/>
      </c>
      <c r="K13" s="367" t="b">
        <f t="shared" si="2"/>
        <v>0</v>
      </c>
      <c r="L13" s="241">
        <f t="shared" si="3"/>
        <v>1</v>
      </c>
    </row>
    <row r="14" spans="1:12" x14ac:dyDescent="0.25">
      <c r="A14" s="33" t="s">
        <v>87</v>
      </c>
      <c r="B14" s="39"/>
      <c r="C14" s="43"/>
      <c r="D14" s="323"/>
      <c r="E14" s="33"/>
      <c r="F14" s="335"/>
      <c r="G14" s="335"/>
      <c r="H14" s="335"/>
      <c r="I14" s="67" t="str">
        <f t="shared" si="0"/>
        <v/>
      </c>
      <c r="J14" s="67" t="str">
        <f t="shared" si="1"/>
        <v/>
      </c>
      <c r="K14" s="367" t="b">
        <f t="shared" si="2"/>
        <v>0</v>
      </c>
      <c r="L14" s="241">
        <f t="shared" si="3"/>
        <v>1</v>
      </c>
    </row>
    <row r="15" spans="1:12" x14ac:dyDescent="0.25">
      <c r="A15" s="33" t="s">
        <v>88</v>
      </c>
      <c r="B15" s="39"/>
      <c r="C15" s="39"/>
      <c r="D15" s="38"/>
      <c r="E15" s="33"/>
      <c r="F15" s="335"/>
      <c r="G15" s="335"/>
      <c r="H15" s="335"/>
      <c r="I15" s="67" t="str">
        <f t="shared" si="0"/>
        <v/>
      </c>
      <c r="J15" s="67" t="str">
        <f t="shared" si="1"/>
        <v/>
      </c>
      <c r="K15" s="367" t="b">
        <f t="shared" si="2"/>
        <v>0</v>
      </c>
      <c r="L15" s="241">
        <f t="shared" si="3"/>
        <v>1</v>
      </c>
    </row>
    <row r="16" spans="1:12" x14ac:dyDescent="0.25">
      <c r="A16" s="33" t="s">
        <v>89</v>
      </c>
      <c r="B16" s="39"/>
      <c r="C16" s="43"/>
      <c r="D16" s="323"/>
      <c r="E16" s="33"/>
      <c r="F16" s="335"/>
      <c r="G16" s="335"/>
      <c r="H16" s="335"/>
      <c r="I16" s="67" t="str">
        <f t="shared" si="0"/>
        <v/>
      </c>
      <c r="J16" s="67" t="str">
        <f t="shared" si="1"/>
        <v/>
      </c>
      <c r="K16" s="367" t="b">
        <f t="shared" si="2"/>
        <v>0</v>
      </c>
      <c r="L16" s="241">
        <f t="shared" si="3"/>
        <v>1</v>
      </c>
    </row>
    <row r="17" spans="1:12" x14ac:dyDescent="0.25">
      <c r="A17" s="33" t="s">
        <v>90</v>
      </c>
      <c r="B17" s="43"/>
      <c r="C17" s="43"/>
      <c r="D17" s="323"/>
      <c r="E17" s="33"/>
      <c r="F17" s="335"/>
      <c r="G17" s="335"/>
      <c r="H17" s="335"/>
      <c r="I17" s="67" t="str">
        <f t="shared" si="0"/>
        <v/>
      </c>
      <c r="J17" s="67" t="str">
        <f t="shared" si="1"/>
        <v/>
      </c>
      <c r="K17" s="367" t="b">
        <f t="shared" si="2"/>
        <v>0</v>
      </c>
      <c r="L17" s="241">
        <f t="shared" si="3"/>
        <v>1</v>
      </c>
    </row>
    <row r="18" spans="1:12" x14ac:dyDescent="0.25">
      <c r="A18" s="33" t="s">
        <v>91</v>
      </c>
      <c r="B18" s="43"/>
      <c r="C18" s="39"/>
      <c r="D18" s="323"/>
      <c r="E18" s="33"/>
      <c r="F18" s="335"/>
      <c r="G18" s="335"/>
      <c r="H18" s="335"/>
      <c r="I18" s="67" t="str">
        <f t="shared" si="0"/>
        <v/>
      </c>
      <c r="J18" s="67" t="str">
        <f t="shared" si="1"/>
        <v/>
      </c>
      <c r="K18" s="367" t="b">
        <f t="shared" si="2"/>
        <v>0</v>
      </c>
      <c r="L18" s="241">
        <f t="shared" si="3"/>
        <v>1</v>
      </c>
    </row>
    <row r="19" spans="1:12" x14ac:dyDescent="0.25">
      <c r="A19" s="33" t="s">
        <v>92</v>
      </c>
      <c r="B19" s="43"/>
      <c r="C19" s="39"/>
      <c r="D19" s="323"/>
      <c r="E19" s="33"/>
      <c r="F19" s="335"/>
      <c r="G19" s="335"/>
      <c r="H19" s="335"/>
      <c r="I19" s="67" t="str">
        <f t="shared" si="0"/>
        <v/>
      </c>
      <c r="J19" s="67" t="str">
        <f t="shared" si="1"/>
        <v/>
      </c>
      <c r="K19" s="367" t="b">
        <f t="shared" si="2"/>
        <v>0</v>
      </c>
      <c r="L19" s="241">
        <f t="shared" si="3"/>
        <v>1</v>
      </c>
    </row>
    <row r="20" spans="1:12" x14ac:dyDescent="0.25">
      <c r="A20" s="33" t="s">
        <v>93</v>
      </c>
      <c r="B20" s="39"/>
      <c r="C20" s="39"/>
      <c r="D20" s="38"/>
      <c r="E20" s="33"/>
      <c r="F20" s="335"/>
      <c r="G20" s="335"/>
      <c r="H20" s="335"/>
      <c r="I20" s="67" t="str">
        <f t="shared" si="0"/>
        <v/>
      </c>
      <c r="J20" s="67" t="str">
        <f t="shared" si="1"/>
        <v/>
      </c>
      <c r="K20" s="367" t="b">
        <f t="shared" si="2"/>
        <v>0</v>
      </c>
      <c r="L20" s="241">
        <f t="shared" si="3"/>
        <v>1</v>
      </c>
    </row>
    <row r="21" spans="1:12" x14ac:dyDescent="0.25">
      <c r="A21" s="33" t="s">
        <v>94</v>
      </c>
      <c r="B21" s="39"/>
      <c r="C21" s="39"/>
      <c r="D21" s="38"/>
      <c r="E21" s="33"/>
      <c r="F21" s="335"/>
      <c r="G21" s="335"/>
      <c r="H21" s="335"/>
      <c r="I21" s="67" t="str">
        <f t="shared" si="0"/>
        <v/>
      </c>
      <c r="J21" s="67" t="str">
        <f t="shared" si="1"/>
        <v/>
      </c>
      <c r="K21" s="367" t="b">
        <f t="shared" si="2"/>
        <v>0</v>
      </c>
      <c r="L21" s="241">
        <f t="shared" si="3"/>
        <v>1</v>
      </c>
    </row>
    <row r="22" spans="1:12" x14ac:dyDescent="0.25">
      <c r="A22" s="33" t="s">
        <v>95</v>
      </c>
      <c r="B22" s="39"/>
      <c r="C22" s="39"/>
      <c r="D22" s="38"/>
      <c r="E22" s="33"/>
      <c r="F22" s="335"/>
      <c r="G22" s="335"/>
      <c r="H22" s="335"/>
      <c r="I22" s="67" t="str">
        <f t="shared" si="0"/>
        <v/>
      </c>
      <c r="J22" s="67" t="str">
        <f t="shared" si="1"/>
        <v/>
      </c>
      <c r="K22" s="367" t="b">
        <f t="shared" si="2"/>
        <v>0</v>
      </c>
      <c r="L22" s="241">
        <f t="shared" si="3"/>
        <v>1</v>
      </c>
    </row>
    <row r="23" spans="1:12" x14ac:dyDescent="0.25">
      <c r="A23" s="33" t="s">
        <v>96</v>
      </c>
      <c r="B23" s="39"/>
      <c r="C23" s="39"/>
      <c r="D23" s="38"/>
      <c r="E23" s="33"/>
      <c r="F23" s="335"/>
      <c r="G23" s="335"/>
      <c r="H23" s="335"/>
      <c r="I23" s="67" t="str">
        <f t="shared" si="0"/>
        <v/>
      </c>
      <c r="J23" s="67" t="str">
        <f t="shared" si="1"/>
        <v/>
      </c>
      <c r="K23" s="367" t="b">
        <f t="shared" si="2"/>
        <v>0</v>
      </c>
      <c r="L23" s="241">
        <f t="shared" si="3"/>
        <v>1</v>
      </c>
    </row>
    <row r="24" spans="1:12" x14ac:dyDescent="0.25">
      <c r="A24" s="33" t="s">
        <v>97</v>
      </c>
      <c r="B24" s="39"/>
      <c r="C24" s="39"/>
      <c r="D24" s="38"/>
      <c r="E24" s="33"/>
      <c r="F24" s="335"/>
      <c r="G24" s="335"/>
      <c r="H24" s="335"/>
      <c r="I24" s="67" t="str">
        <f t="shared" si="0"/>
        <v/>
      </c>
      <c r="J24" s="67" t="str">
        <f t="shared" si="1"/>
        <v/>
      </c>
      <c r="K24" s="367" t="b">
        <f t="shared" si="2"/>
        <v>0</v>
      </c>
      <c r="L24" s="241">
        <f t="shared" si="3"/>
        <v>1</v>
      </c>
    </row>
    <row r="25" spans="1:12" x14ac:dyDescent="0.25">
      <c r="A25" s="33" t="s">
        <v>98</v>
      </c>
      <c r="B25" s="39"/>
      <c r="C25" s="39"/>
      <c r="D25" s="38"/>
      <c r="E25" s="33"/>
      <c r="F25" s="335"/>
      <c r="G25" s="335"/>
      <c r="H25" s="335"/>
      <c r="I25" s="67" t="str">
        <f t="shared" si="0"/>
        <v/>
      </c>
      <c r="J25" s="67" t="str">
        <f t="shared" si="1"/>
        <v/>
      </c>
      <c r="K25" s="367" t="b">
        <f t="shared" si="2"/>
        <v>0</v>
      </c>
      <c r="L25" s="241">
        <f t="shared" si="3"/>
        <v>1</v>
      </c>
    </row>
    <row r="26" spans="1:12" x14ac:dyDescent="0.25">
      <c r="A26" s="33" t="s">
        <v>99</v>
      </c>
      <c r="B26" s="39"/>
      <c r="C26" s="39"/>
      <c r="D26" s="38"/>
      <c r="E26" s="33"/>
      <c r="F26" s="335"/>
      <c r="G26" s="335"/>
      <c r="H26" s="335"/>
      <c r="I26" s="67" t="str">
        <f t="shared" si="0"/>
        <v/>
      </c>
      <c r="J26" s="67" t="str">
        <f t="shared" si="1"/>
        <v/>
      </c>
      <c r="K26" s="367" t="b">
        <f t="shared" si="2"/>
        <v>0</v>
      </c>
      <c r="L26" s="241">
        <f t="shared" si="3"/>
        <v>1</v>
      </c>
    </row>
    <row r="27" spans="1:12" x14ac:dyDescent="0.25">
      <c r="A27" s="33" t="s">
        <v>100</v>
      </c>
      <c r="B27" s="39"/>
      <c r="C27" s="39"/>
      <c r="D27" s="38"/>
      <c r="E27" s="33"/>
      <c r="F27" s="335"/>
      <c r="G27" s="335"/>
      <c r="H27" s="335"/>
      <c r="I27" s="67" t="str">
        <f t="shared" si="0"/>
        <v/>
      </c>
      <c r="J27" s="67" t="str">
        <f t="shared" si="1"/>
        <v/>
      </c>
      <c r="K27" s="367" t="b">
        <f t="shared" si="2"/>
        <v>0</v>
      </c>
      <c r="L27" s="241">
        <f t="shared" si="3"/>
        <v>1</v>
      </c>
    </row>
    <row r="28" spans="1:12" x14ac:dyDescent="0.25">
      <c r="A28" s="33" t="s">
        <v>101</v>
      </c>
      <c r="B28" s="39"/>
      <c r="C28" s="39"/>
      <c r="D28" s="38"/>
      <c r="E28" s="33"/>
      <c r="F28" s="335"/>
      <c r="G28" s="335"/>
      <c r="H28" s="335"/>
      <c r="I28" s="67" t="str">
        <f t="shared" si="0"/>
        <v/>
      </c>
      <c r="J28" s="67" t="str">
        <f t="shared" si="1"/>
        <v/>
      </c>
      <c r="K28" s="367" t="b">
        <f t="shared" si="2"/>
        <v>0</v>
      </c>
      <c r="L28" s="241">
        <f t="shared" si="3"/>
        <v>1</v>
      </c>
    </row>
    <row r="29" spans="1:12" x14ac:dyDescent="0.25">
      <c r="A29" s="33" t="s">
        <v>102</v>
      </c>
      <c r="B29" s="39"/>
      <c r="C29" s="39"/>
      <c r="D29" s="38"/>
      <c r="E29" s="33"/>
      <c r="F29" s="335"/>
      <c r="G29" s="335"/>
      <c r="H29" s="335"/>
      <c r="I29" s="67" t="str">
        <f t="shared" si="0"/>
        <v/>
      </c>
      <c r="J29" s="67" t="str">
        <f t="shared" si="1"/>
        <v/>
      </c>
      <c r="K29" s="367" t="b">
        <f t="shared" si="2"/>
        <v>0</v>
      </c>
      <c r="L29" s="241">
        <f t="shared" si="3"/>
        <v>1</v>
      </c>
    </row>
    <row r="30" spans="1:12" x14ac:dyDescent="0.25">
      <c r="A30" s="33" t="s">
        <v>103</v>
      </c>
      <c r="B30" s="39"/>
      <c r="C30" s="39"/>
      <c r="D30" s="38"/>
      <c r="E30" s="33"/>
      <c r="F30" s="335"/>
      <c r="G30" s="335"/>
      <c r="H30" s="335"/>
      <c r="I30" s="67" t="str">
        <f t="shared" si="0"/>
        <v/>
      </c>
      <c r="J30" s="67" t="str">
        <f t="shared" si="1"/>
        <v/>
      </c>
      <c r="K30" s="367" t="b">
        <f t="shared" si="2"/>
        <v>0</v>
      </c>
      <c r="L30" s="241">
        <f t="shared" si="3"/>
        <v>1</v>
      </c>
    </row>
    <row r="31" spans="1:12" x14ac:dyDescent="0.25">
      <c r="A31" s="33" t="s">
        <v>104</v>
      </c>
      <c r="B31" s="39"/>
      <c r="C31" s="39"/>
      <c r="D31" s="38"/>
      <c r="E31" s="33"/>
      <c r="F31" s="335"/>
      <c r="G31" s="335"/>
      <c r="H31" s="335"/>
      <c r="I31" s="67" t="str">
        <f t="shared" si="0"/>
        <v/>
      </c>
      <c r="J31" s="67" t="str">
        <f t="shared" si="1"/>
        <v/>
      </c>
      <c r="K31" s="367" t="b">
        <f t="shared" si="2"/>
        <v>0</v>
      </c>
      <c r="L31" s="241">
        <f t="shared" si="3"/>
        <v>1</v>
      </c>
    </row>
    <row r="32" spans="1:12" x14ac:dyDescent="0.25">
      <c r="A32" s="33" t="s">
        <v>105</v>
      </c>
      <c r="B32" s="39"/>
      <c r="C32" s="39"/>
      <c r="D32" s="38"/>
      <c r="E32" s="33"/>
      <c r="F32" s="335"/>
      <c r="G32" s="335"/>
      <c r="H32" s="335"/>
      <c r="I32" s="67" t="str">
        <f t="shared" si="0"/>
        <v/>
      </c>
      <c r="J32" s="67" t="str">
        <f t="shared" si="1"/>
        <v/>
      </c>
      <c r="K32" s="367" t="b">
        <f t="shared" si="2"/>
        <v>0</v>
      </c>
      <c r="L32" s="241">
        <f t="shared" si="3"/>
        <v>1</v>
      </c>
    </row>
    <row r="33" spans="1:12" x14ac:dyDescent="0.25">
      <c r="A33" s="33" t="s">
        <v>106</v>
      </c>
      <c r="B33" s="39"/>
      <c r="C33" s="39"/>
      <c r="D33" s="38"/>
      <c r="E33" s="33"/>
      <c r="F33" s="335"/>
      <c r="G33" s="335"/>
      <c r="H33" s="335"/>
      <c r="I33" s="67" t="str">
        <f t="shared" si="0"/>
        <v/>
      </c>
      <c r="J33" s="67" t="str">
        <f t="shared" si="1"/>
        <v/>
      </c>
      <c r="K33" s="367" t="b">
        <f t="shared" si="2"/>
        <v>0</v>
      </c>
      <c r="L33" s="241">
        <f t="shared" si="3"/>
        <v>1</v>
      </c>
    </row>
    <row r="34" spans="1:12" x14ac:dyDescent="0.25">
      <c r="A34" s="33" t="s">
        <v>107</v>
      </c>
      <c r="B34" s="39"/>
      <c r="C34" s="39"/>
      <c r="D34" s="38"/>
      <c r="E34" s="33"/>
      <c r="F34" s="335"/>
      <c r="G34" s="335"/>
      <c r="H34" s="335"/>
      <c r="I34" s="67" t="str">
        <f t="shared" si="0"/>
        <v/>
      </c>
      <c r="J34" s="67" t="str">
        <f t="shared" si="1"/>
        <v/>
      </c>
      <c r="K34" s="367" t="b">
        <f t="shared" si="2"/>
        <v>0</v>
      </c>
      <c r="L34" s="241">
        <f t="shared" si="3"/>
        <v>1</v>
      </c>
    </row>
    <row r="35" spans="1:12" x14ac:dyDescent="0.25">
      <c r="A35" s="33" t="s">
        <v>108</v>
      </c>
      <c r="B35" s="39"/>
      <c r="C35" s="39"/>
      <c r="D35" s="38"/>
      <c r="E35" s="33"/>
      <c r="F35" s="335"/>
      <c r="G35" s="335"/>
      <c r="H35" s="335"/>
      <c r="I35" s="67" t="str">
        <f t="shared" si="0"/>
        <v/>
      </c>
      <c r="J35" s="67" t="str">
        <f t="shared" si="1"/>
        <v/>
      </c>
      <c r="K35" s="367" t="b">
        <f t="shared" si="2"/>
        <v>0</v>
      </c>
      <c r="L35" s="241">
        <f t="shared" si="3"/>
        <v>1</v>
      </c>
    </row>
    <row r="36" spans="1:12" x14ac:dyDescent="0.25">
      <c r="A36" s="33" t="s">
        <v>109</v>
      </c>
      <c r="B36" s="39"/>
      <c r="C36" s="39"/>
      <c r="D36" s="38"/>
      <c r="E36" s="33"/>
      <c r="F36" s="335"/>
      <c r="G36" s="335"/>
      <c r="H36" s="335"/>
      <c r="I36" s="67" t="str">
        <f t="shared" si="0"/>
        <v/>
      </c>
      <c r="J36" s="67" t="str">
        <f t="shared" si="1"/>
        <v/>
      </c>
      <c r="K36" s="367" t="b">
        <f t="shared" si="2"/>
        <v>0</v>
      </c>
      <c r="L36" s="241">
        <f t="shared" si="3"/>
        <v>1</v>
      </c>
    </row>
    <row r="37" spans="1:12" x14ac:dyDescent="0.25">
      <c r="A37" s="33" t="s">
        <v>110</v>
      </c>
      <c r="B37" s="39"/>
      <c r="C37" s="39"/>
      <c r="D37" s="38"/>
      <c r="E37" s="33"/>
      <c r="F37" s="335"/>
      <c r="G37" s="335"/>
      <c r="H37" s="335"/>
      <c r="I37" s="67" t="str">
        <f t="shared" si="0"/>
        <v/>
      </c>
      <c r="J37" s="67" t="str">
        <f t="shared" si="1"/>
        <v/>
      </c>
      <c r="K37" s="367" t="b">
        <f t="shared" si="2"/>
        <v>0</v>
      </c>
      <c r="L37" s="241">
        <f t="shared" si="3"/>
        <v>1</v>
      </c>
    </row>
    <row r="38" spans="1:12" x14ac:dyDescent="0.25">
      <c r="A38" s="33" t="s">
        <v>111</v>
      </c>
      <c r="B38" s="39"/>
      <c r="C38" s="39"/>
      <c r="D38" s="38"/>
      <c r="E38" s="33"/>
      <c r="F38" s="335"/>
      <c r="G38" s="335"/>
      <c r="H38" s="335"/>
      <c r="I38" s="67" t="str">
        <f t="shared" si="0"/>
        <v/>
      </c>
      <c r="J38" s="67" t="str">
        <f t="shared" si="1"/>
        <v/>
      </c>
      <c r="K38" s="367" t="b">
        <f t="shared" si="2"/>
        <v>0</v>
      </c>
      <c r="L38" s="241">
        <f t="shared" si="3"/>
        <v>1</v>
      </c>
    </row>
    <row r="39" spans="1:12" x14ac:dyDescent="0.25">
      <c r="A39" s="33" t="s">
        <v>126</v>
      </c>
      <c r="B39" s="39"/>
      <c r="C39" s="39"/>
      <c r="D39" s="38"/>
      <c r="E39" s="33"/>
      <c r="F39" s="335"/>
      <c r="G39" s="335"/>
      <c r="H39" s="335"/>
      <c r="I39" s="67" t="str">
        <f t="shared" si="0"/>
        <v/>
      </c>
      <c r="J39" s="67" t="str">
        <f t="shared" si="1"/>
        <v/>
      </c>
      <c r="K39" s="367" t="b">
        <f t="shared" si="2"/>
        <v>0</v>
      </c>
      <c r="L39" s="241">
        <f t="shared" si="3"/>
        <v>1</v>
      </c>
    </row>
    <row r="40" spans="1:12" x14ac:dyDescent="0.25">
      <c r="A40" s="33" t="s">
        <v>127</v>
      </c>
      <c r="B40" s="39"/>
      <c r="C40" s="39"/>
      <c r="D40" s="38"/>
      <c r="E40" s="33"/>
      <c r="F40" s="335"/>
      <c r="G40" s="335"/>
      <c r="H40" s="335"/>
      <c r="I40" s="67" t="str">
        <f t="shared" si="0"/>
        <v/>
      </c>
      <c r="J40" s="67" t="str">
        <f t="shared" si="1"/>
        <v/>
      </c>
      <c r="K40" s="367" t="b">
        <f t="shared" si="2"/>
        <v>0</v>
      </c>
      <c r="L40" s="241">
        <f t="shared" si="3"/>
        <v>1</v>
      </c>
    </row>
    <row r="41" spans="1:12" x14ac:dyDescent="0.25">
      <c r="A41" s="33" t="s">
        <v>128</v>
      </c>
      <c r="B41" s="39"/>
      <c r="C41" s="39"/>
      <c r="D41" s="38"/>
      <c r="E41" s="33"/>
      <c r="F41" s="335"/>
      <c r="G41" s="335"/>
      <c r="H41" s="335"/>
      <c r="I41" s="67" t="str">
        <f t="shared" si="0"/>
        <v/>
      </c>
      <c r="J41" s="67" t="str">
        <f t="shared" si="1"/>
        <v/>
      </c>
      <c r="K41" s="367" t="b">
        <f t="shared" si="2"/>
        <v>0</v>
      </c>
      <c r="L41" s="241">
        <f t="shared" ref="L41:L72" si="4">LEN(B41)-LEN(SUBSTITUTE(B41,",",""))+1</f>
        <v>1</v>
      </c>
    </row>
    <row r="42" spans="1:12" x14ac:dyDescent="0.25">
      <c r="A42" s="33" t="s">
        <v>129</v>
      </c>
      <c r="B42" s="39"/>
      <c r="C42" s="39"/>
      <c r="D42" s="38"/>
      <c r="E42" s="33"/>
      <c r="F42" s="335"/>
      <c r="G42" s="335"/>
      <c r="H42" s="335"/>
      <c r="I42" s="67" t="str">
        <f t="shared" si="0"/>
        <v/>
      </c>
      <c r="J42" s="67" t="str">
        <f t="shared" si="1"/>
        <v/>
      </c>
      <c r="K42" s="367" t="b">
        <f t="shared" si="2"/>
        <v>0</v>
      </c>
      <c r="L42" s="241">
        <f t="shared" si="4"/>
        <v>1</v>
      </c>
    </row>
    <row r="43" spans="1:12" x14ac:dyDescent="0.25">
      <c r="A43" s="33" t="s">
        <v>130</v>
      </c>
      <c r="B43" s="39"/>
      <c r="C43" s="39"/>
      <c r="D43" s="38"/>
      <c r="E43" s="33"/>
      <c r="F43" s="335"/>
      <c r="G43" s="335"/>
      <c r="H43" s="335"/>
      <c r="I43" s="67" t="str">
        <f t="shared" si="0"/>
        <v/>
      </c>
      <c r="J43" s="67" t="str">
        <f t="shared" si="1"/>
        <v/>
      </c>
      <c r="K43" s="367" t="b">
        <f t="shared" si="2"/>
        <v>0</v>
      </c>
      <c r="L43" s="241">
        <f t="shared" si="4"/>
        <v>1</v>
      </c>
    </row>
    <row r="44" spans="1:12" x14ac:dyDescent="0.25">
      <c r="A44" s="33" t="s">
        <v>131</v>
      </c>
      <c r="B44" s="39"/>
      <c r="C44" s="39"/>
      <c r="D44" s="38"/>
      <c r="E44" s="33"/>
      <c r="F44" s="335"/>
      <c r="G44" s="335"/>
      <c r="H44" s="335"/>
      <c r="I44" s="67" t="str">
        <f t="shared" si="0"/>
        <v/>
      </c>
      <c r="J44" s="67" t="str">
        <f t="shared" si="1"/>
        <v/>
      </c>
      <c r="K44" s="367" t="b">
        <f t="shared" si="2"/>
        <v>0</v>
      </c>
      <c r="L44" s="241">
        <f t="shared" si="4"/>
        <v>1</v>
      </c>
    </row>
    <row r="45" spans="1:12" x14ac:dyDescent="0.25">
      <c r="A45" s="33" t="s">
        <v>133</v>
      </c>
      <c r="B45" s="39"/>
      <c r="C45" s="39"/>
      <c r="D45" s="38"/>
      <c r="E45" s="33"/>
      <c r="F45" s="335"/>
      <c r="G45" s="335"/>
      <c r="H45" s="335"/>
      <c r="I45" s="67" t="str">
        <f t="shared" si="0"/>
        <v/>
      </c>
      <c r="J45" s="67" t="str">
        <f t="shared" si="1"/>
        <v/>
      </c>
      <c r="K45" s="367" t="b">
        <f t="shared" si="2"/>
        <v>0</v>
      </c>
      <c r="L45" s="241">
        <f t="shared" si="4"/>
        <v>1</v>
      </c>
    </row>
    <row r="46" spans="1:12" x14ac:dyDescent="0.25">
      <c r="A46" s="33" t="s">
        <v>141</v>
      </c>
      <c r="B46" s="39"/>
      <c r="C46" s="39"/>
      <c r="D46" s="38"/>
      <c r="E46" s="33"/>
      <c r="F46" s="335"/>
      <c r="G46" s="335"/>
      <c r="H46" s="335"/>
      <c r="I46" s="67" t="str">
        <f t="shared" si="0"/>
        <v/>
      </c>
      <c r="J46" s="67" t="str">
        <f t="shared" si="1"/>
        <v/>
      </c>
      <c r="K46" s="367" t="b">
        <f t="shared" si="2"/>
        <v>0</v>
      </c>
      <c r="L46" s="241">
        <f t="shared" si="4"/>
        <v>1</v>
      </c>
    </row>
    <row r="47" spans="1:12" x14ac:dyDescent="0.25">
      <c r="A47" s="33" t="s">
        <v>142</v>
      </c>
      <c r="B47" s="39"/>
      <c r="C47" s="39"/>
      <c r="D47" s="38"/>
      <c r="E47" s="33"/>
      <c r="F47" s="335"/>
      <c r="G47" s="335"/>
      <c r="H47" s="335"/>
      <c r="I47" s="67" t="str">
        <f t="shared" si="0"/>
        <v/>
      </c>
      <c r="J47" s="67" t="str">
        <f t="shared" si="1"/>
        <v/>
      </c>
      <c r="K47" s="367" t="b">
        <f t="shared" si="2"/>
        <v>0</v>
      </c>
      <c r="L47" s="241">
        <f t="shared" si="4"/>
        <v>1</v>
      </c>
    </row>
    <row r="48" spans="1:12" x14ac:dyDescent="0.25">
      <c r="A48" s="33" t="s">
        <v>143</v>
      </c>
      <c r="B48" s="39"/>
      <c r="C48" s="39"/>
      <c r="D48" s="38"/>
      <c r="E48" s="33"/>
      <c r="F48" s="335"/>
      <c r="G48" s="335"/>
      <c r="H48" s="335"/>
      <c r="I48" s="67" t="str">
        <f t="shared" si="0"/>
        <v/>
      </c>
      <c r="J48" s="67" t="str">
        <f t="shared" si="1"/>
        <v/>
      </c>
      <c r="K48" s="367" t="b">
        <f t="shared" si="2"/>
        <v>0</v>
      </c>
      <c r="L48" s="241">
        <f t="shared" si="4"/>
        <v>1</v>
      </c>
    </row>
    <row r="49" spans="1:12" x14ac:dyDescent="0.25">
      <c r="A49" s="33" t="s">
        <v>144</v>
      </c>
      <c r="B49" s="39"/>
      <c r="C49" s="39"/>
      <c r="D49" s="38"/>
      <c r="E49" s="33"/>
      <c r="F49" s="335"/>
      <c r="G49" s="335"/>
      <c r="H49" s="335"/>
      <c r="I49" s="67" t="str">
        <f t="shared" si="0"/>
        <v/>
      </c>
      <c r="J49" s="67" t="str">
        <f t="shared" si="1"/>
        <v/>
      </c>
      <c r="K49" s="367" t="b">
        <f t="shared" si="2"/>
        <v>0</v>
      </c>
      <c r="L49" s="241">
        <f t="shared" si="4"/>
        <v>1</v>
      </c>
    </row>
    <row r="50" spans="1:12" x14ac:dyDescent="0.25">
      <c r="A50" s="33" t="s">
        <v>145</v>
      </c>
      <c r="B50" s="39"/>
      <c r="C50" s="39"/>
      <c r="D50" s="38"/>
      <c r="E50" s="33"/>
      <c r="F50" s="335"/>
      <c r="G50" s="335"/>
      <c r="H50" s="335"/>
      <c r="I50" s="67" t="str">
        <f t="shared" si="0"/>
        <v/>
      </c>
      <c r="J50" s="67" t="str">
        <f t="shared" si="1"/>
        <v/>
      </c>
      <c r="K50" s="367" t="b">
        <f t="shared" si="2"/>
        <v>0</v>
      </c>
      <c r="L50" s="241">
        <f t="shared" si="4"/>
        <v>1</v>
      </c>
    </row>
    <row r="51" spans="1:12" x14ac:dyDescent="0.25">
      <c r="A51" s="33" t="s">
        <v>146</v>
      </c>
      <c r="B51" s="39"/>
      <c r="C51" s="39"/>
      <c r="D51" s="38"/>
      <c r="E51" s="33"/>
      <c r="F51" s="335"/>
      <c r="G51" s="335"/>
      <c r="H51" s="335"/>
      <c r="I51" s="67" t="str">
        <f t="shared" si="0"/>
        <v/>
      </c>
      <c r="J51" s="67" t="str">
        <f t="shared" si="1"/>
        <v/>
      </c>
      <c r="K51" s="367" t="b">
        <f t="shared" si="2"/>
        <v>0</v>
      </c>
      <c r="L51" s="241">
        <f t="shared" si="4"/>
        <v>1</v>
      </c>
    </row>
    <row r="52" spans="1:12" x14ac:dyDescent="0.25">
      <c r="A52" s="33" t="s">
        <v>147</v>
      </c>
      <c r="B52" s="39"/>
      <c r="C52" s="39"/>
      <c r="D52" s="38"/>
      <c r="E52" s="33"/>
      <c r="F52" s="335"/>
      <c r="G52" s="335"/>
      <c r="H52" s="335"/>
      <c r="I52" s="67" t="str">
        <f t="shared" si="0"/>
        <v/>
      </c>
      <c r="J52" s="67" t="str">
        <f t="shared" si="1"/>
        <v/>
      </c>
      <c r="K52" s="367" t="b">
        <f t="shared" si="2"/>
        <v>0</v>
      </c>
      <c r="L52" s="241">
        <f t="shared" si="4"/>
        <v>1</v>
      </c>
    </row>
    <row r="53" spans="1:12" x14ac:dyDescent="0.25">
      <c r="A53" s="33" t="s">
        <v>148</v>
      </c>
      <c r="B53" s="39"/>
      <c r="C53" s="39"/>
      <c r="D53" s="38"/>
      <c r="E53" s="33"/>
      <c r="F53" s="335"/>
      <c r="G53" s="335"/>
      <c r="H53" s="335"/>
      <c r="I53" s="67" t="str">
        <f t="shared" si="0"/>
        <v/>
      </c>
      <c r="J53" s="67" t="str">
        <f t="shared" si="1"/>
        <v/>
      </c>
      <c r="K53" s="367" t="b">
        <f t="shared" si="2"/>
        <v>0</v>
      </c>
      <c r="L53" s="241">
        <f t="shared" si="4"/>
        <v>1</v>
      </c>
    </row>
    <row r="54" spans="1:12" x14ac:dyDescent="0.25">
      <c r="A54" s="33" t="s">
        <v>149</v>
      </c>
      <c r="B54" s="39"/>
      <c r="C54" s="39"/>
      <c r="D54" s="38"/>
      <c r="E54" s="33"/>
      <c r="F54" s="335"/>
      <c r="G54" s="335"/>
      <c r="H54" s="335"/>
      <c r="I54" s="67" t="str">
        <f t="shared" si="0"/>
        <v/>
      </c>
      <c r="J54" s="67" t="str">
        <f t="shared" si="1"/>
        <v/>
      </c>
      <c r="K54" s="367" t="b">
        <f t="shared" si="2"/>
        <v>0</v>
      </c>
      <c r="L54" s="241">
        <f t="shared" si="4"/>
        <v>1</v>
      </c>
    </row>
    <row r="55" spans="1:12" x14ac:dyDescent="0.25">
      <c r="A55" s="33" t="s">
        <v>150</v>
      </c>
      <c r="B55" s="39"/>
      <c r="C55" s="39"/>
      <c r="D55" s="38"/>
      <c r="E55" s="33"/>
      <c r="F55" s="335"/>
      <c r="G55" s="335"/>
      <c r="H55" s="335"/>
      <c r="I55" s="67" t="str">
        <f t="shared" si="0"/>
        <v/>
      </c>
      <c r="J55" s="67" t="str">
        <f t="shared" si="1"/>
        <v/>
      </c>
      <c r="K55" s="367" t="b">
        <f t="shared" si="2"/>
        <v>0</v>
      </c>
      <c r="L55" s="241">
        <f t="shared" si="4"/>
        <v>1</v>
      </c>
    </row>
    <row r="56" spans="1:12" x14ac:dyDescent="0.25">
      <c r="A56" s="33" t="s">
        <v>151</v>
      </c>
      <c r="B56" s="39"/>
      <c r="C56" s="39"/>
      <c r="D56" s="38"/>
      <c r="E56" s="33"/>
      <c r="F56" s="335"/>
      <c r="G56" s="335"/>
      <c r="H56" s="335"/>
      <c r="I56" s="67" t="str">
        <f t="shared" si="0"/>
        <v/>
      </c>
      <c r="J56" s="67" t="str">
        <f t="shared" si="1"/>
        <v/>
      </c>
      <c r="K56" s="367" t="b">
        <f t="shared" si="2"/>
        <v>0</v>
      </c>
      <c r="L56" s="241">
        <f t="shared" si="4"/>
        <v>1</v>
      </c>
    </row>
    <row r="57" spans="1:12" x14ac:dyDescent="0.25">
      <c r="A57" s="33" t="s">
        <v>152</v>
      </c>
      <c r="B57" s="39"/>
      <c r="C57" s="39"/>
      <c r="D57" s="38"/>
      <c r="E57" s="33"/>
      <c r="F57" s="335"/>
      <c r="G57" s="335"/>
      <c r="H57" s="335"/>
      <c r="I57" s="67" t="str">
        <f t="shared" si="0"/>
        <v/>
      </c>
      <c r="J57" s="67" t="str">
        <f t="shared" si="1"/>
        <v/>
      </c>
      <c r="K57" s="367" t="b">
        <f t="shared" si="2"/>
        <v>0</v>
      </c>
      <c r="L57" s="241">
        <f t="shared" si="4"/>
        <v>1</v>
      </c>
    </row>
    <row r="58" spans="1:12" x14ac:dyDescent="0.25">
      <c r="A58" s="33" t="s">
        <v>153</v>
      </c>
      <c r="B58" s="39"/>
      <c r="C58" s="39"/>
      <c r="D58" s="38"/>
      <c r="E58" s="33"/>
      <c r="F58" s="335"/>
      <c r="G58" s="335"/>
      <c r="H58" s="335"/>
      <c r="I58" s="67" t="str">
        <f t="shared" si="0"/>
        <v/>
      </c>
      <c r="J58" s="67" t="str">
        <f t="shared" si="1"/>
        <v/>
      </c>
      <c r="K58" s="367" t="b">
        <f t="shared" si="2"/>
        <v>0</v>
      </c>
      <c r="L58" s="241">
        <f t="shared" si="4"/>
        <v>1</v>
      </c>
    </row>
    <row r="59" spans="1:12" x14ac:dyDescent="0.25">
      <c r="A59" s="33" t="s">
        <v>154</v>
      </c>
      <c r="B59" s="39"/>
      <c r="C59" s="39"/>
      <c r="D59" s="38"/>
      <c r="E59" s="33"/>
      <c r="F59" s="335"/>
      <c r="G59" s="335"/>
      <c r="H59" s="335"/>
      <c r="I59" s="67" t="str">
        <f t="shared" si="0"/>
        <v/>
      </c>
      <c r="J59" s="67" t="str">
        <f t="shared" si="1"/>
        <v/>
      </c>
      <c r="K59" s="367" t="b">
        <f t="shared" si="2"/>
        <v>0</v>
      </c>
      <c r="L59" s="241">
        <f t="shared" si="4"/>
        <v>1</v>
      </c>
    </row>
    <row r="60" spans="1:12" x14ac:dyDescent="0.25">
      <c r="A60" s="33" t="s">
        <v>155</v>
      </c>
      <c r="B60" s="39"/>
      <c r="C60" s="39"/>
      <c r="D60" s="38"/>
      <c r="E60" s="33"/>
      <c r="F60" s="335"/>
      <c r="G60" s="335"/>
      <c r="H60" s="335"/>
      <c r="I60" s="67" t="str">
        <f t="shared" si="0"/>
        <v/>
      </c>
      <c r="J60" s="67" t="str">
        <f t="shared" si="1"/>
        <v/>
      </c>
      <c r="K60" s="367" t="b">
        <f t="shared" si="2"/>
        <v>0</v>
      </c>
      <c r="L60" s="241">
        <f t="shared" si="4"/>
        <v>1</v>
      </c>
    </row>
    <row r="61" spans="1:12" x14ac:dyDescent="0.25">
      <c r="A61" s="33" t="s">
        <v>156</v>
      </c>
      <c r="B61" s="39"/>
      <c r="C61" s="39"/>
      <c r="D61" s="38"/>
      <c r="E61" s="33"/>
      <c r="F61" s="335"/>
      <c r="G61" s="335"/>
      <c r="H61" s="335"/>
      <c r="I61" s="67" t="str">
        <f t="shared" si="0"/>
        <v/>
      </c>
      <c r="J61" s="67" t="str">
        <f t="shared" si="1"/>
        <v/>
      </c>
      <c r="K61" s="367" t="b">
        <f t="shared" si="2"/>
        <v>0</v>
      </c>
      <c r="L61" s="241">
        <f t="shared" si="4"/>
        <v>1</v>
      </c>
    </row>
    <row r="62" spans="1:12" x14ac:dyDescent="0.25">
      <c r="A62" s="33" t="s">
        <v>157</v>
      </c>
      <c r="B62" s="39"/>
      <c r="C62" s="39"/>
      <c r="D62" s="38"/>
      <c r="E62" s="33"/>
      <c r="F62" s="335"/>
      <c r="G62" s="335"/>
      <c r="H62" s="335"/>
      <c r="I62" s="67" t="str">
        <f t="shared" si="0"/>
        <v/>
      </c>
      <c r="J62" s="67" t="str">
        <f t="shared" si="1"/>
        <v/>
      </c>
      <c r="K62" s="367" t="b">
        <f t="shared" si="2"/>
        <v>0</v>
      </c>
      <c r="L62" s="241">
        <f t="shared" si="4"/>
        <v>1</v>
      </c>
    </row>
    <row r="63" spans="1:12" x14ac:dyDescent="0.25">
      <c r="A63" s="33" t="s">
        <v>158</v>
      </c>
      <c r="B63" s="39"/>
      <c r="C63" s="39"/>
      <c r="D63" s="38"/>
      <c r="E63" s="33"/>
      <c r="F63" s="335"/>
      <c r="G63" s="335"/>
      <c r="H63" s="335"/>
      <c r="I63" s="67" t="str">
        <f t="shared" si="0"/>
        <v/>
      </c>
      <c r="J63" s="67" t="str">
        <f t="shared" si="1"/>
        <v/>
      </c>
      <c r="K63" s="367" t="b">
        <f t="shared" si="2"/>
        <v>0</v>
      </c>
      <c r="L63" s="241">
        <f t="shared" si="4"/>
        <v>1</v>
      </c>
    </row>
    <row r="64" spans="1:12" x14ac:dyDescent="0.25">
      <c r="A64" s="33" t="s">
        <v>159</v>
      </c>
      <c r="B64" s="39"/>
      <c r="C64" s="39"/>
      <c r="D64" s="38"/>
      <c r="E64" s="33"/>
      <c r="F64" s="335"/>
      <c r="G64" s="335"/>
      <c r="H64" s="335"/>
      <c r="I64" s="67" t="str">
        <f t="shared" si="0"/>
        <v/>
      </c>
      <c r="J64" s="67" t="str">
        <f t="shared" si="1"/>
        <v/>
      </c>
      <c r="K64" s="367" t="b">
        <f t="shared" si="2"/>
        <v>0</v>
      </c>
      <c r="L64" s="241">
        <f t="shared" si="4"/>
        <v>1</v>
      </c>
    </row>
    <row r="65" spans="1:12" x14ac:dyDescent="0.25">
      <c r="A65" s="33" t="s">
        <v>160</v>
      </c>
      <c r="B65" s="39"/>
      <c r="C65" s="39"/>
      <c r="D65" s="38"/>
      <c r="E65" s="33"/>
      <c r="F65" s="335"/>
      <c r="G65" s="335"/>
      <c r="H65" s="335"/>
      <c r="I65" s="67" t="str">
        <f t="shared" si="0"/>
        <v/>
      </c>
      <c r="J65" s="67" t="str">
        <f t="shared" si="1"/>
        <v/>
      </c>
      <c r="K65" s="367" t="b">
        <f t="shared" si="2"/>
        <v>0</v>
      </c>
      <c r="L65" s="241">
        <f t="shared" si="4"/>
        <v>1</v>
      </c>
    </row>
    <row r="66" spans="1:12" x14ac:dyDescent="0.25">
      <c r="A66" s="33" t="s">
        <v>161</v>
      </c>
      <c r="B66" s="39"/>
      <c r="C66" s="39"/>
      <c r="D66" s="38"/>
      <c r="E66" s="33"/>
      <c r="F66" s="335"/>
      <c r="G66" s="335"/>
      <c r="H66" s="335"/>
      <c r="I66" s="67" t="str">
        <f t="shared" si="0"/>
        <v/>
      </c>
      <c r="J66" s="67" t="str">
        <f t="shared" si="1"/>
        <v/>
      </c>
      <c r="K66" s="367" t="b">
        <f t="shared" si="2"/>
        <v>0</v>
      </c>
      <c r="L66" s="241">
        <f t="shared" si="4"/>
        <v>1</v>
      </c>
    </row>
    <row r="67" spans="1:12" x14ac:dyDescent="0.25">
      <c r="A67" s="33" t="s">
        <v>162</v>
      </c>
      <c r="B67" s="39"/>
      <c r="C67" s="39"/>
      <c r="D67" s="38"/>
      <c r="E67" s="33"/>
      <c r="F67" s="335"/>
      <c r="G67" s="335"/>
      <c r="H67" s="335"/>
      <c r="I67" s="67" t="str">
        <f t="shared" si="0"/>
        <v/>
      </c>
      <c r="J67" s="67" t="str">
        <f t="shared" si="1"/>
        <v/>
      </c>
      <c r="K67" s="367" t="b">
        <f t="shared" si="2"/>
        <v>0</v>
      </c>
      <c r="L67" s="241">
        <f t="shared" si="4"/>
        <v>1</v>
      </c>
    </row>
    <row r="68" spans="1:12" x14ac:dyDescent="0.25">
      <c r="A68" s="33" t="s">
        <v>163</v>
      </c>
      <c r="B68" s="39"/>
      <c r="C68" s="39"/>
      <c r="D68" s="38"/>
      <c r="E68" s="33"/>
      <c r="F68" s="335"/>
      <c r="G68" s="335"/>
      <c r="H68" s="335"/>
      <c r="I68" s="67" t="str">
        <f t="shared" si="0"/>
        <v/>
      </c>
      <c r="J68" s="67" t="str">
        <f t="shared" si="1"/>
        <v/>
      </c>
      <c r="K68" s="367" t="b">
        <f t="shared" si="2"/>
        <v>0</v>
      </c>
      <c r="L68" s="241">
        <f t="shared" si="4"/>
        <v>1</v>
      </c>
    </row>
    <row r="69" spans="1:12" x14ac:dyDescent="0.25">
      <c r="A69" s="33" t="s">
        <v>164</v>
      </c>
      <c r="B69" s="39"/>
      <c r="C69" s="39"/>
      <c r="D69" s="38"/>
      <c r="E69" s="33"/>
      <c r="F69" s="335"/>
      <c r="G69" s="335"/>
      <c r="H69" s="335"/>
      <c r="I69" s="67" t="str">
        <f t="shared" si="0"/>
        <v/>
      </c>
      <c r="J69" s="67" t="str">
        <f t="shared" si="1"/>
        <v/>
      </c>
      <c r="K69" s="367" t="b">
        <f t="shared" si="2"/>
        <v>0</v>
      </c>
      <c r="L69" s="241">
        <f t="shared" si="4"/>
        <v>1</v>
      </c>
    </row>
    <row r="70" spans="1:12" x14ac:dyDescent="0.25">
      <c r="A70" s="33" t="s">
        <v>165</v>
      </c>
      <c r="B70" s="39"/>
      <c r="C70" s="39"/>
      <c r="D70" s="38"/>
      <c r="E70" s="33"/>
      <c r="F70" s="335"/>
      <c r="G70" s="335"/>
      <c r="H70" s="335"/>
      <c r="I70" s="67" t="str">
        <f t="shared" si="0"/>
        <v/>
      </c>
      <c r="J70" s="67" t="str">
        <f t="shared" si="1"/>
        <v/>
      </c>
      <c r="K70" s="367" t="b">
        <f t="shared" si="2"/>
        <v>0</v>
      </c>
      <c r="L70" s="241">
        <f t="shared" si="4"/>
        <v>1</v>
      </c>
    </row>
    <row r="71" spans="1:12" x14ac:dyDescent="0.25">
      <c r="A71" s="33" t="s">
        <v>166</v>
      </c>
      <c r="B71" s="39"/>
      <c r="C71" s="39"/>
      <c r="D71" s="38"/>
      <c r="E71" s="33"/>
      <c r="F71" s="335"/>
      <c r="G71" s="335"/>
      <c r="H71" s="335"/>
      <c r="I71" s="67" t="str">
        <f t="shared" si="0"/>
        <v/>
      </c>
      <c r="J71" s="67" t="str">
        <f t="shared" si="1"/>
        <v/>
      </c>
      <c r="K71" s="367" t="b">
        <f t="shared" si="2"/>
        <v>0</v>
      </c>
      <c r="L71" s="241">
        <f t="shared" si="4"/>
        <v>1</v>
      </c>
    </row>
    <row r="72" spans="1:12" x14ac:dyDescent="0.25">
      <c r="A72" s="33" t="s">
        <v>167</v>
      </c>
      <c r="B72" s="39"/>
      <c r="C72" s="39"/>
      <c r="D72" s="38"/>
      <c r="E72" s="33"/>
      <c r="F72" s="335"/>
      <c r="G72" s="335"/>
      <c r="H72" s="335"/>
      <c r="I72" s="67" t="str">
        <f t="shared" si="0"/>
        <v/>
      </c>
      <c r="J72" s="67" t="str">
        <f t="shared" si="1"/>
        <v/>
      </c>
      <c r="K72" s="367" t="b">
        <f t="shared" si="2"/>
        <v>0</v>
      </c>
      <c r="L72" s="241">
        <f t="shared" si="4"/>
        <v>1</v>
      </c>
    </row>
    <row r="73" spans="1:12" x14ac:dyDescent="0.25">
      <c r="A73" s="33" t="s">
        <v>168</v>
      </c>
      <c r="B73" s="39"/>
      <c r="C73" s="39"/>
      <c r="D73" s="38"/>
      <c r="E73" s="33"/>
      <c r="F73" s="335"/>
      <c r="G73" s="335"/>
      <c r="H73" s="335"/>
      <c r="I73" s="67" t="str">
        <f t="shared" ref="I73:I136" si="5">IF(OR($B73="",$C73="",$D73="",$D73&lt;an_initial,$D73&gt;an_final,$K73=FALSE),"",
(30*(E73="PAT/PUG municipii mari")+20*(E73="PUG localități mici")+15*(E73="PUZ")+10*(E73="Studii de fundamentare"))/
((F73="X")*1 + (G73="X")*2 + (H73="X")*L73)
)</f>
        <v/>
      </c>
      <c r="J73" s="67" t="str">
        <f t="shared" ref="J73:J136" si="6">IF(OR($B73="",$C73="",$D73="",$D73&gt;an_final,$K73=FALSE),"",
(30*(E73="PAT/PUG municipii mari")+20*(E73="PUG localități mici")+15*(E73="PUZ")+10*(E73="Studii de fundamentare"))/
((F73="X")*1 + (G73="X")*2 + (H73="X")*L73)
)</f>
        <v/>
      </c>
      <c r="K73" s="367" t="b">
        <f t="shared" ref="K73:K136" si="7">IF(nume_candidat="",FALSE,ISNUMBER(SEARCH(nume_candidat,$B73)))</f>
        <v>0</v>
      </c>
      <c r="L73" s="241">
        <f t="shared" ref="L73:L104" si="8">LEN(B73)-LEN(SUBSTITUTE(B73,",",""))+1</f>
        <v>1</v>
      </c>
    </row>
    <row r="74" spans="1:12" x14ac:dyDescent="0.25">
      <c r="A74" s="33" t="s">
        <v>169</v>
      </c>
      <c r="B74" s="39"/>
      <c r="C74" s="39"/>
      <c r="D74" s="38"/>
      <c r="E74" s="33"/>
      <c r="F74" s="335"/>
      <c r="G74" s="335"/>
      <c r="H74" s="335"/>
      <c r="I74" s="67" t="str">
        <f t="shared" si="5"/>
        <v/>
      </c>
      <c r="J74" s="67" t="str">
        <f t="shared" si="6"/>
        <v/>
      </c>
      <c r="K74" s="367" t="b">
        <f t="shared" si="7"/>
        <v>0</v>
      </c>
      <c r="L74" s="241">
        <f t="shared" si="8"/>
        <v>1</v>
      </c>
    </row>
    <row r="75" spans="1:12" x14ac:dyDescent="0.25">
      <c r="A75" s="33" t="s">
        <v>170</v>
      </c>
      <c r="B75" s="39"/>
      <c r="C75" s="39"/>
      <c r="D75" s="38"/>
      <c r="E75" s="33"/>
      <c r="F75" s="335"/>
      <c r="G75" s="335"/>
      <c r="H75" s="335"/>
      <c r="I75" s="67" t="str">
        <f t="shared" si="5"/>
        <v/>
      </c>
      <c r="J75" s="67" t="str">
        <f t="shared" si="6"/>
        <v/>
      </c>
      <c r="K75" s="367" t="b">
        <f t="shared" si="7"/>
        <v>0</v>
      </c>
      <c r="L75" s="241">
        <f t="shared" si="8"/>
        <v>1</v>
      </c>
    </row>
    <row r="76" spans="1:12" x14ac:dyDescent="0.25">
      <c r="A76" s="33" t="s">
        <v>171</v>
      </c>
      <c r="B76" s="39"/>
      <c r="C76" s="39"/>
      <c r="D76" s="38"/>
      <c r="E76" s="33"/>
      <c r="F76" s="335"/>
      <c r="G76" s="335"/>
      <c r="H76" s="335"/>
      <c r="I76" s="67" t="str">
        <f t="shared" si="5"/>
        <v/>
      </c>
      <c r="J76" s="67" t="str">
        <f t="shared" si="6"/>
        <v/>
      </c>
      <c r="K76" s="367" t="b">
        <f t="shared" si="7"/>
        <v>0</v>
      </c>
      <c r="L76" s="241">
        <f t="shared" si="8"/>
        <v>1</v>
      </c>
    </row>
    <row r="77" spans="1:12" x14ac:dyDescent="0.25">
      <c r="A77" s="33" t="s">
        <v>172</v>
      </c>
      <c r="B77" s="39"/>
      <c r="C77" s="39"/>
      <c r="D77" s="38"/>
      <c r="E77" s="33"/>
      <c r="F77" s="335"/>
      <c r="G77" s="335"/>
      <c r="H77" s="335"/>
      <c r="I77" s="67" t="str">
        <f t="shared" si="5"/>
        <v/>
      </c>
      <c r="J77" s="67" t="str">
        <f t="shared" si="6"/>
        <v/>
      </c>
      <c r="K77" s="367" t="b">
        <f t="shared" si="7"/>
        <v>0</v>
      </c>
      <c r="L77" s="241">
        <f t="shared" si="8"/>
        <v>1</v>
      </c>
    </row>
    <row r="78" spans="1:12" x14ac:dyDescent="0.25">
      <c r="A78" s="33" t="s">
        <v>173</v>
      </c>
      <c r="B78" s="39"/>
      <c r="C78" s="39"/>
      <c r="D78" s="38"/>
      <c r="E78" s="33"/>
      <c r="F78" s="335"/>
      <c r="G78" s="335"/>
      <c r="H78" s="335"/>
      <c r="I78" s="67" t="str">
        <f t="shared" si="5"/>
        <v/>
      </c>
      <c r="J78" s="67" t="str">
        <f t="shared" si="6"/>
        <v/>
      </c>
      <c r="K78" s="367" t="b">
        <f t="shared" si="7"/>
        <v>0</v>
      </c>
      <c r="L78" s="241">
        <f t="shared" si="8"/>
        <v>1</v>
      </c>
    </row>
    <row r="79" spans="1:12" x14ac:dyDescent="0.25">
      <c r="A79" s="33" t="s">
        <v>174</v>
      </c>
      <c r="B79" s="39"/>
      <c r="C79" s="39"/>
      <c r="D79" s="38"/>
      <c r="E79" s="33"/>
      <c r="F79" s="335"/>
      <c r="G79" s="335"/>
      <c r="H79" s="335"/>
      <c r="I79" s="67" t="str">
        <f t="shared" si="5"/>
        <v/>
      </c>
      <c r="J79" s="67" t="str">
        <f t="shared" si="6"/>
        <v/>
      </c>
      <c r="K79" s="367" t="b">
        <f t="shared" si="7"/>
        <v>0</v>
      </c>
      <c r="L79" s="241">
        <f t="shared" si="8"/>
        <v>1</v>
      </c>
    </row>
    <row r="80" spans="1:12" x14ac:dyDescent="0.25">
      <c r="A80" s="33" t="s">
        <v>175</v>
      </c>
      <c r="B80" s="39"/>
      <c r="C80" s="39"/>
      <c r="D80" s="38"/>
      <c r="E80" s="33"/>
      <c r="F80" s="335"/>
      <c r="G80" s="335"/>
      <c r="H80" s="335"/>
      <c r="I80" s="67" t="str">
        <f t="shared" si="5"/>
        <v/>
      </c>
      <c r="J80" s="67" t="str">
        <f t="shared" si="6"/>
        <v/>
      </c>
      <c r="K80" s="367" t="b">
        <f t="shared" si="7"/>
        <v>0</v>
      </c>
      <c r="L80" s="241">
        <f t="shared" si="8"/>
        <v>1</v>
      </c>
    </row>
    <row r="81" spans="1:12" x14ac:dyDescent="0.25">
      <c r="A81" s="33" t="s">
        <v>176</v>
      </c>
      <c r="B81" s="39"/>
      <c r="C81" s="39"/>
      <c r="D81" s="38"/>
      <c r="E81" s="33"/>
      <c r="F81" s="335"/>
      <c r="G81" s="335"/>
      <c r="H81" s="335"/>
      <c r="I81" s="67" t="str">
        <f t="shared" si="5"/>
        <v/>
      </c>
      <c r="J81" s="67" t="str">
        <f t="shared" si="6"/>
        <v/>
      </c>
      <c r="K81" s="367" t="b">
        <f t="shared" si="7"/>
        <v>0</v>
      </c>
      <c r="L81" s="241">
        <f t="shared" si="8"/>
        <v>1</v>
      </c>
    </row>
    <row r="82" spans="1:12" x14ac:dyDescent="0.25">
      <c r="A82" s="33" t="s">
        <v>177</v>
      </c>
      <c r="B82" s="39"/>
      <c r="C82" s="39"/>
      <c r="D82" s="38"/>
      <c r="E82" s="33"/>
      <c r="F82" s="335"/>
      <c r="G82" s="335"/>
      <c r="H82" s="335"/>
      <c r="I82" s="67" t="str">
        <f t="shared" si="5"/>
        <v/>
      </c>
      <c r="J82" s="67" t="str">
        <f t="shared" si="6"/>
        <v/>
      </c>
      <c r="K82" s="367" t="b">
        <f t="shared" si="7"/>
        <v>0</v>
      </c>
      <c r="L82" s="241">
        <f t="shared" si="8"/>
        <v>1</v>
      </c>
    </row>
    <row r="83" spans="1:12" x14ac:dyDescent="0.25">
      <c r="A83" s="33" t="s">
        <v>178</v>
      </c>
      <c r="B83" s="39"/>
      <c r="C83" s="39"/>
      <c r="D83" s="38"/>
      <c r="E83" s="33"/>
      <c r="F83" s="335"/>
      <c r="G83" s="335"/>
      <c r="H83" s="335"/>
      <c r="I83" s="67" t="str">
        <f t="shared" si="5"/>
        <v/>
      </c>
      <c r="J83" s="67" t="str">
        <f t="shared" si="6"/>
        <v/>
      </c>
      <c r="K83" s="367" t="b">
        <f t="shared" si="7"/>
        <v>0</v>
      </c>
      <c r="L83" s="241">
        <f t="shared" si="8"/>
        <v>1</v>
      </c>
    </row>
    <row r="84" spans="1:12" x14ac:dyDescent="0.25">
      <c r="A84" s="33" t="s">
        <v>179</v>
      </c>
      <c r="B84" s="39"/>
      <c r="C84" s="39"/>
      <c r="D84" s="38"/>
      <c r="E84" s="33"/>
      <c r="F84" s="335"/>
      <c r="G84" s="335"/>
      <c r="H84" s="335"/>
      <c r="I84" s="67" t="str">
        <f t="shared" si="5"/>
        <v/>
      </c>
      <c r="J84" s="67" t="str">
        <f t="shared" si="6"/>
        <v/>
      </c>
      <c r="K84" s="367" t="b">
        <f t="shared" si="7"/>
        <v>0</v>
      </c>
      <c r="L84" s="241">
        <f t="shared" si="8"/>
        <v>1</v>
      </c>
    </row>
    <row r="85" spans="1:12" x14ac:dyDescent="0.25">
      <c r="A85" s="33" t="s">
        <v>180</v>
      </c>
      <c r="B85" s="39"/>
      <c r="C85" s="39"/>
      <c r="D85" s="38"/>
      <c r="E85" s="33"/>
      <c r="F85" s="335"/>
      <c r="G85" s="335"/>
      <c r="H85" s="335"/>
      <c r="I85" s="67" t="str">
        <f t="shared" si="5"/>
        <v/>
      </c>
      <c r="J85" s="67" t="str">
        <f t="shared" si="6"/>
        <v/>
      </c>
      <c r="K85" s="367" t="b">
        <f t="shared" si="7"/>
        <v>0</v>
      </c>
      <c r="L85" s="241">
        <f t="shared" si="8"/>
        <v>1</v>
      </c>
    </row>
    <row r="86" spans="1:12" x14ac:dyDescent="0.25">
      <c r="A86" s="33" t="s">
        <v>181</v>
      </c>
      <c r="B86" s="39"/>
      <c r="C86" s="39"/>
      <c r="D86" s="38"/>
      <c r="E86" s="33"/>
      <c r="F86" s="335"/>
      <c r="G86" s="335"/>
      <c r="H86" s="335"/>
      <c r="I86" s="67" t="str">
        <f t="shared" si="5"/>
        <v/>
      </c>
      <c r="J86" s="67" t="str">
        <f t="shared" si="6"/>
        <v/>
      </c>
      <c r="K86" s="367" t="b">
        <f t="shared" si="7"/>
        <v>0</v>
      </c>
      <c r="L86" s="241">
        <f t="shared" si="8"/>
        <v>1</v>
      </c>
    </row>
    <row r="87" spans="1:12" x14ac:dyDescent="0.25">
      <c r="A87" s="33" t="s">
        <v>182</v>
      </c>
      <c r="B87" s="39"/>
      <c r="C87" s="39"/>
      <c r="D87" s="38"/>
      <c r="E87" s="33"/>
      <c r="F87" s="335"/>
      <c r="G87" s="335"/>
      <c r="H87" s="335"/>
      <c r="I87" s="67" t="str">
        <f t="shared" si="5"/>
        <v/>
      </c>
      <c r="J87" s="67" t="str">
        <f t="shared" si="6"/>
        <v/>
      </c>
      <c r="K87" s="367" t="b">
        <f t="shared" si="7"/>
        <v>0</v>
      </c>
      <c r="L87" s="241">
        <f t="shared" si="8"/>
        <v>1</v>
      </c>
    </row>
    <row r="88" spans="1:12" x14ac:dyDescent="0.25">
      <c r="A88" s="33" t="s">
        <v>183</v>
      </c>
      <c r="B88" s="39"/>
      <c r="C88" s="39"/>
      <c r="D88" s="38"/>
      <c r="E88" s="33"/>
      <c r="F88" s="335"/>
      <c r="G88" s="335"/>
      <c r="H88" s="335"/>
      <c r="I88" s="67" t="str">
        <f t="shared" si="5"/>
        <v/>
      </c>
      <c r="J88" s="67" t="str">
        <f t="shared" si="6"/>
        <v/>
      </c>
      <c r="K88" s="367" t="b">
        <f t="shared" si="7"/>
        <v>0</v>
      </c>
      <c r="L88" s="241">
        <f t="shared" si="8"/>
        <v>1</v>
      </c>
    </row>
    <row r="89" spans="1:12" x14ac:dyDescent="0.25">
      <c r="A89" s="33" t="s">
        <v>184</v>
      </c>
      <c r="B89" s="39"/>
      <c r="C89" s="39"/>
      <c r="D89" s="38"/>
      <c r="E89" s="33"/>
      <c r="F89" s="335"/>
      <c r="G89" s="335"/>
      <c r="H89" s="335"/>
      <c r="I89" s="67" t="str">
        <f t="shared" si="5"/>
        <v/>
      </c>
      <c r="J89" s="67" t="str">
        <f t="shared" si="6"/>
        <v/>
      </c>
      <c r="K89" s="367" t="b">
        <f t="shared" si="7"/>
        <v>0</v>
      </c>
      <c r="L89" s="241">
        <f t="shared" si="8"/>
        <v>1</v>
      </c>
    </row>
    <row r="90" spans="1:12" x14ac:dyDescent="0.25">
      <c r="A90" s="33" t="s">
        <v>185</v>
      </c>
      <c r="B90" s="39"/>
      <c r="C90" s="39"/>
      <c r="D90" s="38"/>
      <c r="E90" s="33"/>
      <c r="F90" s="335"/>
      <c r="G90" s="335"/>
      <c r="H90" s="335"/>
      <c r="I90" s="67" t="str">
        <f t="shared" si="5"/>
        <v/>
      </c>
      <c r="J90" s="67" t="str">
        <f t="shared" si="6"/>
        <v/>
      </c>
      <c r="K90" s="367" t="b">
        <f t="shared" si="7"/>
        <v>0</v>
      </c>
      <c r="L90" s="241">
        <f t="shared" si="8"/>
        <v>1</v>
      </c>
    </row>
    <row r="91" spans="1:12" x14ac:dyDescent="0.25">
      <c r="A91" s="33" t="s">
        <v>186</v>
      </c>
      <c r="B91" s="39"/>
      <c r="C91" s="39"/>
      <c r="D91" s="38"/>
      <c r="E91" s="33"/>
      <c r="F91" s="335"/>
      <c r="G91" s="335"/>
      <c r="H91" s="335"/>
      <c r="I91" s="67" t="str">
        <f t="shared" si="5"/>
        <v/>
      </c>
      <c r="J91" s="67" t="str">
        <f t="shared" si="6"/>
        <v/>
      </c>
      <c r="K91" s="367" t="b">
        <f t="shared" si="7"/>
        <v>0</v>
      </c>
      <c r="L91" s="241">
        <f t="shared" si="8"/>
        <v>1</v>
      </c>
    </row>
    <row r="92" spans="1:12" x14ac:dyDescent="0.25">
      <c r="A92" s="33" t="s">
        <v>187</v>
      </c>
      <c r="B92" s="39"/>
      <c r="C92" s="39"/>
      <c r="D92" s="38"/>
      <c r="E92" s="33"/>
      <c r="F92" s="335"/>
      <c r="G92" s="335"/>
      <c r="H92" s="335"/>
      <c r="I92" s="67" t="str">
        <f t="shared" si="5"/>
        <v/>
      </c>
      <c r="J92" s="67" t="str">
        <f t="shared" si="6"/>
        <v/>
      </c>
      <c r="K92" s="367" t="b">
        <f t="shared" si="7"/>
        <v>0</v>
      </c>
      <c r="L92" s="241">
        <f t="shared" si="8"/>
        <v>1</v>
      </c>
    </row>
    <row r="93" spans="1:12" x14ac:dyDescent="0.25">
      <c r="A93" s="33" t="s">
        <v>188</v>
      </c>
      <c r="B93" s="39"/>
      <c r="C93" s="39"/>
      <c r="D93" s="38"/>
      <c r="E93" s="33"/>
      <c r="F93" s="335"/>
      <c r="G93" s="335"/>
      <c r="H93" s="335"/>
      <c r="I93" s="67" t="str">
        <f t="shared" si="5"/>
        <v/>
      </c>
      <c r="J93" s="67" t="str">
        <f t="shared" si="6"/>
        <v/>
      </c>
      <c r="K93" s="367" t="b">
        <f t="shared" si="7"/>
        <v>0</v>
      </c>
      <c r="L93" s="241">
        <f t="shared" si="8"/>
        <v>1</v>
      </c>
    </row>
    <row r="94" spans="1:12" x14ac:dyDescent="0.25">
      <c r="A94" s="33" t="s">
        <v>189</v>
      </c>
      <c r="B94" s="39"/>
      <c r="C94" s="39"/>
      <c r="D94" s="38"/>
      <c r="E94" s="33"/>
      <c r="F94" s="335"/>
      <c r="G94" s="335"/>
      <c r="H94" s="335"/>
      <c r="I94" s="67" t="str">
        <f t="shared" si="5"/>
        <v/>
      </c>
      <c r="J94" s="67" t="str">
        <f t="shared" si="6"/>
        <v/>
      </c>
      <c r="K94" s="367" t="b">
        <f t="shared" si="7"/>
        <v>0</v>
      </c>
      <c r="L94" s="241">
        <f t="shared" si="8"/>
        <v>1</v>
      </c>
    </row>
    <row r="95" spans="1:12" x14ac:dyDescent="0.25">
      <c r="A95" s="33" t="s">
        <v>190</v>
      </c>
      <c r="B95" s="39"/>
      <c r="C95" s="39"/>
      <c r="D95" s="38"/>
      <c r="E95" s="33"/>
      <c r="F95" s="335"/>
      <c r="G95" s="335"/>
      <c r="H95" s="335"/>
      <c r="I95" s="67" t="str">
        <f t="shared" si="5"/>
        <v/>
      </c>
      <c r="J95" s="67" t="str">
        <f t="shared" si="6"/>
        <v/>
      </c>
      <c r="K95" s="367" t="b">
        <f t="shared" si="7"/>
        <v>0</v>
      </c>
      <c r="L95" s="241">
        <f t="shared" si="8"/>
        <v>1</v>
      </c>
    </row>
    <row r="96" spans="1:12" x14ac:dyDescent="0.25">
      <c r="A96" s="33" t="s">
        <v>191</v>
      </c>
      <c r="B96" s="39"/>
      <c r="C96" s="39"/>
      <c r="D96" s="38"/>
      <c r="E96" s="33"/>
      <c r="F96" s="335"/>
      <c r="G96" s="335"/>
      <c r="H96" s="335"/>
      <c r="I96" s="67" t="str">
        <f t="shared" si="5"/>
        <v/>
      </c>
      <c r="J96" s="67" t="str">
        <f t="shared" si="6"/>
        <v/>
      </c>
      <c r="K96" s="367" t="b">
        <f t="shared" si="7"/>
        <v>0</v>
      </c>
      <c r="L96" s="241">
        <f t="shared" si="8"/>
        <v>1</v>
      </c>
    </row>
    <row r="97" spans="1:12" x14ac:dyDescent="0.25">
      <c r="A97" s="33" t="s">
        <v>192</v>
      </c>
      <c r="B97" s="39"/>
      <c r="C97" s="39"/>
      <c r="D97" s="38"/>
      <c r="E97" s="33"/>
      <c r="F97" s="335"/>
      <c r="G97" s="335"/>
      <c r="H97" s="335"/>
      <c r="I97" s="67" t="str">
        <f t="shared" si="5"/>
        <v/>
      </c>
      <c r="J97" s="67" t="str">
        <f t="shared" si="6"/>
        <v/>
      </c>
      <c r="K97" s="367" t="b">
        <f t="shared" si="7"/>
        <v>0</v>
      </c>
      <c r="L97" s="241">
        <f t="shared" si="8"/>
        <v>1</v>
      </c>
    </row>
    <row r="98" spans="1:12" x14ac:dyDescent="0.25">
      <c r="A98" s="33" t="s">
        <v>193</v>
      </c>
      <c r="B98" s="39"/>
      <c r="C98" s="39"/>
      <c r="D98" s="38"/>
      <c r="E98" s="33"/>
      <c r="F98" s="335"/>
      <c r="G98" s="335"/>
      <c r="H98" s="335"/>
      <c r="I98" s="67" t="str">
        <f t="shared" si="5"/>
        <v/>
      </c>
      <c r="J98" s="67" t="str">
        <f t="shared" si="6"/>
        <v/>
      </c>
      <c r="K98" s="367" t="b">
        <f t="shared" si="7"/>
        <v>0</v>
      </c>
      <c r="L98" s="241">
        <f t="shared" si="8"/>
        <v>1</v>
      </c>
    </row>
    <row r="99" spans="1:12" x14ac:dyDescent="0.25">
      <c r="A99" s="33" t="s">
        <v>194</v>
      </c>
      <c r="B99" s="39"/>
      <c r="C99" s="39"/>
      <c r="D99" s="38"/>
      <c r="E99" s="33"/>
      <c r="F99" s="335"/>
      <c r="G99" s="335"/>
      <c r="H99" s="335"/>
      <c r="I99" s="67" t="str">
        <f t="shared" si="5"/>
        <v/>
      </c>
      <c r="J99" s="67" t="str">
        <f t="shared" si="6"/>
        <v/>
      </c>
      <c r="K99" s="367" t="b">
        <f t="shared" si="7"/>
        <v>0</v>
      </c>
      <c r="L99" s="241">
        <f t="shared" si="8"/>
        <v>1</v>
      </c>
    </row>
    <row r="100" spans="1:12" x14ac:dyDescent="0.25">
      <c r="A100" s="33" t="s">
        <v>195</v>
      </c>
      <c r="B100" s="39"/>
      <c r="C100" s="39"/>
      <c r="D100" s="38"/>
      <c r="E100" s="33"/>
      <c r="F100" s="335"/>
      <c r="G100" s="335"/>
      <c r="H100" s="335"/>
      <c r="I100" s="67" t="str">
        <f t="shared" si="5"/>
        <v/>
      </c>
      <c r="J100" s="67" t="str">
        <f t="shared" si="6"/>
        <v/>
      </c>
      <c r="K100" s="367" t="b">
        <f t="shared" si="7"/>
        <v>0</v>
      </c>
      <c r="L100" s="241">
        <f t="shared" si="8"/>
        <v>1</v>
      </c>
    </row>
    <row r="101" spans="1:12" x14ac:dyDescent="0.25">
      <c r="A101" s="33" t="s">
        <v>196</v>
      </c>
      <c r="B101" s="39"/>
      <c r="C101" s="39"/>
      <c r="D101" s="38"/>
      <c r="E101" s="33"/>
      <c r="F101" s="335"/>
      <c r="G101" s="335"/>
      <c r="H101" s="335"/>
      <c r="I101" s="67" t="str">
        <f t="shared" si="5"/>
        <v/>
      </c>
      <c r="J101" s="67" t="str">
        <f t="shared" si="6"/>
        <v/>
      </c>
      <c r="K101" s="367" t="b">
        <f t="shared" si="7"/>
        <v>0</v>
      </c>
      <c r="L101" s="241">
        <f t="shared" si="8"/>
        <v>1</v>
      </c>
    </row>
    <row r="102" spans="1:12" x14ac:dyDescent="0.25">
      <c r="A102" s="33" t="s">
        <v>197</v>
      </c>
      <c r="B102" s="39"/>
      <c r="C102" s="39"/>
      <c r="D102" s="38"/>
      <c r="E102" s="33"/>
      <c r="F102" s="335"/>
      <c r="G102" s="335"/>
      <c r="H102" s="335"/>
      <c r="I102" s="67" t="str">
        <f t="shared" si="5"/>
        <v/>
      </c>
      <c r="J102" s="67" t="str">
        <f t="shared" si="6"/>
        <v/>
      </c>
      <c r="K102" s="367" t="b">
        <f t="shared" si="7"/>
        <v>0</v>
      </c>
      <c r="L102" s="241">
        <f t="shared" si="8"/>
        <v>1</v>
      </c>
    </row>
    <row r="103" spans="1:12" x14ac:dyDescent="0.25">
      <c r="A103" s="33" t="s">
        <v>198</v>
      </c>
      <c r="B103" s="39"/>
      <c r="C103" s="39"/>
      <c r="D103" s="38"/>
      <c r="E103" s="33"/>
      <c r="F103" s="335"/>
      <c r="G103" s="335"/>
      <c r="H103" s="335"/>
      <c r="I103" s="67" t="str">
        <f t="shared" si="5"/>
        <v/>
      </c>
      <c r="J103" s="67" t="str">
        <f t="shared" si="6"/>
        <v/>
      </c>
      <c r="K103" s="367" t="b">
        <f t="shared" si="7"/>
        <v>0</v>
      </c>
      <c r="L103" s="241">
        <f t="shared" si="8"/>
        <v>1</v>
      </c>
    </row>
    <row r="104" spans="1:12" x14ac:dyDescent="0.25">
      <c r="A104" s="33" t="s">
        <v>199</v>
      </c>
      <c r="B104" s="39"/>
      <c r="C104" s="39"/>
      <c r="D104" s="38"/>
      <c r="E104" s="33"/>
      <c r="F104" s="335"/>
      <c r="G104" s="335"/>
      <c r="H104" s="335"/>
      <c r="I104" s="67" t="str">
        <f t="shared" si="5"/>
        <v/>
      </c>
      <c r="J104" s="67" t="str">
        <f t="shared" si="6"/>
        <v/>
      </c>
      <c r="K104" s="367" t="b">
        <f t="shared" si="7"/>
        <v>0</v>
      </c>
      <c r="L104" s="241">
        <f t="shared" si="8"/>
        <v>1</v>
      </c>
    </row>
    <row r="105" spans="1:12" x14ac:dyDescent="0.25">
      <c r="A105" s="33" t="s">
        <v>200</v>
      </c>
      <c r="B105" s="39"/>
      <c r="C105" s="39"/>
      <c r="D105" s="38"/>
      <c r="E105" s="33"/>
      <c r="F105" s="335"/>
      <c r="G105" s="335"/>
      <c r="H105" s="335"/>
      <c r="I105" s="67" t="str">
        <f t="shared" si="5"/>
        <v/>
      </c>
      <c r="J105" s="67" t="str">
        <f t="shared" si="6"/>
        <v/>
      </c>
      <c r="K105" s="367" t="b">
        <f t="shared" si="7"/>
        <v>0</v>
      </c>
      <c r="L105" s="241">
        <f t="shared" ref="L105:L136" si="9">LEN(B105)-LEN(SUBSTITUTE(B105,",",""))+1</f>
        <v>1</v>
      </c>
    </row>
    <row r="106" spans="1:12" x14ac:dyDescent="0.25">
      <c r="A106" s="33" t="s">
        <v>201</v>
      </c>
      <c r="B106" s="39"/>
      <c r="C106" s="39"/>
      <c r="D106" s="38"/>
      <c r="E106" s="33"/>
      <c r="F106" s="335"/>
      <c r="G106" s="335"/>
      <c r="H106" s="335"/>
      <c r="I106" s="67" t="str">
        <f t="shared" si="5"/>
        <v/>
      </c>
      <c r="J106" s="67" t="str">
        <f t="shared" si="6"/>
        <v/>
      </c>
      <c r="K106" s="367" t="b">
        <f t="shared" si="7"/>
        <v>0</v>
      </c>
      <c r="L106" s="241">
        <f t="shared" si="9"/>
        <v>1</v>
      </c>
    </row>
    <row r="107" spans="1:12" x14ac:dyDescent="0.25">
      <c r="A107" s="33" t="s">
        <v>202</v>
      </c>
      <c r="B107" s="39"/>
      <c r="C107" s="39"/>
      <c r="D107" s="38"/>
      <c r="E107" s="33"/>
      <c r="F107" s="335"/>
      <c r="G107" s="335"/>
      <c r="H107" s="335"/>
      <c r="I107" s="67" t="str">
        <f t="shared" si="5"/>
        <v/>
      </c>
      <c r="J107" s="67" t="str">
        <f t="shared" si="6"/>
        <v/>
      </c>
      <c r="K107" s="367" t="b">
        <f t="shared" si="7"/>
        <v>0</v>
      </c>
      <c r="L107" s="241">
        <f t="shared" si="9"/>
        <v>1</v>
      </c>
    </row>
    <row r="108" spans="1:12" x14ac:dyDescent="0.25">
      <c r="A108" s="33" t="s">
        <v>203</v>
      </c>
      <c r="B108" s="39"/>
      <c r="C108" s="39"/>
      <c r="D108" s="38"/>
      <c r="E108" s="33"/>
      <c r="F108" s="335"/>
      <c r="G108" s="335"/>
      <c r="H108" s="335"/>
      <c r="I108" s="67" t="str">
        <f t="shared" si="5"/>
        <v/>
      </c>
      <c r="J108" s="67" t="str">
        <f t="shared" si="6"/>
        <v/>
      </c>
      <c r="K108" s="367" t="b">
        <f t="shared" si="7"/>
        <v>0</v>
      </c>
      <c r="L108" s="241">
        <f t="shared" si="9"/>
        <v>1</v>
      </c>
    </row>
    <row r="109" spans="1:12" x14ac:dyDescent="0.25">
      <c r="A109" s="33" t="s">
        <v>204</v>
      </c>
      <c r="B109" s="39"/>
      <c r="C109" s="39"/>
      <c r="D109" s="38"/>
      <c r="E109" s="33"/>
      <c r="F109" s="335"/>
      <c r="G109" s="335"/>
      <c r="H109" s="335"/>
      <c r="I109" s="67" t="str">
        <f t="shared" si="5"/>
        <v/>
      </c>
      <c r="J109" s="67" t="str">
        <f t="shared" si="6"/>
        <v/>
      </c>
      <c r="K109" s="367" t="b">
        <f t="shared" si="7"/>
        <v>0</v>
      </c>
      <c r="L109" s="241">
        <f t="shared" si="9"/>
        <v>1</v>
      </c>
    </row>
    <row r="110" spans="1:12" x14ac:dyDescent="0.25">
      <c r="A110" s="33" t="s">
        <v>205</v>
      </c>
      <c r="B110" s="39"/>
      <c r="C110" s="39"/>
      <c r="D110" s="38"/>
      <c r="E110" s="33"/>
      <c r="F110" s="335"/>
      <c r="G110" s="335"/>
      <c r="H110" s="335"/>
      <c r="I110" s="67" t="str">
        <f t="shared" si="5"/>
        <v/>
      </c>
      <c r="J110" s="67" t="str">
        <f t="shared" si="6"/>
        <v/>
      </c>
      <c r="K110" s="367" t="b">
        <f t="shared" si="7"/>
        <v>0</v>
      </c>
      <c r="L110" s="241">
        <f t="shared" si="9"/>
        <v>1</v>
      </c>
    </row>
    <row r="111" spans="1:12" x14ac:dyDescent="0.25">
      <c r="A111" s="33" t="s">
        <v>206</v>
      </c>
      <c r="B111" s="39"/>
      <c r="C111" s="39"/>
      <c r="D111" s="38"/>
      <c r="E111" s="33"/>
      <c r="F111" s="335"/>
      <c r="G111" s="335"/>
      <c r="H111" s="335"/>
      <c r="I111" s="67" t="str">
        <f t="shared" si="5"/>
        <v/>
      </c>
      <c r="J111" s="67" t="str">
        <f t="shared" si="6"/>
        <v/>
      </c>
      <c r="K111" s="367" t="b">
        <f t="shared" si="7"/>
        <v>0</v>
      </c>
      <c r="L111" s="241">
        <f t="shared" si="9"/>
        <v>1</v>
      </c>
    </row>
    <row r="112" spans="1:12" x14ac:dyDescent="0.25">
      <c r="A112" s="33" t="s">
        <v>207</v>
      </c>
      <c r="B112" s="39"/>
      <c r="C112" s="39"/>
      <c r="D112" s="38"/>
      <c r="E112" s="33"/>
      <c r="F112" s="335"/>
      <c r="G112" s="335"/>
      <c r="H112" s="335"/>
      <c r="I112" s="67" t="str">
        <f t="shared" si="5"/>
        <v/>
      </c>
      <c r="J112" s="67" t="str">
        <f t="shared" si="6"/>
        <v/>
      </c>
      <c r="K112" s="367" t="b">
        <f t="shared" si="7"/>
        <v>0</v>
      </c>
      <c r="L112" s="241">
        <f t="shared" si="9"/>
        <v>1</v>
      </c>
    </row>
    <row r="113" spans="1:12" x14ac:dyDescent="0.25">
      <c r="A113" s="33" t="s">
        <v>208</v>
      </c>
      <c r="B113" s="39"/>
      <c r="C113" s="39"/>
      <c r="D113" s="38"/>
      <c r="E113" s="33"/>
      <c r="F113" s="335"/>
      <c r="G113" s="335"/>
      <c r="H113" s="335"/>
      <c r="I113" s="67" t="str">
        <f t="shared" si="5"/>
        <v/>
      </c>
      <c r="J113" s="67" t="str">
        <f t="shared" si="6"/>
        <v/>
      </c>
      <c r="K113" s="367" t="b">
        <f t="shared" si="7"/>
        <v>0</v>
      </c>
      <c r="L113" s="241">
        <f t="shared" si="9"/>
        <v>1</v>
      </c>
    </row>
    <row r="114" spans="1:12" x14ac:dyDescent="0.25">
      <c r="A114" s="33" t="s">
        <v>209</v>
      </c>
      <c r="B114" s="39"/>
      <c r="C114" s="39"/>
      <c r="D114" s="38"/>
      <c r="E114" s="33"/>
      <c r="F114" s="335"/>
      <c r="G114" s="335"/>
      <c r="H114" s="335"/>
      <c r="I114" s="67" t="str">
        <f t="shared" si="5"/>
        <v/>
      </c>
      <c r="J114" s="67" t="str">
        <f t="shared" si="6"/>
        <v/>
      </c>
      <c r="K114" s="367" t="b">
        <f t="shared" si="7"/>
        <v>0</v>
      </c>
      <c r="L114" s="241">
        <f t="shared" si="9"/>
        <v>1</v>
      </c>
    </row>
    <row r="115" spans="1:12" x14ac:dyDescent="0.25">
      <c r="A115" s="33" t="s">
        <v>210</v>
      </c>
      <c r="B115" s="39"/>
      <c r="C115" s="39"/>
      <c r="D115" s="38"/>
      <c r="E115" s="33"/>
      <c r="F115" s="335"/>
      <c r="G115" s="335"/>
      <c r="H115" s="335"/>
      <c r="I115" s="67" t="str">
        <f t="shared" si="5"/>
        <v/>
      </c>
      <c r="J115" s="67" t="str">
        <f t="shared" si="6"/>
        <v/>
      </c>
      <c r="K115" s="367" t="b">
        <f t="shared" si="7"/>
        <v>0</v>
      </c>
      <c r="L115" s="241">
        <f t="shared" si="9"/>
        <v>1</v>
      </c>
    </row>
    <row r="116" spans="1:12" x14ac:dyDescent="0.25">
      <c r="A116" s="33" t="s">
        <v>211</v>
      </c>
      <c r="B116" s="39"/>
      <c r="C116" s="39"/>
      <c r="D116" s="38"/>
      <c r="E116" s="33"/>
      <c r="F116" s="335"/>
      <c r="G116" s="335"/>
      <c r="H116" s="335"/>
      <c r="I116" s="67" t="str">
        <f t="shared" si="5"/>
        <v/>
      </c>
      <c r="J116" s="67" t="str">
        <f t="shared" si="6"/>
        <v/>
      </c>
      <c r="K116" s="367" t="b">
        <f t="shared" si="7"/>
        <v>0</v>
      </c>
      <c r="L116" s="241">
        <f t="shared" si="9"/>
        <v>1</v>
      </c>
    </row>
    <row r="117" spans="1:12" x14ac:dyDescent="0.25">
      <c r="A117" s="33" t="s">
        <v>212</v>
      </c>
      <c r="B117" s="39"/>
      <c r="C117" s="39"/>
      <c r="D117" s="38"/>
      <c r="E117" s="33"/>
      <c r="F117" s="335"/>
      <c r="G117" s="335"/>
      <c r="H117" s="335"/>
      <c r="I117" s="67" t="str">
        <f t="shared" si="5"/>
        <v/>
      </c>
      <c r="J117" s="67" t="str">
        <f t="shared" si="6"/>
        <v/>
      </c>
      <c r="K117" s="367" t="b">
        <f t="shared" si="7"/>
        <v>0</v>
      </c>
      <c r="L117" s="241">
        <f t="shared" si="9"/>
        <v>1</v>
      </c>
    </row>
    <row r="118" spans="1:12" x14ac:dyDescent="0.25">
      <c r="A118" s="33" t="s">
        <v>213</v>
      </c>
      <c r="B118" s="39"/>
      <c r="C118" s="39"/>
      <c r="D118" s="38"/>
      <c r="E118" s="33"/>
      <c r="F118" s="335"/>
      <c r="G118" s="335"/>
      <c r="H118" s="335"/>
      <c r="I118" s="67" t="str">
        <f t="shared" si="5"/>
        <v/>
      </c>
      <c r="J118" s="67" t="str">
        <f t="shared" si="6"/>
        <v/>
      </c>
      <c r="K118" s="367" t="b">
        <f t="shared" si="7"/>
        <v>0</v>
      </c>
      <c r="L118" s="241">
        <f t="shared" si="9"/>
        <v>1</v>
      </c>
    </row>
    <row r="119" spans="1:12" x14ac:dyDescent="0.25">
      <c r="A119" s="33" t="s">
        <v>214</v>
      </c>
      <c r="B119" s="39"/>
      <c r="C119" s="39"/>
      <c r="D119" s="38"/>
      <c r="E119" s="33"/>
      <c r="F119" s="335"/>
      <c r="G119" s="335"/>
      <c r="H119" s="335"/>
      <c r="I119" s="67" t="str">
        <f t="shared" si="5"/>
        <v/>
      </c>
      <c r="J119" s="67" t="str">
        <f t="shared" si="6"/>
        <v/>
      </c>
      <c r="K119" s="367" t="b">
        <f t="shared" si="7"/>
        <v>0</v>
      </c>
      <c r="L119" s="241">
        <f t="shared" si="9"/>
        <v>1</v>
      </c>
    </row>
    <row r="120" spans="1:12" x14ac:dyDescent="0.25">
      <c r="A120" s="33" t="s">
        <v>215</v>
      </c>
      <c r="B120" s="39"/>
      <c r="C120" s="39"/>
      <c r="D120" s="38"/>
      <c r="E120" s="33"/>
      <c r="F120" s="335"/>
      <c r="G120" s="335"/>
      <c r="H120" s="335"/>
      <c r="I120" s="67" t="str">
        <f t="shared" si="5"/>
        <v/>
      </c>
      <c r="J120" s="67" t="str">
        <f t="shared" si="6"/>
        <v/>
      </c>
      <c r="K120" s="367" t="b">
        <f t="shared" si="7"/>
        <v>0</v>
      </c>
      <c r="L120" s="241">
        <f t="shared" si="9"/>
        <v>1</v>
      </c>
    </row>
    <row r="121" spans="1:12" x14ac:dyDescent="0.25">
      <c r="A121" s="33" t="s">
        <v>216</v>
      </c>
      <c r="B121" s="39"/>
      <c r="C121" s="39"/>
      <c r="D121" s="38"/>
      <c r="E121" s="33"/>
      <c r="F121" s="335"/>
      <c r="G121" s="335"/>
      <c r="H121" s="335"/>
      <c r="I121" s="67" t="str">
        <f t="shared" si="5"/>
        <v/>
      </c>
      <c r="J121" s="67" t="str">
        <f t="shared" si="6"/>
        <v/>
      </c>
      <c r="K121" s="367" t="b">
        <f t="shared" si="7"/>
        <v>0</v>
      </c>
      <c r="L121" s="241">
        <f t="shared" si="9"/>
        <v>1</v>
      </c>
    </row>
    <row r="122" spans="1:12" x14ac:dyDescent="0.25">
      <c r="A122" s="33" t="s">
        <v>217</v>
      </c>
      <c r="B122" s="39"/>
      <c r="C122" s="39"/>
      <c r="D122" s="38"/>
      <c r="E122" s="33"/>
      <c r="F122" s="335"/>
      <c r="G122" s="335"/>
      <c r="H122" s="335"/>
      <c r="I122" s="67" t="str">
        <f t="shared" si="5"/>
        <v/>
      </c>
      <c r="J122" s="67" t="str">
        <f t="shared" si="6"/>
        <v/>
      </c>
      <c r="K122" s="367" t="b">
        <f t="shared" si="7"/>
        <v>0</v>
      </c>
      <c r="L122" s="241">
        <f t="shared" si="9"/>
        <v>1</v>
      </c>
    </row>
    <row r="123" spans="1:12" x14ac:dyDescent="0.25">
      <c r="A123" s="33" t="s">
        <v>218</v>
      </c>
      <c r="B123" s="39"/>
      <c r="C123" s="39"/>
      <c r="D123" s="38"/>
      <c r="E123" s="33"/>
      <c r="F123" s="335"/>
      <c r="G123" s="335"/>
      <c r="H123" s="335"/>
      <c r="I123" s="67" t="str">
        <f t="shared" si="5"/>
        <v/>
      </c>
      <c r="J123" s="67" t="str">
        <f t="shared" si="6"/>
        <v/>
      </c>
      <c r="K123" s="367" t="b">
        <f t="shared" si="7"/>
        <v>0</v>
      </c>
      <c r="L123" s="241">
        <f t="shared" si="9"/>
        <v>1</v>
      </c>
    </row>
    <row r="124" spans="1:12" x14ac:dyDescent="0.25">
      <c r="A124" s="33" t="s">
        <v>219</v>
      </c>
      <c r="B124" s="39"/>
      <c r="C124" s="39"/>
      <c r="D124" s="38"/>
      <c r="E124" s="33"/>
      <c r="F124" s="335"/>
      <c r="G124" s="335"/>
      <c r="H124" s="335"/>
      <c r="I124" s="67" t="str">
        <f t="shared" si="5"/>
        <v/>
      </c>
      <c r="J124" s="67" t="str">
        <f t="shared" si="6"/>
        <v/>
      </c>
      <c r="K124" s="367" t="b">
        <f t="shared" si="7"/>
        <v>0</v>
      </c>
      <c r="L124" s="241">
        <f t="shared" si="9"/>
        <v>1</v>
      </c>
    </row>
    <row r="125" spans="1:12" x14ac:dyDescent="0.25">
      <c r="A125" s="33" t="s">
        <v>220</v>
      </c>
      <c r="B125" s="39"/>
      <c r="C125" s="39"/>
      <c r="D125" s="38"/>
      <c r="E125" s="33"/>
      <c r="F125" s="335"/>
      <c r="G125" s="335"/>
      <c r="H125" s="335"/>
      <c r="I125" s="67" t="str">
        <f t="shared" si="5"/>
        <v/>
      </c>
      <c r="J125" s="67" t="str">
        <f t="shared" si="6"/>
        <v/>
      </c>
      <c r="K125" s="367" t="b">
        <f t="shared" si="7"/>
        <v>0</v>
      </c>
      <c r="L125" s="241">
        <f t="shared" si="9"/>
        <v>1</v>
      </c>
    </row>
    <row r="126" spans="1:12" x14ac:dyDescent="0.25">
      <c r="A126" s="33" t="s">
        <v>221</v>
      </c>
      <c r="B126" s="39"/>
      <c r="C126" s="39"/>
      <c r="D126" s="38"/>
      <c r="E126" s="33"/>
      <c r="F126" s="335"/>
      <c r="G126" s="335"/>
      <c r="H126" s="335"/>
      <c r="I126" s="67" t="str">
        <f t="shared" si="5"/>
        <v/>
      </c>
      <c r="J126" s="67" t="str">
        <f t="shared" si="6"/>
        <v/>
      </c>
      <c r="K126" s="367" t="b">
        <f t="shared" si="7"/>
        <v>0</v>
      </c>
      <c r="L126" s="241">
        <f t="shared" si="9"/>
        <v>1</v>
      </c>
    </row>
    <row r="127" spans="1:12" x14ac:dyDescent="0.25">
      <c r="A127" s="33" t="s">
        <v>222</v>
      </c>
      <c r="B127" s="39"/>
      <c r="C127" s="39"/>
      <c r="D127" s="38"/>
      <c r="E127" s="33"/>
      <c r="F127" s="335"/>
      <c r="G127" s="335"/>
      <c r="H127" s="335"/>
      <c r="I127" s="67" t="str">
        <f t="shared" si="5"/>
        <v/>
      </c>
      <c r="J127" s="67" t="str">
        <f t="shared" si="6"/>
        <v/>
      </c>
      <c r="K127" s="367" t="b">
        <f t="shared" si="7"/>
        <v>0</v>
      </c>
      <c r="L127" s="241">
        <f t="shared" si="9"/>
        <v>1</v>
      </c>
    </row>
    <row r="128" spans="1:12" x14ac:dyDescent="0.25">
      <c r="A128" s="33" t="s">
        <v>223</v>
      </c>
      <c r="B128" s="39"/>
      <c r="C128" s="39"/>
      <c r="D128" s="38"/>
      <c r="E128" s="33"/>
      <c r="F128" s="335"/>
      <c r="G128" s="335"/>
      <c r="H128" s="335"/>
      <c r="I128" s="67" t="str">
        <f t="shared" si="5"/>
        <v/>
      </c>
      <c r="J128" s="67" t="str">
        <f t="shared" si="6"/>
        <v/>
      </c>
      <c r="K128" s="367" t="b">
        <f t="shared" si="7"/>
        <v>0</v>
      </c>
      <c r="L128" s="241">
        <f t="shared" si="9"/>
        <v>1</v>
      </c>
    </row>
    <row r="129" spans="1:12" x14ac:dyDescent="0.25">
      <c r="A129" s="33" t="s">
        <v>224</v>
      </c>
      <c r="B129" s="39"/>
      <c r="C129" s="39"/>
      <c r="D129" s="38"/>
      <c r="E129" s="33"/>
      <c r="F129" s="335"/>
      <c r="G129" s="335"/>
      <c r="H129" s="335"/>
      <c r="I129" s="67" t="str">
        <f t="shared" si="5"/>
        <v/>
      </c>
      <c r="J129" s="67" t="str">
        <f t="shared" si="6"/>
        <v/>
      </c>
      <c r="K129" s="367" t="b">
        <f t="shared" si="7"/>
        <v>0</v>
      </c>
      <c r="L129" s="241">
        <f t="shared" si="9"/>
        <v>1</v>
      </c>
    </row>
    <row r="130" spans="1:12" x14ac:dyDescent="0.25">
      <c r="A130" s="33" t="s">
        <v>225</v>
      </c>
      <c r="B130" s="39"/>
      <c r="C130" s="39"/>
      <c r="D130" s="38"/>
      <c r="E130" s="33"/>
      <c r="F130" s="335"/>
      <c r="G130" s="335"/>
      <c r="H130" s="335"/>
      <c r="I130" s="67" t="str">
        <f t="shared" si="5"/>
        <v/>
      </c>
      <c r="J130" s="67" t="str">
        <f t="shared" si="6"/>
        <v/>
      </c>
      <c r="K130" s="367" t="b">
        <f t="shared" si="7"/>
        <v>0</v>
      </c>
      <c r="L130" s="241">
        <f t="shared" si="9"/>
        <v>1</v>
      </c>
    </row>
    <row r="131" spans="1:12" x14ac:dyDescent="0.25">
      <c r="A131" s="33" t="s">
        <v>226</v>
      </c>
      <c r="B131" s="39"/>
      <c r="C131" s="39"/>
      <c r="D131" s="38"/>
      <c r="E131" s="33"/>
      <c r="F131" s="335"/>
      <c r="G131" s="335"/>
      <c r="H131" s="335"/>
      <c r="I131" s="67" t="str">
        <f t="shared" si="5"/>
        <v/>
      </c>
      <c r="J131" s="67" t="str">
        <f t="shared" si="6"/>
        <v/>
      </c>
      <c r="K131" s="367" t="b">
        <f t="shared" si="7"/>
        <v>0</v>
      </c>
      <c r="L131" s="241">
        <f t="shared" si="9"/>
        <v>1</v>
      </c>
    </row>
    <row r="132" spans="1:12" x14ac:dyDescent="0.25">
      <c r="A132" s="33" t="s">
        <v>227</v>
      </c>
      <c r="B132" s="39"/>
      <c r="C132" s="39"/>
      <c r="D132" s="38"/>
      <c r="E132" s="33"/>
      <c r="F132" s="335"/>
      <c r="G132" s="335"/>
      <c r="H132" s="335"/>
      <c r="I132" s="67" t="str">
        <f t="shared" si="5"/>
        <v/>
      </c>
      <c r="J132" s="67" t="str">
        <f t="shared" si="6"/>
        <v/>
      </c>
      <c r="K132" s="367" t="b">
        <f t="shared" si="7"/>
        <v>0</v>
      </c>
      <c r="L132" s="241">
        <f t="shared" si="9"/>
        <v>1</v>
      </c>
    </row>
    <row r="133" spans="1:12" x14ac:dyDescent="0.25">
      <c r="A133" s="33" t="s">
        <v>228</v>
      </c>
      <c r="B133" s="39"/>
      <c r="C133" s="39"/>
      <c r="D133" s="38"/>
      <c r="E133" s="33"/>
      <c r="F133" s="335"/>
      <c r="G133" s="335"/>
      <c r="H133" s="335"/>
      <c r="I133" s="67" t="str">
        <f t="shared" si="5"/>
        <v/>
      </c>
      <c r="J133" s="67" t="str">
        <f t="shared" si="6"/>
        <v/>
      </c>
      <c r="K133" s="367" t="b">
        <f t="shared" si="7"/>
        <v>0</v>
      </c>
      <c r="L133" s="241">
        <f t="shared" si="9"/>
        <v>1</v>
      </c>
    </row>
    <row r="134" spans="1:12" x14ac:dyDescent="0.25">
      <c r="A134" s="33" t="s">
        <v>229</v>
      </c>
      <c r="B134" s="39"/>
      <c r="C134" s="39"/>
      <c r="D134" s="38"/>
      <c r="E134" s="33"/>
      <c r="F134" s="335"/>
      <c r="G134" s="335"/>
      <c r="H134" s="335"/>
      <c r="I134" s="67" t="str">
        <f t="shared" si="5"/>
        <v/>
      </c>
      <c r="J134" s="67" t="str">
        <f t="shared" si="6"/>
        <v/>
      </c>
      <c r="K134" s="367" t="b">
        <f t="shared" si="7"/>
        <v>0</v>
      </c>
      <c r="L134" s="241">
        <f t="shared" si="9"/>
        <v>1</v>
      </c>
    </row>
    <row r="135" spans="1:12" x14ac:dyDescent="0.25">
      <c r="A135" s="33" t="s">
        <v>230</v>
      </c>
      <c r="B135" s="39"/>
      <c r="C135" s="39"/>
      <c r="D135" s="38"/>
      <c r="E135" s="33"/>
      <c r="F135" s="335"/>
      <c r="G135" s="335"/>
      <c r="H135" s="335"/>
      <c r="I135" s="67" t="str">
        <f t="shared" si="5"/>
        <v/>
      </c>
      <c r="J135" s="67" t="str">
        <f t="shared" si="6"/>
        <v/>
      </c>
      <c r="K135" s="367" t="b">
        <f t="shared" si="7"/>
        <v>0</v>
      </c>
      <c r="L135" s="241">
        <f t="shared" si="9"/>
        <v>1</v>
      </c>
    </row>
    <row r="136" spans="1:12" x14ac:dyDescent="0.25">
      <c r="A136" s="33" t="s">
        <v>231</v>
      </c>
      <c r="B136" s="39"/>
      <c r="C136" s="39"/>
      <c r="D136" s="38"/>
      <c r="E136" s="33"/>
      <c r="F136" s="335"/>
      <c r="G136" s="335"/>
      <c r="H136" s="335"/>
      <c r="I136" s="67" t="str">
        <f t="shared" si="5"/>
        <v/>
      </c>
      <c r="J136" s="67" t="str">
        <f t="shared" si="6"/>
        <v/>
      </c>
      <c r="K136" s="367" t="b">
        <f t="shared" si="7"/>
        <v>0</v>
      </c>
      <c r="L136" s="241">
        <f t="shared" si="9"/>
        <v>1</v>
      </c>
    </row>
    <row r="137" spans="1:12" x14ac:dyDescent="0.25">
      <c r="A137" s="33" t="s">
        <v>232</v>
      </c>
      <c r="B137" s="39"/>
      <c r="C137" s="39"/>
      <c r="D137" s="38"/>
      <c r="E137" s="33"/>
      <c r="F137" s="335"/>
      <c r="G137" s="335"/>
      <c r="H137" s="335"/>
      <c r="I137" s="67" t="str">
        <f t="shared" ref="I137:I200" si="10">IF(OR($B137="",$C137="",$D137="",$D137&lt;an_initial,$D137&gt;an_final,$K137=FALSE),"",
(30*(E137="PAT/PUG municipii mari")+20*(E137="PUG localități mici")+15*(E137="PUZ")+10*(E137="Studii de fundamentare"))/
((F137="X")*1 + (G137="X")*2 + (H137="X")*L137)
)</f>
        <v/>
      </c>
      <c r="J137" s="67" t="str">
        <f t="shared" ref="J137:J200" si="11">IF(OR($B137="",$C137="",$D137="",$D137&gt;an_final,$K137=FALSE),"",
(30*(E137="PAT/PUG municipii mari")+20*(E137="PUG localități mici")+15*(E137="PUZ")+10*(E137="Studii de fundamentare"))/
((F137="X")*1 + (G137="X")*2 + (H137="X")*L137)
)</f>
        <v/>
      </c>
      <c r="K137" s="367" t="b">
        <f t="shared" ref="K137:K200" si="12">IF(nume_candidat="",FALSE,ISNUMBER(SEARCH(nume_candidat,$B137)))</f>
        <v>0</v>
      </c>
      <c r="L137" s="241">
        <f t="shared" ref="L137:L168" si="13">LEN(B137)-LEN(SUBSTITUTE(B137,",",""))+1</f>
        <v>1</v>
      </c>
    </row>
    <row r="138" spans="1:12" x14ac:dyDescent="0.25">
      <c r="A138" s="33" t="s">
        <v>233</v>
      </c>
      <c r="B138" s="39"/>
      <c r="C138" s="39"/>
      <c r="D138" s="38"/>
      <c r="E138" s="33"/>
      <c r="F138" s="335"/>
      <c r="G138" s="335"/>
      <c r="H138" s="335"/>
      <c r="I138" s="67" t="str">
        <f t="shared" si="10"/>
        <v/>
      </c>
      <c r="J138" s="67" t="str">
        <f t="shared" si="11"/>
        <v/>
      </c>
      <c r="K138" s="367" t="b">
        <f t="shared" si="12"/>
        <v>0</v>
      </c>
      <c r="L138" s="241">
        <f t="shared" si="13"/>
        <v>1</v>
      </c>
    </row>
    <row r="139" spans="1:12" x14ac:dyDescent="0.25">
      <c r="A139" s="33" t="s">
        <v>234</v>
      </c>
      <c r="B139" s="39"/>
      <c r="C139" s="39"/>
      <c r="D139" s="38"/>
      <c r="E139" s="33"/>
      <c r="F139" s="335"/>
      <c r="G139" s="335"/>
      <c r="H139" s="335"/>
      <c r="I139" s="67" t="str">
        <f t="shared" si="10"/>
        <v/>
      </c>
      <c r="J139" s="67" t="str">
        <f t="shared" si="11"/>
        <v/>
      </c>
      <c r="K139" s="367" t="b">
        <f t="shared" si="12"/>
        <v>0</v>
      </c>
      <c r="L139" s="241">
        <f t="shared" si="13"/>
        <v>1</v>
      </c>
    </row>
    <row r="140" spans="1:12" x14ac:dyDescent="0.25">
      <c r="A140" s="33" t="s">
        <v>235</v>
      </c>
      <c r="B140" s="39"/>
      <c r="C140" s="39"/>
      <c r="D140" s="38"/>
      <c r="E140" s="33"/>
      <c r="F140" s="335"/>
      <c r="G140" s="335"/>
      <c r="H140" s="335"/>
      <c r="I140" s="67" t="str">
        <f t="shared" si="10"/>
        <v/>
      </c>
      <c r="J140" s="67" t="str">
        <f t="shared" si="11"/>
        <v/>
      </c>
      <c r="K140" s="367" t="b">
        <f t="shared" si="12"/>
        <v>0</v>
      </c>
      <c r="L140" s="241">
        <f t="shared" si="13"/>
        <v>1</v>
      </c>
    </row>
    <row r="141" spans="1:12" x14ac:dyDescent="0.25">
      <c r="A141" s="33" t="s">
        <v>236</v>
      </c>
      <c r="B141" s="39"/>
      <c r="C141" s="39"/>
      <c r="D141" s="38"/>
      <c r="E141" s="33"/>
      <c r="F141" s="335"/>
      <c r="G141" s="335"/>
      <c r="H141" s="335"/>
      <c r="I141" s="67" t="str">
        <f t="shared" si="10"/>
        <v/>
      </c>
      <c r="J141" s="67" t="str">
        <f t="shared" si="11"/>
        <v/>
      </c>
      <c r="K141" s="367" t="b">
        <f t="shared" si="12"/>
        <v>0</v>
      </c>
      <c r="L141" s="241">
        <f t="shared" si="13"/>
        <v>1</v>
      </c>
    </row>
    <row r="142" spans="1:12" x14ac:dyDescent="0.25">
      <c r="A142" s="33" t="s">
        <v>237</v>
      </c>
      <c r="B142" s="39"/>
      <c r="C142" s="39"/>
      <c r="D142" s="38"/>
      <c r="E142" s="33"/>
      <c r="F142" s="335"/>
      <c r="G142" s="335"/>
      <c r="H142" s="335"/>
      <c r="I142" s="67" t="str">
        <f t="shared" si="10"/>
        <v/>
      </c>
      <c r="J142" s="67" t="str">
        <f t="shared" si="11"/>
        <v/>
      </c>
      <c r="K142" s="367" t="b">
        <f t="shared" si="12"/>
        <v>0</v>
      </c>
      <c r="L142" s="241">
        <f t="shared" si="13"/>
        <v>1</v>
      </c>
    </row>
    <row r="143" spans="1:12" x14ac:dyDescent="0.25">
      <c r="A143" s="33" t="s">
        <v>238</v>
      </c>
      <c r="B143" s="39"/>
      <c r="C143" s="39"/>
      <c r="D143" s="38"/>
      <c r="E143" s="33"/>
      <c r="F143" s="335"/>
      <c r="G143" s="335"/>
      <c r="H143" s="335"/>
      <c r="I143" s="67" t="str">
        <f t="shared" si="10"/>
        <v/>
      </c>
      <c r="J143" s="67" t="str">
        <f t="shared" si="11"/>
        <v/>
      </c>
      <c r="K143" s="367" t="b">
        <f t="shared" si="12"/>
        <v>0</v>
      </c>
      <c r="L143" s="241">
        <f t="shared" si="13"/>
        <v>1</v>
      </c>
    </row>
    <row r="144" spans="1:12" x14ac:dyDescent="0.25">
      <c r="A144" s="33" t="s">
        <v>239</v>
      </c>
      <c r="B144" s="39"/>
      <c r="C144" s="39"/>
      <c r="D144" s="38"/>
      <c r="E144" s="33"/>
      <c r="F144" s="335"/>
      <c r="G144" s="335"/>
      <c r="H144" s="335"/>
      <c r="I144" s="67" t="str">
        <f t="shared" si="10"/>
        <v/>
      </c>
      <c r="J144" s="67" t="str">
        <f t="shared" si="11"/>
        <v/>
      </c>
      <c r="K144" s="367" t="b">
        <f t="shared" si="12"/>
        <v>0</v>
      </c>
      <c r="L144" s="241">
        <f t="shared" si="13"/>
        <v>1</v>
      </c>
    </row>
    <row r="145" spans="1:12" x14ac:dyDescent="0.25">
      <c r="A145" s="33" t="s">
        <v>240</v>
      </c>
      <c r="B145" s="39"/>
      <c r="C145" s="39"/>
      <c r="D145" s="38"/>
      <c r="E145" s="33"/>
      <c r="F145" s="335"/>
      <c r="G145" s="335"/>
      <c r="H145" s="335"/>
      <c r="I145" s="67" t="str">
        <f t="shared" si="10"/>
        <v/>
      </c>
      <c r="J145" s="67" t="str">
        <f t="shared" si="11"/>
        <v/>
      </c>
      <c r="K145" s="367" t="b">
        <f t="shared" si="12"/>
        <v>0</v>
      </c>
      <c r="L145" s="241">
        <f t="shared" si="13"/>
        <v>1</v>
      </c>
    </row>
    <row r="146" spans="1:12" x14ac:dyDescent="0.25">
      <c r="A146" s="33" t="s">
        <v>241</v>
      </c>
      <c r="B146" s="39"/>
      <c r="C146" s="39"/>
      <c r="D146" s="38"/>
      <c r="E146" s="33"/>
      <c r="F146" s="335"/>
      <c r="G146" s="335"/>
      <c r="H146" s="335"/>
      <c r="I146" s="67" t="str">
        <f t="shared" si="10"/>
        <v/>
      </c>
      <c r="J146" s="67" t="str">
        <f t="shared" si="11"/>
        <v/>
      </c>
      <c r="K146" s="367" t="b">
        <f t="shared" si="12"/>
        <v>0</v>
      </c>
      <c r="L146" s="241">
        <f t="shared" si="13"/>
        <v>1</v>
      </c>
    </row>
    <row r="147" spans="1:12" x14ac:dyDescent="0.25">
      <c r="A147" s="33" t="s">
        <v>242</v>
      </c>
      <c r="B147" s="39"/>
      <c r="C147" s="39"/>
      <c r="D147" s="38"/>
      <c r="E147" s="33"/>
      <c r="F147" s="335"/>
      <c r="G147" s="335"/>
      <c r="H147" s="335"/>
      <c r="I147" s="67" t="str">
        <f t="shared" si="10"/>
        <v/>
      </c>
      <c r="J147" s="67" t="str">
        <f t="shared" si="11"/>
        <v/>
      </c>
      <c r="K147" s="367" t="b">
        <f t="shared" si="12"/>
        <v>0</v>
      </c>
      <c r="L147" s="241">
        <f t="shared" si="13"/>
        <v>1</v>
      </c>
    </row>
    <row r="148" spans="1:12" x14ac:dyDescent="0.25">
      <c r="A148" s="33" t="s">
        <v>243</v>
      </c>
      <c r="B148" s="39"/>
      <c r="C148" s="39"/>
      <c r="D148" s="38"/>
      <c r="E148" s="33"/>
      <c r="F148" s="335"/>
      <c r="G148" s="335"/>
      <c r="H148" s="335"/>
      <c r="I148" s="67" t="str">
        <f t="shared" si="10"/>
        <v/>
      </c>
      <c r="J148" s="67" t="str">
        <f t="shared" si="11"/>
        <v/>
      </c>
      <c r="K148" s="367" t="b">
        <f t="shared" si="12"/>
        <v>0</v>
      </c>
      <c r="L148" s="241">
        <f t="shared" si="13"/>
        <v>1</v>
      </c>
    </row>
    <row r="149" spans="1:12" x14ac:dyDescent="0.25">
      <c r="A149" s="33" t="s">
        <v>244</v>
      </c>
      <c r="B149" s="39"/>
      <c r="C149" s="39"/>
      <c r="D149" s="38"/>
      <c r="E149" s="33"/>
      <c r="F149" s="335"/>
      <c r="G149" s="335"/>
      <c r="H149" s="335"/>
      <c r="I149" s="67" t="str">
        <f t="shared" si="10"/>
        <v/>
      </c>
      <c r="J149" s="67" t="str">
        <f t="shared" si="11"/>
        <v/>
      </c>
      <c r="K149" s="367" t="b">
        <f t="shared" si="12"/>
        <v>0</v>
      </c>
      <c r="L149" s="241">
        <f t="shared" si="13"/>
        <v>1</v>
      </c>
    </row>
    <row r="150" spans="1:12" x14ac:dyDescent="0.25">
      <c r="A150" s="33" t="s">
        <v>245</v>
      </c>
      <c r="B150" s="39"/>
      <c r="C150" s="39"/>
      <c r="D150" s="38"/>
      <c r="E150" s="33"/>
      <c r="F150" s="335"/>
      <c r="G150" s="335"/>
      <c r="H150" s="335"/>
      <c r="I150" s="67" t="str">
        <f t="shared" si="10"/>
        <v/>
      </c>
      <c r="J150" s="67" t="str">
        <f t="shared" si="11"/>
        <v/>
      </c>
      <c r="K150" s="367" t="b">
        <f t="shared" si="12"/>
        <v>0</v>
      </c>
      <c r="L150" s="241">
        <f t="shared" si="13"/>
        <v>1</v>
      </c>
    </row>
    <row r="151" spans="1:12" x14ac:dyDescent="0.25">
      <c r="A151" s="33" t="s">
        <v>246</v>
      </c>
      <c r="B151" s="39"/>
      <c r="C151" s="39"/>
      <c r="D151" s="38"/>
      <c r="E151" s="33"/>
      <c r="F151" s="335"/>
      <c r="G151" s="335"/>
      <c r="H151" s="335"/>
      <c r="I151" s="67" t="str">
        <f t="shared" si="10"/>
        <v/>
      </c>
      <c r="J151" s="67" t="str">
        <f t="shared" si="11"/>
        <v/>
      </c>
      <c r="K151" s="367" t="b">
        <f t="shared" si="12"/>
        <v>0</v>
      </c>
      <c r="L151" s="241">
        <f t="shared" si="13"/>
        <v>1</v>
      </c>
    </row>
    <row r="152" spans="1:12" x14ac:dyDescent="0.25">
      <c r="A152" s="33" t="s">
        <v>247</v>
      </c>
      <c r="B152" s="39"/>
      <c r="C152" s="39"/>
      <c r="D152" s="38"/>
      <c r="E152" s="33"/>
      <c r="F152" s="335"/>
      <c r="G152" s="335"/>
      <c r="H152" s="335"/>
      <c r="I152" s="67" t="str">
        <f t="shared" si="10"/>
        <v/>
      </c>
      <c r="J152" s="67" t="str">
        <f t="shared" si="11"/>
        <v/>
      </c>
      <c r="K152" s="367" t="b">
        <f t="shared" si="12"/>
        <v>0</v>
      </c>
      <c r="L152" s="241">
        <f t="shared" si="13"/>
        <v>1</v>
      </c>
    </row>
    <row r="153" spans="1:12" x14ac:dyDescent="0.25">
      <c r="A153" s="33" t="s">
        <v>248</v>
      </c>
      <c r="B153" s="39"/>
      <c r="C153" s="39"/>
      <c r="D153" s="38"/>
      <c r="E153" s="33"/>
      <c r="F153" s="335"/>
      <c r="G153" s="335"/>
      <c r="H153" s="335"/>
      <c r="I153" s="67" t="str">
        <f t="shared" si="10"/>
        <v/>
      </c>
      <c r="J153" s="67" t="str">
        <f t="shared" si="11"/>
        <v/>
      </c>
      <c r="K153" s="367" t="b">
        <f t="shared" si="12"/>
        <v>0</v>
      </c>
      <c r="L153" s="241">
        <f t="shared" si="13"/>
        <v>1</v>
      </c>
    </row>
    <row r="154" spans="1:12" x14ac:dyDescent="0.25">
      <c r="A154" s="33" t="s">
        <v>249</v>
      </c>
      <c r="B154" s="39"/>
      <c r="C154" s="39"/>
      <c r="D154" s="38"/>
      <c r="E154" s="33"/>
      <c r="F154" s="335"/>
      <c r="G154" s="335"/>
      <c r="H154" s="335"/>
      <c r="I154" s="67" t="str">
        <f t="shared" si="10"/>
        <v/>
      </c>
      <c r="J154" s="67" t="str">
        <f t="shared" si="11"/>
        <v/>
      </c>
      <c r="K154" s="367" t="b">
        <f t="shared" si="12"/>
        <v>0</v>
      </c>
      <c r="L154" s="241">
        <f t="shared" si="13"/>
        <v>1</v>
      </c>
    </row>
    <row r="155" spans="1:12" x14ac:dyDescent="0.25">
      <c r="A155" s="33" t="s">
        <v>250</v>
      </c>
      <c r="B155" s="39"/>
      <c r="C155" s="39"/>
      <c r="D155" s="38"/>
      <c r="E155" s="33"/>
      <c r="F155" s="335"/>
      <c r="G155" s="335"/>
      <c r="H155" s="335"/>
      <c r="I155" s="67" t="str">
        <f t="shared" si="10"/>
        <v/>
      </c>
      <c r="J155" s="67" t="str">
        <f t="shared" si="11"/>
        <v/>
      </c>
      <c r="K155" s="367" t="b">
        <f t="shared" si="12"/>
        <v>0</v>
      </c>
      <c r="L155" s="241">
        <f t="shared" si="13"/>
        <v>1</v>
      </c>
    </row>
    <row r="156" spans="1:12" x14ac:dyDescent="0.25">
      <c r="A156" s="33" t="s">
        <v>251</v>
      </c>
      <c r="B156" s="39"/>
      <c r="C156" s="39"/>
      <c r="D156" s="38"/>
      <c r="E156" s="33"/>
      <c r="F156" s="335"/>
      <c r="G156" s="335"/>
      <c r="H156" s="335"/>
      <c r="I156" s="67" t="str">
        <f t="shared" si="10"/>
        <v/>
      </c>
      <c r="J156" s="67" t="str">
        <f t="shared" si="11"/>
        <v/>
      </c>
      <c r="K156" s="367" t="b">
        <f t="shared" si="12"/>
        <v>0</v>
      </c>
      <c r="L156" s="241">
        <f t="shared" si="13"/>
        <v>1</v>
      </c>
    </row>
    <row r="157" spans="1:12" x14ac:dyDescent="0.25">
      <c r="A157" s="33" t="s">
        <v>252</v>
      </c>
      <c r="B157" s="39"/>
      <c r="C157" s="39"/>
      <c r="D157" s="38"/>
      <c r="E157" s="33"/>
      <c r="F157" s="335"/>
      <c r="G157" s="335"/>
      <c r="H157" s="335"/>
      <c r="I157" s="67" t="str">
        <f t="shared" si="10"/>
        <v/>
      </c>
      <c r="J157" s="67" t="str">
        <f t="shared" si="11"/>
        <v/>
      </c>
      <c r="K157" s="367" t="b">
        <f t="shared" si="12"/>
        <v>0</v>
      </c>
      <c r="L157" s="241">
        <f t="shared" si="13"/>
        <v>1</v>
      </c>
    </row>
    <row r="158" spans="1:12" x14ac:dyDescent="0.25">
      <c r="A158" s="33" t="s">
        <v>253</v>
      </c>
      <c r="B158" s="39"/>
      <c r="C158" s="39"/>
      <c r="D158" s="38"/>
      <c r="E158" s="33"/>
      <c r="F158" s="335"/>
      <c r="G158" s="335"/>
      <c r="H158" s="335"/>
      <c r="I158" s="67" t="str">
        <f t="shared" si="10"/>
        <v/>
      </c>
      <c r="J158" s="67" t="str">
        <f t="shared" si="11"/>
        <v/>
      </c>
      <c r="K158" s="367" t="b">
        <f t="shared" si="12"/>
        <v>0</v>
      </c>
      <c r="L158" s="241">
        <f t="shared" si="13"/>
        <v>1</v>
      </c>
    </row>
    <row r="159" spans="1:12" x14ac:dyDescent="0.25">
      <c r="A159" s="33" t="s">
        <v>254</v>
      </c>
      <c r="B159" s="39"/>
      <c r="C159" s="39"/>
      <c r="D159" s="38"/>
      <c r="E159" s="33"/>
      <c r="F159" s="335"/>
      <c r="G159" s="335"/>
      <c r="H159" s="335"/>
      <c r="I159" s="67" t="str">
        <f t="shared" si="10"/>
        <v/>
      </c>
      <c r="J159" s="67" t="str">
        <f t="shared" si="11"/>
        <v/>
      </c>
      <c r="K159" s="367" t="b">
        <f t="shared" si="12"/>
        <v>0</v>
      </c>
      <c r="L159" s="241">
        <f t="shared" si="13"/>
        <v>1</v>
      </c>
    </row>
    <row r="160" spans="1:12" x14ac:dyDescent="0.25">
      <c r="A160" s="33" t="s">
        <v>255</v>
      </c>
      <c r="B160" s="39"/>
      <c r="C160" s="39"/>
      <c r="D160" s="38"/>
      <c r="E160" s="33"/>
      <c r="F160" s="335"/>
      <c r="G160" s="335"/>
      <c r="H160" s="335"/>
      <c r="I160" s="67" t="str">
        <f t="shared" si="10"/>
        <v/>
      </c>
      <c r="J160" s="67" t="str">
        <f t="shared" si="11"/>
        <v/>
      </c>
      <c r="K160" s="367" t="b">
        <f t="shared" si="12"/>
        <v>0</v>
      </c>
      <c r="L160" s="241">
        <f t="shared" si="13"/>
        <v>1</v>
      </c>
    </row>
    <row r="161" spans="1:12" x14ac:dyDescent="0.25">
      <c r="A161" s="33" t="s">
        <v>256</v>
      </c>
      <c r="B161" s="39"/>
      <c r="C161" s="39"/>
      <c r="D161" s="38"/>
      <c r="E161" s="33"/>
      <c r="F161" s="335"/>
      <c r="G161" s="335"/>
      <c r="H161" s="335"/>
      <c r="I161" s="67" t="str">
        <f t="shared" si="10"/>
        <v/>
      </c>
      <c r="J161" s="67" t="str">
        <f t="shared" si="11"/>
        <v/>
      </c>
      <c r="K161" s="367" t="b">
        <f t="shared" si="12"/>
        <v>0</v>
      </c>
      <c r="L161" s="241">
        <f t="shared" si="13"/>
        <v>1</v>
      </c>
    </row>
    <row r="162" spans="1:12" x14ac:dyDescent="0.25">
      <c r="A162" s="33" t="s">
        <v>257</v>
      </c>
      <c r="B162" s="39"/>
      <c r="C162" s="39"/>
      <c r="D162" s="38"/>
      <c r="E162" s="33"/>
      <c r="F162" s="335"/>
      <c r="G162" s="335"/>
      <c r="H162" s="335"/>
      <c r="I162" s="67" t="str">
        <f t="shared" si="10"/>
        <v/>
      </c>
      <c r="J162" s="67" t="str">
        <f t="shared" si="11"/>
        <v/>
      </c>
      <c r="K162" s="367" t="b">
        <f t="shared" si="12"/>
        <v>0</v>
      </c>
      <c r="L162" s="241">
        <f t="shared" si="13"/>
        <v>1</v>
      </c>
    </row>
    <row r="163" spans="1:12" x14ac:dyDescent="0.25">
      <c r="A163" s="33" t="s">
        <v>258</v>
      </c>
      <c r="B163" s="39"/>
      <c r="C163" s="39"/>
      <c r="D163" s="38"/>
      <c r="E163" s="33"/>
      <c r="F163" s="335"/>
      <c r="G163" s="335"/>
      <c r="H163" s="335"/>
      <c r="I163" s="67" t="str">
        <f t="shared" si="10"/>
        <v/>
      </c>
      <c r="J163" s="67" t="str">
        <f t="shared" si="11"/>
        <v/>
      </c>
      <c r="K163" s="367" t="b">
        <f t="shared" si="12"/>
        <v>0</v>
      </c>
      <c r="L163" s="241">
        <f t="shared" si="13"/>
        <v>1</v>
      </c>
    </row>
    <row r="164" spans="1:12" x14ac:dyDescent="0.25">
      <c r="A164" s="33" t="s">
        <v>259</v>
      </c>
      <c r="B164" s="39"/>
      <c r="C164" s="39"/>
      <c r="D164" s="38"/>
      <c r="E164" s="33"/>
      <c r="F164" s="335"/>
      <c r="G164" s="335"/>
      <c r="H164" s="335"/>
      <c r="I164" s="67" t="str">
        <f t="shared" si="10"/>
        <v/>
      </c>
      <c r="J164" s="67" t="str">
        <f t="shared" si="11"/>
        <v/>
      </c>
      <c r="K164" s="367" t="b">
        <f t="shared" si="12"/>
        <v>0</v>
      </c>
      <c r="L164" s="241">
        <f t="shared" si="13"/>
        <v>1</v>
      </c>
    </row>
    <row r="165" spans="1:12" x14ac:dyDescent="0.25">
      <c r="A165" s="33" t="s">
        <v>260</v>
      </c>
      <c r="B165" s="39"/>
      <c r="C165" s="39"/>
      <c r="D165" s="38"/>
      <c r="E165" s="33"/>
      <c r="F165" s="335"/>
      <c r="G165" s="335"/>
      <c r="H165" s="335"/>
      <c r="I165" s="67" t="str">
        <f t="shared" si="10"/>
        <v/>
      </c>
      <c r="J165" s="67" t="str">
        <f t="shared" si="11"/>
        <v/>
      </c>
      <c r="K165" s="367" t="b">
        <f t="shared" si="12"/>
        <v>0</v>
      </c>
      <c r="L165" s="241">
        <f t="shared" si="13"/>
        <v>1</v>
      </c>
    </row>
    <row r="166" spans="1:12" x14ac:dyDescent="0.25">
      <c r="A166" s="33" t="s">
        <v>261</v>
      </c>
      <c r="B166" s="39"/>
      <c r="C166" s="39"/>
      <c r="D166" s="38"/>
      <c r="E166" s="33"/>
      <c r="F166" s="335"/>
      <c r="G166" s="335"/>
      <c r="H166" s="335"/>
      <c r="I166" s="67" t="str">
        <f t="shared" si="10"/>
        <v/>
      </c>
      <c r="J166" s="67" t="str">
        <f t="shared" si="11"/>
        <v/>
      </c>
      <c r="K166" s="367" t="b">
        <f t="shared" si="12"/>
        <v>0</v>
      </c>
      <c r="L166" s="241">
        <f t="shared" si="13"/>
        <v>1</v>
      </c>
    </row>
    <row r="167" spans="1:12" x14ac:dyDescent="0.25">
      <c r="A167" s="33" t="s">
        <v>262</v>
      </c>
      <c r="B167" s="39"/>
      <c r="C167" s="39"/>
      <c r="D167" s="38"/>
      <c r="E167" s="33"/>
      <c r="F167" s="335"/>
      <c r="G167" s="335"/>
      <c r="H167" s="335"/>
      <c r="I167" s="67" t="str">
        <f t="shared" si="10"/>
        <v/>
      </c>
      <c r="J167" s="67" t="str">
        <f t="shared" si="11"/>
        <v/>
      </c>
      <c r="K167" s="367" t="b">
        <f t="shared" si="12"/>
        <v>0</v>
      </c>
      <c r="L167" s="241">
        <f t="shared" si="13"/>
        <v>1</v>
      </c>
    </row>
    <row r="168" spans="1:12" x14ac:dyDescent="0.25">
      <c r="A168" s="33" t="s">
        <v>263</v>
      </c>
      <c r="B168" s="39"/>
      <c r="C168" s="39"/>
      <c r="D168" s="38"/>
      <c r="E168" s="33"/>
      <c r="F168" s="335"/>
      <c r="G168" s="335"/>
      <c r="H168" s="335"/>
      <c r="I168" s="67" t="str">
        <f t="shared" si="10"/>
        <v/>
      </c>
      <c r="J168" s="67" t="str">
        <f t="shared" si="11"/>
        <v/>
      </c>
      <c r="K168" s="367" t="b">
        <f t="shared" si="12"/>
        <v>0</v>
      </c>
      <c r="L168" s="241">
        <f t="shared" si="13"/>
        <v>1</v>
      </c>
    </row>
    <row r="169" spans="1:12" x14ac:dyDescent="0.25">
      <c r="A169" s="33" t="s">
        <v>264</v>
      </c>
      <c r="B169" s="39"/>
      <c r="C169" s="39"/>
      <c r="D169" s="38"/>
      <c r="E169" s="33"/>
      <c r="F169" s="335"/>
      <c r="G169" s="335"/>
      <c r="H169" s="335"/>
      <c r="I169" s="67" t="str">
        <f t="shared" si="10"/>
        <v/>
      </c>
      <c r="J169" s="67" t="str">
        <f t="shared" si="11"/>
        <v/>
      </c>
      <c r="K169" s="367" t="b">
        <f t="shared" si="12"/>
        <v>0</v>
      </c>
      <c r="L169" s="241">
        <f t="shared" ref="L169:L204" si="14">LEN(B169)-LEN(SUBSTITUTE(B169,",",""))+1</f>
        <v>1</v>
      </c>
    </row>
    <row r="170" spans="1:12" x14ac:dyDescent="0.25">
      <c r="A170" s="33" t="s">
        <v>265</v>
      </c>
      <c r="B170" s="39"/>
      <c r="C170" s="39"/>
      <c r="D170" s="38"/>
      <c r="E170" s="33"/>
      <c r="F170" s="335"/>
      <c r="G170" s="335"/>
      <c r="H170" s="335"/>
      <c r="I170" s="67" t="str">
        <f t="shared" si="10"/>
        <v/>
      </c>
      <c r="J170" s="67" t="str">
        <f t="shared" si="11"/>
        <v/>
      </c>
      <c r="K170" s="367" t="b">
        <f t="shared" si="12"/>
        <v>0</v>
      </c>
      <c r="L170" s="241">
        <f t="shared" si="14"/>
        <v>1</v>
      </c>
    </row>
    <row r="171" spans="1:12" x14ac:dyDescent="0.25">
      <c r="A171" s="33" t="s">
        <v>266</v>
      </c>
      <c r="B171" s="39"/>
      <c r="C171" s="39"/>
      <c r="D171" s="38"/>
      <c r="E171" s="33"/>
      <c r="F171" s="335"/>
      <c r="G171" s="335"/>
      <c r="H171" s="335"/>
      <c r="I171" s="67" t="str">
        <f t="shared" si="10"/>
        <v/>
      </c>
      <c r="J171" s="67" t="str">
        <f t="shared" si="11"/>
        <v/>
      </c>
      <c r="K171" s="367" t="b">
        <f t="shared" si="12"/>
        <v>0</v>
      </c>
      <c r="L171" s="241">
        <f t="shared" si="14"/>
        <v>1</v>
      </c>
    </row>
    <row r="172" spans="1:12" x14ac:dyDescent="0.25">
      <c r="A172" s="33" t="s">
        <v>267</v>
      </c>
      <c r="B172" s="39"/>
      <c r="C172" s="39"/>
      <c r="D172" s="38"/>
      <c r="E172" s="33"/>
      <c r="F172" s="335"/>
      <c r="G172" s="335"/>
      <c r="H172" s="335"/>
      <c r="I172" s="67" t="str">
        <f t="shared" si="10"/>
        <v/>
      </c>
      <c r="J172" s="67" t="str">
        <f t="shared" si="11"/>
        <v/>
      </c>
      <c r="K172" s="367" t="b">
        <f t="shared" si="12"/>
        <v>0</v>
      </c>
      <c r="L172" s="241">
        <f t="shared" si="14"/>
        <v>1</v>
      </c>
    </row>
    <row r="173" spans="1:12" x14ac:dyDescent="0.25">
      <c r="A173" s="33" t="s">
        <v>268</v>
      </c>
      <c r="B173" s="39"/>
      <c r="C173" s="39"/>
      <c r="D173" s="38"/>
      <c r="E173" s="33"/>
      <c r="F173" s="335"/>
      <c r="G173" s="335"/>
      <c r="H173" s="335"/>
      <c r="I173" s="67" t="str">
        <f t="shared" si="10"/>
        <v/>
      </c>
      <c r="J173" s="67" t="str">
        <f t="shared" si="11"/>
        <v/>
      </c>
      <c r="K173" s="367" t="b">
        <f t="shared" si="12"/>
        <v>0</v>
      </c>
      <c r="L173" s="241">
        <f t="shared" si="14"/>
        <v>1</v>
      </c>
    </row>
    <row r="174" spans="1:12" x14ac:dyDescent="0.25">
      <c r="A174" s="33" t="s">
        <v>269</v>
      </c>
      <c r="B174" s="39"/>
      <c r="C174" s="39"/>
      <c r="D174" s="38"/>
      <c r="E174" s="33"/>
      <c r="F174" s="335"/>
      <c r="G174" s="335"/>
      <c r="H174" s="335"/>
      <c r="I174" s="67" t="str">
        <f t="shared" si="10"/>
        <v/>
      </c>
      <c r="J174" s="67" t="str">
        <f t="shared" si="11"/>
        <v/>
      </c>
      <c r="K174" s="367" t="b">
        <f t="shared" si="12"/>
        <v>0</v>
      </c>
      <c r="L174" s="241">
        <f t="shared" si="14"/>
        <v>1</v>
      </c>
    </row>
    <row r="175" spans="1:12" x14ac:dyDescent="0.25">
      <c r="A175" s="33" t="s">
        <v>270</v>
      </c>
      <c r="B175" s="39"/>
      <c r="C175" s="39"/>
      <c r="D175" s="38"/>
      <c r="E175" s="33"/>
      <c r="F175" s="335"/>
      <c r="G175" s="335"/>
      <c r="H175" s="335"/>
      <c r="I175" s="67" t="str">
        <f t="shared" si="10"/>
        <v/>
      </c>
      <c r="J175" s="67" t="str">
        <f t="shared" si="11"/>
        <v/>
      </c>
      <c r="K175" s="367" t="b">
        <f t="shared" si="12"/>
        <v>0</v>
      </c>
      <c r="L175" s="241">
        <f t="shared" si="14"/>
        <v>1</v>
      </c>
    </row>
    <row r="176" spans="1:12" x14ac:dyDescent="0.25">
      <c r="A176" s="33" t="s">
        <v>271</v>
      </c>
      <c r="B176" s="39"/>
      <c r="C176" s="39"/>
      <c r="D176" s="38"/>
      <c r="E176" s="33"/>
      <c r="F176" s="335"/>
      <c r="G176" s="335"/>
      <c r="H176" s="335"/>
      <c r="I176" s="67" t="str">
        <f t="shared" si="10"/>
        <v/>
      </c>
      <c r="J176" s="67" t="str">
        <f t="shared" si="11"/>
        <v/>
      </c>
      <c r="K176" s="367" t="b">
        <f t="shared" si="12"/>
        <v>0</v>
      </c>
      <c r="L176" s="241">
        <f t="shared" si="14"/>
        <v>1</v>
      </c>
    </row>
    <row r="177" spans="1:12" x14ac:dyDescent="0.25">
      <c r="A177" s="33" t="s">
        <v>272</v>
      </c>
      <c r="B177" s="39"/>
      <c r="C177" s="39"/>
      <c r="D177" s="38"/>
      <c r="E177" s="33"/>
      <c r="F177" s="335"/>
      <c r="G177" s="335"/>
      <c r="H177" s="335"/>
      <c r="I177" s="67" t="str">
        <f t="shared" si="10"/>
        <v/>
      </c>
      <c r="J177" s="67" t="str">
        <f t="shared" si="11"/>
        <v/>
      </c>
      <c r="K177" s="367" t="b">
        <f t="shared" si="12"/>
        <v>0</v>
      </c>
      <c r="L177" s="241">
        <f t="shared" si="14"/>
        <v>1</v>
      </c>
    </row>
    <row r="178" spans="1:12" x14ac:dyDescent="0.25">
      <c r="A178" s="33" t="s">
        <v>273</v>
      </c>
      <c r="B178" s="39"/>
      <c r="C178" s="39"/>
      <c r="D178" s="38"/>
      <c r="E178" s="33"/>
      <c r="F178" s="335"/>
      <c r="G178" s="335"/>
      <c r="H178" s="335"/>
      <c r="I178" s="67" t="str">
        <f t="shared" si="10"/>
        <v/>
      </c>
      <c r="J178" s="67" t="str">
        <f t="shared" si="11"/>
        <v/>
      </c>
      <c r="K178" s="367" t="b">
        <f t="shared" si="12"/>
        <v>0</v>
      </c>
      <c r="L178" s="241">
        <f t="shared" si="14"/>
        <v>1</v>
      </c>
    </row>
    <row r="179" spans="1:12" x14ac:dyDescent="0.25">
      <c r="A179" s="33" t="s">
        <v>274</v>
      </c>
      <c r="B179" s="39"/>
      <c r="C179" s="39"/>
      <c r="D179" s="38"/>
      <c r="E179" s="33"/>
      <c r="F179" s="335"/>
      <c r="G179" s="335"/>
      <c r="H179" s="335"/>
      <c r="I179" s="67" t="str">
        <f t="shared" si="10"/>
        <v/>
      </c>
      <c r="J179" s="67" t="str">
        <f t="shared" si="11"/>
        <v/>
      </c>
      <c r="K179" s="367" t="b">
        <f t="shared" si="12"/>
        <v>0</v>
      </c>
      <c r="L179" s="241">
        <f t="shared" si="14"/>
        <v>1</v>
      </c>
    </row>
    <row r="180" spans="1:12" x14ac:dyDescent="0.25">
      <c r="A180" s="33" t="s">
        <v>275</v>
      </c>
      <c r="B180" s="39"/>
      <c r="C180" s="39"/>
      <c r="D180" s="38"/>
      <c r="E180" s="33"/>
      <c r="F180" s="335"/>
      <c r="G180" s="335"/>
      <c r="H180" s="335"/>
      <c r="I180" s="67" t="str">
        <f t="shared" si="10"/>
        <v/>
      </c>
      <c r="J180" s="67" t="str">
        <f t="shared" si="11"/>
        <v/>
      </c>
      <c r="K180" s="367" t="b">
        <f t="shared" si="12"/>
        <v>0</v>
      </c>
      <c r="L180" s="241">
        <f t="shared" si="14"/>
        <v>1</v>
      </c>
    </row>
    <row r="181" spans="1:12" x14ac:dyDescent="0.25">
      <c r="A181" s="33" t="s">
        <v>276</v>
      </c>
      <c r="B181" s="39"/>
      <c r="C181" s="39"/>
      <c r="D181" s="38"/>
      <c r="E181" s="33"/>
      <c r="F181" s="335"/>
      <c r="G181" s="335"/>
      <c r="H181" s="335"/>
      <c r="I181" s="67" t="str">
        <f t="shared" si="10"/>
        <v/>
      </c>
      <c r="J181" s="67" t="str">
        <f t="shared" si="11"/>
        <v/>
      </c>
      <c r="K181" s="367" t="b">
        <f t="shared" si="12"/>
        <v>0</v>
      </c>
      <c r="L181" s="241">
        <f t="shared" si="14"/>
        <v>1</v>
      </c>
    </row>
    <row r="182" spans="1:12" x14ac:dyDescent="0.25">
      <c r="A182" s="33" t="s">
        <v>277</v>
      </c>
      <c r="B182" s="39"/>
      <c r="C182" s="39"/>
      <c r="D182" s="38"/>
      <c r="E182" s="33"/>
      <c r="F182" s="335"/>
      <c r="G182" s="335"/>
      <c r="H182" s="335"/>
      <c r="I182" s="67" t="str">
        <f t="shared" si="10"/>
        <v/>
      </c>
      <c r="J182" s="67" t="str">
        <f t="shared" si="11"/>
        <v/>
      </c>
      <c r="K182" s="367" t="b">
        <f t="shared" si="12"/>
        <v>0</v>
      </c>
      <c r="L182" s="241">
        <f t="shared" si="14"/>
        <v>1</v>
      </c>
    </row>
    <row r="183" spans="1:12" x14ac:dyDescent="0.25">
      <c r="A183" s="33" t="s">
        <v>278</v>
      </c>
      <c r="B183" s="39"/>
      <c r="C183" s="39"/>
      <c r="D183" s="38"/>
      <c r="E183" s="33"/>
      <c r="F183" s="335"/>
      <c r="G183" s="335"/>
      <c r="H183" s="335"/>
      <c r="I183" s="67" t="str">
        <f t="shared" si="10"/>
        <v/>
      </c>
      <c r="J183" s="67" t="str">
        <f t="shared" si="11"/>
        <v/>
      </c>
      <c r="K183" s="367" t="b">
        <f t="shared" si="12"/>
        <v>0</v>
      </c>
      <c r="L183" s="241">
        <f t="shared" si="14"/>
        <v>1</v>
      </c>
    </row>
    <row r="184" spans="1:12" x14ac:dyDescent="0.25">
      <c r="A184" s="33" t="s">
        <v>279</v>
      </c>
      <c r="B184" s="39"/>
      <c r="C184" s="39"/>
      <c r="D184" s="38"/>
      <c r="E184" s="33"/>
      <c r="F184" s="335"/>
      <c r="G184" s="335"/>
      <c r="H184" s="335"/>
      <c r="I184" s="67" t="str">
        <f t="shared" si="10"/>
        <v/>
      </c>
      <c r="J184" s="67" t="str">
        <f t="shared" si="11"/>
        <v/>
      </c>
      <c r="K184" s="367" t="b">
        <f t="shared" si="12"/>
        <v>0</v>
      </c>
      <c r="L184" s="241">
        <f t="shared" si="14"/>
        <v>1</v>
      </c>
    </row>
    <row r="185" spans="1:12" x14ac:dyDescent="0.25">
      <c r="A185" s="33" t="s">
        <v>280</v>
      </c>
      <c r="B185" s="39"/>
      <c r="C185" s="39"/>
      <c r="D185" s="38"/>
      <c r="E185" s="33"/>
      <c r="F185" s="335"/>
      <c r="G185" s="335"/>
      <c r="H185" s="335"/>
      <c r="I185" s="67" t="str">
        <f t="shared" si="10"/>
        <v/>
      </c>
      <c r="J185" s="67" t="str">
        <f t="shared" si="11"/>
        <v/>
      </c>
      <c r="K185" s="367" t="b">
        <f t="shared" si="12"/>
        <v>0</v>
      </c>
      <c r="L185" s="241">
        <f t="shared" si="14"/>
        <v>1</v>
      </c>
    </row>
    <row r="186" spans="1:12" x14ac:dyDescent="0.25">
      <c r="A186" s="33" t="s">
        <v>281</v>
      </c>
      <c r="B186" s="39"/>
      <c r="C186" s="39"/>
      <c r="D186" s="38"/>
      <c r="E186" s="33"/>
      <c r="F186" s="335"/>
      <c r="G186" s="335"/>
      <c r="H186" s="335"/>
      <c r="I186" s="67" t="str">
        <f t="shared" si="10"/>
        <v/>
      </c>
      <c r="J186" s="67" t="str">
        <f t="shared" si="11"/>
        <v/>
      </c>
      <c r="K186" s="367" t="b">
        <f t="shared" si="12"/>
        <v>0</v>
      </c>
      <c r="L186" s="241">
        <f t="shared" si="14"/>
        <v>1</v>
      </c>
    </row>
    <row r="187" spans="1:12" x14ac:dyDescent="0.25">
      <c r="A187" s="33" t="s">
        <v>282</v>
      </c>
      <c r="B187" s="39"/>
      <c r="C187" s="39"/>
      <c r="D187" s="38"/>
      <c r="E187" s="33"/>
      <c r="F187" s="335"/>
      <c r="G187" s="335"/>
      <c r="H187" s="335"/>
      <c r="I187" s="67" t="str">
        <f t="shared" si="10"/>
        <v/>
      </c>
      <c r="J187" s="67" t="str">
        <f t="shared" si="11"/>
        <v/>
      </c>
      <c r="K187" s="367" t="b">
        <f t="shared" si="12"/>
        <v>0</v>
      </c>
      <c r="L187" s="241">
        <f t="shared" si="14"/>
        <v>1</v>
      </c>
    </row>
    <row r="188" spans="1:12" x14ac:dyDescent="0.25">
      <c r="A188" s="33" t="s">
        <v>283</v>
      </c>
      <c r="B188" s="39"/>
      <c r="C188" s="39"/>
      <c r="D188" s="38"/>
      <c r="E188" s="33"/>
      <c r="F188" s="335"/>
      <c r="G188" s="335"/>
      <c r="H188" s="335"/>
      <c r="I188" s="67" t="str">
        <f t="shared" si="10"/>
        <v/>
      </c>
      <c r="J188" s="67" t="str">
        <f t="shared" si="11"/>
        <v/>
      </c>
      <c r="K188" s="367" t="b">
        <f t="shared" si="12"/>
        <v>0</v>
      </c>
      <c r="L188" s="241">
        <f t="shared" si="14"/>
        <v>1</v>
      </c>
    </row>
    <row r="189" spans="1:12" x14ac:dyDescent="0.25">
      <c r="A189" s="33" t="s">
        <v>284</v>
      </c>
      <c r="B189" s="39"/>
      <c r="C189" s="39"/>
      <c r="D189" s="38"/>
      <c r="E189" s="33"/>
      <c r="F189" s="335"/>
      <c r="G189" s="335"/>
      <c r="H189" s="335"/>
      <c r="I189" s="67" t="str">
        <f t="shared" si="10"/>
        <v/>
      </c>
      <c r="J189" s="67" t="str">
        <f t="shared" si="11"/>
        <v/>
      </c>
      <c r="K189" s="367" t="b">
        <f t="shared" si="12"/>
        <v>0</v>
      </c>
      <c r="L189" s="241">
        <f t="shared" si="14"/>
        <v>1</v>
      </c>
    </row>
    <row r="190" spans="1:12" x14ac:dyDescent="0.25">
      <c r="A190" s="33" t="s">
        <v>285</v>
      </c>
      <c r="B190" s="39"/>
      <c r="C190" s="39"/>
      <c r="D190" s="38"/>
      <c r="E190" s="33"/>
      <c r="F190" s="335"/>
      <c r="G190" s="335"/>
      <c r="H190" s="335"/>
      <c r="I190" s="67" t="str">
        <f t="shared" si="10"/>
        <v/>
      </c>
      <c r="J190" s="67" t="str">
        <f t="shared" si="11"/>
        <v/>
      </c>
      <c r="K190" s="367" t="b">
        <f t="shared" si="12"/>
        <v>0</v>
      </c>
      <c r="L190" s="241">
        <f t="shared" si="14"/>
        <v>1</v>
      </c>
    </row>
    <row r="191" spans="1:12" x14ac:dyDescent="0.25">
      <c r="A191" s="33" t="s">
        <v>286</v>
      </c>
      <c r="B191" s="39"/>
      <c r="C191" s="39"/>
      <c r="D191" s="38"/>
      <c r="E191" s="33"/>
      <c r="F191" s="335"/>
      <c r="G191" s="335"/>
      <c r="H191" s="335"/>
      <c r="I191" s="67" t="str">
        <f t="shared" si="10"/>
        <v/>
      </c>
      <c r="J191" s="67" t="str">
        <f t="shared" si="11"/>
        <v/>
      </c>
      <c r="K191" s="367" t="b">
        <f t="shared" si="12"/>
        <v>0</v>
      </c>
      <c r="L191" s="241">
        <f t="shared" si="14"/>
        <v>1</v>
      </c>
    </row>
    <row r="192" spans="1:12" x14ac:dyDescent="0.25">
      <c r="A192" s="33" t="s">
        <v>287</v>
      </c>
      <c r="B192" s="39"/>
      <c r="C192" s="39"/>
      <c r="D192" s="38"/>
      <c r="E192" s="33"/>
      <c r="F192" s="335"/>
      <c r="G192" s="335"/>
      <c r="H192" s="335"/>
      <c r="I192" s="67" t="str">
        <f t="shared" si="10"/>
        <v/>
      </c>
      <c r="J192" s="67" t="str">
        <f t="shared" si="11"/>
        <v/>
      </c>
      <c r="K192" s="367" t="b">
        <f t="shared" si="12"/>
        <v>0</v>
      </c>
      <c r="L192" s="241">
        <f t="shared" si="14"/>
        <v>1</v>
      </c>
    </row>
    <row r="193" spans="1:12" x14ac:dyDescent="0.25">
      <c r="A193" s="33" t="s">
        <v>288</v>
      </c>
      <c r="B193" s="39"/>
      <c r="C193" s="39"/>
      <c r="D193" s="38"/>
      <c r="E193" s="33"/>
      <c r="F193" s="335"/>
      <c r="G193" s="335"/>
      <c r="H193" s="335"/>
      <c r="I193" s="67" t="str">
        <f t="shared" si="10"/>
        <v/>
      </c>
      <c r="J193" s="67" t="str">
        <f t="shared" si="11"/>
        <v/>
      </c>
      <c r="K193" s="367" t="b">
        <f t="shared" si="12"/>
        <v>0</v>
      </c>
      <c r="L193" s="241">
        <f t="shared" si="14"/>
        <v>1</v>
      </c>
    </row>
    <row r="194" spans="1:12" x14ac:dyDescent="0.25">
      <c r="A194" s="33" t="s">
        <v>289</v>
      </c>
      <c r="B194" s="39"/>
      <c r="C194" s="39"/>
      <c r="D194" s="38"/>
      <c r="E194" s="33"/>
      <c r="F194" s="335"/>
      <c r="G194" s="335"/>
      <c r="H194" s="335"/>
      <c r="I194" s="67" t="str">
        <f t="shared" si="10"/>
        <v/>
      </c>
      <c r="J194" s="67" t="str">
        <f t="shared" si="11"/>
        <v/>
      </c>
      <c r="K194" s="367" t="b">
        <f t="shared" si="12"/>
        <v>0</v>
      </c>
      <c r="L194" s="241">
        <f t="shared" si="14"/>
        <v>1</v>
      </c>
    </row>
    <row r="195" spans="1:12" x14ac:dyDescent="0.25">
      <c r="A195" s="33" t="s">
        <v>290</v>
      </c>
      <c r="B195" s="39"/>
      <c r="C195" s="39"/>
      <c r="D195" s="38"/>
      <c r="E195" s="33"/>
      <c r="F195" s="335"/>
      <c r="G195" s="335"/>
      <c r="H195" s="335"/>
      <c r="I195" s="67" t="str">
        <f t="shared" si="10"/>
        <v/>
      </c>
      <c r="J195" s="67" t="str">
        <f t="shared" si="11"/>
        <v/>
      </c>
      <c r="K195" s="367" t="b">
        <f t="shared" si="12"/>
        <v>0</v>
      </c>
      <c r="L195" s="241">
        <f t="shared" si="14"/>
        <v>1</v>
      </c>
    </row>
    <row r="196" spans="1:12" x14ac:dyDescent="0.25">
      <c r="A196" s="33" t="s">
        <v>291</v>
      </c>
      <c r="B196" s="39"/>
      <c r="C196" s="39"/>
      <c r="D196" s="38"/>
      <c r="E196" s="33"/>
      <c r="F196" s="335"/>
      <c r="G196" s="335"/>
      <c r="H196" s="335"/>
      <c r="I196" s="67" t="str">
        <f t="shared" si="10"/>
        <v/>
      </c>
      <c r="J196" s="67" t="str">
        <f t="shared" si="11"/>
        <v/>
      </c>
      <c r="K196" s="367" t="b">
        <f t="shared" si="12"/>
        <v>0</v>
      </c>
      <c r="L196" s="241">
        <f t="shared" si="14"/>
        <v>1</v>
      </c>
    </row>
    <row r="197" spans="1:12" x14ac:dyDescent="0.25">
      <c r="A197" s="33" t="s">
        <v>292</v>
      </c>
      <c r="B197" s="39"/>
      <c r="C197" s="39"/>
      <c r="D197" s="38"/>
      <c r="E197" s="33"/>
      <c r="F197" s="335"/>
      <c r="G197" s="335"/>
      <c r="H197" s="335"/>
      <c r="I197" s="67" t="str">
        <f t="shared" si="10"/>
        <v/>
      </c>
      <c r="J197" s="67" t="str">
        <f t="shared" si="11"/>
        <v/>
      </c>
      <c r="K197" s="367" t="b">
        <f t="shared" si="12"/>
        <v>0</v>
      </c>
      <c r="L197" s="241">
        <f t="shared" si="14"/>
        <v>1</v>
      </c>
    </row>
    <row r="198" spans="1:12" x14ac:dyDescent="0.25">
      <c r="A198" s="33" t="s">
        <v>293</v>
      </c>
      <c r="B198" s="39"/>
      <c r="C198" s="39"/>
      <c r="D198" s="38"/>
      <c r="E198" s="33"/>
      <c r="F198" s="335"/>
      <c r="G198" s="335"/>
      <c r="H198" s="335"/>
      <c r="I198" s="67" t="str">
        <f t="shared" si="10"/>
        <v/>
      </c>
      <c r="J198" s="67" t="str">
        <f t="shared" si="11"/>
        <v/>
      </c>
      <c r="K198" s="367" t="b">
        <f t="shared" si="12"/>
        <v>0</v>
      </c>
      <c r="L198" s="241">
        <f t="shared" si="14"/>
        <v>1</v>
      </c>
    </row>
    <row r="199" spans="1:12" x14ac:dyDescent="0.25">
      <c r="A199" s="33" t="s">
        <v>294</v>
      </c>
      <c r="B199" s="39"/>
      <c r="C199" s="39"/>
      <c r="D199" s="38"/>
      <c r="E199" s="33"/>
      <c r="F199" s="335"/>
      <c r="G199" s="335"/>
      <c r="H199" s="335"/>
      <c r="I199" s="67" t="str">
        <f t="shared" si="10"/>
        <v/>
      </c>
      <c r="J199" s="67" t="str">
        <f t="shared" si="11"/>
        <v/>
      </c>
      <c r="K199" s="367" t="b">
        <f t="shared" si="12"/>
        <v>0</v>
      </c>
      <c r="L199" s="241">
        <f t="shared" si="14"/>
        <v>1</v>
      </c>
    </row>
    <row r="200" spans="1:12" x14ac:dyDescent="0.25">
      <c r="A200" s="33" t="s">
        <v>295</v>
      </c>
      <c r="B200" s="39"/>
      <c r="C200" s="39"/>
      <c r="D200" s="38"/>
      <c r="E200" s="33"/>
      <c r="F200" s="335"/>
      <c r="G200" s="335"/>
      <c r="H200" s="335"/>
      <c r="I200" s="67" t="str">
        <f t="shared" si="10"/>
        <v/>
      </c>
      <c r="J200" s="67" t="str">
        <f t="shared" si="11"/>
        <v/>
      </c>
      <c r="K200" s="367" t="b">
        <f t="shared" si="12"/>
        <v>0</v>
      </c>
      <c r="L200" s="241">
        <f t="shared" si="14"/>
        <v>1</v>
      </c>
    </row>
    <row r="201" spans="1:12" x14ac:dyDescent="0.25">
      <c r="A201" s="33" t="s">
        <v>296</v>
      </c>
      <c r="B201" s="39"/>
      <c r="C201" s="39"/>
      <c r="D201" s="38"/>
      <c r="E201" s="33"/>
      <c r="F201" s="335"/>
      <c r="G201" s="335"/>
      <c r="H201" s="335"/>
      <c r="I201" s="67" t="str">
        <f t="shared" ref="I201:I258" si="15">IF(OR($B201="",$C201="",$D201="",$D201&lt;an_initial,$D201&gt;an_final,$K201=FALSE),"",
(30*(E201="PAT/PUG municipii mari")+20*(E201="PUG localități mici")+15*(E201="PUZ")+10*(E201="Studii de fundamentare"))/
((F201="X")*1 + (G201="X")*2 + (H201="X")*L201)
)</f>
        <v/>
      </c>
      <c r="J201" s="67" t="str">
        <f t="shared" ref="J201:J258" si="16">IF(OR($B201="",$C201="",$D201="",$D201&gt;an_final,$K201=FALSE),"",
(30*(E201="PAT/PUG municipii mari")+20*(E201="PUG localități mici")+15*(E201="PUZ")+10*(E201="Studii de fundamentare"))/
((F201="X")*1 + (G201="X")*2 + (H201="X")*L201)
)</f>
        <v/>
      </c>
      <c r="K201" s="367" t="b">
        <f t="shared" ref="K201:K258" si="17">IF(nume_candidat="",FALSE,ISNUMBER(SEARCH(nume_candidat,$B201)))</f>
        <v>0</v>
      </c>
      <c r="L201" s="241">
        <f t="shared" si="14"/>
        <v>1</v>
      </c>
    </row>
    <row r="202" spans="1:12" x14ac:dyDescent="0.25">
      <c r="A202" s="33" t="s">
        <v>297</v>
      </c>
      <c r="B202" s="39"/>
      <c r="C202" s="39"/>
      <c r="D202" s="38"/>
      <c r="E202" s="33"/>
      <c r="F202" s="335"/>
      <c r="G202" s="335"/>
      <c r="H202" s="335"/>
      <c r="I202" s="67" t="str">
        <f t="shared" si="15"/>
        <v/>
      </c>
      <c r="J202" s="67" t="str">
        <f t="shared" si="16"/>
        <v/>
      </c>
      <c r="K202" s="367" t="b">
        <f t="shared" si="17"/>
        <v>0</v>
      </c>
      <c r="L202" s="241">
        <f t="shared" si="14"/>
        <v>1</v>
      </c>
    </row>
    <row r="203" spans="1:12" x14ac:dyDescent="0.25">
      <c r="A203" s="33" t="s">
        <v>298</v>
      </c>
      <c r="B203" s="39"/>
      <c r="C203" s="39"/>
      <c r="D203" s="38"/>
      <c r="E203" s="33"/>
      <c r="F203" s="335"/>
      <c r="G203" s="335"/>
      <c r="H203" s="335"/>
      <c r="I203" s="67" t="str">
        <f t="shared" si="15"/>
        <v/>
      </c>
      <c r="J203" s="67" t="str">
        <f t="shared" si="16"/>
        <v/>
      </c>
      <c r="K203" s="367" t="b">
        <f t="shared" si="17"/>
        <v>0</v>
      </c>
      <c r="L203" s="241">
        <f t="shared" si="14"/>
        <v>1</v>
      </c>
    </row>
    <row r="204" spans="1:12" x14ac:dyDescent="0.25">
      <c r="A204" s="33" t="s">
        <v>299</v>
      </c>
      <c r="B204" s="39"/>
      <c r="C204" s="39"/>
      <c r="D204" s="38"/>
      <c r="E204" s="33"/>
      <c r="F204" s="335"/>
      <c r="G204" s="335"/>
      <c r="H204" s="335"/>
      <c r="I204" s="67" t="str">
        <f t="shared" si="15"/>
        <v/>
      </c>
      <c r="J204" s="67" t="str">
        <f t="shared" si="16"/>
        <v/>
      </c>
      <c r="K204" s="367" t="b">
        <f t="shared" si="17"/>
        <v>0</v>
      </c>
      <c r="L204" s="241">
        <f t="shared" si="14"/>
        <v>1</v>
      </c>
    </row>
    <row r="205" spans="1:12" x14ac:dyDescent="0.25">
      <c r="A205" s="33" t="s">
        <v>300</v>
      </c>
      <c r="B205" s="39"/>
      <c r="C205" s="39"/>
      <c r="D205" s="38"/>
      <c r="E205" s="33"/>
      <c r="F205" s="335"/>
      <c r="G205" s="335"/>
      <c r="H205" s="335"/>
      <c r="I205" s="67" t="str">
        <f t="shared" si="15"/>
        <v/>
      </c>
      <c r="J205" s="67" t="str">
        <f t="shared" si="16"/>
        <v/>
      </c>
      <c r="K205" s="367" t="b">
        <f t="shared" si="17"/>
        <v>0</v>
      </c>
      <c r="L205" s="241">
        <f t="shared" ref="L205:L258" si="18">LEN(B205)-LEN(SUBSTITUTE(B205,",",""))+1</f>
        <v>1</v>
      </c>
    </row>
    <row r="206" spans="1:12" x14ac:dyDescent="0.25">
      <c r="A206" s="33" t="s">
        <v>301</v>
      </c>
      <c r="B206" s="39"/>
      <c r="C206" s="39"/>
      <c r="D206" s="38"/>
      <c r="E206" s="33"/>
      <c r="F206" s="335"/>
      <c r="G206" s="335"/>
      <c r="H206" s="335"/>
      <c r="I206" s="67" t="str">
        <f t="shared" si="15"/>
        <v/>
      </c>
      <c r="J206" s="67" t="str">
        <f t="shared" si="16"/>
        <v/>
      </c>
      <c r="K206" s="367" t="b">
        <f t="shared" si="17"/>
        <v>0</v>
      </c>
      <c r="L206" s="241">
        <f t="shared" si="18"/>
        <v>1</v>
      </c>
    </row>
    <row r="207" spans="1:12" x14ac:dyDescent="0.25">
      <c r="A207" s="33" t="s">
        <v>302</v>
      </c>
      <c r="B207" s="39"/>
      <c r="C207" s="39"/>
      <c r="D207" s="38"/>
      <c r="E207" s="33"/>
      <c r="F207" s="335"/>
      <c r="G207" s="335"/>
      <c r="H207" s="335"/>
      <c r="I207" s="67" t="str">
        <f t="shared" si="15"/>
        <v/>
      </c>
      <c r="J207" s="67" t="str">
        <f t="shared" si="16"/>
        <v/>
      </c>
      <c r="K207" s="367" t="b">
        <f t="shared" si="17"/>
        <v>0</v>
      </c>
      <c r="L207" s="241">
        <f t="shared" si="18"/>
        <v>1</v>
      </c>
    </row>
    <row r="208" spans="1:12" x14ac:dyDescent="0.25">
      <c r="A208" s="33" t="s">
        <v>303</v>
      </c>
      <c r="B208" s="39"/>
      <c r="C208" s="39"/>
      <c r="D208" s="38"/>
      <c r="E208" s="33"/>
      <c r="F208" s="335"/>
      <c r="G208" s="335"/>
      <c r="H208" s="335"/>
      <c r="I208" s="67" t="str">
        <f t="shared" si="15"/>
        <v/>
      </c>
      <c r="J208" s="67" t="str">
        <f t="shared" si="16"/>
        <v/>
      </c>
      <c r="K208" s="367" t="b">
        <f t="shared" si="17"/>
        <v>0</v>
      </c>
      <c r="L208" s="241">
        <f t="shared" si="18"/>
        <v>1</v>
      </c>
    </row>
    <row r="209" spans="1:12" x14ac:dyDescent="0.25">
      <c r="A209" s="33" t="s">
        <v>304</v>
      </c>
      <c r="B209" s="39"/>
      <c r="C209" s="39"/>
      <c r="D209" s="38"/>
      <c r="E209" s="33"/>
      <c r="F209" s="335"/>
      <c r="G209" s="335"/>
      <c r="H209" s="335"/>
      <c r="I209" s="67" t="str">
        <f t="shared" si="15"/>
        <v/>
      </c>
      <c r="J209" s="67" t="str">
        <f t="shared" si="16"/>
        <v/>
      </c>
      <c r="K209" s="367" t="b">
        <f t="shared" si="17"/>
        <v>0</v>
      </c>
      <c r="L209" s="241">
        <f t="shared" si="18"/>
        <v>1</v>
      </c>
    </row>
    <row r="210" spans="1:12" x14ac:dyDescent="0.25">
      <c r="A210" s="33" t="s">
        <v>305</v>
      </c>
      <c r="B210" s="39"/>
      <c r="C210" s="39"/>
      <c r="D210" s="38"/>
      <c r="E210" s="33"/>
      <c r="F210" s="335"/>
      <c r="G210" s="335"/>
      <c r="H210" s="335"/>
      <c r="I210" s="67" t="str">
        <f t="shared" si="15"/>
        <v/>
      </c>
      <c r="J210" s="67" t="str">
        <f t="shared" si="16"/>
        <v/>
      </c>
      <c r="K210" s="367" t="b">
        <f t="shared" si="17"/>
        <v>0</v>
      </c>
      <c r="L210" s="241">
        <f t="shared" si="18"/>
        <v>1</v>
      </c>
    </row>
    <row r="211" spans="1:12" x14ac:dyDescent="0.25">
      <c r="A211" s="33" t="s">
        <v>306</v>
      </c>
      <c r="B211" s="39"/>
      <c r="C211" s="39"/>
      <c r="D211" s="38"/>
      <c r="E211" s="33"/>
      <c r="F211" s="335"/>
      <c r="G211" s="335"/>
      <c r="H211" s="335"/>
      <c r="I211" s="67" t="str">
        <f t="shared" si="15"/>
        <v/>
      </c>
      <c r="J211" s="67" t="str">
        <f t="shared" si="16"/>
        <v/>
      </c>
      <c r="K211" s="367" t="b">
        <f t="shared" si="17"/>
        <v>0</v>
      </c>
      <c r="L211" s="241">
        <f t="shared" si="18"/>
        <v>1</v>
      </c>
    </row>
    <row r="212" spans="1:12" x14ac:dyDescent="0.25">
      <c r="A212" s="33" t="s">
        <v>307</v>
      </c>
      <c r="B212" s="39"/>
      <c r="C212" s="39"/>
      <c r="D212" s="38"/>
      <c r="E212" s="33"/>
      <c r="F212" s="335"/>
      <c r="G212" s="335"/>
      <c r="H212" s="335"/>
      <c r="I212" s="67" t="str">
        <f t="shared" si="15"/>
        <v/>
      </c>
      <c r="J212" s="67" t="str">
        <f t="shared" si="16"/>
        <v/>
      </c>
      <c r="K212" s="367" t="b">
        <f t="shared" si="17"/>
        <v>0</v>
      </c>
      <c r="L212" s="241">
        <f t="shared" si="18"/>
        <v>1</v>
      </c>
    </row>
    <row r="213" spans="1:12" x14ac:dyDescent="0.25">
      <c r="A213" s="33" t="s">
        <v>308</v>
      </c>
      <c r="B213" s="39"/>
      <c r="C213" s="39"/>
      <c r="D213" s="38"/>
      <c r="E213" s="33"/>
      <c r="F213" s="335"/>
      <c r="G213" s="335"/>
      <c r="H213" s="335"/>
      <c r="I213" s="67" t="str">
        <f t="shared" si="15"/>
        <v/>
      </c>
      <c r="J213" s="67" t="str">
        <f t="shared" si="16"/>
        <v/>
      </c>
      <c r="K213" s="367" t="b">
        <f t="shared" si="17"/>
        <v>0</v>
      </c>
      <c r="L213" s="241">
        <f t="shared" si="18"/>
        <v>1</v>
      </c>
    </row>
    <row r="214" spans="1:12" x14ac:dyDescent="0.25">
      <c r="A214" s="33" t="s">
        <v>309</v>
      </c>
      <c r="B214" s="39"/>
      <c r="C214" s="39"/>
      <c r="D214" s="38"/>
      <c r="E214" s="33"/>
      <c r="F214" s="335"/>
      <c r="G214" s="335"/>
      <c r="H214" s="335"/>
      <c r="I214" s="67" t="str">
        <f t="shared" si="15"/>
        <v/>
      </c>
      <c r="J214" s="67" t="str">
        <f t="shared" si="16"/>
        <v/>
      </c>
      <c r="K214" s="367" t="b">
        <f t="shared" si="17"/>
        <v>0</v>
      </c>
      <c r="L214" s="241">
        <f t="shared" si="18"/>
        <v>1</v>
      </c>
    </row>
    <row r="215" spans="1:12" x14ac:dyDescent="0.25">
      <c r="A215" s="33" t="s">
        <v>310</v>
      </c>
      <c r="B215" s="39"/>
      <c r="C215" s="39"/>
      <c r="D215" s="38"/>
      <c r="E215" s="33"/>
      <c r="F215" s="335"/>
      <c r="G215" s="335"/>
      <c r="H215" s="335"/>
      <c r="I215" s="67" t="str">
        <f t="shared" si="15"/>
        <v/>
      </c>
      <c r="J215" s="67" t="str">
        <f t="shared" si="16"/>
        <v/>
      </c>
      <c r="K215" s="367" t="b">
        <f t="shared" si="17"/>
        <v>0</v>
      </c>
      <c r="L215" s="241">
        <f t="shared" si="18"/>
        <v>1</v>
      </c>
    </row>
    <row r="216" spans="1:12" x14ac:dyDescent="0.25">
      <c r="A216" s="33" t="s">
        <v>311</v>
      </c>
      <c r="B216" s="39"/>
      <c r="C216" s="39"/>
      <c r="D216" s="38"/>
      <c r="E216" s="33"/>
      <c r="F216" s="335"/>
      <c r="G216" s="335"/>
      <c r="H216" s="335"/>
      <c r="I216" s="67" t="str">
        <f t="shared" si="15"/>
        <v/>
      </c>
      <c r="J216" s="67" t="str">
        <f t="shared" si="16"/>
        <v/>
      </c>
      <c r="K216" s="367" t="b">
        <f t="shared" si="17"/>
        <v>0</v>
      </c>
      <c r="L216" s="241">
        <f t="shared" si="18"/>
        <v>1</v>
      </c>
    </row>
    <row r="217" spans="1:12" x14ac:dyDescent="0.25">
      <c r="A217" s="33" t="s">
        <v>312</v>
      </c>
      <c r="B217" s="39"/>
      <c r="C217" s="39"/>
      <c r="D217" s="38"/>
      <c r="E217" s="33"/>
      <c r="F217" s="335"/>
      <c r="G217" s="335"/>
      <c r="H217" s="335"/>
      <c r="I217" s="67" t="str">
        <f t="shared" si="15"/>
        <v/>
      </c>
      <c r="J217" s="67" t="str">
        <f t="shared" si="16"/>
        <v/>
      </c>
      <c r="K217" s="367" t="b">
        <f t="shared" si="17"/>
        <v>0</v>
      </c>
      <c r="L217" s="241">
        <f t="shared" si="18"/>
        <v>1</v>
      </c>
    </row>
    <row r="218" spans="1:12" x14ac:dyDescent="0.25">
      <c r="A218" s="33" t="s">
        <v>313</v>
      </c>
      <c r="B218" s="39"/>
      <c r="C218" s="39"/>
      <c r="D218" s="38"/>
      <c r="E218" s="33"/>
      <c r="F218" s="335"/>
      <c r="G218" s="335"/>
      <c r="H218" s="335"/>
      <c r="I218" s="67" t="str">
        <f t="shared" si="15"/>
        <v/>
      </c>
      <c r="J218" s="67" t="str">
        <f t="shared" si="16"/>
        <v/>
      </c>
      <c r="K218" s="367" t="b">
        <f t="shared" si="17"/>
        <v>0</v>
      </c>
      <c r="L218" s="241">
        <f t="shared" si="18"/>
        <v>1</v>
      </c>
    </row>
    <row r="219" spans="1:12" x14ac:dyDescent="0.25">
      <c r="A219" s="33" t="s">
        <v>314</v>
      </c>
      <c r="B219" s="39"/>
      <c r="C219" s="39"/>
      <c r="D219" s="38"/>
      <c r="E219" s="33"/>
      <c r="F219" s="335"/>
      <c r="G219" s="335"/>
      <c r="H219" s="335"/>
      <c r="I219" s="67" t="str">
        <f t="shared" si="15"/>
        <v/>
      </c>
      <c r="J219" s="67" t="str">
        <f t="shared" si="16"/>
        <v/>
      </c>
      <c r="K219" s="367" t="b">
        <f t="shared" si="17"/>
        <v>0</v>
      </c>
      <c r="L219" s="241">
        <f t="shared" si="18"/>
        <v>1</v>
      </c>
    </row>
    <row r="220" spans="1:12" x14ac:dyDescent="0.25">
      <c r="A220" s="33" t="s">
        <v>315</v>
      </c>
      <c r="B220" s="39"/>
      <c r="C220" s="39"/>
      <c r="D220" s="38"/>
      <c r="E220" s="33"/>
      <c r="F220" s="335"/>
      <c r="G220" s="335"/>
      <c r="H220" s="335"/>
      <c r="I220" s="67" t="str">
        <f t="shared" si="15"/>
        <v/>
      </c>
      <c r="J220" s="67" t="str">
        <f t="shared" si="16"/>
        <v/>
      </c>
      <c r="K220" s="367" t="b">
        <f t="shared" si="17"/>
        <v>0</v>
      </c>
      <c r="L220" s="241">
        <f t="shared" si="18"/>
        <v>1</v>
      </c>
    </row>
    <row r="221" spans="1:12" x14ac:dyDescent="0.25">
      <c r="A221" s="33" t="s">
        <v>316</v>
      </c>
      <c r="B221" s="39"/>
      <c r="C221" s="39"/>
      <c r="D221" s="38"/>
      <c r="E221" s="33"/>
      <c r="F221" s="335"/>
      <c r="G221" s="335"/>
      <c r="H221" s="335"/>
      <c r="I221" s="67" t="str">
        <f t="shared" si="15"/>
        <v/>
      </c>
      <c r="J221" s="67" t="str">
        <f t="shared" si="16"/>
        <v/>
      </c>
      <c r="K221" s="367" t="b">
        <f t="shared" si="17"/>
        <v>0</v>
      </c>
      <c r="L221" s="241">
        <f t="shared" si="18"/>
        <v>1</v>
      </c>
    </row>
    <row r="222" spans="1:12" x14ac:dyDescent="0.25">
      <c r="A222" s="33" t="s">
        <v>317</v>
      </c>
      <c r="B222" s="39"/>
      <c r="C222" s="39"/>
      <c r="D222" s="38"/>
      <c r="E222" s="33"/>
      <c r="F222" s="335"/>
      <c r="G222" s="335"/>
      <c r="H222" s="335"/>
      <c r="I222" s="67" t="str">
        <f t="shared" si="15"/>
        <v/>
      </c>
      <c r="J222" s="67" t="str">
        <f t="shared" si="16"/>
        <v/>
      </c>
      <c r="K222" s="367" t="b">
        <f t="shared" si="17"/>
        <v>0</v>
      </c>
      <c r="L222" s="241">
        <f t="shared" si="18"/>
        <v>1</v>
      </c>
    </row>
    <row r="223" spans="1:12" x14ac:dyDescent="0.25">
      <c r="A223" s="33" t="s">
        <v>318</v>
      </c>
      <c r="B223" s="39"/>
      <c r="C223" s="39"/>
      <c r="D223" s="38"/>
      <c r="E223" s="33"/>
      <c r="F223" s="335"/>
      <c r="G223" s="335"/>
      <c r="H223" s="335"/>
      <c r="I223" s="67" t="str">
        <f t="shared" si="15"/>
        <v/>
      </c>
      <c r="J223" s="67" t="str">
        <f t="shared" si="16"/>
        <v/>
      </c>
      <c r="K223" s="367" t="b">
        <f t="shared" si="17"/>
        <v>0</v>
      </c>
      <c r="L223" s="241">
        <f t="shared" si="18"/>
        <v>1</v>
      </c>
    </row>
    <row r="224" spans="1:12" x14ac:dyDescent="0.25">
      <c r="A224" s="33" t="s">
        <v>319</v>
      </c>
      <c r="B224" s="39"/>
      <c r="C224" s="39"/>
      <c r="D224" s="38"/>
      <c r="E224" s="33"/>
      <c r="F224" s="335"/>
      <c r="G224" s="335"/>
      <c r="H224" s="335"/>
      <c r="I224" s="67" t="str">
        <f t="shared" si="15"/>
        <v/>
      </c>
      <c r="J224" s="67" t="str">
        <f t="shared" si="16"/>
        <v/>
      </c>
      <c r="K224" s="367" t="b">
        <f t="shared" si="17"/>
        <v>0</v>
      </c>
      <c r="L224" s="241">
        <f t="shared" si="18"/>
        <v>1</v>
      </c>
    </row>
    <row r="225" spans="1:12" x14ac:dyDescent="0.25">
      <c r="A225" s="33" t="s">
        <v>320</v>
      </c>
      <c r="B225" s="39"/>
      <c r="C225" s="39"/>
      <c r="D225" s="38"/>
      <c r="E225" s="33"/>
      <c r="F225" s="335"/>
      <c r="G225" s="335"/>
      <c r="H225" s="335"/>
      <c r="I225" s="67" t="str">
        <f t="shared" si="15"/>
        <v/>
      </c>
      <c r="J225" s="67" t="str">
        <f t="shared" si="16"/>
        <v/>
      </c>
      <c r="K225" s="367" t="b">
        <f t="shared" si="17"/>
        <v>0</v>
      </c>
      <c r="L225" s="241">
        <f t="shared" si="18"/>
        <v>1</v>
      </c>
    </row>
    <row r="226" spans="1:12" x14ac:dyDescent="0.25">
      <c r="A226" s="33" t="s">
        <v>321</v>
      </c>
      <c r="B226" s="39"/>
      <c r="C226" s="39"/>
      <c r="D226" s="38"/>
      <c r="E226" s="33"/>
      <c r="F226" s="335"/>
      <c r="G226" s="335"/>
      <c r="H226" s="335"/>
      <c r="I226" s="67" t="str">
        <f t="shared" si="15"/>
        <v/>
      </c>
      <c r="J226" s="67" t="str">
        <f t="shared" si="16"/>
        <v/>
      </c>
      <c r="K226" s="367" t="b">
        <f t="shared" si="17"/>
        <v>0</v>
      </c>
      <c r="L226" s="241">
        <f t="shared" si="18"/>
        <v>1</v>
      </c>
    </row>
    <row r="227" spans="1:12" x14ac:dyDescent="0.25">
      <c r="A227" s="33" t="s">
        <v>322</v>
      </c>
      <c r="B227" s="39"/>
      <c r="C227" s="39"/>
      <c r="D227" s="38"/>
      <c r="E227" s="33"/>
      <c r="F227" s="335"/>
      <c r="G227" s="335"/>
      <c r="H227" s="335"/>
      <c r="I227" s="67" t="str">
        <f t="shared" si="15"/>
        <v/>
      </c>
      <c r="J227" s="67" t="str">
        <f t="shared" si="16"/>
        <v/>
      </c>
      <c r="K227" s="367" t="b">
        <f t="shared" si="17"/>
        <v>0</v>
      </c>
      <c r="L227" s="241">
        <f t="shared" si="18"/>
        <v>1</v>
      </c>
    </row>
    <row r="228" spans="1:12" x14ac:dyDescent="0.25">
      <c r="A228" s="33" t="s">
        <v>323</v>
      </c>
      <c r="B228" s="39"/>
      <c r="C228" s="39"/>
      <c r="D228" s="38"/>
      <c r="E228" s="33"/>
      <c r="F228" s="335"/>
      <c r="G228" s="335"/>
      <c r="H228" s="335"/>
      <c r="I228" s="67" t="str">
        <f t="shared" si="15"/>
        <v/>
      </c>
      <c r="J228" s="67" t="str">
        <f t="shared" si="16"/>
        <v/>
      </c>
      <c r="K228" s="367" t="b">
        <f t="shared" si="17"/>
        <v>0</v>
      </c>
      <c r="L228" s="241">
        <f t="shared" si="18"/>
        <v>1</v>
      </c>
    </row>
    <row r="229" spans="1:12" x14ac:dyDescent="0.25">
      <c r="A229" s="33" t="s">
        <v>324</v>
      </c>
      <c r="B229" s="39"/>
      <c r="C229" s="39"/>
      <c r="D229" s="38"/>
      <c r="E229" s="33"/>
      <c r="F229" s="335"/>
      <c r="G229" s="335"/>
      <c r="H229" s="335"/>
      <c r="I229" s="67" t="str">
        <f t="shared" si="15"/>
        <v/>
      </c>
      <c r="J229" s="67" t="str">
        <f t="shared" si="16"/>
        <v/>
      </c>
      <c r="K229" s="367" t="b">
        <f t="shared" si="17"/>
        <v>0</v>
      </c>
      <c r="L229" s="241">
        <f t="shared" si="18"/>
        <v>1</v>
      </c>
    </row>
    <row r="230" spans="1:12" x14ac:dyDescent="0.25">
      <c r="A230" s="33" t="s">
        <v>325</v>
      </c>
      <c r="B230" s="39"/>
      <c r="C230" s="39"/>
      <c r="D230" s="38"/>
      <c r="E230" s="33"/>
      <c r="F230" s="335"/>
      <c r="G230" s="335"/>
      <c r="H230" s="335"/>
      <c r="I230" s="67" t="str">
        <f t="shared" si="15"/>
        <v/>
      </c>
      <c r="J230" s="67" t="str">
        <f t="shared" si="16"/>
        <v/>
      </c>
      <c r="K230" s="367" t="b">
        <f t="shared" si="17"/>
        <v>0</v>
      </c>
      <c r="L230" s="241">
        <f t="shared" si="18"/>
        <v>1</v>
      </c>
    </row>
    <row r="231" spans="1:12" x14ac:dyDescent="0.25">
      <c r="A231" s="33" t="s">
        <v>326</v>
      </c>
      <c r="B231" s="39"/>
      <c r="C231" s="39"/>
      <c r="D231" s="38"/>
      <c r="E231" s="33"/>
      <c r="F231" s="335"/>
      <c r="G231" s="335"/>
      <c r="H231" s="335"/>
      <c r="I231" s="67" t="str">
        <f t="shared" si="15"/>
        <v/>
      </c>
      <c r="J231" s="67" t="str">
        <f t="shared" si="16"/>
        <v/>
      </c>
      <c r="K231" s="367" t="b">
        <f t="shared" si="17"/>
        <v>0</v>
      </c>
      <c r="L231" s="241">
        <f t="shared" si="18"/>
        <v>1</v>
      </c>
    </row>
    <row r="232" spans="1:12" x14ac:dyDescent="0.25">
      <c r="A232" s="33" t="s">
        <v>327</v>
      </c>
      <c r="B232" s="39"/>
      <c r="C232" s="39"/>
      <c r="D232" s="38"/>
      <c r="E232" s="33"/>
      <c r="F232" s="335"/>
      <c r="G232" s="335"/>
      <c r="H232" s="335"/>
      <c r="I232" s="67" t="str">
        <f t="shared" si="15"/>
        <v/>
      </c>
      <c r="J232" s="67" t="str">
        <f t="shared" si="16"/>
        <v/>
      </c>
      <c r="K232" s="367" t="b">
        <f t="shared" si="17"/>
        <v>0</v>
      </c>
      <c r="L232" s="241">
        <f t="shared" si="18"/>
        <v>1</v>
      </c>
    </row>
    <row r="233" spans="1:12" x14ac:dyDescent="0.25">
      <c r="A233" s="33" t="s">
        <v>328</v>
      </c>
      <c r="B233" s="39"/>
      <c r="C233" s="39"/>
      <c r="D233" s="38"/>
      <c r="E233" s="33"/>
      <c r="F233" s="335"/>
      <c r="G233" s="335"/>
      <c r="H233" s="335"/>
      <c r="I233" s="67" t="str">
        <f t="shared" si="15"/>
        <v/>
      </c>
      <c r="J233" s="67" t="str">
        <f t="shared" si="16"/>
        <v/>
      </c>
      <c r="K233" s="367" t="b">
        <f t="shared" si="17"/>
        <v>0</v>
      </c>
      <c r="L233" s="241">
        <f t="shared" si="18"/>
        <v>1</v>
      </c>
    </row>
    <row r="234" spans="1:12" x14ac:dyDescent="0.25">
      <c r="A234" s="33" t="s">
        <v>329</v>
      </c>
      <c r="B234" s="39"/>
      <c r="C234" s="39"/>
      <c r="D234" s="38"/>
      <c r="E234" s="33"/>
      <c r="F234" s="335"/>
      <c r="G234" s="335"/>
      <c r="H234" s="335"/>
      <c r="I234" s="67" t="str">
        <f t="shared" si="15"/>
        <v/>
      </c>
      <c r="J234" s="67" t="str">
        <f t="shared" si="16"/>
        <v/>
      </c>
      <c r="K234" s="367" t="b">
        <f t="shared" si="17"/>
        <v>0</v>
      </c>
      <c r="L234" s="241">
        <f t="shared" si="18"/>
        <v>1</v>
      </c>
    </row>
    <row r="235" spans="1:12" x14ac:dyDescent="0.25">
      <c r="A235" s="33" t="s">
        <v>330</v>
      </c>
      <c r="B235" s="39"/>
      <c r="C235" s="39"/>
      <c r="D235" s="38"/>
      <c r="E235" s="33"/>
      <c r="F235" s="335"/>
      <c r="G235" s="335"/>
      <c r="H235" s="335"/>
      <c r="I235" s="67" t="str">
        <f t="shared" si="15"/>
        <v/>
      </c>
      <c r="J235" s="67" t="str">
        <f t="shared" si="16"/>
        <v/>
      </c>
      <c r="K235" s="367" t="b">
        <f t="shared" si="17"/>
        <v>0</v>
      </c>
      <c r="L235" s="241">
        <f t="shared" si="18"/>
        <v>1</v>
      </c>
    </row>
    <row r="236" spans="1:12" x14ac:dyDescent="0.25">
      <c r="A236" s="33" t="s">
        <v>331</v>
      </c>
      <c r="B236" s="39"/>
      <c r="C236" s="39"/>
      <c r="D236" s="38"/>
      <c r="E236" s="33"/>
      <c r="F236" s="335"/>
      <c r="G236" s="335"/>
      <c r="H236" s="335"/>
      <c r="I236" s="67" t="str">
        <f t="shared" si="15"/>
        <v/>
      </c>
      <c r="J236" s="67" t="str">
        <f t="shared" si="16"/>
        <v/>
      </c>
      <c r="K236" s="367" t="b">
        <f t="shared" si="17"/>
        <v>0</v>
      </c>
      <c r="L236" s="241">
        <f t="shared" si="18"/>
        <v>1</v>
      </c>
    </row>
    <row r="237" spans="1:12" x14ac:dyDescent="0.25">
      <c r="A237" s="33" t="s">
        <v>332</v>
      </c>
      <c r="B237" s="39"/>
      <c r="C237" s="39"/>
      <c r="D237" s="38"/>
      <c r="E237" s="33"/>
      <c r="F237" s="335"/>
      <c r="G237" s="335"/>
      <c r="H237" s="335"/>
      <c r="I237" s="67" t="str">
        <f t="shared" si="15"/>
        <v/>
      </c>
      <c r="J237" s="67" t="str">
        <f t="shared" si="16"/>
        <v/>
      </c>
      <c r="K237" s="367" t="b">
        <f t="shared" si="17"/>
        <v>0</v>
      </c>
      <c r="L237" s="241">
        <f t="shared" si="18"/>
        <v>1</v>
      </c>
    </row>
    <row r="238" spans="1:12" x14ac:dyDescent="0.25">
      <c r="A238" s="33" t="s">
        <v>333</v>
      </c>
      <c r="B238" s="39"/>
      <c r="C238" s="39"/>
      <c r="D238" s="38"/>
      <c r="E238" s="33"/>
      <c r="F238" s="335"/>
      <c r="G238" s="335"/>
      <c r="H238" s="335"/>
      <c r="I238" s="67" t="str">
        <f t="shared" si="15"/>
        <v/>
      </c>
      <c r="J238" s="67" t="str">
        <f t="shared" si="16"/>
        <v/>
      </c>
      <c r="K238" s="367" t="b">
        <f t="shared" si="17"/>
        <v>0</v>
      </c>
      <c r="L238" s="241">
        <f t="shared" si="18"/>
        <v>1</v>
      </c>
    </row>
    <row r="239" spans="1:12" x14ac:dyDescent="0.25">
      <c r="A239" s="33" t="s">
        <v>334</v>
      </c>
      <c r="B239" s="39"/>
      <c r="C239" s="39"/>
      <c r="D239" s="38"/>
      <c r="E239" s="33"/>
      <c r="F239" s="335"/>
      <c r="G239" s="335"/>
      <c r="H239" s="335"/>
      <c r="I239" s="67" t="str">
        <f t="shared" si="15"/>
        <v/>
      </c>
      <c r="J239" s="67" t="str">
        <f t="shared" si="16"/>
        <v/>
      </c>
      <c r="K239" s="367" t="b">
        <f t="shared" si="17"/>
        <v>0</v>
      </c>
      <c r="L239" s="241">
        <f t="shared" si="18"/>
        <v>1</v>
      </c>
    </row>
    <row r="240" spans="1:12" x14ac:dyDescent="0.25">
      <c r="A240" s="33" t="s">
        <v>335</v>
      </c>
      <c r="B240" s="39"/>
      <c r="C240" s="39"/>
      <c r="D240" s="38"/>
      <c r="E240" s="33"/>
      <c r="F240" s="335"/>
      <c r="G240" s="335"/>
      <c r="H240" s="335"/>
      <c r="I240" s="67" t="str">
        <f t="shared" si="15"/>
        <v/>
      </c>
      <c r="J240" s="67" t="str">
        <f t="shared" si="16"/>
        <v/>
      </c>
      <c r="K240" s="367" t="b">
        <f t="shared" si="17"/>
        <v>0</v>
      </c>
      <c r="L240" s="241">
        <f t="shared" si="18"/>
        <v>1</v>
      </c>
    </row>
    <row r="241" spans="1:12" x14ac:dyDescent="0.25">
      <c r="A241" s="33" t="s">
        <v>336</v>
      </c>
      <c r="B241" s="39"/>
      <c r="C241" s="39"/>
      <c r="D241" s="38"/>
      <c r="E241" s="33"/>
      <c r="F241" s="335"/>
      <c r="G241" s="335"/>
      <c r="H241" s="335"/>
      <c r="I241" s="67" t="str">
        <f t="shared" si="15"/>
        <v/>
      </c>
      <c r="J241" s="67" t="str">
        <f t="shared" si="16"/>
        <v/>
      </c>
      <c r="K241" s="367" t="b">
        <f t="shared" si="17"/>
        <v>0</v>
      </c>
      <c r="L241" s="241">
        <f t="shared" si="18"/>
        <v>1</v>
      </c>
    </row>
    <row r="242" spans="1:12" x14ac:dyDescent="0.25">
      <c r="A242" s="33" t="s">
        <v>337</v>
      </c>
      <c r="B242" s="39"/>
      <c r="C242" s="39"/>
      <c r="D242" s="38"/>
      <c r="E242" s="33"/>
      <c r="F242" s="335"/>
      <c r="G242" s="335"/>
      <c r="H242" s="335"/>
      <c r="I242" s="67" t="str">
        <f t="shared" si="15"/>
        <v/>
      </c>
      <c r="J242" s="67" t="str">
        <f t="shared" si="16"/>
        <v/>
      </c>
      <c r="K242" s="367" t="b">
        <f t="shared" si="17"/>
        <v>0</v>
      </c>
      <c r="L242" s="241">
        <f t="shared" si="18"/>
        <v>1</v>
      </c>
    </row>
    <row r="243" spans="1:12" x14ac:dyDescent="0.25">
      <c r="A243" s="33" t="s">
        <v>338</v>
      </c>
      <c r="B243" s="39"/>
      <c r="C243" s="39"/>
      <c r="D243" s="38"/>
      <c r="E243" s="33"/>
      <c r="F243" s="335"/>
      <c r="G243" s="335"/>
      <c r="H243" s="335"/>
      <c r="I243" s="67" t="str">
        <f t="shared" si="15"/>
        <v/>
      </c>
      <c r="J243" s="67" t="str">
        <f t="shared" si="16"/>
        <v/>
      </c>
      <c r="K243" s="367" t="b">
        <f t="shared" si="17"/>
        <v>0</v>
      </c>
      <c r="L243" s="241">
        <f t="shared" si="18"/>
        <v>1</v>
      </c>
    </row>
    <row r="244" spans="1:12" x14ac:dyDescent="0.25">
      <c r="A244" s="33" t="s">
        <v>339</v>
      </c>
      <c r="B244" s="39"/>
      <c r="C244" s="39"/>
      <c r="D244" s="38"/>
      <c r="E244" s="33"/>
      <c r="F244" s="335"/>
      <c r="G244" s="335"/>
      <c r="H244" s="335"/>
      <c r="I244" s="67" t="str">
        <f t="shared" si="15"/>
        <v/>
      </c>
      <c r="J244" s="67" t="str">
        <f t="shared" si="16"/>
        <v/>
      </c>
      <c r="K244" s="367" t="b">
        <f t="shared" si="17"/>
        <v>0</v>
      </c>
      <c r="L244" s="241">
        <f t="shared" si="18"/>
        <v>1</v>
      </c>
    </row>
    <row r="245" spans="1:12" x14ac:dyDescent="0.25">
      <c r="A245" s="33" t="s">
        <v>340</v>
      </c>
      <c r="B245" s="39"/>
      <c r="C245" s="39"/>
      <c r="D245" s="38"/>
      <c r="E245" s="33"/>
      <c r="F245" s="335"/>
      <c r="G245" s="335"/>
      <c r="H245" s="335"/>
      <c r="I245" s="67" t="str">
        <f t="shared" si="15"/>
        <v/>
      </c>
      <c r="J245" s="67" t="str">
        <f t="shared" si="16"/>
        <v/>
      </c>
      <c r="K245" s="367" t="b">
        <f t="shared" si="17"/>
        <v>0</v>
      </c>
      <c r="L245" s="241">
        <f t="shared" si="18"/>
        <v>1</v>
      </c>
    </row>
    <row r="246" spans="1:12" x14ac:dyDescent="0.25">
      <c r="A246" s="33" t="s">
        <v>341</v>
      </c>
      <c r="B246" s="39"/>
      <c r="C246" s="39"/>
      <c r="D246" s="38"/>
      <c r="E246" s="33"/>
      <c r="F246" s="335"/>
      <c r="G246" s="335"/>
      <c r="H246" s="335"/>
      <c r="I246" s="67" t="str">
        <f t="shared" si="15"/>
        <v/>
      </c>
      <c r="J246" s="67" t="str">
        <f t="shared" si="16"/>
        <v/>
      </c>
      <c r="K246" s="367" t="b">
        <f t="shared" si="17"/>
        <v>0</v>
      </c>
      <c r="L246" s="241">
        <f t="shared" si="18"/>
        <v>1</v>
      </c>
    </row>
    <row r="247" spans="1:12" x14ac:dyDescent="0.25">
      <c r="A247" s="33" t="s">
        <v>342</v>
      </c>
      <c r="B247" s="39"/>
      <c r="C247" s="39"/>
      <c r="D247" s="38"/>
      <c r="E247" s="33"/>
      <c r="F247" s="335"/>
      <c r="G247" s="335"/>
      <c r="H247" s="335"/>
      <c r="I247" s="67" t="str">
        <f t="shared" si="15"/>
        <v/>
      </c>
      <c r="J247" s="67" t="str">
        <f t="shared" si="16"/>
        <v/>
      </c>
      <c r="K247" s="367" t="b">
        <f t="shared" si="17"/>
        <v>0</v>
      </c>
      <c r="L247" s="241">
        <f t="shared" si="18"/>
        <v>1</v>
      </c>
    </row>
    <row r="248" spans="1:12" x14ac:dyDescent="0.25">
      <c r="A248" s="33" t="s">
        <v>343</v>
      </c>
      <c r="B248" s="39"/>
      <c r="C248" s="39"/>
      <c r="D248" s="38"/>
      <c r="E248" s="33"/>
      <c r="F248" s="335"/>
      <c r="G248" s="335"/>
      <c r="H248" s="335"/>
      <c r="I248" s="67" t="str">
        <f t="shared" si="15"/>
        <v/>
      </c>
      <c r="J248" s="67" t="str">
        <f t="shared" si="16"/>
        <v/>
      </c>
      <c r="K248" s="367" t="b">
        <f t="shared" si="17"/>
        <v>0</v>
      </c>
      <c r="L248" s="241">
        <f t="shared" si="18"/>
        <v>1</v>
      </c>
    </row>
    <row r="249" spans="1:12" x14ac:dyDescent="0.25">
      <c r="A249" s="33" t="s">
        <v>344</v>
      </c>
      <c r="B249" s="39"/>
      <c r="C249" s="39"/>
      <c r="D249" s="38"/>
      <c r="E249" s="33"/>
      <c r="F249" s="335"/>
      <c r="G249" s="335"/>
      <c r="H249" s="335"/>
      <c r="I249" s="67" t="str">
        <f t="shared" si="15"/>
        <v/>
      </c>
      <c r="J249" s="67" t="str">
        <f t="shared" si="16"/>
        <v/>
      </c>
      <c r="K249" s="367" t="b">
        <f t="shared" si="17"/>
        <v>0</v>
      </c>
      <c r="L249" s="241">
        <f t="shared" si="18"/>
        <v>1</v>
      </c>
    </row>
    <row r="250" spans="1:12" x14ac:dyDescent="0.25">
      <c r="A250" s="33" t="s">
        <v>345</v>
      </c>
      <c r="B250" s="39"/>
      <c r="C250" s="39"/>
      <c r="D250" s="38"/>
      <c r="E250" s="33"/>
      <c r="F250" s="335"/>
      <c r="G250" s="335"/>
      <c r="H250" s="335"/>
      <c r="I250" s="67" t="str">
        <f t="shared" si="15"/>
        <v/>
      </c>
      <c r="J250" s="67" t="str">
        <f t="shared" si="16"/>
        <v/>
      </c>
      <c r="K250" s="367" t="b">
        <f t="shared" si="17"/>
        <v>0</v>
      </c>
      <c r="L250" s="241">
        <f t="shared" si="18"/>
        <v>1</v>
      </c>
    </row>
    <row r="251" spans="1:12" x14ac:dyDescent="0.25">
      <c r="A251" s="33" t="s">
        <v>346</v>
      </c>
      <c r="B251" s="39"/>
      <c r="C251" s="39"/>
      <c r="D251" s="38"/>
      <c r="E251" s="33"/>
      <c r="F251" s="335"/>
      <c r="G251" s="335"/>
      <c r="H251" s="335"/>
      <c r="I251" s="67" t="str">
        <f t="shared" si="15"/>
        <v/>
      </c>
      <c r="J251" s="67" t="str">
        <f t="shared" si="16"/>
        <v/>
      </c>
      <c r="K251" s="367" t="b">
        <f t="shared" si="17"/>
        <v>0</v>
      </c>
      <c r="L251" s="241">
        <f t="shared" si="18"/>
        <v>1</v>
      </c>
    </row>
    <row r="252" spans="1:12" x14ac:dyDescent="0.25">
      <c r="A252" s="33" t="s">
        <v>347</v>
      </c>
      <c r="B252" s="39"/>
      <c r="C252" s="39"/>
      <c r="D252" s="38"/>
      <c r="E252" s="33"/>
      <c r="F252" s="335"/>
      <c r="G252" s="335"/>
      <c r="H252" s="335"/>
      <c r="I252" s="67" t="str">
        <f t="shared" si="15"/>
        <v/>
      </c>
      <c r="J252" s="67" t="str">
        <f t="shared" si="16"/>
        <v/>
      </c>
      <c r="K252" s="367" t="b">
        <f t="shared" si="17"/>
        <v>0</v>
      </c>
      <c r="L252" s="241">
        <f t="shared" si="18"/>
        <v>1</v>
      </c>
    </row>
    <row r="253" spans="1:12" x14ac:dyDescent="0.25">
      <c r="A253" s="33" t="s">
        <v>348</v>
      </c>
      <c r="B253" s="39"/>
      <c r="C253" s="39"/>
      <c r="D253" s="38"/>
      <c r="E253" s="33"/>
      <c r="F253" s="335"/>
      <c r="G253" s="335"/>
      <c r="H253" s="335"/>
      <c r="I253" s="67" t="str">
        <f t="shared" si="15"/>
        <v/>
      </c>
      <c r="J253" s="67" t="str">
        <f t="shared" si="16"/>
        <v/>
      </c>
      <c r="K253" s="367" t="b">
        <f t="shared" si="17"/>
        <v>0</v>
      </c>
      <c r="L253" s="241">
        <f t="shared" si="18"/>
        <v>1</v>
      </c>
    </row>
    <row r="254" spans="1:12" x14ac:dyDescent="0.25">
      <c r="A254" s="33" t="s">
        <v>349</v>
      </c>
      <c r="B254" s="39"/>
      <c r="C254" s="39"/>
      <c r="D254" s="38"/>
      <c r="E254" s="33"/>
      <c r="F254" s="335"/>
      <c r="G254" s="335"/>
      <c r="H254" s="335"/>
      <c r="I254" s="67" t="str">
        <f t="shared" si="15"/>
        <v/>
      </c>
      <c r="J254" s="67" t="str">
        <f t="shared" si="16"/>
        <v/>
      </c>
      <c r="K254" s="367" t="b">
        <f t="shared" si="17"/>
        <v>0</v>
      </c>
      <c r="L254" s="241">
        <f t="shared" si="18"/>
        <v>1</v>
      </c>
    </row>
    <row r="255" spans="1:12" x14ac:dyDescent="0.25">
      <c r="A255" s="33" t="s">
        <v>350</v>
      </c>
      <c r="B255" s="39"/>
      <c r="C255" s="39"/>
      <c r="D255" s="38"/>
      <c r="E255" s="33"/>
      <c r="F255" s="335"/>
      <c r="G255" s="335"/>
      <c r="H255" s="335"/>
      <c r="I255" s="67" t="str">
        <f t="shared" si="15"/>
        <v/>
      </c>
      <c r="J255" s="67" t="str">
        <f t="shared" si="16"/>
        <v/>
      </c>
      <c r="K255" s="367" t="b">
        <f t="shared" si="17"/>
        <v>0</v>
      </c>
      <c r="L255" s="241">
        <f t="shared" si="18"/>
        <v>1</v>
      </c>
    </row>
    <row r="256" spans="1:12" x14ac:dyDescent="0.25">
      <c r="A256" s="33" t="s">
        <v>351</v>
      </c>
      <c r="B256" s="39"/>
      <c r="C256" s="39"/>
      <c r="D256" s="38"/>
      <c r="E256" s="33"/>
      <c r="F256" s="335"/>
      <c r="G256" s="335"/>
      <c r="H256" s="335"/>
      <c r="I256" s="67" t="str">
        <f t="shared" si="15"/>
        <v/>
      </c>
      <c r="J256" s="67" t="str">
        <f t="shared" si="16"/>
        <v/>
      </c>
      <c r="K256" s="367" t="b">
        <f t="shared" si="17"/>
        <v>0</v>
      </c>
      <c r="L256" s="241">
        <f t="shared" si="18"/>
        <v>1</v>
      </c>
    </row>
    <row r="257" spans="1:12" x14ac:dyDescent="0.25">
      <c r="A257" s="33" t="s">
        <v>352</v>
      </c>
      <c r="B257" s="39"/>
      <c r="C257" s="39"/>
      <c r="D257" s="38"/>
      <c r="E257" s="33"/>
      <c r="F257" s="335"/>
      <c r="G257" s="335"/>
      <c r="H257" s="335"/>
      <c r="I257" s="67" t="str">
        <f t="shared" si="15"/>
        <v/>
      </c>
      <c r="J257" s="67" t="str">
        <f t="shared" si="16"/>
        <v/>
      </c>
      <c r="K257" s="367" t="b">
        <f t="shared" si="17"/>
        <v>0</v>
      </c>
      <c r="L257" s="241">
        <f t="shared" si="18"/>
        <v>1</v>
      </c>
    </row>
    <row r="258" spans="1:12" x14ac:dyDescent="0.25">
      <c r="A258" s="33" t="s">
        <v>353</v>
      </c>
      <c r="B258" s="39"/>
      <c r="C258" s="39"/>
      <c r="D258" s="38"/>
      <c r="E258" s="33"/>
      <c r="F258" s="335"/>
      <c r="G258" s="335"/>
      <c r="H258" s="335"/>
      <c r="I258" s="67" t="str">
        <f t="shared" si="15"/>
        <v/>
      </c>
      <c r="J258" s="67" t="str">
        <f t="shared" si="16"/>
        <v/>
      </c>
      <c r="K258" s="367" t="b">
        <f t="shared" si="17"/>
        <v>0</v>
      </c>
      <c r="L258" s="241">
        <f t="shared" si="18"/>
        <v>1</v>
      </c>
    </row>
  </sheetData>
  <sheetProtection password="CA41" sheet="1" objects="1" scenarios="1" formatCells="0" formatColumns="0" formatRows="0"/>
  <mergeCells count="9">
    <mergeCell ref="F6:H6"/>
    <mergeCell ref="K6:K7"/>
    <mergeCell ref="A2:C2"/>
    <mergeCell ref="A3:J3"/>
    <mergeCell ref="A6:A7"/>
    <mergeCell ref="B6:B7"/>
    <mergeCell ref="C6:C7"/>
    <mergeCell ref="D6:D7"/>
    <mergeCell ref="E6:E7"/>
  </mergeCells>
  <dataValidations disablePrompts="1" count="2">
    <dataValidation type="list" allowBlank="1" showInputMessage="1" showErrorMessage="1" sqref="E13:E258">
      <formula1>arh_list_1a</formula1>
    </dataValidation>
    <dataValidation type="list" allowBlank="1" showInputMessage="1" showErrorMessage="1" sqref="E9:E10">
      <formula1>arh_list_1b</formula1>
    </dataValidation>
  </dataValidations>
  <pageMargins left="0.59055118110236227" right="0.59055118110236227" top="0.74803149606299213" bottom="1" header="0.31496062992125984" footer="0.43"/>
  <pageSetup paperSize="9" scale="68" fitToHeight="100" orientation="landscape" r:id="rId1"/>
  <headerFooter>
    <oddFooter xml:space="preserve">&amp;LConfirm datele
Director de departament
&amp;RCandidat
</oddFooter>
  </headerFooter>
  <rowBreaks count="1" manualBreakCount="1">
    <brk id="37" max="9"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8"/>
  <sheetViews>
    <sheetView zoomScaleNormal="100" workbookViewId="0">
      <selection activeCell="K9" sqref="K9"/>
    </sheetView>
  </sheetViews>
  <sheetFormatPr defaultRowHeight="15.75" x14ac:dyDescent="0.25"/>
  <cols>
    <col min="1" max="1" width="5.7109375" style="322" customWidth="1"/>
    <col min="2" max="2" width="31.28515625" style="322" customWidth="1"/>
    <col min="3" max="3" width="32" style="322" customWidth="1"/>
    <col min="4" max="4" width="9.7109375" style="322" customWidth="1"/>
    <col min="5" max="5" width="23.5703125" style="322" bestFit="1" customWidth="1"/>
    <col min="6" max="6" width="13.7109375" style="294" customWidth="1"/>
    <col min="7" max="7" width="13.7109375" style="294" hidden="1" customWidth="1"/>
    <col min="8" max="8" width="10.7109375" style="332" hidden="1" customWidth="1"/>
    <col min="9" max="9" width="9.140625" style="322" hidden="1" customWidth="1"/>
    <col min="10" max="16384" width="9.140625" style="322"/>
  </cols>
  <sheetData>
    <row r="1" spans="1:9" s="318" customFormat="1" x14ac:dyDescent="0.2">
      <c r="A1" s="317" t="s">
        <v>650</v>
      </c>
      <c r="E1" s="319"/>
      <c r="F1" s="319"/>
      <c r="H1" s="320"/>
    </row>
    <row r="2" spans="1:9" s="318" customFormat="1" x14ac:dyDescent="0.2">
      <c r="A2" s="936" t="s">
        <v>594</v>
      </c>
      <c r="B2" s="936"/>
      <c r="C2" s="936"/>
      <c r="E2" s="319"/>
      <c r="F2" s="319"/>
      <c r="H2" s="320"/>
    </row>
    <row r="3" spans="1:9" s="294" customFormat="1" x14ac:dyDescent="0.25">
      <c r="A3" s="987" t="s">
        <v>624</v>
      </c>
      <c r="B3" s="987"/>
      <c r="C3" s="987"/>
      <c r="D3" s="987"/>
      <c r="E3" s="987"/>
      <c r="F3" s="987"/>
      <c r="G3" s="987"/>
      <c r="H3" s="293"/>
    </row>
    <row r="4" spans="1:9" s="294" customFormat="1" x14ac:dyDescent="0.25">
      <c r="H4" s="295"/>
    </row>
    <row r="5" spans="1:9" s="318" customFormat="1" ht="13.5" customHeight="1" x14ac:dyDescent="0.25">
      <c r="A5" s="322"/>
      <c r="B5" s="322"/>
      <c r="C5" s="322"/>
      <c r="D5" s="375"/>
      <c r="E5" s="322"/>
      <c r="F5" s="826" t="str">
        <f>G5</f>
        <v xml:space="preserve"> </v>
      </c>
      <c r="G5" s="296" t="str">
        <f>CONCATENATE(functie," ",nume_candidat)</f>
        <v xml:space="preserve"> </v>
      </c>
      <c r="H5" s="295"/>
    </row>
    <row r="6" spans="1:9" ht="31.5" customHeight="1" x14ac:dyDescent="0.25">
      <c r="A6" s="883" t="s">
        <v>470</v>
      </c>
      <c r="B6" s="889" t="s">
        <v>605</v>
      </c>
      <c r="C6" s="889" t="s">
        <v>629</v>
      </c>
      <c r="D6" s="889" t="s">
        <v>3</v>
      </c>
      <c r="E6" s="889" t="s">
        <v>612</v>
      </c>
      <c r="F6" s="298" t="s">
        <v>886</v>
      </c>
      <c r="G6" s="298"/>
      <c r="H6" s="890" t="s">
        <v>708</v>
      </c>
    </row>
    <row r="7" spans="1:9" ht="30" customHeight="1" x14ac:dyDescent="0.25">
      <c r="A7" s="883"/>
      <c r="B7" s="889"/>
      <c r="C7" s="889"/>
      <c r="D7" s="889"/>
      <c r="E7" s="889"/>
      <c r="F7" s="298" t="str">
        <f>CONCATENATE("ultimii ",durata_evaluare," ani")</f>
        <v>ultimii 5 ani</v>
      </c>
      <c r="G7" s="299" t="s">
        <v>6</v>
      </c>
      <c r="H7" s="890"/>
      <c r="I7" s="322" t="s">
        <v>613</v>
      </c>
    </row>
    <row r="8" spans="1:9" x14ac:dyDescent="0.25">
      <c r="A8" s="470"/>
      <c r="B8" s="324"/>
      <c r="C8" s="324"/>
      <c r="D8" s="115"/>
      <c r="E8" s="335"/>
      <c r="F8" s="562">
        <f>SUMIF(F9:F258,"&gt;0")</f>
        <v>0</v>
      </c>
      <c r="G8" s="562">
        <f>SUMIF(G9:G258,"&gt;0")</f>
        <v>0</v>
      </c>
      <c r="H8" s="53"/>
      <c r="I8" s="241"/>
    </row>
    <row r="9" spans="1:9" x14ac:dyDescent="0.25">
      <c r="A9" s="33" t="s">
        <v>59</v>
      </c>
      <c r="B9" s="39"/>
      <c r="C9" s="39"/>
      <c r="D9" s="39"/>
      <c r="E9" s="335"/>
      <c r="F9" s="578" t="str">
        <f t="shared" ref="F9:F72" si="0">IF(OR($B9="",$C9="",$D9="",$D9&lt;an_initial,$D9&gt;an_final,$H9=FALSE),"",
(20*(E9="expoziție internațională")+15*(E9="expoziție națională")+10*(E9="expoziție locală"))/
I9
)</f>
        <v/>
      </c>
      <c r="G9" s="67" t="str">
        <f t="shared" ref="G9:G72" si="1">IF(OR($B9="",$C9="",$D9="",$D9&gt;an_final,$H9=FALSE),"",
(20*(E9="expoziție internațională")+15*(E9="expoziție națională")+10*(E9="expoziție locală"))/
I9
)</f>
        <v/>
      </c>
      <c r="H9" s="367" t="b">
        <f t="shared" ref="H9:H72" si="2">IF(nume_candidat="",FALSE,ISNUMBER(SEARCH(nume_candidat,$B9)))</f>
        <v>0</v>
      </c>
      <c r="I9" s="241">
        <f t="shared" ref="I9:I40" si="3">LEN(B9)-LEN(SUBSTITUTE(B9,",",""))+1</f>
        <v>1</v>
      </c>
    </row>
    <row r="10" spans="1:9" s="361" customFormat="1" x14ac:dyDescent="0.25">
      <c r="A10" s="33" t="s">
        <v>38</v>
      </c>
      <c r="B10" s="39"/>
      <c r="C10" s="39"/>
      <c r="D10" s="39"/>
      <c r="E10" s="335"/>
      <c r="F10" s="67" t="str">
        <f t="shared" si="0"/>
        <v/>
      </c>
      <c r="G10" s="67" t="str">
        <f t="shared" si="1"/>
        <v/>
      </c>
      <c r="H10" s="367" t="b">
        <f t="shared" si="2"/>
        <v>0</v>
      </c>
      <c r="I10" s="241">
        <f t="shared" si="3"/>
        <v>1</v>
      </c>
    </row>
    <row r="11" spans="1:9" x14ac:dyDescent="0.25">
      <c r="A11" s="33" t="s">
        <v>39</v>
      </c>
      <c r="B11" s="39"/>
      <c r="C11" s="39"/>
      <c r="D11" s="39"/>
      <c r="E11" s="335"/>
      <c r="F11" s="67" t="str">
        <f t="shared" si="0"/>
        <v/>
      </c>
      <c r="G11" s="67" t="str">
        <f t="shared" si="1"/>
        <v/>
      </c>
      <c r="H11" s="367" t="b">
        <f t="shared" si="2"/>
        <v>0</v>
      </c>
      <c r="I11" s="241">
        <f t="shared" si="3"/>
        <v>1</v>
      </c>
    </row>
    <row r="12" spans="1:9" x14ac:dyDescent="0.25">
      <c r="A12" s="33" t="s">
        <v>40</v>
      </c>
      <c r="B12" s="43"/>
      <c r="C12" s="43"/>
      <c r="D12" s="43"/>
      <c r="E12" s="335"/>
      <c r="F12" s="67" t="str">
        <f t="shared" si="0"/>
        <v/>
      </c>
      <c r="G12" s="67" t="str">
        <f t="shared" si="1"/>
        <v/>
      </c>
      <c r="H12" s="367" t="b">
        <f t="shared" si="2"/>
        <v>0</v>
      </c>
      <c r="I12" s="241">
        <f t="shared" si="3"/>
        <v>1</v>
      </c>
    </row>
    <row r="13" spans="1:9" x14ac:dyDescent="0.25">
      <c r="A13" s="33" t="s">
        <v>86</v>
      </c>
      <c r="B13" s="39"/>
      <c r="C13" s="43"/>
      <c r="D13" s="323"/>
      <c r="E13" s="335"/>
      <c r="F13" s="67" t="str">
        <f t="shared" si="0"/>
        <v/>
      </c>
      <c r="G13" s="67" t="str">
        <f t="shared" si="1"/>
        <v/>
      </c>
      <c r="H13" s="367" t="b">
        <f t="shared" si="2"/>
        <v>0</v>
      </c>
      <c r="I13" s="241">
        <f t="shared" si="3"/>
        <v>1</v>
      </c>
    </row>
    <row r="14" spans="1:9" x14ac:dyDescent="0.25">
      <c r="A14" s="33" t="s">
        <v>87</v>
      </c>
      <c r="B14" s="39"/>
      <c r="C14" s="43"/>
      <c r="D14" s="323"/>
      <c r="E14" s="335"/>
      <c r="F14" s="67" t="str">
        <f t="shared" si="0"/>
        <v/>
      </c>
      <c r="G14" s="67" t="str">
        <f t="shared" si="1"/>
        <v/>
      </c>
      <c r="H14" s="367" t="b">
        <f t="shared" si="2"/>
        <v>0</v>
      </c>
      <c r="I14" s="241">
        <f t="shared" si="3"/>
        <v>1</v>
      </c>
    </row>
    <row r="15" spans="1:9" x14ac:dyDescent="0.25">
      <c r="A15" s="33" t="s">
        <v>88</v>
      </c>
      <c r="B15" s="39"/>
      <c r="C15" s="39"/>
      <c r="D15" s="38"/>
      <c r="E15" s="335"/>
      <c r="F15" s="67" t="str">
        <f t="shared" si="0"/>
        <v/>
      </c>
      <c r="G15" s="67" t="str">
        <f t="shared" si="1"/>
        <v/>
      </c>
      <c r="H15" s="367" t="b">
        <f t="shared" si="2"/>
        <v>0</v>
      </c>
      <c r="I15" s="241">
        <f t="shared" si="3"/>
        <v>1</v>
      </c>
    </row>
    <row r="16" spans="1:9" x14ac:dyDescent="0.25">
      <c r="A16" s="33" t="s">
        <v>89</v>
      </c>
      <c r="B16" s="39"/>
      <c r="C16" s="43"/>
      <c r="D16" s="323"/>
      <c r="E16" s="335"/>
      <c r="F16" s="67" t="str">
        <f t="shared" si="0"/>
        <v/>
      </c>
      <c r="G16" s="67" t="str">
        <f t="shared" si="1"/>
        <v/>
      </c>
      <c r="H16" s="367" t="b">
        <f t="shared" si="2"/>
        <v>0</v>
      </c>
      <c r="I16" s="241">
        <f t="shared" si="3"/>
        <v>1</v>
      </c>
    </row>
    <row r="17" spans="1:9" x14ac:dyDescent="0.25">
      <c r="A17" s="33" t="s">
        <v>90</v>
      </c>
      <c r="B17" s="43"/>
      <c r="C17" s="43"/>
      <c r="D17" s="323"/>
      <c r="E17" s="335"/>
      <c r="F17" s="67" t="str">
        <f t="shared" si="0"/>
        <v/>
      </c>
      <c r="G17" s="67" t="str">
        <f t="shared" si="1"/>
        <v/>
      </c>
      <c r="H17" s="367" t="b">
        <f t="shared" si="2"/>
        <v>0</v>
      </c>
      <c r="I17" s="241">
        <f t="shared" si="3"/>
        <v>1</v>
      </c>
    </row>
    <row r="18" spans="1:9" x14ac:dyDescent="0.25">
      <c r="A18" s="33" t="s">
        <v>91</v>
      </c>
      <c r="B18" s="43"/>
      <c r="C18" s="39"/>
      <c r="D18" s="323"/>
      <c r="E18" s="335"/>
      <c r="F18" s="67" t="str">
        <f t="shared" si="0"/>
        <v/>
      </c>
      <c r="G18" s="67" t="str">
        <f t="shared" si="1"/>
        <v/>
      </c>
      <c r="H18" s="367" t="b">
        <f t="shared" si="2"/>
        <v>0</v>
      </c>
      <c r="I18" s="241">
        <f t="shared" si="3"/>
        <v>1</v>
      </c>
    </row>
    <row r="19" spans="1:9" x14ac:dyDescent="0.25">
      <c r="A19" s="33" t="s">
        <v>92</v>
      </c>
      <c r="B19" s="43"/>
      <c r="C19" s="39"/>
      <c r="D19" s="323"/>
      <c r="E19" s="335"/>
      <c r="F19" s="67" t="str">
        <f t="shared" si="0"/>
        <v/>
      </c>
      <c r="G19" s="67" t="str">
        <f t="shared" si="1"/>
        <v/>
      </c>
      <c r="H19" s="367" t="b">
        <f t="shared" si="2"/>
        <v>0</v>
      </c>
      <c r="I19" s="241">
        <f t="shared" si="3"/>
        <v>1</v>
      </c>
    </row>
    <row r="20" spans="1:9" x14ac:dyDescent="0.25">
      <c r="A20" s="33" t="s">
        <v>93</v>
      </c>
      <c r="B20" s="39"/>
      <c r="C20" s="39"/>
      <c r="D20" s="38"/>
      <c r="E20" s="335"/>
      <c r="F20" s="67" t="str">
        <f t="shared" si="0"/>
        <v/>
      </c>
      <c r="G20" s="67" t="str">
        <f t="shared" si="1"/>
        <v/>
      </c>
      <c r="H20" s="367" t="b">
        <f t="shared" si="2"/>
        <v>0</v>
      </c>
      <c r="I20" s="241">
        <f t="shared" si="3"/>
        <v>1</v>
      </c>
    </row>
    <row r="21" spans="1:9" x14ac:dyDescent="0.25">
      <c r="A21" s="33" t="s">
        <v>94</v>
      </c>
      <c r="B21" s="39"/>
      <c r="C21" s="39"/>
      <c r="D21" s="38"/>
      <c r="E21" s="335"/>
      <c r="F21" s="67" t="str">
        <f t="shared" si="0"/>
        <v/>
      </c>
      <c r="G21" s="67" t="str">
        <f t="shared" si="1"/>
        <v/>
      </c>
      <c r="H21" s="367" t="b">
        <f t="shared" si="2"/>
        <v>0</v>
      </c>
      <c r="I21" s="241">
        <f t="shared" si="3"/>
        <v>1</v>
      </c>
    </row>
    <row r="22" spans="1:9" x14ac:dyDescent="0.25">
      <c r="A22" s="33" t="s">
        <v>95</v>
      </c>
      <c r="B22" s="39"/>
      <c r="C22" s="39"/>
      <c r="D22" s="38"/>
      <c r="E22" s="335"/>
      <c r="F22" s="67" t="str">
        <f t="shared" si="0"/>
        <v/>
      </c>
      <c r="G22" s="67" t="str">
        <f t="shared" si="1"/>
        <v/>
      </c>
      <c r="H22" s="367" t="b">
        <f t="shared" si="2"/>
        <v>0</v>
      </c>
      <c r="I22" s="241">
        <f t="shared" si="3"/>
        <v>1</v>
      </c>
    </row>
    <row r="23" spans="1:9" x14ac:dyDescent="0.25">
      <c r="A23" s="33" t="s">
        <v>96</v>
      </c>
      <c r="B23" s="39"/>
      <c r="C23" s="39"/>
      <c r="D23" s="38"/>
      <c r="E23" s="335"/>
      <c r="F23" s="67" t="str">
        <f t="shared" si="0"/>
        <v/>
      </c>
      <c r="G23" s="67" t="str">
        <f t="shared" si="1"/>
        <v/>
      </c>
      <c r="H23" s="367" t="b">
        <f t="shared" si="2"/>
        <v>0</v>
      </c>
      <c r="I23" s="241">
        <f t="shared" si="3"/>
        <v>1</v>
      </c>
    </row>
    <row r="24" spans="1:9" x14ac:dyDescent="0.25">
      <c r="A24" s="33" t="s">
        <v>97</v>
      </c>
      <c r="B24" s="39"/>
      <c r="C24" s="39"/>
      <c r="D24" s="38"/>
      <c r="E24" s="335"/>
      <c r="F24" s="67" t="str">
        <f t="shared" si="0"/>
        <v/>
      </c>
      <c r="G24" s="67" t="str">
        <f t="shared" si="1"/>
        <v/>
      </c>
      <c r="H24" s="367" t="b">
        <f t="shared" si="2"/>
        <v>0</v>
      </c>
      <c r="I24" s="241">
        <f t="shared" si="3"/>
        <v>1</v>
      </c>
    </row>
    <row r="25" spans="1:9" x14ac:dyDescent="0.25">
      <c r="A25" s="33" t="s">
        <v>98</v>
      </c>
      <c r="B25" s="39"/>
      <c r="C25" s="39"/>
      <c r="D25" s="38"/>
      <c r="E25" s="335"/>
      <c r="F25" s="67" t="str">
        <f t="shared" si="0"/>
        <v/>
      </c>
      <c r="G25" s="67" t="str">
        <f t="shared" si="1"/>
        <v/>
      </c>
      <c r="H25" s="367" t="b">
        <f t="shared" si="2"/>
        <v>0</v>
      </c>
      <c r="I25" s="241">
        <f t="shared" si="3"/>
        <v>1</v>
      </c>
    </row>
    <row r="26" spans="1:9" x14ac:dyDescent="0.25">
      <c r="A26" s="33" t="s">
        <v>99</v>
      </c>
      <c r="B26" s="39"/>
      <c r="C26" s="39"/>
      <c r="D26" s="38"/>
      <c r="E26" s="335"/>
      <c r="F26" s="67" t="str">
        <f t="shared" si="0"/>
        <v/>
      </c>
      <c r="G26" s="67" t="str">
        <f t="shared" si="1"/>
        <v/>
      </c>
      <c r="H26" s="367" t="b">
        <f t="shared" si="2"/>
        <v>0</v>
      </c>
      <c r="I26" s="241">
        <f t="shared" si="3"/>
        <v>1</v>
      </c>
    </row>
    <row r="27" spans="1:9" x14ac:dyDescent="0.25">
      <c r="A27" s="33" t="s">
        <v>100</v>
      </c>
      <c r="B27" s="39"/>
      <c r="C27" s="39"/>
      <c r="D27" s="38"/>
      <c r="E27" s="335"/>
      <c r="F27" s="67" t="str">
        <f t="shared" si="0"/>
        <v/>
      </c>
      <c r="G27" s="67" t="str">
        <f t="shared" si="1"/>
        <v/>
      </c>
      <c r="H27" s="367" t="b">
        <f t="shared" si="2"/>
        <v>0</v>
      </c>
      <c r="I27" s="241">
        <f t="shared" si="3"/>
        <v>1</v>
      </c>
    </row>
    <row r="28" spans="1:9" x14ac:dyDescent="0.25">
      <c r="A28" s="33" t="s">
        <v>101</v>
      </c>
      <c r="B28" s="39"/>
      <c r="C28" s="39"/>
      <c r="D28" s="38"/>
      <c r="E28" s="335"/>
      <c r="F28" s="67" t="str">
        <f t="shared" si="0"/>
        <v/>
      </c>
      <c r="G28" s="67" t="str">
        <f t="shared" si="1"/>
        <v/>
      </c>
      <c r="H28" s="367" t="b">
        <f t="shared" si="2"/>
        <v>0</v>
      </c>
      <c r="I28" s="241">
        <f t="shared" si="3"/>
        <v>1</v>
      </c>
    </row>
    <row r="29" spans="1:9" x14ac:dyDescent="0.25">
      <c r="A29" s="33" t="s">
        <v>102</v>
      </c>
      <c r="B29" s="39"/>
      <c r="C29" s="39"/>
      <c r="D29" s="38"/>
      <c r="E29" s="335"/>
      <c r="F29" s="67" t="str">
        <f t="shared" si="0"/>
        <v/>
      </c>
      <c r="G29" s="67" t="str">
        <f t="shared" si="1"/>
        <v/>
      </c>
      <c r="H29" s="367" t="b">
        <f t="shared" si="2"/>
        <v>0</v>
      </c>
      <c r="I29" s="241">
        <f t="shared" si="3"/>
        <v>1</v>
      </c>
    </row>
    <row r="30" spans="1:9" x14ac:dyDescent="0.25">
      <c r="A30" s="33" t="s">
        <v>103</v>
      </c>
      <c r="B30" s="39"/>
      <c r="C30" s="39"/>
      <c r="D30" s="38"/>
      <c r="E30" s="335"/>
      <c r="F30" s="67" t="str">
        <f t="shared" si="0"/>
        <v/>
      </c>
      <c r="G30" s="67" t="str">
        <f t="shared" si="1"/>
        <v/>
      </c>
      <c r="H30" s="367" t="b">
        <f t="shared" si="2"/>
        <v>0</v>
      </c>
      <c r="I30" s="241">
        <f t="shared" si="3"/>
        <v>1</v>
      </c>
    </row>
    <row r="31" spans="1:9" x14ac:dyDescent="0.25">
      <c r="A31" s="33" t="s">
        <v>104</v>
      </c>
      <c r="B31" s="39"/>
      <c r="C31" s="39"/>
      <c r="D31" s="38"/>
      <c r="E31" s="335"/>
      <c r="F31" s="67" t="str">
        <f t="shared" si="0"/>
        <v/>
      </c>
      <c r="G31" s="67" t="str">
        <f t="shared" si="1"/>
        <v/>
      </c>
      <c r="H31" s="367" t="b">
        <f t="shared" si="2"/>
        <v>0</v>
      </c>
      <c r="I31" s="241">
        <f t="shared" si="3"/>
        <v>1</v>
      </c>
    </row>
    <row r="32" spans="1:9" x14ac:dyDescent="0.25">
      <c r="A32" s="33" t="s">
        <v>105</v>
      </c>
      <c r="B32" s="39"/>
      <c r="C32" s="39"/>
      <c r="D32" s="38"/>
      <c r="E32" s="335"/>
      <c r="F32" s="67" t="str">
        <f t="shared" si="0"/>
        <v/>
      </c>
      <c r="G32" s="67" t="str">
        <f t="shared" si="1"/>
        <v/>
      </c>
      <c r="H32" s="367" t="b">
        <f t="shared" si="2"/>
        <v>0</v>
      </c>
      <c r="I32" s="241">
        <f t="shared" si="3"/>
        <v>1</v>
      </c>
    </row>
    <row r="33" spans="1:9" x14ac:dyDescent="0.25">
      <c r="A33" s="33" t="s">
        <v>106</v>
      </c>
      <c r="B33" s="39"/>
      <c r="C33" s="39"/>
      <c r="D33" s="38"/>
      <c r="E33" s="335"/>
      <c r="F33" s="67" t="str">
        <f t="shared" si="0"/>
        <v/>
      </c>
      <c r="G33" s="67" t="str">
        <f t="shared" si="1"/>
        <v/>
      </c>
      <c r="H33" s="367" t="b">
        <f t="shared" si="2"/>
        <v>0</v>
      </c>
      <c r="I33" s="241">
        <f t="shared" si="3"/>
        <v>1</v>
      </c>
    </row>
    <row r="34" spans="1:9" x14ac:dyDescent="0.25">
      <c r="A34" s="33" t="s">
        <v>107</v>
      </c>
      <c r="B34" s="39"/>
      <c r="C34" s="39"/>
      <c r="D34" s="38"/>
      <c r="E34" s="335"/>
      <c r="F34" s="67" t="str">
        <f t="shared" si="0"/>
        <v/>
      </c>
      <c r="G34" s="67" t="str">
        <f t="shared" si="1"/>
        <v/>
      </c>
      <c r="H34" s="367" t="b">
        <f t="shared" si="2"/>
        <v>0</v>
      </c>
      <c r="I34" s="241">
        <f t="shared" si="3"/>
        <v>1</v>
      </c>
    </row>
    <row r="35" spans="1:9" x14ac:dyDescent="0.25">
      <c r="A35" s="33" t="s">
        <v>108</v>
      </c>
      <c r="B35" s="39"/>
      <c r="C35" s="39"/>
      <c r="D35" s="38"/>
      <c r="E35" s="335"/>
      <c r="F35" s="67" t="str">
        <f t="shared" si="0"/>
        <v/>
      </c>
      <c r="G35" s="67" t="str">
        <f t="shared" si="1"/>
        <v/>
      </c>
      <c r="H35" s="367" t="b">
        <f t="shared" si="2"/>
        <v>0</v>
      </c>
      <c r="I35" s="241">
        <f t="shared" si="3"/>
        <v>1</v>
      </c>
    </row>
    <row r="36" spans="1:9" x14ac:dyDescent="0.25">
      <c r="A36" s="33" t="s">
        <v>109</v>
      </c>
      <c r="B36" s="39"/>
      <c r="C36" s="39"/>
      <c r="D36" s="38"/>
      <c r="E36" s="335"/>
      <c r="F36" s="67" t="str">
        <f t="shared" si="0"/>
        <v/>
      </c>
      <c r="G36" s="67" t="str">
        <f t="shared" si="1"/>
        <v/>
      </c>
      <c r="H36" s="367" t="b">
        <f t="shared" si="2"/>
        <v>0</v>
      </c>
      <c r="I36" s="241">
        <f t="shared" si="3"/>
        <v>1</v>
      </c>
    </row>
    <row r="37" spans="1:9" x14ac:dyDescent="0.25">
      <c r="A37" s="33" t="s">
        <v>110</v>
      </c>
      <c r="B37" s="39"/>
      <c r="C37" s="39"/>
      <c r="D37" s="38"/>
      <c r="E37" s="335"/>
      <c r="F37" s="67" t="str">
        <f t="shared" si="0"/>
        <v/>
      </c>
      <c r="G37" s="67" t="str">
        <f t="shared" si="1"/>
        <v/>
      </c>
      <c r="H37" s="367" t="b">
        <f t="shared" si="2"/>
        <v>0</v>
      </c>
      <c r="I37" s="241">
        <f t="shared" si="3"/>
        <v>1</v>
      </c>
    </row>
    <row r="38" spans="1:9" x14ac:dyDescent="0.25">
      <c r="A38" s="33" t="s">
        <v>111</v>
      </c>
      <c r="B38" s="39"/>
      <c r="C38" s="39"/>
      <c r="D38" s="38"/>
      <c r="E38" s="335"/>
      <c r="F38" s="67" t="str">
        <f t="shared" si="0"/>
        <v/>
      </c>
      <c r="G38" s="67" t="str">
        <f t="shared" si="1"/>
        <v/>
      </c>
      <c r="H38" s="367" t="b">
        <f t="shared" si="2"/>
        <v>0</v>
      </c>
      <c r="I38" s="241">
        <f t="shared" si="3"/>
        <v>1</v>
      </c>
    </row>
    <row r="39" spans="1:9" x14ac:dyDescent="0.25">
      <c r="A39" s="33" t="s">
        <v>126</v>
      </c>
      <c r="B39" s="39"/>
      <c r="C39" s="39"/>
      <c r="D39" s="38"/>
      <c r="E39" s="335"/>
      <c r="F39" s="67" t="str">
        <f t="shared" si="0"/>
        <v/>
      </c>
      <c r="G39" s="67" t="str">
        <f t="shared" si="1"/>
        <v/>
      </c>
      <c r="H39" s="367" t="b">
        <f t="shared" si="2"/>
        <v>0</v>
      </c>
      <c r="I39" s="241">
        <f t="shared" si="3"/>
        <v>1</v>
      </c>
    </row>
    <row r="40" spans="1:9" x14ac:dyDescent="0.25">
      <c r="A40" s="33" t="s">
        <v>127</v>
      </c>
      <c r="B40" s="39"/>
      <c r="C40" s="39"/>
      <c r="D40" s="38"/>
      <c r="E40" s="335"/>
      <c r="F40" s="67" t="str">
        <f t="shared" si="0"/>
        <v/>
      </c>
      <c r="G40" s="67" t="str">
        <f t="shared" si="1"/>
        <v/>
      </c>
      <c r="H40" s="367" t="b">
        <f t="shared" si="2"/>
        <v>0</v>
      </c>
      <c r="I40" s="241">
        <f t="shared" si="3"/>
        <v>1</v>
      </c>
    </row>
    <row r="41" spans="1:9" x14ac:dyDescent="0.25">
      <c r="A41" s="33" t="s">
        <v>128</v>
      </c>
      <c r="B41" s="39"/>
      <c r="C41" s="39"/>
      <c r="D41" s="38"/>
      <c r="E41" s="335"/>
      <c r="F41" s="67" t="str">
        <f t="shared" si="0"/>
        <v/>
      </c>
      <c r="G41" s="67" t="str">
        <f t="shared" si="1"/>
        <v/>
      </c>
      <c r="H41" s="367" t="b">
        <f t="shared" si="2"/>
        <v>0</v>
      </c>
      <c r="I41" s="241">
        <f t="shared" ref="I41:I72" si="4">LEN(B41)-LEN(SUBSTITUTE(B41,",",""))+1</f>
        <v>1</v>
      </c>
    </row>
    <row r="42" spans="1:9" x14ac:dyDescent="0.25">
      <c r="A42" s="33" t="s">
        <v>129</v>
      </c>
      <c r="B42" s="39"/>
      <c r="C42" s="39"/>
      <c r="D42" s="38"/>
      <c r="E42" s="335"/>
      <c r="F42" s="67" t="str">
        <f t="shared" si="0"/>
        <v/>
      </c>
      <c r="G42" s="67" t="str">
        <f t="shared" si="1"/>
        <v/>
      </c>
      <c r="H42" s="367" t="b">
        <f t="shared" si="2"/>
        <v>0</v>
      </c>
      <c r="I42" s="241">
        <f t="shared" si="4"/>
        <v>1</v>
      </c>
    </row>
    <row r="43" spans="1:9" x14ac:dyDescent="0.25">
      <c r="A43" s="33" t="s">
        <v>130</v>
      </c>
      <c r="B43" s="39"/>
      <c r="C43" s="39"/>
      <c r="D43" s="38"/>
      <c r="E43" s="335"/>
      <c r="F43" s="67" t="str">
        <f t="shared" si="0"/>
        <v/>
      </c>
      <c r="G43" s="67" t="str">
        <f t="shared" si="1"/>
        <v/>
      </c>
      <c r="H43" s="367" t="b">
        <f t="shared" si="2"/>
        <v>0</v>
      </c>
      <c r="I43" s="241">
        <f t="shared" si="4"/>
        <v>1</v>
      </c>
    </row>
    <row r="44" spans="1:9" x14ac:dyDescent="0.25">
      <c r="A44" s="33" t="s">
        <v>131</v>
      </c>
      <c r="B44" s="39"/>
      <c r="C44" s="39"/>
      <c r="D44" s="38"/>
      <c r="E44" s="335"/>
      <c r="F44" s="67" t="str">
        <f t="shared" si="0"/>
        <v/>
      </c>
      <c r="G44" s="67" t="str">
        <f t="shared" si="1"/>
        <v/>
      </c>
      <c r="H44" s="367" t="b">
        <f t="shared" si="2"/>
        <v>0</v>
      </c>
      <c r="I44" s="241">
        <f t="shared" si="4"/>
        <v>1</v>
      </c>
    </row>
    <row r="45" spans="1:9" x14ac:dyDescent="0.25">
      <c r="A45" s="33" t="s">
        <v>133</v>
      </c>
      <c r="B45" s="39"/>
      <c r="C45" s="39"/>
      <c r="D45" s="38"/>
      <c r="E45" s="335"/>
      <c r="F45" s="67" t="str">
        <f t="shared" si="0"/>
        <v/>
      </c>
      <c r="G45" s="67" t="str">
        <f t="shared" si="1"/>
        <v/>
      </c>
      <c r="H45" s="367" t="b">
        <f t="shared" si="2"/>
        <v>0</v>
      </c>
      <c r="I45" s="241">
        <f t="shared" si="4"/>
        <v>1</v>
      </c>
    </row>
    <row r="46" spans="1:9" x14ac:dyDescent="0.25">
      <c r="A46" s="33" t="s">
        <v>141</v>
      </c>
      <c r="B46" s="39"/>
      <c r="C46" s="39"/>
      <c r="D46" s="38"/>
      <c r="E46" s="335"/>
      <c r="F46" s="67" t="str">
        <f t="shared" si="0"/>
        <v/>
      </c>
      <c r="G46" s="67" t="str">
        <f t="shared" si="1"/>
        <v/>
      </c>
      <c r="H46" s="367" t="b">
        <f t="shared" si="2"/>
        <v>0</v>
      </c>
      <c r="I46" s="241">
        <f t="shared" si="4"/>
        <v>1</v>
      </c>
    </row>
    <row r="47" spans="1:9" x14ac:dyDescent="0.25">
      <c r="A47" s="33" t="s">
        <v>142</v>
      </c>
      <c r="B47" s="39"/>
      <c r="C47" s="39"/>
      <c r="D47" s="38"/>
      <c r="E47" s="335"/>
      <c r="F47" s="67" t="str">
        <f t="shared" si="0"/>
        <v/>
      </c>
      <c r="G47" s="67" t="str">
        <f t="shared" si="1"/>
        <v/>
      </c>
      <c r="H47" s="367" t="b">
        <f t="shared" si="2"/>
        <v>0</v>
      </c>
      <c r="I47" s="241">
        <f t="shared" si="4"/>
        <v>1</v>
      </c>
    </row>
    <row r="48" spans="1:9" x14ac:dyDescent="0.25">
      <c r="A48" s="33" t="s">
        <v>143</v>
      </c>
      <c r="B48" s="39"/>
      <c r="C48" s="39"/>
      <c r="D48" s="38"/>
      <c r="E48" s="335"/>
      <c r="F48" s="67" t="str">
        <f t="shared" si="0"/>
        <v/>
      </c>
      <c r="G48" s="67" t="str">
        <f t="shared" si="1"/>
        <v/>
      </c>
      <c r="H48" s="367" t="b">
        <f t="shared" si="2"/>
        <v>0</v>
      </c>
      <c r="I48" s="241">
        <f t="shared" si="4"/>
        <v>1</v>
      </c>
    </row>
    <row r="49" spans="1:9" x14ac:dyDescent="0.25">
      <c r="A49" s="33" t="s">
        <v>144</v>
      </c>
      <c r="B49" s="39"/>
      <c r="C49" s="39"/>
      <c r="D49" s="38"/>
      <c r="E49" s="335"/>
      <c r="F49" s="67" t="str">
        <f t="shared" si="0"/>
        <v/>
      </c>
      <c r="G49" s="67" t="str">
        <f t="shared" si="1"/>
        <v/>
      </c>
      <c r="H49" s="367" t="b">
        <f t="shared" si="2"/>
        <v>0</v>
      </c>
      <c r="I49" s="241">
        <f t="shared" si="4"/>
        <v>1</v>
      </c>
    </row>
    <row r="50" spans="1:9" x14ac:dyDescent="0.25">
      <c r="A50" s="33" t="s">
        <v>145</v>
      </c>
      <c r="B50" s="39"/>
      <c r="C50" s="39"/>
      <c r="D50" s="38"/>
      <c r="E50" s="335"/>
      <c r="F50" s="67" t="str">
        <f t="shared" si="0"/>
        <v/>
      </c>
      <c r="G50" s="67" t="str">
        <f t="shared" si="1"/>
        <v/>
      </c>
      <c r="H50" s="367" t="b">
        <f t="shared" si="2"/>
        <v>0</v>
      </c>
      <c r="I50" s="241">
        <f t="shared" si="4"/>
        <v>1</v>
      </c>
    </row>
    <row r="51" spans="1:9" x14ac:dyDescent="0.25">
      <c r="A51" s="33" t="s">
        <v>146</v>
      </c>
      <c r="B51" s="39"/>
      <c r="C51" s="39"/>
      <c r="D51" s="38"/>
      <c r="E51" s="335"/>
      <c r="F51" s="67" t="str">
        <f t="shared" si="0"/>
        <v/>
      </c>
      <c r="G51" s="67" t="str">
        <f t="shared" si="1"/>
        <v/>
      </c>
      <c r="H51" s="367" t="b">
        <f t="shared" si="2"/>
        <v>0</v>
      </c>
      <c r="I51" s="241">
        <f t="shared" si="4"/>
        <v>1</v>
      </c>
    </row>
    <row r="52" spans="1:9" x14ac:dyDescent="0.25">
      <c r="A52" s="33" t="s">
        <v>147</v>
      </c>
      <c r="B52" s="39"/>
      <c r="C52" s="39"/>
      <c r="D52" s="38"/>
      <c r="E52" s="335"/>
      <c r="F52" s="67" t="str">
        <f t="shared" si="0"/>
        <v/>
      </c>
      <c r="G52" s="67" t="str">
        <f t="shared" si="1"/>
        <v/>
      </c>
      <c r="H52" s="367" t="b">
        <f t="shared" si="2"/>
        <v>0</v>
      </c>
      <c r="I52" s="241">
        <f t="shared" si="4"/>
        <v>1</v>
      </c>
    </row>
    <row r="53" spans="1:9" x14ac:dyDescent="0.25">
      <c r="A53" s="33" t="s">
        <v>148</v>
      </c>
      <c r="B53" s="39"/>
      <c r="C53" s="39"/>
      <c r="D53" s="38"/>
      <c r="E53" s="335"/>
      <c r="F53" s="67" t="str">
        <f t="shared" si="0"/>
        <v/>
      </c>
      <c r="G53" s="67" t="str">
        <f t="shared" si="1"/>
        <v/>
      </c>
      <c r="H53" s="367" t="b">
        <f t="shared" si="2"/>
        <v>0</v>
      </c>
      <c r="I53" s="241">
        <f t="shared" si="4"/>
        <v>1</v>
      </c>
    </row>
    <row r="54" spans="1:9" x14ac:dyDescent="0.25">
      <c r="A54" s="33" t="s">
        <v>149</v>
      </c>
      <c r="B54" s="39"/>
      <c r="C54" s="39"/>
      <c r="D54" s="38"/>
      <c r="E54" s="335"/>
      <c r="F54" s="67" t="str">
        <f t="shared" si="0"/>
        <v/>
      </c>
      <c r="G54" s="67" t="str">
        <f t="shared" si="1"/>
        <v/>
      </c>
      <c r="H54" s="367" t="b">
        <f t="shared" si="2"/>
        <v>0</v>
      </c>
      <c r="I54" s="241">
        <f t="shared" si="4"/>
        <v>1</v>
      </c>
    </row>
    <row r="55" spans="1:9" x14ac:dyDescent="0.25">
      <c r="A55" s="33" t="s">
        <v>150</v>
      </c>
      <c r="B55" s="39"/>
      <c r="C55" s="39"/>
      <c r="D55" s="38"/>
      <c r="E55" s="335"/>
      <c r="F55" s="67" t="str">
        <f t="shared" si="0"/>
        <v/>
      </c>
      <c r="G55" s="67" t="str">
        <f t="shared" si="1"/>
        <v/>
      </c>
      <c r="H55" s="367" t="b">
        <f t="shared" si="2"/>
        <v>0</v>
      </c>
      <c r="I55" s="241">
        <f t="shared" si="4"/>
        <v>1</v>
      </c>
    </row>
    <row r="56" spans="1:9" x14ac:dyDescent="0.25">
      <c r="A56" s="33" t="s">
        <v>151</v>
      </c>
      <c r="B56" s="39"/>
      <c r="C56" s="39"/>
      <c r="D56" s="38"/>
      <c r="E56" s="335"/>
      <c r="F56" s="67" t="str">
        <f t="shared" si="0"/>
        <v/>
      </c>
      <c r="G56" s="67" t="str">
        <f t="shared" si="1"/>
        <v/>
      </c>
      <c r="H56" s="367" t="b">
        <f t="shared" si="2"/>
        <v>0</v>
      </c>
      <c r="I56" s="241">
        <f t="shared" si="4"/>
        <v>1</v>
      </c>
    </row>
    <row r="57" spans="1:9" x14ac:dyDescent="0.25">
      <c r="A57" s="33" t="s">
        <v>152</v>
      </c>
      <c r="B57" s="39"/>
      <c r="C57" s="39"/>
      <c r="D57" s="38"/>
      <c r="E57" s="335"/>
      <c r="F57" s="67" t="str">
        <f t="shared" si="0"/>
        <v/>
      </c>
      <c r="G57" s="67" t="str">
        <f t="shared" si="1"/>
        <v/>
      </c>
      <c r="H57" s="367" t="b">
        <f t="shared" si="2"/>
        <v>0</v>
      </c>
      <c r="I57" s="241">
        <f t="shared" si="4"/>
        <v>1</v>
      </c>
    </row>
    <row r="58" spans="1:9" x14ac:dyDescent="0.25">
      <c r="A58" s="33" t="s">
        <v>153</v>
      </c>
      <c r="B58" s="39"/>
      <c r="C58" s="39"/>
      <c r="D58" s="38"/>
      <c r="E58" s="335"/>
      <c r="F58" s="67" t="str">
        <f t="shared" si="0"/>
        <v/>
      </c>
      <c r="G58" s="67" t="str">
        <f t="shared" si="1"/>
        <v/>
      </c>
      <c r="H58" s="367" t="b">
        <f t="shared" si="2"/>
        <v>0</v>
      </c>
      <c r="I58" s="241">
        <f t="shared" si="4"/>
        <v>1</v>
      </c>
    </row>
    <row r="59" spans="1:9" x14ac:dyDescent="0.25">
      <c r="A59" s="33" t="s">
        <v>154</v>
      </c>
      <c r="B59" s="39"/>
      <c r="C59" s="39"/>
      <c r="D59" s="38"/>
      <c r="E59" s="335"/>
      <c r="F59" s="67" t="str">
        <f t="shared" si="0"/>
        <v/>
      </c>
      <c r="G59" s="67" t="str">
        <f t="shared" si="1"/>
        <v/>
      </c>
      <c r="H59" s="367" t="b">
        <f t="shared" si="2"/>
        <v>0</v>
      </c>
      <c r="I59" s="241">
        <f t="shared" si="4"/>
        <v>1</v>
      </c>
    </row>
    <row r="60" spans="1:9" x14ac:dyDescent="0.25">
      <c r="A60" s="33" t="s">
        <v>155</v>
      </c>
      <c r="B60" s="39"/>
      <c r="C60" s="39"/>
      <c r="D60" s="38"/>
      <c r="E60" s="335"/>
      <c r="F60" s="67" t="str">
        <f t="shared" si="0"/>
        <v/>
      </c>
      <c r="G60" s="67" t="str">
        <f t="shared" si="1"/>
        <v/>
      </c>
      <c r="H60" s="367" t="b">
        <f t="shared" si="2"/>
        <v>0</v>
      </c>
      <c r="I60" s="241">
        <f t="shared" si="4"/>
        <v>1</v>
      </c>
    </row>
    <row r="61" spans="1:9" x14ac:dyDescent="0.25">
      <c r="A61" s="33" t="s">
        <v>156</v>
      </c>
      <c r="B61" s="39"/>
      <c r="C61" s="39"/>
      <c r="D61" s="38"/>
      <c r="E61" s="335"/>
      <c r="F61" s="67" t="str">
        <f t="shared" si="0"/>
        <v/>
      </c>
      <c r="G61" s="67" t="str">
        <f t="shared" si="1"/>
        <v/>
      </c>
      <c r="H61" s="367" t="b">
        <f t="shared" si="2"/>
        <v>0</v>
      </c>
      <c r="I61" s="241">
        <f t="shared" si="4"/>
        <v>1</v>
      </c>
    </row>
    <row r="62" spans="1:9" x14ac:dyDescent="0.25">
      <c r="A62" s="33" t="s">
        <v>157</v>
      </c>
      <c r="B62" s="39"/>
      <c r="C62" s="39"/>
      <c r="D62" s="38"/>
      <c r="E62" s="335"/>
      <c r="F62" s="67" t="str">
        <f t="shared" si="0"/>
        <v/>
      </c>
      <c r="G62" s="67" t="str">
        <f t="shared" si="1"/>
        <v/>
      </c>
      <c r="H62" s="367" t="b">
        <f t="shared" si="2"/>
        <v>0</v>
      </c>
      <c r="I62" s="241">
        <f t="shared" si="4"/>
        <v>1</v>
      </c>
    </row>
    <row r="63" spans="1:9" x14ac:dyDescent="0.25">
      <c r="A63" s="33" t="s">
        <v>158</v>
      </c>
      <c r="B63" s="39"/>
      <c r="C63" s="39"/>
      <c r="D63" s="38"/>
      <c r="E63" s="335"/>
      <c r="F63" s="67" t="str">
        <f t="shared" si="0"/>
        <v/>
      </c>
      <c r="G63" s="67" t="str">
        <f t="shared" si="1"/>
        <v/>
      </c>
      <c r="H63" s="367" t="b">
        <f t="shared" si="2"/>
        <v>0</v>
      </c>
      <c r="I63" s="241">
        <f t="shared" si="4"/>
        <v>1</v>
      </c>
    </row>
    <row r="64" spans="1:9" x14ac:dyDescent="0.25">
      <c r="A64" s="33" t="s">
        <v>159</v>
      </c>
      <c r="B64" s="39"/>
      <c r="C64" s="39"/>
      <c r="D64" s="38"/>
      <c r="E64" s="335"/>
      <c r="F64" s="67" t="str">
        <f t="shared" si="0"/>
        <v/>
      </c>
      <c r="G64" s="67" t="str">
        <f t="shared" si="1"/>
        <v/>
      </c>
      <c r="H64" s="367" t="b">
        <f t="shared" si="2"/>
        <v>0</v>
      </c>
      <c r="I64" s="241">
        <f t="shared" si="4"/>
        <v>1</v>
      </c>
    </row>
    <row r="65" spans="1:9" x14ac:dyDescent="0.25">
      <c r="A65" s="33" t="s">
        <v>160</v>
      </c>
      <c r="B65" s="39"/>
      <c r="C65" s="39"/>
      <c r="D65" s="38"/>
      <c r="E65" s="335"/>
      <c r="F65" s="67" t="str">
        <f t="shared" si="0"/>
        <v/>
      </c>
      <c r="G65" s="67" t="str">
        <f t="shared" si="1"/>
        <v/>
      </c>
      <c r="H65" s="367" t="b">
        <f t="shared" si="2"/>
        <v>0</v>
      </c>
      <c r="I65" s="241">
        <f t="shared" si="4"/>
        <v>1</v>
      </c>
    </row>
    <row r="66" spans="1:9" x14ac:dyDescent="0.25">
      <c r="A66" s="33" t="s">
        <v>161</v>
      </c>
      <c r="B66" s="39"/>
      <c r="C66" s="39"/>
      <c r="D66" s="38"/>
      <c r="E66" s="335"/>
      <c r="F66" s="67" t="str">
        <f t="shared" si="0"/>
        <v/>
      </c>
      <c r="G66" s="67" t="str">
        <f t="shared" si="1"/>
        <v/>
      </c>
      <c r="H66" s="367" t="b">
        <f t="shared" si="2"/>
        <v>0</v>
      </c>
      <c r="I66" s="241">
        <f t="shared" si="4"/>
        <v>1</v>
      </c>
    </row>
    <row r="67" spans="1:9" x14ac:dyDescent="0.25">
      <c r="A67" s="33" t="s">
        <v>162</v>
      </c>
      <c r="B67" s="39"/>
      <c r="C67" s="39"/>
      <c r="D67" s="38"/>
      <c r="E67" s="335"/>
      <c r="F67" s="67" t="str">
        <f t="shared" si="0"/>
        <v/>
      </c>
      <c r="G67" s="67" t="str">
        <f t="shared" si="1"/>
        <v/>
      </c>
      <c r="H67" s="367" t="b">
        <f t="shared" si="2"/>
        <v>0</v>
      </c>
      <c r="I67" s="241">
        <f t="shared" si="4"/>
        <v>1</v>
      </c>
    </row>
    <row r="68" spans="1:9" x14ac:dyDescent="0.25">
      <c r="A68" s="33" t="s">
        <v>163</v>
      </c>
      <c r="B68" s="39"/>
      <c r="C68" s="39"/>
      <c r="D68" s="38"/>
      <c r="E68" s="335"/>
      <c r="F68" s="67" t="str">
        <f t="shared" si="0"/>
        <v/>
      </c>
      <c r="G68" s="67" t="str">
        <f t="shared" si="1"/>
        <v/>
      </c>
      <c r="H68" s="367" t="b">
        <f t="shared" si="2"/>
        <v>0</v>
      </c>
      <c r="I68" s="241">
        <f t="shared" si="4"/>
        <v>1</v>
      </c>
    </row>
    <row r="69" spans="1:9" x14ac:dyDescent="0.25">
      <c r="A69" s="33" t="s">
        <v>164</v>
      </c>
      <c r="B69" s="39"/>
      <c r="C69" s="39"/>
      <c r="D69" s="38"/>
      <c r="E69" s="335"/>
      <c r="F69" s="67" t="str">
        <f t="shared" si="0"/>
        <v/>
      </c>
      <c r="G69" s="67" t="str">
        <f t="shared" si="1"/>
        <v/>
      </c>
      <c r="H69" s="367" t="b">
        <f t="shared" si="2"/>
        <v>0</v>
      </c>
      <c r="I69" s="241">
        <f t="shared" si="4"/>
        <v>1</v>
      </c>
    </row>
    <row r="70" spans="1:9" x14ac:dyDescent="0.25">
      <c r="A70" s="33" t="s">
        <v>165</v>
      </c>
      <c r="B70" s="39"/>
      <c r="C70" s="39"/>
      <c r="D70" s="38"/>
      <c r="E70" s="335"/>
      <c r="F70" s="67" t="str">
        <f t="shared" si="0"/>
        <v/>
      </c>
      <c r="G70" s="67" t="str">
        <f t="shared" si="1"/>
        <v/>
      </c>
      <c r="H70" s="367" t="b">
        <f t="shared" si="2"/>
        <v>0</v>
      </c>
      <c r="I70" s="241">
        <f t="shared" si="4"/>
        <v>1</v>
      </c>
    </row>
    <row r="71" spans="1:9" x14ac:dyDescent="0.25">
      <c r="A71" s="33" t="s">
        <v>166</v>
      </c>
      <c r="B71" s="39"/>
      <c r="C71" s="39"/>
      <c r="D71" s="38"/>
      <c r="E71" s="335"/>
      <c r="F71" s="67" t="str">
        <f t="shared" si="0"/>
        <v/>
      </c>
      <c r="G71" s="67" t="str">
        <f t="shared" si="1"/>
        <v/>
      </c>
      <c r="H71" s="367" t="b">
        <f t="shared" si="2"/>
        <v>0</v>
      </c>
      <c r="I71" s="241">
        <f t="shared" si="4"/>
        <v>1</v>
      </c>
    </row>
    <row r="72" spans="1:9" x14ac:dyDescent="0.25">
      <c r="A72" s="33" t="s">
        <v>167</v>
      </c>
      <c r="B72" s="39"/>
      <c r="C72" s="39"/>
      <c r="D72" s="38"/>
      <c r="E72" s="335"/>
      <c r="F72" s="67" t="str">
        <f t="shared" si="0"/>
        <v/>
      </c>
      <c r="G72" s="67" t="str">
        <f t="shared" si="1"/>
        <v/>
      </c>
      <c r="H72" s="367" t="b">
        <f t="shared" si="2"/>
        <v>0</v>
      </c>
      <c r="I72" s="241">
        <f t="shared" si="4"/>
        <v>1</v>
      </c>
    </row>
    <row r="73" spans="1:9" x14ac:dyDescent="0.25">
      <c r="A73" s="33" t="s">
        <v>168</v>
      </c>
      <c r="B73" s="39"/>
      <c r="C73" s="39"/>
      <c r="D73" s="38"/>
      <c r="E73" s="335"/>
      <c r="F73" s="67" t="str">
        <f t="shared" ref="F73:F136" si="5">IF(OR($B73="",$C73="",$D73="",$D73&lt;an_initial,$D73&gt;an_final,$H73=FALSE),"",
(20*(E73="expoziție internațională")+15*(E73="expoziție națională")+10*(E73="expoziție locală"))/
I73
)</f>
        <v/>
      </c>
      <c r="G73" s="67" t="str">
        <f t="shared" ref="G73:G136" si="6">IF(OR($B73="",$C73="",$D73="",$D73&gt;an_final,$H73=FALSE),"",
(20*(E73="expoziție internațională")+15*(E73="expoziție națională")+10*(E73="expoziție locală"))/
I73
)</f>
        <v/>
      </c>
      <c r="H73" s="367" t="b">
        <f t="shared" ref="H73:H136" si="7">IF(nume_candidat="",FALSE,ISNUMBER(SEARCH(nume_candidat,$B73)))</f>
        <v>0</v>
      </c>
      <c r="I73" s="241">
        <f t="shared" ref="I73:I104" si="8">LEN(B73)-LEN(SUBSTITUTE(B73,",",""))+1</f>
        <v>1</v>
      </c>
    </row>
    <row r="74" spans="1:9" x14ac:dyDescent="0.25">
      <c r="A74" s="33" t="s">
        <v>169</v>
      </c>
      <c r="B74" s="39"/>
      <c r="C74" s="39"/>
      <c r="D74" s="38"/>
      <c r="E74" s="335"/>
      <c r="F74" s="67" t="str">
        <f t="shared" si="5"/>
        <v/>
      </c>
      <c r="G74" s="67" t="str">
        <f t="shared" si="6"/>
        <v/>
      </c>
      <c r="H74" s="367" t="b">
        <f t="shared" si="7"/>
        <v>0</v>
      </c>
      <c r="I74" s="241">
        <f t="shared" si="8"/>
        <v>1</v>
      </c>
    </row>
    <row r="75" spans="1:9" x14ac:dyDescent="0.25">
      <c r="A75" s="33" t="s">
        <v>170</v>
      </c>
      <c r="B75" s="39"/>
      <c r="C75" s="39"/>
      <c r="D75" s="38"/>
      <c r="E75" s="335"/>
      <c r="F75" s="67" t="str">
        <f t="shared" si="5"/>
        <v/>
      </c>
      <c r="G75" s="67" t="str">
        <f t="shared" si="6"/>
        <v/>
      </c>
      <c r="H75" s="367" t="b">
        <f t="shared" si="7"/>
        <v>0</v>
      </c>
      <c r="I75" s="241">
        <f t="shared" si="8"/>
        <v>1</v>
      </c>
    </row>
    <row r="76" spans="1:9" x14ac:dyDescent="0.25">
      <c r="A76" s="33" t="s">
        <v>171</v>
      </c>
      <c r="B76" s="39"/>
      <c r="C76" s="39"/>
      <c r="D76" s="38"/>
      <c r="E76" s="335"/>
      <c r="F76" s="67" t="str">
        <f t="shared" si="5"/>
        <v/>
      </c>
      <c r="G76" s="67" t="str">
        <f t="shared" si="6"/>
        <v/>
      </c>
      <c r="H76" s="367" t="b">
        <f t="shared" si="7"/>
        <v>0</v>
      </c>
      <c r="I76" s="241">
        <f t="shared" si="8"/>
        <v>1</v>
      </c>
    </row>
    <row r="77" spans="1:9" x14ac:dyDescent="0.25">
      <c r="A77" s="33" t="s">
        <v>172</v>
      </c>
      <c r="B77" s="39"/>
      <c r="C77" s="39"/>
      <c r="D77" s="38"/>
      <c r="E77" s="335"/>
      <c r="F77" s="67" t="str">
        <f t="shared" si="5"/>
        <v/>
      </c>
      <c r="G77" s="67" t="str">
        <f t="shared" si="6"/>
        <v/>
      </c>
      <c r="H77" s="367" t="b">
        <f t="shared" si="7"/>
        <v>0</v>
      </c>
      <c r="I77" s="241">
        <f t="shared" si="8"/>
        <v>1</v>
      </c>
    </row>
    <row r="78" spans="1:9" x14ac:dyDescent="0.25">
      <c r="A78" s="33" t="s">
        <v>173</v>
      </c>
      <c r="B78" s="39"/>
      <c r="C78" s="39"/>
      <c r="D78" s="38"/>
      <c r="E78" s="335"/>
      <c r="F78" s="67" t="str">
        <f t="shared" si="5"/>
        <v/>
      </c>
      <c r="G78" s="67" t="str">
        <f t="shared" si="6"/>
        <v/>
      </c>
      <c r="H78" s="367" t="b">
        <f t="shared" si="7"/>
        <v>0</v>
      </c>
      <c r="I78" s="241">
        <f t="shared" si="8"/>
        <v>1</v>
      </c>
    </row>
    <row r="79" spans="1:9" x14ac:dyDescent="0.25">
      <c r="A79" s="33" t="s">
        <v>174</v>
      </c>
      <c r="B79" s="39"/>
      <c r="C79" s="39"/>
      <c r="D79" s="38"/>
      <c r="E79" s="335"/>
      <c r="F79" s="67" t="str">
        <f t="shared" si="5"/>
        <v/>
      </c>
      <c r="G79" s="67" t="str">
        <f t="shared" si="6"/>
        <v/>
      </c>
      <c r="H79" s="367" t="b">
        <f t="shared" si="7"/>
        <v>0</v>
      </c>
      <c r="I79" s="241">
        <f t="shared" si="8"/>
        <v>1</v>
      </c>
    </row>
    <row r="80" spans="1:9" x14ac:dyDescent="0.25">
      <c r="A80" s="33" t="s">
        <v>175</v>
      </c>
      <c r="B80" s="39"/>
      <c r="C80" s="39"/>
      <c r="D80" s="38"/>
      <c r="E80" s="335"/>
      <c r="F80" s="67" t="str">
        <f t="shared" si="5"/>
        <v/>
      </c>
      <c r="G80" s="67" t="str">
        <f t="shared" si="6"/>
        <v/>
      </c>
      <c r="H80" s="367" t="b">
        <f t="shared" si="7"/>
        <v>0</v>
      </c>
      <c r="I80" s="241">
        <f t="shared" si="8"/>
        <v>1</v>
      </c>
    </row>
    <row r="81" spans="1:9" x14ac:dyDescent="0.25">
      <c r="A81" s="33" t="s">
        <v>176</v>
      </c>
      <c r="B81" s="39"/>
      <c r="C81" s="39"/>
      <c r="D81" s="38"/>
      <c r="E81" s="335"/>
      <c r="F81" s="67" t="str">
        <f t="shared" si="5"/>
        <v/>
      </c>
      <c r="G81" s="67" t="str">
        <f t="shared" si="6"/>
        <v/>
      </c>
      <c r="H81" s="367" t="b">
        <f t="shared" si="7"/>
        <v>0</v>
      </c>
      <c r="I81" s="241">
        <f t="shared" si="8"/>
        <v>1</v>
      </c>
    </row>
    <row r="82" spans="1:9" x14ac:dyDescent="0.25">
      <c r="A82" s="33" t="s">
        <v>177</v>
      </c>
      <c r="B82" s="39"/>
      <c r="C82" s="39"/>
      <c r="D82" s="38"/>
      <c r="E82" s="335"/>
      <c r="F82" s="67" t="str">
        <f t="shared" si="5"/>
        <v/>
      </c>
      <c r="G82" s="67" t="str">
        <f t="shared" si="6"/>
        <v/>
      </c>
      <c r="H82" s="367" t="b">
        <f t="shared" si="7"/>
        <v>0</v>
      </c>
      <c r="I82" s="241">
        <f t="shared" si="8"/>
        <v>1</v>
      </c>
    </row>
    <row r="83" spans="1:9" x14ac:dyDescent="0.25">
      <c r="A83" s="33" t="s">
        <v>178</v>
      </c>
      <c r="B83" s="39"/>
      <c r="C83" s="39"/>
      <c r="D83" s="38"/>
      <c r="E83" s="335"/>
      <c r="F83" s="67" t="str">
        <f t="shared" si="5"/>
        <v/>
      </c>
      <c r="G83" s="67" t="str">
        <f t="shared" si="6"/>
        <v/>
      </c>
      <c r="H83" s="367" t="b">
        <f t="shared" si="7"/>
        <v>0</v>
      </c>
      <c r="I83" s="241">
        <f t="shared" si="8"/>
        <v>1</v>
      </c>
    </row>
    <row r="84" spans="1:9" x14ac:dyDescent="0.25">
      <c r="A84" s="33" t="s">
        <v>179</v>
      </c>
      <c r="B84" s="39"/>
      <c r="C84" s="39"/>
      <c r="D84" s="38"/>
      <c r="E84" s="335"/>
      <c r="F84" s="67" t="str">
        <f t="shared" si="5"/>
        <v/>
      </c>
      <c r="G84" s="67" t="str">
        <f t="shared" si="6"/>
        <v/>
      </c>
      <c r="H84" s="367" t="b">
        <f t="shared" si="7"/>
        <v>0</v>
      </c>
      <c r="I84" s="241">
        <f t="shared" si="8"/>
        <v>1</v>
      </c>
    </row>
    <row r="85" spans="1:9" x14ac:dyDescent="0.25">
      <c r="A85" s="33" t="s">
        <v>180</v>
      </c>
      <c r="B85" s="39"/>
      <c r="C85" s="39"/>
      <c r="D85" s="38"/>
      <c r="E85" s="335"/>
      <c r="F85" s="67" t="str">
        <f t="shared" si="5"/>
        <v/>
      </c>
      <c r="G85" s="67" t="str">
        <f t="shared" si="6"/>
        <v/>
      </c>
      <c r="H85" s="367" t="b">
        <f t="shared" si="7"/>
        <v>0</v>
      </c>
      <c r="I85" s="241">
        <f t="shared" si="8"/>
        <v>1</v>
      </c>
    </row>
    <row r="86" spans="1:9" x14ac:dyDescent="0.25">
      <c r="A86" s="33" t="s">
        <v>181</v>
      </c>
      <c r="B86" s="39"/>
      <c r="C86" s="39"/>
      <c r="D86" s="38"/>
      <c r="E86" s="335"/>
      <c r="F86" s="67" t="str">
        <f t="shared" si="5"/>
        <v/>
      </c>
      <c r="G86" s="67" t="str">
        <f t="shared" si="6"/>
        <v/>
      </c>
      <c r="H86" s="367" t="b">
        <f t="shared" si="7"/>
        <v>0</v>
      </c>
      <c r="I86" s="241">
        <f t="shared" si="8"/>
        <v>1</v>
      </c>
    </row>
    <row r="87" spans="1:9" x14ac:dyDescent="0.25">
      <c r="A87" s="33" t="s">
        <v>182</v>
      </c>
      <c r="B87" s="39"/>
      <c r="C87" s="39"/>
      <c r="D87" s="38"/>
      <c r="E87" s="335"/>
      <c r="F87" s="67" t="str">
        <f t="shared" si="5"/>
        <v/>
      </c>
      <c r="G87" s="67" t="str">
        <f t="shared" si="6"/>
        <v/>
      </c>
      <c r="H87" s="367" t="b">
        <f t="shared" si="7"/>
        <v>0</v>
      </c>
      <c r="I87" s="241">
        <f t="shared" si="8"/>
        <v>1</v>
      </c>
    </row>
    <row r="88" spans="1:9" x14ac:dyDescent="0.25">
      <c r="A88" s="33" t="s">
        <v>183</v>
      </c>
      <c r="B88" s="39"/>
      <c r="C88" s="39"/>
      <c r="D88" s="38"/>
      <c r="E88" s="335"/>
      <c r="F88" s="67" t="str">
        <f t="shared" si="5"/>
        <v/>
      </c>
      <c r="G88" s="67" t="str">
        <f t="shared" si="6"/>
        <v/>
      </c>
      <c r="H88" s="367" t="b">
        <f t="shared" si="7"/>
        <v>0</v>
      </c>
      <c r="I88" s="241">
        <f t="shared" si="8"/>
        <v>1</v>
      </c>
    </row>
    <row r="89" spans="1:9" x14ac:dyDescent="0.25">
      <c r="A89" s="33" t="s">
        <v>184</v>
      </c>
      <c r="B89" s="39"/>
      <c r="C89" s="39"/>
      <c r="D89" s="38"/>
      <c r="E89" s="335"/>
      <c r="F89" s="67" t="str">
        <f t="shared" si="5"/>
        <v/>
      </c>
      <c r="G89" s="67" t="str">
        <f t="shared" si="6"/>
        <v/>
      </c>
      <c r="H89" s="367" t="b">
        <f t="shared" si="7"/>
        <v>0</v>
      </c>
      <c r="I89" s="241">
        <f t="shared" si="8"/>
        <v>1</v>
      </c>
    </row>
    <row r="90" spans="1:9" x14ac:dyDescent="0.25">
      <c r="A90" s="33" t="s">
        <v>185</v>
      </c>
      <c r="B90" s="39"/>
      <c r="C90" s="39"/>
      <c r="D90" s="38"/>
      <c r="E90" s="335"/>
      <c r="F90" s="67" t="str">
        <f t="shared" si="5"/>
        <v/>
      </c>
      <c r="G90" s="67" t="str">
        <f t="shared" si="6"/>
        <v/>
      </c>
      <c r="H90" s="367" t="b">
        <f t="shared" si="7"/>
        <v>0</v>
      </c>
      <c r="I90" s="241">
        <f t="shared" si="8"/>
        <v>1</v>
      </c>
    </row>
    <row r="91" spans="1:9" x14ac:dyDescent="0.25">
      <c r="A91" s="33" t="s">
        <v>186</v>
      </c>
      <c r="B91" s="39"/>
      <c r="C91" s="39"/>
      <c r="D91" s="38"/>
      <c r="E91" s="335"/>
      <c r="F91" s="67" t="str">
        <f t="shared" si="5"/>
        <v/>
      </c>
      <c r="G91" s="67" t="str">
        <f t="shared" si="6"/>
        <v/>
      </c>
      <c r="H91" s="367" t="b">
        <f t="shared" si="7"/>
        <v>0</v>
      </c>
      <c r="I91" s="241">
        <f t="shared" si="8"/>
        <v>1</v>
      </c>
    </row>
    <row r="92" spans="1:9" x14ac:dyDescent="0.25">
      <c r="A92" s="33" t="s">
        <v>187</v>
      </c>
      <c r="B92" s="39"/>
      <c r="C92" s="39"/>
      <c r="D92" s="38"/>
      <c r="E92" s="335"/>
      <c r="F92" s="67" t="str">
        <f t="shared" si="5"/>
        <v/>
      </c>
      <c r="G92" s="67" t="str">
        <f t="shared" si="6"/>
        <v/>
      </c>
      <c r="H92" s="367" t="b">
        <f t="shared" si="7"/>
        <v>0</v>
      </c>
      <c r="I92" s="241">
        <f t="shared" si="8"/>
        <v>1</v>
      </c>
    </row>
    <row r="93" spans="1:9" x14ac:dyDescent="0.25">
      <c r="A93" s="33" t="s">
        <v>188</v>
      </c>
      <c r="B93" s="39"/>
      <c r="C93" s="39"/>
      <c r="D93" s="38"/>
      <c r="E93" s="335"/>
      <c r="F93" s="67" t="str">
        <f t="shared" si="5"/>
        <v/>
      </c>
      <c r="G93" s="67" t="str">
        <f t="shared" si="6"/>
        <v/>
      </c>
      <c r="H93" s="367" t="b">
        <f t="shared" si="7"/>
        <v>0</v>
      </c>
      <c r="I93" s="241">
        <f t="shared" si="8"/>
        <v>1</v>
      </c>
    </row>
    <row r="94" spans="1:9" x14ac:dyDescent="0.25">
      <c r="A94" s="33" t="s">
        <v>189</v>
      </c>
      <c r="B94" s="39"/>
      <c r="C94" s="39"/>
      <c r="D94" s="38"/>
      <c r="E94" s="335"/>
      <c r="F94" s="67" t="str">
        <f t="shared" si="5"/>
        <v/>
      </c>
      <c r="G94" s="67" t="str">
        <f t="shared" si="6"/>
        <v/>
      </c>
      <c r="H94" s="367" t="b">
        <f t="shared" si="7"/>
        <v>0</v>
      </c>
      <c r="I94" s="241">
        <f t="shared" si="8"/>
        <v>1</v>
      </c>
    </row>
    <row r="95" spans="1:9" x14ac:dyDescent="0.25">
      <c r="A95" s="33" t="s">
        <v>190</v>
      </c>
      <c r="B95" s="39"/>
      <c r="C95" s="39"/>
      <c r="D95" s="38"/>
      <c r="E95" s="335"/>
      <c r="F95" s="67" t="str">
        <f t="shared" si="5"/>
        <v/>
      </c>
      <c r="G95" s="67" t="str">
        <f t="shared" si="6"/>
        <v/>
      </c>
      <c r="H95" s="367" t="b">
        <f t="shared" si="7"/>
        <v>0</v>
      </c>
      <c r="I95" s="241">
        <f t="shared" si="8"/>
        <v>1</v>
      </c>
    </row>
    <row r="96" spans="1:9" x14ac:dyDescent="0.25">
      <c r="A96" s="33" t="s">
        <v>191</v>
      </c>
      <c r="B96" s="39"/>
      <c r="C96" s="39"/>
      <c r="D96" s="38"/>
      <c r="E96" s="335"/>
      <c r="F96" s="67" t="str">
        <f t="shared" si="5"/>
        <v/>
      </c>
      <c r="G96" s="67" t="str">
        <f t="shared" si="6"/>
        <v/>
      </c>
      <c r="H96" s="367" t="b">
        <f t="shared" si="7"/>
        <v>0</v>
      </c>
      <c r="I96" s="241">
        <f t="shared" si="8"/>
        <v>1</v>
      </c>
    </row>
    <row r="97" spans="1:9" x14ac:dyDescent="0.25">
      <c r="A97" s="33" t="s">
        <v>192</v>
      </c>
      <c r="B97" s="39"/>
      <c r="C97" s="39"/>
      <c r="D97" s="38"/>
      <c r="E97" s="335"/>
      <c r="F97" s="67" t="str">
        <f t="shared" si="5"/>
        <v/>
      </c>
      <c r="G97" s="67" t="str">
        <f t="shared" si="6"/>
        <v/>
      </c>
      <c r="H97" s="367" t="b">
        <f t="shared" si="7"/>
        <v>0</v>
      </c>
      <c r="I97" s="241">
        <f t="shared" si="8"/>
        <v>1</v>
      </c>
    </row>
    <row r="98" spans="1:9" x14ac:dyDescent="0.25">
      <c r="A98" s="33" t="s">
        <v>193</v>
      </c>
      <c r="B98" s="39"/>
      <c r="C98" s="39"/>
      <c r="D98" s="38"/>
      <c r="E98" s="335"/>
      <c r="F98" s="67" t="str">
        <f t="shared" si="5"/>
        <v/>
      </c>
      <c r="G98" s="67" t="str">
        <f t="shared" si="6"/>
        <v/>
      </c>
      <c r="H98" s="367" t="b">
        <f t="shared" si="7"/>
        <v>0</v>
      </c>
      <c r="I98" s="241">
        <f t="shared" si="8"/>
        <v>1</v>
      </c>
    </row>
    <row r="99" spans="1:9" x14ac:dyDescent="0.25">
      <c r="A99" s="33" t="s">
        <v>194</v>
      </c>
      <c r="B99" s="39"/>
      <c r="C99" s="39"/>
      <c r="D99" s="38"/>
      <c r="E99" s="335"/>
      <c r="F99" s="67" t="str">
        <f t="shared" si="5"/>
        <v/>
      </c>
      <c r="G99" s="67" t="str">
        <f t="shared" si="6"/>
        <v/>
      </c>
      <c r="H99" s="367" t="b">
        <f t="shared" si="7"/>
        <v>0</v>
      </c>
      <c r="I99" s="241">
        <f t="shared" si="8"/>
        <v>1</v>
      </c>
    </row>
    <row r="100" spans="1:9" x14ac:dyDescent="0.25">
      <c r="A100" s="33" t="s">
        <v>195</v>
      </c>
      <c r="B100" s="39"/>
      <c r="C100" s="39"/>
      <c r="D100" s="38"/>
      <c r="E100" s="335"/>
      <c r="F100" s="67" t="str">
        <f t="shared" si="5"/>
        <v/>
      </c>
      <c r="G100" s="67" t="str">
        <f t="shared" si="6"/>
        <v/>
      </c>
      <c r="H100" s="367" t="b">
        <f t="shared" si="7"/>
        <v>0</v>
      </c>
      <c r="I100" s="241">
        <f t="shared" si="8"/>
        <v>1</v>
      </c>
    </row>
    <row r="101" spans="1:9" x14ac:dyDescent="0.25">
      <c r="A101" s="33" t="s">
        <v>196</v>
      </c>
      <c r="B101" s="39"/>
      <c r="C101" s="39"/>
      <c r="D101" s="38"/>
      <c r="E101" s="335"/>
      <c r="F101" s="67" t="str">
        <f t="shared" si="5"/>
        <v/>
      </c>
      <c r="G101" s="67" t="str">
        <f t="shared" si="6"/>
        <v/>
      </c>
      <c r="H101" s="367" t="b">
        <f t="shared" si="7"/>
        <v>0</v>
      </c>
      <c r="I101" s="241">
        <f t="shared" si="8"/>
        <v>1</v>
      </c>
    </row>
    <row r="102" spans="1:9" x14ac:dyDescent="0.25">
      <c r="A102" s="33" t="s">
        <v>197</v>
      </c>
      <c r="B102" s="39"/>
      <c r="C102" s="39"/>
      <c r="D102" s="38"/>
      <c r="E102" s="335"/>
      <c r="F102" s="67" t="str">
        <f t="shared" si="5"/>
        <v/>
      </c>
      <c r="G102" s="67" t="str">
        <f t="shared" si="6"/>
        <v/>
      </c>
      <c r="H102" s="367" t="b">
        <f t="shared" si="7"/>
        <v>0</v>
      </c>
      <c r="I102" s="241">
        <f t="shared" si="8"/>
        <v>1</v>
      </c>
    </row>
    <row r="103" spans="1:9" x14ac:dyDescent="0.25">
      <c r="A103" s="33" t="s">
        <v>198</v>
      </c>
      <c r="B103" s="39"/>
      <c r="C103" s="39"/>
      <c r="D103" s="38"/>
      <c r="E103" s="335"/>
      <c r="F103" s="67" t="str">
        <f t="shared" si="5"/>
        <v/>
      </c>
      <c r="G103" s="67" t="str">
        <f t="shared" si="6"/>
        <v/>
      </c>
      <c r="H103" s="367" t="b">
        <f t="shared" si="7"/>
        <v>0</v>
      </c>
      <c r="I103" s="241">
        <f t="shared" si="8"/>
        <v>1</v>
      </c>
    </row>
    <row r="104" spans="1:9" x14ac:dyDescent="0.25">
      <c r="A104" s="33" t="s">
        <v>199</v>
      </c>
      <c r="B104" s="39"/>
      <c r="C104" s="39"/>
      <c r="D104" s="38"/>
      <c r="E104" s="335"/>
      <c r="F104" s="67" t="str">
        <f t="shared" si="5"/>
        <v/>
      </c>
      <c r="G104" s="67" t="str">
        <f t="shared" si="6"/>
        <v/>
      </c>
      <c r="H104" s="367" t="b">
        <f t="shared" si="7"/>
        <v>0</v>
      </c>
      <c r="I104" s="241">
        <f t="shared" si="8"/>
        <v>1</v>
      </c>
    </row>
    <row r="105" spans="1:9" x14ac:dyDescent="0.25">
      <c r="A105" s="33" t="s">
        <v>200</v>
      </c>
      <c r="B105" s="39"/>
      <c r="C105" s="39"/>
      <c r="D105" s="38"/>
      <c r="E105" s="335"/>
      <c r="F105" s="67" t="str">
        <f t="shared" si="5"/>
        <v/>
      </c>
      <c r="G105" s="67" t="str">
        <f t="shared" si="6"/>
        <v/>
      </c>
      <c r="H105" s="367" t="b">
        <f t="shared" si="7"/>
        <v>0</v>
      </c>
      <c r="I105" s="241">
        <f t="shared" ref="I105:I136" si="9">LEN(B105)-LEN(SUBSTITUTE(B105,",",""))+1</f>
        <v>1</v>
      </c>
    </row>
    <row r="106" spans="1:9" x14ac:dyDescent="0.25">
      <c r="A106" s="33" t="s">
        <v>201</v>
      </c>
      <c r="B106" s="39"/>
      <c r="C106" s="39"/>
      <c r="D106" s="38"/>
      <c r="E106" s="335"/>
      <c r="F106" s="67" t="str">
        <f t="shared" si="5"/>
        <v/>
      </c>
      <c r="G106" s="67" t="str">
        <f t="shared" si="6"/>
        <v/>
      </c>
      <c r="H106" s="367" t="b">
        <f t="shared" si="7"/>
        <v>0</v>
      </c>
      <c r="I106" s="241">
        <f t="shared" si="9"/>
        <v>1</v>
      </c>
    </row>
    <row r="107" spans="1:9" x14ac:dyDescent="0.25">
      <c r="A107" s="33" t="s">
        <v>202</v>
      </c>
      <c r="B107" s="39"/>
      <c r="C107" s="39"/>
      <c r="D107" s="38"/>
      <c r="E107" s="335"/>
      <c r="F107" s="67" t="str">
        <f t="shared" si="5"/>
        <v/>
      </c>
      <c r="G107" s="67" t="str">
        <f t="shared" si="6"/>
        <v/>
      </c>
      <c r="H107" s="367" t="b">
        <f t="shared" si="7"/>
        <v>0</v>
      </c>
      <c r="I107" s="241">
        <f t="shared" si="9"/>
        <v>1</v>
      </c>
    </row>
    <row r="108" spans="1:9" x14ac:dyDescent="0.25">
      <c r="A108" s="33" t="s">
        <v>203</v>
      </c>
      <c r="B108" s="39"/>
      <c r="C108" s="39"/>
      <c r="D108" s="38"/>
      <c r="E108" s="335"/>
      <c r="F108" s="67" t="str">
        <f t="shared" si="5"/>
        <v/>
      </c>
      <c r="G108" s="67" t="str">
        <f t="shared" si="6"/>
        <v/>
      </c>
      <c r="H108" s="367" t="b">
        <f t="shared" si="7"/>
        <v>0</v>
      </c>
      <c r="I108" s="241">
        <f t="shared" si="9"/>
        <v>1</v>
      </c>
    </row>
    <row r="109" spans="1:9" x14ac:dyDescent="0.25">
      <c r="A109" s="33" t="s">
        <v>204</v>
      </c>
      <c r="B109" s="39"/>
      <c r="C109" s="39"/>
      <c r="D109" s="38"/>
      <c r="E109" s="335"/>
      <c r="F109" s="67" t="str">
        <f t="shared" si="5"/>
        <v/>
      </c>
      <c r="G109" s="67" t="str">
        <f t="shared" si="6"/>
        <v/>
      </c>
      <c r="H109" s="367" t="b">
        <f t="shared" si="7"/>
        <v>0</v>
      </c>
      <c r="I109" s="241">
        <f t="shared" si="9"/>
        <v>1</v>
      </c>
    </row>
    <row r="110" spans="1:9" x14ac:dyDescent="0.25">
      <c r="A110" s="33" t="s">
        <v>205</v>
      </c>
      <c r="B110" s="39"/>
      <c r="C110" s="39"/>
      <c r="D110" s="38"/>
      <c r="E110" s="335"/>
      <c r="F110" s="67" t="str">
        <f t="shared" si="5"/>
        <v/>
      </c>
      <c r="G110" s="67" t="str">
        <f t="shared" si="6"/>
        <v/>
      </c>
      <c r="H110" s="367" t="b">
        <f t="shared" si="7"/>
        <v>0</v>
      </c>
      <c r="I110" s="241">
        <f t="shared" si="9"/>
        <v>1</v>
      </c>
    </row>
    <row r="111" spans="1:9" x14ac:dyDescent="0.25">
      <c r="A111" s="33" t="s">
        <v>206</v>
      </c>
      <c r="B111" s="39"/>
      <c r="C111" s="39"/>
      <c r="D111" s="38"/>
      <c r="E111" s="335"/>
      <c r="F111" s="67" t="str">
        <f t="shared" si="5"/>
        <v/>
      </c>
      <c r="G111" s="67" t="str">
        <f t="shared" si="6"/>
        <v/>
      </c>
      <c r="H111" s="367" t="b">
        <f t="shared" si="7"/>
        <v>0</v>
      </c>
      <c r="I111" s="241">
        <f t="shared" si="9"/>
        <v>1</v>
      </c>
    </row>
    <row r="112" spans="1:9" x14ac:dyDescent="0.25">
      <c r="A112" s="33" t="s">
        <v>207</v>
      </c>
      <c r="B112" s="39"/>
      <c r="C112" s="39"/>
      <c r="D112" s="38"/>
      <c r="E112" s="335"/>
      <c r="F112" s="67" t="str">
        <f t="shared" si="5"/>
        <v/>
      </c>
      <c r="G112" s="67" t="str">
        <f t="shared" si="6"/>
        <v/>
      </c>
      <c r="H112" s="367" t="b">
        <f t="shared" si="7"/>
        <v>0</v>
      </c>
      <c r="I112" s="241">
        <f t="shared" si="9"/>
        <v>1</v>
      </c>
    </row>
    <row r="113" spans="1:9" x14ac:dyDescent="0.25">
      <c r="A113" s="33" t="s">
        <v>208</v>
      </c>
      <c r="B113" s="39"/>
      <c r="C113" s="39"/>
      <c r="D113" s="38"/>
      <c r="E113" s="335"/>
      <c r="F113" s="67" t="str">
        <f t="shared" si="5"/>
        <v/>
      </c>
      <c r="G113" s="67" t="str">
        <f t="shared" si="6"/>
        <v/>
      </c>
      <c r="H113" s="367" t="b">
        <f t="shared" si="7"/>
        <v>0</v>
      </c>
      <c r="I113" s="241">
        <f t="shared" si="9"/>
        <v>1</v>
      </c>
    </row>
    <row r="114" spans="1:9" x14ac:dyDescent="0.25">
      <c r="A114" s="33" t="s">
        <v>209</v>
      </c>
      <c r="B114" s="39"/>
      <c r="C114" s="39"/>
      <c r="D114" s="38"/>
      <c r="E114" s="335"/>
      <c r="F114" s="67" t="str">
        <f t="shared" si="5"/>
        <v/>
      </c>
      <c r="G114" s="67" t="str">
        <f t="shared" si="6"/>
        <v/>
      </c>
      <c r="H114" s="367" t="b">
        <f t="shared" si="7"/>
        <v>0</v>
      </c>
      <c r="I114" s="241">
        <f t="shared" si="9"/>
        <v>1</v>
      </c>
    </row>
    <row r="115" spans="1:9" x14ac:dyDescent="0.25">
      <c r="A115" s="33" t="s">
        <v>210</v>
      </c>
      <c r="B115" s="39"/>
      <c r="C115" s="39"/>
      <c r="D115" s="38"/>
      <c r="E115" s="335"/>
      <c r="F115" s="67" t="str">
        <f t="shared" si="5"/>
        <v/>
      </c>
      <c r="G115" s="67" t="str">
        <f t="shared" si="6"/>
        <v/>
      </c>
      <c r="H115" s="367" t="b">
        <f t="shared" si="7"/>
        <v>0</v>
      </c>
      <c r="I115" s="241">
        <f t="shared" si="9"/>
        <v>1</v>
      </c>
    </row>
    <row r="116" spans="1:9" x14ac:dyDescent="0.25">
      <c r="A116" s="33" t="s">
        <v>211</v>
      </c>
      <c r="B116" s="39"/>
      <c r="C116" s="39"/>
      <c r="D116" s="38"/>
      <c r="E116" s="335"/>
      <c r="F116" s="67" t="str">
        <f t="shared" si="5"/>
        <v/>
      </c>
      <c r="G116" s="67" t="str">
        <f t="shared" si="6"/>
        <v/>
      </c>
      <c r="H116" s="367" t="b">
        <f t="shared" si="7"/>
        <v>0</v>
      </c>
      <c r="I116" s="241">
        <f t="shared" si="9"/>
        <v>1</v>
      </c>
    </row>
    <row r="117" spans="1:9" x14ac:dyDescent="0.25">
      <c r="A117" s="33" t="s">
        <v>212</v>
      </c>
      <c r="B117" s="39"/>
      <c r="C117" s="39"/>
      <c r="D117" s="38"/>
      <c r="E117" s="335"/>
      <c r="F117" s="67" t="str">
        <f t="shared" si="5"/>
        <v/>
      </c>
      <c r="G117" s="67" t="str">
        <f t="shared" si="6"/>
        <v/>
      </c>
      <c r="H117" s="367" t="b">
        <f t="shared" si="7"/>
        <v>0</v>
      </c>
      <c r="I117" s="241">
        <f t="shared" si="9"/>
        <v>1</v>
      </c>
    </row>
    <row r="118" spans="1:9" x14ac:dyDescent="0.25">
      <c r="A118" s="33" t="s">
        <v>213</v>
      </c>
      <c r="B118" s="39"/>
      <c r="C118" s="39"/>
      <c r="D118" s="38"/>
      <c r="E118" s="335"/>
      <c r="F118" s="67" t="str">
        <f t="shared" si="5"/>
        <v/>
      </c>
      <c r="G118" s="67" t="str">
        <f t="shared" si="6"/>
        <v/>
      </c>
      <c r="H118" s="367" t="b">
        <f t="shared" si="7"/>
        <v>0</v>
      </c>
      <c r="I118" s="241">
        <f t="shared" si="9"/>
        <v>1</v>
      </c>
    </row>
    <row r="119" spans="1:9" x14ac:dyDescent="0.25">
      <c r="A119" s="33" t="s">
        <v>214</v>
      </c>
      <c r="B119" s="39"/>
      <c r="C119" s="39"/>
      <c r="D119" s="38"/>
      <c r="E119" s="335"/>
      <c r="F119" s="67" t="str">
        <f t="shared" si="5"/>
        <v/>
      </c>
      <c r="G119" s="67" t="str">
        <f t="shared" si="6"/>
        <v/>
      </c>
      <c r="H119" s="367" t="b">
        <f t="shared" si="7"/>
        <v>0</v>
      </c>
      <c r="I119" s="241">
        <f t="shared" si="9"/>
        <v>1</v>
      </c>
    </row>
    <row r="120" spans="1:9" x14ac:dyDescent="0.25">
      <c r="A120" s="33" t="s">
        <v>215</v>
      </c>
      <c r="B120" s="39"/>
      <c r="C120" s="39"/>
      <c r="D120" s="38"/>
      <c r="E120" s="335"/>
      <c r="F120" s="67" t="str">
        <f t="shared" si="5"/>
        <v/>
      </c>
      <c r="G120" s="67" t="str">
        <f t="shared" si="6"/>
        <v/>
      </c>
      <c r="H120" s="367" t="b">
        <f t="shared" si="7"/>
        <v>0</v>
      </c>
      <c r="I120" s="241">
        <f t="shared" si="9"/>
        <v>1</v>
      </c>
    </row>
    <row r="121" spans="1:9" x14ac:dyDescent="0.25">
      <c r="A121" s="33" t="s">
        <v>216</v>
      </c>
      <c r="B121" s="39"/>
      <c r="C121" s="39"/>
      <c r="D121" s="38"/>
      <c r="E121" s="335"/>
      <c r="F121" s="67" t="str">
        <f t="shared" si="5"/>
        <v/>
      </c>
      <c r="G121" s="67" t="str">
        <f t="shared" si="6"/>
        <v/>
      </c>
      <c r="H121" s="367" t="b">
        <f t="shared" si="7"/>
        <v>0</v>
      </c>
      <c r="I121" s="241">
        <f t="shared" si="9"/>
        <v>1</v>
      </c>
    </row>
    <row r="122" spans="1:9" x14ac:dyDescent="0.25">
      <c r="A122" s="33" t="s">
        <v>217</v>
      </c>
      <c r="B122" s="39"/>
      <c r="C122" s="39"/>
      <c r="D122" s="38"/>
      <c r="E122" s="335"/>
      <c r="F122" s="67" t="str">
        <f t="shared" si="5"/>
        <v/>
      </c>
      <c r="G122" s="67" t="str">
        <f t="shared" si="6"/>
        <v/>
      </c>
      <c r="H122" s="367" t="b">
        <f t="shared" si="7"/>
        <v>0</v>
      </c>
      <c r="I122" s="241">
        <f t="shared" si="9"/>
        <v>1</v>
      </c>
    </row>
    <row r="123" spans="1:9" x14ac:dyDescent="0.25">
      <c r="A123" s="33" t="s">
        <v>218</v>
      </c>
      <c r="B123" s="39"/>
      <c r="C123" s="39"/>
      <c r="D123" s="38"/>
      <c r="E123" s="335"/>
      <c r="F123" s="67" t="str">
        <f t="shared" si="5"/>
        <v/>
      </c>
      <c r="G123" s="67" t="str">
        <f t="shared" si="6"/>
        <v/>
      </c>
      <c r="H123" s="367" t="b">
        <f t="shared" si="7"/>
        <v>0</v>
      </c>
      <c r="I123" s="241">
        <f t="shared" si="9"/>
        <v>1</v>
      </c>
    </row>
    <row r="124" spans="1:9" x14ac:dyDescent="0.25">
      <c r="A124" s="33" t="s">
        <v>219</v>
      </c>
      <c r="B124" s="39"/>
      <c r="C124" s="39"/>
      <c r="D124" s="38"/>
      <c r="E124" s="335"/>
      <c r="F124" s="67" t="str">
        <f t="shared" si="5"/>
        <v/>
      </c>
      <c r="G124" s="67" t="str">
        <f t="shared" si="6"/>
        <v/>
      </c>
      <c r="H124" s="367" t="b">
        <f t="shared" si="7"/>
        <v>0</v>
      </c>
      <c r="I124" s="241">
        <f t="shared" si="9"/>
        <v>1</v>
      </c>
    </row>
    <row r="125" spans="1:9" x14ac:dyDescent="0.25">
      <c r="A125" s="33" t="s">
        <v>220</v>
      </c>
      <c r="B125" s="39"/>
      <c r="C125" s="39"/>
      <c r="D125" s="38"/>
      <c r="E125" s="335"/>
      <c r="F125" s="67" t="str">
        <f t="shared" si="5"/>
        <v/>
      </c>
      <c r="G125" s="67" t="str">
        <f t="shared" si="6"/>
        <v/>
      </c>
      <c r="H125" s="367" t="b">
        <f t="shared" si="7"/>
        <v>0</v>
      </c>
      <c r="I125" s="241">
        <f t="shared" si="9"/>
        <v>1</v>
      </c>
    </row>
    <row r="126" spans="1:9" x14ac:dyDescent="0.25">
      <c r="A126" s="33" t="s">
        <v>221</v>
      </c>
      <c r="B126" s="39"/>
      <c r="C126" s="39"/>
      <c r="D126" s="38"/>
      <c r="E126" s="335"/>
      <c r="F126" s="67" t="str">
        <f t="shared" si="5"/>
        <v/>
      </c>
      <c r="G126" s="67" t="str">
        <f t="shared" si="6"/>
        <v/>
      </c>
      <c r="H126" s="367" t="b">
        <f t="shared" si="7"/>
        <v>0</v>
      </c>
      <c r="I126" s="241">
        <f t="shared" si="9"/>
        <v>1</v>
      </c>
    </row>
    <row r="127" spans="1:9" x14ac:dyDescent="0.25">
      <c r="A127" s="33" t="s">
        <v>222</v>
      </c>
      <c r="B127" s="39"/>
      <c r="C127" s="39"/>
      <c r="D127" s="38"/>
      <c r="E127" s="335"/>
      <c r="F127" s="67" t="str">
        <f t="shared" si="5"/>
        <v/>
      </c>
      <c r="G127" s="67" t="str">
        <f t="shared" si="6"/>
        <v/>
      </c>
      <c r="H127" s="367" t="b">
        <f t="shared" si="7"/>
        <v>0</v>
      </c>
      <c r="I127" s="241">
        <f t="shared" si="9"/>
        <v>1</v>
      </c>
    </row>
    <row r="128" spans="1:9" x14ac:dyDescent="0.25">
      <c r="A128" s="33" t="s">
        <v>223</v>
      </c>
      <c r="B128" s="39"/>
      <c r="C128" s="39"/>
      <c r="D128" s="38"/>
      <c r="E128" s="335"/>
      <c r="F128" s="67" t="str">
        <f t="shared" si="5"/>
        <v/>
      </c>
      <c r="G128" s="67" t="str">
        <f t="shared" si="6"/>
        <v/>
      </c>
      <c r="H128" s="367" t="b">
        <f t="shared" si="7"/>
        <v>0</v>
      </c>
      <c r="I128" s="241">
        <f t="shared" si="9"/>
        <v>1</v>
      </c>
    </row>
    <row r="129" spans="1:9" x14ac:dyDescent="0.25">
      <c r="A129" s="33" t="s">
        <v>224</v>
      </c>
      <c r="B129" s="39"/>
      <c r="C129" s="39"/>
      <c r="D129" s="38"/>
      <c r="E129" s="335"/>
      <c r="F129" s="67" t="str">
        <f t="shared" si="5"/>
        <v/>
      </c>
      <c r="G129" s="67" t="str">
        <f t="shared" si="6"/>
        <v/>
      </c>
      <c r="H129" s="367" t="b">
        <f t="shared" si="7"/>
        <v>0</v>
      </c>
      <c r="I129" s="241">
        <f t="shared" si="9"/>
        <v>1</v>
      </c>
    </row>
    <row r="130" spans="1:9" x14ac:dyDescent="0.25">
      <c r="A130" s="33" t="s">
        <v>225</v>
      </c>
      <c r="B130" s="39"/>
      <c r="C130" s="39"/>
      <c r="D130" s="38"/>
      <c r="E130" s="335"/>
      <c r="F130" s="67" t="str">
        <f t="shared" si="5"/>
        <v/>
      </c>
      <c r="G130" s="67" t="str">
        <f t="shared" si="6"/>
        <v/>
      </c>
      <c r="H130" s="367" t="b">
        <f t="shared" si="7"/>
        <v>0</v>
      </c>
      <c r="I130" s="241">
        <f t="shared" si="9"/>
        <v>1</v>
      </c>
    </row>
    <row r="131" spans="1:9" x14ac:dyDescent="0.25">
      <c r="A131" s="33" t="s">
        <v>226</v>
      </c>
      <c r="B131" s="39"/>
      <c r="C131" s="39"/>
      <c r="D131" s="38"/>
      <c r="E131" s="335"/>
      <c r="F131" s="67" t="str">
        <f t="shared" si="5"/>
        <v/>
      </c>
      <c r="G131" s="67" t="str">
        <f t="shared" si="6"/>
        <v/>
      </c>
      <c r="H131" s="367" t="b">
        <f t="shared" si="7"/>
        <v>0</v>
      </c>
      <c r="I131" s="241">
        <f t="shared" si="9"/>
        <v>1</v>
      </c>
    </row>
    <row r="132" spans="1:9" x14ac:dyDescent="0.25">
      <c r="A132" s="33" t="s">
        <v>227</v>
      </c>
      <c r="B132" s="39"/>
      <c r="C132" s="39"/>
      <c r="D132" s="38"/>
      <c r="E132" s="335"/>
      <c r="F132" s="67" t="str">
        <f t="shared" si="5"/>
        <v/>
      </c>
      <c r="G132" s="67" t="str">
        <f t="shared" si="6"/>
        <v/>
      </c>
      <c r="H132" s="367" t="b">
        <f t="shared" si="7"/>
        <v>0</v>
      </c>
      <c r="I132" s="241">
        <f t="shared" si="9"/>
        <v>1</v>
      </c>
    </row>
    <row r="133" spans="1:9" x14ac:dyDescent="0.25">
      <c r="A133" s="33" t="s">
        <v>228</v>
      </c>
      <c r="B133" s="39"/>
      <c r="C133" s="39"/>
      <c r="D133" s="38"/>
      <c r="E133" s="335"/>
      <c r="F133" s="67" t="str">
        <f t="shared" si="5"/>
        <v/>
      </c>
      <c r="G133" s="67" t="str">
        <f t="shared" si="6"/>
        <v/>
      </c>
      <c r="H133" s="367" t="b">
        <f t="shared" si="7"/>
        <v>0</v>
      </c>
      <c r="I133" s="241">
        <f t="shared" si="9"/>
        <v>1</v>
      </c>
    </row>
    <row r="134" spans="1:9" x14ac:dyDescent="0.25">
      <c r="A134" s="33" t="s">
        <v>229</v>
      </c>
      <c r="B134" s="39"/>
      <c r="C134" s="39"/>
      <c r="D134" s="38"/>
      <c r="E134" s="335"/>
      <c r="F134" s="67" t="str">
        <f t="shared" si="5"/>
        <v/>
      </c>
      <c r="G134" s="67" t="str">
        <f t="shared" si="6"/>
        <v/>
      </c>
      <c r="H134" s="367" t="b">
        <f t="shared" si="7"/>
        <v>0</v>
      </c>
      <c r="I134" s="241">
        <f t="shared" si="9"/>
        <v>1</v>
      </c>
    </row>
    <row r="135" spans="1:9" x14ac:dyDescent="0.25">
      <c r="A135" s="33" t="s">
        <v>230</v>
      </c>
      <c r="B135" s="39"/>
      <c r="C135" s="39"/>
      <c r="D135" s="38"/>
      <c r="E135" s="335"/>
      <c r="F135" s="67" t="str">
        <f t="shared" si="5"/>
        <v/>
      </c>
      <c r="G135" s="67" t="str">
        <f t="shared" si="6"/>
        <v/>
      </c>
      <c r="H135" s="367" t="b">
        <f t="shared" si="7"/>
        <v>0</v>
      </c>
      <c r="I135" s="241">
        <f t="shared" si="9"/>
        <v>1</v>
      </c>
    </row>
    <row r="136" spans="1:9" x14ac:dyDescent="0.25">
      <c r="A136" s="33" t="s">
        <v>231</v>
      </c>
      <c r="B136" s="39"/>
      <c r="C136" s="39"/>
      <c r="D136" s="38"/>
      <c r="E136" s="335"/>
      <c r="F136" s="67" t="str">
        <f t="shared" si="5"/>
        <v/>
      </c>
      <c r="G136" s="67" t="str">
        <f t="shared" si="6"/>
        <v/>
      </c>
      <c r="H136" s="367" t="b">
        <f t="shared" si="7"/>
        <v>0</v>
      </c>
      <c r="I136" s="241">
        <f t="shared" si="9"/>
        <v>1</v>
      </c>
    </row>
    <row r="137" spans="1:9" x14ac:dyDescent="0.25">
      <c r="A137" s="33" t="s">
        <v>232</v>
      </c>
      <c r="B137" s="39"/>
      <c r="C137" s="39"/>
      <c r="D137" s="38"/>
      <c r="E137" s="335"/>
      <c r="F137" s="67" t="str">
        <f t="shared" ref="F137:F200" si="10">IF(OR($B137="",$C137="",$D137="",$D137&lt;an_initial,$D137&gt;an_final,$H137=FALSE),"",
(20*(E137="expoziție internațională")+15*(E137="expoziție națională")+10*(E137="expoziție locală"))/
I137
)</f>
        <v/>
      </c>
      <c r="G137" s="67" t="str">
        <f t="shared" ref="G137:G200" si="11">IF(OR($B137="",$C137="",$D137="",$D137&gt;an_final,$H137=FALSE),"",
(20*(E137="expoziție internațională")+15*(E137="expoziție națională")+10*(E137="expoziție locală"))/
I137
)</f>
        <v/>
      </c>
      <c r="H137" s="367" t="b">
        <f t="shared" ref="H137:H200" si="12">IF(nume_candidat="",FALSE,ISNUMBER(SEARCH(nume_candidat,$B137)))</f>
        <v>0</v>
      </c>
      <c r="I137" s="241">
        <f t="shared" ref="I137:I168" si="13">LEN(B137)-LEN(SUBSTITUTE(B137,",",""))+1</f>
        <v>1</v>
      </c>
    </row>
    <row r="138" spans="1:9" x14ac:dyDescent="0.25">
      <c r="A138" s="33" t="s">
        <v>233</v>
      </c>
      <c r="B138" s="39"/>
      <c r="C138" s="39"/>
      <c r="D138" s="38"/>
      <c r="E138" s="335"/>
      <c r="F138" s="67" t="str">
        <f t="shared" si="10"/>
        <v/>
      </c>
      <c r="G138" s="67" t="str">
        <f t="shared" si="11"/>
        <v/>
      </c>
      <c r="H138" s="367" t="b">
        <f t="shared" si="12"/>
        <v>0</v>
      </c>
      <c r="I138" s="241">
        <f t="shared" si="13"/>
        <v>1</v>
      </c>
    </row>
    <row r="139" spans="1:9" x14ac:dyDescent="0.25">
      <c r="A139" s="33" t="s">
        <v>234</v>
      </c>
      <c r="B139" s="39"/>
      <c r="C139" s="39"/>
      <c r="D139" s="38"/>
      <c r="E139" s="335"/>
      <c r="F139" s="67" t="str">
        <f t="shared" si="10"/>
        <v/>
      </c>
      <c r="G139" s="67" t="str">
        <f t="shared" si="11"/>
        <v/>
      </c>
      <c r="H139" s="367" t="b">
        <f t="shared" si="12"/>
        <v>0</v>
      </c>
      <c r="I139" s="241">
        <f t="shared" si="13"/>
        <v>1</v>
      </c>
    </row>
    <row r="140" spans="1:9" x14ac:dyDescent="0.25">
      <c r="A140" s="33" t="s">
        <v>235</v>
      </c>
      <c r="B140" s="39"/>
      <c r="C140" s="39"/>
      <c r="D140" s="38"/>
      <c r="E140" s="335"/>
      <c r="F140" s="67" t="str">
        <f t="shared" si="10"/>
        <v/>
      </c>
      <c r="G140" s="67" t="str">
        <f t="shared" si="11"/>
        <v/>
      </c>
      <c r="H140" s="367" t="b">
        <f t="shared" si="12"/>
        <v>0</v>
      </c>
      <c r="I140" s="241">
        <f t="shared" si="13"/>
        <v>1</v>
      </c>
    </row>
    <row r="141" spans="1:9" x14ac:dyDescent="0.25">
      <c r="A141" s="33" t="s">
        <v>236</v>
      </c>
      <c r="B141" s="39"/>
      <c r="C141" s="39"/>
      <c r="D141" s="38"/>
      <c r="E141" s="335"/>
      <c r="F141" s="67" t="str">
        <f t="shared" si="10"/>
        <v/>
      </c>
      <c r="G141" s="67" t="str">
        <f t="shared" si="11"/>
        <v/>
      </c>
      <c r="H141" s="367" t="b">
        <f t="shared" si="12"/>
        <v>0</v>
      </c>
      <c r="I141" s="241">
        <f t="shared" si="13"/>
        <v>1</v>
      </c>
    </row>
    <row r="142" spans="1:9" x14ac:dyDescent="0.25">
      <c r="A142" s="33" t="s">
        <v>237</v>
      </c>
      <c r="B142" s="39"/>
      <c r="C142" s="39"/>
      <c r="D142" s="38"/>
      <c r="E142" s="335"/>
      <c r="F142" s="67" t="str">
        <f t="shared" si="10"/>
        <v/>
      </c>
      <c r="G142" s="67" t="str">
        <f t="shared" si="11"/>
        <v/>
      </c>
      <c r="H142" s="367" t="b">
        <f t="shared" si="12"/>
        <v>0</v>
      </c>
      <c r="I142" s="241">
        <f t="shared" si="13"/>
        <v>1</v>
      </c>
    </row>
    <row r="143" spans="1:9" x14ac:dyDescent="0.25">
      <c r="A143" s="33" t="s">
        <v>238</v>
      </c>
      <c r="B143" s="39"/>
      <c r="C143" s="39"/>
      <c r="D143" s="38"/>
      <c r="E143" s="335"/>
      <c r="F143" s="67" t="str">
        <f t="shared" si="10"/>
        <v/>
      </c>
      <c r="G143" s="67" t="str">
        <f t="shared" si="11"/>
        <v/>
      </c>
      <c r="H143" s="367" t="b">
        <f t="shared" si="12"/>
        <v>0</v>
      </c>
      <c r="I143" s="241">
        <f t="shared" si="13"/>
        <v>1</v>
      </c>
    </row>
    <row r="144" spans="1:9" x14ac:dyDescent="0.25">
      <c r="A144" s="33" t="s">
        <v>239</v>
      </c>
      <c r="B144" s="39"/>
      <c r="C144" s="39"/>
      <c r="D144" s="38"/>
      <c r="E144" s="335"/>
      <c r="F144" s="67" t="str">
        <f t="shared" si="10"/>
        <v/>
      </c>
      <c r="G144" s="67" t="str">
        <f t="shared" si="11"/>
        <v/>
      </c>
      <c r="H144" s="367" t="b">
        <f t="shared" si="12"/>
        <v>0</v>
      </c>
      <c r="I144" s="241">
        <f t="shared" si="13"/>
        <v>1</v>
      </c>
    </row>
    <row r="145" spans="1:9" x14ac:dyDescent="0.25">
      <c r="A145" s="33" t="s">
        <v>240</v>
      </c>
      <c r="B145" s="39"/>
      <c r="C145" s="39"/>
      <c r="D145" s="38"/>
      <c r="E145" s="335"/>
      <c r="F145" s="67" t="str">
        <f t="shared" si="10"/>
        <v/>
      </c>
      <c r="G145" s="67" t="str">
        <f t="shared" si="11"/>
        <v/>
      </c>
      <c r="H145" s="367" t="b">
        <f t="shared" si="12"/>
        <v>0</v>
      </c>
      <c r="I145" s="241">
        <f t="shared" si="13"/>
        <v>1</v>
      </c>
    </row>
    <row r="146" spans="1:9" x14ac:dyDescent="0.25">
      <c r="A146" s="33" t="s">
        <v>241</v>
      </c>
      <c r="B146" s="39"/>
      <c r="C146" s="39"/>
      <c r="D146" s="38"/>
      <c r="E146" s="335"/>
      <c r="F146" s="67" t="str">
        <f t="shared" si="10"/>
        <v/>
      </c>
      <c r="G146" s="67" t="str">
        <f t="shared" si="11"/>
        <v/>
      </c>
      <c r="H146" s="367" t="b">
        <f t="shared" si="12"/>
        <v>0</v>
      </c>
      <c r="I146" s="241">
        <f t="shared" si="13"/>
        <v>1</v>
      </c>
    </row>
    <row r="147" spans="1:9" x14ac:dyDescent="0.25">
      <c r="A147" s="33" t="s">
        <v>242</v>
      </c>
      <c r="B147" s="39"/>
      <c r="C147" s="39"/>
      <c r="D147" s="38"/>
      <c r="E147" s="335"/>
      <c r="F147" s="67" t="str">
        <f t="shared" si="10"/>
        <v/>
      </c>
      <c r="G147" s="67" t="str">
        <f t="shared" si="11"/>
        <v/>
      </c>
      <c r="H147" s="367" t="b">
        <f t="shared" si="12"/>
        <v>0</v>
      </c>
      <c r="I147" s="241">
        <f t="shared" si="13"/>
        <v>1</v>
      </c>
    </row>
    <row r="148" spans="1:9" x14ac:dyDescent="0.25">
      <c r="A148" s="33" t="s">
        <v>243</v>
      </c>
      <c r="B148" s="39"/>
      <c r="C148" s="39"/>
      <c r="D148" s="38"/>
      <c r="E148" s="335"/>
      <c r="F148" s="67" t="str">
        <f t="shared" si="10"/>
        <v/>
      </c>
      <c r="G148" s="67" t="str">
        <f t="shared" si="11"/>
        <v/>
      </c>
      <c r="H148" s="367" t="b">
        <f t="shared" si="12"/>
        <v>0</v>
      </c>
      <c r="I148" s="241">
        <f t="shared" si="13"/>
        <v>1</v>
      </c>
    </row>
    <row r="149" spans="1:9" x14ac:dyDescent="0.25">
      <c r="A149" s="33" t="s">
        <v>244</v>
      </c>
      <c r="B149" s="39"/>
      <c r="C149" s="39"/>
      <c r="D149" s="38"/>
      <c r="E149" s="335"/>
      <c r="F149" s="67" t="str">
        <f t="shared" si="10"/>
        <v/>
      </c>
      <c r="G149" s="67" t="str">
        <f t="shared" si="11"/>
        <v/>
      </c>
      <c r="H149" s="367" t="b">
        <f t="shared" si="12"/>
        <v>0</v>
      </c>
      <c r="I149" s="241">
        <f t="shared" si="13"/>
        <v>1</v>
      </c>
    </row>
    <row r="150" spans="1:9" x14ac:dyDescent="0.25">
      <c r="A150" s="33" t="s">
        <v>245</v>
      </c>
      <c r="B150" s="39"/>
      <c r="C150" s="39"/>
      <c r="D150" s="38"/>
      <c r="E150" s="335"/>
      <c r="F150" s="67" t="str">
        <f t="shared" si="10"/>
        <v/>
      </c>
      <c r="G150" s="67" t="str">
        <f t="shared" si="11"/>
        <v/>
      </c>
      <c r="H150" s="367" t="b">
        <f t="shared" si="12"/>
        <v>0</v>
      </c>
      <c r="I150" s="241">
        <f t="shared" si="13"/>
        <v>1</v>
      </c>
    </row>
    <row r="151" spans="1:9" x14ac:dyDescent="0.25">
      <c r="A151" s="33" t="s">
        <v>246</v>
      </c>
      <c r="B151" s="39"/>
      <c r="C151" s="39"/>
      <c r="D151" s="38"/>
      <c r="E151" s="335"/>
      <c r="F151" s="67" t="str">
        <f t="shared" si="10"/>
        <v/>
      </c>
      <c r="G151" s="67" t="str">
        <f t="shared" si="11"/>
        <v/>
      </c>
      <c r="H151" s="367" t="b">
        <f t="shared" si="12"/>
        <v>0</v>
      </c>
      <c r="I151" s="241">
        <f t="shared" si="13"/>
        <v>1</v>
      </c>
    </row>
    <row r="152" spans="1:9" x14ac:dyDescent="0.25">
      <c r="A152" s="33" t="s">
        <v>247</v>
      </c>
      <c r="B152" s="39"/>
      <c r="C152" s="39"/>
      <c r="D152" s="38"/>
      <c r="E152" s="335"/>
      <c r="F152" s="67" t="str">
        <f t="shared" si="10"/>
        <v/>
      </c>
      <c r="G152" s="67" t="str">
        <f t="shared" si="11"/>
        <v/>
      </c>
      <c r="H152" s="367" t="b">
        <f t="shared" si="12"/>
        <v>0</v>
      </c>
      <c r="I152" s="241">
        <f t="shared" si="13"/>
        <v>1</v>
      </c>
    </row>
    <row r="153" spans="1:9" x14ac:dyDescent="0.25">
      <c r="A153" s="33" t="s">
        <v>248</v>
      </c>
      <c r="B153" s="39"/>
      <c r="C153" s="39"/>
      <c r="D153" s="38"/>
      <c r="E153" s="335"/>
      <c r="F153" s="67" t="str">
        <f t="shared" si="10"/>
        <v/>
      </c>
      <c r="G153" s="67" t="str">
        <f t="shared" si="11"/>
        <v/>
      </c>
      <c r="H153" s="367" t="b">
        <f t="shared" si="12"/>
        <v>0</v>
      </c>
      <c r="I153" s="241">
        <f t="shared" si="13"/>
        <v>1</v>
      </c>
    </row>
    <row r="154" spans="1:9" x14ac:dyDescent="0.25">
      <c r="A154" s="33" t="s">
        <v>249</v>
      </c>
      <c r="B154" s="39"/>
      <c r="C154" s="39"/>
      <c r="D154" s="38"/>
      <c r="E154" s="335"/>
      <c r="F154" s="67" t="str">
        <f t="shared" si="10"/>
        <v/>
      </c>
      <c r="G154" s="67" t="str">
        <f t="shared" si="11"/>
        <v/>
      </c>
      <c r="H154" s="367" t="b">
        <f t="shared" si="12"/>
        <v>0</v>
      </c>
      <c r="I154" s="241">
        <f t="shared" si="13"/>
        <v>1</v>
      </c>
    </row>
    <row r="155" spans="1:9" x14ac:dyDescent="0.25">
      <c r="A155" s="33" t="s">
        <v>250</v>
      </c>
      <c r="B155" s="39"/>
      <c r="C155" s="39"/>
      <c r="D155" s="38"/>
      <c r="E155" s="335"/>
      <c r="F155" s="67" t="str">
        <f t="shared" si="10"/>
        <v/>
      </c>
      <c r="G155" s="67" t="str">
        <f t="shared" si="11"/>
        <v/>
      </c>
      <c r="H155" s="367" t="b">
        <f t="shared" si="12"/>
        <v>0</v>
      </c>
      <c r="I155" s="241">
        <f t="shared" si="13"/>
        <v>1</v>
      </c>
    </row>
    <row r="156" spans="1:9" x14ac:dyDescent="0.25">
      <c r="A156" s="33" t="s">
        <v>251</v>
      </c>
      <c r="B156" s="39"/>
      <c r="C156" s="39"/>
      <c r="D156" s="38"/>
      <c r="E156" s="335"/>
      <c r="F156" s="67" t="str">
        <f t="shared" si="10"/>
        <v/>
      </c>
      <c r="G156" s="67" t="str">
        <f t="shared" si="11"/>
        <v/>
      </c>
      <c r="H156" s="367" t="b">
        <f t="shared" si="12"/>
        <v>0</v>
      </c>
      <c r="I156" s="241">
        <f t="shared" si="13"/>
        <v>1</v>
      </c>
    </row>
    <row r="157" spans="1:9" x14ac:dyDescent="0.25">
      <c r="A157" s="33" t="s">
        <v>252</v>
      </c>
      <c r="B157" s="39"/>
      <c r="C157" s="39"/>
      <c r="D157" s="38"/>
      <c r="E157" s="335"/>
      <c r="F157" s="67" t="str">
        <f t="shared" si="10"/>
        <v/>
      </c>
      <c r="G157" s="67" t="str">
        <f t="shared" si="11"/>
        <v/>
      </c>
      <c r="H157" s="367" t="b">
        <f t="shared" si="12"/>
        <v>0</v>
      </c>
      <c r="I157" s="241">
        <f t="shared" si="13"/>
        <v>1</v>
      </c>
    </row>
    <row r="158" spans="1:9" x14ac:dyDescent="0.25">
      <c r="A158" s="33" t="s">
        <v>253</v>
      </c>
      <c r="B158" s="39"/>
      <c r="C158" s="39"/>
      <c r="D158" s="38"/>
      <c r="E158" s="335"/>
      <c r="F158" s="67" t="str">
        <f t="shared" si="10"/>
        <v/>
      </c>
      <c r="G158" s="67" t="str">
        <f t="shared" si="11"/>
        <v/>
      </c>
      <c r="H158" s="367" t="b">
        <f t="shared" si="12"/>
        <v>0</v>
      </c>
      <c r="I158" s="241">
        <f t="shared" si="13"/>
        <v>1</v>
      </c>
    </row>
    <row r="159" spans="1:9" x14ac:dyDescent="0.25">
      <c r="A159" s="33" t="s">
        <v>254</v>
      </c>
      <c r="B159" s="39"/>
      <c r="C159" s="39"/>
      <c r="D159" s="38"/>
      <c r="E159" s="335"/>
      <c r="F159" s="67" t="str">
        <f t="shared" si="10"/>
        <v/>
      </c>
      <c r="G159" s="67" t="str">
        <f t="shared" si="11"/>
        <v/>
      </c>
      <c r="H159" s="367" t="b">
        <f t="shared" si="12"/>
        <v>0</v>
      </c>
      <c r="I159" s="241">
        <f t="shared" si="13"/>
        <v>1</v>
      </c>
    </row>
    <row r="160" spans="1:9" x14ac:dyDescent="0.25">
      <c r="A160" s="33" t="s">
        <v>255</v>
      </c>
      <c r="B160" s="39"/>
      <c r="C160" s="39"/>
      <c r="D160" s="38"/>
      <c r="E160" s="335"/>
      <c r="F160" s="67" t="str">
        <f t="shared" si="10"/>
        <v/>
      </c>
      <c r="G160" s="67" t="str">
        <f t="shared" si="11"/>
        <v/>
      </c>
      <c r="H160" s="367" t="b">
        <f t="shared" si="12"/>
        <v>0</v>
      </c>
      <c r="I160" s="241">
        <f t="shared" si="13"/>
        <v>1</v>
      </c>
    </row>
    <row r="161" spans="1:9" x14ac:dyDescent="0.25">
      <c r="A161" s="33" t="s">
        <v>256</v>
      </c>
      <c r="B161" s="39"/>
      <c r="C161" s="39"/>
      <c r="D161" s="38"/>
      <c r="E161" s="335"/>
      <c r="F161" s="67" t="str">
        <f t="shared" si="10"/>
        <v/>
      </c>
      <c r="G161" s="67" t="str">
        <f t="shared" si="11"/>
        <v/>
      </c>
      <c r="H161" s="367" t="b">
        <f t="shared" si="12"/>
        <v>0</v>
      </c>
      <c r="I161" s="241">
        <f t="shared" si="13"/>
        <v>1</v>
      </c>
    </row>
    <row r="162" spans="1:9" x14ac:dyDescent="0.25">
      <c r="A162" s="33" t="s">
        <v>257</v>
      </c>
      <c r="B162" s="39"/>
      <c r="C162" s="39"/>
      <c r="D162" s="38"/>
      <c r="E162" s="335"/>
      <c r="F162" s="67" t="str">
        <f t="shared" si="10"/>
        <v/>
      </c>
      <c r="G162" s="67" t="str">
        <f t="shared" si="11"/>
        <v/>
      </c>
      <c r="H162" s="367" t="b">
        <f t="shared" si="12"/>
        <v>0</v>
      </c>
      <c r="I162" s="241">
        <f t="shared" si="13"/>
        <v>1</v>
      </c>
    </row>
    <row r="163" spans="1:9" x14ac:dyDescent="0.25">
      <c r="A163" s="33" t="s">
        <v>258</v>
      </c>
      <c r="B163" s="39"/>
      <c r="C163" s="39"/>
      <c r="D163" s="38"/>
      <c r="E163" s="335"/>
      <c r="F163" s="67" t="str">
        <f t="shared" si="10"/>
        <v/>
      </c>
      <c r="G163" s="67" t="str">
        <f t="shared" si="11"/>
        <v/>
      </c>
      <c r="H163" s="367" t="b">
        <f t="shared" si="12"/>
        <v>0</v>
      </c>
      <c r="I163" s="241">
        <f t="shared" si="13"/>
        <v>1</v>
      </c>
    </row>
    <row r="164" spans="1:9" x14ac:dyDescent="0.25">
      <c r="A164" s="33" t="s">
        <v>259</v>
      </c>
      <c r="B164" s="39"/>
      <c r="C164" s="39"/>
      <c r="D164" s="38"/>
      <c r="E164" s="335"/>
      <c r="F164" s="67" t="str">
        <f t="shared" si="10"/>
        <v/>
      </c>
      <c r="G164" s="67" t="str">
        <f t="shared" si="11"/>
        <v/>
      </c>
      <c r="H164" s="367" t="b">
        <f t="shared" si="12"/>
        <v>0</v>
      </c>
      <c r="I164" s="241">
        <f t="shared" si="13"/>
        <v>1</v>
      </c>
    </row>
    <row r="165" spans="1:9" x14ac:dyDescent="0.25">
      <c r="A165" s="33" t="s">
        <v>260</v>
      </c>
      <c r="B165" s="39"/>
      <c r="C165" s="39"/>
      <c r="D165" s="38"/>
      <c r="E165" s="335"/>
      <c r="F165" s="67" t="str">
        <f t="shared" si="10"/>
        <v/>
      </c>
      <c r="G165" s="67" t="str">
        <f t="shared" si="11"/>
        <v/>
      </c>
      <c r="H165" s="367" t="b">
        <f t="shared" si="12"/>
        <v>0</v>
      </c>
      <c r="I165" s="241">
        <f t="shared" si="13"/>
        <v>1</v>
      </c>
    </row>
    <row r="166" spans="1:9" x14ac:dyDescent="0.25">
      <c r="A166" s="33" t="s">
        <v>261</v>
      </c>
      <c r="B166" s="39"/>
      <c r="C166" s="39"/>
      <c r="D166" s="38"/>
      <c r="E166" s="335"/>
      <c r="F166" s="67" t="str">
        <f t="shared" si="10"/>
        <v/>
      </c>
      <c r="G166" s="67" t="str">
        <f t="shared" si="11"/>
        <v/>
      </c>
      <c r="H166" s="367" t="b">
        <f t="shared" si="12"/>
        <v>0</v>
      </c>
      <c r="I166" s="241">
        <f t="shared" si="13"/>
        <v>1</v>
      </c>
    </row>
    <row r="167" spans="1:9" x14ac:dyDescent="0.25">
      <c r="A167" s="33" t="s">
        <v>262</v>
      </c>
      <c r="B167" s="39"/>
      <c r="C167" s="39"/>
      <c r="D167" s="38"/>
      <c r="E167" s="335"/>
      <c r="F167" s="67" t="str">
        <f t="shared" si="10"/>
        <v/>
      </c>
      <c r="G167" s="67" t="str">
        <f t="shared" si="11"/>
        <v/>
      </c>
      <c r="H167" s="367" t="b">
        <f t="shared" si="12"/>
        <v>0</v>
      </c>
      <c r="I167" s="241">
        <f t="shared" si="13"/>
        <v>1</v>
      </c>
    </row>
    <row r="168" spans="1:9" x14ac:dyDescent="0.25">
      <c r="A168" s="33" t="s">
        <v>263</v>
      </c>
      <c r="B168" s="39"/>
      <c r="C168" s="39"/>
      <c r="D168" s="38"/>
      <c r="E168" s="335"/>
      <c r="F168" s="67" t="str">
        <f t="shared" si="10"/>
        <v/>
      </c>
      <c r="G168" s="67" t="str">
        <f t="shared" si="11"/>
        <v/>
      </c>
      <c r="H168" s="367" t="b">
        <f t="shared" si="12"/>
        <v>0</v>
      </c>
      <c r="I168" s="241">
        <f t="shared" si="13"/>
        <v>1</v>
      </c>
    </row>
    <row r="169" spans="1:9" x14ac:dyDescent="0.25">
      <c r="A169" s="33" t="s">
        <v>264</v>
      </c>
      <c r="B169" s="39"/>
      <c r="C169" s="39"/>
      <c r="D169" s="38"/>
      <c r="E169" s="335"/>
      <c r="F169" s="67" t="str">
        <f t="shared" si="10"/>
        <v/>
      </c>
      <c r="G169" s="67" t="str">
        <f t="shared" si="11"/>
        <v/>
      </c>
      <c r="H169" s="367" t="b">
        <f t="shared" si="12"/>
        <v>0</v>
      </c>
      <c r="I169" s="241">
        <f t="shared" ref="I169:I200" si="14">LEN(B169)-LEN(SUBSTITUTE(B169,",",""))+1</f>
        <v>1</v>
      </c>
    </row>
    <row r="170" spans="1:9" x14ac:dyDescent="0.25">
      <c r="A170" s="33" t="s">
        <v>265</v>
      </c>
      <c r="B170" s="39"/>
      <c r="C170" s="39"/>
      <c r="D170" s="38"/>
      <c r="E170" s="335"/>
      <c r="F170" s="67" t="str">
        <f t="shared" si="10"/>
        <v/>
      </c>
      <c r="G170" s="67" t="str">
        <f t="shared" si="11"/>
        <v/>
      </c>
      <c r="H170" s="367" t="b">
        <f t="shared" si="12"/>
        <v>0</v>
      </c>
      <c r="I170" s="241">
        <f t="shared" si="14"/>
        <v>1</v>
      </c>
    </row>
    <row r="171" spans="1:9" x14ac:dyDescent="0.25">
      <c r="A171" s="33" t="s">
        <v>266</v>
      </c>
      <c r="B171" s="39"/>
      <c r="C171" s="39"/>
      <c r="D171" s="38"/>
      <c r="E171" s="335"/>
      <c r="F171" s="67" t="str">
        <f t="shared" si="10"/>
        <v/>
      </c>
      <c r="G171" s="67" t="str">
        <f t="shared" si="11"/>
        <v/>
      </c>
      <c r="H171" s="367" t="b">
        <f t="shared" si="12"/>
        <v>0</v>
      </c>
      <c r="I171" s="241">
        <f t="shared" si="14"/>
        <v>1</v>
      </c>
    </row>
    <row r="172" spans="1:9" x14ac:dyDescent="0.25">
      <c r="A172" s="33" t="s">
        <v>267</v>
      </c>
      <c r="B172" s="39"/>
      <c r="C172" s="39"/>
      <c r="D172" s="38"/>
      <c r="E172" s="335"/>
      <c r="F172" s="67" t="str">
        <f t="shared" si="10"/>
        <v/>
      </c>
      <c r="G172" s="67" t="str">
        <f t="shared" si="11"/>
        <v/>
      </c>
      <c r="H172" s="367" t="b">
        <f t="shared" si="12"/>
        <v>0</v>
      </c>
      <c r="I172" s="241">
        <f t="shared" si="14"/>
        <v>1</v>
      </c>
    </row>
    <row r="173" spans="1:9" x14ac:dyDescent="0.25">
      <c r="A173" s="33" t="s">
        <v>268</v>
      </c>
      <c r="B173" s="39"/>
      <c r="C173" s="39"/>
      <c r="D173" s="38"/>
      <c r="E173" s="335"/>
      <c r="F173" s="67" t="str">
        <f t="shared" si="10"/>
        <v/>
      </c>
      <c r="G173" s="67" t="str">
        <f t="shared" si="11"/>
        <v/>
      </c>
      <c r="H173" s="367" t="b">
        <f t="shared" si="12"/>
        <v>0</v>
      </c>
      <c r="I173" s="241">
        <f t="shared" si="14"/>
        <v>1</v>
      </c>
    </row>
    <row r="174" spans="1:9" x14ac:dyDescent="0.25">
      <c r="A174" s="33" t="s">
        <v>269</v>
      </c>
      <c r="B174" s="39"/>
      <c r="C174" s="39"/>
      <c r="D174" s="38"/>
      <c r="E174" s="335"/>
      <c r="F174" s="67" t="str">
        <f t="shared" si="10"/>
        <v/>
      </c>
      <c r="G174" s="67" t="str">
        <f t="shared" si="11"/>
        <v/>
      </c>
      <c r="H174" s="367" t="b">
        <f t="shared" si="12"/>
        <v>0</v>
      </c>
      <c r="I174" s="241">
        <f t="shared" si="14"/>
        <v>1</v>
      </c>
    </row>
    <row r="175" spans="1:9" x14ac:dyDescent="0.25">
      <c r="A175" s="33" t="s">
        <v>270</v>
      </c>
      <c r="B175" s="39"/>
      <c r="C175" s="39"/>
      <c r="D175" s="38"/>
      <c r="E175" s="335"/>
      <c r="F175" s="67" t="str">
        <f t="shared" si="10"/>
        <v/>
      </c>
      <c r="G175" s="67" t="str">
        <f t="shared" si="11"/>
        <v/>
      </c>
      <c r="H175" s="367" t="b">
        <f t="shared" si="12"/>
        <v>0</v>
      </c>
      <c r="I175" s="241">
        <f t="shared" si="14"/>
        <v>1</v>
      </c>
    </row>
    <row r="176" spans="1:9" x14ac:dyDescent="0.25">
      <c r="A176" s="33" t="s">
        <v>271</v>
      </c>
      <c r="B176" s="39"/>
      <c r="C176" s="39"/>
      <c r="D176" s="38"/>
      <c r="E176" s="335"/>
      <c r="F176" s="67" t="str">
        <f t="shared" si="10"/>
        <v/>
      </c>
      <c r="G176" s="67" t="str">
        <f t="shared" si="11"/>
        <v/>
      </c>
      <c r="H176" s="367" t="b">
        <f t="shared" si="12"/>
        <v>0</v>
      </c>
      <c r="I176" s="241">
        <f t="shared" si="14"/>
        <v>1</v>
      </c>
    </row>
    <row r="177" spans="1:9" x14ac:dyDescent="0.25">
      <c r="A177" s="33" t="s">
        <v>272</v>
      </c>
      <c r="B177" s="39"/>
      <c r="C177" s="39"/>
      <c r="D177" s="38"/>
      <c r="E177" s="335"/>
      <c r="F177" s="67" t="str">
        <f t="shared" si="10"/>
        <v/>
      </c>
      <c r="G177" s="67" t="str">
        <f t="shared" si="11"/>
        <v/>
      </c>
      <c r="H177" s="367" t="b">
        <f t="shared" si="12"/>
        <v>0</v>
      </c>
      <c r="I177" s="241">
        <f t="shared" si="14"/>
        <v>1</v>
      </c>
    </row>
    <row r="178" spans="1:9" x14ac:dyDescent="0.25">
      <c r="A178" s="33" t="s">
        <v>273</v>
      </c>
      <c r="B178" s="39"/>
      <c r="C178" s="39"/>
      <c r="D178" s="38"/>
      <c r="E178" s="335"/>
      <c r="F178" s="67" t="str">
        <f t="shared" si="10"/>
        <v/>
      </c>
      <c r="G178" s="67" t="str">
        <f t="shared" si="11"/>
        <v/>
      </c>
      <c r="H178" s="367" t="b">
        <f t="shared" si="12"/>
        <v>0</v>
      </c>
      <c r="I178" s="241">
        <f t="shared" si="14"/>
        <v>1</v>
      </c>
    </row>
    <row r="179" spans="1:9" x14ac:dyDescent="0.25">
      <c r="A179" s="33" t="s">
        <v>274</v>
      </c>
      <c r="B179" s="39"/>
      <c r="C179" s="39"/>
      <c r="D179" s="38"/>
      <c r="E179" s="335"/>
      <c r="F179" s="67" t="str">
        <f t="shared" si="10"/>
        <v/>
      </c>
      <c r="G179" s="67" t="str">
        <f t="shared" si="11"/>
        <v/>
      </c>
      <c r="H179" s="367" t="b">
        <f t="shared" si="12"/>
        <v>0</v>
      </c>
      <c r="I179" s="241">
        <f t="shared" si="14"/>
        <v>1</v>
      </c>
    </row>
    <row r="180" spans="1:9" x14ac:dyDescent="0.25">
      <c r="A180" s="33" t="s">
        <v>275</v>
      </c>
      <c r="B180" s="39"/>
      <c r="C180" s="39"/>
      <c r="D180" s="38"/>
      <c r="E180" s="335"/>
      <c r="F180" s="67" t="str">
        <f t="shared" si="10"/>
        <v/>
      </c>
      <c r="G180" s="67" t="str">
        <f t="shared" si="11"/>
        <v/>
      </c>
      <c r="H180" s="367" t="b">
        <f t="shared" si="12"/>
        <v>0</v>
      </c>
      <c r="I180" s="241">
        <f t="shared" si="14"/>
        <v>1</v>
      </c>
    </row>
    <row r="181" spans="1:9" x14ac:dyDescent="0.25">
      <c r="A181" s="33" t="s">
        <v>276</v>
      </c>
      <c r="B181" s="39"/>
      <c r="C181" s="39"/>
      <c r="D181" s="38"/>
      <c r="E181" s="335"/>
      <c r="F181" s="67" t="str">
        <f t="shared" si="10"/>
        <v/>
      </c>
      <c r="G181" s="67" t="str">
        <f t="shared" si="11"/>
        <v/>
      </c>
      <c r="H181" s="367" t="b">
        <f t="shared" si="12"/>
        <v>0</v>
      </c>
      <c r="I181" s="241">
        <f t="shared" si="14"/>
        <v>1</v>
      </c>
    </row>
    <row r="182" spans="1:9" x14ac:dyDescent="0.25">
      <c r="A182" s="33" t="s">
        <v>277</v>
      </c>
      <c r="B182" s="39"/>
      <c r="C182" s="39"/>
      <c r="D182" s="38"/>
      <c r="E182" s="335"/>
      <c r="F182" s="67" t="str">
        <f t="shared" si="10"/>
        <v/>
      </c>
      <c r="G182" s="67" t="str">
        <f t="shared" si="11"/>
        <v/>
      </c>
      <c r="H182" s="367" t="b">
        <f t="shared" si="12"/>
        <v>0</v>
      </c>
      <c r="I182" s="241">
        <f t="shared" si="14"/>
        <v>1</v>
      </c>
    </row>
    <row r="183" spans="1:9" x14ac:dyDescent="0.25">
      <c r="A183" s="33" t="s">
        <v>278</v>
      </c>
      <c r="B183" s="39"/>
      <c r="C183" s="39"/>
      <c r="D183" s="38"/>
      <c r="E183" s="335"/>
      <c r="F183" s="67" t="str">
        <f t="shared" si="10"/>
        <v/>
      </c>
      <c r="G183" s="67" t="str">
        <f t="shared" si="11"/>
        <v/>
      </c>
      <c r="H183" s="367" t="b">
        <f t="shared" si="12"/>
        <v>0</v>
      </c>
      <c r="I183" s="241">
        <f t="shared" si="14"/>
        <v>1</v>
      </c>
    </row>
    <row r="184" spans="1:9" x14ac:dyDescent="0.25">
      <c r="A184" s="33" t="s">
        <v>279</v>
      </c>
      <c r="B184" s="39"/>
      <c r="C184" s="39"/>
      <c r="D184" s="38"/>
      <c r="E184" s="335"/>
      <c r="F184" s="67" t="str">
        <f t="shared" si="10"/>
        <v/>
      </c>
      <c r="G184" s="67" t="str">
        <f t="shared" si="11"/>
        <v/>
      </c>
      <c r="H184" s="367" t="b">
        <f t="shared" si="12"/>
        <v>0</v>
      </c>
      <c r="I184" s="241">
        <f t="shared" si="14"/>
        <v>1</v>
      </c>
    </row>
    <row r="185" spans="1:9" x14ac:dyDescent="0.25">
      <c r="A185" s="33" t="s">
        <v>280</v>
      </c>
      <c r="B185" s="39"/>
      <c r="C185" s="39"/>
      <c r="D185" s="38"/>
      <c r="E185" s="335"/>
      <c r="F185" s="67" t="str">
        <f t="shared" si="10"/>
        <v/>
      </c>
      <c r="G185" s="67" t="str">
        <f t="shared" si="11"/>
        <v/>
      </c>
      <c r="H185" s="367" t="b">
        <f t="shared" si="12"/>
        <v>0</v>
      </c>
      <c r="I185" s="241">
        <f t="shared" si="14"/>
        <v>1</v>
      </c>
    </row>
    <row r="186" spans="1:9" x14ac:dyDescent="0.25">
      <c r="A186" s="33" t="s">
        <v>281</v>
      </c>
      <c r="B186" s="39"/>
      <c r="C186" s="39"/>
      <c r="D186" s="38"/>
      <c r="E186" s="335"/>
      <c r="F186" s="67" t="str">
        <f t="shared" si="10"/>
        <v/>
      </c>
      <c r="G186" s="67" t="str">
        <f t="shared" si="11"/>
        <v/>
      </c>
      <c r="H186" s="367" t="b">
        <f t="shared" si="12"/>
        <v>0</v>
      </c>
      <c r="I186" s="241">
        <f t="shared" si="14"/>
        <v>1</v>
      </c>
    </row>
    <row r="187" spans="1:9" x14ac:dyDescent="0.25">
      <c r="A187" s="33" t="s">
        <v>282</v>
      </c>
      <c r="B187" s="39"/>
      <c r="C187" s="39"/>
      <c r="D187" s="38"/>
      <c r="E187" s="335"/>
      <c r="F187" s="67" t="str">
        <f t="shared" si="10"/>
        <v/>
      </c>
      <c r="G187" s="67" t="str">
        <f t="shared" si="11"/>
        <v/>
      </c>
      <c r="H187" s="367" t="b">
        <f t="shared" si="12"/>
        <v>0</v>
      </c>
      <c r="I187" s="241">
        <f t="shared" si="14"/>
        <v>1</v>
      </c>
    </row>
    <row r="188" spans="1:9" x14ac:dyDescent="0.25">
      <c r="A188" s="33" t="s">
        <v>283</v>
      </c>
      <c r="B188" s="39"/>
      <c r="C188" s="39"/>
      <c r="D188" s="38"/>
      <c r="E188" s="335"/>
      <c r="F188" s="67" t="str">
        <f t="shared" si="10"/>
        <v/>
      </c>
      <c r="G188" s="67" t="str">
        <f t="shared" si="11"/>
        <v/>
      </c>
      <c r="H188" s="367" t="b">
        <f t="shared" si="12"/>
        <v>0</v>
      </c>
      <c r="I188" s="241">
        <f t="shared" si="14"/>
        <v>1</v>
      </c>
    </row>
    <row r="189" spans="1:9" x14ac:dyDescent="0.25">
      <c r="A189" s="33" t="s">
        <v>284</v>
      </c>
      <c r="B189" s="39"/>
      <c r="C189" s="39"/>
      <c r="D189" s="38"/>
      <c r="E189" s="335"/>
      <c r="F189" s="67" t="str">
        <f t="shared" si="10"/>
        <v/>
      </c>
      <c r="G189" s="67" t="str">
        <f t="shared" si="11"/>
        <v/>
      </c>
      <c r="H189" s="367" t="b">
        <f t="shared" si="12"/>
        <v>0</v>
      </c>
      <c r="I189" s="241">
        <f t="shared" si="14"/>
        <v>1</v>
      </c>
    </row>
    <row r="190" spans="1:9" x14ac:dyDescent="0.25">
      <c r="A190" s="33" t="s">
        <v>285</v>
      </c>
      <c r="B190" s="39"/>
      <c r="C190" s="39"/>
      <c r="D190" s="38"/>
      <c r="E190" s="335"/>
      <c r="F190" s="67" t="str">
        <f t="shared" si="10"/>
        <v/>
      </c>
      <c r="G190" s="67" t="str">
        <f t="shared" si="11"/>
        <v/>
      </c>
      <c r="H190" s="367" t="b">
        <f t="shared" si="12"/>
        <v>0</v>
      </c>
      <c r="I190" s="241">
        <f t="shared" si="14"/>
        <v>1</v>
      </c>
    </row>
    <row r="191" spans="1:9" x14ac:dyDescent="0.25">
      <c r="A191" s="33" t="s">
        <v>286</v>
      </c>
      <c r="B191" s="39"/>
      <c r="C191" s="39"/>
      <c r="D191" s="38"/>
      <c r="E191" s="335"/>
      <c r="F191" s="67" t="str">
        <f t="shared" si="10"/>
        <v/>
      </c>
      <c r="G191" s="67" t="str">
        <f t="shared" si="11"/>
        <v/>
      </c>
      <c r="H191" s="367" t="b">
        <f t="shared" si="12"/>
        <v>0</v>
      </c>
      <c r="I191" s="241">
        <f t="shared" si="14"/>
        <v>1</v>
      </c>
    </row>
    <row r="192" spans="1:9" x14ac:dyDescent="0.25">
      <c r="A192" s="33" t="s">
        <v>287</v>
      </c>
      <c r="B192" s="39"/>
      <c r="C192" s="39"/>
      <c r="D192" s="38"/>
      <c r="E192" s="335"/>
      <c r="F192" s="67" t="str">
        <f t="shared" si="10"/>
        <v/>
      </c>
      <c r="G192" s="67" t="str">
        <f t="shared" si="11"/>
        <v/>
      </c>
      <c r="H192" s="367" t="b">
        <f t="shared" si="12"/>
        <v>0</v>
      </c>
      <c r="I192" s="241">
        <f t="shared" si="14"/>
        <v>1</v>
      </c>
    </row>
    <row r="193" spans="1:9" x14ac:dyDescent="0.25">
      <c r="A193" s="33" t="s">
        <v>288</v>
      </c>
      <c r="B193" s="39"/>
      <c r="C193" s="39"/>
      <c r="D193" s="38"/>
      <c r="E193" s="335"/>
      <c r="F193" s="67" t="str">
        <f t="shared" si="10"/>
        <v/>
      </c>
      <c r="G193" s="67" t="str">
        <f t="shared" si="11"/>
        <v/>
      </c>
      <c r="H193" s="367" t="b">
        <f t="shared" si="12"/>
        <v>0</v>
      </c>
      <c r="I193" s="241">
        <f t="shared" si="14"/>
        <v>1</v>
      </c>
    </row>
    <row r="194" spans="1:9" x14ac:dyDescent="0.25">
      <c r="A194" s="33" t="s">
        <v>289</v>
      </c>
      <c r="B194" s="39"/>
      <c r="C194" s="39"/>
      <c r="D194" s="38"/>
      <c r="E194" s="335"/>
      <c r="F194" s="67" t="str">
        <f t="shared" si="10"/>
        <v/>
      </c>
      <c r="G194" s="67" t="str">
        <f t="shared" si="11"/>
        <v/>
      </c>
      <c r="H194" s="367" t="b">
        <f t="shared" si="12"/>
        <v>0</v>
      </c>
      <c r="I194" s="241">
        <f t="shared" si="14"/>
        <v>1</v>
      </c>
    </row>
    <row r="195" spans="1:9" x14ac:dyDescent="0.25">
      <c r="A195" s="33" t="s">
        <v>290</v>
      </c>
      <c r="B195" s="39"/>
      <c r="C195" s="39"/>
      <c r="D195" s="38"/>
      <c r="E195" s="335"/>
      <c r="F195" s="67" t="str">
        <f t="shared" si="10"/>
        <v/>
      </c>
      <c r="G195" s="67" t="str">
        <f t="shared" si="11"/>
        <v/>
      </c>
      <c r="H195" s="367" t="b">
        <f t="shared" si="12"/>
        <v>0</v>
      </c>
      <c r="I195" s="241">
        <f t="shared" si="14"/>
        <v>1</v>
      </c>
    </row>
    <row r="196" spans="1:9" x14ac:dyDescent="0.25">
      <c r="A196" s="33" t="s">
        <v>291</v>
      </c>
      <c r="B196" s="39"/>
      <c r="C196" s="39"/>
      <c r="D196" s="38"/>
      <c r="E196" s="335"/>
      <c r="F196" s="67" t="str">
        <f t="shared" si="10"/>
        <v/>
      </c>
      <c r="G196" s="67" t="str">
        <f t="shared" si="11"/>
        <v/>
      </c>
      <c r="H196" s="367" t="b">
        <f t="shared" si="12"/>
        <v>0</v>
      </c>
      <c r="I196" s="241">
        <f t="shared" si="14"/>
        <v>1</v>
      </c>
    </row>
    <row r="197" spans="1:9" x14ac:dyDescent="0.25">
      <c r="A197" s="33" t="s">
        <v>292</v>
      </c>
      <c r="B197" s="39"/>
      <c r="C197" s="39"/>
      <c r="D197" s="38"/>
      <c r="E197" s="335"/>
      <c r="F197" s="67" t="str">
        <f t="shared" si="10"/>
        <v/>
      </c>
      <c r="G197" s="67" t="str">
        <f t="shared" si="11"/>
        <v/>
      </c>
      <c r="H197" s="367" t="b">
        <f t="shared" si="12"/>
        <v>0</v>
      </c>
      <c r="I197" s="241">
        <f t="shared" si="14"/>
        <v>1</v>
      </c>
    </row>
    <row r="198" spans="1:9" x14ac:dyDescent="0.25">
      <c r="A198" s="33" t="s">
        <v>293</v>
      </c>
      <c r="B198" s="39"/>
      <c r="C198" s="39"/>
      <c r="D198" s="38"/>
      <c r="E198" s="335"/>
      <c r="F198" s="67" t="str">
        <f t="shared" si="10"/>
        <v/>
      </c>
      <c r="G198" s="67" t="str">
        <f t="shared" si="11"/>
        <v/>
      </c>
      <c r="H198" s="367" t="b">
        <f t="shared" si="12"/>
        <v>0</v>
      </c>
      <c r="I198" s="241">
        <f t="shared" si="14"/>
        <v>1</v>
      </c>
    </row>
    <row r="199" spans="1:9" x14ac:dyDescent="0.25">
      <c r="A199" s="33" t="s">
        <v>294</v>
      </c>
      <c r="B199" s="39"/>
      <c r="C199" s="39"/>
      <c r="D199" s="38"/>
      <c r="E199" s="335"/>
      <c r="F199" s="67" t="str">
        <f t="shared" si="10"/>
        <v/>
      </c>
      <c r="G199" s="67" t="str">
        <f t="shared" si="11"/>
        <v/>
      </c>
      <c r="H199" s="367" t="b">
        <f t="shared" si="12"/>
        <v>0</v>
      </c>
      <c r="I199" s="241">
        <f t="shared" si="14"/>
        <v>1</v>
      </c>
    </row>
    <row r="200" spans="1:9" x14ac:dyDescent="0.25">
      <c r="A200" s="33" t="s">
        <v>295</v>
      </c>
      <c r="B200" s="39"/>
      <c r="C200" s="39"/>
      <c r="D200" s="38"/>
      <c r="E200" s="335"/>
      <c r="F200" s="67" t="str">
        <f t="shared" si="10"/>
        <v/>
      </c>
      <c r="G200" s="67" t="str">
        <f t="shared" si="11"/>
        <v/>
      </c>
      <c r="H200" s="367" t="b">
        <f t="shared" si="12"/>
        <v>0</v>
      </c>
      <c r="I200" s="241">
        <f t="shared" si="14"/>
        <v>1</v>
      </c>
    </row>
    <row r="201" spans="1:9" x14ac:dyDescent="0.25">
      <c r="A201" s="33" t="s">
        <v>296</v>
      </c>
      <c r="B201" s="39"/>
      <c r="C201" s="39"/>
      <c r="D201" s="38"/>
      <c r="E201" s="335"/>
      <c r="F201" s="67" t="str">
        <f t="shared" ref="F201:F258" si="15">IF(OR($B201="",$C201="",$D201="",$D201&lt;an_initial,$D201&gt;an_final,$H201=FALSE),"",
(20*(E201="expoziție internațională")+15*(E201="expoziție națională")+10*(E201="expoziție locală"))/
I201
)</f>
        <v/>
      </c>
      <c r="G201" s="67" t="str">
        <f t="shared" ref="G201:G258" si="16">IF(OR($B201="",$C201="",$D201="",$D201&gt;an_final,$H201=FALSE),"",
(20*(E201="expoziție internațională")+15*(E201="expoziție națională")+10*(E201="expoziție locală"))/
I201
)</f>
        <v/>
      </c>
      <c r="H201" s="367" t="b">
        <f t="shared" ref="H201:H258" si="17">IF(nume_candidat="",FALSE,ISNUMBER(SEARCH(nume_candidat,$B201)))</f>
        <v>0</v>
      </c>
      <c r="I201" s="241">
        <f t="shared" ref="I201:I258" si="18">LEN(B201)-LEN(SUBSTITUTE(B201,",",""))+1</f>
        <v>1</v>
      </c>
    </row>
    <row r="202" spans="1:9" x14ac:dyDescent="0.25">
      <c r="A202" s="33" t="s">
        <v>297</v>
      </c>
      <c r="B202" s="39"/>
      <c r="C202" s="39"/>
      <c r="D202" s="38"/>
      <c r="E202" s="335"/>
      <c r="F202" s="67" t="str">
        <f t="shared" si="15"/>
        <v/>
      </c>
      <c r="G202" s="67" t="str">
        <f t="shared" si="16"/>
        <v/>
      </c>
      <c r="H202" s="367" t="b">
        <f t="shared" si="17"/>
        <v>0</v>
      </c>
      <c r="I202" s="241">
        <f t="shared" si="18"/>
        <v>1</v>
      </c>
    </row>
    <row r="203" spans="1:9" x14ac:dyDescent="0.25">
      <c r="A203" s="33" t="s">
        <v>298</v>
      </c>
      <c r="B203" s="39"/>
      <c r="C203" s="39"/>
      <c r="D203" s="38"/>
      <c r="E203" s="335"/>
      <c r="F203" s="67" t="str">
        <f t="shared" si="15"/>
        <v/>
      </c>
      <c r="G203" s="67" t="str">
        <f t="shared" si="16"/>
        <v/>
      </c>
      <c r="H203" s="367" t="b">
        <f t="shared" si="17"/>
        <v>0</v>
      </c>
      <c r="I203" s="241">
        <f t="shared" si="18"/>
        <v>1</v>
      </c>
    </row>
    <row r="204" spans="1:9" x14ac:dyDescent="0.25">
      <c r="A204" s="33" t="s">
        <v>299</v>
      </c>
      <c r="B204" s="39"/>
      <c r="C204" s="39"/>
      <c r="D204" s="38"/>
      <c r="E204" s="335"/>
      <c r="F204" s="67" t="str">
        <f t="shared" si="15"/>
        <v/>
      </c>
      <c r="G204" s="67" t="str">
        <f t="shared" si="16"/>
        <v/>
      </c>
      <c r="H204" s="367" t="b">
        <f t="shared" si="17"/>
        <v>0</v>
      </c>
      <c r="I204" s="241">
        <f t="shared" si="18"/>
        <v>1</v>
      </c>
    </row>
    <row r="205" spans="1:9" x14ac:dyDescent="0.25">
      <c r="A205" s="33" t="s">
        <v>300</v>
      </c>
      <c r="B205" s="39"/>
      <c r="C205" s="39"/>
      <c r="D205" s="38"/>
      <c r="E205" s="335"/>
      <c r="F205" s="67" t="str">
        <f t="shared" si="15"/>
        <v/>
      </c>
      <c r="G205" s="67" t="str">
        <f t="shared" si="16"/>
        <v/>
      </c>
      <c r="H205" s="367" t="b">
        <f t="shared" si="17"/>
        <v>0</v>
      </c>
      <c r="I205" s="241">
        <f t="shared" si="18"/>
        <v>1</v>
      </c>
    </row>
    <row r="206" spans="1:9" x14ac:dyDescent="0.25">
      <c r="A206" s="33" t="s">
        <v>301</v>
      </c>
      <c r="B206" s="39"/>
      <c r="C206" s="39"/>
      <c r="D206" s="38"/>
      <c r="E206" s="335"/>
      <c r="F206" s="67" t="str">
        <f t="shared" si="15"/>
        <v/>
      </c>
      <c r="G206" s="67" t="str">
        <f t="shared" si="16"/>
        <v/>
      </c>
      <c r="H206" s="367" t="b">
        <f t="shared" si="17"/>
        <v>0</v>
      </c>
      <c r="I206" s="241">
        <f t="shared" si="18"/>
        <v>1</v>
      </c>
    </row>
    <row r="207" spans="1:9" x14ac:dyDescent="0.25">
      <c r="A207" s="33" t="s">
        <v>302</v>
      </c>
      <c r="B207" s="39"/>
      <c r="C207" s="39"/>
      <c r="D207" s="38"/>
      <c r="E207" s="335"/>
      <c r="F207" s="67" t="str">
        <f t="shared" si="15"/>
        <v/>
      </c>
      <c r="G207" s="67" t="str">
        <f t="shared" si="16"/>
        <v/>
      </c>
      <c r="H207" s="367" t="b">
        <f t="shared" si="17"/>
        <v>0</v>
      </c>
      <c r="I207" s="241">
        <f t="shared" si="18"/>
        <v>1</v>
      </c>
    </row>
    <row r="208" spans="1:9" x14ac:dyDescent="0.25">
      <c r="A208" s="33" t="s">
        <v>303</v>
      </c>
      <c r="B208" s="39"/>
      <c r="C208" s="39"/>
      <c r="D208" s="38"/>
      <c r="E208" s="335"/>
      <c r="F208" s="67" t="str">
        <f t="shared" si="15"/>
        <v/>
      </c>
      <c r="G208" s="67" t="str">
        <f t="shared" si="16"/>
        <v/>
      </c>
      <c r="H208" s="367" t="b">
        <f t="shared" si="17"/>
        <v>0</v>
      </c>
      <c r="I208" s="241">
        <f t="shared" si="18"/>
        <v>1</v>
      </c>
    </row>
    <row r="209" spans="1:9" x14ac:dyDescent="0.25">
      <c r="A209" s="33" t="s">
        <v>304</v>
      </c>
      <c r="B209" s="39"/>
      <c r="C209" s="39"/>
      <c r="D209" s="38"/>
      <c r="E209" s="335"/>
      <c r="F209" s="67" t="str">
        <f t="shared" si="15"/>
        <v/>
      </c>
      <c r="G209" s="67" t="str">
        <f t="shared" si="16"/>
        <v/>
      </c>
      <c r="H209" s="367" t="b">
        <f t="shared" si="17"/>
        <v>0</v>
      </c>
      <c r="I209" s="241">
        <f t="shared" si="18"/>
        <v>1</v>
      </c>
    </row>
    <row r="210" spans="1:9" x14ac:dyDescent="0.25">
      <c r="A210" s="33" t="s">
        <v>305</v>
      </c>
      <c r="B210" s="39"/>
      <c r="C210" s="39"/>
      <c r="D210" s="38"/>
      <c r="E210" s="335"/>
      <c r="F210" s="67" t="str">
        <f t="shared" si="15"/>
        <v/>
      </c>
      <c r="G210" s="67" t="str">
        <f t="shared" si="16"/>
        <v/>
      </c>
      <c r="H210" s="367" t="b">
        <f t="shared" si="17"/>
        <v>0</v>
      </c>
      <c r="I210" s="241">
        <f t="shared" si="18"/>
        <v>1</v>
      </c>
    </row>
    <row r="211" spans="1:9" x14ac:dyDescent="0.25">
      <c r="A211" s="33" t="s">
        <v>306</v>
      </c>
      <c r="B211" s="39"/>
      <c r="C211" s="39"/>
      <c r="D211" s="38"/>
      <c r="E211" s="335"/>
      <c r="F211" s="67" t="str">
        <f t="shared" si="15"/>
        <v/>
      </c>
      <c r="G211" s="67" t="str">
        <f t="shared" si="16"/>
        <v/>
      </c>
      <c r="H211" s="367" t="b">
        <f t="shared" si="17"/>
        <v>0</v>
      </c>
      <c r="I211" s="241">
        <f t="shared" si="18"/>
        <v>1</v>
      </c>
    </row>
    <row r="212" spans="1:9" x14ac:dyDescent="0.25">
      <c r="A212" s="33" t="s">
        <v>307</v>
      </c>
      <c r="B212" s="39"/>
      <c r="C212" s="39"/>
      <c r="D212" s="38"/>
      <c r="E212" s="335"/>
      <c r="F212" s="67" t="str">
        <f t="shared" si="15"/>
        <v/>
      </c>
      <c r="G212" s="67" t="str">
        <f t="shared" si="16"/>
        <v/>
      </c>
      <c r="H212" s="367" t="b">
        <f t="shared" si="17"/>
        <v>0</v>
      </c>
      <c r="I212" s="241">
        <f t="shared" si="18"/>
        <v>1</v>
      </c>
    </row>
    <row r="213" spans="1:9" x14ac:dyDescent="0.25">
      <c r="A213" s="33" t="s">
        <v>308</v>
      </c>
      <c r="B213" s="39"/>
      <c r="C213" s="39"/>
      <c r="D213" s="38"/>
      <c r="E213" s="335"/>
      <c r="F213" s="67" t="str">
        <f t="shared" si="15"/>
        <v/>
      </c>
      <c r="G213" s="67" t="str">
        <f t="shared" si="16"/>
        <v/>
      </c>
      <c r="H213" s="367" t="b">
        <f t="shared" si="17"/>
        <v>0</v>
      </c>
      <c r="I213" s="241">
        <f t="shared" si="18"/>
        <v>1</v>
      </c>
    </row>
    <row r="214" spans="1:9" x14ac:dyDescent="0.25">
      <c r="A214" s="33" t="s">
        <v>309</v>
      </c>
      <c r="B214" s="39"/>
      <c r="C214" s="39"/>
      <c r="D214" s="38"/>
      <c r="E214" s="335"/>
      <c r="F214" s="67" t="str">
        <f t="shared" si="15"/>
        <v/>
      </c>
      <c r="G214" s="67" t="str">
        <f t="shared" si="16"/>
        <v/>
      </c>
      <c r="H214" s="367" t="b">
        <f t="shared" si="17"/>
        <v>0</v>
      </c>
      <c r="I214" s="241">
        <f t="shared" si="18"/>
        <v>1</v>
      </c>
    </row>
    <row r="215" spans="1:9" x14ac:dyDescent="0.25">
      <c r="A215" s="33" t="s">
        <v>310</v>
      </c>
      <c r="B215" s="39"/>
      <c r="C215" s="39"/>
      <c r="D215" s="38"/>
      <c r="E215" s="335"/>
      <c r="F215" s="67" t="str">
        <f t="shared" si="15"/>
        <v/>
      </c>
      <c r="G215" s="67" t="str">
        <f t="shared" si="16"/>
        <v/>
      </c>
      <c r="H215" s="367" t="b">
        <f t="shared" si="17"/>
        <v>0</v>
      </c>
      <c r="I215" s="241">
        <f t="shared" si="18"/>
        <v>1</v>
      </c>
    </row>
    <row r="216" spans="1:9" x14ac:dyDescent="0.25">
      <c r="A216" s="33" t="s">
        <v>311</v>
      </c>
      <c r="B216" s="39"/>
      <c r="C216" s="39"/>
      <c r="D216" s="38"/>
      <c r="E216" s="335"/>
      <c r="F216" s="67" t="str">
        <f t="shared" si="15"/>
        <v/>
      </c>
      <c r="G216" s="67" t="str">
        <f t="shared" si="16"/>
        <v/>
      </c>
      <c r="H216" s="367" t="b">
        <f t="shared" si="17"/>
        <v>0</v>
      </c>
      <c r="I216" s="241">
        <f t="shared" si="18"/>
        <v>1</v>
      </c>
    </row>
    <row r="217" spans="1:9" x14ac:dyDescent="0.25">
      <c r="A217" s="33" t="s">
        <v>312</v>
      </c>
      <c r="B217" s="39"/>
      <c r="C217" s="39"/>
      <c r="D217" s="38"/>
      <c r="E217" s="335"/>
      <c r="F217" s="67" t="str">
        <f t="shared" si="15"/>
        <v/>
      </c>
      <c r="G217" s="67" t="str">
        <f t="shared" si="16"/>
        <v/>
      </c>
      <c r="H217" s="367" t="b">
        <f t="shared" si="17"/>
        <v>0</v>
      </c>
      <c r="I217" s="241">
        <f t="shared" si="18"/>
        <v>1</v>
      </c>
    </row>
    <row r="218" spans="1:9" x14ac:dyDescent="0.25">
      <c r="A218" s="33" t="s">
        <v>313</v>
      </c>
      <c r="B218" s="39"/>
      <c r="C218" s="39"/>
      <c r="D218" s="38"/>
      <c r="E218" s="335"/>
      <c r="F218" s="67" t="str">
        <f t="shared" si="15"/>
        <v/>
      </c>
      <c r="G218" s="67" t="str">
        <f t="shared" si="16"/>
        <v/>
      </c>
      <c r="H218" s="367" t="b">
        <f t="shared" si="17"/>
        <v>0</v>
      </c>
      <c r="I218" s="241">
        <f t="shared" si="18"/>
        <v>1</v>
      </c>
    </row>
    <row r="219" spans="1:9" x14ac:dyDescent="0.25">
      <c r="A219" s="33" t="s">
        <v>314</v>
      </c>
      <c r="B219" s="39"/>
      <c r="C219" s="39"/>
      <c r="D219" s="38"/>
      <c r="E219" s="335"/>
      <c r="F219" s="67" t="str">
        <f t="shared" si="15"/>
        <v/>
      </c>
      <c r="G219" s="67" t="str">
        <f t="shared" si="16"/>
        <v/>
      </c>
      <c r="H219" s="367" t="b">
        <f t="shared" si="17"/>
        <v>0</v>
      </c>
      <c r="I219" s="241">
        <f t="shared" si="18"/>
        <v>1</v>
      </c>
    </row>
    <row r="220" spans="1:9" x14ac:dyDescent="0.25">
      <c r="A220" s="33" t="s">
        <v>315</v>
      </c>
      <c r="B220" s="39"/>
      <c r="C220" s="39"/>
      <c r="D220" s="38"/>
      <c r="E220" s="335"/>
      <c r="F220" s="67" t="str">
        <f t="shared" si="15"/>
        <v/>
      </c>
      <c r="G220" s="67" t="str">
        <f t="shared" si="16"/>
        <v/>
      </c>
      <c r="H220" s="367" t="b">
        <f t="shared" si="17"/>
        <v>0</v>
      </c>
      <c r="I220" s="241">
        <f t="shared" si="18"/>
        <v>1</v>
      </c>
    </row>
    <row r="221" spans="1:9" x14ac:dyDescent="0.25">
      <c r="A221" s="33" t="s">
        <v>316</v>
      </c>
      <c r="B221" s="39"/>
      <c r="C221" s="39"/>
      <c r="D221" s="38"/>
      <c r="E221" s="335"/>
      <c r="F221" s="67" t="str">
        <f t="shared" si="15"/>
        <v/>
      </c>
      <c r="G221" s="67" t="str">
        <f t="shared" si="16"/>
        <v/>
      </c>
      <c r="H221" s="367" t="b">
        <f t="shared" si="17"/>
        <v>0</v>
      </c>
      <c r="I221" s="241">
        <f t="shared" si="18"/>
        <v>1</v>
      </c>
    </row>
    <row r="222" spans="1:9" x14ac:dyDescent="0.25">
      <c r="A222" s="33" t="s">
        <v>317</v>
      </c>
      <c r="B222" s="39"/>
      <c r="C222" s="39"/>
      <c r="D222" s="38"/>
      <c r="E222" s="335"/>
      <c r="F222" s="67" t="str">
        <f t="shared" si="15"/>
        <v/>
      </c>
      <c r="G222" s="67" t="str">
        <f t="shared" si="16"/>
        <v/>
      </c>
      <c r="H222" s="367" t="b">
        <f t="shared" si="17"/>
        <v>0</v>
      </c>
      <c r="I222" s="241">
        <f t="shared" si="18"/>
        <v>1</v>
      </c>
    </row>
    <row r="223" spans="1:9" x14ac:dyDescent="0.25">
      <c r="A223" s="33" t="s">
        <v>318</v>
      </c>
      <c r="B223" s="39"/>
      <c r="C223" s="39"/>
      <c r="D223" s="38"/>
      <c r="E223" s="335"/>
      <c r="F223" s="67" t="str">
        <f t="shared" si="15"/>
        <v/>
      </c>
      <c r="G223" s="67" t="str">
        <f t="shared" si="16"/>
        <v/>
      </c>
      <c r="H223" s="367" t="b">
        <f t="shared" si="17"/>
        <v>0</v>
      </c>
      <c r="I223" s="241">
        <f t="shared" si="18"/>
        <v>1</v>
      </c>
    </row>
    <row r="224" spans="1:9" x14ac:dyDescent="0.25">
      <c r="A224" s="33" t="s">
        <v>319</v>
      </c>
      <c r="B224" s="39"/>
      <c r="C224" s="39"/>
      <c r="D224" s="38"/>
      <c r="E224" s="335"/>
      <c r="F224" s="67" t="str">
        <f t="shared" si="15"/>
        <v/>
      </c>
      <c r="G224" s="67" t="str">
        <f t="shared" si="16"/>
        <v/>
      </c>
      <c r="H224" s="367" t="b">
        <f t="shared" si="17"/>
        <v>0</v>
      </c>
      <c r="I224" s="241">
        <f t="shared" si="18"/>
        <v>1</v>
      </c>
    </row>
    <row r="225" spans="1:9" x14ac:dyDescent="0.25">
      <c r="A225" s="33" t="s">
        <v>320</v>
      </c>
      <c r="B225" s="39"/>
      <c r="C225" s="39"/>
      <c r="D225" s="38"/>
      <c r="E225" s="335"/>
      <c r="F225" s="67" t="str">
        <f t="shared" si="15"/>
        <v/>
      </c>
      <c r="G225" s="67" t="str">
        <f t="shared" si="16"/>
        <v/>
      </c>
      <c r="H225" s="367" t="b">
        <f t="shared" si="17"/>
        <v>0</v>
      </c>
      <c r="I225" s="241">
        <f t="shared" si="18"/>
        <v>1</v>
      </c>
    </row>
    <row r="226" spans="1:9" x14ac:dyDescent="0.25">
      <c r="A226" s="33" t="s">
        <v>321</v>
      </c>
      <c r="B226" s="39"/>
      <c r="C226" s="39"/>
      <c r="D226" s="38"/>
      <c r="E226" s="335"/>
      <c r="F226" s="67" t="str">
        <f t="shared" si="15"/>
        <v/>
      </c>
      <c r="G226" s="67" t="str">
        <f t="shared" si="16"/>
        <v/>
      </c>
      <c r="H226" s="367" t="b">
        <f t="shared" si="17"/>
        <v>0</v>
      </c>
      <c r="I226" s="241">
        <f t="shared" si="18"/>
        <v>1</v>
      </c>
    </row>
    <row r="227" spans="1:9" x14ac:dyDescent="0.25">
      <c r="A227" s="33" t="s">
        <v>322</v>
      </c>
      <c r="B227" s="39"/>
      <c r="C227" s="39"/>
      <c r="D227" s="38"/>
      <c r="E227" s="335"/>
      <c r="F227" s="67" t="str">
        <f t="shared" si="15"/>
        <v/>
      </c>
      <c r="G227" s="67" t="str">
        <f t="shared" si="16"/>
        <v/>
      </c>
      <c r="H227" s="367" t="b">
        <f t="shared" si="17"/>
        <v>0</v>
      </c>
      <c r="I227" s="241">
        <f t="shared" si="18"/>
        <v>1</v>
      </c>
    </row>
    <row r="228" spans="1:9" x14ac:dyDescent="0.25">
      <c r="A228" s="33" t="s">
        <v>323</v>
      </c>
      <c r="B228" s="39"/>
      <c r="C228" s="39"/>
      <c r="D228" s="38"/>
      <c r="E228" s="335"/>
      <c r="F228" s="67" t="str">
        <f t="shared" si="15"/>
        <v/>
      </c>
      <c r="G228" s="67" t="str">
        <f t="shared" si="16"/>
        <v/>
      </c>
      <c r="H228" s="367" t="b">
        <f t="shared" si="17"/>
        <v>0</v>
      </c>
      <c r="I228" s="241">
        <f t="shared" si="18"/>
        <v>1</v>
      </c>
    </row>
    <row r="229" spans="1:9" x14ac:dyDescent="0.25">
      <c r="A229" s="33" t="s">
        <v>324</v>
      </c>
      <c r="B229" s="39"/>
      <c r="C229" s="39"/>
      <c r="D229" s="38"/>
      <c r="E229" s="335"/>
      <c r="F229" s="67" t="str">
        <f t="shared" si="15"/>
        <v/>
      </c>
      <c r="G229" s="67" t="str">
        <f t="shared" si="16"/>
        <v/>
      </c>
      <c r="H229" s="367" t="b">
        <f t="shared" si="17"/>
        <v>0</v>
      </c>
      <c r="I229" s="241">
        <f t="shared" si="18"/>
        <v>1</v>
      </c>
    </row>
    <row r="230" spans="1:9" x14ac:dyDescent="0.25">
      <c r="A230" s="33" t="s">
        <v>325</v>
      </c>
      <c r="B230" s="39"/>
      <c r="C230" s="39"/>
      <c r="D230" s="38"/>
      <c r="E230" s="335"/>
      <c r="F230" s="67" t="str">
        <f t="shared" si="15"/>
        <v/>
      </c>
      <c r="G230" s="67" t="str">
        <f t="shared" si="16"/>
        <v/>
      </c>
      <c r="H230" s="367" t="b">
        <f t="shared" si="17"/>
        <v>0</v>
      </c>
      <c r="I230" s="241">
        <f t="shared" si="18"/>
        <v>1</v>
      </c>
    </row>
    <row r="231" spans="1:9" x14ac:dyDescent="0.25">
      <c r="A231" s="33" t="s">
        <v>326</v>
      </c>
      <c r="B231" s="39"/>
      <c r="C231" s="39"/>
      <c r="D231" s="38"/>
      <c r="E231" s="335"/>
      <c r="F231" s="67" t="str">
        <f t="shared" si="15"/>
        <v/>
      </c>
      <c r="G231" s="67" t="str">
        <f t="shared" si="16"/>
        <v/>
      </c>
      <c r="H231" s="367" t="b">
        <f t="shared" si="17"/>
        <v>0</v>
      </c>
      <c r="I231" s="241">
        <f t="shared" si="18"/>
        <v>1</v>
      </c>
    </row>
    <row r="232" spans="1:9" x14ac:dyDescent="0.25">
      <c r="A232" s="33" t="s">
        <v>327</v>
      </c>
      <c r="B232" s="39"/>
      <c r="C232" s="39"/>
      <c r="D232" s="38"/>
      <c r="E232" s="335"/>
      <c r="F232" s="67" t="str">
        <f t="shared" si="15"/>
        <v/>
      </c>
      <c r="G232" s="67" t="str">
        <f t="shared" si="16"/>
        <v/>
      </c>
      <c r="H232" s="367" t="b">
        <f t="shared" si="17"/>
        <v>0</v>
      </c>
      <c r="I232" s="241">
        <f t="shared" si="18"/>
        <v>1</v>
      </c>
    </row>
    <row r="233" spans="1:9" x14ac:dyDescent="0.25">
      <c r="A233" s="33" t="s">
        <v>328</v>
      </c>
      <c r="B233" s="39"/>
      <c r="C233" s="39"/>
      <c r="D233" s="38"/>
      <c r="E233" s="335"/>
      <c r="F233" s="67" t="str">
        <f t="shared" si="15"/>
        <v/>
      </c>
      <c r="G233" s="67" t="str">
        <f t="shared" si="16"/>
        <v/>
      </c>
      <c r="H233" s="367" t="b">
        <f t="shared" si="17"/>
        <v>0</v>
      </c>
      <c r="I233" s="241">
        <f t="shared" si="18"/>
        <v>1</v>
      </c>
    </row>
    <row r="234" spans="1:9" x14ac:dyDescent="0.25">
      <c r="A234" s="33" t="s">
        <v>329</v>
      </c>
      <c r="B234" s="39"/>
      <c r="C234" s="39"/>
      <c r="D234" s="38"/>
      <c r="E234" s="335"/>
      <c r="F234" s="67" t="str">
        <f t="shared" si="15"/>
        <v/>
      </c>
      <c r="G234" s="67" t="str">
        <f t="shared" si="16"/>
        <v/>
      </c>
      <c r="H234" s="367" t="b">
        <f t="shared" si="17"/>
        <v>0</v>
      </c>
      <c r="I234" s="241">
        <f t="shared" si="18"/>
        <v>1</v>
      </c>
    </row>
    <row r="235" spans="1:9" x14ac:dyDescent="0.25">
      <c r="A235" s="33" t="s">
        <v>330</v>
      </c>
      <c r="B235" s="39"/>
      <c r="C235" s="39"/>
      <c r="D235" s="38"/>
      <c r="E235" s="335"/>
      <c r="F235" s="67" t="str">
        <f t="shared" si="15"/>
        <v/>
      </c>
      <c r="G235" s="67" t="str">
        <f t="shared" si="16"/>
        <v/>
      </c>
      <c r="H235" s="367" t="b">
        <f t="shared" si="17"/>
        <v>0</v>
      </c>
      <c r="I235" s="241">
        <f t="shared" si="18"/>
        <v>1</v>
      </c>
    </row>
    <row r="236" spans="1:9" x14ac:dyDescent="0.25">
      <c r="A236" s="33" t="s">
        <v>331</v>
      </c>
      <c r="B236" s="39"/>
      <c r="C236" s="39"/>
      <c r="D236" s="38"/>
      <c r="E236" s="335"/>
      <c r="F236" s="67" t="str">
        <f t="shared" si="15"/>
        <v/>
      </c>
      <c r="G236" s="67" t="str">
        <f t="shared" si="16"/>
        <v/>
      </c>
      <c r="H236" s="367" t="b">
        <f t="shared" si="17"/>
        <v>0</v>
      </c>
      <c r="I236" s="241">
        <f t="shared" si="18"/>
        <v>1</v>
      </c>
    </row>
    <row r="237" spans="1:9" x14ac:dyDescent="0.25">
      <c r="A237" s="33" t="s">
        <v>332</v>
      </c>
      <c r="B237" s="39"/>
      <c r="C237" s="39"/>
      <c r="D237" s="38"/>
      <c r="E237" s="335"/>
      <c r="F237" s="67" t="str">
        <f t="shared" si="15"/>
        <v/>
      </c>
      <c r="G237" s="67" t="str">
        <f t="shared" si="16"/>
        <v/>
      </c>
      <c r="H237" s="367" t="b">
        <f t="shared" si="17"/>
        <v>0</v>
      </c>
      <c r="I237" s="241">
        <f t="shared" si="18"/>
        <v>1</v>
      </c>
    </row>
    <row r="238" spans="1:9" x14ac:dyDescent="0.25">
      <c r="A238" s="33" t="s">
        <v>333</v>
      </c>
      <c r="B238" s="39"/>
      <c r="C238" s="39"/>
      <c r="D238" s="38"/>
      <c r="E238" s="335"/>
      <c r="F238" s="67" t="str">
        <f t="shared" si="15"/>
        <v/>
      </c>
      <c r="G238" s="67" t="str">
        <f t="shared" si="16"/>
        <v/>
      </c>
      <c r="H238" s="367" t="b">
        <f t="shared" si="17"/>
        <v>0</v>
      </c>
      <c r="I238" s="241">
        <f t="shared" si="18"/>
        <v>1</v>
      </c>
    </row>
    <row r="239" spans="1:9" x14ac:dyDescent="0.25">
      <c r="A239" s="33" t="s">
        <v>334</v>
      </c>
      <c r="B239" s="39"/>
      <c r="C239" s="39"/>
      <c r="D239" s="38"/>
      <c r="E239" s="335"/>
      <c r="F239" s="67" t="str">
        <f t="shared" si="15"/>
        <v/>
      </c>
      <c r="G239" s="67" t="str">
        <f t="shared" si="16"/>
        <v/>
      </c>
      <c r="H239" s="367" t="b">
        <f t="shared" si="17"/>
        <v>0</v>
      </c>
      <c r="I239" s="241">
        <f t="shared" si="18"/>
        <v>1</v>
      </c>
    </row>
    <row r="240" spans="1:9" x14ac:dyDescent="0.25">
      <c r="A240" s="33" t="s">
        <v>335</v>
      </c>
      <c r="B240" s="39"/>
      <c r="C240" s="39"/>
      <c r="D240" s="38"/>
      <c r="E240" s="335"/>
      <c r="F240" s="67" t="str">
        <f t="shared" si="15"/>
        <v/>
      </c>
      <c r="G240" s="67" t="str">
        <f t="shared" si="16"/>
        <v/>
      </c>
      <c r="H240" s="367" t="b">
        <f t="shared" si="17"/>
        <v>0</v>
      </c>
      <c r="I240" s="241">
        <f t="shared" si="18"/>
        <v>1</v>
      </c>
    </row>
    <row r="241" spans="1:9" x14ac:dyDescent="0.25">
      <c r="A241" s="33" t="s">
        <v>336</v>
      </c>
      <c r="B241" s="39"/>
      <c r="C241" s="39"/>
      <c r="D241" s="38"/>
      <c r="E241" s="335"/>
      <c r="F241" s="67" t="str">
        <f t="shared" si="15"/>
        <v/>
      </c>
      <c r="G241" s="67" t="str">
        <f t="shared" si="16"/>
        <v/>
      </c>
      <c r="H241" s="367" t="b">
        <f t="shared" si="17"/>
        <v>0</v>
      </c>
      <c r="I241" s="241">
        <f t="shared" si="18"/>
        <v>1</v>
      </c>
    </row>
    <row r="242" spans="1:9" x14ac:dyDescent="0.25">
      <c r="A242" s="33" t="s">
        <v>337</v>
      </c>
      <c r="B242" s="39"/>
      <c r="C242" s="39"/>
      <c r="D242" s="38"/>
      <c r="E242" s="335"/>
      <c r="F242" s="67" t="str">
        <f t="shared" si="15"/>
        <v/>
      </c>
      <c r="G242" s="67" t="str">
        <f t="shared" si="16"/>
        <v/>
      </c>
      <c r="H242" s="367" t="b">
        <f t="shared" si="17"/>
        <v>0</v>
      </c>
      <c r="I242" s="241">
        <f t="shared" si="18"/>
        <v>1</v>
      </c>
    </row>
    <row r="243" spans="1:9" x14ac:dyDescent="0.25">
      <c r="A243" s="33" t="s">
        <v>338</v>
      </c>
      <c r="B243" s="39"/>
      <c r="C243" s="39"/>
      <c r="D243" s="38"/>
      <c r="E243" s="335"/>
      <c r="F243" s="67" t="str">
        <f t="shared" si="15"/>
        <v/>
      </c>
      <c r="G243" s="67" t="str">
        <f t="shared" si="16"/>
        <v/>
      </c>
      <c r="H243" s="367" t="b">
        <f t="shared" si="17"/>
        <v>0</v>
      </c>
      <c r="I243" s="241">
        <f t="shared" si="18"/>
        <v>1</v>
      </c>
    </row>
    <row r="244" spans="1:9" x14ac:dyDescent="0.25">
      <c r="A244" s="33" t="s">
        <v>339</v>
      </c>
      <c r="B244" s="39"/>
      <c r="C244" s="39"/>
      <c r="D244" s="38"/>
      <c r="E244" s="335"/>
      <c r="F244" s="67" t="str">
        <f t="shared" si="15"/>
        <v/>
      </c>
      <c r="G244" s="67" t="str">
        <f t="shared" si="16"/>
        <v/>
      </c>
      <c r="H244" s="367" t="b">
        <f t="shared" si="17"/>
        <v>0</v>
      </c>
      <c r="I244" s="241">
        <f t="shared" si="18"/>
        <v>1</v>
      </c>
    </row>
    <row r="245" spans="1:9" x14ac:dyDescent="0.25">
      <c r="A245" s="33" t="s">
        <v>340</v>
      </c>
      <c r="B245" s="39"/>
      <c r="C245" s="39"/>
      <c r="D245" s="38"/>
      <c r="E245" s="335"/>
      <c r="F245" s="67" t="str">
        <f t="shared" si="15"/>
        <v/>
      </c>
      <c r="G245" s="67" t="str">
        <f t="shared" si="16"/>
        <v/>
      </c>
      <c r="H245" s="367" t="b">
        <f t="shared" si="17"/>
        <v>0</v>
      </c>
      <c r="I245" s="241">
        <f t="shared" si="18"/>
        <v>1</v>
      </c>
    </row>
    <row r="246" spans="1:9" x14ac:dyDescent="0.25">
      <c r="A246" s="33" t="s">
        <v>341</v>
      </c>
      <c r="B246" s="39"/>
      <c r="C246" s="39"/>
      <c r="D246" s="38"/>
      <c r="E246" s="335"/>
      <c r="F246" s="67" t="str">
        <f t="shared" si="15"/>
        <v/>
      </c>
      <c r="G246" s="67" t="str">
        <f t="shared" si="16"/>
        <v/>
      </c>
      <c r="H246" s="367" t="b">
        <f t="shared" si="17"/>
        <v>0</v>
      </c>
      <c r="I246" s="241">
        <f t="shared" si="18"/>
        <v>1</v>
      </c>
    </row>
    <row r="247" spans="1:9" x14ac:dyDescent="0.25">
      <c r="A247" s="33" t="s">
        <v>342</v>
      </c>
      <c r="B247" s="39"/>
      <c r="C247" s="39"/>
      <c r="D247" s="38"/>
      <c r="E247" s="335"/>
      <c r="F247" s="67" t="str">
        <f t="shared" si="15"/>
        <v/>
      </c>
      <c r="G247" s="67" t="str">
        <f t="shared" si="16"/>
        <v/>
      </c>
      <c r="H247" s="367" t="b">
        <f t="shared" si="17"/>
        <v>0</v>
      </c>
      <c r="I247" s="241">
        <f t="shared" si="18"/>
        <v>1</v>
      </c>
    </row>
    <row r="248" spans="1:9" x14ac:dyDescent="0.25">
      <c r="A248" s="33" t="s">
        <v>343</v>
      </c>
      <c r="B248" s="39"/>
      <c r="C248" s="39"/>
      <c r="D248" s="38"/>
      <c r="E248" s="335"/>
      <c r="F248" s="67" t="str">
        <f t="shared" si="15"/>
        <v/>
      </c>
      <c r="G248" s="67" t="str">
        <f t="shared" si="16"/>
        <v/>
      </c>
      <c r="H248" s="367" t="b">
        <f t="shared" si="17"/>
        <v>0</v>
      </c>
      <c r="I248" s="241">
        <f t="shared" si="18"/>
        <v>1</v>
      </c>
    </row>
    <row r="249" spans="1:9" x14ac:dyDescent="0.25">
      <c r="A249" s="33" t="s">
        <v>344</v>
      </c>
      <c r="B249" s="39"/>
      <c r="C249" s="39"/>
      <c r="D249" s="38"/>
      <c r="E249" s="335"/>
      <c r="F249" s="67" t="str">
        <f t="shared" si="15"/>
        <v/>
      </c>
      <c r="G249" s="67" t="str">
        <f t="shared" si="16"/>
        <v/>
      </c>
      <c r="H249" s="367" t="b">
        <f t="shared" si="17"/>
        <v>0</v>
      </c>
      <c r="I249" s="241">
        <f t="shared" si="18"/>
        <v>1</v>
      </c>
    </row>
    <row r="250" spans="1:9" x14ac:dyDescent="0.25">
      <c r="A250" s="33" t="s">
        <v>345</v>
      </c>
      <c r="B250" s="39"/>
      <c r="C250" s="39"/>
      <c r="D250" s="38"/>
      <c r="E250" s="335"/>
      <c r="F250" s="67" t="str">
        <f t="shared" si="15"/>
        <v/>
      </c>
      <c r="G250" s="67" t="str">
        <f t="shared" si="16"/>
        <v/>
      </c>
      <c r="H250" s="367" t="b">
        <f t="shared" si="17"/>
        <v>0</v>
      </c>
      <c r="I250" s="241">
        <f t="shared" si="18"/>
        <v>1</v>
      </c>
    </row>
    <row r="251" spans="1:9" x14ac:dyDescent="0.25">
      <c r="A251" s="33" t="s">
        <v>346</v>
      </c>
      <c r="B251" s="39"/>
      <c r="C251" s="39"/>
      <c r="D251" s="38"/>
      <c r="E251" s="335"/>
      <c r="F251" s="67" t="str">
        <f t="shared" si="15"/>
        <v/>
      </c>
      <c r="G251" s="67" t="str">
        <f t="shared" si="16"/>
        <v/>
      </c>
      <c r="H251" s="367" t="b">
        <f t="shared" si="17"/>
        <v>0</v>
      </c>
      <c r="I251" s="241">
        <f t="shared" si="18"/>
        <v>1</v>
      </c>
    </row>
    <row r="252" spans="1:9" x14ac:dyDescent="0.25">
      <c r="A252" s="33" t="s">
        <v>347</v>
      </c>
      <c r="B252" s="39"/>
      <c r="C252" s="39"/>
      <c r="D252" s="38"/>
      <c r="E252" s="335"/>
      <c r="F252" s="67" t="str">
        <f t="shared" si="15"/>
        <v/>
      </c>
      <c r="G252" s="67" t="str">
        <f t="shared" si="16"/>
        <v/>
      </c>
      <c r="H252" s="367" t="b">
        <f t="shared" si="17"/>
        <v>0</v>
      </c>
      <c r="I252" s="241">
        <f t="shared" si="18"/>
        <v>1</v>
      </c>
    </row>
    <row r="253" spans="1:9" x14ac:dyDescent="0.25">
      <c r="A253" s="33" t="s">
        <v>348</v>
      </c>
      <c r="B253" s="39"/>
      <c r="C253" s="39"/>
      <c r="D253" s="38"/>
      <c r="E253" s="335"/>
      <c r="F253" s="67" t="str">
        <f t="shared" si="15"/>
        <v/>
      </c>
      <c r="G253" s="67" t="str">
        <f t="shared" si="16"/>
        <v/>
      </c>
      <c r="H253" s="367" t="b">
        <f t="shared" si="17"/>
        <v>0</v>
      </c>
      <c r="I253" s="241">
        <f t="shared" si="18"/>
        <v>1</v>
      </c>
    </row>
    <row r="254" spans="1:9" x14ac:dyDescent="0.25">
      <c r="A254" s="33" t="s">
        <v>349</v>
      </c>
      <c r="B254" s="39"/>
      <c r="C254" s="39"/>
      <c r="D254" s="38"/>
      <c r="E254" s="335"/>
      <c r="F254" s="67" t="str">
        <f t="shared" si="15"/>
        <v/>
      </c>
      <c r="G254" s="67" t="str">
        <f t="shared" si="16"/>
        <v/>
      </c>
      <c r="H254" s="367" t="b">
        <f t="shared" si="17"/>
        <v>0</v>
      </c>
      <c r="I254" s="241">
        <f t="shared" si="18"/>
        <v>1</v>
      </c>
    </row>
    <row r="255" spans="1:9" x14ac:dyDescent="0.25">
      <c r="A255" s="33" t="s">
        <v>350</v>
      </c>
      <c r="B255" s="39"/>
      <c r="C255" s="39"/>
      <c r="D255" s="38"/>
      <c r="E255" s="335"/>
      <c r="F255" s="67" t="str">
        <f t="shared" si="15"/>
        <v/>
      </c>
      <c r="G255" s="67" t="str">
        <f t="shared" si="16"/>
        <v/>
      </c>
      <c r="H255" s="367" t="b">
        <f t="shared" si="17"/>
        <v>0</v>
      </c>
      <c r="I255" s="241">
        <f t="shared" si="18"/>
        <v>1</v>
      </c>
    </row>
    <row r="256" spans="1:9" x14ac:dyDescent="0.25">
      <c r="A256" s="33" t="s">
        <v>351</v>
      </c>
      <c r="B256" s="39"/>
      <c r="C256" s="39"/>
      <c r="D256" s="38"/>
      <c r="E256" s="335"/>
      <c r="F256" s="67" t="str">
        <f t="shared" si="15"/>
        <v/>
      </c>
      <c r="G256" s="67" t="str">
        <f t="shared" si="16"/>
        <v/>
      </c>
      <c r="H256" s="367" t="b">
        <f t="shared" si="17"/>
        <v>0</v>
      </c>
      <c r="I256" s="241">
        <f t="shared" si="18"/>
        <v>1</v>
      </c>
    </row>
    <row r="257" spans="1:9" x14ac:dyDescent="0.25">
      <c r="A257" s="33" t="s">
        <v>352</v>
      </c>
      <c r="B257" s="39"/>
      <c r="C257" s="39"/>
      <c r="D257" s="38"/>
      <c r="E257" s="335"/>
      <c r="F257" s="67" t="str">
        <f t="shared" si="15"/>
        <v/>
      </c>
      <c r="G257" s="67" t="str">
        <f t="shared" si="16"/>
        <v/>
      </c>
      <c r="H257" s="367" t="b">
        <f t="shared" si="17"/>
        <v>0</v>
      </c>
      <c r="I257" s="241">
        <f t="shared" si="18"/>
        <v>1</v>
      </c>
    </row>
    <row r="258" spans="1:9" x14ac:dyDescent="0.25">
      <c r="A258" s="33" t="s">
        <v>353</v>
      </c>
      <c r="B258" s="39"/>
      <c r="C258" s="39"/>
      <c r="D258" s="38"/>
      <c r="E258" s="335"/>
      <c r="F258" s="67" t="str">
        <f t="shared" si="15"/>
        <v/>
      </c>
      <c r="G258" s="67" t="str">
        <f t="shared" si="16"/>
        <v/>
      </c>
      <c r="H258" s="367" t="b">
        <f t="shared" si="17"/>
        <v>0</v>
      </c>
      <c r="I258" s="241">
        <f t="shared" si="18"/>
        <v>1</v>
      </c>
    </row>
  </sheetData>
  <sheetProtection password="CA41" sheet="1" objects="1" scenarios="1" formatCells="0" formatColumns="0" formatRows="0"/>
  <mergeCells count="8">
    <mergeCell ref="H6:H7"/>
    <mergeCell ref="A2:C2"/>
    <mergeCell ref="A3:G3"/>
    <mergeCell ref="A6:A7"/>
    <mergeCell ref="B6:B7"/>
    <mergeCell ref="C6:C7"/>
    <mergeCell ref="D6:D7"/>
    <mergeCell ref="E6:E7"/>
  </mergeCells>
  <dataValidations disablePrompts="1" count="1">
    <dataValidation type="list" allowBlank="1" showInputMessage="1" showErrorMessage="1" sqref="E9:E258">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&amp;LConfirm datele
Director de departament&amp;RCandidat</oddFooter>
  </headerFooter>
  <rowBreaks count="1" manualBreakCount="1">
    <brk id="27"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8"/>
  <sheetViews>
    <sheetView zoomScaleNormal="100" workbookViewId="0">
      <selection activeCell="G1" sqref="G1:G65536"/>
    </sheetView>
  </sheetViews>
  <sheetFormatPr defaultRowHeight="15.75" x14ac:dyDescent="0.25"/>
  <cols>
    <col min="1" max="1" width="5.7109375" style="322" customWidth="1"/>
    <col min="2" max="2" width="31.28515625" style="322" customWidth="1"/>
    <col min="3" max="3" width="32" style="322" customWidth="1"/>
    <col min="4" max="4" width="8.7109375" style="322" customWidth="1"/>
    <col min="5" max="5" width="23.5703125" style="322" bestFit="1" customWidth="1"/>
    <col min="6" max="6" width="13.7109375" style="294" customWidth="1"/>
    <col min="7" max="7" width="13.7109375" style="294" hidden="1" customWidth="1"/>
    <col min="8" max="8" width="10.7109375" style="332" hidden="1" customWidth="1"/>
    <col min="9" max="9" width="9.140625" style="322" hidden="1" customWidth="1"/>
    <col min="10" max="16384" width="9.140625" style="322"/>
  </cols>
  <sheetData>
    <row r="1" spans="1:9" s="318" customFormat="1" x14ac:dyDescent="0.2">
      <c r="A1" s="317" t="s">
        <v>650</v>
      </c>
      <c r="E1" s="319"/>
      <c r="F1" s="319"/>
      <c r="H1" s="320"/>
    </row>
    <row r="2" spans="1:9" s="318" customFormat="1" x14ac:dyDescent="0.2">
      <c r="A2" s="936" t="s">
        <v>594</v>
      </c>
      <c r="B2" s="936"/>
      <c r="C2" s="936"/>
      <c r="E2" s="319"/>
      <c r="F2" s="319"/>
      <c r="H2" s="320"/>
    </row>
    <row r="3" spans="1:9" s="294" customFormat="1" x14ac:dyDescent="0.25">
      <c r="A3" s="987" t="s">
        <v>630</v>
      </c>
      <c r="B3" s="987"/>
      <c r="C3" s="987"/>
      <c r="D3" s="987"/>
      <c r="E3" s="987"/>
      <c r="F3" s="987"/>
      <c r="G3" s="987"/>
      <c r="H3" s="293"/>
    </row>
    <row r="4" spans="1:9" s="294" customFormat="1" x14ac:dyDescent="0.25">
      <c r="H4" s="295"/>
    </row>
    <row r="5" spans="1:9" s="318" customFormat="1" ht="13.5" customHeight="1" x14ac:dyDescent="0.25">
      <c r="A5" s="322"/>
      <c r="B5" s="322"/>
      <c r="C5" s="322"/>
      <c r="D5" s="375"/>
      <c r="E5" s="322"/>
      <c r="F5" s="826" t="str">
        <f>G5</f>
        <v xml:space="preserve"> </v>
      </c>
      <c r="G5" s="296" t="str">
        <f>CONCATENATE(functie," ",nume_candidat)</f>
        <v xml:space="preserve"> </v>
      </c>
      <c r="H5" s="295"/>
    </row>
    <row r="6" spans="1:9" ht="36" customHeight="1" x14ac:dyDescent="0.25">
      <c r="A6" s="883" t="s">
        <v>470</v>
      </c>
      <c r="B6" s="889" t="s">
        <v>605</v>
      </c>
      <c r="C6" s="889" t="s">
        <v>629</v>
      </c>
      <c r="D6" s="889" t="s">
        <v>3</v>
      </c>
      <c r="E6" s="889" t="s">
        <v>612</v>
      </c>
      <c r="F6" s="298" t="s">
        <v>887</v>
      </c>
      <c r="G6" s="298"/>
      <c r="H6" s="890" t="s">
        <v>708</v>
      </c>
    </row>
    <row r="7" spans="1:9" ht="35.25" customHeight="1" x14ac:dyDescent="0.25">
      <c r="A7" s="883"/>
      <c r="B7" s="889"/>
      <c r="C7" s="889"/>
      <c r="D7" s="889"/>
      <c r="E7" s="889"/>
      <c r="F7" s="298" t="str">
        <f>CONCATENATE("ultimii ",durata_evaluare," ani")</f>
        <v>ultimii 5 ani</v>
      </c>
      <c r="G7" s="299" t="s">
        <v>6</v>
      </c>
      <c r="H7" s="890"/>
      <c r="I7" s="322" t="s">
        <v>613</v>
      </c>
    </row>
    <row r="8" spans="1:9" x14ac:dyDescent="0.25">
      <c r="A8" s="470"/>
      <c r="B8" s="324"/>
      <c r="C8" s="324"/>
      <c r="D8" s="115"/>
      <c r="E8" s="335"/>
      <c r="F8" s="562">
        <f>SUMIF(F9:F258,"&gt;0")</f>
        <v>0</v>
      </c>
      <c r="G8" s="562">
        <f>SUMIF(G9:G258,"&gt;0")</f>
        <v>0</v>
      </c>
      <c r="H8" s="53"/>
      <c r="I8" s="241"/>
    </row>
    <row r="9" spans="1:9" x14ac:dyDescent="0.25">
      <c r="A9" s="33" t="s">
        <v>59</v>
      </c>
      <c r="B9" s="39"/>
      <c r="C9" s="39"/>
      <c r="D9" s="39"/>
      <c r="E9" s="335"/>
      <c r="F9" s="578" t="str">
        <f t="shared" ref="F9:F72" si="0">IF(OR($B9="",$C9="",$D9="",$D9&lt;an_initial,$D9&gt;an_final,$H9=FALSE),"",
(10*(E9="expoziție internațională")+5*(E9="expoziție națională"))/
I9
)</f>
        <v/>
      </c>
      <c r="G9" s="67" t="str">
        <f t="shared" ref="G9:G72" si="1">IF(OR($B9="",$C9="",$D9="",$D9&gt;an_final,$H9=FALSE),"",
(10*(E9="expoziție internațională")+5*(E9="expoziție națională"))/
I9
)</f>
        <v/>
      </c>
      <c r="H9" s="367" t="b">
        <f t="shared" ref="H9:H72" si="2">IF(nume_candidat="",FALSE,ISNUMBER(SEARCH(nume_candidat,$B9)))</f>
        <v>0</v>
      </c>
      <c r="I9" s="241">
        <f t="shared" ref="I9:I40" si="3">LEN(B9)-LEN(SUBSTITUTE(B9,",",""))+1</f>
        <v>1</v>
      </c>
    </row>
    <row r="10" spans="1:9" s="361" customFormat="1" x14ac:dyDescent="0.25">
      <c r="A10" s="33" t="s">
        <v>38</v>
      </c>
      <c r="B10" s="39"/>
      <c r="C10" s="39"/>
      <c r="D10" s="39"/>
      <c r="E10" s="335"/>
      <c r="F10" s="578" t="str">
        <f t="shared" si="0"/>
        <v/>
      </c>
      <c r="G10" s="67" t="str">
        <f t="shared" si="1"/>
        <v/>
      </c>
      <c r="H10" s="367" t="b">
        <f t="shared" si="2"/>
        <v>0</v>
      </c>
      <c r="I10" s="241">
        <f t="shared" si="3"/>
        <v>1</v>
      </c>
    </row>
    <row r="11" spans="1:9" x14ac:dyDescent="0.25">
      <c r="A11" s="33" t="s">
        <v>39</v>
      </c>
      <c r="B11" s="39"/>
      <c r="C11" s="39"/>
      <c r="D11" s="39"/>
      <c r="E11" s="335"/>
      <c r="F11" s="578" t="str">
        <f t="shared" si="0"/>
        <v/>
      </c>
      <c r="G11" s="67" t="str">
        <f t="shared" si="1"/>
        <v/>
      </c>
      <c r="H11" s="367" t="b">
        <f t="shared" si="2"/>
        <v>0</v>
      </c>
      <c r="I11" s="241">
        <f t="shared" si="3"/>
        <v>1</v>
      </c>
    </row>
    <row r="12" spans="1:9" x14ac:dyDescent="0.25">
      <c r="A12" s="33" t="s">
        <v>40</v>
      </c>
      <c r="B12" s="43"/>
      <c r="C12" s="43"/>
      <c r="D12" s="43"/>
      <c r="E12" s="335"/>
      <c r="F12" s="578" t="str">
        <f t="shared" si="0"/>
        <v/>
      </c>
      <c r="G12" s="67" t="str">
        <f t="shared" si="1"/>
        <v/>
      </c>
      <c r="H12" s="367" t="b">
        <f t="shared" si="2"/>
        <v>0</v>
      </c>
      <c r="I12" s="241">
        <f t="shared" si="3"/>
        <v>1</v>
      </c>
    </row>
    <row r="13" spans="1:9" x14ac:dyDescent="0.25">
      <c r="A13" s="33" t="s">
        <v>86</v>
      </c>
      <c r="B13" s="39"/>
      <c r="C13" s="43"/>
      <c r="D13" s="323"/>
      <c r="E13" s="335"/>
      <c r="F13" s="578" t="str">
        <f t="shared" si="0"/>
        <v/>
      </c>
      <c r="G13" s="67" t="str">
        <f t="shared" si="1"/>
        <v/>
      </c>
      <c r="H13" s="367" t="b">
        <f t="shared" si="2"/>
        <v>0</v>
      </c>
      <c r="I13" s="241">
        <f t="shared" si="3"/>
        <v>1</v>
      </c>
    </row>
    <row r="14" spans="1:9" x14ac:dyDescent="0.25">
      <c r="A14" s="33" t="s">
        <v>87</v>
      </c>
      <c r="B14" s="39"/>
      <c r="C14" s="43"/>
      <c r="D14" s="323"/>
      <c r="E14" s="335"/>
      <c r="F14" s="578" t="str">
        <f t="shared" si="0"/>
        <v/>
      </c>
      <c r="G14" s="67" t="str">
        <f t="shared" si="1"/>
        <v/>
      </c>
      <c r="H14" s="367" t="b">
        <f t="shared" si="2"/>
        <v>0</v>
      </c>
      <c r="I14" s="241">
        <f t="shared" si="3"/>
        <v>1</v>
      </c>
    </row>
    <row r="15" spans="1:9" x14ac:dyDescent="0.25">
      <c r="A15" s="33" t="s">
        <v>88</v>
      </c>
      <c r="B15" s="39"/>
      <c r="C15" s="39"/>
      <c r="D15" s="38"/>
      <c r="E15" s="335"/>
      <c r="F15" s="578" t="str">
        <f t="shared" si="0"/>
        <v/>
      </c>
      <c r="G15" s="67" t="str">
        <f t="shared" si="1"/>
        <v/>
      </c>
      <c r="H15" s="367" t="b">
        <f t="shared" si="2"/>
        <v>0</v>
      </c>
      <c r="I15" s="241">
        <f t="shared" si="3"/>
        <v>1</v>
      </c>
    </row>
    <row r="16" spans="1:9" x14ac:dyDescent="0.25">
      <c r="A16" s="33" t="s">
        <v>89</v>
      </c>
      <c r="B16" s="39"/>
      <c r="C16" s="43"/>
      <c r="D16" s="323"/>
      <c r="E16" s="335"/>
      <c r="F16" s="578" t="str">
        <f t="shared" si="0"/>
        <v/>
      </c>
      <c r="G16" s="67" t="str">
        <f t="shared" si="1"/>
        <v/>
      </c>
      <c r="H16" s="367" t="b">
        <f t="shared" si="2"/>
        <v>0</v>
      </c>
      <c r="I16" s="241">
        <f t="shared" si="3"/>
        <v>1</v>
      </c>
    </row>
    <row r="17" spans="1:9" x14ac:dyDescent="0.25">
      <c r="A17" s="33" t="s">
        <v>90</v>
      </c>
      <c r="B17" s="43"/>
      <c r="C17" s="43"/>
      <c r="D17" s="323"/>
      <c r="E17" s="335"/>
      <c r="F17" s="578" t="str">
        <f t="shared" si="0"/>
        <v/>
      </c>
      <c r="G17" s="67" t="str">
        <f t="shared" si="1"/>
        <v/>
      </c>
      <c r="H17" s="367" t="b">
        <f t="shared" si="2"/>
        <v>0</v>
      </c>
      <c r="I17" s="241">
        <f t="shared" si="3"/>
        <v>1</v>
      </c>
    </row>
    <row r="18" spans="1:9" x14ac:dyDescent="0.25">
      <c r="A18" s="33" t="s">
        <v>91</v>
      </c>
      <c r="B18" s="43"/>
      <c r="C18" s="39"/>
      <c r="D18" s="323"/>
      <c r="E18" s="335"/>
      <c r="F18" s="578" t="str">
        <f t="shared" si="0"/>
        <v/>
      </c>
      <c r="G18" s="67" t="str">
        <f t="shared" si="1"/>
        <v/>
      </c>
      <c r="H18" s="367" t="b">
        <f t="shared" si="2"/>
        <v>0</v>
      </c>
      <c r="I18" s="241">
        <f t="shared" si="3"/>
        <v>1</v>
      </c>
    </row>
    <row r="19" spans="1:9" x14ac:dyDescent="0.25">
      <c r="A19" s="33" t="s">
        <v>92</v>
      </c>
      <c r="B19" s="43"/>
      <c r="C19" s="39"/>
      <c r="D19" s="323"/>
      <c r="E19" s="335"/>
      <c r="F19" s="578" t="str">
        <f t="shared" si="0"/>
        <v/>
      </c>
      <c r="G19" s="67" t="str">
        <f t="shared" si="1"/>
        <v/>
      </c>
      <c r="H19" s="367" t="b">
        <f t="shared" si="2"/>
        <v>0</v>
      </c>
      <c r="I19" s="241">
        <f t="shared" si="3"/>
        <v>1</v>
      </c>
    </row>
    <row r="20" spans="1:9" x14ac:dyDescent="0.25">
      <c r="A20" s="33" t="s">
        <v>93</v>
      </c>
      <c r="B20" s="39"/>
      <c r="C20" s="39"/>
      <c r="D20" s="38"/>
      <c r="E20" s="335"/>
      <c r="F20" s="578" t="str">
        <f t="shared" si="0"/>
        <v/>
      </c>
      <c r="G20" s="67" t="str">
        <f t="shared" si="1"/>
        <v/>
      </c>
      <c r="H20" s="367" t="b">
        <f t="shared" si="2"/>
        <v>0</v>
      </c>
      <c r="I20" s="241">
        <f t="shared" si="3"/>
        <v>1</v>
      </c>
    </row>
    <row r="21" spans="1:9" x14ac:dyDescent="0.25">
      <c r="A21" s="33" t="s">
        <v>94</v>
      </c>
      <c r="B21" s="39"/>
      <c r="C21" s="39"/>
      <c r="D21" s="38"/>
      <c r="E21" s="335"/>
      <c r="F21" s="578" t="str">
        <f t="shared" si="0"/>
        <v/>
      </c>
      <c r="G21" s="67" t="str">
        <f t="shared" si="1"/>
        <v/>
      </c>
      <c r="H21" s="367" t="b">
        <f t="shared" si="2"/>
        <v>0</v>
      </c>
      <c r="I21" s="241">
        <f t="shared" si="3"/>
        <v>1</v>
      </c>
    </row>
    <row r="22" spans="1:9" x14ac:dyDescent="0.25">
      <c r="A22" s="33" t="s">
        <v>95</v>
      </c>
      <c r="B22" s="39"/>
      <c r="C22" s="39"/>
      <c r="D22" s="38"/>
      <c r="E22" s="335"/>
      <c r="F22" s="578" t="str">
        <f t="shared" si="0"/>
        <v/>
      </c>
      <c r="G22" s="67" t="str">
        <f t="shared" si="1"/>
        <v/>
      </c>
      <c r="H22" s="367" t="b">
        <f t="shared" si="2"/>
        <v>0</v>
      </c>
      <c r="I22" s="241">
        <f t="shared" si="3"/>
        <v>1</v>
      </c>
    </row>
    <row r="23" spans="1:9" x14ac:dyDescent="0.25">
      <c r="A23" s="33" t="s">
        <v>96</v>
      </c>
      <c r="B23" s="39"/>
      <c r="C23" s="39"/>
      <c r="D23" s="38"/>
      <c r="E23" s="335"/>
      <c r="F23" s="578" t="str">
        <f t="shared" si="0"/>
        <v/>
      </c>
      <c r="G23" s="67" t="str">
        <f t="shared" si="1"/>
        <v/>
      </c>
      <c r="H23" s="367" t="b">
        <f t="shared" si="2"/>
        <v>0</v>
      </c>
      <c r="I23" s="241">
        <f t="shared" si="3"/>
        <v>1</v>
      </c>
    </row>
    <row r="24" spans="1:9" x14ac:dyDescent="0.25">
      <c r="A24" s="33" t="s">
        <v>97</v>
      </c>
      <c r="B24" s="39"/>
      <c r="C24" s="39"/>
      <c r="D24" s="38"/>
      <c r="E24" s="335"/>
      <c r="F24" s="578" t="str">
        <f t="shared" si="0"/>
        <v/>
      </c>
      <c r="G24" s="67" t="str">
        <f t="shared" si="1"/>
        <v/>
      </c>
      <c r="H24" s="367" t="b">
        <f t="shared" si="2"/>
        <v>0</v>
      </c>
      <c r="I24" s="241">
        <f t="shared" si="3"/>
        <v>1</v>
      </c>
    </row>
    <row r="25" spans="1:9" x14ac:dyDescent="0.25">
      <c r="A25" s="33" t="s">
        <v>98</v>
      </c>
      <c r="B25" s="39"/>
      <c r="C25" s="39"/>
      <c r="D25" s="38"/>
      <c r="E25" s="335"/>
      <c r="F25" s="578" t="str">
        <f t="shared" si="0"/>
        <v/>
      </c>
      <c r="G25" s="67" t="str">
        <f t="shared" si="1"/>
        <v/>
      </c>
      <c r="H25" s="367" t="b">
        <f t="shared" si="2"/>
        <v>0</v>
      </c>
      <c r="I25" s="241">
        <f t="shared" si="3"/>
        <v>1</v>
      </c>
    </row>
    <row r="26" spans="1:9" x14ac:dyDescent="0.25">
      <c r="A26" s="33" t="s">
        <v>99</v>
      </c>
      <c r="B26" s="39"/>
      <c r="C26" s="39"/>
      <c r="D26" s="38"/>
      <c r="E26" s="335"/>
      <c r="F26" s="578" t="str">
        <f t="shared" si="0"/>
        <v/>
      </c>
      <c r="G26" s="67" t="str">
        <f t="shared" si="1"/>
        <v/>
      </c>
      <c r="H26" s="367" t="b">
        <f t="shared" si="2"/>
        <v>0</v>
      </c>
      <c r="I26" s="241">
        <f t="shared" si="3"/>
        <v>1</v>
      </c>
    </row>
    <row r="27" spans="1:9" x14ac:dyDescent="0.25">
      <c r="A27" s="33" t="s">
        <v>100</v>
      </c>
      <c r="B27" s="39"/>
      <c r="C27" s="39"/>
      <c r="D27" s="38"/>
      <c r="E27" s="335"/>
      <c r="F27" s="578" t="str">
        <f t="shared" si="0"/>
        <v/>
      </c>
      <c r="G27" s="67" t="str">
        <f t="shared" si="1"/>
        <v/>
      </c>
      <c r="H27" s="367" t="b">
        <f t="shared" si="2"/>
        <v>0</v>
      </c>
      <c r="I27" s="241">
        <f t="shared" si="3"/>
        <v>1</v>
      </c>
    </row>
    <row r="28" spans="1:9" x14ac:dyDescent="0.25">
      <c r="A28" s="33" t="s">
        <v>101</v>
      </c>
      <c r="B28" s="39"/>
      <c r="C28" s="39"/>
      <c r="D28" s="38"/>
      <c r="E28" s="335"/>
      <c r="F28" s="578" t="str">
        <f t="shared" si="0"/>
        <v/>
      </c>
      <c r="G28" s="67" t="str">
        <f t="shared" si="1"/>
        <v/>
      </c>
      <c r="H28" s="367" t="b">
        <f t="shared" si="2"/>
        <v>0</v>
      </c>
      <c r="I28" s="241">
        <f t="shared" si="3"/>
        <v>1</v>
      </c>
    </row>
    <row r="29" spans="1:9" x14ac:dyDescent="0.25">
      <c r="A29" s="33" t="s">
        <v>102</v>
      </c>
      <c r="B29" s="39"/>
      <c r="C29" s="39"/>
      <c r="D29" s="38"/>
      <c r="E29" s="335"/>
      <c r="F29" s="578" t="str">
        <f t="shared" si="0"/>
        <v/>
      </c>
      <c r="G29" s="67" t="str">
        <f t="shared" si="1"/>
        <v/>
      </c>
      <c r="H29" s="367" t="b">
        <f t="shared" si="2"/>
        <v>0</v>
      </c>
      <c r="I29" s="241">
        <f t="shared" si="3"/>
        <v>1</v>
      </c>
    </row>
    <row r="30" spans="1:9" x14ac:dyDescent="0.25">
      <c r="A30" s="33" t="s">
        <v>103</v>
      </c>
      <c r="B30" s="39"/>
      <c r="C30" s="39"/>
      <c r="D30" s="38"/>
      <c r="E30" s="335"/>
      <c r="F30" s="578" t="str">
        <f t="shared" si="0"/>
        <v/>
      </c>
      <c r="G30" s="67" t="str">
        <f t="shared" si="1"/>
        <v/>
      </c>
      <c r="H30" s="367" t="b">
        <f t="shared" si="2"/>
        <v>0</v>
      </c>
      <c r="I30" s="241">
        <f t="shared" si="3"/>
        <v>1</v>
      </c>
    </row>
    <row r="31" spans="1:9" x14ac:dyDescent="0.25">
      <c r="A31" s="33" t="s">
        <v>104</v>
      </c>
      <c r="B31" s="39"/>
      <c r="C31" s="39"/>
      <c r="D31" s="38"/>
      <c r="E31" s="335"/>
      <c r="F31" s="578" t="str">
        <f t="shared" si="0"/>
        <v/>
      </c>
      <c r="G31" s="67" t="str">
        <f t="shared" si="1"/>
        <v/>
      </c>
      <c r="H31" s="367" t="b">
        <f t="shared" si="2"/>
        <v>0</v>
      </c>
      <c r="I31" s="241">
        <f t="shared" si="3"/>
        <v>1</v>
      </c>
    </row>
    <row r="32" spans="1:9" x14ac:dyDescent="0.25">
      <c r="A32" s="33" t="s">
        <v>105</v>
      </c>
      <c r="B32" s="39"/>
      <c r="C32" s="39"/>
      <c r="D32" s="38"/>
      <c r="E32" s="335"/>
      <c r="F32" s="578" t="str">
        <f t="shared" si="0"/>
        <v/>
      </c>
      <c r="G32" s="67" t="str">
        <f t="shared" si="1"/>
        <v/>
      </c>
      <c r="H32" s="367" t="b">
        <f t="shared" si="2"/>
        <v>0</v>
      </c>
      <c r="I32" s="241">
        <f t="shared" si="3"/>
        <v>1</v>
      </c>
    </row>
    <row r="33" spans="1:9" x14ac:dyDescent="0.25">
      <c r="A33" s="33" t="s">
        <v>106</v>
      </c>
      <c r="B33" s="39"/>
      <c r="C33" s="39"/>
      <c r="D33" s="38"/>
      <c r="E33" s="335"/>
      <c r="F33" s="578" t="str">
        <f t="shared" si="0"/>
        <v/>
      </c>
      <c r="G33" s="67" t="str">
        <f t="shared" si="1"/>
        <v/>
      </c>
      <c r="H33" s="367" t="b">
        <f t="shared" si="2"/>
        <v>0</v>
      </c>
      <c r="I33" s="241">
        <f t="shared" si="3"/>
        <v>1</v>
      </c>
    </row>
    <row r="34" spans="1:9" x14ac:dyDescent="0.25">
      <c r="A34" s="33" t="s">
        <v>107</v>
      </c>
      <c r="B34" s="39"/>
      <c r="C34" s="39"/>
      <c r="D34" s="38"/>
      <c r="E34" s="335"/>
      <c r="F34" s="578" t="str">
        <f t="shared" si="0"/>
        <v/>
      </c>
      <c r="G34" s="67" t="str">
        <f t="shared" si="1"/>
        <v/>
      </c>
      <c r="H34" s="367" t="b">
        <f t="shared" si="2"/>
        <v>0</v>
      </c>
      <c r="I34" s="241">
        <f t="shared" si="3"/>
        <v>1</v>
      </c>
    </row>
    <row r="35" spans="1:9" x14ac:dyDescent="0.25">
      <c r="A35" s="33" t="s">
        <v>108</v>
      </c>
      <c r="B35" s="39"/>
      <c r="C35" s="39"/>
      <c r="D35" s="38"/>
      <c r="E35" s="335"/>
      <c r="F35" s="578" t="str">
        <f t="shared" si="0"/>
        <v/>
      </c>
      <c r="G35" s="67" t="str">
        <f t="shared" si="1"/>
        <v/>
      </c>
      <c r="H35" s="367" t="b">
        <f t="shared" si="2"/>
        <v>0</v>
      </c>
      <c r="I35" s="241">
        <f t="shared" si="3"/>
        <v>1</v>
      </c>
    </row>
    <row r="36" spans="1:9" x14ac:dyDescent="0.25">
      <c r="A36" s="33" t="s">
        <v>109</v>
      </c>
      <c r="B36" s="39"/>
      <c r="C36" s="39"/>
      <c r="D36" s="38"/>
      <c r="E36" s="335"/>
      <c r="F36" s="578" t="str">
        <f t="shared" si="0"/>
        <v/>
      </c>
      <c r="G36" s="67" t="str">
        <f t="shared" si="1"/>
        <v/>
      </c>
      <c r="H36" s="367" t="b">
        <f t="shared" si="2"/>
        <v>0</v>
      </c>
      <c r="I36" s="241">
        <f t="shared" si="3"/>
        <v>1</v>
      </c>
    </row>
    <row r="37" spans="1:9" x14ac:dyDescent="0.25">
      <c r="A37" s="33" t="s">
        <v>110</v>
      </c>
      <c r="B37" s="39"/>
      <c r="C37" s="39"/>
      <c r="D37" s="38"/>
      <c r="E37" s="335"/>
      <c r="F37" s="578" t="str">
        <f t="shared" si="0"/>
        <v/>
      </c>
      <c r="G37" s="67" t="str">
        <f t="shared" si="1"/>
        <v/>
      </c>
      <c r="H37" s="367" t="b">
        <f t="shared" si="2"/>
        <v>0</v>
      </c>
      <c r="I37" s="241">
        <f t="shared" si="3"/>
        <v>1</v>
      </c>
    </row>
    <row r="38" spans="1:9" x14ac:dyDescent="0.25">
      <c r="A38" s="33" t="s">
        <v>111</v>
      </c>
      <c r="B38" s="39"/>
      <c r="C38" s="39"/>
      <c r="D38" s="38"/>
      <c r="E38" s="335"/>
      <c r="F38" s="578" t="str">
        <f t="shared" si="0"/>
        <v/>
      </c>
      <c r="G38" s="67" t="str">
        <f t="shared" si="1"/>
        <v/>
      </c>
      <c r="H38" s="367" t="b">
        <f t="shared" si="2"/>
        <v>0</v>
      </c>
      <c r="I38" s="241">
        <f t="shared" si="3"/>
        <v>1</v>
      </c>
    </row>
    <row r="39" spans="1:9" x14ac:dyDescent="0.25">
      <c r="A39" s="33" t="s">
        <v>126</v>
      </c>
      <c r="B39" s="39"/>
      <c r="C39" s="39"/>
      <c r="D39" s="38"/>
      <c r="E39" s="335"/>
      <c r="F39" s="578" t="str">
        <f t="shared" si="0"/>
        <v/>
      </c>
      <c r="G39" s="67" t="str">
        <f t="shared" si="1"/>
        <v/>
      </c>
      <c r="H39" s="367" t="b">
        <f t="shared" si="2"/>
        <v>0</v>
      </c>
      <c r="I39" s="241">
        <f t="shared" si="3"/>
        <v>1</v>
      </c>
    </row>
    <row r="40" spans="1:9" x14ac:dyDescent="0.25">
      <c r="A40" s="33" t="s">
        <v>127</v>
      </c>
      <c r="B40" s="39"/>
      <c r="C40" s="39"/>
      <c r="D40" s="38"/>
      <c r="E40" s="335"/>
      <c r="F40" s="578" t="str">
        <f t="shared" si="0"/>
        <v/>
      </c>
      <c r="G40" s="67" t="str">
        <f t="shared" si="1"/>
        <v/>
      </c>
      <c r="H40" s="367" t="b">
        <f t="shared" si="2"/>
        <v>0</v>
      </c>
      <c r="I40" s="241">
        <f t="shared" si="3"/>
        <v>1</v>
      </c>
    </row>
    <row r="41" spans="1:9" x14ac:dyDescent="0.25">
      <c r="A41" s="33" t="s">
        <v>128</v>
      </c>
      <c r="B41" s="39"/>
      <c r="C41" s="39"/>
      <c r="D41" s="38"/>
      <c r="E41" s="335"/>
      <c r="F41" s="578" t="str">
        <f t="shared" si="0"/>
        <v/>
      </c>
      <c r="G41" s="67" t="str">
        <f t="shared" si="1"/>
        <v/>
      </c>
      <c r="H41" s="367" t="b">
        <f t="shared" si="2"/>
        <v>0</v>
      </c>
      <c r="I41" s="241">
        <f t="shared" ref="I41:I72" si="4">LEN(B41)-LEN(SUBSTITUTE(B41,",",""))+1</f>
        <v>1</v>
      </c>
    </row>
    <row r="42" spans="1:9" x14ac:dyDescent="0.25">
      <c r="A42" s="33" t="s">
        <v>129</v>
      </c>
      <c r="B42" s="39"/>
      <c r="C42" s="39"/>
      <c r="D42" s="38"/>
      <c r="E42" s="335"/>
      <c r="F42" s="578" t="str">
        <f t="shared" si="0"/>
        <v/>
      </c>
      <c r="G42" s="67" t="str">
        <f t="shared" si="1"/>
        <v/>
      </c>
      <c r="H42" s="367" t="b">
        <f t="shared" si="2"/>
        <v>0</v>
      </c>
      <c r="I42" s="241">
        <f t="shared" si="4"/>
        <v>1</v>
      </c>
    </row>
    <row r="43" spans="1:9" x14ac:dyDescent="0.25">
      <c r="A43" s="33" t="s">
        <v>130</v>
      </c>
      <c r="B43" s="39"/>
      <c r="C43" s="39"/>
      <c r="D43" s="38"/>
      <c r="E43" s="335"/>
      <c r="F43" s="578" t="str">
        <f t="shared" si="0"/>
        <v/>
      </c>
      <c r="G43" s="67" t="str">
        <f t="shared" si="1"/>
        <v/>
      </c>
      <c r="H43" s="367" t="b">
        <f t="shared" si="2"/>
        <v>0</v>
      </c>
      <c r="I43" s="241">
        <f t="shared" si="4"/>
        <v>1</v>
      </c>
    </row>
    <row r="44" spans="1:9" x14ac:dyDescent="0.25">
      <c r="A44" s="33" t="s">
        <v>131</v>
      </c>
      <c r="B44" s="39"/>
      <c r="C44" s="39"/>
      <c r="D44" s="38"/>
      <c r="E44" s="335"/>
      <c r="F44" s="578" t="str">
        <f t="shared" si="0"/>
        <v/>
      </c>
      <c r="G44" s="67" t="str">
        <f t="shared" si="1"/>
        <v/>
      </c>
      <c r="H44" s="367" t="b">
        <f t="shared" si="2"/>
        <v>0</v>
      </c>
      <c r="I44" s="241">
        <f t="shared" si="4"/>
        <v>1</v>
      </c>
    </row>
    <row r="45" spans="1:9" x14ac:dyDescent="0.25">
      <c r="A45" s="33" t="s">
        <v>133</v>
      </c>
      <c r="B45" s="39"/>
      <c r="C45" s="39"/>
      <c r="D45" s="38"/>
      <c r="E45" s="335"/>
      <c r="F45" s="578" t="str">
        <f t="shared" si="0"/>
        <v/>
      </c>
      <c r="G45" s="67" t="str">
        <f t="shared" si="1"/>
        <v/>
      </c>
      <c r="H45" s="367" t="b">
        <f t="shared" si="2"/>
        <v>0</v>
      </c>
      <c r="I45" s="241">
        <f t="shared" si="4"/>
        <v>1</v>
      </c>
    </row>
    <row r="46" spans="1:9" x14ac:dyDescent="0.25">
      <c r="A46" s="33" t="s">
        <v>141</v>
      </c>
      <c r="B46" s="39"/>
      <c r="C46" s="39"/>
      <c r="D46" s="38"/>
      <c r="E46" s="335"/>
      <c r="F46" s="578" t="str">
        <f t="shared" si="0"/>
        <v/>
      </c>
      <c r="G46" s="67" t="str">
        <f t="shared" si="1"/>
        <v/>
      </c>
      <c r="H46" s="367" t="b">
        <f t="shared" si="2"/>
        <v>0</v>
      </c>
      <c r="I46" s="241">
        <f t="shared" si="4"/>
        <v>1</v>
      </c>
    </row>
    <row r="47" spans="1:9" x14ac:dyDescent="0.25">
      <c r="A47" s="33" t="s">
        <v>142</v>
      </c>
      <c r="B47" s="39"/>
      <c r="C47" s="39"/>
      <c r="D47" s="38"/>
      <c r="E47" s="335"/>
      <c r="F47" s="578" t="str">
        <f t="shared" si="0"/>
        <v/>
      </c>
      <c r="G47" s="67" t="str">
        <f t="shared" si="1"/>
        <v/>
      </c>
      <c r="H47" s="367" t="b">
        <f t="shared" si="2"/>
        <v>0</v>
      </c>
      <c r="I47" s="241">
        <f t="shared" si="4"/>
        <v>1</v>
      </c>
    </row>
    <row r="48" spans="1:9" x14ac:dyDescent="0.25">
      <c r="A48" s="33" t="s">
        <v>143</v>
      </c>
      <c r="B48" s="39"/>
      <c r="C48" s="39"/>
      <c r="D48" s="38"/>
      <c r="E48" s="335"/>
      <c r="F48" s="578" t="str">
        <f t="shared" si="0"/>
        <v/>
      </c>
      <c r="G48" s="67" t="str">
        <f t="shared" si="1"/>
        <v/>
      </c>
      <c r="H48" s="367" t="b">
        <f t="shared" si="2"/>
        <v>0</v>
      </c>
      <c r="I48" s="241">
        <f t="shared" si="4"/>
        <v>1</v>
      </c>
    </row>
    <row r="49" spans="1:9" x14ac:dyDescent="0.25">
      <c r="A49" s="33" t="s">
        <v>144</v>
      </c>
      <c r="B49" s="39"/>
      <c r="C49" s="39"/>
      <c r="D49" s="38"/>
      <c r="E49" s="335"/>
      <c r="F49" s="578" t="str">
        <f t="shared" si="0"/>
        <v/>
      </c>
      <c r="G49" s="67" t="str">
        <f t="shared" si="1"/>
        <v/>
      </c>
      <c r="H49" s="367" t="b">
        <f t="shared" si="2"/>
        <v>0</v>
      </c>
      <c r="I49" s="241">
        <f t="shared" si="4"/>
        <v>1</v>
      </c>
    </row>
    <row r="50" spans="1:9" x14ac:dyDescent="0.25">
      <c r="A50" s="33" t="s">
        <v>145</v>
      </c>
      <c r="B50" s="39"/>
      <c r="C50" s="39"/>
      <c r="D50" s="38"/>
      <c r="E50" s="335"/>
      <c r="F50" s="578" t="str">
        <f t="shared" si="0"/>
        <v/>
      </c>
      <c r="G50" s="67" t="str">
        <f t="shared" si="1"/>
        <v/>
      </c>
      <c r="H50" s="367" t="b">
        <f t="shared" si="2"/>
        <v>0</v>
      </c>
      <c r="I50" s="241">
        <f t="shared" si="4"/>
        <v>1</v>
      </c>
    </row>
    <row r="51" spans="1:9" x14ac:dyDescent="0.25">
      <c r="A51" s="33" t="s">
        <v>146</v>
      </c>
      <c r="B51" s="39"/>
      <c r="C51" s="39"/>
      <c r="D51" s="38"/>
      <c r="E51" s="335"/>
      <c r="F51" s="578" t="str">
        <f t="shared" si="0"/>
        <v/>
      </c>
      <c r="G51" s="67" t="str">
        <f t="shared" si="1"/>
        <v/>
      </c>
      <c r="H51" s="367" t="b">
        <f t="shared" si="2"/>
        <v>0</v>
      </c>
      <c r="I51" s="241">
        <f t="shared" si="4"/>
        <v>1</v>
      </c>
    </row>
    <row r="52" spans="1:9" x14ac:dyDescent="0.25">
      <c r="A52" s="33" t="s">
        <v>147</v>
      </c>
      <c r="B52" s="39"/>
      <c r="C52" s="39"/>
      <c r="D52" s="38"/>
      <c r="E52" s="335"/>
      <c r="F52" s="578" t="str">
        <f t="shared" si="0"/>
        <v/>
      </c>
      <c r="G52" s="67" t="str">
        <f t="shared" si="1"/>
        <v/>
      </c>
      <c r="H52" s="367" t="b">
        <f t="shared" si="2"/>
        <v>0</v>
      </c>
      <c r="I52" s="241">
        <f t="shared" si="4"/>
        <v>1</v>
      </c>
    </row>
    <row r="53" spans="1:9" x14ac:dyDescent="0.25">
      <c r="A53" s="33" t="s">
        <v>148</v>
      </c>
      <c r="B53" s="39"/>
      <c r="C53" s="39"/>
      <c r="D53" s="38"/>
      <c r="E53" s="335"/>
      <c r="F53" s="578" t="str">
        <f t="shared" si="0"/>
        <v/>
      </c>
      <c r="G53" s="67" t="str">
        <f t="shared" si="1"/>
        <v/>
      </c>
      <c r="H53" s="367" t="b">
        <f t="shared" si="2"/>
        <v>0</v>
      </c>
      <c r="I53" s="241">
        <f t="shared" si="4"/>
        <v>1</v>
      </c>
    </row>
    <row r="54" spans="1:9" x14ac:dyDescent="0.25">
      <c r="A54" s="33" t="s">
        <v>149</v>
      </c>
      <c r="B54" s="39"/>
      <c r="C54" s="39"/>
      <c r="D54" s="38"/>
      <c r="E54" s="335"/>
      <c r="F54" s="578" t="str">
        <f t="shared" si="0"/>
        <v/>
      </c>
      <c r="G54" s="67" t="str">
        <f t="shared" si="1"/>
        <v/>
      </c>
      <c r="H54" s="367" t="b">
        <f t="shared" si="2"/>
        <v>0</v>
      </c>
      <c r="I54" s="241">
        <f t="shared" si="4"/>
        <v>1</v>
      </c>
    </row>
    <row r="55" spans="1:9" x14ac:dyDescent="0.25">
      <c r="A55" s="33" t="s">
        <v>150</v>
      </c>
      <c r="B55" s="39"/>
      <c r="C55" s="39"/>
      <c r="D55" s="38"/>
      <c r="E55" s="335"/>
      <c r="F55" s="578" t="str">
        <f t="shared" si="0"/>
        <v/>
      </c>
      <c r="G55" s="67" t="str">
        <f t="shared" si="1"/>
        <v/>
      </c>
      <c r="H55" s="367" t="b">
        <f t="shared" si="2"/>
        <v>0</v>
      </c>
      <c r="I55" s="241">
        <f t="shared" si="4"/>
        <v>1</v>
      </c>
    </row>
    <row r="56" spans="1:9" x14ac:dyDescent="0.25">
      <c r="A56" s="33" t="s">
        <v>151</v>
      </c>
      <c r="B56" s="39"/>
      <c r="C56" s="39"/>
      <c r="D56" s="38"/>
      <c r="E56" s="335"/>
      <c r="F56" s="578" t="str">
        <f t="shared" si="0"/>
        <v/>
      </c>
      <c r="G56" s="67" t="str">
        <f t="shared" si="1"/>
        <v/>
      </c>
      <c r="H56" s="367" t="b">
        <f t="shared" si="2"/>
        <v>0</v>
      </c>
      <c r="I56" s="241">
        <f t="shared" si="4"/>
        <v>1</v>
      </c>
    </row>
    <row r="57" spans="1:9" x14ac:dyDescent="0.25">
      <c r="A57" s="33" t="s">
        <v>152</v>
      </c>
      <c r="B57" s="39"/>
      <c r="C57" s="39"/>
      <c r="D57" s="38"/>
      <c r="E57" s="335"/>
      <c r="F57" s="578" t="str">
        <f t="shared" si="0"/>
        <v/>
      </c>
      <c r="G57" s="67" t="str">
        <f t="shared" si="1"/>
        <v/>
      </c>
      <c r="H57" s="367" t="b">
        <f t="shared" si="2"/>
        <v>0</v>
      </c>
      <c r="I57" s="241">
        <f t="shared" si="4"/>
        <v>1</v>
      </c>
    </row>
    <row r="58" spans="1:9" x14ac:dyDescent="0.25">
      <c r="A58" s="33" t="s">
        <v>153</v>
      </c>
      <c r="B58" s="39"/>
      <c r="C58" s="39"/>
      <c r="D58" s="38"/>
      <c r="E58" s="335"/>
      <c r="F58" s="578" t="str">
        <f t="shared" si="0"/>
        <v/>
      </c>
      <c r="G58" s="67" t="str">
        <f t="shared" si="1"/>
        <v/>
      </c>
      <c r="H58" s="367" t="b">
        <f t="shared" si="2"/>
        <v>0</v>
      </c>
      <c r="I58" s="241">
        <f t="shared" si="4"/>
        <v>1</v>
      </c>
    </row>
    <row r="59" spans="1:9" x14ac:dyDescent="0.25">
      <c r="A59" s="33" t="s">
        <v>154</v>
      </c>
      <c r="B59" s="39"/>
      <c r="C59" s="39"/>
      <c r="D59" s="38"/>
      <c r="E59" s="335"/>
      <c r="F59" s="578" t="str">
        <f t="shared" si="0"/>
        <v/>
      </c>
      <c r="G59" s="67" t="str">
        <f t="shared" si="1"/>
        <v/>
      </c>
      <c r="H59" s="367" t="b">
        <f t="shared" si="2"/>
        <v>0</v>
      </c>
      <c r="I59" s="241">
        <f t="shared" si="4"/>
        <v>1</v>
      </c>
    </row>
    <row r="60" spans="1:9" x14ac:dyDescent="0.25">
      <c r="A60" s="33" t="s">
        <v>155</v>
      </c>
      <c r="B60" s="39"/>
      <c r="C60" s="39"/>
      <c r="D60" s="38"/>
      <c r="E60" s="335"/>
      <c r="F60" s="578" t="str">
        <f t="shared" si="0"/>
        <v/>
      </c>
      <c r="G60" s="67" t="str">
        <f t="shared" si="1"/>
        <v/>
      </c>
      <c r="H60" s="367" t="b">
        <f t="shared" si="2"/>
        <v>0</v>
      </c>
      <c r="I60" s="241">
        <f t="shared" si="4"/>
        <v>1</v>
      </c>
    </row>
    <row r="61" spans="1:9" x14ac:dyDescent="0.25">
      <c r="A61" s="33" t="s">
        <v>156</v>
      </c>
      <c r="B61" s="39"/>
      <c r="C61" s="39"/>
      <c r="D61" s="38"/>
      <c r="E61" s="335"/>
      <c r="F61" s="578" t="str">
        <f t="shared" si="0"/>
        <v/>
      </c>
      <c r="G61" s="67" t="str">
        <f t="shared" si="1"/>
        <v/>
      </c>
      <c r="H61" s="367" t="b">
        <f t="shared" si="2"/>
        <v>0</v>
      </c>
      <c r="I61" s="241">
        <f t="shared" si="4"/>
        <v>1</v>
      </c>
    </row>
    <row r="62" spans="1:9" x14ac:dyDescent="0.25">
      <c r="A62" s="33" t="s">
        <v>157</v>
      </c>
      <c r="B62" s="39"/>
      <c r="C62" s="39"/>
      <c r="D62" s="38"/>
      <c r="E62" s="335"/>
      <c r="F62" s="578" t="str">
        <f t="shared" si="0"/>
        <v/>
      </c>
      <c r="G62" s="67" t="str">
        <f t="shared" si="1"/>
        <v/>
      </c>
      <c r="H62" s="367" t="b">
        <f t="shared" si="2"/>
        <v>0</v>
      </c>
      <c r="I62" s="241">
        <f t="shared" si="4"/>
        <v>1</v>
      </c>
    </row>
    <row r="63" spans="1:9" x14ac:dyDescent="0.25">
      <c r="A63" s="33" t="s">
        <v>158</v>
      </c>
      <c r="B63" s="39"/>
      <c r="C63" s="39"/>
      <c r="D63" s="38"/>
      <c r="E63" s="335"/>
      <c r="F63" s="578" t="str">
        <f t="shared" si="0"/>
        <v/>
      </c>
      <c r="G63" s="67" t="str">
        <f t="shared" si="1"/>
        <v/>
      </c>
      <c r="H63" s="367" t="b">
        <f t="shared" si="2"/>
        <v>0</v>
      </c>
      <c r="I63" s="241">
        <f t="shared" si="4"/>
        <v>1</v>
      </c>
    </row>
    <row r="64" spans="1:9" x14ac:dyDescent="0.25">
      <c r="A64" s="33" t="s">
        <v>159</v>
      </c>
      <c r="B64" s="39"/>
      <c r="C64" s="39"/>
      <c r="D64" s="38"/>
      <c r="E64" s="335"/>
      <c r="F64" s="578" t="str">
        <f t="shared" si="0"/>
        <v/>
      </c>
      <c r="G64" s="67" t="str">
        <f t="shared" si="1"/>
        <v/>
      </c>
      <c r="H64" s="367" t="b">
        <f t="shared" si="2"/>
        <v>0</v>
      </c>
      <c r="I64" s="241">
        <f t="shared" si="4"/>
        <v>1</v>
      </c>
    </row>
    <row r="65" spans="1:9" x14ac:dyDescent="0.25">
      <c r="A65" s="33" t="s">
        <v>160</v>
      </c>
      <c r="B65" s="39"/>
      <c r="C65" s="39"/>
      <c r="D65" s="38"/>
      <c r="E65" s="335"/>
      <c r="F65" s="578" t="str">
        <f t="shared" si="0"/>
        <v/>
      </c>
      <c r="G65" s="67" t="str">
        <f t="shared" si="1"/>
        <v/>
      </c>
      <c r="H65" s="367" t="b">
        <f t="shared" si="2"/>
        <v>0</v>
      </c>
      <c r="I65" s="241">
        <f t="shared" si="4"/>
        <v>1</v>
      </c>
    </row>
    <row r="66" spans="1:9" x14ac:dyDescent="0.25">
      <c r="A66" s="33" t="s">
        <v>161</v>
      </c>
      <c r="B66" s="39"/>
      <c r="C66" s="39"/>
      <c r="D66" s="38"/>
      <c r="E66" s="335"/>
      <c r="F66" s="578" t="str">
        <f t="shared" si="0"/>
        <v/>
      </c>
      <c r="G66" s="67" t="str">
        <f t="shared" si="1"/>
        <v/>
      </c>
      <c r="H66" s="367" t="b">
        <f t="shared" si="2"/>
        <v>0</v>
      </c>
      <c r="I66" s="241">
        <f t="shared" si="4"/>
        <v>1</v>
      </c>
    </row>
    <row r="67" spans="1:9" x14ac:dyDescent="0.25">
      <c r="A67" s="33" t="s">
        <v>162</v>
      </c>
      <c r="B67" s="39"/>
      <c r="C67" s="39"/>
      <c r="D67" s="38"/>
      <c r="E67" s="335"/>
      <c r="F67" s="578" t="str">
        <f t="shared" si="0"/>
        <v/>
      </c>
      <c r="G67" s="67" t="str">
        <f t="shared" si="1"/>
        <v/>
      </c>
      <c r="H67" s="367" t="b">
        <f t="shared" si="2"/>
        <v>0</v>
      </c>
      <c r="I67" s="241">
        <f t="shared" si="4"/>
        <v>1</v>
      </c>
    </row>
    <row r="68" spans="1:9" x14ac:dyDescent="0.25">
      <c r="A68" s="33" t="s">
        <v>163</v>
      </c>
      <c r="B68" s="39"/>
      <c r="C68" s="39"/>
      <c r="D68" s="38"/>
      <c r="E68" s="335"/>
      <c r="F68" s="578" t="str">
        <f t="shared" si="0"/>
        <v/>
      </c>
      <c r="G68" s="67" t="str">
        <f t="shared" si="1"/>
        <v/>
      </c>
      <c r="H68" s="367" t="b">
        <f t="shared" si="2"/>
        <v>0</v>
      </c>
      <c r="I68" s="241">
        <f t="shared" si="4"/>
        <v>1</v>
      </c>
    </row>
    <row r="69" spans="1:9" x14ac:dyDescent="0.25">
      <c r="A69" s="33" t="s">
        <v>164</v>
      </c>
      <c r="B69" s="39"/>
      <c r="C69" s="39"/>
      <c r="D69" s="38"/>
      <c r="E69" s="335"/>
      <c r="F69" s="578" t="str">
        <f t="shared" si="0"/>
        <v/>
      </c>
      <c r="G69" s="67" t="str">
        <f t="shared" si="1"/>
        <v/>
      </c>
      <c r="H69" s="367" t="b">
        <f t="shared" si="2"/>
        <v>0</v>
      </c>
      <c r="I69" s="241">
        <f t="shared" si="4"/>
        <v>1</v>
      </c>
    </row>
    <row r="70" spans="1:9" x14ac:dyDescent="0.25">
      <c r="A70" s="33" t="s">
        <v>165</v>
      </c>
      <c r="B70" s="39"/>
      <c r="C70" s="39"/>
      <c r="D70" s="38"/>
      <c r="E70" s="335"/>
      <c r="F70" s="578" t="str">
        <f t="shared" si="0"/>
        <v/>
      </c>
      <c r="G70" s="67" t="str">
        <f t="shared" si="1"/>
        <v/>
      </c>
      <c r="H70" s="367" t="b">
        <f t="shared" si="2"/>
        <v>0</v>
      </c>
      <c r="I70" s="241">
        <f t="shared" si="4"/>
        <v>1</v>
      </c>
    </row>
    <row r="71" spans="1:9" x14ac:dyDescent="0.25">
      <c r="A71" s="33" t="s">
        <v>166</v>
      </c>
      <c r="B71" s="39"/>
      <c r="C71" s="39"/>
      <c r="D71" s="38"/>
      <c r="E71" s="335"/>
      <c r="F71" s="578" t="str">
        <f t="shared" si="0"/>
        <v/>
      </c>
      <c r="G71" s="67" t="str">
        <f t="shared" si="1"/>
        <v/>
      </c>
      <c r="H71" s="367" t="b">
        <f t="shared" si="2"/>
        <v>0</v>
      </c>
      <c r="I71" s="241">
        <f t="shared" si="4"/>
        <v>1</v>
      </c>
    </row>
    <row r="72" spans="1:9" x14ac:dyDescent="0.25">
      <c r="A72" s="33" t="s">
        <v>167</v>
      </c>
      <c r="B72" s="39"/>
      <c r="C72" s="39"/>
      <c r="D72" s="38"/>
      <c r="E72" s="335"/>
      <c r="F72" s="578" t="str">
        <f t="shared" si="0"/>
        <v/>
      </c>
      <c r="G72" s="67" t="str">
        <f t="shared" si="1"/>
        <v/>
      </c>
      <c r="H72" s="367" t="b">
        <f t="shared" si="2"/>
        <v>0</v>
      </c>
      <c r="I72" s="241">
        <f t="shared" si="4"/>
        <v>1</v>
      </c>
    </row>
    <row r="73" spans="1:9" x14ac:dyDescent="0.25">
      <c r="A73" s="33" t="s">
        <v>168</v>
      </c>
      <c r="B73" s="39"/>
      <c r="C73" s="39"/>
      <c r="D73" s="38"/>
      <c r="E73" s="335"/>
      <c r="F73" s="578" t="str">
        <f t="shared" ref="F73:F136" si="5">IF(OR($B73="",$C73="",$D73="",$D73&lt;an_initial,$D73&gt;an_final,$H73=FALSE),"",
(10*(E73="expoziție internațională")+5*(E73="expoziție națională"))/
I73
)</f>
        <v/>
      </c>
      <c r="G73" s="67" t="str">
        <f t="shared" ref="G73:G136" si="6">IF(OR($B73="",$C73="",$D73="",$D73&gt;an_final,$H73=FALSE),"",
(10*(E73="expoziție internațională")+5*(E73="expoziție națională"))/
I73
)</f>
        <v/>
      </c>
      <c r="H73" s="367" t="b">
        <f t="shared" ref="H73:H136" si="7">IF(nume_candidat="",FALSE,ISNUMBER(SEARCH(nume_candidat,$B73)))</f>
        <v>0</v>
      </c>
      <c r="I73" s="241">
        <f t="shared" ref="I73:I104" si="8">LEN(B73)-LEN(SUBSTITUTE(B73,",",""))+1</f>
        <v>1</v>
      </c>
    </row>
    <row r="74" spans="1:9" x14ac:dyDescent="0.25">
      <c r="A74" s="33" t="s">
        <v>169</v>
      </c>
      <c r="B74" s="39"/>
      <c r="C74" s="39"/>
      <c r="D74" s="38"/>
      <c r="E74" s="335"/>
      <c r="F74" s="578" t="str">
        <f t="shared" si="5"/>
        <v/>
      </c>
      <c r="G74" s="67" t="str">
        <f t="shared" si="6"/>
        <v/>
      </c>
      <c r="H74" s="367" t="b">
        <f t="shared" si="7"/>
        <v>0</v>
      </c>
      <c r="I74" s="241">
        <f t="shared" si="8"/>
        <v>1</v>
      </c>
    </row>
    <row r="75" spans="1:9" x14ac:dyDescent="0.25">
      <c r="A75" s="33" t="s">
        <v>170</v>
      </c>
      <c r="B75" s="39"/>
      <c r="C75" s="39"/>
      <c r="D75" s="38"/>
      <c r="E75" s="335"/>
      <c r="F75" s="578" t="str">
        <f t="shared" si="5"/>
        <v/>
      </c>
      <c r="G75" s="67" t="str">
        <f t="shared" si="6"/>
        <v/>
      </c>
      <c r="H75" s="367" t="b">
        <f t="shared" si="7"/>
        <v>0</v>
      </c>
      <c r="I75" s="241">
        <f t="shared" si="8"/>
        <v>1</v>
      </c>
    </row>
    <row r="76" spans="1:9" x14ac:dyDescent="0.25">
      <c r="A76" s="33" t="s">
        <v>171</v>
      </c>
      <c r="B76" s="39"/>
      <c r="C76" s="39"/>
      <c r="D76" s="38"/>
      <c r="E76" s="335"/>
      <c r="F76" s="578" t="str">
        <f t="shared" si="5"/>
        <v/>
      </c>
      <c r="G76" s="67" t="str">
        <f t="shared" si="6"/>
        <v/>
      </c>
      <c r="H76" s="367" t="b">
        <f t="shared" si="7"/>
        <v>0</v>
      </c>
      <c r="I76" s="241">
        <f t="shared" si="8"/>
        <v>1</v>
      </c>
    </row>
    <row r="77" spans="1:9" x14ac:dyDescent="0.25">
      <c r="A77" s="33" t="s">
        <v>172</v>
      </c>
      <c r="B77" s="39"/>
      <c r="C77" s="39"/>
      <c r="D77" s="38"/>
      <c r="E77" s="335"/>
      <c r="F77" s="578" t="str">
        <f t="shared" si="5"/>
        <v/>
      </c>
      <c r="G77" s="67" t="str">
        <f t="shared" si="6"/>
        <v/>
      </c>
      <c r="H77" s="367" t="b">
        <f t="shared" si="7"/>
        <v>0</v>
      </c>
      <c r="I77" s="241">
        <f t="shared" si="8"/>
        <v>1</v>
      </c>
    </row>
    <row r="78" spans="1:9" x14ac:dyDescent="0.25">
      <c r="A78" s="33" t="s">
        <v>173</v>
      </c>
      <c r="B78" s="39"/>
      <c r="C78" s="39"/>
      <c r="D78" s="38"/>
      <c r="E78" s="335"/>
      <c r="F78" s="578" t="str">
        <f t="shared" si="5"/>
        <v/>
      </c>
      <c r="G78" s="67" t="str">
        <f t="shared" si="6"/>
        <v/>
      </c>
      <c r="H78" s="367" t="b">
        <f t="shared" si="7"/>
        <v>0</v>
      </c>
      <c r="I78" s="241">
        <f t="shared" si="8"/>
        <v>1</v>
      </c>
    </row>
    <row r="79" spans="1:9" x14ac:dyDescent="0.25">
      <c r="A79" s="33" t="s">
        <v>174</v>
      </c>
      <c r="B79" s="39"/>
      <c r="C79" s="39"/>
      <c r="D79" s="38"/>
      <c r="E79" s="335"/>
      <c r="F79" s="578" t="str">
        <f t="shared" si="5"/>
        <v/>
      </c>
      <c r="G79" s="67" t="str">
        <f t="shared" si="6"/>
        <v/>
      </c>
      <c r="H79" s="367" t="b">
        <f t="shared" si="7"/>
        <v>0</v>
      </c>
      <c r="I79" s="241">
        <f t="shared" si="8"/>
        <v>1</v>
      </c>
    </row>
    <row r="80" spans="1:9" x14ac:dyDescent="0.25">
      <c r="A80" s="33" t="s">
        <v>175</v>
      </c>
      <c r="B80" s="39"/>
      <c r="C80" s="39"/>
      <c r="D80" s="38"/>
      <c r="E80" s="335"/>
      <c r="F80" s="578" t="str">
        <f t="shared" si="5"/>
        <v/>
      </c>
      <c r="G80" s="67" t="str">
        <f t="shared" si="6"/>
        <v/>
      </c>
      <c r="H80" s="367" t="b">
        <f t="shared" si="7"/>
        <v>0</v>
      </c>
      <c r="I80" s="241">
        <f t="shared" si="8"/>
        <v>1</v>
      </c>
    </row>
    <row r="81" spans="1:9" x14ac:dyDescent="0.25">
      <c r="A81" s="33" t="s">
        <v>176</v>
      </c>
      <c r="B81" s="39"/>
      <c r="C81" s="39"/>
      <c r="D81" s="38"/>
      <c r="E81" s="335"/>
      <c r="F81" s="578" t="str">
        <f t="shared" si="5"/>
        <v/>
      </c>
      <c r="G81" s="67" t="str">
        <f t="shared" si="6"/>
        <v/>
      </c>
      <c r="H81" s="367" t="b">
        <f t="shared" si="7"/>
        <v>0</v>
      </c>
      <c r="I81" s="241">
        <f t="shared" si="8"/>
        <v>1</v>
      </c>
    </row>
    <row r="82" spans="1:9" x14ac:dyDescent="0.25">
      <c r="A82" s="33" t="s">
        <v>177</v>
      </c>
      <c r="B82" s="39"/>
      <c r="C82" s="39"/>
      <c r="D82" s="38"/>
      <c r="E82" s="335"/>
      <c r="F82" s="578" t="str">
        <f t="shared" si="5"/>
        <v/>
      </c>
      <c r="G82" s="67" t="str">
        <f t="shared" si="6"/>
        <v/>
      </c>
      <c r="H82" s="367" t="b">
        <f t="shared" si="7"/>
        <v>0</v>
      </c>
      <c r="I82" s="241">
        <f t="shared" si="8"/>
        <v>1</v>
      </c>
    </row>
    <row r="83" spans="1:9" x14ac:dyDescent="0.25">
      <c r="A83" s="33" t="s">
        <v>178</v>
      </c>
      <c r="B83" s="39"/>
      <c r="C83" s="39"/>
      <c r="D83" s="38"/>
      <c r="E83" s="335"/>
      <c r="F83" s="578" t="str">
        <f t="shared" si="5"/>
        <v/>
      </c>
      <c r="G83" s="67" t="str">
        <f t="shared" si="6"/>
        <v/>
      </c>
      <c r="H83" s="367" t="b">
        <f t="shared" si="7"/>
        <v>0</v>
      </c>
      <c r="I83" s="241">
        <f t="shared" si="8"/>
        <v>1</v>
      </c>
    </row>
    <row r="84" spans="1:9" x14ac:dyDescent="0.25">
      <c r="A84" s="33" t="s">
        <v>179</v>
      </c>
      <c r="B84" s="39"/>
      <c r="C84" s="39"/>
      <c r="D84" s="38"/>
      <c r="E84" s="335"/>
      <c r="F84" s="578" t="str">
        <f t="shared" si="5"/>
        <v/>
      </c>
      <c r="G84" s="67" t="str">
        <f t="shared" si="6"/>
        <v/>
      </c>
      <c r="H84" s="367" t="b">
        <f t="shared" si="7"/>
        <v>0</v>
      </c>
      <c r="I84" s="241">
        <f t="shared" si="8"/>
        <v>1</v>
      </c>
    </row>
    <row r="85" spans="1:9" x14ac:dyDescent="0.25">
      <c r="A85" s="33" t="s">
        <v>180</v>
      </c>
      <c r="B85" s="39"/>
      <c r="C85" s="39"/>
      <c r="D85" s="38"/>
      <c r="E85" s="335"/>
      <c r="F85" s="578" t="str">
        <f t="shared" si="5"/>
        <v/>
      </c>
      <c r="G85" s="67" t="str">
        <f t="shared" si="6"/>
        <v/>
      </c>
      <c r="H85" s="367" t="b">
        <f t="shared" si="7"/>
        <v>0</v>
      </c>
      <c r="I85" s="241">
        <f t="shared" si="8"/>
        <v>1</v>
      </c>
    </row>
    <row r="86" spans="1:9" x14ac:dyDescent="0.25">
      <c r="A86" s="33" t="s">
        <v>181</v>
      </c>
      <c r="B86" s="39"/>
      <c r="C86" s="39"/>
      <c r="D86" s="38"/>
      <c r="E86" s="335"/>
      <c r="F86" s="578" t="str">
        <f t="shared" si="5"/>
        <v/>
      </c>
      <c r="G86" s="67" t="str">
        <f t="shared" si="6"/>
        <v/>
      </c>
      <c r="H86" s="367" t="b">
        <f t="shared" si="7"/>
        <v>0</v>
      </c>
      <c r="I86" s="241">
        <f t="shared" si="8"/>
        <v>1</v>
      </c>
    </row>
    <row r="87" spans="1:9" x14ac:dyDescent="0.25">
      <c r="A87" s="33" t="s">
        <v>182</v>
      </c>
      <c r="B87" s="39"/>
      <c r="C87" s="39"/>
      <c r="D87" s="38"/>
      <c r="E87" s="335"/>
      <c r="F87" s="578" t="str">
        <f t="shared" si="5"/>
        <v/>
      </c>
      <c r="G87" s="67" t="str">
        <f t="shared" si="6"/>
        <v/>
      </c>
      <c r="H87" s="367" t="b">
        <f t="shared" si="7"/>
        <v>0</v>
      </c>
      <c r="I87" s="241">
        <f t="shared" si="8"/>
        <v>1</v>
      </c>
    </row>
    <row r="88" spans="1:9" x14ac:dyDescent="0.25">
      <c r="A88" s="33" t="s">
        <v>183</v>
      </c>
      <c r="B88" s="39"/>
      <c r="C88" s="39"/>
      <c r="D88" s="38"/>
      <c r="E88" s="335"/>
      <c r="F88" s="578" t="str">
        <f t="shared" si="5"/>
        <v/>
      </c>
      <c r="G88" s="67" t="str">
        <f t="shared" si="6"/>
        <v/>
      </c>
      <c r="H88" s="367" t="b">
        <f t="shared" si="7"/>
        <v>0</v>
      </c>
      <c r="I88" s="241">
        <f t="shared" si="8"/>
        <v>1</v>
      </c>
    </row>
    <row r="89" spans="1:9" x14ac:dyDescent="0.25">
      <c r="A89" s="33" t="s">
        <v>184</v>
      </c>
      <c r="B89" s="39"/>
      <c r="C89" s="39"/>
      <c r="D89" s="38"/>
      <c r="E89" s="335"/>
      <c r="F89" s="578" t="str">
        <f t="shared" si="5"/>
        <v/>
      </c>
      <c r="G89" s="67" t="str">
        <f t="shared" si="6"/>
        <v/>
      </c>
      <c r="H89" s="367" t="b">
        <f t="shared" si="7"/>
        <v>0</v>
      </c>
      <c r="I89" s="241">
        <f t="shared" si="8"/>
        <v>1</v>
      </c>
    </row>
    <row r="90" spans="1:9" x14ac:dyDescent="0.25">
      <c r="A90" s="33" t="s">
        <v>185</v>
      </c>
      <c r="B90" s="39"/>
      <c r="C90" s="39"/>
      <c r="D90" s="38"/>
      <c r="E90" s="335"/>
      <c r="F90" s="578" t="str">
        <f t="shared" si="5"/>
        <v/>
      </c>
      <c r="G90" s="67" t="str">
        <f t="shared" si="6"/>
        <v/>
      </c>
      <c r="H90" s="367" t="b">
        <f t="shared" si="7"/>
        <v>0</v>
      </c>
      <c r="I90" s="241">
        <f t="shared" si="8"/>
        <v>1</v>
      </c>
    </row>
    <row r="91" spans="1:9" x14ac:dyDescent="0.25">
      <c r="A91" s="33" t="s">
        <v>186</v>
      </c>
      <c r="B91" s="39"/>
      <c r="C91" s="39"/>
      <c r="D91" s="38"/>
      <c r="E91" s="335"/>
      <c r="F91" s="578" t="str">
        <f t="shared" si="5"/>
        <v/>
      </c>
      <c r="G91" s="67" t="str">
        <f t="shared" si="6"/>
        <v/>
      </c>
      <c r="H91" s="367" t="b">
        <f t="shared" si="7"/>
        <v>0</v>
      </c>
      <c r="I91" s="241">
        <f t="shared" si="8"/>
        <v>1</v>
      </c>
    </row>
    <row r="92" spans="1:9" x14ac:dyDescent="0.25">
      <c r="A92" s="33" t="s">
        <v>187</v>
      </c>
      <c r="B92" s="39"/>
      <c r="C92" s="39"/>
      <c r="D92" s="38"/>
      <c r="E92" s="335"/>
      <c r="F92" s="578" t="str">
        <f t="shared" si="5"/>
        <v/>
      </c>
      <c r="G92" s="67" t="str">
        <f t="shared" si="6"/>
        <v/>
      </c>
      <c r="H92" s="367" t="b">
        <f t="shared" si="7"/>
        <v>0</v>
      </c>
      <c r="I92" s="241">
        <f t="shared" si="8"/>
        <v>1</v>
      </c>
    </row>
    <row r="93" spans="1:9" x14ac:dyDescent="0.25">
      <c r="A93" s="33" t="s">
        <v>188</v>
      </c>
      <c r="B93" s="39"/>
      <c r="C93" s="39"/>
      <c r="D93" s="38"/>
      <c r="E93" s="335"/>
      <c r="F93" s="578" t="str">
        <f t="shared" si="5"/>
        <v/>
      </c>
      <c r="G93" s="67" t="str">
        <f t="shared" si="6"/>
        <v/>
      </c>
      <c r="H93" s="367" t="b">
        <f t="shared" si="7"/>
        <v>0</v>
      </c>
      <c r="I93" s="241">
        <f t="shared" si="8"/>
        <v>1</v>
      </c>
    </row>
    <row r="94" spans="1:9" x14ac:dyDescent="0.25">
      <c r="A94" s="33" t="s">
        <v>189</v>
      </c>
      <c r="B94" s="39"/>
      <c r="C94" s="39"/>
      <c r="D94" s="38"/>
      <c r="E94" s="335"/>
      <c r="F94" s="578" t="str">
        <f t="shared" si="5"/>
        <v/>
      </c>
      <c r="G94" s="67" t="str">
        <f t="shared" si="6"/>
        <v/>
      </c>
      <c r="H94" s="367" t="b">
        <f t="shared" si="7"/>
        <v>0</v>
      </c>
      <c r="I94" s="241">
        <f t="shared" si="8"/>
        <v>1</v>
      </c>
    </row>
    <row r="95" spans="1:9" x14ac:dyDescent="0.25">
      <c r="A95" s="33" t="s">
        <v>190</v>
      </c>
      <c r="B95" s="39"/>
      <c r="C95" s="39"/>
      <c r="D95" s="38"/>
      <c r="E95" s="335"/>
      <c r="F95" s="578" t="str">
        <f t="shared" si="5"/>
        <v/>
      </c>
      <c r="G95" s="67" t="str">
        <f t="shared" si="6"/>
        <v/>
      </c>
      <c r="H95" s="367" t="b">
        <f t="shared" si="7"/>
        <v>0</v>
      </c>
      <c r="I95" s="241">
        <f t="shared" si="8"/>
        <v>1</v>
      </c>
    </row>
    <row r="96" spans="1:9" x14ac:dyDescent="0.25">
      <c r="A96" s="33" t="s">
        <v>191</v>
      </c>
      <c r="B96" s="39"/>
      <c r="C96" s="39"/>
      <c r="D96" s="38"/>
      <c r="E96" s="335"/>
      <c r="F96" s="578" t="str">
        <f t="shared" si="5"/>
        <v/>
      </c>
      <c r="G96" s="67" t="str">
        <f t="shared" si="6"/>
        <v/>
      </c>
      <c r="H96" s="367" t="b">
        <f t="shared" si="7"/>
        <v>0</v>
      </c>
      <c r="I96" s="241">
        <f t="shared" si="8"/>
        <v>1</v>
      </c>
    </row>
    <row r="97" spans="1:9" x14ac:dyDescent="0.25">
      <c r="A97" s="33" t="s">
        <v>192</v>
      </c>
      <c r="B97" s="39"/>
      <c r="C97" s="39"/>
      <c r="D97" s="38"/>
      <c r="E97" s="335"/>
      <c r="F97" s="578" t="str">
        <f t="shared" si="5"/>
        <v/>
      </c>
      <c r="G97" s="67" t="str">
        <f t="shared" si="6"/>
        <v/>
      </c>
      <c r="H97" s="367" t="b">
        <f t="shared" si="7"/>
        <v>0</v>
      </c>
      <c r="I97" s="241">
        <f t="shared" si="8"/>
        <v>1</v>
      </c>
    </row>
    <row r="98" spans="1:9" x14ac:dyDescent="0.25">
      <c r="A98" s="33" t="s">
        <v>193</v>
      </c>
      <c r="B98" s="39"/>
      <c r="C98" s="39"/>
      <c r="D98" s="38"/>
      <c r="E98" s="335"/>
      <c r="F98" s="578" t="str">
        <f t="shared" si="5"/>
        <v/>
      </c>
      <c r="G98" s="67" t="str">
        <f t="shared" si="6"/>
        <v/>
      </c>
      <c r="H98" s="367" t="b">
        <f t="shared" si="7"/>
        <v>0</v>
      </c>
      <c r="I98" s="241">
        <f t="shared" si="8"/>
        <v>1</v>
      </c>
    </row>
    <row r="99" spans="1:9" x14ac:dyDescent="0.25">
      <c r="A99" s="33" t="s">
        <v>194</v>
      </c>
      <c r="B99" s="39"/>
      <c r="C99" s="39"/>
      <c r="D99" s="38"/>
      <c r="E99" s="335"/>
      <c r="F99" s="578" t="str">
        <f t="shared" si="5"/>
        <v/>
      </c>
      <c r="G99" s="67" t="str">
        <f t="shared" si="6"/>
        <v/>
      </c>
      <c r="H99" s="367" t="b">
        <f t="shared" si="7"/>
        <v>0</v>
      </c>
      <c r="I99" s="241">
        <f t="shared" si="8"/>
        <v>1</v>
      </c>
    </row>
    <row r="100" spans="1:9" x14ac:dyDescent="0.25">
      <c r="A100" s="33" t="s">
        <v>195</v>
      </c>
      <c r="B100" s="39"/>
      <c r="C100" s="39"/>
      <c r="D100" s="38"/>
      <c r="E100" s="335"/>
      <c r="F100" s="578" t="str">
        <f t="shared" si="5"/>
        <v/>
      </c>
      <c r="G100" s="67" t="str">
        <f t="shared" si="6"/>
        <v/>
      </c>
      <c r="H100" s="367" t="b">
        <f t="shared" si="7"/>
        <v>0</v>
      </c>
      <c r="I100" s="241">
        <f t="shared" si="8"/>
        <v>1</v>
      </c>
    </row>
    <row r="101" spans="1:9" x14ac:dyDescent="0.25">
      <c r="A101" s="33" t="s">
        <v>196</v>
      </c>
      <c r="B101" s="39"/>
      <c r="C101" s="39"/>
      <c r="D101" s="38"/>
      <c r="E101" s="335"/>
      <c r="F101" s="578" t="str">
        <f t="shared" si="5"/>
        <v/>
      </c>
      <c r="G101" s="67" t="str">
        <f t="shared" si="6"/>
        <v/>
      </c>
      <c r="H101" s="367" t="b">
        <f t="shared" si="7"/>
        <v>0</v>
      </c>
      <c r="I101" s="241">
        <f t="shared" si="8"/>
        <v>1</v>
      </c>
    </row>
    <row r="102" spans="1:9" x14ac:dyDescent="0.25">
      <c r="A102" s="33" t="s">
        <v>197</v>
      </c>
      <c r="B102" s="39"/>
      <c r="C102" s="39"/>
      <c r="D102" s="38"/>
      <c r="E102" s="335"/>
      <c r="F102" s="578" t="str">
        <f t="shared" si="5"/>
        <v/>
      </c>
      <c r="G102" s="67" t="str">
        <f t="shared" si="6"/>
        <v/>
      </c>
      <c r="H102" s="367" t="b">
        <f t="shared" si="7"/>
        <v>0</v>
      </c>
      <c r="I102" s="241">
        <f t="shared" si="8"/>
        <v>1</v>
      </c>
    </row>
    <row r="103" spans="1:9" x14ac:dyDescent="0.25">
      <c r="A103" s="33" t="s">
        <v>198</v>
      </c>
      <c r="B103" s="39"/>
      <c r="C103" s="39"/>
      <c r="D103" s="38"/>
      <c r="E103" s="335"/>
      <c r="F103" s="578" t="str">
        <f t="shared" si="5"/>
        <v/>
      </c>
      <c r="G103" s="67" t="str">
        <f t="shared" si="6"/>
        <v/>
      </c>
      <c r="H103" s="367" t="b">
        <f t="shared" si="7"/>
        <v>0</v>
      </c>
      <c r="I103" s="241">
        <f t="shared" si="8"/>
        <v>1</v>
      </c>
    </row>
    <row r="104" spans="1:9" x14ac:dyDescent="0.25">
      <c r="A104" s="33" t="s">
        <v>199</v>
      </c>
      <c r="B104" s="39"/>
      <c r="C104" s="39"/>
      <c r="D104" s="38"/>
      <c r="E104" s="335"/>
      <c r="F104" s="578" t="str">
        <f t="shared" si="5"/>
        <v/>
      </c>
      <c r="G104" s="67" t="str">
        <f t="shared" si="6"/>
        <v/>
      </c>
      <c r="H104" s="367" t="b">
        <f t="shared" si="7"/>
        <v>0</v>
      </c>
      <c r="I104" s="241">
        <f t="shared" si="8"/>
        <v>1</v>
      </c>
    </row>
    <row r="105" spans="1:9" x14ac:dyDescent="0.25">
      <c r="A105" s="33" t="s">
        <v>200</v>
      </c>
      <c r="B105" s="39"/>
      <c r="C105" s="39"/>
      <c r="D105" s="38"/>
      <c r="E105" s="335"/>
      <c r="F105" s="578" t="str">
        <f t="shared" si="5"/>
        <v/>
      </c>
      <c r="G105" s="67" t="str">
        <f t="shared" si="6"/>
        <v/>
      </c>
      <c r="H105" s="367" t="b">
        <f t="shared" si="7"/>
        <v>0</v>
      </c>
      <c r="I105" s="241">
        <f t="shared" ref="I105:I136" si="9">LEN(B105)-LEN(SUBSTITUTE(B105,",",""))+1</f>
        <v>1</v>
      </c>
    </row>
    <row r="106" spans="1:9" x14ac:dyDescent="0.25">
      <c r="A106" s="33" t="s">
        <v>201</v>
      </c>
      <c r="B106" s="39"/>
      <c r="C106" s="39"/>
      <c r="D106" s="38"/>
      <c r="E106" s="335"/>
      <c r="F106" s="578" t="str">
        <f t="shared" si="5"/>
        <v/>
      </c>
      <c r="G106" s="67" t="str">
        <f t="shared" si="6"/>
        <v/>
      </c>
      <c r="H106" s="367" t="b">
        <f t="shared" si="7"/>
        <v>0</v>
      </c>
      <c r="I106" s="241">
        <f t="shared" si="9"/>
        <v>1</v>
      </c>
    </row>
    <row r="107" spans="1:9" x14ac:dyDescent="0.25">
      <c r="A107" s="33" t="s">
        <v>202</v>
      </c>
      <c r="B107" s="39"/>
      <c r="C107" s="39"/>
      <c r="D107" s="38"/>
      <c r="E107" s="335"/>
      <c r="F107" s="578" t="str">
        <f t="shared" si="5"/>
        <v/>
      </c>
      <c r="G107" s="67" t="str">
        <f t="shared" si="6"/>
        <v/>
      </c>
      <c r="H107" s="367" t="b">
        <f t="shared" si="7"/>
        <v>0</v>
      </c>
      <c r="I107" s="241">
        <f t="shared" si="9"/>
        <v>1</v>
      </c>
    </row>
    <row r="108" spans="1:9" x14ac:dyDescent="0.25">
      <c r="A108" s="33" t="s">
        <v>203</v>
      </c>
      <c r="B108" s="39"/>
      <c r="C108" s="39"/>
      <c r="D108" s="38"/>
      <c r="E108" s="335"/>
      <c r="F108" s="578" t="str">
        <f t="shared" si="5"/>
        <v/>
      </c>
      <c r="G108" s="67" t="str">
        <f t="shared" si="6"/>
        <v/>
      </c>
      <c r="H108" s="367" t="b">
        <f t="shared" si="7"/>
        <v>0</v>
      </c>
      <c r="I108" s="241">
        <f t="shared" si="9"/>
        <v>1</v>
      </c>
    </row>
    <row r="109" spans="1:9" x14ac:dyDescent="0.25">
      <c r="A109" s="33" t="s">
        <v>204</v>
      </c>
      <c r="B109" s="39"/>
      <c r="C109" s="39"/>
      <c r="D109" s="38"/>
      <c r="E109" s="335"/>
      <c r="F109" s="578" t="str">
        <f t="shared" si="5"/>
        <v/>
      </c>
      <c r="G109" s="67" t="str">
        <f t="shared" si="6"/>
        <v/>
      </c>
      <c r="H109" s="367" t="b">
        <f t="shared" si="7"/>
        <v>0</v>
      </c>
      <c r="I109" s="241">
        <f t="shared" si="9"/>
        <v>1</v>
      </c>
    </row>
    <row r="110" spans="1:9" x14ac:dyDescent="0.25">
      <c r="A110" s="33" t="s">
        <v>205</v>
      </c>
      <c r="B110" s="39"/>
      <c r="C110" s="39"/>
      <c r="D110" s="38"/>
      <c r="E110" s="335"/>
      <c r="F110" s="578" t="str">
        <f t="shared" si="5"/>
        <v/>
      </c>
      <c r="G110" s="67" t="str">
        <f t="shared" si="6"/>
        <v/>
      </c>
      <c r="H110" s="367" t="b">
        <f t="shared" si="7"/>
        <v>0</v>
      </c>
      <c r="I110" s="241">
        <f t="shared" si="9"/>
        <v>1</v>
      </c>
    </row>
    <row r="111" spans="1:9" x14ac:dyDescent="0.25">
      <c r="A111" s="33" t="s">
        <v>206</v>
      </c>
      <c r="B111" s="39"/>
      <c r="C111" s="39"/>
      <c r="D111" s="38"/>
      <c r="E111" s="335"/>
      <c r="F111" s="578" t="str">
        <f t="shared" si="5"/>
        <v/>
      </c>
      <c r="G111" s="67" t="str">
        <f t="shared" si="6"/>
        <v/>
      </c>
      <c r="H111" s="367" t="b">
        <f t="shared" si="7"/>
        <v>0</v>
      </c>
      <c r="I111" s="241">
        <f t="shared" si="9"/>
        <v>1</v>
      </c>
    </row>
    <row r="112" spans="1:9" x14ac:dyDescent="0.25">
      <c r="A112" s="33" t="s">
        <v>207</v>
      </c>
      <c r="B112" s="39"/>
      <c r="C112" s="39"/>
      <c r="D112" s="38"/>
      <c r="E112" s="335"/>
      <c r="F112" s="578" t="str">
        <f t="shared" si="5"/>
        <v/>
      </c>
      <c r="G112" s="67" t="str">
        <f t="shared" si="6"/>
        <v/>
      </c>
      <c r="H112" s="367" t="b">
        <f t="shared" si="7"/>
        <v>0</v>
      </c>
      <c r="I112" s="241">
        <f t="shared" si="9"/>
        <v>1</v>
      </c>
    </row>
    <row r="113" spans="1:9" x14ac:dyDescent="0.25">
      <c r="A113" s="33" t="s">
        <v>208</v>
      </c>
      <c r="B113" s="39"/>
      <c r="C113" s="39"/>
      <c r="D113" s="38"/>
      <c r="E113" s="335"/>
      <c r="F113" s="578" t="str">
        <f t="shared" si="5"/>
        <v/>
      </c>
      <c r="G113" s="67" t="str">
        <f t="shared" si="6"/>
        <v/>
      </c>
      <c r="H113" s="367" t="b">
        <f t="shared" si="7"/>
        <v>0</v>
      </c>
      <c r="I113" s="241">
        <f t="shared" si="9"/>
        <v>1</v>
      </c>
    </row>
    <row r="114" spans="1:9" x14ac:dyDescent="0.25">
      <c r="A114" s="33" t="s">
        <v>209</v>
      </c>
      <c r="B114" s="39"/>
      <c r="C114" s="39"/>
      <c r="D114" s="38"/>
      <c r="E114" s="335"/>
      <c r="F114" s="578" t="str">
        <f t="shared" si="5"/>
        <v/>
      </c>
      <c r="G114" s="67" t="str">
        <f t="shared" si="6"/>
        <v/>
      </c>
      <c r="H114" s="367" t="b">
        <f t="shared" si="7"/>
        <v>0</v>
      </c>
      <c r="I114" s="241">
        <f t="shared" si="9"/>
        <v>1</v>
      </c>
    </row>
    <row r="115" spans="1:9" x14ac:dyDescent="0.25">
      <c r="A115" s="33" t="s">
        <v>210</v>
      </c>
      <c r="B115" s="39"/>
      <c r="C115" s="39"/>
      <c r="D115" s="38"/>
      <c r="E115" s="335"/>
      <c r="F115" s="578" t="str">
        <f t="shared" si="5"/>
        <v/>
      </c>
      <c r="G115" s="67" t="str">
        <f t="shared" si="6"/>
        <v/>
      </c>
      <c r="H115" s="367" t="b">
        <f t="shared" si="7"/>
        <v>0</v>
      </c>
      <c r="I115" s="241">
        <f t="shared" si="9"/>
        <v>1</v>
      </c>
    </row>
    <row r="116" spans="1:9" x14ac:dyDescent="0.25">
      <c r="A116" s="33" t="s">
        <v>211</v>
      </c>
      <c r="B116" s="39"/>
      <c r="C116" s="39"/>
      <c r="D116" s="38"/>
      <c r="E116" s="335"/>
      <c r="F116" s="578" t="str">
        <f t="shared" si="5"/>
        <v/>
      </c>
      <c r="G116" s="67" t="str">
        <f t="shared" si="6"/>
        <v/>
      </c>
      <c r="H116" s="367" t="b">
        <f t="shared" si="7"/>
        <v>0</v>
      </c>
      <c r="I116" s="241">
        <f t="shared" si="9"/>
        <v>1</v>
      </c>
    </row>
    <row r="117" spans="1:9" x14ac:dyDescent="0.25">
      <c r="A117" s="33" t="s">
        <v>212</v>
      </c>
      <c r="B117" s="39"/>
      <c r="C117" s="39"/>
      <c r="D117" s="38"/>
      <c r="E117" s="335"/>
      <c r="F117" s="578" t="str">
        <f t="shared" si="5"/>
        <v/>
      </c>
      <c r="G117" s="67" t="str">
        <f t="shared" si="6"/>
        <v/>
      </c>
      <c r="H117" s="367" t="b">
        <f t="shared" si="7"/>
        <v>0</v>
      </c>
      <c r="I117" s="241">
        <f t="shared" si="9"/>
        <v>1</v>
      </c>
    </row>
    <row r="118" spans="1:9" x14ac:dyDescent="0.25">
      <c r="A118" s="33" t="s">
        <v>213</v>
      </c>
      <c r="B118" s="39"/>
      <c r="C118" s="39"/>
      <c r="D118" s="38"/>
      <c r="E118" s="335"/>
      <c r="F118" s="578" t="str">
        <f t="shared" si="5"/>
        <v/>
      </c>
      <c r="G118" s="67" t="str">
        <f t="shared" si="6"/>
        <v/>
      </c>
      <c r="H118" s="367" t="b">
        <f t="shared" si="7"/>
        <v>0</v>
      </c>
      <c r="I118" s="241">
        <f t="shared" si="9"/>
        <v>1</v>
      </c>
    </row>
    <row r="119" spans="1:9" x14ac:dyDescent="0.25">
      <c r="A119" s="33" t="s">
        <v>214</v>
      </c>
      <c r="B119" s="39"/>
      <c r="C119" s="39"/>
      <c r="D119" s="38"/>
      <c r="E119" s="335"/>
      <c r="F119" s="578" t="str">
        <f t="shared" si="5"/>
        <v/>
      </c>
      <c r="G119" s="67" t="str">
        <f t="shared" si="6"/>
        <v/>
      </c>
      <c r="H119" s="367" t="b">
        <f t="shared" si="7"/>
        <v>0</v>
      </c>
      <c r="I119" s="241">
        <f t="shared" si="9"/>
        <v>1</v>
      </c>
    </row>
    <row r="120" spans="1:9" x14ac:dyDescent="0.25">
      <c r="A120" s="33" t="s">
        <v>215</v>
      </c>
      <c r="B120" s="39"/>
      <c r="C120" s="39"/>
      <c r="D120" s="38"/>
      <c r="E120" s="335"/>
      <c r="F120" s="578" t="str">
        <f t="shared" si="5"/>
        <v/>
      </c>
      <c r="G120" s="67" t="str">
        <f t="shared" si="6"/>
        <v/>
      </c>
      <c r="H120" s="367" t="b">
        <f t="shared" si="7"/>
        <v>0</v>
      </c>
      <c r="I120" s="241">
        <f t="shared" si="9"/>
        <v>1</v>
      </c>
    </row>
    <row r="121" spans="1:9" x14ac:dyDescent="0.25">
      <c r="A121" s="33" t="s">
        <v>216</v>
      </c>
      <c r="B121" s="39"/>
      <c r="C121" s="39"/>
      <c r="D121" s="38"/>
      <c r="E121" s="335"/>
      <c r="F121" s="578" t="str">
        <f t="shared" si="5"/>
        <v/>
      </c>
      <c r="G121" s="67" t="str">
        <f t="shared" si="6"/>
        <v/>
      </c>
      <c r="H121" s="367" t="b">
        <f t="shared" si="7"/>
        <v>0</v>
      </c>
      <c r="I121" s="241">
        <f t="shared" si="9"/>
        <v>1</v>
      </c>
    </row>
    <row r="122" spans="1:9" x14ac:dyDescent="0.25">
      <c r="A122" s="33" t="s">
        <v>217</v>
      </c>
      <c r="B122" s="39"/>
      <c r="C122" s="39"/>
      <c r="D122" s="38"/>
      <c r="E122" s="335"/>
      <c r="F122" s="578" t="str">
        <f t="shared" si="5"/>
        <v/>
      </c>
      <c r="G122" s="67" t="str">
        <f t="shared" si="6"/>
        <v/>
      </c>
      <c r="H122" s="367" t="b">
        <f t="shared" si="7"/>
        <v>0</v>
      </c>
      <c r="I122" s="241">
        <f t="shared" si="9"/>
        <v>1</v>
      </c>
    </row>
    <row r="123" spans="1:9" x14ac:dyDescent="0.25">
      <c r="A123" s="33" t="s">
        <v>218</v>
      </c>
      <c r="B123" s="39"/>
      <c r="C123" s="39"/>
      <c r="D123" s="38"/>
      <c r="E123" s="335"/>
      <c r="F123" s="578" t="str">
        <f t="shared" si="5"/>
        <v/>
      </c>
      <c r="G123" s="67" t="str">
        <f t="shared" si="6"/>
        <v/>
      </c>
      <c r="H123" s="367" t="b">
        <f t="shared" si="7"/>
        <v>0</v>
      </c>
      <c r="I123" s="241">
        <f t="shared" si="9"/>
        <v>1</v>
      </c>
    </row>
    <row r="124" spans="1:9" x14ac:dyDescent="0.25">
      <c r="A124" s="33" t="s">
        <v>219</v>
      </c>
      <c r="B124" s="39"/>
      <c r="C124" s="39"/>
      <c r="D124" s="38"/>
      <c r="E124" s="335"/>
      <c r="F124" s="578" t="str">
        <f t="shared" si="5"/>
        <v/>
      </c>
      <c r="G124" s="67" t="str">
        <f t="shared" si="6"/>
        <v/>
      </c>
      <c r="H124" s="367" t="b">
        <f t="shared" si="7"/>
        <v>0</v>
      </c>
      <c r="I124" s="241">
        <f t="shared" si="9"/>
        <v>1</v>
      </c>
    </row>
    <row r="125" spans="1:9" x14ac:dyDescent="0.25">
      <c r="A125" s="33" t="s">
        <v>220</v>
      </c>
      <c r="B125" s="39"/>
      <c r="C125" s="39"/>
      <c r="D125" s="38"/>
      <c r="E125" s="335"/>
      <c r="F125" s="578" t="str">
        <f t="shared" si="5"/>
        <v/>
      </c>
      <c r="G125" s="67" t="str">
        <f t="shared" si="6"/>
        <v/>
      </c>
      <c r="H125" s="367" t="b">
        <f t="shared" si="7"/>
        <v>0</v>
      </c>
      <c r="I125" s="241">
        <f t="shared" si="9"/>
        <v>1</v>
      </c>
    </row>
    <row r="126" spans="1:9" x14ac:dyDescent="0.25">
      <c r="A126" s="33" t="s">
        <v>221</v>
      </c>
      <c r="B126" s="39"/>
      <c r="C126" s="39"/>
      <c r="D126" s="38"/>
      <c r="E126" s="335"/>
      <c r="F126" s="578" t="str">
        <f t="shared" si="5"/>
        <v/>
      </c>
      <c r="G126" s="67" t="str">
        <f t="shared" si="6"/>
        <v/>
      </c>
      <c r="H126" s="367" t="b">
        <f t="shared" si="7"/>
        <v>0</v>
      </c>
      <c r="I126" s="241">
        <f t="shared" si="9"/>
        <v>1</v>
      </c>
    </row>
    <row r="127" spans="1:9" x14ac:dyDescent="0.25">
      <c r="A127" s="33" t="s">
        <v>222</v>
      </c>
      <c r="B127" s="39"/>
      <c r="C127" s="39"/>
      <c r="D127" s="38"/>
      <c r="E127" s="335"/>
      <c r="F127" s="578" t="str">
        <f t="shared" si="5"/>
        <v/>
      </c>
      <c r="G127" s="67" t="str">
        <f t="shared" si="6"/>
        <v/>
      </c>
      <c r="H127" s="367" t="b">
        <f t="shared" si="7"/>
        <v>0</v>
      </c>
      <c r="I127" s="241">
        <f t="shared" si="9"/>
        <v>1</v>
      </c>
    </row>
    <row r="128" spans="1:9" x14ac:dyDescent="0.25">
      <c r="A128" s="33" t="s">
        <v>223</v>
      </c>
      <c r="B128" s="39"/>
      <c r="C128" s="39"/>
      <c r="D128" s="38"/>
      <c r="E128" s="335"/>
      <c r="F128" s="578" t="str">
        <f t="shared" si="5"/>
        <v/>
      </c>
      <c r="G128" s="67" t="str">
        <f t="shared" si="6"/>
        <v/>
      </c>
      <c r="H128" s="367" t="b">
        <f t="shared" si="7"/>
        <v>0</v>
      </c>
      <c r="I128" s="241">
        <f t="shared" si="9"/>
        <v>1</v>
      </c>
    </row>
    <row r="129" spans="1:9" x14ac:dyDescent="0.25">
      <c r="A129" s="33" t="s">
        <v>224</v>
      </c>
      <c r="B129" s="39"/>
      <c r="C129" s="39"/>
      <c r="D129" s="38"/>
      <c r="E129" s="335"/>
      <c r="F129" s="578" t="str">
        <f t="shared" si="5"/>
        <v/>
      </c>
      <c r="G129" s="67" t="str">
        <f t="shared" si="6"/>
        <v/>
      </c>
      <c r="H129" s="367" t="b">
        <f t="shared" si="7"/>
        <v>0</v>
      </c>
      <c r="I129" s="241">
        <f t="shared" si="9"/>
        <v>1</v>
      </c>
    </row>
    <row r="130" spans="1:9" x14ac:dyDescent="0.25">
      <c r="A130" s="33" t="s">
        <v>225</v>
      </c>
      <c r="B130" s="39"/>
      <c r="C130" s="39"/>
      <c r="D130" s="38"/>
      <c r="E130" s="335"/>
      <c r="F130" s="578" t="str">
        <f t="shared" si="5"/>
        <v/>
      </c>
      <c r="G130" s="67" t="str">
        <f t="shared" si="6"/>
        <v/>
      </c>
      <c r="H130" s="367" t="b">
        <f t="shared" si="7"/>
        <v>0</v>
      </c>
      <c r="I130" s="241">
        <f t="shared" si="9"/>
        <v>1</v>
      </c>
    </row>
    <row r="131" spans="1:9" x14ac:dyDescent="0.25">
      <c r="A131" s="33" t="s">
        <v>226</v>
      </c>
      <c r="B131" s="39"/>
      <c r="C131" s="39"/>
      <c r="D131" s="38"/>
      <c r="E131" s="335"/>
      <c r="F131" s="578" t="str">
        <f t="shared" si="5"/>
        <v/>
      </c>
      <c r="G131" s="67" t="str">
        <f t="shared" si="6"/>
        <v/>
      </c>
      <c r="H131" s="367" t="b">
        <f t="shared" si="7"/>
        <v>0</v>
      </c>
      <c r="I131" s="241">
        <f t="shared" si="9"/>
        <v>1</v>
      </c>
    </row>
    <row r="132" spans="1:9" x14ac:dyDescent="0.25">
      <c r="A132" s="33" t="s">
        <v>227</v>
      </c>
      <c r="B132" s="39"/>
      <c r="C132" s="39"/>
      <c r="D132" s="38"/>
      <c r="E132" s="335"/>
      <c r="F132" s="578" t="str">
        <f t="shared" si="5"/>
        <v/>
      </c>
      <c r="G132" s="67" t="str">
        <f t="shared" si="6"/>
        <v/>
      </c>
      <c r="H132" s="367" t="b">
        <f t="shared" si="7"/>
        <v>0</v>
      </c>
      <c r="I132" s="241">
        <f t="shared" si="9"/>
        <v>1</v>
      </c>
    </row>
    <row r="133" spans="1:9" x14ac:dyDescent="0.25">
      <c r="A133" s="33" t="s">
        <v>228</v>
      </c>
      <c r="B133" s="39"/>
      <c r="C133" s="39"/>
      <c r="D133" s="38"/>
      <c r="E133" s="335"/>
      <c r="F133" s="578" t="str">
        <f t="shared" si="5"/>
        <v/>
      </c>
      <c r="G133" s="67" t="str">
        <f t="shared" si="6"/>
        <v/>
      </c>
      <c r="H133" s="367" t="b">
        <f t="shared" si="7"/>
        <v>0</v>
      </c>
      <c r="I133" s="241">
        <f t="shared" si="9"/>
        <v>1</v>
      </c>
    </row>
    <row r="134" spans="1:9" x14ac:dyDescent="0.25">
      <c r="A134" s="33" t="s">
        <v>229</v>
      </c>
      <c r="B134" s="39"/>
      <c r="C134" s="39"/>
      <c r="D134" s="38"/>
      <c r="E134" s="335"/>
      <c r="F134" s="578" t="str">
        <f t="shared" si="5"/>
        <v/>
      </c>
      <c r="G134" s="67" t="str">
        <f t="shared" si="6"/>
        <v/>
      </c>
      <c r="H134" s="367" t="b">
        <f t="shared" si="7"/>
        <v>0</v>
      </c>
      <c r="I134" s="241">
        <f t="shared" si="9"/>
        <v>1</v>
      </c>
    </row>
    <row r="135" spans="1:9" x14ac:dyDescent="0.25">
      <c r="A135" s="33" t="s">
        <v>230</v>
      </c>
      <c r="B135" s="39"/>
      <c r="C135" s="39"/>
      <c r="D135" s="38"/>
      <c r="E135" s="335"/>
      <c r="F135" s="578" t="str">
        <f t="shared" si="5"/>
        <v/>
      </c>
      <c r="G135" s="67" t="str">
        <f t="shared" si="6"/>
        <v/>
      </c>
      <c r="H135" s="367" t="b">
        <f t="shared" si="7"/>
        <v>0</v>
      </c>
      <c r="I135" s="241">
        <f t="shared" si="9"/>
        <v>1</v>
      </c>
    </row>
    <row r="136" spans="1:9" x14ac:dyDescent="0.25">
      <c r="A136" s="33" t="s">
        <v>231</v>
      </c>
      <c r="B136" s="39"/>
      <c r="C136" s="39"/>
      <c r="D136" s="38"/>
      <c r="E136" s="335"/>
      <c r="F136" s="578" t="str">
        <f t="shared" si="5"/>
        <v/>
      </c>
      <c r="G136" s="67" t="str">
        <f t="shared" si="6"/>
        <v/>
      </c>
      <c r="H136" s="367" t="b">
        <f t="shared" si="7"/>
        <v>0</v>
      </c>
      <c r="I136" s="241">
        <f t="shared" si="9"/>
        <v>1</v>
      </c>
    </row>
    <row r="137" spans="1:9" x14ac:dyDescent="0.25">
      <c r="A137" s="33" t="s">
        <v>232</v>
      </c>
      <c r="B137" s="39"/>
      <c r="C137" s="39"/>
      <c r="D137" s="38"/>
      <c r="E137" s="335"/>
      <c r="F137" s="578" t="str">
        <f t="shared" ref="F137:F200" si="10">IF(OR($B137="",$C137="",$D137="",$D137&lt;an_initial,$D137&gt;an_final,$H137=FALSE),"",
(10*(E137="expoziție internațională")+5*(E137="expoziție națională"))/
I137
)</f>
        <v/>
      </c>
      <c r="G137" s="67" t="str">
        <f t="shared" ref="G137:G200" si="11">IF(OR($B137="",$C137="",$D137="",$D137&gt;an_final,$H137=FALSE),"",
(10*(E137="expoziție internațională")+5*(E137="expoziție națională"))/
I137
)</f>
        <v/>
      </c>
      <c r="H137" s="367" t="b">
        <f t="shared" ref="H137:H200" si="12">IF(nume_candidat="",FALSE,ISNUMBER(SEARCH(nume_candidat,$B137)))</f>
        <v>0</v>
      </c>
      <c r="I137" s="241">
        <f t="shared" ref="I137:I168" si="13">LEN(B137)-LEN(SUBSTITUTE(B137,",",""))+1</f>
        <v>1</v>
      </c>
    </row>
    <row r="138" spans="1:9" x14ac:dyDescent="0.25">
      <c r="A138" s="33" t="s">
        <v>233</v>
      </c>
      <c r="B138" s="39"/>
      <c r="C138" s="39"/>
      <c r="D138" s="38"/>
      <c r="E138" s="335"/>
      <c r="F138" s="578" t="str">
        <f t="shared" si="10"/>
        <v/>
      </c>
      <c r="G138" s="67" t="str">
        <f t="shared" si="11"/>
        <v/>
      </c>
      <c r="H138" s="367" t="b">
        <f t="shared" si="12"/>
        <v>0</v>
      </c>
      <c r="I138" s="241">
        <f t="shared" si="13"/>
        <v>1</v>
      </c>
    </row>
    <row r="139" spans="1:9" x14ac:dyDescent="0.25">
      <c r="A139" s="33" t="s">
        <v>234</v>
      </c>
      <c r="B139" s="39"/>
      <c r="C139" s="39"/>
      <c r="D139" s="38"/>
      <c r="E139" s="335"/>
      <c r="F139" s="578" t="str">
        <f t="shared" si="10"/>
        <v/>
      </c>
      <c r="G139" s="67" t="str">
        <f t="shared" si="11"/>
        <v/>
      </c>
      <c r="H139" s="367" t="b">
        <f t="shared" si="12"/>
        <v>0</v>
      </c>
      <c r="I139" s="241">
        <f t="shared" si="13"/>
        <v>1</v>
      </c>
    </row>
    <row r="140" spans="1:9" x14ac:dyDescent="0.25">
      <c r="A140" s="33" t="s">
        <v>235</v>
      </c>
      <c r="B140" s="39"/>
      <c r="C140" s="39"/>
      <c r="D140" s="38"/>
      <c r="E140" s="335"/>
      <c r="F140" s="578" t="str">
        <f t="shared" si="10"/>
        <v/>
      </c>
      <c r="G140" s="67" t="str">
        <f t="shared" si="11"/>
        <v/>
      </c>
      <c r="H140" s="367" t="b">
        <f t="shared" si="12"/>
        <v>0</v>
      </c>
      <c r="I140" s="241">
        <f t="shared" si="13"/>
        <v>1</v>
      </c>
    </row>
    <row r="141" spans="1:9" x14ac:dyDescent="0.25">
      <c r="A141" s="33" t="s">
        <v>236</v>
      </c>
      <c r="B141" s="39"/>
      <c r="C141" s="39"/>
      <c r="D141" s="38"/>
      <c r="E141" s="335"/>
      <c r="F141" s="578" t="str">
        <f t="shared" si="10"/>
        <v/>
      </c>
      <c r="G141" s="67" t="str">
        <f t="shared" si="11"/>
        <v/>
      </c>
      <c r="H141" s="367" t="b">
        <f t="shared" si="12"/>
        <v>0</v>
      </c>
      <c r="I141" s="241">
        <f t="shared" si="13"/>
        <v>1</v>
      </c>
    </row>
    <row r="142" spans="1:9" x14ac:dyDescent="0.25">
      <c r="A142" s="33" t="s">
        <v>237</v>
      </c>
      <c r="B142" s="39"/>
      <c r="C142" s="39"/>
      <c r="D142" s="38"/>
      <c r="E142" s="335"/>
      <c r="F142" s="578" t="str">
        <f t="shared" si="10"/>
        <v/>
      </c>
      <c r="G142" s="67" t="str">
        <f t="shared" si="11"/>
        <v/>
      </c>
      <c r="H142" s="367" t="b">
        <f t="shared" si="12"/>
        <v>0</v>
      </c>
      <c r="I142" s="241">
        <f t="shared" si="13"/>
        <v>1</v>
      </c>
    </row>
    <row r="143" spans="1:9" x14ac:dyDescent="0.25">
      <c r="A143" s="33" t="s">
        <v>238</v>
      </c>
      <c r="B143" s="39"/>
      <c r="C143" s="39"/>
      <c r="D143" s="38"/>
      <c r="E143" s="335"/>
      <c r="F143" s="578" t="str">
        <f t="shared" si="10"/>
        <v/>
      </c>
      <c r="G143" s="67" t="str">
        <f t="shared" si="11"/>
        <v/>
      </c>
      <c r="H143" s="367" t="b">
        <f t="shared" si="12"/>
        <v>0</v>
      </c>
      <c r="I143" s="241">
        <f t="shared" si="13"/>
        <v>1</v>
      </c>
    </row>
    <row r="144" spans="1:9" x14ac:dyDescent="0.25">
      <c r="A144" s="33" t="s">
        <v>239</v>
      </c>
      <c r="B144" s="39"/>
      <c r="C144" s="39"/>
      <c r="D144" s="38"/>
      <c r="E144" s="335"/>
      <c r="F144" s="578" t="str">
        <f t="shared" si="10"/>
        <v/>
      </c>
      <c r="G144" s="67" t="str">
        <f t="shared" si="11"/>
        <v/>
      </c>
      <c r="H144" s="367" t="b">
        <f t="shared" si="12"/>
        <v>0</v>
      </c>
      <c r="I144" s="241">
        <f t="shared" si="13"/>
        <v>1</v>
      </c>
    </row>
    <row r="145" spans="1:9" x14ac:dyDescent="0.25">
      <c r="A145" s="33" t="s">
        <v>240</v>
      </c>
      <c r="B145" s="39"/>
      <c r="C145" s="39"/>
      <c r="D145" s="38"/>
      <c r="E145" s="335"/>
      <c r="F145" s="578" t="str">
        <f t="shared" si="10"/>
        <v/>
      </c>
      <c r="G145" s="67" t="str">
        <f t="shared" si="11"/>
        <v/>
      </c>
      <c r="H145" s="367" t="b">
        <f t="shared" si="12"/>
        <v>0</v>
      </c>
      <c r="I145" s="241">
        <f t="shared" si="13"/>
        <v>1</v>
      </c>
    </row>
    <row r="146" spans="1:9" x14ac:dyDescent="0.25">
      <c r="A146" s="33" t="s">
        <v>241</v>
      </c>
      <c r="B146" s="39"/>
      <c r="C146" s="39"/>
      <c r="D146" s="38"/>
      <c r="E146" s="335"/>
      <c r="F146" s="578" t="str">
        <f t="shared" si="10"/>
        <v/>
      </c>
      <c r="G146" s="67" t="str">
        <f t="shared" si="11"/>
        <v/>
      </c>
      <c r="H146" s="367" t="b">
        <f t="shared" si="12"/>
        <v>0</v>
      </c>
      <c r="I146" s="241">
        <f t="shared" si="13"/>
        <v>1</v>
      </c>
    </row>
    <row r="147" spans="1:9" x14ac:dyDescent="0.25">
      <c r="A147" s="33" t="s">
        <v>242</v>
      </c>
      <c r="B147" s="39"/>
      <c r="C147" s="39"/>
      <c r="D147" s="38"/>
      <c r="E147" s="335"/>
      <c r="F147" s="578" t="str">
        <f t="shared" si="10"/>
        <v/>
      </c>
      <c r="G147" s="67" t="str">
        <f t="shared" si="11"/>
        <v/>
      </c>
      <c r="H147" s="367" t="b">
        <f t="shared" si="12"/>
        <v>0</v>
      </c>
      <c r="I147" s="241">
        <f t="shared" si="13"/>
        <v>1</v>
      </c>
    </row>
    <row r="148" spans="1:9" x14ac:dyDescent="0.25">
      <c r="A148" s="33" t="s">
        <v>243</v>
      </c>
      <c r="B148" s="39"/>
      <c r="C148" s="39"/>
      <c r="D148" s="38"/>
      <c r="E148" s="335"/>
      <c r="F148" s="578" t="str">
        <f t="shared" si="10"/>
        <v/>
      </c>
      <c r="G148" s="67" t="str">
        <f t="shared" si="11"/>
        <v/>
      </c>
      <c r="H148" s="367" t="b">
        <f t="shared" si="12"/>
        <v>0</v>
      </c>
      <c r="I148" s="241">
        <f t="shared" si="13"/>
        <v>1</v>
      </c>
    </row>
    <row r="149" spans="1:9" x14ac:dyDescent="0.25">
      <c r="A149" s="33" t="s">
        <v>244</v>
      </c>
      <c r="B149" s="39"/>
      <c r="C149" s="39"/>
      <c r="D149" s="38"/>
      <c r="E149" s="335"/>
      <c r="F149" s="578" t="str">
        <f t="shared" si="10"/>
        <v/>
      </c>
      <c r="G149" s="67" t="str">
        <f t="shared" si="11"/>
        <v/>
      </c>
      <c r="H149" s="367" t="b">
        <f t="shared" si="12"/>
        <v>0</v>
      </c>
      <c r="I149" s="241">
        <f t="shared" si="13"/>
        <v>1</v>
      </c>
    </row>
    <row r="150" spans="1:9" x14ac:dyDescent="0.25">
      <c r="A150" s="33" t="s">
        <v>245</v>
      </c>
      <c r="B150" s="39"/>
      <c r="C150" s="39"/>
      <c r="D150" s="38"/>
      <c r="E150" s="335"/>
      <c r="F150" s="578" t="str">
        <f t="shared" si="10"/>
        <v/>
      </c>
      <c r="G150" s="67" t="str">
        <f t="shared" si="11"/>
        <v/>
      </c>
      <c r="H150" s="367" t="b">
        <f t="shared" si="12"/>
        <v>0</v>
      </c>
      <c r="I150" s="241">
        <f t="shared" si="13"/>
        <v>1</v>
      </c>
    </row>
    <row r="151" spans="1:9" x14ac:dyDescent="0.25">
      <c r="A151" s="33" t="s">
        <v>246</v>
      </c>
      <c r="B151" s="39"/>
      <c r="C151" s="39"/>
      <c r="D151" s="38"/>
      <c r="E151" s="335"/>
      <c r="F151" s="578" t="str">
        <f t="shared" si="10"/>
        <v/>
      </c>
      <c r="G151" s="67" t="str">
        <f t="shared" si="11"/>
        <v/>
      </c>
      <c r="H151" s="367" t="b">
        <f t="shared" si="12"/>
        <v>0</v>
      </c>
      <c r="I151" s="241">
        <f t="shared" si="13"/>
        <v>1</v>
      </c>
    </row>
    <row r="152" spans="1:9" x14ac:dyDescent="0.25">
      <c r="A152" s="33" t="s">
        <v>247</v>
      </c>
      <c r="B152" s="39"/>
      <c r="C152" s="39"/>
      <c r="D152" s="38"/>
      <c r="E152" s="335"/>
      <c r="F152" s="578" t="str">
        <f t="shared" si="10"/>
        <v/>
      </c>
      <c r="G152" s="67" t="str">
        <f t="shared" si="11"/>
        <v/>
      </c>
      <c r="H152" s="367" t="b">
        <f t="shared" si="12"/>
        <v>0</v>
      </c>
      <c r="I152" s="241">
        <f t="shared" si="13"/>
        <v>1</v>
      </c>
    </row>
    <row r="153" spans="1:9" x14ac:dyDescent="0.25">
      <c r="A153" s="33" t="s">
        <v>248</v>
      </c>
      <c r="B153" s="39"/>
      <c r="C153" s="39"/>
      <c r="D153" s="38"/>
      <c r="E153" s="335"/>
      <c r="F153" s="578" t="str">
        <f t="shared" si="10"/>
        <v/>
      </c>
      <c r="G153" s="67" t="str">
        <f t="shared" si="11"/>
        <v/>
      </c>
      <c r="H153" s="367" t="b">
        <f t="shared" si="12"/>
        <v>0</v>
      </c>
      <c r="I153" s="241">
        <f t="shared" si="13"/>
        <v>1</v>
      </c>
    </row>
    <row r="154" spans="1:9" x14ac:dyDescent="0.25">
      <c r="A154" s="33" t="s">
        <v>249</v>
      </c>
      <c r="B154" s="39"/>
      <c r="C154" s="39"/>
      <c r="D154" s="38"/>
      <c r="E154" s="335"/>
      <c r="F154" s="578" t="str">
        <f t="shared" si="10"/>
        <v/>
      </c>
      <c r="G154" s="67" t="str">
        <f t="shared" si="11"/>
        <v/>
      </c>
      <c r="H154" s="367" t="b">
        <f t="shared" si="12"/>
        <v>0</v>
      </c>
      <c r="I154" s="241">
        <f t="shared" si="13"/>
        <v>1</v>
      </c>
    </row>
    <row r="155" spans="1:9" x14ac:dyDescent="0.25">
      <c r="A155" s="33" t="s">
        <v>250</v>
      </c>
      <c r="B155" s="39"/>
      <c r="C155" s="39"/>
      <c r="D155" s="38"/>
      <c r="E155" s="335"/>
      <c r="F155" s="578" t="str">
        <f t="shared" si="10"/>
        <v/>
      </c>
      <c r="G155" s="67" t="str">
        <f t="shared" si="11"/>
        <v/>
      </c>
      <c r="H155" s="367" t="b">
        <f t="shared" si="12"/>
        <v>0</v>
      </c>
      <c r="I155" s="241">
        <f t="shared" si="13"/>
        <v>1</v>
      </c>
    </row>
    <row r="156" spans="1:9" x14ac:dyDescent="0.25">
      <c r="A156" s="33" t="s">
        <v>251</v>
      </c>
      <c r="B156" s="39"/>
      <c r="C156" s="39"/>
      <c r="D156" s="38"/>
      <c r="E156" s="335"/>
      <c r="F156" s="578" t="str">
        <f t="shared" si="10"/>
        <v/>
      </c>
      <c r="G156" s="67" t="str">
        <f t="shared" si="11"/>
        <v/>
      </c>
      <c r="H156" s="367" t="b">
        <f t="shared" si="12"/>
        <v>0</v>
      </c>
      <c r="I156" s="241">
        <f t="shared" si="13"/>
        <v>1</v>
      </c>
    </row>
    <row r="157" spans="1:9" x14ac:dyDescent="0.25">
      <c r="A157" s="33" t="s">
        <v>252</v>
      </c>
      <c r="B157" s="39"/>
      <c r="C157" s="39"/>
      <c r="D157" s="38"/>
      <c r="E157" s="335"/>
      <c r="F157" s="578" t="str">
        <f t="shared" si="10"/>
        <v/>
      </c>
      <c r="G157" s="67" t="str">
        <f t="shared" si="11"/>
        <v/>
      </c>
      <c r="H157" s="367" t="b">
        <f t="shared" si="12"/>
        <v>0</v>
      </c>
      <c r="I157" s="241">
        <f t="shared" si="13"/>
        <v>1</v>
      </c>
    </row>
    <row r="158" spans="1:9" x14ac:dyDescent="0.25">
      <c r="A158" s="33" t="s">
        <v>253</v>
      </c>
      <c r="B158" s="39"/>
      <c r="C158" s="39"/>
      <c r="D158" s="38"/>
      <c r="E158" s="335"/>
      <c r="F158" s="578" t="str">
        <f t="shared" si="10"/>
        <v/>
      </c>
      <c r="G158" s="67" t="str">
        <f t="shared" si="11"/>
        <v/>
      </c>
      <c r="H158" s="367" t="b">
        <f t="shared" si="12"/>
        <v>0</v>
      </c>
      <c r="I158" s="241">
        <f t="shared" si="13"/>
        <v>1</v>
      </c>
    </row>
    <row r="159" spans="1:9" x14ac:dyDescent="0.25">
      <c r="A159" s="33" t="s">
        <v>254</v>
      </c>
      <c r="B159" s="39"/>
      <c r="C159" s="39"/>
      <c r="D159" s="38"/>
      <c r="E159" s="335"/>
      <c r="F159" s="578" t="str">
        <f t="shared" si="10"/>
        <v/>
      </c>
      <c r="G159" s="67" t="str">
        <f t="shared" si="11"/>
        <v/>
      </c>
      <c r="H159" s="367" t="b">
        <f t="shared" si="12"/>
        <v>0</v>
      </c>
      <c r="I159" s="241">
        <f t="shared" si="13"/>
        <v>1</v>
      </c>
    </row>
    <row r="160" spans="1:9" x14ac:dyDescent="0.25">
      <c r="A160" s="33" t="s">
        <v>255</v>
      </c>
      <c r="B160" s="39"/>
      <c r="C160" s="39"/>
      <c r="D160" s="38"/>
      <c r="E160" s="335"/>
      <c r="F160" s="578" t="str">
        <f t="shared" si="10"/>
        <v/>
      </c>
      <c r="G160" s="67" t="str">
        <f t="shared" si="11"/>
        <v/>
      </c>
      <c r="H160" s="367" t="b">
        <f t="shared" si="12"/>
        <v>0</v>
      </c>
      <c r="I160" s="241">
        <f t="shared" si="13"/>
        <v>1</v>
      </c>
    </row>
    <row r="161" spans="1:9" x14ac:dyDescent="0.25">
      <c r="A161" s="33" t="s">
        <v>256</v>
      </c>
      <c r="B161" s="39"/>
      <c r="C161" s="39"/>
      <c r="D161" s="38"/>
      <c r="E161" s="335"/>
      <c r="F161" s="578" t="str">
        <f t="shared" si="10"/>
        <v/>
      </c>
      <c r="G161" s="67" t="str">
        <f t="shared" si="11"/>
        <v/>
      </c>
      <c r="H161" s="367" t="b">
        <f t="shared" si="12"/>
        <v>0</v>
      </c>
      <c r="I161" s="241">
        <f t="shared" si="13"/>
        <v>1</v>
      </c>
    </row>
    <row r="162" spans="1:9" x14ac:dyDescent="0.25">
      <c r="A162" s="33" t="s">
        <v>257</v>
      </c>
      <c r="B162" s="39"/>
      <c r="C162" s="39"/>
      <c r="D162" s="38"/>
      <c r="E162" s="335"/>
      <c r="F162" s="578" t="str">
        <f t="shared" si="10"/>
        <v/>
      </c>
      <c r="G162" s="67" t="str">
        <f t="shared" si="11"/>
        <v/>
      </c>
      <c r="H162" s="367" t="b">
        <f t="shared" si="12"/>
        <v>0</v>
      </c>
      <c r="I162" s="241">
        <f t="shared" si="13"/>
        <v>1</v>
      </c>
    </row>
    <row r="163" spans="1:9" x14ac:dyDescent="0.25">
      <c r="A163" s="33" t="s">
        <v>258</v>
      </c>
      <c r="B163" s="39"/>
      <c r="C163" s="39"/>
      <c r="D163" s="38"/>
      <c r="E163" s="335"/>
      <c r="F163" s="578" t="str">
        <f t="shared" si="10"/>
        <v/>
      </c>
      <c r="G163" s="67" t="str">
        <f t="shared" si="11"/>
        <v/>
      </c>
      <c r="H163" s="367" t="b">
        <f t="shared" si="12"/>
        <v>0</v>
      </c>
      <c r="I163" s="241">
        <f t="shared" si="13"/>
        <v>1</v>
      </c>
    </row>
    <row r="164" spans="1:9" x14ac:dyDescent="0.25">
      <c r="A164" s="33" t="s">
        <v>259</v>
      </c>
      <c r="B164" s="39"/>
      <c r="C164" s="39"/>
      <c r="D164" s="38"/>
      <c r="E164" s="335"/>
      <c r="F164" s="578" t="str">
        <f t="shared" si="10"/>
        <v/>
      </c>
      <c r="G164" s="67" t="str">
        <f t="shared" si="11"/>
        <v/>
      </c>
      <c r="H164" s="367" t="b">
        <f t="shared" si="12"/>
        <v>0</v>
      </c>
      <c r="I164" s="241">
        <f t="shared" si="13"/>
        <v>1</v>
      </c>
    </row>
    <row r="165" spans="1:9" x14ac:dyDescent="0.25">
      <c r="A165" s="33" t="s">
        <v>260</v>
      </c>
      <c r="B165" s="39"/>
      <c r="C165" s="39"/>
      <c r="D165" s="38"/>
      <c r="E165" s="335"/>
      <c r="F165" s="578" t="str">
        <f t="shared" si="10"/>
        <v/>
      </c>
      <c r="G165" s="67" t="str">
        <f t="shared" si="11"/>
        <v/>
      </c>
      <c r="H165" s="367" t="b">
        <f t="shared" si="12"/>
        <v>0</v>
      </c>
      <c r="I165" s="241">
        <f t="shared" si="13"/>
        <v>1</v>
      </c>
    </row>
    <row r="166" spans="1:9" x14ac:dyDescent="0.25">
      <c r="A166" s="33" t="s">
        <v>261</v>
      </c>
      <c r="B166" s="39"/>
      <c r="C166" s="39"/>
      <c r="D166" s="38"/>
      <c r="E166" s="335"/>
      <c r="F166" s="578" t="str">
        <f t="shared" si="10"/>
        <v/>
      </c>
      <c r="G166" s="67" t="str">
        <f t="shared" si="11"/>
        <v/>
      </c>
      <c r="H166" s="367" t="b">
        <f t="shared" si="12"/>
        <v>0</v>
      </c>
      <c r="I166" s="241">
        <f t="shared" si="13"/>
        <v>1</v>
      </c>
    </row>
    <row r="167" spans="1:9" x14ac:dyDescent="0.25">
      <c r="A167" s="33" t="s">
        <v>262</v>
      </c>
      <c r="B167" s="39"/>
      <c r="C167" s="39"/>
      <c r="D167" s="38"/>
      <c r="E167" s="335"/>
      <c r="F167" s="578" t="str">
        <f t="shared" si="10"/>
        <v/>
      </c>
      <c r="G167" s="67" t="str">
        <f t="shared" si="11"/>
        <v/>
      </c>
      <c r="H167" s="367" t="b">
        <f t="shared" si="12"/>
        <v>0</v>
      </c>
      <c r="I167" s="241">
        <f t="shared" si="13"/>
        <v>1</v>
      </c>
    </row>
    <row r="168" spans="1:9" x14ac:dyDescent="0.25">
      <c r="A168" s="33" t="s">
        <v>263</v>
      </c>
      <c r="B168" s="39"/>
      <c r="C168" s="39"/>
      <c r="D168" s="38"/>
      <c r="E168" s="335"/>
      <c r="F168" s="578" t="str">
        <f t="shared" si="10"/>
        <v/>
      </c>
      <c r="G168" s="67" t="str">
        <f t="shared" si="11"/>
        <v/>
      </c>
      <c r="H168" s="367" t="b">
        <f t="shared" si="12"/>
        <v>0</v>
      </c>
      <c r="I168" s="241">
        <f t="shared" si="13"/>
        <v>1</v>
      </c>
    </row>
    <row r="169" spans="1:9" x14ac:dyDescent="0.25">
      <c r="A169" s="33" t="s">
        <v>264</v>
      </c>
      <c r="B169" s="39"/>
      <c r="C169" s="39"/>
      <c r="D169" s="38"/>
      <c r="E169" s="335"/>
      <c r="F169" s="578" t="str">
        <f t="shared" si="10"/>
        <v/>
      </c>
      <c r="G169" s="67" t="str">
        <f t="shared" si="11"/>
        <v/>
      </c>
      <c r="H169" s="367" t="b">
        <f t="shared" si="12"/>
        <v>0</v>
      </c>
      <c r="I169" s="241">
        <f t="shared" ref="I169:I200" si="14">LEN(B169)-LEN(SUBSTITUTE(B169,",",""))+1</f>
        <v>1</v>
      </c>
    </row>
    <row r="170" spans="1:9" x14ac:dyDescent="0.25">
      <c r="A170" s="33" t="s">
        <v>265</v>
      </c>
      <c r="B170" s="39"/>
      <c r="C170" s="39"/>
      <c r="D170" s="38"/>
      <c r="E170" s="335"/>
      <c r="F170" s="578" t="str">
        <f t="shared" si="10"/>
        <v/>
      </c>
      <c r="G170" s="67" t="str">
        <f t="shared" si="11"/>
        <v/>
      </c>
      <c r="H170" s="367" t="b">
        <f t="shared" si="12"/>
        <v>0</v>
      </c>
      <c r="I170" s="241">
        <f t="shared" si="14"/>
        <v>1</v>
      </c>
    </row>
    <row r="171" spans="1:9" x14ac:dyDescent="0.25">
      <c r="A171" s="33" t="s">
        <v>266</v>
      </c>
      <c r="B171" s="39"/>
      <c r="C171" s="39"/>
      <c r="D171" s="38"/>
      <c r="E171" s="335"/>
      <c r="F171" s="578" t="str">
        <f t="shared" si="10"/>
        <v/>
      </c>
      <c r="G171" s="67" t="str">
        <f t="shared" si="11"/>
        <v/>
      </c>
      <c r="H171" s="367" t="b">
        <f t="shared" si="12"/>
        <v>0</v>
      </c>
      <c r="I171" s="241">
        <f t="shared" si="14"/>
        <v>1</v>
      </c>
    </row>
    <row r="172" spans="1:9" x14ac:dyDescent="0.25">
      <c r="A172" s="33" t="s">
        <v>267</v>
      </c>
      <c r="B172" s="39"/>
      <c r="C172" s="39"/>
      <c r="D172" s="38"/>
      <c r="E172" s="335"/>
      <c r="F172" s="578" t="str">
        <f t="shared" si="10"/>
        <v/>
      </c>
      <c r="G172" s="67" t="str">
        <f t="shared" si="11"/>
        <v/>
      </c>
      <c r="H172" s="367" t="b">
        <f t="shared" si="12"/>
        <v>0</v>
      </c>
      <c r="I172" s="241">
        <f t="shared" si="14"/>
        <v>1</v>
      </c>
    </row>
    <row r="173" spans="1:9" x14ac:dyDescent="0.25">
      <c r="A173" s="33" t="s">
        <v>268</v>
      </c>
      <c r="B173" s="39"/>
      <c r="C173" s="39"/>
      <c r="D173" s="38"/>
      <c r="E173" s="335"/>
      <c r="F173" s="578" t="str">
        <f t="shared" si="10"/>
        <v/>
      </c>
      <c r="G173" s="67" t="str">
        <f t="shared" si="11"/>
        <v/>
      </c>
      <c r="H173" s="367" t="b">
        <f t="shared" si="12"/>
        <v>0</v>
      </c>
      <c r="I173" s="241">
        <f t="shared" si="14"/>
        <v>1</v>
      </c>
    </row>
    <row r="174" spans="1:9" x14ac:dyDescent="0.25">
      <c r="A174" s="33" t="s">
        <v>269</v>
      </c>
      <c r="B174" s="39"/>
      <c r="C174" s="39"/>
      <c r="D174" s="38"/>
      <c r="E174" s="335"/>
      <c r="F174" s="578" t="str">
        <f t="shared" si="10"/>
        <v/>
      </c>
      <c r="G174" s="67" t="str">
        <f t="shared" si="11"/>
        <v/>
      </c>
      <c r="H174" s="367" t="b">
        <f t="shared" si="12"/>
        <v>0</v>
      </c>
      <c r="I174" s="241">
        <f t="shared" si="14"/>
        <v>1</v>
      </c>
    </row>
    <row r="175" spans="1:9" x14ac:dyDescent="0.25">
      <c r="A175" s="33" t="s">
        <v>270</v>
      </c>
      <c r="B175" s="39"/>
      <c r="C175" s="39"/>
      <c r="D175" s="38"/>
      <c r="E175" s="335"/>
      <c r="F175" s="578" t="str">
        <f t="shared" si="10"/>
        <v/>
      </c>
      <c r="G175" s="67" t="str">
        <f t="shared" si="11"/>
        <v/>
      </c>
      <c r="H175" s="367" t="b">
        <f t="shared" si="12"/>
        <v>0</v>
      </c>
      <c r="I175" s="241">
        <f t="shared" si="14"/>
        <v>1</v>
      </c>
    </row>
    <row r="176" spans="1:9" x14ac:dyDescent="0.25">
      <c r="A176" s="33" t="s">
        <v>271</v>
      </c>
      <c r="B176" s="39"/>
      <c r="C176" s="39"/>
      <c r="D176" s="38"/>
      <c r="E176" s="335"/>
      <c r="F176" s="578" t="str">
        <f t="shared" si="10"/>
        <v/>
      </c>
      <c r="G176" s="67" t="str">
        <f t="shared" si="11"/>
        <v/>
      </c>
      <c r="H176" s="367" t="b">
        <f t="shared" si="12"/>
        <v>0</v>
      </c>
      <c r="I176" s="241">
        <f t="shared" si="14"/>
        <v>1</v>
      </c>
    </row>
    <row r="177" spans="1:9" x14ac:dyDescent="0.25">
      <c r="A177" s="33" t="s">
        <v>272</v>
      </c>
      <c r="B177" s="39"/>
      <c r="C177" s="39"/>
      <c r="D177" s="38"/>
      <c r="E177" s="335"/>
      <c r="F177" s="578" t="str">
        <f t="shared" si="10"/>
        <v/>
      </c>
      <c r="G177" s="67" t="str">
        <f t="shared" si="11"/>
        <v/>
      </c>
      <c r="H177" s="367" t="b">
        <f t="shared" si="12"/>
        <v>0</v>
      </c>
      <c r="I177" s="241">
        <f t="shared" si="14"/>
        <v>1</v>
      </c>
    </row>
    <row r="178" spans="1:9" x14ac:dyDescent="0.25">
      <c r="A178" s="33" t="s">
        <v>273</v>
      </c>
      <c r="B178" s="39"/>
      <c r="C178" s="39"/>
      <c r="D178" s="38"/>
      <c r="E178" s="335"/>
      <c r="F178" s="578" t="str">
        <f t="shared" si="10"/>
        <v/>
      </c>
      <c r="G178" s="67" t="str">
        <f t="shared" si="11"/>
        <v/>
      </c>
      <c r="H178" s="367" t="b">
        <f t="shared" si="12"/>
        <v>0</v>
      </c>
      <c r="I178" s="241">
        <f t="shared" si="14"/>
        <v>1</v>
      </c>
    </row>
    <row r="179" spans="1:9" x14ac:dyDescent="0.25">
      <c r="A179" s="33" t="s">
        <v>274</v>
      </c>
      <c r="B179" s="39"/>
      <c r="C179" s="39"/>
      <c r="D179" s="38"/>
      <c r="E179" s="335"/>
      <c r="F179" s="578" t="str">
        <f t="shared" si="10"/>
        <v/>
      </c>
      <c r="G179" s="67" t="str">
        <f t="shared" si="11"/>
        <v/>
      </c>
      <c r="H179" s="367" t="b">
        <f t="shared" si="12"/>
        <v>0</v>
      </c>
      <c r="I179" s="241">
        <f t="shared" si="14"/>
        <v>1</v>
      </c>
    </row>
    <row r="180" spans="1:9" x14ac:dyDescent="0.25">
      <c r="A180" s="33" t="s">
        <v>275</v>
      </c>
      <c r="B180" s="39"/>
      <c r="C180" s="39"/>
      <c r="D180" s="38"/>
      <c r="E180" s="335"/>
      <c r="F180" s="578" t="str">
        <f t="shared" si="10"/>
        <v/>
      </c>
      <c r="G180" s="67" t="str">
        <f t="shared" si="11"/>
        <v/>
      </c>
      <c r="H180" s="367" t="b">
        <f t="shared" si="12"/>
        <v>0</v>
      </c>
      <c r="I180" s="241">
        <f t="shared" si="14"/>
        <v>1</v>
      </c>
    </row>
    <row r="181" spans="1:9" x14ac:dyDescent="0.25">
      <c r="A181" s="33" t="s">
        <v>276</v>
      </c>
      <c r="B181" s="39"/>
      <c r="C181" s="39"/>
      <c r="D181" s="38"/>
      <c r="E181" s="335"/>
      <c r="F181" s="578" t="str">
        <f t="shared" si="10"/>
        <v/>
      </c>
      <c r="G181" s="67" t="str">
        <f t="shared" si="11"/>
        <v/>
      </c>
      <c r="H181" s="367" t="b">
        <f t="shared" si="12"/>
        <v>0</v>
      </c>
      <c r="I181" s="241">
        <f t="shared" si="14"/>
        <v>1</v>
      </c>
    </row>
    <row r="182" spans="1:9" x14ac:dyDescent="0.25">
      <c r="A182" s="33" t="s">
        <v>277</v>
      </c>
      <c r="B182" s="39"/>
      <c r="C182" s="39"/>
      <c r="D182" s="38"/>
      <c r="E182" s="335"/>
      <c r="F182" s="578" t="str">
        <f t="shared" si="10"/>
        <v/>
      </c>
      <c r="G182" s="67" t="str">
        <f t="shared" si="11"/>
        <v/>
      </c>
      <c r="H182" s="367" t="b">
        <f t="shared" si="12"/>
        <v>0</v>
      </c>
      <c r="I182" s="241">
        <f t="shared" si="14"/>
        <v>1</v>
      </c>
    </row>
    <row r="183" spans="1:9" x14ac:dyDescent="0.25">
      <c r="A183" s="33" t="s">
        <v>278</v>
      </c>
      <c r="B183" s="39"/>
      <c r="C183" s="39"/>
      <c r="D183" s="38"/>
      <c r="E183" s="335"/>
      <c r="F183" s="578" t="str">
        <f t="shared" si="10"/>
        <v/>
      </c>
      <c r="G183" s="67" t="str">
        <f t="shared" si="11"/>
        <v/>
      </c>
      <c r="H183" s="367" t="b">
        <f t="shared" si="12"/>
        <v>0</v>
      </c>
      <c r="I183" s="241">
        <f t="shared" si="14"/>
        <v>1</v>
      </c>
    </row>
    <row r="184" spans="1:9" x14ac:dyDescent="0.25">
      <c r="A184" s="33" t="s">
        <v>279</v>
      </c>
      <c r="B184" s="39"/>
      <c r="C184" s="39"/>
      <c r="D184" s="38"/>
      <c r="E184" s="335"/>
      <c r="F184" s="578" t="str">
        <f t="shared" si="10"/>
        <v/>
      </c>
      <c r="G184" s="67" t="str">
        <f t="shared" si="11"/>
        <v/>
      </c>
      <c r="H184" s="367" t="b">
        <f t="shared" si="12"/>
        <v>0</v>
      </c>
      <c r="I184" s="241">
        <f t="shared" si="14"/>
        <v>1</v>
      </c>
    </row>
    <row r="185" spans="1:9" x14ac:dyDescent="0.25">
      <c r="A185" s="33" t="s">
        <v>280</v>
      </c>
      <c r="B185" s="39"/>
      <c r="C185" s="39"/>
      <c r="D185" s="38"/>
      <c r="E185" s="335"/>
      <c r="F185" s="578" t="str">
        <f t="shared" si="10"/>
        <v/>
      </c>
      <c r="G185" s="67" t="str">
        <f t="shared" si="11"/>
        <v/>
      </c>
      <c r="H185" s="367" t="b">
        <f t="shared" si="12"/>
        <v>0</v>
      </c>
      <c r="I185" s="241">
        <f t="shared" si="14"/>
        <v>1</v>
      </c>
    </row>
    <row r="186" spans="1:9" x14ac:dyDescent="0.25">
      <c r="A186" s="33" t="s">
        <v>281</v>
      </c>
      <c r="B186" s="39"/>
      <c r="C186" s="39"/>
      <c r="D186" s="38"/>
      <c r="E186" s="335"/>
      <c r="F186" s="578" t="str">
        <f t="shared" si="10"/>
        <v/>
      </c>
      <c r="G186" s="67" t="str">
        <f t="shared" si="11"/>
        <v/>
      </c>
      <c r="H186" s="367" t="b">
        <f t="shared" si="12"/>
        <v>0</v>
      </c>
      <c r="I186" s="241">
        <f t="shared" si="14"/>
        <v>1</v>
      </c>
    </row>
    <row r="187" spans="1:9" x14ac:dyDescent="0.25">
      <c r="A187" s="33" t="s">
        <v>282</v>
      </c>
      <c r="B187" s="39"/>
      <c r="C187" s="39"/>
      <c r="D187" s="38"/>
      <c r="E187" s="335"/>
      <c r="F187" s="578" t="str">
        <f t="shared" si="10"/>
        <v/>
      </c>
      <c r="G187" s="67" t="str">
        <f t="shared" si="11"/>
        <v/>
      </c>
      <c r="H187" s="367" t="b">
        <f t="shared" si="12"/>
        <v>0</v>
      </c>
      <c r="I187" s="241">
        <f t="shared" si="14"/>
        <v>1</v>
      </c>
    </row>
    <row r="188" spans="1:9" x14ac:dyDescent="0.25">
      <c r="A188" s="33" t="s">
        <v>283</v>
      </c>
      <c r="B188" s="39"/>
      <c r="C188" s="39"/>
      <c r="D188" s="38"/>
      <c r="E188" s="335"/>
      <c r="F188" s="578" t="str">
        <f t="shared" si="10"/>
        <v/>
      </c>
      <c r="G188" s="67" t="str">
        <f t="shared" si="11"/>
        <v/>
      </c>
      <c r="H188" s="367" t="b">
        <f t="shared" si="12"/>
        <v>0</v>
      </c>
      <c r="I188" s="241">
        <f t="shared" si="14"/>
        <v>1</v>
      </c>
    </row>
    <row r="189" spans="1:9" x14ac:dyDescent="0.25">
      <c r="A189" s="33" t="s">
        <v>284</v>
      </c>
      <c r="B189" s="39"/>
      <c r="C189" s="39"/>
      <c r="D189" s="38"/>
      <c r="E189" s="335"/>
      <c r="F189" s="578" t="str">
        <f t="shared" si="10"/>
        <v/>
      </c>
      <c r="G189" s="67" t="str">
        <f t="shared" si="11"/>
        <v/>
      </c>
      <c r="H189" s="367" t="b">
        <f t="shared" si="12"/>
        <v>0</v>
      </c>
      <c r="I189" s="241">
        <f t="shared" si="14"/>
        <v>1</v>
      </c>
    </row>
    <row r="190" spans="1:9" x14ac:dyDescent="0.25">
      <c r="A190" s="33" t="s">
        <v>285</v>
      </c>
      <c r="B190" s="39"/>
      <c r="C190" s="39"/>
      <c r="D190" s="38"/>
      <c r="E190" s="335"/>
      <c r="F190" s="578" t="str">
        <f t="shared" si="10"/>
        <v/>
      </c>
      <c r="G190" s="67" t="str">
        <f t="shared" si="11"/>
        <v/>
      </c>
      <c r="H190" s="367" t="b">
        <f t="shared" si="12"/>
        <v>0</v>
      </c>
      <c r="I190" s="241">
        <f t="shared" si="14"/>
        <v>1</v>
      </c>
    </row>
    <row r="191" spans="1:9" x14ac:dyDescent="0.25">
      <c r="A191" s="33" t="s">
        <v>286</v>
      </c>
      <c r="B191" s="39"/>
      <c r="C191" s="39"/>
      <c r="D191" s="38"/>
      <c r="E191" s="335"/>
      <c r="F191" s="578" t="str">
        <f t="shared" si="10"/>
        <v/>
      </c>
      <c r="G191" s="67" t="str">
        <f t="shared" si="11"/>
        <v/>
      </c>
      <c r="H191" s="367" t="b">
        <f t="shared" si="12"/>
        <v>0</v>
      </c>
      <c r="I191" s="241">
        <f t="shared" si="14"/>
        <v>1</v>
      </c>
    </row>
    <row r="192" spans="1:9" x14ac:dyDescent="0.25">
      <c r="A192" s="33" t="s">
        <v>287</v>
      </c>
      <c r="B192" s="39"/>
      <c r="C192" s="39"/>
      <c r="D192" s="38"/>
      <c r="E192" s="335"/>
      <c r="F192" s="578" t="str">
        <f t="shared" si="10"/>
        <v/>
      </c>
      <c r="G192" s="67" t="str">
        <f t="shared" si="11"/>
        <v/>
      </c>
      <c r="H192" s="367" t="b">
        <f t="shared" si="12"/>
        <v>0</v>
      </c>
      <c r="I192" s="241">
        <f t="shared" si="14"/>
        <v>1</v>
      </c>
    </row>
    <row r="193" spans="1:9" x14ac:dyDescent="0.25">
      <c r="A193" s="33" t="s">
        <v>288</v>
      </c>
      <c r="B193" s="39"/>
      <c r="C193" s="39"/>
      <c r="D193" s="38"/>
      <c r="E193" s="335"/>
      <c r="F193" s="578" t="str">
        <f t="shared" si="10"/>
        <v/>
      </c>
      <c r="G193" s="67" t="str">
        <f t="shared" si="11"/>
        <v/>
      </c>
      <c r="H193" s="367" t="b">
        <f t="shared" si="12"/>
        <v>0</v>
      </c>
      <c r="I193" s="241">
        <f t="shared" si="14"/>
        <v>1</v>
      </c>
    </row>
    <row r="194" spans="1:9" x14ac:dyDescent="0.25">
      <c r="A194" s="33" t="s">
        <v>289</v>
      </c>
      <c r="B194" s="39"/>
      <c r="C194" s="39"/>
      <c r="D194" s="38"/>
      <c r="E194" s="335"/>
      <c r="F194" s="578" t="str">
        <f t="shared" si="10"/>
        <v/>
      </c>
      <c r="G194" s="67" t="str">
        <f t="shared" si="11"/>
        <v/>
      </c>
      <c r="H194" s="367" t="b">
        <f t="shared" si="12"/>
        <v>0</v>
      </c>
      <c r="I194" s="241">
        <f t="shared" si="14"/>
        <v>1</v>
      </c>
    </row>
    <row r="195" spans="1:9" x14ac:dyDescent="0.25">
      <c r="A195" s="33" t="s">
        <v>290</v>
      </c>
      <c r="B195" s="39"/>
      <c r="C195" s="39"/>
      <c r="D195" s="38"/>
      <c r="E195" s="335"/>
      <c r="F195" s="578" t="str">
        <f t="shared" si="10"/>
        <v/>
      </c>
      <c r="G195" s="67" t="str">
        <f t="shared" si="11"/>
        <v/>
      </c>
      <c r="H195" s="367" t="b">
        <f t="shared" si="12"/>
        <v>0</v>
      </c>
      <c r="I195" s="241">
        <f t="shared" si="14"/>
        <v>1</v>
      </c>
    </row>
    <row r="196" spans="1:9" x14ac:dyDescent="0.25">
      <c r="A196" s="33" t="s">
        <v>291</v>
      </c>
      <c r="B196" s="39"/>
      <c r="C196" s="39"/>
      <c r="D196" s="38"/>
      <c r="E196" s="335"/>
      <c r="F196" s="578" t="str">
        <f t="shared" si="10"/>
        <v/>
      </c>
      <c r="G196" s="67" t="str">
        <f t="shared" si="11"/>
        <v/>
      </c>
      <c r="H196" s="367" t="b">
        <f t="shared" si="12"/>
        <v>0</v>
      </c>
      <c r="I196" s="241">
        <f t="shared" si="14"/>
        <v>1</v>
      </c>
    </row>
    <row r="197" spans="1:9" x14ac:dyDescent="0.25">
      <c r="A197" s="33" t="s">
        <v>292</v>
      </c>
      <c r="B197" s="39"/>
      <c r="C197" s="39"/>
      <c r="D197" s="38"/>
      <c r="E197" s="335"/>
      <c r="F197" s="578" t="str">
        <f t="shared" si="10"/>
        <v/>
      </c>
      <c r="G197" s="67" t="str">
        <f t="shared" si="11"/>
        <v/>
      </c>
      <c r="H197" s="367" t="b">
        <f t="shared" si="12"/>
        <v>0</v>
      </c>
      <c r="I197" s="241">
        <f t="shared" si="14"/>
        <v>1</v>
      </c>
    </row>
    <row r="198" spans="1:9" x14ac:dyDescent="0.25">
      <c r="A198" s="33" t="s">
        <v>293</v>
      </c>
      <c r="B198" s="39"/>
      <c r="C198" s="39"/>
      <c r="D198" s="38"/>
      <c r="E198" s="335"/>
      <c r="F198" s="578" t="str">
        <f t="shared" si="10"/>
        <v/>
      </c>
      <c r="G198" s="67" t="str">
        <f t="shared" si="11"/>
        <v/>
      </c>
      <c r="H198" s="367" t="b">
        <f t="shared" si="12"/>
        <v>0</v>
      </c>
      <c r="I198" s="241">
        <f t="shared" si="14"/>
        <v>1</v>
      </c>
    </row>
    <row r="199" spans="1:9" x14ac:dyDescent="0.25">
      <c r="A199" s="33" t="s">
        <v>294</v>
      </c>
      <c r="B199" s="39"/>
      <c r="C199" s="39"/>
      <c r="D199" s="38"/>
      <c r="E199" s="335"/>
      <c r="F199" s="578" t="str">
        <f t="shared" si="10"/>
        <v/>
      </c>
      <c r="G199" s="67" t="str">
        <f t="shared" si="11"/>
        <v/>
      </c>
      <c r="H199" s="367" t="b">
        <f t="shared" si="12"/>
        <v>0</v>
      </c>
      <c r="I199" s="241">
        <f t="shared" si="14"/>
        <v>1</v>
      </c>
    </row>
    <row r="200" spans="1:9" x14ac:dyDescent="0.25">
      <c r="A200" s="33" t="s">
        <v>295</v>
      </c>
      <c r="B200" s="39"/>
      <c r="C200" s="39"/>
      <c r="D200" s="38"/>
      <c r="E200" s="335"/>
      <c r="F200" s="578" t="str">
        <f t="shared" si="10"/>
        <v/>
      </c>
      <c r="G200" s="67" t="str">
        <f t="shared" si="11"/>
        <v/>
      </c>
      <c r="H200" s="367" t="b">
        <f t="shared" si="12"/>
        <v>0</v>
      </c>
      <c r="I200" s="241">
        <f t="shared" si="14"/>
        <v>1</v>
      </c>
    </row>
    <row r="201" spans="1:9" x14ac:dyDescent="0.25">
      <c r="A201" s="33" t="s">
        <v>296</v>
      </c>
      <c r="B201" s="39"/>
      <c r="C201" s="39"/>
      <c r="D201" s="38"/>
      <c r="E201" s="335"/>
      <c r="F201" s="578" t="str">
        <f t="shared" ref="F201:F258" si="15">IF(OR($B201="",$C201="",$D201="",$D201&lt;an_initial,$D201&gt;an_final,$H201=FALSE),"",
(10*(E201="expoziție internațională")+5*(E201="expoziție națională"))/
I201
)</f>
        <v/>
      </c>
      <c r="G201" s="67" t="str">
        <f t="shared" ref="G201:G258" si="16">IF(OR($B201="",$C201="",$D201="",$D201&gt;an_final,$H201=FALSE),"",
(10*(E201="expoziție internațională")+5*(E201="expoziție națională"))/
I201
)</f>
        <v/>
      </c>
      <c r="H201" s="367" t="b">
        <f t="shared" ref="H201:H258" si="17">IF(nume_candidat="",FALSE,ISNUMBER(SEARCH(nume_candidat,$B201)))</f>
        <v>0</v>
      </c>
      <c r="I201" s="241">
        <f t="shared" ref="I201:I258" si="18">LEN(B201)-LEN(SUBSTITUTE(B201,",",""))+1</f>
        <v>1</v>
      </c>
    </row>
    <row r="202" spans="1:9" x14ac:dyDescent="0.25">
      <c r="A202" s="33" t="s">
        <v>297</v>
      </c>
      <c r="B202" s="39"/>
      <c r="C202" s="39"/>
      <c r="D202" s="38"/>
      <c r="E202" s="335"/>
      <c r="F202" s="578" t="str">
        <f t="shared" si="15"/>
        <v/>
      </c>
      <c r="G202" s="67" t="str">
        <f t="shared" si="16"/>
        <v/>
      </c>
      <c r="H202" s="367" t="b">
        <f t="shared" si="17"/>
        <v>0</v>
      </c>
      <c r="I202" s="241">
        <f t="shared" si="18"/>
        <v>1</v>
      </c>
    </row>
    <row r="203" spans="1:9" x14ac:dyDescent="0.25">
      <c r="A203" s="33" t="s">
        <v>298</v>
      </c>
      <c r="B203" s="39"/>
      <c r="C203" s="39"/>
      <c r="D203" s="38"/>
      <c r="E203" s="335"/>
      <c r="F203" s="578" t="str">
        <f t="shared" si="15"/>
        <v/>
      </c>
      <c r="G203" s="67" t="str">
        <f t="shared" si="16"/>
        <v/>
      </c>
      <c r="H203" s="367" t="b">
        <f t="shared" si="17"/>
        <v>0</v>
      </c>
      <c r="I203" s="241">
        <f t="shared" si="18"/>
        <v>1</v>
      </c>
    </row>
    <row r="204" spans="1:9" x14ac:dyDescent="0.25">
      <c r="A204" s="33" t="s">
        <v>299</v>
      </c>
      <c r="B204" s="39"/>
      <c r="C204" s="39"/>
      <c r="D204" s="38"/>
      <c r="E204" s="335"/>
      <c r="F204" s="578" t="str">
        <f t="shared" si="15"/>
        <v/>
      </c>
      <c r="G204" s="67" t="str">
        <f t="shared" si="16"/>
        <v/>
      </c>
      <c r="H204" s="367" t="b">
        <f t="shared" si="17"/>
        <v>0</v>
      </c>
      <c r="I204" s="241">
        <f t="shared" si="18"/>
        <v>1</v>
      </c>
    </row>
    <row r="205" spans="1:9" x14ac:dyDescent="0.25">
      <c r="A205" s="33" t="s">
        <v>300</v>
      </c>
      <c r="B205" s="39"/>
      <c r="C205" s="39"/>
      <c r="D205" s="38"/>
      <c r="E205" s="335"/>
      <c r="F205" s="578" t="str">
        <f t="shared" si="15"/>
        <v/>
      </c>
      <c r="G205" s="67" t="str">
        <f t="shared" si="16"/>
        <v/>
      </c>
      <c r="H205" s="367" t="b">
        <f t="shared" si="17"/>
        <v>0</v>
      </c>
      <c r="I205" s="241">
        <f t="shared" si="18"/>
        <v>1</v>
      </c>
    </row>
    <row r="206" spans="1:9" x14ac:dyDescent="0.25">
      <c r="A206" s="33" t="s">
        <v>301</v>
      </c>
      <c r="B206" s="39"/>
      <c r="C206" s="39"/>
      <c r="D206" s="38"/>
      <c r="E206" s="335"/>
      <c r="F206" s="578" t="str">
        <f t="shared" si="15"/>
        <v/>
      </c>
      <c r="G206" s="67" t="str">
        <f t="shared" si="16"/>
        <v/>
      </c>
      <c r="H206" s="367" t="b">
        <f t="shared" si="17"/>
        <v>0</v>
      </c>
      <c r="I206" s="241">
        <f t="shared" si="18"/>
        <v>1</v>
      </c>
    </row>
    <row r="207" spans="1:9" x14ac:dyDescent="0.25">
      <c r="A207" s="33" t="s">
        <v>302</v>
      </c>
      <c r="B207" s="39"/>
      <c r="C207" s="39"/>
      <c r="D207" s="38"/>
      <c r="E207" s="335"/>
      <c r="F207" s="578" t="str">
        <f t="shared" si="15"/>
        <v/>
      </c>
      <c r="G207" s="67" t="str">
        <f t="shared" si="16"/>
        <v/>
      </c>
      <c r="H207" s="367" t="b">
        <f t="shared" si="17"/>
        <v>0</v>
      </c>
      <c r="I207" s="241">
        <f t="shared" si="18"/>
        <v>1</v>
      </c>
    </row>
    <row r="208" spans="1:9" x14ac:dyDescent="0.25">
      <c r="A208" s="33" t="s">
        <v>303</v>
      </c>
      <c r="B208" s="39"/>
      <c r="C208" s="39"/>
      <c r="D208" s="38"/>
      <c r="E208" s="335"/>
      <c r="F208" s="578" t="str">
        <f t="shared" si="15"/>
        <v/>
      </c>
      <c r="G208" s="67" t="str">
        <f t="shared" si="16"/>
        <v/>
      </c>
      <c r="H208" s="367" t="b">
        <f t="shared" si="17"/>
        <v>0</v>
      </c>
      <c r="I208" s="241">
        <f t="shared" si="18"/>
        <v>1</v>
      </c>
    </row>
    <row r="209" spans="1:9" x14ac:dyDescent="0.25">
      <c r="A209" s="33" t="s">
        <v>304</v>
      </c>
      <c r="B209" s="39"/>
      <c r="C209" s="39"/>
      <c r="D209" s="38"/>
      <c r="E209" s="335"/>
      <c r="F209" s="578" t="str">
        <f t="shared" si="15"/>
        <v/>
      </c>
      <c r="G209" s="67" t="str">
        <f t="shared" si="16"/>
        <v/>
      </c>
      <c r="H209" s="367" t="b">
        <f t="shared" si="17"/>
        <v>0</v>
      </c>
      <c r="I209" s="241">
        <f t="shared" si="18"/>
        <v>1</v>
      </c>
    </row>
    <row r="210" spans="1:9" x14ac:dyDescent="0.25">
      <c r="A210" s="33" t="s">
        <v>305</v>
      </c>
      <c r="B210" s="39"/>
      <c r="C210" s="39"/>
      <c r="D210" s="38"/>
      <c r="E210" s="335"/>
      <c r="F210" s="578" t="str">
        <f t="shared" si="15"/>
        <v/>
      </c>
      <c r="G210" s="67" t="str">
        <f t="shared" si="16"/>
        <v/>
      </c>
      <c r="H210" s="367" t="b">
        <f t="shared" si="17"/>
        <v>0</v>
      </c>
      <c r="I210" s="241">
        <f t="shared" si="18"/>
        <v>1</v>
      </c>
    </row>
    <row r="211" spans="1:9" x14ac:dyDescent="0.25">
      <c r="A211" s="33" t="s">
        <v>306</v>
      </c>
      <c r="B211" s="39"/>
      <c r="C211" s="39"/>
      <c r="D211" s="38"/>
      <c r="E211" s="335"/>
      <c r="F211" s="578" t="str">
        <f t="shared" si="15"/>
        <v/>
      </c>
      <c r="G211" s="67" t="str">
        <f t="shared" si="16"/>
        <v/>
      </c>
      <c r="H211" s="367" t="b">
        <f t="shared" si="17"/>
        <v>0</v>
      </c>
      <c r="I211" s="241">
        <f t="shared" si="18"/>
        <v>1</v>
      </c>
    </row>
    <row r="212" spans="1:9" x14ac:dyDescent="0.25">
      <c r="A212" s="33" t="s">
        <v>307</v>
      </c>
      <c r="B212" s="39"/>
      <c r="C212" s="39"/>
      <c r="D212" s="38"/>
      <c r="E212" s="335"/>
      <c r="F212" s="578" t="str">
        <f t="shared" si="15"/>
        <v/>
      </c>
      <c r="G212" s="67" t="str">
        <f t="shared" si="16"/>
        <v/>
      </c>
      <c r="H212" s="367" t="b">
        <f t="shared" si="17"/>
        <v>0</v>
      </c>
      <c r="I212" s="241">
        <f t="shared" si="18"/>
        <v>1</v>
      </c>
    </row>
    <row r="213" spans="1:9" x14ac:dyDescent="0.25">
      <c r="A213" s="33" t="s">
        <v>308</v>
      </c>
      <c r="B213" s="39"/>
      <c r="C213" s="39"/>
      <c r="D213" s="38"/>
      <c r="E213" s="335"/>
      <c r="F213" s="578" t="str">
        <f t="shared" si="15"/>
        <v/>
      </c>
      <c r="G213" s="67" t="str">
        <f t="shared" si="16"/>
        <v/>
      </c>
      <c r="H213" s="367" t="b">
        <f t="shared" si="17"/>
        <v>0</v>
      </c>
      <c r="I213" s="241">
        <f t="shared" si="18"/>
        <v>1</v>
      </c>
    </row>
    <row r="214" spans="1:9" x14ac:dyDescent="0.25">
      <c r="A214" s="33" t="s">
        <v>309</v>
      </c>
      <c r="B214" s="39"/>
      <c r="C214" s="39"/>
      <c r="D214" s="38"/>
      <c r="E214" s="335"/>
      <c r="F214" s="578" t="str">
        <f t="shared" si="15"/>
        <v/>
      </c>
      <c r="G214" s="67" t="str">
        <f t="shared" si="16"/>
        <v/>
      </c>
      <c r="H214" s="367" t="b">
        <f t="shared" si="17"/>
        <v>0</v>
      </c>
      <c r="I214" s="241">
        <f t="shared" si="18"/>
        <v>1</v>
      </c>
    </row>
    <row r="215" spans="1:9" x14ac:dyDescent="0.25">
      <c r="A215" s="33" t="s">
        <v>310</v>
      </c>
      <c r="B215" s="39"/>
      <c r="C215" s="39"/>
      <c r="D215" s="38"/>
      <c r="E215" s="335"/>
      <c r="F215" s="578" t="str">
        <f t="shared" si="15"/>
        <v/>
      </c>
      <c r="G215" s="67" t="str">
        <f t="shared" si="16"/>
        <v/>
      </c>
      <c r="H215" s="367" t="b">
        <f t="shared" si="17"/>
        <v>0</v>
      </c>
      <c r="I215" s="241">
        <f t="shared" si="18"/>
        <v>1</v>
      </c>
    </row>
    <row r="216" spans="1:9" x14ac:dyDescent="0.25">
      <c r="A216" s="33" t="s">
        <v>311</v>
      </c>
      <c r="B216" s="39"/>
      <c r="C216" s="39"/>
      <c r="D216" s="38"/>
      <c r="E216" s="335"/>
      <c r="F216" s="578" t="str">
        <f t="shared" si="15"/>
        <v/>
      </c>
      <c r="G216" s="67" t="str">
        <f t="shared" si="16"/>
        <v/>
      </c>
      <c r="H216" s="367" t="b">
        <f t="shared" si="17"/>
        <v>0</v>
      </c>
      <c r="I216" s="241">
        <f t="shared" si="18"/>
        <v>1</v>
      </c>
    </row>
    <row r="217" spans="1:9" x14ac:dyDescent="0.25">
      <c r="A217" s="33" t="s">
        <v>312</v>
      </c>
      <c r="B217" s="39"/>
      <c r="C217" s="39"/>
      <c r="D217" s="38"/>
      <c r="E217" s="335"/>
      <c r="F217" s="578" t="str">
        <f t="shared" si="15"/>
        <v/>
      </c>
      <c r="G217" s="67" t="str">
        <f t="shared" si="16"/>
        <v/>
      </c>
      <c r="H217" s="367" t="b">
        <f t="shared" si="17"/>
        <v>0</v>
      </c>
      <c r="I217" s="241">
        <f t="shared" si="18"/>
        <v>1</v>
      </c>
    </row>
    <row r="218" spans="1:9" x14ac:dyDescent="0.25">
      <c r="A218" s="33" t="s">
        <v>313</v>
      </c>
      <c r="B218" s="39"/>
      <c r="C218" s="39"/>
      <c r="D218" s="38"/>
      <c r="E218" s="335"/>
      <c r="F218" s="578" t="str">
        <f t="shared" si="15"/>
        <v/>
      </c>
      <c r="G218" s="67" t="str">
        <f t="shared" si="16"/>
        <v/>
      </c>
      <c r="H218" s="367" t="b">
        <f t="shared" si="17"/>
        <v>0</v>
      </c>
      <c r="I218" s="241">
        <f t="shared" si="18"/>
        <v>1</v>
      </c>
    </row>
    <row r="219" spans="1:9" x14ac:dyDescent="0.25">
      <c r="A219" s="33" t="s">
        <v>314</v>
      </c>
      <c r="B219" s="39"/>
      <c r="C219" s="39"/>
      <c r="D219" s="38"/>
      <c r="E219" s="335"/>
      <c r="F219" s="578" t="str">
        <f t="shared" si="15"/>
        <v/>
      </c>
      <c r="G219" s="67" t="str">
        <f t="shared" si="16"/>
        <v/>
      </c>
      <c r="H219" s="367" t="b">
        <f t="shared" si="17"/>
        <v>0</v>
      </c>
      <c r="I219" s="241">
        <f t="shared" si="18"/>
        <v>1</v>
      </c>
    </row>
    <row r="220" spans="1:9" x14ac:dyDescent="0.25">
      <c r="A220" s="33" t="s">
        <v>315</v>
      </c>
      <c r="B220" s="39"/>
      <c r="C220" s="39"/>
      <c r="D220" s="38"/>
      <c r="E220" s="335"/>
      <c r="F220" s="578" t="str">
        <f t="shared" si="15"/>
        <v/>
      </c>
      <c r="G220" s="67" t="str">
        <f t="shared" si="16"/>
        <v/>
      </c>
      <c r="H220" s="367" t="b">
        <f t="shared" si="17"/>
        <v>0</v>
      </c>
      <c r="I220" s="241">
        <f t="shared" si="18"/>
        <v>1</v>
      </c>
    </row>
    <row r="221" spans="1:9" x14ac:dyDescent="0.25">
      <c r="A221" s="33" t="s">
        <v>316</v>
      </c>
      <c r="B221" s="39"/>
      <c r="C221" s="39"/>
      <c r="D221" s="38"/>
      <c r="E221" s="335"/>
      <c r="F221" s="578" t="str">
        <f t="shared" si="15"/>
        <v/>
      </c>
      <c r="G221" s="67" t="str">
        <f t="shared" si="16"/>
        <v/>
      </c>
      <c r="H221" s="367" t="b">
        <f t="shared" si="17"/>
        <v>0</v>
      </c>
      <c r="I221" s="241">
        <f t="shared" si="18"/>
        <v>1</v>
      </c>
    </row>
    <row r="222" spans="1:9" x14ac:dyDescent="0.25">
      <c r="A222" s="33" t="s">
        <v>317</v>
      </c>
      <c r="B222" s="39"/>
      <c r="C222" s="39"/>
      <c r="D222" s="38"/>
      <c r="E222" s="335"/>
      <c r="F222" s="578" t="str">
        <f t="shared" si="15"/>
        <v/>
      </c>
      <c r="G222" s="67" t="str">
        <f t="shared" si="16"/>
        <v/>
      </c>
      <c r="H222" s="367" t="b">
        <f t="shared" si="17"/>
        <v>0</v>
      </c>
      <c r="I222" s="241">
        <f t="shared" si="18"/>
        <v>1</v>
      </c>
    </row>
    <row r="223" spans="1:9" x14ac:dyDescent="0.25">
      <c r="A223" s="33" t="s">
        <v>318</v>
      </c>
      <c r="B223" s="39"/>
      <c r="C223" s="39"/>
      <c r="D223" s="38"/>
      <c r="E223" s="335"/>
      <c r="F223" s="578" t="str">
        <f t="shared" si="15"/>
        <v/>
      </c>
      <c r="G223" s="67" t="str">
        <f t="shared" si="16"/>
        <v/>
      </c>
      <c r="H223" s="367" t="b">
        <f t="shared" si="17"/>
        <v>0</v>
      </c>
      <c r="I223" s="241">
        <f t="shared" si="18"/>
        <v>1</v>
      </c>
    </row>
    <row r="224" spans="1:9" x14ac:dyDescent="0.25">
      <c r="A224" s="33" t="s">
        <v>319</v>
      </c>
      <c r="B224" s="39"/>
      <c r="C224" s="39"/>
      <c r="D224" s="38"/>
      <c r="E224" s="335"/>
      <c r="F224" s="578" t="str">
        <f t="shared" si="15"/>
        <v/>
      </c>
      <c r="G224" s="67" t="str">
        <f t="shared" si="16"/>
        <v/>
      </c>
      <c r="H224" s="367" t="b">
        <f t="shared" si="17"/>
        <v>0</v>
      </c>
      <c r="I224" s="241">
        <f t="shared" si="18"/>
        <v>1</v>
      </c>
    </row>
    <row r="225" spans="1:9" x14ac:dyDescent="0.25">
      <c r="A225" s="33" t="s">
        <v>320</v>
      </c>
      <c r="B225" s="39"/>
      <c r="C225" s="39"/>
      <c r="D225" s="38"/>
      <c r="E225" s="335"/>
      <c r="F225" s="578" t="str">
        <f t="shared" si="15"/>
        <v/>
      </c>
      <c r="G225" s="67" t="str">
        <f t="shared" si="16"/>
        <v/>
      </c>
      <c r="H225" s="367" t="b">
        <f t="shared" si="17"/>
        <v>0</v>
      </c>
      <c r="I225" s="241">
        <f t="shared" si="18"/>
        <v>1</v>
      </c>
    </row>
    <row r="226" spans="1:9" x14ac:dyDescent="0.25">
      <c r="A226" s="33" t="s">
        <v>321</v>
      </c>
      <c r="B226" s="39"/>
      <c r="C226" s="39"/>
      <c r="D226" s="38"/>
      <c r="E226" s="335"/>
      <c r="F226" s="578" t="str">
        <f t="shared" si="15"/>
        <v/>
      </c>
      <c r="G226" s="67" t="str">
        <f t="shared" si="16"/>
        <v/>
      </c>
      <c r="H226" s="367" t="b">
        <f t="shared" si="17"/>
        <v>0</v>
      </c>
      <c r="I226" s="241">
        <f t="shared" si="18"/>
        <v>1</v>
      </c>
    </row>
    <row r="227" spans="1:9" x14ac:dyDescent="0.25">
      <c r="A227" s="33" t="s">
        <v>322</v>
      </c>
      <c r="B227" s="39"/>
      <c r="C227" s="39"/>
      <c r="D227" s="38"/>
      <c r="E227" s="335"/>
      <c r="F227" s="578" t="str">
        <f t="shared" si="15"/>
        <v/>
      </c>
      <c r="G227" s="67" t="str">
        <f t="shared" si="16"/>
        <v/>
      </c>
      <c r="H227" s="367" t="b">
        <f t="shared" si="17"/>
        <v>0</v>
      </c>
      <c r="I227" s="241">
        <f t="shared" si="18"/>
        <v>1</v>
      </c>
    </row>
    <row r="228" spans="1:9" x14ac:dyDescent="0.25">
      <c r="A228" s="33" t="s">
        <v>323</v>
      </c>
      <c r="B228" s="39"/>
      <c r="C228" s="39"/>
      <c r="D228" s="38"/>
      <c r="E228" s="335"/>
      <c r="F228" s="578" t="str">
        <f t="shared" si="15"/>
        <v/>
      </c>
      <c r="G228" s="67" t="str">
        <f t="shared" si="16"/>
        <v/>
      </c>
      <c r="H228" s="367" t="b">
        <f t="shared" si="17"/>
        <v>0</v>
      </c>
      <c r="I228" s="241">
        <f t="shared" si="18"/>
        <v>1</v>
      </c>
    </row>
    <row r="229" spans="1:9" x14ac:dyDescent="0.25">
      <c r="A229" s="33" t="s">
        <v>324</v>
      </c>
      <c r="B229" s="39"/>
      <c r="C229" s="39"/>
      <c r="D229" s="38"/>
      <c r="E229" s="335"/>
      <c r="F229" s="578" t="str">
        <f t="shared" si="15"/>
        <v/>
      </c>
      <c r="G229" s="67" t="str">
        <f t="shared" si="16"/>
        <v/>
      </c>
      <c r="H229" s="367" t="b">
        <f t="shared" si="17"/>
        <v>0</v>
      </c>
      <c r="I229" s="241">
        <f t="shared" si="18"/>
        <v>1</v>
      </c>
    </row>
    <row r="230" spans="1:9" x14ac:dyDescent="0.25">
      <c r="A230" s="33" t="s">
        <v>325</v>
      </c>
      <c r="B230" s="39"/>
      <c r="C230" s="39"/>
      <c r="D230" s="38"/>
      <c r="E230" s="335"/>
      <c r="F230" s="578" t="str">
        <f t="shared" si="15"/>
        <v/>
      </c>
      <c r="G230" s="67" t="str">
        <f t="shared" si="16"/>
        <v/>
      </c>
      <c r="H230" s="367" t="b">
        <f t="shared" si="17"/>
        <v>0</v>
      </c>
      <c r="I230" s="241">
        <f t="shared" si="18"/>
        <v>1</v>
      </c>
    </row>
    <row r="231" spans="1:9" x14ac:dyDescent="0.25">
      <c r="A231" s="33" t="s">
        <v>326</v>
      </c>
      <c r="B231" s="39"/>
      <c r="C231" s="39"/>
      <c r="D231" s="38"/>
      <c r="E231" s="335"/>
      <c r="F231" s="578" t="str">
        <f t="shared" si="15"/>
        <v/>
      </c>
      <c r="G231" s="67" t="str">
        <f t="shared" si="16"/>
        <v/>
      </c>
      <c r="H231" s="367" t="b">
        <f t="shared" si="17"/>
        <v>0</v>
      </c>
      <c r="I231" s="241">
        <f t="shared" si="18"/>
        <v>1</v>
      </c>
    </row>
    <row r="232" spans="1:9" x14ac:dyDescent="0.25">
      <c r="A232" s="33" t="s">
        <v>327</v>
      </c>
      <c r="B232" s="39"/>
      <c r="C232" s="39"/>
      <c r="D232" s="38"/>
      <c r="E232" s="335"/>
      <c r="F232" s="578" t="str">
        <f t="shared" si="15"/>
        <v/>
      </c>
      <c r="G232" s="67" t="str">
        <f t="shared" si="16"/>
        <v/>
      </c>
      <c r="H232" s="367" t="b">
        <f t="shared" si="17"/>
        <v>0</v>
      </c>
      <c r="I232" s="241">
        <f t="shared" si="18"/>
        <v>1</v>
      </c>
    </row>
    <row r="233" spans="1:9" x14ac:dyDescent="0.25">
      <c r="A233" s="33" t="s">
        <v>328</v>
      </c>
      <c r="B233" s="39"/>
      <c r="C233" s="39"/>
      <c r="D233" s="38"/>
      <c r="E233" s="335"/>
      <c r="F233" s="578" t="str">
        <f t="shared" si="15"/>
        <v/>
      </c>
      <c r="G233" s="67" t="str">
        <f t="shared" si="16"/>
        <v/>
      </c>
      <c r="H233" s="367" t="b">
        <f t="shared" si="17"/>
        <v>0</v>
      </c>
      <c r="I233" s="241">
        <f t="shared" si="18"/>
        <v>1</v>
      </c>
    </row>
    <row r="234" spans="1:9" x14ac:dyDescent="0.25">
      <c r="A234" s="33" t="s">
        <v>329</v>
      </c>
      <c r="B234" s="39"/>
      <c r="C234" s="39"/>
      <c r="D234" s="38"/>
      <c r="E234" s="335"/>
      <c r="F234" s="578" t="str">
        <f t="shared" si="15"/>
        <v/>
      </c>
      <c r="G234" s="67" t="str">
        <f t="shared" si="16"/>
        <v/>
      </c>
      <c r="H234" s="367" t="b">
        <f t="shared" si="17"/>
        <v>0</v>
      </c>
      <c r="I234" s="241">
        <f t="shared" si="18"/>
        <v>1</v>
      </c>
    </row>
    <row r="235" spans="1:9" x14ac:dyDescent="0.25">
      <c r="A235" s="33" t="s">
        <v>330</v>
      </c>
      <c r="B235" s="39"/>
      <c r="C235" s="39"/>
      <c r="D235" s="38"/>
      <c r="E235" s="335"/>
      <c r="F235" s="578" t="str">
        <f t="shared" si="15"/>
        <v/>
      </c>
      <c r="G235" s="67" t="str">
        <f t="shared" si="16"/>
        <v/>
      </c>
      <c r="H235" s="367" t="b">
        <f t="shared" si="17"/>
        <v>0</v>
      </c>
      <c r="I235" s="241">
        <f t="shared" si="18"/>
        <v>1</v>
      </c>
    </row>
    <row r="236" spans="1:9" x14ac:dyDescent="0.25">
      <c r="A236" s="33" t="s">
        <v>331</v>
      </c>
      <c r="B236" s="39"/>
      <c r="C236" s="39"/>
      <c r="D236" s="38"/>
      <c r="E236" s="335"/>
      <c r="F236" s="578" t="str">
        <f t="shared" si="15"/>
        <v/>
      </c>
      <c r="G236" s="67" t="str">
        <f t="shared" si="16"/>
        <v/>
      </c>
      <c r="H236" s="367" t="b">
        <f t="shared" si="17"/>
        <v>0</v>
      </c>
      <c r="I236" s="241">
        <f t="shared" si="18"/>
        <v>1</v>
      </c>
    </row>
    <row r="237" spans="1:9" x14ac:dyDescent="0.25">
      <c r="A237" s="33" t="s">
        <v>332</v>
      </c>
      <c r="B237" s="39"/>
      <c r="C237" s="39"/>
      <c r="D237" s="38"/>
      <c r="E237" s="335"/>
      <c r="F237" s="578" t="str">
        <f t="shared" si="15"/>
        <v/>
      </c>
      <c r="G237" s="67" t="str">
        <f t="shared" si="16"/>
        <v/>
      </c>
      <c r="H237" s="367" t="b">
        <f t="shared" si="17"/>
        <v>0</v>
      </c>
      <c r="I237" s="241">
        <f t="shared" si="18"/>
        <v>1</v>
      </c>
    </row>
    <row r="238" spans="1:9" x14ac:dyDescent="0.25">
      <c r="A238" s="33" t="s">
        <v>333</v>
      </c>
      <c r="B238" s="39"/>
      <c r="C238" s="39"/>
      <c r="D238" s="38"/>
      <c r="E238" s="335"/>
      <c r="F238" s="578" t="str">
        <f t="shared" si="15"/>
        <v/>
      </c>
      <c r="G238" s="67" t="str">
        <f t="shared" si="16"/>
        <v/>
      </c>
      <c r="H238" s="367" t="b">
        <f t="shared" si="17"/>
        <v>0</v>
      </c>
      <c r="I238" s="241">
        <f t="shared" si="18"/>
        <v>1</v>
      </c>
    </row>
    <row r="239" spans="1:9" x14ac:dyDescent="0.25">
      <c r="A239" s="33" t="s">
        <v>334</v>
      </c>
      <c r="B239" s="39"/>
      <c r="C239" s="39"/>
      <c r="D239" s="38"/>
      <c r="E239" s="335"/>
      <c r="F239" s="578" t="str">
        <f t="shared" si="15"/>
        <v/>
      </c>
      <c r="G239" s="67" t="str">
        <f t="shared" si="16"/>
        <v/>
      </c>
      <c r="H239" s="367" t="b">
        <f t="shared" si="17"/>
        <v>0</v>
      </c>
      <c r="I239" s="241">
        <f t="shared" si="18"/>
        <v>1</v>
      </c>
    </row>
    <row r="240" spans="1:9" x14ac:dyDescent="0.25">
      <c r="A240" s="33" t="s">
        <v>335</v>
      </c>
      <c r="B240" s="39"/>
      <c r="C240" s="39"/>
      <c r="D240" s="38"/>
      <c r="E240" s="335"/>
      <c r="F240" s="578" t="str">
        <f t="shared" si="15"/>
        <v/>
      </c>
      <c r="G240" s="67" t="str">
        <f t="shared" si="16"/>
        <v/>
      </c>
      <c r="H240" s="367" t="b">
        <f t="shared" si="17"/>
        <v>0</v>
      </c>
      <c r="I240" s="241">
        <f t="shared" si="18"/>
        <v>1</v>
      </c>
    </row>
    <row r="241" spans="1:9" x14ac:dyDescent="0.25">
      <c r="A241" s="33" t="s">
        <v>336</v>
      </c>
      <c r="B241" s="39"/>
      <c r="C241" s="39"/>
      <c r="D241" s="38"/>
      <c r="E241" s="335"/>
      <c r="F241" s="578" t="str">
        <f t="shared" si="15"/>
        <v/>
      </c>
      <c r="G241" s="67" t="str">
        <f t="shared" si="16"/>
        <v/>
      </c>
      <c r="H241" s="367" t="b">
        <f t="shared" si="17"/>
        <v>0</v>
      </c>
      <c r="I241" s="241">
        <f t="shared" si="18"/>
        <v>1</v>
      </c>
    </row>
    <row r="242" spans="1:9" x14ac:dyDescent="0.25">
      <c r="A242" s="33" t="s">
        <v>337</v>
      </c>
      <c r="B242" s="39"/>
      <c r="C242" s="39"/>
      <c r="D242" s="38"/>
      <c r="E242" s="335"/>
      <c r="F242" s="578" t="str">
        <f t="shared" si="15"/>
        <v/>
      </c>
      <c r="G242" s="67" t="str">
        <f t="shared" si="16"/>
        <v/>
      </c>
      <c r="H242" s="367" t="b">
        <f t="shared" si="17"/>
        <v>0</v>
      </c>
      <c r="I242" s="241">
        <f t="shared" si="18"/>
        <v>1</v>
      </c>
    </row>
    <row r="243" spans="1:9" x14ac:dyDescent="0.25">
      <c r="A243" s="33" t="s">
        <v>338</v>
      </c>
      <c r="B243" s="39"/>
      <c r="C243" s="39"/>
      <c r="D243" s="38"/>
      <c r="E243" s="335"/>
      <c r="F243" s="578" t="str">
        <f t="shared" si="15"/>
        <v/>
      </c>
      <c r="G243" s="67" t="str">
        <f t="shared" si="16"/>
        <v/>
      </c>
      <c r="H243" s="367" t="b">
        <f t="shared" si="17"/>
        <v>0</v>
      </c>
      <c r="I243" s="241">
        <f t="shared" si="18"/>
        <v>1</v>
      </c>
    </row>
    <row r="244" spans="1:9" x14ac:dyDescent="0.25">
      <c r="A244" s="33" t="s">
        <v>339</v>
      </c>
      <c r="B244" s="39"/>
      <c r="C244" s="39"/>
      <c r="D244" s="38"/>
      <c r="E244" s="335"/>
      <c r="F244" s="578" t="str">
        <f t="shared" si="15"/>
        <v/>
      </c>
      <c r="G244" s="67" t="str">
        <f t="shared" si="16"/>
        <v/>
      </c>
      <c r="H244" s="367" t="b">
        <f t="shared" si="17"/>
        <v>0</v>
      </c>
      <c r="I244" s="241">
        <f t="shared" si="18"/>
        <v>1</v>
      </c>
    </row>
    <row r="245" spans="1:9" x14ac:dyDescent="0.25">
      <c r="A245" s="33" t="s">
        <v>340</v>
      </c>
      <c r="B245" s="39"/>
      <c r="C245" s="39"/>
      <c r="D245" s="38"/>
      <c r="E245" s="335"/>
      <c r="F245" s="578" t="str">
        <f t="shared" si="15"/>
        <v/>
      </c>
      <c r="G245" s="67" t="str">
        <f t="shared" si="16"/>
        <v/>
      </c>
      <c r="H245" s="367" t="b">
        <f t="shared" si="17"/>
        <v>0</v>
      </c>
      <c r="I245" s="241">
        <f t="shared" si="18"/>
        <v>1</v>
      </c>
    </row>
    <row r="246" spans="1:9" x14ac:dyDescent="0.25">
      <c r="A246" s="33" t="s">
        <v>341</v>
      </c>
      <c r="B246" s="39"/>
      <c r="C246" s="39"/>
      <c r="D246" s="38"/>
      <c r="E246" s="335"/>
      <c r="F246" s="578" t="str">
        <f t="shared" si="15"/>
        <v/>
      </c>
      <c r="G246" s="67" t="str">
        <f t="shared" si="16"/>
        <v/>
      </c>
      <c r="H246" s="367" t="b">
        <f t="shared" si="17"/>
        <v>0</v>
      </c>
      <c r="I246" s="241">
        <f t="shared" si="18"/>
        <v>1</v>
      </c>
    </row>
    <row r="247" spans="1:9" x14ac:dyDescent="0.25">
      <c r="A247" s="33" t="s">
        <v>342</v>
      </c>
      <c r="B247" s="39"/>
      <c r="C247" s="39"/>
      <c r="D247" s="38"/>
      <c r="E247" s="335"/>
      <c r="F247" s="578" t="str">
        <f t="shared" si="15"/>
        <v/>
      </c>
      <c r="G247" s="67" t="str">
        <f t="shared" si="16"/>
        <v/>
      </c>
      <c r="H247" s="367" t="b">
        <f t="shared" si="17"/>
        <v>0</v>
      </c>
      <c r="I247" s="241">
        <f t="shared" si="18"/>
        <v>1</v>
      </c>
    </row>
    <row r="248" spans="1:9" x14ac:dyDescent="0.25">
      <c r="A248" s="33" t="s">
        <v>343</v>
      </c>
      <c r="B248" s="39"/>
      <c r="C248" s="39"/>
      <c r="D248" s="38"/>
      <c r="E248" s="335"/>
      <c r="F248" s="578" t="str">
        <f t="shared" si="15"/>
        <v/>
      </c>
      <c r="G248" s="67" t="str">
        <f t="shared" si="16"/>
        <v/>
      </c>
      <c r="H248" s="367" t="b">
        <f t="shared" si="17"/>
        <v>0</v>
      </c>
      <c r="I248" s="241">
        <f t="shared" si="18"/>
        <v>1</v>
      </c>
    </row>
    <row r="249" spans="1:9" x14ac:dyDescent="0.25">
      <c r="A249" s="33" t="s">
        <v>344</v>
      </c>
      <c r="B249" s="39"/>
      <c r="C249" s="39"/>
      <c r="D249" s="38"/>
      <c r="E249" s="335"/>
      <c r="F249" s="578" t="str">
        <f t="shared" si="15"/>
        <v/>
      </c>
      <c r="G249" s="67" t="str">
        <f t="shared" si="16"/>
        <v/>
      </c>
      <c r="H249" s="367" t="b">
        <f t="shared" si="17"/>
        <v>0</v>
      </c>
      <c r="I249" s="241">
        <f t="shared" si="18"/>
        <v>1</v>
      </c>
    </row>
    <row r="250" spans="1:9" x14ac:dyDescent="0.25">
      <c r="A250" s="33" t="s">
        <v>345</v>
      </c>
      <c r="B250" s="39"/>
      <c r="C250" s="39"/>
      <c r="D250" s="38"/>
      <c r="E250" s="335"/>
      <c r="F250" s="578" t="str">
        <f t="shared" si="15"/>
        <v/>
      </c>
      <c r="G250" s="67" t="str">
        <f t="shared" si="16"/>
        <v/>
      </c>
      <c r="H250" s="367" t="b">
        <f t="shared" si="17"/>
        <v>0</v>
      </c>
      <c r="I250" s="241">
        <f t="shared" si="18"/>
        <v>1</v>
      </c>
    </row>
    <row r="251" spans="1:9" x14ac:dyDescent="0.25">
      <c r="A251" s="33" t="s">
        <v>346</v>
      </c>
      <c r="B251" s="39"/>
      <c r="C251" s="39"/>
      <c r="D251" s="38"/>
      <c r="E251" s="335"/>
      <c r="F251" s="578" t="str">
        <f t="shared" si="15"/>
        <v/>
      </c>
      <c r="G251" s="67" t="str">
        <f t="shared" si="16"/>
        <v/>
      </c>
      <c r="H251" s="367" t="b">
        <f t="shared" si="17"/>
        <v>0</v>
      </c>
      <c r="I251" s="241">
        <f t="shared" si="18"/>
        <v>1</v>
      </c>
    </row>
    <row r="252" spans="1:9" x14ac:dyDescent="0.25">
      <c r="A252" s="33" t="s">
        <v>347</v>
      </c>
      <c r="B252" s="39"/>
      <c r="C252" s="39"/>
      <c r="D252" s="38"/>
      <c r="E252" s="335"/>
      <c r="F252" s="578" t="str">
        <f t="shared" si="15"/>
        <v/>
      </c>
      <c r="G252" s="67" t="str">
        <f t="shared" si="16"/>
        <v/>
      </c>
      <c r="H252" s="367" t="b">
        <f t="shared" si="17"/>
        <v>0</v>
      </c>
      <c r="I252" s="241">
        <f t="shared" si="18"/>
        <v>1</v>
      </c>
    </row>
    <row r="253" spans="1:9" x14ac:dyDescent="0.25">
      <c r="A253" s="33" t="s">
        <v>348</v>
      </c>
      <c r="B253" s="39"/>
      <c r="C253" s="39"/>
      <c r="D253" s="38"/>
      <c r="E253" s="335"/>
      <c r="F253" s="578" t="str">
        <f t="shared" si="15"/>
        <v/>
      </c>
      <c r="G253" s="67" t="str">
        <f t="shared" si="16"/>
        <v/>
      </c>
      <c r="H253" s="367" t="b">
        <f t="shared" si="17"/>
        <v>0</v>
      </c>
      <c r="I253" s="241">
        <f t="shared" si="18"/>
        <v>1</v>
      </c>
    </row>
    <row r="254" spans="1:9" x14ac:dyDescent="0.25">
      <c r="A254" s="33" t="s">
        <v>349</v>
      </c>
      <c r="B254" s="39"/>
      <c r="C254" s="39"/>
      <c r="D254" s="38"/>
      <c r="E254" s="335"/>
      <c r="F254" s="578" t="str">
        <f t="shared" si="15"/>
        <v/>
      </c>
      <c r="G254" s="67" t="str">
        <f t="shared" si="16"/>
        <v/>
      </c>
      <c r="H254" s="367" t="b">
        <f t="shared" si="17"/>
        <v>0</v>
      </c>
      <c r="I254" s="241">
        <f t="shared" si="18"/>
        <v>1</v>
      </c>
    </row>
    <row r="255" spans="1:9" x14ac:dyDescent="0.25">
      <c r="A255" s="33" t="s">
        <v>350</v>
      </c>
      <c r="B255" s="39"/>
      <c r="C255" s="39"/>
      <c r="D255" s="38"/>
      <c r="E255" s="335"/>
      <c r="F255" s="578" t="str">
        <f t="shared" si="15"/>
        <v/>
      </c>
      <c r="G255" s="67" t="str">
        <f t="shared" si="16"/>
        <v/>
      </c>
      <c r="H255" s="367" t="b">
        <f t="shared" si="17"/>
        <v>0</v>
      </c>
      <c r="I255" s="241">
        <f t="shared" si="18"/>
        <v>1</v>
      </c>
    </row>
    <row r="256" spans="1:9" x14ac:dyDescent="0.25">
      <c r="A256" s="33" t="s">
        <v>351</v>
      </c>
      <c r="B256" s="39"/>
      <c r="C256" s="39"/>
      <c r="D256" s="38"/>
      <c r="E256" s="335"/>
      <c r="F256" s="578" t="str">
        <f t="shared" si="15"/>
        <v/>
      </c>
      <c r="G256" s="67" t="str">
        <f t="shared" si="16"/>
        <v/>
      </c>
      <c r="H256" s="367" t="b">
        <f t="shared" si="17"/>
        <v>0</v>
      </c>
      <c r="I256" s="241">
        <f t="shared" si="18"/>
        <v>1</v>
      </c>
    </row>
    <row r="257" spans="1:9" x14ac:dyDescent="0.25">
      <c r="A257" s="33" t="s">
        <v>352</v>
      </c>
      <c r="B257" s="39"/>
      <c r="C257" s="39"/>
      <c r="D257" s="38"/>
      <c r="E257" s="335"/>
      <c r="F257" s="578" t="str">
        <f t="shared" si="15"/>
        <v/>
      </c>
      <c r="G257" s="67" t="str">
        <f t="shared" si="16"/>
        <v/>
      </c>
      <c r="H257" s="367" t="b">
        <f t="shared" si="17"/>
        <v>0</v>
      </c>
      <c r="I257" s="241">
        <f t="shared" si="18"/>
        <v>1</v>
      </c>
    </row>
    <row r="258" spans="1:9" x14ac:dyDescent="0.25">
      <c r="A258" s="33" t="s">
        <v>353</v>
      </c>
      <c r="B258" s="39"/>
      <c r="C258" s="39"/>
      <c r="D258" s="38"/>
      <c r="E258" s="335"/>
      <c r="F258" s="578" t="str">
        <f t="shared" si="15"/>
        <v/>
      </c>
      <c r="G258" s="67" t="str">
        <f t="shared" si="16"/>
        <v/>
      </c>
      <c r="H258" s="367" t="b">
        <f t="shared" si="17"/>
        <v>0</v>
      </c>
      <c r="I258" s="241">
        <f t="shared" si="18"/>
        <v>1</v>
      </c>
    </row>
  </sheetData>
  <sheetProtection password="CA41" sheet="1" objects="1" scenarios="1" formatCells="0" formatColumns="0" formatRows="0"/>
  <mergeCells count="8">
    <mergeCell ref="H6:H7"/>
    <mergeCell ref="A2:C2"/>
    <mergeCell ref="A3:G3"/>
    <mergeCell ref="A6:A7"/>
    <mergeCell ref="B6:B7"/>
    <mergeCell ref="C6:C7"/>
    <mergeCell ref="D6:D7"/>
    <mergeCell ref="E6:E7"/>
  </mergeCells>
  <dataValidations count="1">
    <dataValidation type="list" allowBlank="1" showInputMessage="1" showErrorMessage="1" sqref="E9:E258">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&amp;LConfirm datele
Director de departament&amp;RCandidat</oddFooter>
  </headerFooter>
  <rowBreaks count="1" manualBreakCount="1">
    <brk id="28"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8"/>
  <sheetViews>
    <sheetView zoomScaleNormal="100" workbookViewId="0">
      <selection activeCell="G1" sqref="G1:G65536"/>
    </sheetView>
  </sheetViews>
  <sheetFormatPr defaultRowHeight="15.75" x14ac:dyDescent="0.25"/>
  <cols>
    <col min="1" max="1" width="5.7109375" style="322" customWidth="1"/>
    <col min="2" max="2" width="31.28515625" style="322" customWidth="1"/>
    <col min="3" max="3" width="32" style="322" customWidth="1"/>
    <col min="4" max="4" width="8.5703125" style="322" customWidth="1"/>
    <col min="5" max="5" width="23.5703125" style="322" bestFit="1" customWidth="1"/>
    <col min="6" max="6" width="13.7109375" style="294" customWidth="1"/>
    <col min="7" max="7" width="13.7109375" style="294" hidden="1" customWidth="1"/>
    <col min="8" max="8" width="10.7109375" style="332" hidden="1" customWidth="1"/>
    <col min="9" max="9" width="9.140625" style="322" hidden="1" customWidth="1"/>
    <col min="10" max="16384" width="9.140625" style="322"/>
  </cols>
  <sheetData>
    <row r="1" spans="1:9" s="318" customFormat="1" x14ac:dyDescent="0.2">
      <c r="A1" s="317" t="s">
        <v>650</v>
      </c>
      <c r="E1" s="319"/>
      <c r="F1" s="319"/>
      <c r="H1" s="320"/>
    </row>
    <row r="2" spans="1:9" s="318" customFormat="1" x14ac:dyDescent="0.2">
      <c r="A2" s="936" t="s">
        <v>594</v>
      </c>
      <c r="B2" s="936"/>
      <c r="C2" s="936"/>
      <c r="E2" s="319"/>
      <c r="F2" s="319"/>
      <c r="H2" s="320"/>
    </row>
    <row r="3" spans="1:9" s="294" customFormat="1" ht="89.25" customHeight="1" x14ac:dyDescent="0.25">
      <c r="A3" s="987" t="s">
        <v>635</v>
      </c>
      <c r="B3" s="987"/>
      <c r="C3" s="987"/>
      <c r="D3" s="987"/>
      <c r="E3" s="987"/>
      <c r="F3" s="987"/>
      <c r="G3" s="987"/>
      <c r="H3" s="293"/>
    </row>
    <row r="4" spans="1:9" s="294" customFormat="1" x14ac:dyDescent="0.25">
      <c r="H4" s="295"/>
    </row>
    <row r="5" spans="1:9" s="318" customFormat="1" ht="13.5" customHeight="1" x14ac:dyDescent="0.25">
      <c r="A5" s="322"/>
      <c r="B5" s="322"/>
      <c r="C5" s="322"/>
      <c r="D5" s="375"/>
      <c r="E5" s="322"/>
      <c r="F5" s="826" t="str">
        <f>G5</f>
        <v xml:space="preserve"> </v>
      </c>
      <c r="G5" s="296" t="str">
        <f>CONCATENATE(functie," ",nume_candidat)</f>
        <v xml:space="preserve"> </v>
      </c>
      <c r="H5" s="295"/>
    </row>
    <row r="6" spans="1:9" ht="30" customHeight="1" x14ac:dyDescent="0.25">
      <c r="A6" s="883" t="s">
        <v>470</v>
      </c>
      <c r="B6" s="889" t="s">
        <v>605</v>
      </c>
      <c r="C6" s="889" t="s">
        <v>649</v>
      </c>
      <c r="D6" s="889" t="s">
        <v>3</v>
      </c>
      <c r="E6" s="889" t="s">
        <v>612</v>
      </c>
      <c r="F6" s="298" t="s">
        <v>886</v>
      </c>
      <c r="G6" s="298"/>
      <c r="H6" s="890" t="s">
        <v>708</v>
      </c>
    </row>
    <row r="7" spans="1:9" ht="37.5" customHeight="1" x14ac:dyDescent="0.25">
      <c r="A7" s="883"/>
      <c r="B7" s="889"/>
      <c r="C7" s="889"/>
      <c r="D7" s="889"/>
      <c r="E7" s="889"/>
      <c r="F7" s="298" t="str">
        <f>CONCATENATE("ultimii ",durata_evaluare," ani")</f>
        <v>ultimii 5 ani</v>
      </c>
      <c r="G7" s="299" t="s">
        <v>6</v>
      </c>
      <c r="H7" s="890"/>
      <c r="I7" s="322" t="s">
        <v>613</v>
      </c>
    </row>
    <row r="8" spans="1:9" x14ac:dyDescent="0.25">
      <c r="A8" s="470"/>
      <c r="B8" s="324"/>
      <c r="C8" s="324"/>
      <c r="D8" s="115"/>
      <c r="E8" s="335"/>
      <c r="F8" s="562">
        <f>SUMIF(F9:F258,"&gt;0")</f>
        <v>0</v>
      </c>
      <c r="G8" s="562">
        <f>SUMIF(G9:G258,"&gt;0")</f>
        <v>0</v>
      </c>
      <c r="H8" s="53"/>
      <c r="I8" s="241"/>
    </row>
    <row r="9" spans="1:9" x14ac:dyDescent="0.25">
      <c r="A9" s="33" t="s">
        <v>59</v>
      </c>
      <c r="B9" s="39"/>
      <c r="C9" s="39"/>
      <c r="D9" s="39"/>
      <c r="E9" s="335"/>
      <c r="F9" s="578" t="str">
        <f t="shared" ref="F9:F72" si="0">IF(OR($B9="",$C9="",$D9="",$D9&lt;an_initial,$D9&gt;an_final,$H9=FALSE),"",
(15*(E9="premiu")+10*(E9="nominalizare"))/
I9
)</f>
        <v/>
      </c>
      <c r="G9" s="67" t="str">
        <f t="shared" ref="G9:G72" si="1">IF(OR($B9="",$C9="",$D9="",$D9&gt;an_final,$H9=FALSE),"",
(15*(E9="premiu")+10*(E9="nominalizare"))/
I9
)</f>
        <v/>
      </c>
      <c r="H9" s="367" t="b">
        <f t="shared" ref="H9:H72" si="2">IF(nume_candidat="",FALSE,ISNUMBER(SEARCH(nume_candidat,$B9)))</f>
        <v>0</v>
      </c>
      <c r="I9" s="241">
        <f t="shared" ref="I9:I40" si="3">LEN(B9)-LEN(SUBSTITUTE(B9,",",""))+1</f>
        <v>1</v>
      </c>
    </row>
    <row r="10" spans="1:9" s="361" customFormat="1" x14ac:dyDescent="0.25">
      <c r="A10" s="33" t="s">
        <v>38</v>
      </c>
      <c r="B10" s="39"/>
      <c r="C10" s="39"/>
      <c r="D10" s="39"/>
      <c r="E10" s="335"/>
      <c r="F10" s="578" t="str">
        <f t="shared" si="0"/>
        <v/>
      </c>
      <c r="G10" s="67" t="str">
        <f t="shared" si="1"/>
        <v/>
      </c>
      <c r="H10" s="367" t="b">
        <f t="shared" si="2"/>
        <v>0</v>
      </c>
      <c r="I10" s="241">
        <f t="shared" si="3"/>
        <v>1</v>
      </c>
    </row>
    <row r="11" spans="1:9" x14ac:dyDescent="0.25">
      <c r="A11" s="33" t="s">
        <v>39</v>
      </c>
      <c r="B11" s="39"/>
      <c r="C11" s="39"/>
      <c r="D11" s="39"/>
      <c r="E11" s="335"/>
      <c r="F11" s="578" t="str">
        <f t="shared" si="0"/>
        <v/>
      </c>
      <c r="G11" s="67" t="str">
        <f t="shared" si="1"/>
        <v/>
      </c>
      <c r="H11" s="367" t="b">
        <f t="shared" si="2"/>
        <v>0</v>
      </c>
      <c r="I11" s="241">
        <f t="shared" si="3"/>
        <v>1</v>
      </c>
    </row>
    <row r="12" spans="1:9" x14ac:dyDescent="0.25">
      <c r="A12" s="33" t="s">
        <v>40</v>
      </c>
      <c r="B12" s="43"/>
      <c r="C12" s="43"/>
      <c r="D12" s="43"/>
      <c r="E12" s="335"/>
      <c r="F12" s="578" t="str">
        <f t="shared" si="0"/>
        <v/>
      </c>
      <c r="G12" s="67" t="str">
        <f t="shared" si="1"/>
        <v/>
      </c>
      <c r="H12" s="367" t="b">
        <f t="shared" si="2"/>
        <v>0</v>
      </c>
      <c r="I12" s="241">
        <f t="shared" si="3"/>
        <v>1</v>
      </c>
    </row>
    <row r="13" spans="1:9" x14ac:dyDescent="0.25">
      <c r="A13" s="33" t="s">
        <v>86</v>
      </c>
      <c r="B13" s="39"/>
      <c r="C13" s="43"/>
      <c r="D13" s="323"/>
      <c r="E13" s="335"/>
      <c r="F13" s="578" t="str">
        <f t="shared" si="0"/>
        <v/>
      </c>
      <c r="G13" s="67" t="str">
        <f t="shared" si="1"/>
        <v/>
      </c>
      <c r="H13" s="367" t="b">
        <f t="shared" si="2"/>
        <v>0</v>
      </c>
      <c r="I13" s="241">
        <f t="shared" si="3"/>
        <v>1</v>
      </c>
    </row>
    <row r="14" spans="1:9" x14ac:dyDescent="0.25">
      <c r="A14" s="33" t="s">
        <v>87</v>
      </c>
      <c r="B14" s="39"/>
      <c r="C14" s="43"/>
      <c r="D14" s="323"/>
      <c r="E14" s="335"/>
      <c r="F14" s="578" t="str">
        <f t="shared" si="0"/>
        <v/>
      </c>
      <c r="G14" s="67" t="str">
        <f t="shared" si="1"/>
        <v/>
      </c>
      <c r="H14" s="367" t="b">
        <f t="shared" si="2"/>
        <v>0</v>
      </c>
      <c r="I14" s="241">
        <f t="shared" si="3"/>
        <v>1</v>
      </c>
    </row>
    <row r="15" spans="1:9" x14ac:dyDescent="0.25">
      <c r="A15" s="33" t="s">
        <v>88</v>
      </c>
      <c r="B15" s="39"/>
      <c r="C15" s="39"/>
      <c r="D15" s="38"/>
      <c r="E15" s="335"/>
      <c r="F15" s="578" t="str">
        <f t="shared" si="0"/>
        <v/>
      </c>
      <c r="G15" s="67" t="str">
        <f t="shared" si="1"/>
        <v/>
      </c>
      <c r="H15" s="367" t="b">
        <f t="shared" si="2"/>
        <v>0</v>
      </c>
      <c r="I15" s="241">
        <f t="shared" si="3"/>
        <v>1</v>
      </c>
    </row>
    <row r="16" spans="1:9" x14ac:dyDescent="0.25">
      <c r="A16" s="33" t="s">
        <v>89</v>
      </c>
      <c r="B16" s="39"/>
      <c r="C16" s="43"/>
      <c r="D16" s="323"/>
      <c r="E16" s="335"/>
      <c r="F16" s="578" t="str">
        <f t="shared" si="0"/>
        <v/>
      </c>
      <c r="G16" s="67" t="str">
        <f t="shared" si="1"/>
        <v/>
      </c>
      <c r="H16" s="367" t="b">
        <f t="shared" si="2"/>
        <v>0</v>
      </c>
      <c r="I16" s="241">
        <f t="shared" si="3"/>
        <v>1</v>
      </c>
    </row>
    <row r="17" spans="1:9" x14ac:dyDescent="0.25">
      <c r="A17" s="33" t="s">
        <v>90</v>
      </c>
      <c r="B17" s="43"/>
      <c r="C17" s="43"/>
      <c r="D17" s="323"/>
      <c r="E17" s="335"/>
      <c r="F17" s="578" t="str">
        <f t="shared" si="0"/>
        <v/>
      </c>
      <c r="G17" s="67" t="str">
        <f t="shared" si="1"/>
        <v/>
      </c>
      <c r="H17" s="367" t="b">
        <f t="shared" si="2"/>
        <v>0</v>
      </c>
      <c r="I17" s="241">
        <f t="shared" si="3"/>
        <v>1</v>
      </c>
    </row>
    <row r="18" spans="1:9" x14ac:dyDescent="0.25">
      <c r="A18" s="33" t="s">
        <v>91</v>
      </c>
      <c r="B18" s="43"/>
      <c r="C18" s="39"/>
      <c r="D18" s="323"/>
      <c r="E18" s="335"/>
      <c r="F18" s="578" t="str">
        <f t="shared" si="0"/>
        <v/>
      </c>
      <c r="G18" s="67" t="str">
        <f t="shared" si="1"/>
        <v/>
      </c>
      <c r="H18" s="367" t="b">
        <f t="shared" si="2"/>
        <v>0</v>
      </c>
      <c r="I18" s="241">
        <f t="shared" si="3"/>
        <v>1</v>
      </c>
    </row>
    <row r="19" spans="1:9" x14ac:dyDescent="0.25">
      <c r="A19" s="33" t="s">
        <v>92</v>
      </c>
      <c r="B19" s="43"/>
      <c r="C19" s="39"/>
      <c r="D19" s="323"/>
      <c r="E19" s="335"/>
      <c r="F19" s="578" t="str">
        <f t="shared" si="0"/>
        <v/>
      </c>
      <c r="G19" s="67" t="str">
        <f t="shared" si="1"/>
        <v/>
      </c>
      <c r="H19" s="367" t="b">
        <f t="shared" si="2"/>
        <v>0</v>
      </c>
      <c r="I19" s="241">
        <f t="shared" si="3"/>
        <v>1</v>
      </c>
    </row>
    <row r="20" spans="1:9" x14ac:dyDescent="0.25">
      <c r="A20" s="33" t="s">
        <v>93</v>
      </c>
      <c r="B20" s="39"/>
      <c r="C20" s="39"/>
      <c r="D20" s="38"/>
      <c r="E20" s="335"/>
      <c r="F20" s="578" t="str">
        <f t="shared" si="0"/>
        <v/>
      </c>
      <c r="G20" s="67" t="str">
        <f t="shared" si="1"/>
        <v/>
      </c>
      <c r="H20" s="367" t="b">
        <f t="shared" si="2"/>
        <v>0</v>
      </c>
      <c r="I20" s="241">
        <f t="shared" si="3"/>
        <v>1</v>
      </c>
    </row>
    <row r="21" spans="1:9" x14ac:dyDescent="0.25">
      <c r="A21" s="33" t="s">
        <v>94</v>
      </c>
      <c r="B21" s="39"/>
      <c r="C21" s="39"/>
      <c r="D21" s="38"/>
      <c r="E21" s="335"/>
      <c r="F21" s="578" t="str">
        <f t="shared" si="0"/>
        <v/>
      </c>
      <c r="G21" s="67" t="str">
        <f t="shared" si="1"/>
        <v/>
      </c>
      <c r="H21" s="367" t="b">
        <f t="shared" si="2"/>
        <v>0</v>
      </c>
      <c r="I21" s="241">
        <f t="shared" si="3"/>
        <v>1</v>
      </c>
    </row>
    <row r="22" spans="1:9" x14ac:dyDescent="0.25">
      <c r="A22" s="33" t="s">
        <v>95</v>
      </c>
      <c r="B22" s="39"/>
      <c r="C22" s="39"/>
      <c r="D22" s="38"/>
      <c r="E22" s="335"/>
      <c r="F22" s="578" t="str">
        <f t="shared" si="0"/>
        <v/>
      </c>
      <c r="G22" s="67" t="str">
        <f t="shared" si="1"/>
        <v/>
      </c>
      <c r="H22" s="367" t="b">
        <f t="shared" si="2"/>
        <v>0</v>
      </c>
      <c r="I22" s="241">
        <f t="shared" si="3"/>
        <v>1</v>
      </c>
    </row>
    <row r="23" spans="1:9" x14ac:dyDescent="0.25">
      <c r="A23" s="33" t="s">
        <v>96</v>
      </c>
      <c r="B23" s="39"/>
      <c r="C23" s="39"/>
      <c r="D23" s="38"/>
      <c r="E23" s="335"/>
      <c r="F23" s="578" t="str">
        <f t="shared" si="0"/>
        <v/>
      </c>
      <c r="G23" s="67" t="str">
        <f t="shared" si="1"/>
        <v/>
      </c>
      <c r="H23" s="367" t="b">
        <f t="shared" si="2"/>
        <v>0</v>
      </c>
      <c r="I23" s="241">
        <f t="shared" si="3"/>
        <v>1</v>
      </c>
    </row>
    <row r="24" spans="1:9" x14ac:dyDescent="0.25">
      <c r="A24" s="33" t="s">
        <v>97</v>
      </c>
      <c r="B24" s="39"/>
      <c r="C24" s="39"/>
      <c r="D24" s="38"/>
      <c r="E24" s="335"/>
      <c r="F24" s="578" t="str">
        <f t="shared" si="0"/>
        <v/>
      </c>
      <c r="G24" s="67" t="str">
        <f t="shared" si="1"/>
        <v/>
      </c>
      <c r="H24" s="367" t="b">
        <f t="shared" si="2"/>
        <v>0</v>
      </c>
      <c r="I24" s="241">
        <f t="shared" si="3"/>
        <v>1</v>
      </c>
    </row>
    <row r="25" spans="1:9" x14ac:dyDescent="0.25">
      <c r="A25" s="33" t="s">
        <v>98</v>
      </c>
      <c r="B25" s="39"/>
      <c r="C25" s="39"/>
      <c r="D25" s="38"/>
      <c r="E25" s="335"/>
      <c r="F25" s="578" t="str">
        <f t="shared" si="0"/>
        <v/>
      </c>
      <c r="G25" s="67" t="str">
        <f t="shared" si="1"/>
        <v/>
      </c>
      <c r="H25" s="367" t="b">
        <f t="shared" si="2"/>
        <v>0</v>
      </c>
      <c r="I25" s="241">
        <f t="shared" si="3"/>
        <v>1</v>
      </c>
    </row>
    <row r="26" spans="1:9" x14ac:dyDescent="0.25">
      <c r="A26" s="33" t="s">
        <v>99</v>
      </c>
      <c r="B26" s="39"/>
      <c r="C26" s="39"/>
      <c r="D26" s="38"/>
      <c r="E26" s="335"/>
      <c r="F26" s="578" t="str">
        <f t="shared" si="0"/>
        <v/>
      </c>
      <c r="G26" s="67" t="str">
        <f t="shared" si="1"/>
        <v/>
      </c>
      <c r="H26" s="367" t="b">
        <f t="shared" si="2"/>
        <v>0</v>
      </c>
      <c r="I26" s="241">
        <f t="shared" si="3"/>
        <v>1</v>
      </c>
    </row>
    <row r="27" spans="1:9" x14ac:dyDescent="0.25">
      <c r="A27" s="33" t="s">
        <v>100</v>
      </c>
      <c r="B27" s="39"/>
      <c r="C27" s="39"/>
      <c r="D27" s="38"/>
      <c r="E27" s="335"/>
      <c r="F27" s="578" t="str">
        <f t="shared" si="0"/>
        <v/>
      </c>
      <c r="G27" s="67" t="str">
        <f t="shared" si="1"/>
        <v/>
      </c>
      <c r="H27" s="367" t="b">
        <f t="shared" si="2"/>
        <v>0</v>
      </c>
      <c r="I27" s="241">
        <f t="shared" si="3"/>
        <v>1</v>
      </c>
    </row>
    <row r="28" spans="1:9" x14ac:dyDescent="0.25">
      <c r="A28" s="33" t="s">
        <v>101</v>
      </c>
      <c r="B28" s="39"/>
      <c r="C28" s="39"/>
      <c r="D28" s="38"/>
      <c r="E28" s="335"/>
      <c r="F28" s="578" t="str">
        <f t="shared" si="0"/>
        <v/>
      </c>
      <c r="G28" s="67" t="str">
        <f t="shared" si="1"/>
        <v/>
      </c>
      <c r="H28" s="367" t="b">
        <f t="shared" si="2"/>
        <v>0</v>
      </c>
      <c r="I28" s="241">
        <f t="shared" si="3"/>
        <v>1</v>
      </c>
    </row>
    <row r="29" spans="1:9" x14ac:dyDescent="0.25">
      <c r="A29" s="33" t="s">
        <v>102</v>
      </c>
      <c r="B29" s="39"/>
      <c r="C29" s="39"/>
      <c r="D29" s="38"/>
      <c r="E29" s="335"/>
      <c r="F29" s="578" t="str">
        <f t="shared" si="0"/>
        <v/>
      </c>
      <c r="G29" s="67" t="str">
        <f t="shared" si="1"/>
        <v/>
      </c>
      <c r="H29" s="367" t="b">
        <f t="shared" si="2"/>
        <v>0</v>
      </c>
      <c r="I29" s="241">
        <f t="shared" si="3"/>
        <v>1</v>
      </c>
    </row>
    <row r="30" spans="1:9" x14ac:dyDescent="0.25">
      <c r="A30" s="33" t="s">
        <v>103</v>
      </c>
      <c r="B30" s="39"/>
      <c r="C30" s="39"/>
      <c r="D30" s="38"/>
      <c r="E30" s="335"/>
      <c r="F30" s="578" t="str">
        <f t="shared" si="0"/>
        <v/>
      </c>
      <c r="G30" s="67" t="str">
        <f t="shared" si="1"/>
        <v/>
      </c>
      <c r="H30" s="367" t="b">
        <f t="shared" si="2"/>
        <v>0</v>
      </c>
      <c r="I30" s="241">
        <f t="shared" si="3"/>
        <v>1</v>
      </c>
    </row>
    <row r="31" spans="1:9" x14ac:dyDescent="0.25">
      <c r="A31" s="33" t="s">
        <v>104</v>
      </c>
      <c r="B31" s="39"/>
      <c r="C31" s="39"/>
      <c r="D31" s="38"/>
      <c r="E31" s="335"/>
      <c r="F31" s="578" t="str">
        <f t="shared" si="0"/>
        <v/>
      </c>
      <c r="G31" s="67" t="str">
        <f t="shared" si="1"/>
        <v/>
      </c>
      <c r="H31" s="367" t="b">
        <f t="shared" si="2"/>
        <v>0</v>
      </c>
      <c r="I31" s="241">
        <f t="shared" si="3"/>
        <v>1</v>
      </c>
    </row>
    <row r="32" spans="1:9" x14ac:dyDescent="0.25">
      <c r="A32" s="33" t="s">
        <v>105</v>
      </c>
      <c r="B32" s="39"/>
      <c r="C32" s="39"/>
      <c r="D32" s="38"/>
      <c r="E32" s="335"/>
      <c r="F32" s="578" t="str">
        <f t="shared" si="0"/>
        <v/>
      </c>
      <c r="G32" s="67" t="str">
        <f t="shared" si="1"/>
        <v/>
      </c>
      <c r="H32" s="367" t="b">
        <f t="shared" si="2"/>
        <v>0</v>
      </c>
      <c r="I32" s="241">
        <f t="shared" si="3"/>
        <v>1</v>
      </c>
    </row>
    <row r="33" spans="1:9" x14ac:dyDescent="0.25">
      <c r="A33" s="33" t="s">
        <v>106</v>
      </c>
      <c r="B33" s="39"/>
      <c r="C33" s="39"/>
      <c r="D33" s="38"/>
      <c r="E33" s="335"/>
      <c r="F33" s="578" t="str">
        <f t="shared" si="0"/>
        <v/>
      </c>
      <c r="G33" s="67" t="str">
        <f t="shared" si="1"/>
        <v/>
      </c>
      <c r="H33" s="367" t="b">
        <f t="shared" si="2"/>
        <v>0</v>
      </c>
      <c r="I33" s="241">
        <f t="shared" si="3"/>
        <v>1</v>
      </c>
    </row>
    <row r="34" spans="1:9" x14ac:dyDescent="0.25">
      <c r="A34" s="33" t="s">
        <v>107</v>
      </c>
      <c r="B34" s="39"/>
      <c r="C34" s="39"/>
      <c r="D34" s="38"/>
      <c r="E34" s="335"/>
      <c r="F34" s="578" t="str">
        <f t="shared" si="0"/>
        <v/>
      </c>
      <c r="G34" s="67" t="str">
        <f t="shared" si="1"/>
        <v/>
      </c>
      <c r="H34" s="367" t="b">
        <f t="shared" si="2"/>
        <v>0</v>
      </c>
      <c r="I34" s="241">
        <f t="shared" si="3"/>
        <v>1</v>
      </c>
    </row>
    <row r="35" spans="1:9" x14ac:dyDescent="0.25">
      <c r="A35" s="33" t="s">
        <v>108</v>
      </c>
      <c r="B35" s="39"/>
      <c r="C35" s="39"/>
      <c r="D35" s="38"/>
      <c r="E35" s="335"/>
      <c r="F35" s="578" t="str">
        <f t="shared" si="0"/>
        <v/>
      </c>
      <c r="G35" s="67" t="str">
        <f t="shared" si="1"/>
        <v/>
      </c>
      <c r="H35" s="367" t="b">
        <f t="shared" si="2"/>
        <v>0</v>
      </c>
      <c r="I35" s="241">
        <f t="shared" si="3"/>
        <v>1</v>
      </c>
    </row>
    <row r="36" spans="1:9" x14ac:dyDescent="0.25">
      <c r="A36" s="33" t="s">
        <v>109</v>
      </c>
      <c r="B36" s="39"/>
      <c r="C36" s="39"/>
      <c r="D36" s="38"/>
      <c r="E36" s="335"/>
      <c r="F36" s="578" t="str">
        <f t="shared" si="0"/>
        <v/>
      </c>
      <c r="G36" s="67" t="str">
        <f t="shared" si="1"/>
        <v/>
      </c>
      <c r="H36" s="367" t="b">
        <f t="shared" si="2"/>
        <v>0</v>
      </c>
      <c r="I36" s="241">
        <f t="shared" si="3"/>
        <v>1</v>
      </c>
    </row>
    <row r="37" spans="1:9" x14ac:dyDescent="0.25">
      <c r="A37" s="33" t="s">
        <v>110</v>
      </c>
      <c r="B37" s="39"/>
      <c r="C37" s="39"/>
      <c r="D37" s="38"/>
      <c r="E37" s="335"/>
      <c r="F37" s="578" t="str">
        <f t="shared" si="0"/>
        <v/>
      </c>
      <c r="G37" s="67" t="str">
        <f t="shared" si="1"/>
        <v/>
      </c>
      <c r="H37" s="367" t="b">
        <f t="shared" si="2"/>
        <v>0</v>
      </c>
      <c r="I37" s="241">
        <f t="shared" si="3"/>
        <v>1</v>
      </c>
    </row>
    <row r="38" spans="1:9" x14ac:dyDescent="0.25">
      <c r="A38" s="33" t="s">
        <v>111</v>
      </c>
      <c r="B38" s="39"/>
      <c r="C38" s="39"/>
      <c r="D38" s="38"/>
      <c r="E38" s="335"/>
      <c r="F38" s="578" t="str">
        <f t="shared" si="0"/>
        <v/>
      </c>
      <c r="G38" s="67" t="str">
        <f t="shared" si="1"/>
        <v/>
      </c>
      <c r="H38" s="367" t="b">
        <f t="shared" si="2"/>
        <v>0</v>
      </c>
      <c r="I38" s="241">
        <f t="shared" si="3"/>
        <v>1</v>
      </c>
    </row>
    <row r="39" spans="1:9" x14ac:dyDescent="0.25">
      <c r="A39" s="33" t="s">
        <v>126</v>
      </c>
      <c r="B39" s="39"/>
      <c r="C39" s="39"/>
      <c r="D39" s="38"/>
      <c r="E39" s="335"/>
      <c r="F39" s="578" t="str">
        <f t="shared" si="0"/>
        <v/>
      </c>
      <c r="G39" s="67" t="str">
        <f t="shared" si="1"/>
        <v/>
      </c>
      <c r="H39" s="367" t="b">
        <f t="shared" si="2"/>
        <v>0</v>
      </c>
      <c r="I39" s="241">
        <f t="shared" si="3"/>
        <v>1</v>
      </c>
    </row>
    <row r="40" spans="1:9" x14ac:dyDescent="0.25">
      <c r="A40" s="33" t="s">
        <v>127</v>
      </c>
      <c r="B40" s="39"/>
      <c r="C40" s="39"/>
      <c r="D40" s="38"/>
      <c r="E40" s="335"/>
      <c r="F40" s="578" t="str">
        <f t="shared" si="0"/>
        <v/>
      </c>
      <c r="G40" s="67" t="str">
        <f t="shared" si="1"/>
        <v/>
      </c>
      <c r="H40" s="367" t="b">
        <f t="shared" si="2"/>
        <v>0</v>
      </c>
      <c r="I40" s="241">
        <f t="shared" si="3"/>
        <v>1</v>
      </c>
    </row>
    <row r="41" spans="1:9" x14ac:dyDescent="0.25">
      <c r="A41" s="33" t="s">
        <v>128</v>
      </c>
      <c r="B41" s="39"/>
      <c r="C41" s="39"/>
      <c r="D41" s="38"/>
      <c r="E41" s="335"/>
      <c r="F41" s="578" t="str">
        <f t="shared" si="0"/>
        <v/>
      </c>
      <c r="G41" s="67" t="str">
        <f t="shared" si="1"/>
        <v/>
      </c>
      <c r="H41" s="367" t="b">
        <f t="shared" si="2"/>
        <v>0</v>
      </c>
      <c r="I41" s="241">
        <f t="shared" ref="I41:I72" si="4">LEN(B41)-LEN(SUBSTITUTE(B41,",",""))+1</f>
        <v>1</v>
      </c>
    </row>
    <row r="42" spans="1:9" x14ac:dyDescent="0.25">
      <c r="A42" s="33" t="s">
        <v>129</v>
      </c>
      <c r="B42" s="39"/>
      <c r="C42" s="39"/>
      <c r="D42" s="38"/>
      <c r="E42" s="335"/>
      <c r="F42" s="578" t="str">
        <f t="shared" si="0"/>
        <v/>
      </c>
      <c r="G42" s="67" t="str">
        <f t="shared" si="1"/>
        <v/>
      </c>
      <c r="H42" s="367" t="b">
        <f t="shared" si="2"/>
        <v>0</v>
      </c>
      <c r="I42" s="241">
        <f t="shared" si="4"/>
        <v>1</v>
      </c>
    </row>
    <row r="43" spans="1:9" x14ac:dyDescent="0.25">
      <c r="A43" s="33" t="s">
        <v>130</v>
      </c>
      <c r="B43" s="39"/>
      <c r="C43" s="39"/>
      <c r="D43" s="38"/>
      <c r="E43" s="335"/>
      <c r="F43" s="578" t="str">
        <f t="shared" si="0"/>
        <v/>
      </c>
      <c r="G43" s="67" t="str">
        <f t="shared" si="1"/>
        <v/>
      </c>
      <c r="H43" s="367" t="b">
        <f t="shared" si="2"/>
        <v>0</v>
      </c>
      <c r="I43" s="241">
        <f t="shared" si="4"/>
        <v>1</v>
      </c>
    </row>
    <row r="44" spans="1:9" x14ac:dyDescent="0.25">
      <c r="A44" s="33" t="s">
        <v>131</v>
      </c>
      <c r="B44" s="39"/>
      <c r="C44" s="39"/>
      <c r="D44" s="38"/>
      <c r="E44" s="335"/>
      <c r="F44" s="578" t="str">
        <f t="shared" si="0"/>
        <v/>
      </c>
      <c r="G44" s="67" t="str">
        <f t="shared" si="1"/>
        <v/>
      </c>
      <c r="H44" s="367" t="b">
        <f t="shared" si="2"/>
        <v>0</v>
      </c>
      <c r="I44" s="241">
        <f t="shared" si="4"/>
        <v>1</v>
      </c>
    </row>
    <row r="45" spans="1:9" x14ac:dyDescent="0.25">
      <c r="A45" s="33" t="s">
        <v>133</v>
      </c>
      <c r="B45" s="39"/>
      <c r="C45" s="39"/>
      <c r="D45" s="38"/>
      <c r="E45" s="335"/>
      <c r="F45" s="578" t="str">
        <f t="shared" si="0"/>
        <v/>
      </c>
      <c r="G45" s="67" t="str">
        <f t="shared" si="1"/>
        <v/>
      </c>
      <c r="H45" s="367" t="b">
        <f t="shared" si="2"/>
        <v>0</v>
      </c>
      <c r="I45" s="241">
        <f t="shared" si="4"/>
        <v>1</v>
      </c>
    </row>
    <row r="46" spans="1:9" x14ac:dyDescent="0.25">
      <c r="A46" s="33" t="s">
        <v>141</v>
      </c>
      <c r="B46" s="39"/>
      <c r="C46" s="39"/>
      <c r="D46" s="38"/>
      <c r="E46" s="335"/>
      <c r="F46" s="578" t="str">
        <f t="shared" si="0"/>
        <v/>
      </c>
      <c r="G46" s="67" t="str">
        <f t="shared" si="1"/>
        <v/>
      </c>
      <c r="H46" s="367" t="b">
        <f t="shared" si="2"/>
        <v>0</v>
      </c>
      <c r="I46" s="241">
        <f t="shared" si="4"/>
        <v>1</v>
      </c>
    </row>
    <row r="47" spans="1:9" x14ac:dyDescent="0.25">
      <c r="A47" s="33" t="s">
        <v>142</v>
      </c>
      <c r="B47" s="39"/>
      <c r="C47" s="39"/>
      <c r="D47" s="38"/>
      <c r="E47" s="335"/>
      <c r="F47" s="578" t="str">
        <f t="shared" si="0"/>
        <v/>
      </c>
      <c r="G47" s="67" t="str">
        <f t="shared" si="1"/>
        <v/>
      </c>
      <c r="H47" s="367" t="b">
        <f t="shared" si="2"/>
        <v>0</v>
      </c>
      <c r="I47" s="241">
        <f t="shared" si="4"/>
        <v>1</v>
      </c>
    </row>
    <row r="48" spans="1:9" x14ac:dyDescent="0.25">
      <c r="A48" s="33" t="s">
        <v>143</v>
      </c>
      <c r="B48" s="39"/>
      <c r="C48" s="39"/>
      <c r="D48" s="38"/>
      <c r="E48" s="335"/>
      <c r="F48" s="578" t="str">
        <f t="shared" si="0"/>
        <v/>
      </c>
      <c r="G48" s="67" t="str">
        <f t="shared" si="1"/>
        <v/>
      </c>
      <c r="H48" s="367" t="b">
        <f t="shared" si="2"/>
        <v>0</v>
      </c>
      <c r="I48" s="241">
        <f t="shared" si="4"/>
        <v>1</v>
      </c>
    </row>
    <row r="49" spans="1:9" x14ac:dyDescent="0.25">
      <c r="A49" s="33" t="s">
        <v>144</v>
      </c>
      <c r="B49" s="39"/>
      <c r="C49" s="39"/>
      <c r="D49" s="38"/>
      <c r="E49" s="335"/>
      <c r="F49" s="578" t="str">
        <f t="shared" si="0"/>
        <v/>
      </c>
      <c r="G49" s="67" t="str">
        <f t="shared" si="1"/>
        <v/>
      </c>
      <c r="H49" s="367" t="b">
        <f t="shared" si="2"/>
        <v>0</v>
      </c>
      <c r="I49" s="241">
        <f t="shared" si="4"/>
        <v>1</v>
      </c>
    </row>
    <row r="50" spans="1:9" x14ac:dyDescent="0.25">
      <c r="A50" s="33" t="s">
        <v>145</v>
      </c>
      <c r="B50" s="39"/>
      <c r="C50" s="39"/>
      <c r="D50" s="38"/>
      <c r="E50" s="335"/>
      <c r="F50" s="578" t="str">
        <f t="shared" si="0"/>
        <v/>
      </c>
      <c r="G50" s="67" t="str">
        <f t="shared" si="1"/>
        <v/>
      </c>
      <c r="H50" s="367" t="b">
        <f t="shared" si="2"/>
        <v>0</v>
      </c>
      <c r="I50" s="241">
        <f t="shared" si="4"/>
        <v>1</v>
      </c>
    </row>
    <row r="51" spans="1:9" x14ac:dyDescent="0.25">
      <c r="A51" s="33" t="s">
        <v>146</v>
      </c>
      <c r="B51" s="39"/>
      <c r="C51" s="39"/>
      <c r="D51" s="38"/>
      <c r="E51" s="335"/>
      <c r="F51" s="578" t="str">
        <f t="shared" si="0"/>
        <v/>
      </c>
      <c r="G51" s="67" t="str">
        <f t="shared" si="1"/>
        <v/>
      </c>
      <c r="H51" s="367" t="b">
        <f t="shared" si="2"/>
        <v>0</v>
      </c>
      <c r="I51" s="241">
        <f t="shared" si="4"/>
        <v>1</v>
      </c>
    </row>
    <row r="52" spans="1:9" x14ac:dyDescent="0.25">
      <c r="A52" s="33" t="s">
        <v>147</v>
      </c>
      <c r="B52" s="39"/>
      <c r="C52" s="39"/>
      <c r="D52" s="38"/>
      <c r="E52" s="335"/>
      <c r="F52" s="578" t="str">
        <f t="shared" si="0"/>
        <v/>
      </c>
      <c r="G52" s="67" t="str">
        <f t="shared" si="1"/>
        <v/>
      </c>
      <c r="H52" s="367" t="b">
        <f t="shared" si="2"/>
        <v>0</v>
      </c>
      <c r="I52" s="241">
        <f t="shared" si="4"/>
        <v>1</v>
      </c>
    </row>
    <row r="53" spans="1:9" x14ac:dyDescent="0.25">
      <c r="A53" s="33" t="s">
        <v>148</v>
      </c>
      <c r="B53" s="39"/>
      <c r="C53" s="39"/>
      <c r="D53" s="38"/>
      <c r="E53" s="335"/>
      <c r="F53" s="578" t="str">
        <f t="shared" si="0"/>
        <v/>
      </c>
      <c r="G53" s="67" t="str">
        <f t="shared" si="1"/>
        <v/>
      </c>
      <c r="H53" s="367" t="b">
        <f t="shared" si="2"/>
        <v>0</v>
      </c>
      <c r="I53" s="241">
        <f t="shared" si="4"/>
        <v>1</v>
      </c>
    </row>
    <row r="54" spans="1:9" x14ac:dyDescent="0.25">
      <c r="A54" s="33" t="s">
        <v>149</v>
      </c>
      <c r="B54" s="39"/>
      <c r="C54" s="39"/>
      <c r="D54" s="38"/>
      <c r="E54" s="335"/>
      <c r="F54" s="578" t="str">
        <f t="shared" si="0"/>
        <v/>
      </c>
      <c r="G54" s="67" t="str">
        <f t="shared" si="1"/>
        <v/>
      </c>
      <c r="H54" s="367" t="b">
        <f t="shared" si="2"/>
        <v>0</v>
      </c>
      <c r="I54" s="241">
        <f t="shared" si="4"/>
        <v>1</v>
      </c>
    </row>
    <row r="55" spans="1:9" x14ac:dyDescent="0.25">
      <c r="A55" s="33" t="s">
        <v>150</v>
      </c>
      <c r="B55" s="39"/>
      <c r="C55" s="39"/>
      <c r="D55" s="38"/>
      <c r="E55" s="335"/>
      <c r="F55" s="578" t="str">
        <f t="shared" si="0"/>
        <v/>
      </c>
      <c r="G55" s="67" t="str">
        <f t="shared" si="1"/>
        <v/>
      </c>
      <c r="H55" s="367" t="b">
        <f t="shared" si="2"/>
        <v>0</v>
      </c>
      <c r="I55" s="241">
        <f t="shared" si="4"/>
        <v>1</v>
      </c>
    </row>
    <row r="56" spans="1:9" x14ac:dyDescent="0.25">
      <c r="A56" s="33" t="s">
        <v>151</v>
      </c>
      <c r="B56" s="39"/>
      <c r="C56" s="39"/>
      <c r="D56" s="38"/>
      <c r="E56" s="335"/>
      <c r="F56" s="578" t="str">
        <f t="shared" si="0"/>
        <v/>
      </c>
      <c r="G56" s="67" t="str">
        <f t="shared" si="1"/>
        <v/>
      </c>
      <c r="H56" s="367" t="b">
        <f t="shared" si="2"/>
        <v>0</v>
      </c>
      <c r="I56" s="241">
        <f t="shared" si="4"/>
        <v>1</v>
      </c>
    </row>
    <row r="57" spans="1:9" x14ac:dyDescent="0.25">
      <c r="A57" s="33" t="s">
        <v>152</v>
      </c>
      <c r="B57" s="39"/>
      <c r="C57" s="39"/>
      <c r="D57" s="38"/>
      <c r="E57" s="335"/>
      <c r="F57" s="578" t="str">
        <f t="shared" si="0"/>
        <v/>
      </c>
      <c r="G57" s="67" t="str">
        <f t="shared" si="1"/>
        <v/>
      </c>
      <c r="H57" s="367" t="b">
        <f t="shared" si="2"/>
        <v>0</v>
      </c>
      <c r="I57" s="241">
        <f t="shared" si="4"/>
        <v>1</v>
      </c>
    </row>
    <row r="58" spans="1:9" x14ac:dyDescent="0.25">
      <c r="A58" s="33" t="s">
        <v>153</v>
      </c>
      <c r="B58" s="39"/>
      <c r="C58" s="39"/>
      <c r="D58" s="38"/>
      <c r="E58" s="335"/>
      <c r="F58" s="578" t="str">
        <f t="shared" si="0"/>
        <v/>
      </c>
      <c r="G58" s="67" t="str">
        <f t="shared" si="1"/>
        <v/>
      </c>
      <c r="H58" s="367" t="b">
        <f t="shared" si="2"/>
        <v>0</v>
      </c>
      <c r="I58" s="241">
        <f t="shared" si="4"/>
        <v>1</v>
      </c>
    </row>
    <row r="59" spans="1:9" x14ac:dyDescent="0.25">
      <c r="A59" s="33" t="s">
        <v>154</v>
      </c>
      <c r="B59" s="39"/>
      <c r="C59" s="39"/>
      <c r="D59" s="38"/>
      <c r="E59" s="335"/>
      <c r="F59" s="578" t="str">
        <f t="shared" si="0"/>
        <v/>
      </c>
      <c r="G59" s="67" t="str">
        <f t="shared" si="1"/>
        <v/>
      </c>
      <c r="H59" s="367" t="b">
        <f t="shared" si="2"/>
        <v>0</v>
      </c>
      <c r="I59" s="241">
        <f t="shared" si="4"/>
        <v>1</v>
      </c>
    </row>
    <row r="60" spans="1:9" x14ac:dyDescent="0.25">
      <c r="A60" s="33" t="s">
        <v>155</v>
      </c>
      <c r="B60" s="39"/>
      <c r="C60" s="39"/>
      <c r="D60" s="38"/>
      <c r="E60" s="335"/>
      <c r="F60" s="578" t="str">
        <f t="shared" si="0"/>
        <v/>
      </c>
      <c r="G60" s="67" t="str">
        <f t="shared" si="1"/>
        <v/>
      </c>
      <c r="H60" s="367" t="b">
        <f t="shared" si="2"/>
        <v>0</v>
      </c>
      <c r="I60" s="241">
        <f t="shared" si="4"/>
        <v>1</v>
      </c>
    </row>
    <row r="61" spans="1:9" x14ac:dyDescent="0.25">
      <c r="A61" s="33" t="s">
        <v>156</v>
      </c>
      <c r="B61" s="39"/>
      <c r="C61" s="39"/>
      <c r="D61" s="38"/>
      <c r="E61" s="335"/>
      <c r="F61" s="578" t="str">
        <f t="shared" si="0"/>
        <v/>
      </c>
      <c r="G61" s="67" t="str">
        <f t="shared" si="1"/>
        <v/>
      </c>
      <c r="H61" s="367" t="b">
        <f t="shared" si="2"/>
        <v>0</v>
      </c>
      <c r="I61" s="241">
        <f t="shared" si="4"/>
        <v>1</v>
      </c>
    </row>
    <row r="62" spans="1:9" x14ac:dyDescent="0.25">
      <c r="A62" s="33" t="s">
        <v>157</v>
      </c>
      <c r="B62" s="39"/>
      <c r="C62" s="39"/>
      <c r="D62" s="38"/>
      <c r="E62" s="335"/>
      <c r="F62" s="578" t="str">
        <f t="shared" si="0"/>
        <v/>
      </c>
      <c r="G62" s="67" t="str">
        <f t="shared" si="1"/>
        <v/>
      </c>
      <c r="H62" s="367" t="b">
        <f t="shared" si="2"/>
        <v>0</v>
      </c>
      <c r="I62" s="241">
        <f t="shared" si="4"/>
        <v>1</v>
      </c>
    </row>
    <row r="63" spans="1:9" x14ac:dyDescent="0.25">
      <c r="A63" s="33" t="s">
        <v>158</v>
      </c>
      <c r="B63" s="39"/>
      <c r="C63" s="39"/>
      <c r="D63" s="38"/>
      <c r="E63" s="335"/>
      <c r="F63" s="578" t="str">
        <f t="shared" si="0"/>
        <v/>
      </c>
      <c r="G63" s="67" t="str">
        <f t="shared" si="1"/>
        <v/>
      </c>
      <c r="H63" s="367" t="b">
        <f t="shared" si="2"/>
        <v>0</v>
      </c>
      <c r="I63" s="241">
        <f t="shared" si="4"/>
        <v>1</v>
      </c>
    </row>
    <row r="64" spans="1:9" x14ac:dyDescent="0.25">
      <c r="A64" s="33" t="s">
        <v>159</v>
      </c>
      <c r="B64" s="39"/>
      <c r="C64" s="39"/>
      <c r="D64" s="38"/>
      <c r="E64" s="335"/>
      <c r="F64" s="578" t="str">
        <f t="shared" si="0"/>
        <v/>
      </c>
      <c r="G64" s="67" t="str">
        <f t="shared" si="1"/>
        <v/>
      </c>
      <c r="H64" s="367" t="b">
        <f t="shared" si="2"/>
        <v>0</v>
      </c>
      <c r="I64" s="241">
        <f t="shared" si="4"/>
        <v>1</v>
      </c>
    </row>
    <row r="65" spans="1:9" x14ac:dyDescent="0.25">
      <c r="A65" s="33" t="s">
        <v>160</v>
      </c>
      <c r="B65" s="39"/>
      <c r="C65" s="39"/>
      <c r="D65" s="38"/>
      <c r="E65" s="335"/>
      <c r="F65" s="578" t="str">
        <f t="shared" si="0"/>
        <v/>
      </c>
      <c r="G65" s="67" t="str">
        <f t="shared" si="1"/>
        <v/>
      </c>
      <c r="H65" s="367" t="b">
        <f t="shared" si="2"/>
        <v>0</v>
      </c>
      <c r="I65" s="241">
        <f t="shared" si="4"/>
        <v>1</v>
      </c>
    </row>
    <row r="66" spans="1:9" x14ac:dyDescent="0.25">
      <c r="A66" s="33" t="s">
        <v>161</v>
      </c>
      <c r="B66" s="39"/>
      <c r="C66" s="39"/>
      <c r="D66" s="38"/>
      <c r="E66" s="335"/>
      <c r="F66" s="578" t="str">
        <f t="shared" si="0"/>
        <v/>
      </c>
      <c r="G66" s="67" t="str">
        <f t="shared" si="1"/>
        <v/>
      </c>
      <c r="H66" s="367" t="b">
        <f t="shared" si="2"/>
        <v>0</v>
      </c>
      <c r="I66" s="241">
        <f t="shared" si="4"/>
        <v>1</v>
      </c>
    </row>
    <row r="67" spans="1:9" x14ac:dyDescent="0.25">
      <c r="A67" s="33" t="s">
        <v>162</v>
      </c>
      <c r="B67" s="39"/>
      <c r="C67" s="39"/>
      <c r="D67" s="38"/>
      <c r="E67" s="335"/>
      <c r="F67" s="578" t="str">
        <f t="shared" si="0"/>
        <v/>
      </c>
      <c r="G67" s="67" t="str">
        <f t="shared" si="1"/>
        <v/>
      </c>
      <c r="H67" s="367" t="b">
        <f t="shared" si="2"/>
        <v>0</v>
      </c>
      <c r="I67" s="241">
        <f t="shared" si="4"/>
        <v>1</v>
      </c>
    </row>
    <row r="68" spans="1:9" x14ac:dyDescent="0.25">
      <c r="A68" s="33" t="s">
        <v>163</v>
      </c>
      <c r="B68" s="39"/>
      <c r="C68" s="39"/>
      <c r="D68" s="38"/>
      <c r="E68" s="335"/>
      <c r="F68" s="578" t="str">
        <f t="shared" si="0"/>
        <v/>
      </c>
      <c r="G68" s="67" t="str">
        <f t="shared" si="1"/>
        <v/>
      </c>
      <c r="H68" s="367" t="b">
        <f t="shared" si="2"/>
        <v>0</v>
      </c>
      <c r="I68" s="241">
        <f t="shared" si="4"/>
        <v>1</v>
      </c>
    </row>
    <row r="69" spans="1:9" x14ac:dyDescent="0.25">
      <c r="A69" s="33" t="s">
        <v>164</v>
      </c>
      <c r="B69" s="39"/>
      <c r="C69" s="39"/>
      <c r="D69" s="38"/>
      <c r="E69" s="335"/>
      <c r="F69" s="578" t="str">
        <f t="shared" si="0"/>
        <v/>
      </c>
      <c r="G69" s="67" t="str">
        <f t="shared" si="1"/>
        <v/>
      </c>
      <c r="H69" s="367" t="b">
        <f t="shared" si="2"/>
        <v>0</v>
      </c>
      <c r="I69" s="241">
        <f t="shared" si="4"/>
        <v>1</v>
      </c>
    </row>
    <row r="70" spans="1:9" x14ac:dyDescent="0.25">
      <c r="A70" s="33" t="s">
        <v>165</v>
      </c>
      <c r="B70" s="39"/>
      <c r="C70" s="39"/>
      <c r="D70" s="38"/>
      <c r="E70" s="335"/>
      <c r="F70" s="578" t="str">
        <f t="shared" si="0"/>
        <v/>
      </c>
      <c r="G70" s="67" t="str">
        <f t="shared" si="1"/>
        <v/>
      </c>
      <c r="H70" s="367" t="b">
        <f t="shared" si="2"/>
        <v>0</v>
      </c>
      <c r="I70" s="241">
        <f t="shared" si="4"/>
        <v>1</v>
      </c>
    </row>
    <row r="71" spans="1:9" x14ac:dyDescent="0.25">
      <c r="A71" s="33" t="s">
        <v>166</v>
      </c>
      <c r="B71" s="39"/>
      <c r="C71" s="39"/>
      <c r="D71" s="38"/>
      <c r="E71" s="335"/>
      <c r="F71" s="578" t="str">
        <f t="shared" si="0"/>
        <v/>
      </c>
      <c r="G71" s="67" t="str">
        <f t="shared" si="1"/>
        <v/>
      </c>
      <c r="H71" s="367" t="b">
        <f t="shared" si="2"/>
        <v>0</v>
      </c>
      <c r="I71" s="241">
        <f t="shared" si="4"/>
        <v>1</v>
      </c>
    </row>
    <row r="72" spans="1:9" x14ac:dyDescent="0.25">
      <c r="A72" s="33" t="s">
        <v>167</v>
      </c>
      <c r="B72" s="39"/>
      <c r="C72" s="39"/>
      <c r="D72" s="38"/>
      <c r="E72" s="335"/>
      <c r="F72" s="578" t="str">
        <f t="shared" si="0"/>
        <v/>
      </c>
      <c r="G72" s="67" t="str">
        <f t="shared" si="1"/>
        <v/>
      </c>
      <c r="H72" s="367" t="b">
        <f t="shared" si="2"/>
        <v>0</v>
      </c>
      <c r="I72" s="241">
        <f t="shared" si="4"/>
        <v>1</v>
      </c>
    </row>
    <row r="73" spans="1:9" x14ac:dyDescent="0.25">
      <c r="A73" s="33" t="s">
        <v>168</v>
      </c>
      <c r="B73" s="39"/>
      <c r="C73" s="39"/>
      <c r="D73" s="38"/>
      <c r="E73" s="335"/>
      <c r="F73" s="578" t="str">
        <f t="shared" ref="F73:F136" si="5">IF(OR($B73="",$C73="",$D73="",$D73&lt;an_initial,$D73&gt;an_final,$H73=FALSE),"",
(15*(E73="premiu")+10*(E73="nominalizare"))/
I73
)</f>
        <v/>
      </c>
      <c r="G73" s="67" t="str">
        <f t="shared" ref="G73:G136" si="6">IF(OR($B73="",$C73="",$D73="",$D73&gt;an_final,$H73=FALSE),"",
(15*(E73="premiu")+10*(E73="nominalizare"))/
I73
)</f>
        <v/>
      </c>
      <c r="H73" s="367" t="b">
        <f t="shared" ref="H73:H136" si="7">IF(nume_candidat="",FALSE,ISNUMBER(SEARCH(nume_candidat,$B73)))</f>
        <v>0</v>
      </c>
      <c r="I73" s="241">
        <f t="shared" ref="I73:I104" si="8">LEN(B73)-LEN(SUBSTITUTE(B73,",",""))+1</f>
        <v>1</v>
      </c>
    </row>
    <row r="74" spans="1:9" x14ac:dyDescent="0.25">
      <c r="A74" s="33" t="s">
        <v>169</v>
      </c>
      <c r="B74" s="39"/>
      <c r="C74" s="39"/>
      <c r="D74" s="38"/>
      <c r="E74" s="335"/>
      <c r="F74" s="578" t="str">
        <f t="shared" si="5"/>
        <v/>
      </c>
      <c r="G74" s="67" t="str">
        <f t="shared" si="6"/>
        <v/>
      </c>
      <c r="H74" s="367" t="b">
        <f t="shared" si="7"/>
        <v>0</v>
      </c>
      <c r="I74" s="241">
        <f t="shared" si="8"/>
        <v>1</v>
      </c>
    </row>
    <row r="75" spans="1:9" x14ac:dyDescent="0.25">
      <c r="A75" s="33" t="s">
        <v>170</v>
      </c>
      <c r="B75" s="39"/>
      <c r="C75" s="39"/>
      <c r="D75" s="38"/>
      <c r="E75" s="335"/>
      <c r="F75" s="578" t="str">
        <f t="shared" si="5"/>
        <v/>
      </c>
      <c r="G75" s="67" t="str">
        <f t="shared" si="6"/>
        <v/>
      </c>
      <c r="H75" s="367" t="b">
        <f t="shared" si="7"/>
        <v>0</v>
      </c>
      <c r="I75" s="241">
        <f t="shared" si="8"/>
        <v>1</v>
      </c>
    </row>
    <row r="76" spans="1:9" x14ac:dyDescent="0.25">
      <c r="A76" s="33" t="s">
        <v>171</v>
      </c>
      <c r="B76" s="39"/>
      <c r="C76" s="39"/>
      <c r="D76" s="38"/>
      <c r="E76" s="335"/>
      <c r="F76" s="578" t="str">
        <f t="shared" si="5"/>
        <v/>
      </c>
      <c r="G76" s="67" t="str">
        <f t="shared" si="6"/>
        <v/>
      </c>
      <c r="H76" s="367" t="b">
        <f t="shared" si="7"/>
        <v>0</v>
      </c>
      <c r="I76" s="241">
        <f t="shared" si="8"/>
        <v>1</v>
      </c>
    </row>
    <row r="77" spans="1:9" x14ac:dyDescent="0.25">
      <c r="A77" s="33" t="s">
        <v>172</v>
      </c>
      <c r="B77" s="39"/>
      <c r="C77" s="39"/>
      <c r="D77" s="38"/>
      <c r="E77" s="335"/>
      <c r="F77" s="578" t="str">
        <f t="shared" si="5"/>
        <v/>
      </c>
      <c r="G77" s="67" t="str">
        <f t="shared" si="6"/>
        <v/>
      </c>
      <c r="H77" s="367" t="b">
        <f t="shared" si="7"/>
        <v>0</v>
      </c>
      <c r="I77" s="241">
        <f t="shared" si="8"/>
        <v>1</v>
      </c>
    </row>
    <row r="78" spans="1:9" x14ac:dyDescent="0.25">
      <c r="A78" s="33" t="s">
        <v>173</v>
      </c>
      <c r="B78" s="39"/>
      <c r="C78" s="39"/>
      <c r="D78" s="38"/>
      <c r="E78" s="335"/>
      <c r="F78" s="578" t="str">
        <f t="shared" si="5"/>
        <v/>
      </c>
      <c r="G78" s="67" t="str">
        <f t="shared" si="6"/>
        <v/>
      </c>
      <c r="H78" s="367" t="b">
        <f t="shared" si="7"/>
        <v>0</v>
      </c>
      <c r="I78" s="241">
        <f t="shared" si="8"/>
        <v>1</v>
      </c>
    </row>
    <row r="79" spans="1:9" x14ac:dyDescent="0.25">
      <c r="A79" s="33" t="s">
        <v>174</v>
      </c>
      <c r="B79" s="39"/>
      <c r="C79" s="39"/>
      <c r="D79" s="38"/>
      <c r="E79" s="335"/>
      <c r="F79" s="578" t="str">
        <f t="shared" si="5"/>
        <v/>
      </c>
      <c r="G79" s="67" t="str">
        <f t="shared" si="6"/>
        <v/>
      </c>
      <c r="H79" s="367" t="b">
        <f t="shared" si="7"/>
        <v>0</v>
      </c>
      <c r="I79" s="241">
        <f t="shared" si="8"/>
        <v>1</v>
      </c>
    </row>
    <row r="80" spans="1:9" x14ac:dyDescent="0.25">
      <c r="A80" s="33" t="s">
        <v>175</v>
      </c>
      <c r="B80" s="39"/>
      <c r="C80" s="39"/>
      <c r="D80" s="38"/>
      <c r="E80" s="335"/>
      <c r="F80" s="578" t="str">
        <f t="shared" si="5"/>
        <v/>
      </c>
      <c r="G80" s="67" t="str">
        <f t="shared" si="6"/>
        <v/>
      </c>
      <c r="H80" s="367" t="b">
        <f t="shared" si="7"/>
        <v>0</v>
      </c>
      <c r="I80" s="241">
        <f t="shared" si="8"/>
        <v>1</v>
      </c>
    </row>
    <row r="81" spans="1:9" x14ac:dyDescent="0.25">
      <c r="A81" s="33" t="s">
        <v>176</v>
      </c>
      <c r="B81" s="39"/>
      <c r="C81" s="39"/>
      <c r="D81" s="38"/>
      <c r="E81" s="335"/>
      <c r="F81" s="578" t="str">
        <f t="shared" si="5"/>
        <v/>
      </c>
      <c r="G81" s="67" t="str">
        <f t="shared" si="6"/>
        <v/>
      </c>
      <c r="H81" s="367" t="b">
        <f t="shared" si="7"/>
        <v>0</v>
      </c>
      <c r="I81" s="241">
        <f t="shared" si="8"/>
        <v>1</v>
      </c>
    </row>
    <row r="82" spans="1:9" x14ac:dyDescent="0.25">
      <c r="A82" s="33" t="s">
        <v>177</v>
      </c>
      <c r="B82" s="39"/>
      <c r="C82" s="39"/>
      <c r="D82" s="38"/>
      <c r="E82" s="335"/>
      <c r="F82" s="578" t="str">
        <f t="shared" si="5"/>
        <v/>
      </c>
      <c r="G82" s="67" t="str">
        <f t="shared" si="6"/>
        <v/>
      </c>
      <c r="H82" s="367" t="b">
        <f t="shared" si="7"/>
        <v>0</v>
      </c>
      <c r="I82" s="241">
        <f t="shared" si="8"/>
        <v>1</v>
      </c>
    </row>
    <row r="83" spans="1:9" x14ac:dyDescent="0.25">
      <c r="A83" s="33" t="s">
        <v>178</v>
      </c>
      <c r="B83" s="39"/>
      <c r="C83" s="39"/>
      <c r="D83" s="38"/>
      <c r="E83" s="335"/>
      <c r="F83" s="578" t="str">
        <f t="shared" si="5"/>
        <v/>
      </c>
      <c r="G83" s="67" t="str">
        <f t="shared" si="6"/>
        <v/>
      </c>
      <c r="H83" s="367" t="b">
        <f t="shared" si="7"/>
        <v>0</v>
      </c>
      <c r="I83" s="241">
        <f t="shared" si="8"/>
        <v>1</v>
      </c>
    </row>
    <row r="84" spans="1:9" x14ac:dyDescent="0.25">
      <c r="A84" s="33" t="s">
        <v>179</v>
      </c>
      <c r="B84" s="39"/>
      <c r="C84" s="39"/>
      <c r="D84" s="38"/>
      <c r="E84" s="335"/>
      <c r="F84" s="578" t="str">
        <f t="shared" si="5"/>
        <v/>
      </c>
      <c r="G84" s="67" t="str">
        <f t="shared" si="6"/>
        <v/>
      </c>
      <c r="H84" s="367" t="b">
        <f t="shared" si="7"/>
        <v>0</v>
      </c>
      <c r="I84" s="241">
        <f t="shared" si="8"/>
        <v>1</v>
      </c>
    </row>
    <row r="85" spans="1:9" x14ac:dyDescent="0.25">
      <c r="A85" s="33" t="s">
        <v>180</v>
      </c>
      <c r="B85" s="39"/>
      <c r="C85" s="39"/>
      <c r="D85" s="38"/>
      <c r="E85" s="335"/>
      <c r="F85" s="578" t="str">
        <f t="shared" si="5"/>
        <v/>
      </c>
      <c r="G85" s="67" t="str">
        <f t="shared" si="6"/>
        <v/>
      </c>
      <c r="H85" s="367" t="b">
        <f t="shared" si="7"/>
        <v>0</v>
      </c>
      <c r="I85" s="241">
        <f t="shared" si="8"/>
        <v>1</v>
      </c>
    </row>
    <row r="86" spans="1:9" x14ac:dyDescent="0.25">
      <c r="A86" s="33" t="s">
        <v>181</v>
      </c>
      <c r="B86" s="39"/>
      <c r="C86" s="39"/>
      <c r="D86" s="38"/>
      <c r="E86" s="335"/>
      <c r="F86" s="578" t="str">
        <f t="shared" si="5"/>
        <v/>
      </c>
      <c r="G86" s="67" t="str">
        <f t="shared" si="6"/>
        <v/>
      </c>
      <c r="H86" s="367" t="b">
        <f t="shared" si="7"/>
        <v>0</v>
      </c>
      <c r="I86" s="241">
        <f t="shared" si="8"/>
        <v>1</v>
      </c>
    </row>
    <row r="87" spans="1:9" x14ac:dyDescent="0.25">
      <c r="A87" s="33" t="s">
        <v>182</v>
      </c>
      <c r="B87" s="39"/>
      <c r="C87" s="39"/>
      <c r="D87" s="38"/>
      <c r="E87" s="335"/>
      <c r="F87" s="578" t="str">
        <f t="shared" si="5"/>
        <v/>
      </c>
      <c r="G87" s="67" t="str">
        <f t="shared" si="6"/>
        <v/>
      </c>
      <c r="H87" s="367" t="b">
        <f t="shared" si="7"/>
        <v>0</v>
      </c>
      <c r="I87" s="241">
        <f t="shared" si="8"/>
        <v>1</v>
      </c>
    </row>
    <row r="88" spans="1:9" x14ac:dyDescent="0.25">
      <c r="A88" s="33" t="s">
        <v>183</v>
      </c>
      <c r="B88" s="39"/>
      <c r="C88" s="39"/>
      <c r="D88" s="38"/>
      <c r="E88" s="335"/>
      <c r="F88" s="578" t="str">
        <f t="shared" si="5"/>
        <v/>
      </c>
      <c r="G88" s="67" t="str">
        <f t="shared" si="6"/>
        <v/>
      </c>
      <c r="H88" s="367" t="b">
        <f t="shared" si="7"/>
        <v>0</v>
      </c>
      <c r="I88" s="241">
        <f t="shared" si="8"/>
        <v>1</v>
      </c>
    </row>
    <row r="89" spans="1:9" x14ac:dyDescent="0.25">
      <c r="A89" s="33" t="s">
        <v>184</v>
      </c>
      <c r="B89" s="39"/>
      <c r="C89" s="39"/>
      <c r="D89" s="38"/>
      <c r="E89" s="335"/>
      <c r="F89" s="578" t="str">
        <f t="shared" si="5"/>
        <v/>
      </c>
      <c r="G89" s="67" t="str">
        <f t="shared" si="6"/>
        <v/>
      </c>
      <c r="H89" s="367" t="b">
        <f t="shared" si="7"/>
        <v>0</v>
      </c>
      <c r="I89" s="241">
        <f t="shared" si="8"/>
        <v>1</v>
      </c>
    </row>
    <row r="90" spans="1:9" x14ac:dyDescent="0.25">
      <c r="A90" s="33" t="s">
        <v>185</v>
      </c>
      <c r="B90" s="39"/>
      <c r="C90" s="39"/>
      <c r="D90" s="38"/>
      <c r="E90" s="335"/>
      <c r="F90" s="578" t="str">
        <f t="shared" si="5"/>
        <v/>
      </c>
      <c r="G90" s="67" t="str">
        <f t="shared" si="6"/>
        <v/>
      </c>
      <c r="H90" s="367" t="b">
        <f t="shared" si="7"/>
        <v>0</v>
      </c>
      <c r="I90" s="241">
        <f t="shared" si="8"/>
        <v>1</v>
      </c>
    </row>
    <row r="91" spans="1:9" x14ac:dyDescent="0.25">
      <c r="A91" s="33" t="s">
        <v>186</v>
      </c>
      <c r="B91" s="39"/>
      <c r="C91" s="39"/>
      <c r="D91" s="38"/>
      <c r="E91" s="335"/>
      <c r="F91" s="578" t="str">
        <f t="shared" si="5"/>
        <v/>
      </c>
      <c r="G91" s="67" t="str">
        <f t="shared" si="6"/>
        <v/>
      </c>
      <c r="H91" s="367" t="b">
        <f t="shared" si="7"/>
        <v>0</v>
      </c>
      <c r="I91" s="241">
        <f t="shared" si="8"/>
        <v>1</v>
      </c>
    </row>
    <row r="92" spans="1:9" x14ac:dyDescent="0.25">
      <c r="A92" s="33" t="s">
        <v>187</v>
      </c>
      <c r="B92" s="39"/>
      <c r="C92" s="39"/>
      <c r="D92" s="38"/>
      <c r="E92" s="335"/>
      <c r="F92" s="578" t="str">
        <f t="shared" si="5"/>
        <v/>
      </c>
      <c r="G92" s="67" t="str">
        <f t="shared" si="6"/>
        <v/>
      </c>
      <c r="H92" s="367" t="b">
        <f t="shared" si="7"/>
        <v>0</v>
      </c>
      <c r="I92" s="241">
        <f t="shared" si="8"/>
        <v>1</v>
      </c>
    </row>
    <row r="93" spans="1:9" x14ac:dyDescent="0.25">
      <c r="A93" s="33" t="s">
        <v>188</v>
      </c>
      <c r="B93" s="39"/>
      <c r="C93" s="39"/>
      <c r="D93" s="38"/>
      <c r="E93" s="335"/>
      <c r="F93" s="578" t="str">
        <f t="shared" si="5"/>
        <v/>
      </c>
      <c r="G93" s="67" t="str">
        <f t="shared" si="6"/>
        <v/>
      </c>
      <c r="H93" s="367" t="b">
        <f t="shared" si="7"/>
        <v>0</v>
      </c>
      <c r="I93" s="241">
        <f t="shared" si="8"/>
        <v>1</v>
      </c>
    </row>
    <row r="94" spans="1:9" x14ac:dyDescent="0.25">
      <c r="A94" s="33" t="s">
        <v>189</v>
      </c>
      <c r="B94" s="39"/>
      <c r="C94" s="39"/>
      <c r="D94" s="38"/>
      <c r="E94" s="335"/>
      <c r="F94" s="578" t="str">
        <f t="shared" si="5"/>
        <v/>
      </c>
      <c r="G94" s="67" t="str">
        <f t="shared" si="6"/>
        <v/>
      </c>
      <c r="H94" s="367" t="b">
        <f t="shared" si="7"/>
        <v>0</v>
      </c>
      <c r="I94" s="241">
        <f t="shared" si="8"/>
        <v>1</v>
      </c>
    </row>
    <row r="95" spans="1:9" x14ac:dyDescent="0.25">
      <c r="A95" s="33" t="s">
        <v>190</v>
      </c>
      <c r="B95" s="39"/>
      <c r="C95" s="39"/>
      <c r="D95" s="38"/>
      <c r="E95" s="335"/>
      <c r="F95" s="578" t="str">
        <f t="shared" si="5"/>
        <v/>
      </c>
      <c r="G95" s="67" t="str">
        <f t="shared" si="6"/>
        <v/>
      </c>
      <c r="H95" s="367" t="b">
        <f t="shared" si="7"/>
        <v>0</v>
      </c>
      <c r="I95" s="241">
        <f t="shared" si="8"/>
        <v>1</v>
      </c>
    </row>
    <row r="96" spans="1:9" x14ac:dyDescent="0.25">
      <c r="A96" s="33" t="s">
        <v>191</v>
      </c>
      <c r="B96" s="39"/>
      <c r="C96" s="39"/>
      <c r="D96" s="38"/>
      <c r="E96" s="335"/>
      <c r="F96" s="578" t="str">
        <f t="shared" si="5"/>
        <v/>
      </c>
      <c r="G96" s="67" t="str">
        <f t="shared" si="6"/>
        <v/>
      </c>
      <c r="H96" s="367" t="b">
        <f t="shared" si="7"/>
        <v>0</v>
      </c>
      <c r="I96" s="241">
        <f t="shared" si="8"/>
        <v>1</v>
      </c>
    </row>
    <row r="97" spans="1:9" x14ac:dyDescent="0.25">
      <c r="A97" s="33" t="s">
        <v>192</v>
      </c>
      <c r="B97" s="39"/>
      <c r="C97" s="39"/>
      <c r="D97" s="38"/>
      <c r="E97" s="335"/>
      <c r="F97" s="578" t="str">
        <f t="shared" si="5"/>
        <v/>
      </c>
      <c r="G97" s="67" t="str">
        <f t="shared" si="6"/>
        <v/>
      </c>
      <c r="H97" s="367" t="b">
        <f t="shared" si="7"/>
        <v>0</v>
      </c>
      <c r="I97" s="241">
        <f t="shared" si="8"/>
        <v>1</v>
      </c>
    </row>
    <row r="98" spans="1:9" x14ac:dyDescent="0.25">
      <c r="A98" s="33" t="s">
        <v>193</v>
      </c>
      <c r="B98" s="39"/>
      <c r="C98" s="39"/>
      <c r="D98" s="38"/>
      <c r="E98" s="335"/>
      <c r="F98" s="578" t="str">
        <f t="shared" si="5"/>
        <v/>
      </c>
      <c r="G98" s="67" t="str">
        <f t="shared" si="6"/>
        <v/>
      </c>
      <c r="H98" s="367" t="b">
        <f t="shared" si="7"/>
        <v>0</v>
      </c>
      <c r="I98" s="241">
        <f t="shared" si="8"/>
        <v>1</v>
      </c>
    </row>
    <row r="99" spans="1:9" x14ac:dyDescent="0.25">
      <c r="A99" s="33" t="s">
        <v>194</v>
      </c>
      <c r="B99" s="39"/>
      <c r="C99" s="39"/>
      <c r="D99" s="38"/>
      <c r="E99" s="335"/>
      <c r="F99" s="578" t="str">
        <f t="shared" si="5"/>
        <v/>
      </c>
      <c r="G99" s="67" t="str">
        <f t="shared" si="6"/>
        <v/>
      </c>
      <c r="H99" s="367" t="b">
        <f t="shared" si="7"/>
        <v>0</v>
      </c>
      <c r="I99" s="241">
        <f t="shared" si="8"/>
        <v>1</v>
      </c>
    </row>
    <row r="100" spans="1:9" x14ac:dyDescent="0.25">
      <c r="A100" s="33" t="s">
        <v>195</v>
      </c>
      <c r="B100" s="39"/>
      <c r="C100" s="39"/>
      <c r="D100" s="38"/>
      <c r="E100" s="335"/>
      <c r="F100" s="578" t="str">
        <f t="shared" si="5"/>
        <v/>
      </c>
      <c r="G100" s="67" t="str">
        <f t="shared" si="6"/>
        <v/>
      </c>
      <c r="H100" s="367" t="b">
        <f t="shared" si="7"/>
        <v>0</v>
      </c>
      <c r="I100" s="241">
        <f t="shared" si="8"/>
        <v>1</v>
      </c>
    </row>
    <row r="101" spans="1:9" x14ac:dyDescent="0.25">
      <c r="A101" s="33" t="s">
        <v>196</v>
      </c>
      <c r="B101" s="39"/>
      <c r="C101" s="39"/>
      <c r="D101" s="38"/>
      <c r="E101" s="335"/>
      <c r="F101" s="578" t="str">
        <f t="shared" si="5"/>
        <v/>
      </c>
      <c r="G101" s="67" t="str">
        <f t="shared" si="6"/>
        <v/>
      </c>
      <c r="H101" s="367" t="b">
        <f t="shared" si="7"/>
        <v>0</v>
      </c>
      <c r="I101" s="241">
        <f t="shared" si="8"/>
        <v>1</v>
      </c>
    </row>
    <row r="102" spans="1:9" x14ac:dyDescent="0.25">
      <c r="A102" s="33" t="s">
        <v>197</v>
      </c>
      <c r="B102" s="39"/>
      <c r="C102" s="39"/>
      <c r="D102" s="38"/>
      <c r="E102" s="335"/>
      <c r="F102" s="578" t="str">
        <f t="shared" si="5"/>
        <v/>
      </c>
      <c r="G102" s="67" t="str">
        <f t="shared" si="6"/>
        <v/>
      </c>
      <c r="H102" s="367" t="b">
        <f t="shared" si="7"/>
        <v>0</v>
      </c>
      <c r="I102" s="241">
        <f t="shared" si="8"/>
        <v>1</v>
      </c>
    </row>
    <row r="103" spans="1:9" x14ac:dyDescent="0.25">
      <c r="A103" s="33" t="s">
        <v>198</v>
      </c>
      <c r="B103" s="39"/>
      <c r="C103" s="39"/>
      <c r="D103" s="38"/>
      <c r="E103" s="335"/>
      <c r="F103" s="578" t="str">
        <f t="shared" si="5"/>
        <v/>
      </c>
      <c r="G103" s="67" t="str">
        <f t="shared" si="6"/>
        <v/>
      </c>
      <c r="H103" s="367" t="b">
        <f t="shared" si="7"/>
        <v>0</v>
      </c>
      <c r="I103" s="241">
        <f t="shared" si="8"/>
        <v>1</v>
      </c>
    </row>
    <row r="104" spans="1:9" x14ac:dyDescent="0.25">
      <c r="A104" s="33" t="s">
        <v>199</v>
      </c>
      <c r="B104" s="39"/>
      <c r="C104" s="39"/>
      <c r="D104" s="38"/>
      <c r="E104" s="335"/>
      <c r="F104" s="578" t="str">
        <f t="shared" si="5"/>
        <v/>
      </c>
      <c r="G104" s="67" t="str">
        <f t="shared" si="6"/>
        <v/>
      </c>
      <c r="H104" s="367" t="b">
        <f t="shared" si="7"/>
        <v>0</v>
      </c>
      <c r="I104" s="241">
        <f t="shared" si="8"/>
        <v>1</v>
      </c>
    </row>
    <row r="105" spans="1:9" x14ac:dyDescent="0.25">
      <c r="A105" s="33" t="s">
        <v>200</v>
      </c>
      <c r="B105" s="39"/>
      <c r="C105" s="39"/>
      <c r="D105" s="38"/>
      <c r="E105" s="335"/>
      <c r="F105" s="578" t="str">
        <f t="shared" si="5"/>
        <v/>
      </c>
      <c r="G105" s="67" t="str">
        <f t="shared" si="6"/>
        <v/>
      </c>
      <c r="H105" s="367" t="b">
        <f t="shared" si="7"/>
        <v>0</v>
      </c>
      <c r="I105" s="241">
        <f t="shared" ref="I105:I136" si="9">LEN(B105)-LEN(SUBSTITUTE(B105,",",""))+1</f>
        <v>1</v>
      </c>
    </row>
    <row r="106" spans="1:9" x14ac:dyDescent="0.25">
      <c r="A106" s="33" t="s">
        <v>201</v>
      </c>
      <c r="B106" s="39"/>
      <c r="C106" s="39"/>
      <c r="D106" s="38"/>
      <c r="E106" s="335"/>
      <c r="F106" s="578" t="str">
        <f t="shared" si="5"/>
        <v/>
      </c>
      <c r="G106" s="67" t="str">
        <f t="shared" si="6"/>
        <v/>
      </c>
      <c r="H106" s="367" t="b">
        <f t="shared" si="7"/>
        <v>0</v>
      </c>
      <c r="I106" s="241">
        <f t="shared" si="9"/>
        <v>1</v>
      </c>
    </row>
    <row r="107" spans="1:9" x14ac:dyDescent="0.25">
      <c r="A107" s="33" t="s">
        <v>202</v>
      </c>
      <c r="B107" s="39"/>
      <c r="C107" s="39"/>
      <c r="D107" s="38"/>
      <c r="E107" s="335"/>
      <c r="F107" s="578" t="str">
        <f t="shared" si="5"/>
        <v/>
      </c>
      <c r="G107" s="67" t="str">
        <f t="shared" si="6"/>
        <v/>
      </c>
      <c r="H107" s="367" t="b">
        <f t="shared" si="7"/>
        <v>0</v>
      </c>
      <c r="I107" s="241">
        <f t="shared" si="9"/>
        <v>1</v>
      </c>
    </row>
    <row r="108" spans="1:9" x14ac:dyDescent="0.25">
      <c r="A108" s="33" t="s">
        <v>203</v>
      </c>
      <c r="B108" s="39"/>
      <c r="C108" s="39"/>
      <c r="D108" s="38"/>
      <c r="E108" s="335"/>
      <c r="F108" s="578" t="str">
        <f t="shared" si="5"/>
        <v/>
      </c>
      <c r="G108" s="67" t="str">
        <f t="shared" si="6"/>
        <v/>
      </c>
      <c r="H108" s="367" t="b">
        <f t="shared" si="7"/>
        <v>0</v>
      </c>
      <c r="I108" s="241">
        <f t="shared" si="9"/>
        <v>1</v>
      </c>
    </row>
    <row r="109" spans="1:9" x14ac:dyDescent="0.25">
      <c r="A109" s="33" t="s">
        <v>204</v>
      </c>
      <c r="B109" s="39"/>
      <c r="C109" s="39"/>
      <c r="D109" s="38"/>
      <c r="E109" s="335"/>
      <c r="F109" s="578" t="str">
        <f t="shared" si="5"/>
        <v/>
      </c>
      <c r="G109" s="67" t="str">
        <f t="shared" si="6"/>
        <v/>
      </c>
      <c r="H109" s="367" t="b">
        <f t="shared" si="7"/>
        <v>0</v>
      </c>
      <c r="I109" s="241">
        <f t="shared" si="9"/>
        <v>1</v>
      </c>
    </row>
    <row r="110" spans="1:9" x14ac:dyDescent="0.25">
      <c r="A110" s="33" t="s">
        <v>205</v>
      </c>
      <c r="B110" s="39"/>
      <c r="C110" s="39"/>
      <c r="D110" s="38"/>
      <c r="E110" s="335"/>
      <c r="F110" s="578" t="str">
        <f t="shared" si="5"/>
        <v/>
      </c>
      <c r="G110" s="67" t="str">
        <f t="shared" si="6"/>
        <v/>
      </c>
      <c r="H110" s="367" t="b">
        <f t="shared" si="7"/>
        <v>0</v>
      </c>
      <c r="I110" s="241">
        <f t="shared" si="9"/>
        <v>1</v>
      </c>
    </row>
    <row r="111" spans="1:9" x14ac:dyDescent="0.25">
      <c r="A111" s="33" t="s">
        <v>206</v>
      </c>
      <c r="B111" s="39"/>
      <c r="C111" s="39"/>
      <c r="D111" s="38"/>
      <c r="E111" s="335"/>
      <c r="F111" s="578" t="str">
        <f t="shared" si="5"/>
        <v/>
      </c>
      <c r="G111" s="67" t="str">
        <f t="shared" si="6"/>
        <v/>
      </c>
      <c r="H111" s="367" t="b">
        <f t="shared" si="7"/>
        <v>0</v>
      </c>
      <c r="I111" s="241">
        <f t="shared" si="9"/>
        <v>1</v>
      </c>
    </row>
    <row r="112" spans="1:9" x14ac:dyDescent="0.25">
      <c r="A112" s="33" t="s">
        <v>207</v>
      </c>
      <c r="B112" s="39"/>
      <c r="C112" s="39"/>
      <c r="D112" s="38"/>
      <c r="E112" s="335"/>
      <c r="F112" s="578" t="str">
        <f t="shared" si="5"/>
        <v/>
      </c>
      <c r="G112" s="67" t="str">
        <f t="shared" si="6"/>
        <v/>
      </c>
      <c r="H112" s="367" t="b">
        <f t="shared" si="7"/>
        <v>0</v>
      </c>
      <c r="I112" s="241">
        <f t="shared" si="9"/>
        <v>1</v>
      </c>
    </row>
    <row r="113" spans="1:9" x14ac:dyDescent="0.25">
      <c r="A113" s="33" t="s">
        <v>208</v>
      </c>
      <c r="B113" s="39"/>
      <c r="C113" s="39"/>
      <c r="D113" s="38"/>
      <c r="E113" s="335"/>
      <c r="F113" s="578" t="str">
        <f t="shared" si="5"/>
        <v/>
      </c>
      <c r="G113" s="67" t="str">
        <f t="shared" si="6"/>
        <v/>
      </c>
      <c r="H113" s="367" t="b">
        <f t="shared" si="7"/>
        <v>0</v>
      </c>
      <c r="I113" s="241">
        <f t="shared" si="9"/>
        <v>1</v>
      </c>
    </row>
    <row r="114" spans="1:9" x14ac:dyDescent="0.25">
      <c r="A114" s="33" t="s">
        <v>209</v>
      </c>
      <c r="B114" s="39"/>
      <c r="C114" s="39"/>
      <c r="D114" s="38"/>
      <c r="E114" s="335"/>
      <c r="F114" s="578" t="str">
        <f t="shared" si="5"/>
        <v/>
      </c>
      <c r="G114" s="67" t="str">
        <f t="shared" si="6"/>
        <v/>
      </c>
      <c r="H114" s="367" t="b">
        <f t="shared" si="7"/>
        <v>0</v>
      </c>
      <c r="I114" s="241">
        <f t="shared" si="9"/>
        <v>1</v>
      </c>
    </row>
    <row r="115" spans="1:9" x14ac:dyDescent="0.25">
      <c r="A115" s="33" t="s">
        <v>210</v>
      </c>
      <c r="B115" s="39"/>
      <c r="C115" s="39"/>
      <c r="D115" s="38"/>
      <c r="E115" s="335"/>
      <c r="F115" s="578" t="str">
        <f t="shared" si="5"/>
        <v/>
      </c>
      <c r="G115" s="67" t="str">
        <f t="shared" si="6"/>
        <v/>
      </c>
      <c r="H115" s="367" t="b">
        <f t="shared" si="7"/>
        <v>0</v>
      </c>
      <c r="I115" s="241">
        <f t="shared" si="9"/>
        <v>1</v>
      </c>
    </row>
    <row r="116" spans="1:9" x14ac:dyDescent="0.25">
      <c r="A116" s="33" t="s">
        <v>211</v>
      </c>
      <c r="B116" s="39"/>
      <c r="C116" s="39"/>
      <c r="D116" s="38"/>
      <c r="E116" s="335"/>
      <c r="F116" s="578" t="str">
        <f t="shared" si="5"/>
        <v/>
      </c>
      <c r="G116" s="67" t="str">
        <f t="shared" si="6"/>
        <v/>
      </c>
      <c r="H116" s="367" t="b">
        <f t="shared" si="7"/>
        <v>0</v>
      </c>
      <c r="I116" s="241">
        <f t="shared" si="9"/>
        <v>1</v>
      </c>
    </row>
    <row r="117" spans="1:9" x14ac:dyDescent="0.25">
      <c r="A117" s="33" t="s">
        <v>212</v>
      </c>
      <c r="B117" s="39"/>
      <c r="C117" s="39"/>
      <c r="D117" s="38"/>
      <c r="E117" s="335"/>
      <c r="F117" s="578" t="str">
        <f t="shared" si="5"/>
        <v/>
      </c>
      <c r="G117" s="67" t="str">
        <f t="shared" si="6"/>
        <v/>
      </c>
      <c r="H117" s="367" t="b">
        <f t="shared" si="7"/>
        <v>0</v>
      </c>
      <c r="I117" s="241">
        <f t="shared" si="9"/>
        <v>1</v>
      </c>
    </row>
    <row r="118" spans="1:9" x14ac:dyDescent="0.25">
      <c r="A118" s="33" t="s">
        <v>213</v>
      </c>
      <c r="B118" s="39"/>
      <c r="C118" s="39"/>
      <c r="D118" s="38"/>
      <c r="E118" s="335"/>
      <c r="F118" s="578" t="str">
        <f t="shared" si="5"/>
        <v/>
      </c>
      <c r="G118" s="67" t="str">
        <f t="shared" si="6"/>
        <v/>
      </c>
      <c r="H118" s="367" t="b">
        <f t="shared" si="7"/>
        <v>0</v>
      </c>
      <c r="I118" s="241">
        <f t="shared" si="9"/>
        <v>1</v>
      </c>
    </row>
    <row r="119" spans="1:9" x14ac:dyDescent="0.25">
      <c r="A119" s="33" t="s">
        <v>214</v>
      </c>
      <c r="B119" s="39"/>
      <c r="C119" s="39"/>
      <c r="D119" s="38"/>
      <c r="E119" s="335"/>
      <c r="F119" s="578" t="str">
        <f t="shared" si="5"/>
        <v/>
      </c>
      <c r="G119" s="67" t="str">
        <f t="shared" si="6"/>
        <v/>
      </c>
      <c r="H119" s="367" t="b">
        <f t="shared" si="7"/>
        <v>0</v>
      </c>
      <c r="I119" s="241">
        <f t="shared" si="9"/>
        <v>1</v>
      </c>
    </row>
    <row r="120" spans="1:9" x14ac:dyDescent="0.25">
      <c r="A120" s="33" t="s">
        <v>215</v>
      </c>
      <c r="B120" s="39"/>
      <c r="C120" s="39"/>
      <c r="D120" s="38"/>
      <c r="E120" s="335"/>
      <c r="F120" s="578" t="str">
        <f t="shared" si="5"/>
        <v/>
      </c>
      <c r="G120" s="67" t="str">
        <f t="shared" si="6"/>
        <v/>
      </c>
      <c r="H120" s="367" t="b">
        <f t="shared" si="7"/>
        <v>0</v>
      </c>
      <c r="I120" s="241">
        <f t="shared" si="9"/>
        <v>1</v>
      </c>
    </row>
    <row r="121" spans="1:9" x14ac:dyDescent="0.25">
      <c r="A121" s="33" t="s">
        <v>216</v>
      </c>
      <c r="B121" s="39"/>
      <c r="C121" s="39"/>
      <c r="D121" s="38"/>
      <c r="E121" s="335"/>
      <c r="F121" s="578" t="str">
        <f t="shared" si="5"/>
        <v/>
      </c>
      <c r="G121" s="67" t="str">
        <f t="shared" si="6"/>
        <v/>
      </c>
      <c r="H121" s="367" t="b">
        <f t="shared" si="7"/>
        <v>0</v>
      </c>
      <c r="I121" s="241">
        <f t="shared" si="9"/>
        <v>1</v>
      </c>
    </row>
    <row r="122" spans="1:9" x14ac:dyDescent="0.25">
      <c r="A122" s="33" t="s">
        <v>217</v>
      </c>
      <c r="B122" s="39"/>
      <c r="C122" s="39"/>
      <c r="D122" s="38"/>
      <c r="E122" s="335"/>
      <c r="F122" s="578" t="str">
        <f t="shared" si="5"/>
        <v/>
      </c>
      <c r="G122" s="67" t="str">
        <f t="shared" si="6"/>
        <v/>
      </c>
      <c r="H122" s="367" t="b">
        <f t="shared" si="7"/>
        <v>0</v>
      </c>
      <c r="I122" s="241">
        <f t="shared" si="9"/>
        <v>1</v>
      </c>
    </row>
    <row r="123" spans="1:9" x14ac:dyDescent="0.25">
      <c r="A123" s="33" t="s">
        <v>218</v>
      </c>
      <c r="B123" s="39"/>
      <c r="C123" s="39"/>
      <c r="D123" s="38"/>
      <c r="E123" s="335"/>
      <c r="F123" s="578" t="str">
        <f t="shared" si="5"/>
        <v/>
      </c>
      <c r="G123" s="67" t="str">
        <f t="shared" si="6"/>
        <v/>
      </c>
      <c r="H123" s="367" t="b">
        <f t="shared" si="7"/>
        <v>0</v>
      </c>
      <c r="I123" s="241">
        <f t="shared" si="9"/>
        <v>1</v>
      </c>
    </row>
    <row r="124" spans="1:9" x14ac:dyDescent="0.25">
      <c r="A124" s="33" t="s">
        <v>219</v>
      </c>
      <c r="B124" s="39"/>
      <c r="C124" s="39"/>
      <c r="D124" s="38"/>
      <c r="E124" s="335"/>
      <c r="F124" s="578" t="str">
        <f t="shared" si="5"/>
        <v/>
      </c>
      <c r="G124" s="67" t="str">
        <f t="shared" si="6"/>
        <v/>
      </c>
      <c r="H124" s="367" t="b">
        <f t="shared" si="7"/>
        <v>0</v>
      </c>
      <c r="I124" s="241">
        <f t="shared" si="9"/>
        <v>1</v>
      </c>
    </row>
    <row r="125" spans="1:9" x14ac:dyDescent="0.25">
      <c r="A125" s="33" t="s">
        <v>220</v>
      </c>
      <c r="B125" s="39"/>
      <c r="C125" s="39"/>
      <c r="D125" s="38"/>
      <c r="E125" s="335"/>
      <c r="F125" s="578" t="str">
        <f t="shared" si="5"/>
        <v/>
      </c>
      <c r="G125" s="67" t="str">
        <f t="shared" si="6"/>
        <v/>
      </c>
      <c r="H125" s="367" t="b">
        <f t="shared" si="7"/>
        <v>0</v>
      </c>
      <c r="I125" s="241">
        <f t="shared" si="9"/>
        <v>1</v>
      </c>
    </row>
    <row r="126" spans="1:9" x14ac:dyDescent="0.25">
      <c r="A126" s="33" t="s">
        <v>221</v>
      </c>
      <c r="B126" s="39"/>
      <c r="C126" s="39"/>
      <c r="D126" s="38"/>
      <c r="E126" s="335"/>
      <c r="F126" s="578" t="str">
        <f t="shared" si="5"/>
        <v/>
      </c>
      <c r="G126" s="67" t="str">
        <f t="shared" si="6"/>
        <v/>
      </c>
      <c r="H126" s="367" t="b">
        <f t="shared" si="7"/>
        <v>0</v>
      </c>
      <c r="I126" s="241">
        <f t="shared" si="9"/>
        <v>1</v>
      </c>
    </row>
    <row r="127" spans="1:9" x14ac:dyDescent="0.25">
      <c r="A127" s="33" t="s">
        <v>222</v>
      </c>
      <c r="B127" s="39"/>
      <c r="C127" s="39"/>
      <c r="D127" s="38"/>
      <c r="E127" s="335"/>
      <c r="F127" s="578" t="str">
        <f t="shared" si="5"/>
        <v/>
      </c>
      <c r="G127" s="67" t="str">
        <f t="shared" si="6"/>
        <v/>
      </c>
      <c r="H127" s="367" t="b">
        <f t="shared" si="7"/>
        <v>0</v>
      </c>
      <c r="I127" s="241">
        <f t="shared" si="9"/>
        <v>1</v>
      </c>
    </row>
    <row r="128" spans="1:9" x14ac:dyDescent="0.25">
      <c r="A128" s="33" t="s">
        <v>223</v>
      </c>
      <c r="B128" s="39"/>
      <c r="C128" s="39"/>
      <c r="D128" s="38"/>
      <c r="E128" s="335"/>
      <c r="F128" s="578" t="str">
        <f t="shared" si="5"/>
        <v/>
      </c>
      <c r="G128" s="67" t="str">
        <f t="shared" si="6"/>
        <v/>
      </c>
      <c r="H128" s="367" t="b">
        <f t="shared" si="7"/>
        <v>0</v>
      </c>
      <c r="I128" s="241">
        <f t="shared" si="9"/>
        <v>1</v>
      </c>
    </row>
    <row r="129" spans="1:9" x14ac:dyDescent="0.25">
      <c r="A129" s="33" t="s">
        <v>224</v>
      </c>
      <c r="B129" s="39"/>
      <c r="C129" s="39"/>
      <c r="D129" s="38"/>
      <c r="E129" s="335"/>
      <c r="F129" s="578" t="str">
        <f t="shared" si="5"/>
        <v/>
      </c>
      <c r="G129" s="67" t="str">
        <f t="shared" si="6"/>
        <v/>
      </c>
      <c r="H129" s="367" t="b">
        <f t="shared" si="7"/>
        <v>0</v>
      </c>
      <c r="I129" s="241">
        <f t="shared" si="9"/>
        <v>1</v>
      </c>
    </row>
    <row r="130" spans="1:9" x14ac:dyDescent="0.25">
      <c r="A130" s="33" t="s">
        <v>225</v>
      </c>
      <c r="B130" s="39"/>
      <c r="C130" s="39"/>
      <c r="D130" s="38"/>
      <c r="E130" s="335"/>
      <c r="F130" s="578" t="str">
        <f t="shared" si="5"/>
        <v/>
      </c>
      <c r="G130" s="67" t="str">
        <f t="shared" si="6"/>
        <v/>
      </c>
      <c r="H130" s="367" t="b">
        <f t="shared" si="7"/>
        <v>0</v>
      </c>
      <c r="I130" s="241">
        <f t="shared" si="9"/>
        <v>1</v>
      </c>
    </row>
    <row r="131" spans="1:9" x14ac:dyDescent="0.25">
      <c r="A131" s="33" t="s">
        <v>226</v>
      </c>
      <c r="B131" s="39"/>
      <c r="C131" s="39"/>
      <c r="D131" s="38"/>
      <c r="E131" s="335"/>
      <c r="F131" s="578" t="str">
        <f t="shared" si="5"/>
        <v/>
      </c>
      <c r="G131" s="67" t="str">
        <f t="shared" si="6"/>
        <v/>
      </c>
      <c r="H131" s="367" t="b">
        <f t="shared" si="7"/>
        <v>0</v>
      </c>
      <c r="I131" s="241">
        <f t="shared" si="9"/>
        <v>1</v>
      </c>
    </row>
    <row r="132" spans="1:9" x14ac:dyDescent="0.25">
      <c r="A132" s="33" t="s">
        <v>227</v>
      </c>
      <c r="B132" s="39"/>
      <c r="C132" s="39"/>
      <c r="D132" s="38"/>
      <c r="E132" s="335"/>
      <c r="F132" s="578" t="str">
        <f t="shared" si="5"/>
        <v/>
      </c>
      <c r="G132" s="67" t="str">
        <f t="shared" si="6"/>
        <v/>
      </c>
      <c r="H132" s="367" t="b">
        <f t="shared" si="7"/>
        <v>0</v>
      </c>
      <c r="I132" s="241">
        <f t="shared" si="9"/>
        <v>1</v>
      </c>
    </row>
    <row r="133" spans="1:9" x14ac:dyDescent="0.25">
      <c r="A133" s="33" t="s">
        <v>228</v>
      </c>
      <c r="B133" s="39"/>
      <c r="C133" s="39"/>
      <c r="D133" s="38"/>
      <c r="E133" s="335"/>
      <c r="F133" s="578" t="str">
        <f t="shared" si="5"/>
        <v/>
      </c>
      <c r="G133" s="67" t="str">
        <f t="shared" si="6"/>
        <v/>
      </c>
      <c r="H133" s="367" t="b">
        <f t="shared" si="7"/>
        <v>0</v>
      </c>
      <c r="I133" s="241">
        <f t="shared" si="9"/>
        <v>1</v>
      </c>
    </row>
    <row r="134" spans="1:9" x14ac:dyDescent="0.25">
      <c r="A134" s="33" t="s">
        <v>229</v>
      </c>
      <c r="B134" s="39"/>
      <c r="C134" s="39"/>
      <c r="D134" s="38"/>
      <c r="E134" s="335"/>
      <c r="F134" s="578" t="str">
        <f t="shared" si="5"/>
        <v/>
      </c>
      <c r="G134" s="67" t="str">
        <f t="shared" si="6"/>
        <v/>
      </c>
      <c r="H134" s="367" t="b">
        <f t="shared" si="7"/>
        <v>0</v>
      </c>
      <c r="I134" s="241">
        <f t="shared" si="9"/>
        <v>1</v>
      </c>
    </row>
    <row r="135" spans="1:9" x14ac:dyDescent="0.25">
      <c r="A135" s="33" t="s">
        <v>230</v>
      </c>
      <c r="B135" s="39"/>
      <c r="C135" s="39"/>
      <c r="D135" s="38"/>
      <c r="E135" s="335"/>
      <c r="F135" s="578" t="str">
        <f t="shared" si="5"/>
        <v/>
      </c>
      <c r="G135" s="67" t="str">
        <f t="shared" si="6"/>
        <v/>
      </c>
      <c r="H135" s="367" t="b">
        <f t="shared" si="7"/>
        <v>0</v>
      </c>
      <c r="I135" s="241">
        <f t="shared" si="9"/>
        <v>1</v>
      </c>
    </row>
    <row r="136" spans="1:9" x14ac:dyDescent="0.25">
      <c r="A136" s="33" t="s">
        <v>231</v>
      </c>
      <c r="B136" s="39"/>
      <c r="C136" s="39"/>
      <c r="D136" s="38"/>
      <c r="E136" s="335"/>
      <c r="F136" s="578" t="str">
        <f t="shared" si="5"/>
        <v/>
      </c>
      <c r="G136" s="67" t="str">
        <f t="shared" si="6"/>
        <v/>
      </c>
      <c r="H136" s="367" t="b">
        <f t="shared" si="7"/>
        <v>0</v>
      </c>
      <c r="I136" s="241">
        <f t="shared" si="9"/>
        <v>1</v>
      </c>
    </row>
    <row r="137" spans="1:9" x14ac:dyDescent="0.25">
      <c r="A137" s="33" t="s">
        <v>232</v>
      </c>
      <c r="B137" s="39"/>
      <c r="C137" s="39"/>
      <c r="D137" s="38"/>
      <c r="E137" s="335"/>
      <c r="F137" s="578" t="str">
        <f t="shared" ref="F137:F200" si="10">IF(OR($B137="",$C137="",$D137="",$D137&lt;an_initial,$D137&gt;an_final,$H137=FALSE),"",
(15*(E137="premiu")+10*(E137="nominalizare"))/
I137
)</f>
        <v/>
      </c>
      <c r="G137" s="67" t="str">
        <f t="shared" ref="G137:G200" si="11">IF(OR($B137="",$C137="",$D137="",$D137&gt;an_final,$H137=FALSE),"",
(15*(E137="premiu")+10*(E137="nominalizare"))/
I137
)</f>
        <v/>
      </c>
      <c r="H137" s="367" t="b">
        <f t="shared" ref="H137:H200" si="12">IF(nume_candidat="",FALSE,ISNUMBER(SEARCH(nume_candidat,$B137)))</f>
        <v>0</v>
      </c>
      <c r="I137" s="241">
        <f t="shared" ref="I137:I168" si="13">LEN(B137)-LEN(SUBSTITUTE(B137,",",""))+1</f>
        <v>1</v>
      </c>
    </row>
    <row r="138" spans="1:9" x14ac:dyDescent="0.25">
      <c r="A138" s="33" t="s">
        <v>233</v>
      </c>
      <c r="B138" s="39"/>
      <c r="C138" s="39"/>
      <c r="D138" s="38"/>
      <c r="E138" s="335"/>
      <c r="F138" s="578" t="str">
        <f t="shared" si="10"/>
        <v/>
      </c>
      <c r="G138" s="67" t="str">
        <f t="shared" si="11"/>
        <v/>
      </c>
      <c r="H138" s="367" t="b">
        <f t="shared" si="12"/>
        <v>0</v>
      </c>
      <c r="I138" s="241">
        <f t="shared" si="13"/>
        <v>1</v>
      </c>
    </row>
    <row r="139" spans="1:9" x14ac:dyDescent="0.25">
      <c r="A139" s="33" t="s">
        <v>234</v>
      </c>
      <c r="B139" s="39"/>
      <c r="C139" s="39"/>
      <c r="D139" s="38"/>
      <c r="E139" s="335"/>
      <c r="F139" s="578" t="str">
        <f t="shared" si="10"/>
        <v/>
      </c>
      <c r="G139" s="67" t="str">
        <f t="shared" si="11"/>
        <v/>
      </c>
      <c r="H139" s="367" t="b">
        <f t="shared" si="12"/>
        <v>0</v>
      </c>
      <c r="I139" s="241">
        <f t="shared" si="13"/>
        <v>1</v>
      </c>
    </row>
    <row r="140" spans="1:9" x14ac:dyDescent="0.25">
      <c r="A140" s="33" t="s">
        <v>235</v>
      </c>
      <c r="B140" s="39"/>
      <c r="C140" s="39"/>
      <c r="D140" s="38"/>
      <c r="E140" s="335"/>
      <c r="F140" s="578" t="str">
        <f t="shared" si="10"/>
        <v/>
      </c>
      <c r="G140" s="67" t="str">
        <f t="shared" si="11"/>
        <v/>
      </c>
      <c r="H140" s="367" t="b">
        <f t="shared" si="12"/>
        <v>0</v>
      </c>
      <c r="I140" s="241">
        <f t="shared" si="13"/>
        <v>1</v>
      </c>
    </row>
    <row r="141" spans="1:9" x14ac:dyDescent="0.25">
      <c r="A141" s="33" t="s">
        <v>236</v>
      </c>
      <c r="B141" s="39"/>
      <c r="C141" s="39"/>
      <c r="D141" s="38"/>
      <c r="E141" s="335"/>
      <c r="F141" s="578" t="str">
        <f t="shared" si="10"/>
        <v/>
      </c>
      <c r="G141" s="67" t="str">
        <f t="shared" si="11"/>
        <v/>
      </c>
      <c r="H141" s="367" t="b">
        <f t="shared" si="12"/>
        <v>0</v>
      </c>
      <c r="I141" s="241">
        <f t="shared" si="13"/>
        <v>1</v>
      </c>
    </row>
    <row r="142" spans="1:9" x14ac:dyDescent="0.25">
      <c r="A142" s="33" t="s">
        <v>237</v>
      </c>
      <c r="B142" s="39"/>
      <c r="C142" s="39"/>
      <c r="D142" s="38"/>
      <c r="E142" s="335"/>
      <c r="F142" s="578" t="str">
        <f t="shared" si="10"/>
        <v/>
      </c>
      <c r="G142" s="67" t="str">
        <f t="shared" si="11"/>
        <v/>
      </c>
      <c r="H142" s="367" t="b">
        <f t="shared" si="12"/>
        <v>0</v>
      </c>
      <c r="I142" s="241">
        <f t="shared" si="13"/>
        <v>1</v>
      </c>
    </row>
    <row r="143" spans="1:9" x14ac:dyDescent="0.25">
      <c r="A143" s="33" t="s">
        <v>238</v>
      </c>
      <c r="B143" s="39"/>
      <c r="C143" s="39"/>
      <c r="D143" s="38"/>
      <c r="E143" s="335"/>
      <c r="F143" s="578" t="str">
        <f t="shared" si="10"/>
        <v/>
      </c>
      <c r="G143" s="67" t="str">
        <f t="shared" si="11"/>
        <v/>
      </c>
      <c r="H143" s="367" t="b">
        <f t="shared" si="12"/>
        <v>0</v>
      </c>
      <c r="I143" s="241">
        <f t="shared" si="13"/>
        <v>1</v>
      </c>
    </row>
    <row r="144" spans="1:9" x14ac:dyDescent="0.25">
      <c r="A144" s="33" t="s">
        <v>239</v>
      </c>
      <c r="B144" s="39"/>
      <c r="C144" s="39"/>
      <c r="D144" s="38"/>
      <c r="E144" s="335"/>
      <c r="F144" s="578" t="str">
        <f t="shared" si="10"/>
        <v/>
      </c>
      <c r="G144" s="67" t="str">
        <f t="shared" si="11"/>
        <v/>
      </c>
      <c r="H144" s="367" t="b">
        <f t="shared" si="12"/>
        <v>0</v>
      </c>
      <c r="I144" s="241">
        <f t="shared" si="13"/>
        <v>1</v>
      </c>
    </row>
    <row r="145" spans="1:9" x14ac:dyDescent="0.25">
      <c r="A145" s="33" t="s">
        <v>240</v>
      </c>
      <c r="B145" s="39"/>
      <c r="C145" s="39"/>
      <c r="D145" s="38"/>
      <c r="E145" s="335"/>
      <c r="F145" s="578" t="str">
        <f t="shared" si="10"/>
        <v/>
      </c>
      <c r="G145" s="67" t="str">
        <f t="shared" si="11"/>
        <v/>
      </c>
      <c r="H145" s="367" t="b">
        <f t="shared" si="12"/>
        <v>0</v>
      </c>
      <c r="I145" s="241">
        <f t="shared" si="13"/>
        <v>1</v>
      </c>
    </row>
    <row r="146" spans="1:9" x14ac:dyDescent="0.25">
      <c r="A146" s="33" t="s">
        <v>241</v>
      </c>
      <c r="B146" s="39"/>
      <c r="C146" s="39"/>
      <c r="D146" s="38"/>
      <c r="E146" s="335"/>
      <c r="F146" s="578" t="str">
        <f t="shared" si="10"/>
        <v/>
      </c>
      <c r="G146" s="67" t="str">
        <f t="shared" si="11"/>
        <v/>
      </c>
      <c r="H146" s="367" t="b">
        <f t="shared" si="12"/>
        <v>0</v>
      </c>
      <c r="I146" s="241">
        <f t="shared" si="13"/>
        <v>1</v>
      </c>
    </row>
    <row r="147" spans="1:9" x14ac:dyDescent="0.25">
      <c r="A147" s="33" t="s">
        <v>242</v>
      </c>
      <c r="B147" s="39"/>
      <c r="C147" s="39"/>
      <c r="D147" s="38"/>
      <c r="E147" s="335"/>
      <c r="F147" s="578" t="str">
        <f t="shared" si="10"/>
        <v/>
      </c>
      <c r="G147" s="67" t="str">
        <f t="shared" si="11"/>
        <v/>
      </c>
      <c r="H147" s="367" t="b">
        <f t="shared" si="12"/>
        <v>0</v>
      </c>
      <c r="I147" s="241">
        <f t="shared" si="13"/>
        <v>1</v>
      </c>
    </row>
    <row r="148" spans="1:9" x14ac:dyDescent="0.25">
      <c r="A148" s="33" t="s">
        <v>243</v>
      </c>
      <c r="B148" s="39"/>
      <c r="C148" s="39"/>
      <c r="D148" s="38"/>
      <c r="E148" s="335"/>
      <c r="F148" s="578" t="str">
        <f t="shared" si="10"/>
        <v/>
      </c>
      <c r="G148" s="67" t="str">
        <f t="shared" si="11"/>
        <v/>
      </c>
      <c r="H148" s="367" t="b">
        <f t="shared" si="12"/>
        <v>0</v>
      </c>
      <c r="I148" s="241">
        <f t="shared" si="13"/>
        <v>1</v>
      </c>
    </row>
    <row r="149" spans="1:9" x14ac:dyDescent="0.25">
      <c r="A149" s="33" t="s">
        <v>244</v>
      </c>
      <c r="B149" s="39"/>
      <c r="C149" s="39"/>
      <c r="D149" s="38"/>
      <c r="E149" s="335"/>
      <c r="F149" s="578" t="str">
        <f t="shared" si="10"/>
        <v/>
      </c>
      <c r="G149" s="67" t="str">
        <f t="shared" si="11"/>
        <v/>
      </c>
      <c r="H149" s="367" t="b">
        <f t="shared" si="12"/>
        <v>0</v>
      </c>
      <c r="I149" s="241">
        <f t="shared" si="13"/>
        <v>1</v>
      </c>
    </row>
    <row r="150" spans="1:9" x14ac:dyDescent="0.25">
      <c r="A150" s="33" t="s">
        <v>245</v>
      </c>
      <c r="B150" s="39"/>
      <c r="C150" s="39"/>
      <c r="D150" s="38"/>
      <c r="E150" s="335"/>
      <c r="F150" s="578" t="str">
        <f t="shared" si="10"/>
        <v/>
      </c>
      <c r="G150" s="67" t="str">
        <f t="shared" si="11"/>
        <v/>
      </c>
      <c r="H150" s="367" t="b">
        <f t="shared" si="12"/>
        <v>0</v>
      </c>
      <c r="I150" s="241">
        <f t="shared" si="13"/>
        <v>1</v>
      </c>
    </row>
    <row r="151" spans="1:9" x14ac:dyDescent="0.25">
      <c r="A151" s="33" t="s">
        <v>246</v>
      </c>
      <c r="B151" s="39"/>
      <c r="C151" s="39"/>
      <c r="D151" s="38"/>
      <c r="E151" s="335"/>
      <c r="F151" s="578" t="str">
        <f t="shared" si="10"/>
        <v/>
      </c>
      <c r="G151" s="67" t="str">
        <f t="shared" si="11"/>
        <v/>
      </c>
      <c r="H151" s="367" t="b">
        <f t="shared" si="12"/>
        <v>0</v>
      </c>
      <c r="I151" s="241">
        <f t="shared" si="13"/>
        <v>1</v>
      </c>
    </row>
    <row r="152" spans="1:9" x14ac:dyDescent="0.25">
      <c r="A152" s="33" t="s">
        <v>247</v>
      </c>
      <c r="B152" s="39"/>
      <c r="C152" s="39"/>
      <c r="D152" s="38"/>
      <c r="E152" s="335"/>
      <c r="F152" s="578" t="str">
        <f t="shared" si="10"/>
        <v/>
      </c>
      <c r="G152" s="67" t="str">
        <f t="shared" si="11"/>
        <v/>
      </c>
      <c r="H152" s="367" t="b">
        <f t="shared" si="12"/>
        <v>0</v>
      </c>
      <c r="I152" s="241">
        <f t="shared" si="13"/>
        <v>1</v>
      </c>
    </row>
    <row r="153" spans="1:9" x14ac:dyDescent="0.25">
      <c r="A153" s="33" t="s">
        <v>248</v>
      </c>
      <c r="B153" s="39"/>
      <c r="C153" s="39"/>
      <c r="D153" s="38"/>
      <c r="E153" s="335"/>
      <c r="F153" s="578" t="str">
        <f t="shared" si="10"/>
        <v/>
      </c>
      <c r="G153" s="67" t="str">
        <f t="shared" si="11"/>
        <v/>
      </c>
      <c r="H153" s="367" t="b">
        <f t="shared" si="12"/>
        <v>0</v>
      </c>
      <c r="I153" s="241">
        <f t="shared" si="13"/>
        <v>1</v>
      </c>
    </row>
    <row r="154" spans="1:9" x14ac:dyDescent="0.25">
      <c r="A154" s="33" t="s">
        <v>249</v>
      </c>
      <c r="B154" s="39"/>
      <c r="C154" s="39"/>
      <c r="D154" s="38"/>
      <c r="E154" s="335"/>
      <c r="F154" s="578" t="str">
        <f t="shared" si="10"/>
        <v/>
      </c>
      <c r="G154" s="67" t="str">
        <f t="shared" si="11"/>
        <v/>
      </c>
      <c r="H154" s="367" t="b">
        <f t="shared" si="12"/>
        <v>0</v>
      </c>
      <c r="I154" s="241">
        <f t="shared" si="13"/>
        <v>1</v>
      </c>
    </row>
    <row r="155" spans="1:9" x14ac:dyDescent="0.25">
      <c r="A155" s="33" t="s">
        <v>250</v>
      </c>
      <c r="B155" s="39"/>
      <c r="C155" s="39"/>
      <c r="D155" s="38"/>
      <c r="E155" s="335"/>
      <c r="F155" s="578" t="str">
        <f t="shared" si="10"/>
        <v/>
      </c>
      <c r="G155" s="67" t="str">
        <f t="shared" si="11"/>
        <v/>
      </c>
      <c r="H155" s="367" t="b">
        <f t="shared" si="12"/>
        <v>0</v>
      </c>
      <c r="I155" s="241">
        <f t="shared" si="13"/>
        <v>1</v>
      </c>
    </row>
    <row r="156" spans="1:9" x14ac:dyDescent="0.25">
      <c r="A156" s="33" t="s">
        <v>251</v>
      </c>
      <c r="B156" s="39"/>
      <c r="C156" s="39"/>
      <c r="D156" s="38"/>
      <c r="E156" s="335"/>
      <c r="F156" s="578" t="str">
        <f t="shared" si="10"/>
        <v/>
      </c>
      <c r="G156" s="67" t="str">
        <f t="shared" si="11"/>
        <v/>
      </c>
      <c r="H156" s="367" t="b">
        <f t="shared" si="12"/>
        <v>0</v>
      </c>
      <c r="I156" s="241">
        <f t="shared" si="13"/>
        <v>1</v>
      </c>
    </row>
    <row r="157" spans="1:9" x14ac:dyDescent="0.25">
      <c r="A157" s="33" t="s">
        <v>252</v>
      </c>
      <c r="B157" s="39"/>
      <c r="C157" s="39"/>
      <c r="D157" s="38"/>
      <c r="E157" s="335"/>
      <c r="F157" s="578" t="str">
        <f t="shared" si="10"/>
        <v/>
      </c>
      <c r="G157" s="67" t="str">
        <f t="shared" si="11"/>
        <v/>
      </c>
      <c r="H157" s="367" t="b">
        <f t="shared" si="12"/>
        <v>0</v>
      </c>
      <c r="I157" s="241">
        <f t="shared" si="13"/>
        <v>1</v>
      </c>
    </row>
    <row r="158" spans="1:9" x14ac:dyDescent="0.25">
      <c r="A158" s="33" t="s">
        <v>253</v>
      </c>
      <c r="B158" s="39"/>
      <c r="C158" s="39"/>
      <c r="D158" s="38"/>
      <c r="E158" s="335"/>
      <c r="F158" s="578" t="str">
        <f t="shared" si="10"/>
        <v/>
      </c>
      <c r="G158" s="67" t="str">
        <f t="shared" si="11"/>
        <v/>
      </c>
      <c r="H158" s="367" t="b">
        <f t="shared" si="12"/>
        <v>0</v>
      </c>
      <c r="I158" s="241">
        <f t="shared" si="13"/>
        <v>1</v>
      </c>
    </row>
    <row r="159" spans="1:9" x14ac:dyDescent="0.25">
      <c r="A159" s="33" t="s">
        <v>254</v>
      </c>
      <c r="B159" s="39"/>
      <c r="C159" s="39"/>
      <c r="D159" s="38"/>
      <c r="E159" s="335"/>
      <c r="F159" s="578" t="str">
        <f t="shared" si="10"/>
        <v/>
      </c>
      <c r="G159" s="67" t="str">
        <f t="shared" si="11"/>
        <v/>
      </c>
      <c r="H159" s="367" t="b">
        <f t="shared" si="12"/>
        <v>0</v>
      </c>
      <c r="I159" s="241">
        <f t="shared" si="13"/>
        <v>1</v>
      </c>
    </row>
    <row r="160" spans="1:9" x14ac:dyDescent="0.25">
      <c r="A160" s="33" t="s">
        <v>255</v>
      </c>
      <c r="B160" s="39"/>
      <c r="C160" s="39"/>
      <c r="D160" s="38"/>
      <c r="E160" s="335"/>
      <c r="F160" s="578" t="str">
        <f t="shared" si="10"/>
        <v/>
      </c>
      <c r="G160" s="67" t="str">
        <f t="shared" si="11"/>
        <v/>
      </c>
      <c r="H160" s="367" t="b">
        <f t="shared" si="12"/>
        <v>0</v>
      </c>
      <c r="I160" s="241">
        <f t="shared" si="13"/>
        <v>1</v>
      </c>
    </row>
    <row r="161" spans="1:9" x14ac:dyDescent="0.25">
      <c r="A161" s="33" t="s">
        <v>256</v>
      </c>
      <c r="B161" s="39"/>
      <c r="C161" s="39"/>
      <c r="D161" s="38"/>
      <c r="E161" s="335"/>
      <c r="F161" s="578" t="str">
        <f t="shared" si="10"/>
        <v/>
      </c>
      <c r="G161" s="67" t="str">
        <f t="shared" si="11"/>
        <v/>
      </c>
      <c r="H161" s="367" t="b">
        <f t="shared" si="12"/>
        <v>0</v>
      </c>
      <c r="I161" s="241">
        <f t="shared" si="13"/>
        <v>1</v>
      </c>
    </row>
    <row r="162" spans="1:9" x14ac:dyDescent="0.25">
      <c r="A162" s="33" t="s">
        <v>257</v>
      </c>
      <c r="B162" s="39"/>
      <c r="C162" s="39"/>
      <c r="D162" s="38"/>
      <c r="E162" s="335"/>
      <c r="F162" s="578" t="str">
        <f t="shared" si="10"/>
        <v/>
      </c>
      <c r="G162" s="67" t="str">
        <f t="shared" si="11"/>
        <v/>
      </c>
      <c r="H162" s="367" t="b">
        <f t="shared" si="12"/>
        <v>0</v>
      </c>
      <c r="I162" s="241">
        <f t="shared" si="13"/>
        <v>1</v>
      </c>
    </row>
    <row r="163" spans="1:9" x14ac:dyDescent="0.25">
      <c r="A163" s="33" t="s">
        <v>258</v>
      </c>
      <c r="B163" s="39"/>
      <c r="C163" s="39"/>
      <c r="D163" s="38"/>
      <c r="E163" s="335"/>
      <c r="F163" s="578" t="str">
        <f t="shared" si="10"/>
        <v/>
      </c>
      <c r="G163" s="67" t="str">
        <f t="shared" si="11"/>
        <v/>
      </c>
      <c r="H163" s="367" t="b">
        <f t="shared" si="12"/>
        <v>0</v>
      </c>
      <c r="I163" s="241">
        <f t="shared" si="13"/>
        <v>1</v>
      </c>
    </row>
    <row r="164" spans="1:9" x14ac:dyDescent="0.25">
      <c r="A164" s="33" t="s">
        <v>259</v>
      </c>
      <c r="B164" s="39"/>
      <c r="C164" s="39"/>
      <c r="D164" s="38"/>
      <c r="E164" s="335"/>
      <c r="F164" s="578" t="str">
        <f t="shared" si="10"/>
        <v/>
      </c>
      <c r="G164" s="67" t="str">
        <f t="shared" si="11"/>
        <v/>
      </c>
      <c r="H164" s="367" t="b">
        <f t="shared" si="12"/>
        <v>0</v>
      </c>
      <c r="I164" s="241">
        <f t="shared" si="13"/>
        <v>1</v>
      </c>
    </row>
    <row r="165" spans="1:9" x14ac:dyDescent="0.25">
      <c r="A165" s="33" t="s">
        <v>260</v>
      </c>
      <c r="B165" s="39"/>
      <c r="C165" s="39"/>
      <c r="D165" s="38"/>
      <c r="E165" s="335"/>
      <c r="F165" s="578" t="str">
        <f t="shared" si="10"/>
        <v/>
      </c>
      <c r="G165" s="67" t="str">
        <f t="shared" si="11"/>
        <v/>
      </c>
      <c r="H165" s="367" t="b">
        <f t="shared" si="12"/>
        <v>0</v>
      </c>
      <c r="I165" s="241">
        <f t="shared" si="13"/>
        <v>1</v>
      </c>
    </row>
    <row r="166" spans="1:9" x14ac:dyDescent="0.25">
      <c r="A166" s="33" t="s">
        <v>261</v>
      </c>
      <c r="B166" s="39"/>
      <c r="C166" s="39"/>
      <c r="D166" s="38"/>
      <c r="E166" s="335"/>
      <c r="F166" s="578" t="str">
        <f t="shared" si="10"/>
        <v/>
      </c>
      <c r="G166" s="67" t="str">
        <f t="shared" si="11"/>
        <v/>
      </c>
      <c r="H166" s="367" t="b">
        <f t="shared" si="12"/>
        <v>0</v>
      </c>
      <c r="I166" s="241">
        <f t="shared" si="13"/>
        <v>1</v>
      </c>
    </row>
    <row r="167" spans="1:9" x14ac:dyDescent="0.25">
      <c r="A167" s="33" t="s">
        <v>262</v>
      </c>
      <c r="B167" s="39"/>
      <c r="C167" s="39"/>
      <c r="D167" s="38"/>
      <c r="E167" s="335"/>
      <c r="F167" s="578" t="str">
        <f t="shared" si="10"/>
        <v/>
      </c>
      <c r="G167" s="67" t="str">
        <f t="shared" si="11"/>
        <v/>
      </c>
      <c r="H167" s="367" t="b">
        <f t="shared" si="12"/>
        <v>0</v>
      </c>
      <c r="I167" s="241">
        <f t="shared" si="13"/>
        <v>1</v>
      </c>
    </row>
    <row r="168" spans="1:9" x14ac:dyDescent="0.25">
      <c r="A168" s="33" t="s">
        <v>263</v>
      </c>
      <c r="B168" s="39"/>
      <c r="C168" s="39"/>
      <c r="D168" s="38"/>
      <c r="E168" s="335"/>
      <c r="F168" s="578" t="str">
        <f t="shared" si="10"/>
        <v/>
      </c>
      <c r="G168" s="67" t="str">
        <f t="shared" si="11"/>
        <v/>
      </c>
      <c r="H168" s="367" t="b">
        <f t="shared" si="12"/>
        <v>0</v>
      </c>
      <c r="I168" s="241">
        <f t="shared" si="13"/>
        <v>1</v>
      </c>
    </row>
    <row r="169" spans="1:9" x14ac:dyDescent="0.25">
      <c r="A169" s="33" t="s">
        <v>264</v>
      </c>
      <c r="B169" s="39"/>
      <c r="C169" s="39"/>
      <c r="D169" s="38"/>
      <c r="E169" s="335"/>
      <c r="F169" s="578" t="str">
        <f t="shared" si="10"/>
        <v/>
      </c>
      <c r="G169" s="67" t="str">
        <f t="shared" si="11"/>
        <v/>
      </c>
      <c r="H169" s="367" t="b">
        <f t="shared" si="12"/>
        <v>0</v>
      </c>
      <c r="I169" s="241">
        <f t="shared" ref="I169:I200" si="14">LEN(B169)-LEN(SUBSTITUTE(B169,",",""))+1</f>
        <v>1</v>
      </c>
    </row>
    <row r="170" spans="1:9" x14ac:dyDescent="0.25">
      <c r="A170" s="33" t="s">
        <v>265</v>
      </c>
      <c r="B170" s="39"/>
      <c r="C170" s="39"/>
      <c r="D170" s="38"/>
      <c r="E170" s="335"/>
      <c r="F170" s="578" t="str">
        <f t="shared" si="10"/>
        <v/>
      </c>
      <c r="G170" s="67" t="str">
        <f t="shared" si="11"/>
        <v/>
      </c>
      <c r="H170" s="367" t="b">
        <f t="shared" si="12"/>
        <v>0</v>
      </c>
      <c r="I170" s="241">
        <f t="shared" si="14"/>
        <v>1</v>
      </c>
    </row>
    <row r="171" spans="1:9" x14ac:dyDescent="0.25">
      <c r="A171" s="33" t="s">
        <v>266</v>
      </c>
      <c r="B171" s="39"/>
      <c r="C171" s="39"/>
      <c r="D171" s="38"/>
      <c r="E171" s="335"/>
      <c r="F171" s="578" t="str">
        <f t="shared" si="10"/>
        <v/>
      </c>
      <c r="G171" s="67" t="str">
        <f t="shared" si="11"/>
        <v/>
      </c>
      <c r="H171" s="367" t="b">
        <f t="shared" si="12"/>
        <v>0</v>
      </c>
      <c r="I171" s="241">
        <f t="shared" si="14"/>
        <v>1</v>
      </c>
    </row>
    <row r="172" spans="1:9" x14ac:dyDescent="0.25">
      <c r="A172" s="33" t="s">
        <v>267</v>
      </c>
      <c r="B172" s="39"/>
      <c r="C172" s="39"/>
      <c r="D172" s="38"/>
      <c r="E172" s="335"/>
      <c r="F172" s="578" t="str">
        <f t="shared" si="10"/>
        <v/>
      </c>
      <c r="G172" s="67" t="str">
        <f t="shared" si="11"/>
        <v/>
      </c>
      <c r="H172" s="367" t="b">
        <f t="shared" si="12"/>
        <v>0</v>
      </c>
      <c r="I172" s="241">
        <f t="shared" si="14"/>
        <v>1</v>
      </c>
    </row>
    <row r="173" spans="1:9" x14ac:dyDescent="0.25">
      <c r="A173" s="33" t="s">
        <v>268</v>
      </c>
      <c r="B173" s="39"/>
      <c r="C173" s="39"/>
      <c r="D173" s="38"/>
      <c r="E173" s="335"/>
      <c r="F173" s="578" t="str">
        <f t="shared" si="10"/>
        <v/>
      </c>
      <c r="G173" s="67" t="str">
        <f t="shared" si="11"/>
        <v/>
      </c>
      <c r="H173" s="367" t="b">
        <f t="shared" si="12"/>
        <v>0</v>
      </c>
      <c r="I173" s="241">
        <f t="shared" si="14"/>
        <v>1</v>
      </c>
    </row>
    <row r="174" spans="1:9" x14ac:dyDescent="0.25">
      <c r="A174" s="33" t="s">
        <v>269</v>
      </c>
      <c r="B174" s="39"/>
      <c r="C174" s="39"/>
      <c r="D174" s="38"/>
      <c r="E174" s="335"/>
      <c r="F174" s="578" t="str">
        <f t="shared" si="10"/>
        <v/>
      </c>
      <c r="G174" s="67" t="str">
        <f t="shared" si="11"/>
        <v/>
      </c>
      <c r="H174" s="367" t="b">
        <f t="shared" si="12"/>
        <v>0</v>
      </c>
      <c r="I174" s="241">
        <f t="shared" si="14"/>
        <v>1</v>
      </c>
    </row>
    <row r="175" spans="1:9" x14ac:dyDescent="0.25">
      <c r="A175" s="33" t="s">
        <v>270</v>
      </c>
      <c r="B175" s="39"/>
      <c r="C175" s="39"/>
      <c r="D175" s="38"/>
      <c r="E175" s="335"/>
      <c r="F175" s="578" t="str">
        <f t="shared" si="10"/>
        <v/>
      </c>
      <c r="G175" s="67" t="str">
        <f t="shared" si="11"/>
        <v/>
      </c>
      <c r="H175" s="367" t="b">
        <f t="shared" si="12"/>
        <v>0</v>
      </c>
      <c r="I175" s="241">
        <f t="shared" si="14"/>
        <v>1</v>
      </c>
    </row>
    <row r="176" spans="1:9" x14ac:dyDescent="0.25">
      <c r="A176" s="33" t="s">
        <v>271</v>
      </c>
      <c r="B176" s="39"/>
      <c r="C176" s="39"/>
      <c r="D176" s="38"/>
      <c r="E176" s="335"/>
      <c r="F176" s="578" t="str">
        <f t="shared" si="10"/>
        <v/>
      </c>
      <c r="G176" s="67" t="str">
        <f t="shared" si="11"/>
        <v/>
      </c>
      <c r="H176" s="367" t="b">
        <f t="shared" si="12"/>
        <v>0</v>
      </c>
      <c r="I176" s="241">
        <f t="shared" si="14"/>
        <v>1</v>
      </c>
    </row>
    <row r="177" spans="1:9" x14ac:dyDescent="0.25">
      <c r="A177" s="33" t="s">
        <v>272</v>
      </c>
      <c r="B177" s="39"/>
      <c r="C177" s="39"/>
      <c r="D177" s="38"/>
      <c r="E177" s="335"/>
      <c r="F177" s="578" t="str">
        <f t="shared" si="10"/>
        <v/>
      </c>
      <c r="G177" s="67" t="str">
        <f t="shared" si="11"/>
        <v/>
      </c>
      <c r="H177" s="367" t="b">
        <f t="shared" si="12"/>
        <v>0</v>
      </c>
      <c r="I177" s="241">
        <f t="shared" si="14"/>
        <v>1</v>
      </c>
    </row>
    <row r="178" spans="1:9" x14ac:dyDescent="0.25">
      <c r="A178" s="33" t="s">
        <v>273</v>
      </c>
      <c r="B178" s="39"/>
      <c r="C178" s="39"/>
      <c r="D178" s="38"/>
      <c r="E178" s="335"/>
      <c r="F178" s="578" t="str">
        <f t="shared" si="10"/>
        <v/>
      </c>
      <c r="G178" s="67" t="str">
        <f t="shared" si="11"/>
        <v/>
      </c>
      <c r="H178" s="367" t="b">
        <f t="shared" si="12"/>
        <v>0</v>
      </c>
      <c r="I178" s="241">
        <f t="shared" si="14"/>
        <v>1</v>
      </c>
    </row>
    <row r="179" spans="1:9" x14ac:dyDescent="0.25">
      <c r="A179" s="33" t="s">
        <v>274</v>
      </c>
      <c r="B179" s="39"/>
      <c r="C179" s="39"/>
      <c r="D179" s="38"/>
      <c r="E179" s="335"/>
      <c r="F179" s="578" t="str">
        <f t="shared" si="10"/>
        <v/>
      </c>
      <c r="G179" s="67" t="str">
        <f t="shared" si="11"/>
        <v/>
      </c>
      <c r="H179" s="367" t="b">
        <f t="shared" si="12"/>
        <v>0</v>
      </c>
      <c r="I179" s="241">
        <f t="shared" si="14"/>
        <v>1</v>
      </c>
    </row>
    <row r="180" spans="1:9" x14ac:dyDescent="0.25">
      <c r="A180" s="33" t="s">
        <v>275</v>
      </c>
      <c r="B180" s="39"/>
      <c r="C180" s="39"/>
      <c r="D180" s="38"/>
      <c r="E180" s="335"/>
      <c r="F180" s="578" t="str">
        <f t="shared" si="10"/>
        <v/>
      </c>
      <c r="G180" s="67" t="str">
        <f t="shared" si="11"/>
        <v/>
      </c>
      <c r="H180" s="367" t="b">
        <f t="shared" si="12"/>
        <v>0</v>
      </c>
      <c r="I180" s="241">
        <f t="shared" si="14"/>
        <v>1</v>
      </c>
    </row>
    <row r="181" spans="1:9" x14ac:dyDescent="0.25">
      <c r="A181" s="33" t="s">
        <v>276</v>
      </c>
      <c r="B181" s="39"/>
      <c r="C181" s="39"/>
      <c r="D181" s="38"/>
      <c r="E181" s="335"/>
      <c r="F181" s="578" t="str">
        <f t="shared" si="10"/>
        <v/>
      </c>
      <c r="G181" s="67" t="str">
        <f t="shared" si="11"/>
        <v/>
      </c>
      <c r="H181" s="367" t="b">
        <f t="shared" si="12"/>
        <v>0</v>
      </c>
      <c r="I181" s="241">
        <f t="shared" si="14"/>
        <v>1</v>
      </c>
    </row>
    <row r="182" spans="1:9" x14ac:dyDescent="0.25">
      <c r="A182" s="33" t="s">
        <v>277</v>
      </c>
      <c r="B182" s="39"/>
      <c r="C182" s="39"/>
      <c r="D182" s="38"/>
      <c r="E182" s="335"/>
      <c r="F182" s="578" t="str">
        <f t="shared" si="10"/>
        <v/>
      </c>
      <c r="G182" s="67" t="str">
        <f t="shared" si="11"/>
        <v/>
      </c>
      <c r="H182" s="367" t="b">
        <f t="shared" si="12"/>
        <v>0</v>
      </c>
      <c r="I182" s="241">
        <f t="shared" si="14"/>
        <v>1</v>
      </c>
    </row>
    <row r="183" spans="1:9" x14ac:dyDescent="0.25">
      <c r="A183" s="33" t="s">
        <v>278</v>
      </c>
      <c r="B183" s="39"/>
      <c r="C183" s="39"/>
      <c r="D183" s="38"/>
      <c r="E183" s="335"/>
      <c r="F183" s="578" t="str">
        <f t="shared" si="10"/>
        <v/>
      </c>
      <c r="G183" s="67" t="str">
        <f t="shared" si="11"/>
        <v/>
      </c>
      <c r="H183" s="367" t="b">
        <f t="shared" si="12"/>
        <v>0</v>
      </c>
      <c r="I183" s="241">
        <f t="shared" si="14"/>
        <v>1</v>
      </c>
    </row>
    <row r="184" spans="1:9" x14ac:dyDescent="0.25">
      <c r="A184" s="33" t="s">
        <v>279</v>
      </c>
      <c r="B184" s="39"/>
      <c r="C184" s="39"/>
      <c r="D184" s="38"/>
      <c r="E184" s="335"/>
      <c r="F184" s="578" t="str">
        <f t="shared" si="10"/>
        <v/>
      </c>
      <c r="G184" s="67" t="str">
        <f t="shared" si="11"/>
        <v/>
      </c>
      <c r="H184" s="367" t="b">
        <f t="shared" si="12"/>
        <v>0</v>
      </c>
      <c r="I184" s="241">
        <f t="shared" si="14"/>
        <v>1</v>
      </c>
    </row>
    <row r="185" spans="1:9" x14ac:dyDescent="0.25">
      <c r="A185" s="33" t="s">
        <v>280</v>
      </c>
      <c r="B185" s="39"/>
      <c r="C185" s="39"/>
      <c r="D185" s="38"/>
      <c r="E185" s="335"/>
      <c r="F185" s="578" t="str">
        <f t="shared" si="10"/>
        <v/>
      </c>
      <c r="G185" s="67" t="str">
        <f t="shared" si="11"/>
        <v/>
      </c>
      <c r="H185" s="367" t="b">
        <f t="shared" si="12"/>
        <v>0</v>
      </c>
      <c r="I185" s="241">
        <f t="shared" si="14"/>
        <v>1</v>
      </c>
    </row>
    <row r="186" spans="1:9" x14ac:dyDescent="0.25">
      <c r="A186" s="33" t="s">
        <v>281</v>
      </c>
      <c r="B186" s="39"/>
      <c r="C186" s="39"/>
      <c r="D186" s="38"/>
      <c r="E186" s="335"/>
      <c r="F186" s="578" t="str">
        <f t="shared" si="10"/>
        <v/>
      </c>
      <c r="G186" s="67" t="str">
        <f t="shared" si="11"/>
        <v/>
      </c>
      <c r="H186" s="367" t="b">
        <f t="shared" si="12"/>
        <v>0</v>
      </c>
      <c r="I186" s="241">
        <f t="shared" si="14"/>
        <v>1</v>
      </c>
    </row>
    <row r="187" spans="1:9" x14ac:dyDescent="0.25">
      <c r="A187" s="33" t="s">
        <v>282</v>
      </c>
      <c r="B187" s="39"/>
      <c r="C187" s="39"/>
      <c r="D187" s="38"/>
      <c r="E187" s="335"/>
      <c r="F187" s="578" t="str">
        <f t="shared" si="10"/>
        <v/>
      </c>
      <c r="G187" s="67" t="str">
        <f t="shared" si="11"/>
        <v/>
      </c>
      <c r="H187" s="367" t="b">
        <f t="shared" si="12"/>
        <v>0</v>
      </c>
      <c r="I187" s="241">
        <f t="shared" si="14"/>
        <v>1</v>
      </c>
    </row>
    <row r="188" spans="1:9" x14ac:dyDescent="0.25">
      <c r="A188" s="33" t="s">
        <v>283</v>
      </c>
      <c r="B188" s="39"/>
      <c r="C188" s="39"/>
      <c r="D188" s="38"/>
      <c r="E188" s="335"/>
      <c r="F188" s="578" t="str">
        <f t="shared" si="10"/>
        <v/>
      </c>
      <c r="G188" s="67" t="str">
        <f t="shared" si="11"/>
        <v/>
      </c>
      <c r="H188" s="367" t="b">
        <f t="shared" si="12"/>
        <v>0</v>
      </c>
      <c r="I188" s="241">
        <f t="shared" si="14"/>
        <v>1</v>
      </c>
    </row>
    <row r="189" spans="1:9" x14ac:dyDescent="0.25">
      <c r="A189" s="33" t="s">
        <v>284</v>
      </c>
      <c r="B189" s="39"/>
      <c r="C189" s="39"/>
      <c r="D189" s="38"/>
      <c r="E189" s="335"/>
      <c r="F189" s="578" t="str">
        <f t="shared" si="10"/>
        <v/>
      </c>
      <c r="G189" s="67" t="str">
        <f t="shared" si="11"/>
        <v/>
      </c>
      <c r="H189" s="367" t="b">
        <f t="shared" si="12"/>
        <v>0</v>
      </c>
      <c r="I189" s="241">
        <f t="shared" si="14"/>
        <v>1</v>
      </c>
    </row>
    <row r="190" spans="1:9" x14ac:dyDescent="0.25">
      <c r="A190" s="33" t="s">
        <v>285</v>
      </c>
      <c r="B190" s="39"/>
      <c r="C190" s="39"/>
      <c r="D190" s="38"/>
      <c r="E190" s="335"/>
      <c r="F190" s="578" t="str">
        <f t="shared" si="10"/>
        <v/>
      </c>
      <c r="G190" s="67" t="str">
        <f t="shared" si="11"/>
        <v/>
      </c>
      <c r="H190" s="367" t="b">
        <f t="shared" si="12"/>
        <v>0</v>
      </c>
      <c r="I190" s="241">
        <f t="shared" si="14"/>
        <v>1</v>
      </c>
    </row>
    <row r="191" spans="1:9" x14ac:dyDescent="0.25">
      <c r="A191" s="33" t="s">
        <v>286</v>
      </c>
      <c r="B191" s="39"/>
      <c r="C191" s="39"/>
      <c r="D191" s="38"/>
      <c r="E191" s="335"/>
      <c r="F191" s="578" t="str">
        <f t="shared" si="10"/>
        <v/>
      </c>
      <c r="G191" s="67" t="str">
        <f t="shared" si="11"/>
        <v/>
      </c>
      <c r="H191" s="367" t="b">
        <f t="shared" si="12"/>
        <v>0</v>
      </c>
      <c r="I191" s="241">
        <f t="shared" si="14"/>
        <v>1</v>
      </c>
    </row>
    <row r="192" spans="1:9" x14ac:dyDescent="0.25">
      <c r="A192" s="33" t="s">
        <v>287</v>
      </c>
      <c r="B192" s="39"/>
      <c r="C192" s="39"/>
      <c r="D192" s="38"/>
      <c r="E192" s="335"/>
      <c r="F192" s="578" t="str">
        <f t="shared" si="10"/>
        <v/>
      </c>
      <c r="G192" s="67" t="str">
        <f t="shared" si="11"/>
        <v/>
      </c>
      <c r="H192" s="367" t="b">
        <f t="shared" si="12"/>
        <v>0</v>
      </c>
      <c r="I192" s="241">
        <f t="shared" si="14"/>
        <v>1</v>
      </c>
    </row>
    <row r="193" spans="1:9" x14ac:dyDescent="0.25">
      <c r="A193" s="33" t="s">
        <v>288</v>
      </c>
      <c r="B193" s="39"/>
      <c r="C193" s="39"/>
      <c r="D193" s="38"/>
      <c r="E193" s="335"/>
      <c r="F193" s="578" t="str">
        <f t="shared" si="10"/>
        <v/>
      </c>
      <c r="G193" s="67" t="str">
        <f t="shared" si="11"/>
        <v/>
      </c>
      <c r="H193" s="367" t="b">
        <f t="shared" si="12"/>
        <v>0</v>
      </c>
      <c r="I193" s="241">
        <f t="shared" si="14"/>
        <v>1</v>
      </c>
    </row>
    <row r="194" spans="1:9" x14ac:dyDescent="0.25">
      <c r="A194" s="33" t="s">
        <v>289</v>
      </c>
      <c r="B194" s="39"/>
      <c r="C194" s="39"/>
      <c r="D194" s="38"/>
      <c r="E194" s="335"/>
      <c r="F194" s="578" t="str">
        <f t="shared" si="10"/>
        <v/>
      </c>
      <c r="G194" s="67" t="str">
        <f t="shared" si="11"/>
        <v/>
      </c>
      <c r="H194" s="367" t="b">
        <f t="shared" si="12"/>
        <v>0</v>
      </c>
      <c r="I194" s="241">
        <f t="shared" si="14"/>
        <v>1</v>
      </c>
    </row>
    <row r="195" spans="1:9" x14ac:dyDescent="0.25">
      <c r="A195" s="33" t="s">
        <v>290</v>
      </c>
      <c r="B195" s="39"/>
      <c r="C195" s="39"/>
      <c r="D195" s="38"/>
      <c r="E195" s="335"/>
      <c r="F195" s="578" t="str">
        <f t="shared" si="10"/>
        <v/>
      </c>
      <c r="G195" s="67" t="str">
        <f t="shared" si="11"/>
        <v/>
      </c>
      <c r="H195" s="367" t="b">
        <f t="shared" si="12"/>
        <v>0</v>
      </c>
      <c r="I195" s="241">
        <f t="shared" si="14"/>
        <v>1</v>
      </c>
    </row>
    <row r="196" spans="1:9" x14ac:dyDescent="0.25">
      <c r="A196" s="33" t="s">
        <v>291</v>
      </c>
      <c r="B196" s="39"/>
      <c r="C196" s="39"/>
      <c r="D196" s="38"/>
      <c r="E196" s="335"/>
      <c r="F196" s="578" t="str">
        <f t="shared" si="10"/>
        <v/>
      </c>
      <c r="G196" s="67" t="str">
        <f t="shared" si="11"/>
        <v/>
      </c>
      <c r="H196" s="367" t="b">
        <f t="shared" si="12"/>
        <v>0</v>
      </c>
      <c r="I196" s="241">
        <f t="shared" si="14"/>
        <v>1</v>
      </c>
    </row>
    <row r="197" spans="1:9" x14ac:dyDescent="0.25">
      <c r="A197" s="33" t="s">
        <v>292</v>
      </c>
      <c r="B197" s="39"/>
      <c r="C197" s="39"/>
      <c r="D197" s="38"/>
      <c r="E197" s="335"/>
      <c r="F197" s="578" t="str">
        <f t="shared" si="10"/>
        <v/>
      </c>
      <c r="G197" s="67" t="str">
        <f t="shared" si="11"/>
        <v/>
      </c>
      <c r="H197" s="367" t="b">
        <f t="shared" si="12"/>
        <v>0</v>
      </c>
      <c r="I197" s="241">
        <f t="shared" si="14"/>
        <v>1</v>
      </c>
    </row>
    <row r="198" spans="1:9" x14ac:dyDescent="0.25">
      <c r="A198" s="33" t="s">
        <v>293</v>
      </c>
      <c r="B198" s="39"/>
      <c r="C198" s="39"/>
      <c r="D198" s="38"/>
      <c r="E198" s="335"/>
      <c r="F198" s="578" t="str">
        <f t="shared" si="10"/>
        <v/>
      </c>
      <c r="G198" s="67" t="str">
        <f t="shared" si="11"/>
        <v/>
      </c>
      <c r="H198" s="367" t="b">
        <f t="shared" si="12"/>
        <v>0</v>
      </c>
      <c r="I198" s="241">
        <f t="shared" si="14"/>
        <v>1</v>
      </c>
    </row>
    <row r="199" spans="1:9" x14ac:dyDescent="0.25">
      <c r="A199" s="33" t="s">
        <v>294</v>
      </c>
      <c r="B199" s="39"/>
      <c r="C199" s="39"/>
      <c r="D199" s="38"/>
      <c r="E199" s="335"/>
      <c r="F199" s="578" t="str">
        <f t="shared" si="10"/>
        <v/>
      </c>
      <c r="G199" s="67" t="str">
        <f t="shared" si="11"/>
        <v/>
      </c>
      <c r="H199" s="367" t="b">
        <f t="shared" si="12"/>
        <v>0</v>
      </c>
      <c r="I199" s="241">
        <f t="shared" si="14"/>
        <v>1</v>
      </c>
    </row>
    <row r="200" spans="1:9" x14ac:dyDescent="0.25">
      <c r="A200" s="33" t="s">
        <v>295</v>
      </c>
      <c r="B200" s="39"/>
      <c r="C200" s="39"/>
      <c r="D200" s="38"/>
      <c r="E200" s="335"/>
      <c r="F200" s="578" t="str">
        <f t="shared" si="10"/>
        <v/>
      </c>
      <c r="G200" s="67" t="str">
        <f t="shared" si="11"/>
        <v/>
      </c>
      <c r="H200" s="367" t="b">
        <f t="shared" si="12"/>
        <v>0</v>
      </c>
      <c r="I200" s="241">
        <f t="shared" si="14"/>
        <v>1</v>
      </c>
    </row>
    <row r="201" spans="1:9" x14ac:dyDescent="0.25">
      <c r="A201" s="33" t="s">
        <v>296</v>
      </c>
      <c r="B201" s="39"/>
      <c r="C201" s="39"/>
      <c r="D201" s="38"/>
      <c r="E201" s="335"/>
      <c r="F201" s="578" t="str">
        <f t="shared" ref="F201:F258" si="15">IF(OR($B201="",$C201="",$D201="",$D201&lt;an_initial,$D201&gt;an_final,$H201=FALSE),"",
(15*(E201="premiu")+10*(E201="nominalizare"))/
I201
)</f>
        <v/>
      </c>
      <c r="G201" s="67" t="str">
        <f t="shared" ref="G201:G258" si="16">IF(OR($B201="",$C201="",$D201="",$D201&gt;an_final,$H201=FALSE),"",
(15*(E201="premiu")+10*(E201="nominalizare"))/
I201
)</f>
        <v/>
      </c>
      <c r="H201" s="367" t="b">
        <f t="shared" ref="H201:H258" si="17">IF(nume_candidat="",FALSE,ISNUMBER(SEARCH(nume_candidat,$B201)))</f>
        <v>0</v>
      </c>
      <c r="I201" s="241">
        <f t="shared" ref="I201:I258" si="18">LEN(B201)-LEN(SUBSTITUTE(B201,",",""))+1</f>
        <v>1</v>
      </c>
    </row>
    <row r="202" spans="1:9" x14ac:dyDescent="0.25">
      <c r="A202" s="33" t="s">
        <v>297</v>
      </c>
      <c r="B202" s="39"/>
      <c r="C202" s="39"/>
      <c r="D202" s="38"/>
      <c r="E202" s="335"/>
      <c r="F202" s="578" t="str">
        <f t="shared" si="15"/>
        <v/>
      </c>
      <c r="G202" s="67" t="str">
        <f t="shared" si="16"/>
        <v/>
      </c>
      <c r="H202" s="367" t="b">
        <f t="shared" si="17"/>
        <v>0</v>
      </c>
      <c r="I202" s="241">
        <f t="shared" si="18"/>
        <v>1</v>
      </c>
    </row>
    <row r="203" spans="1:9" x14ac:dyDescent="0.25">
      <c r="A203" s="33" t="s">
        <v>298</v>
      </c>
      <c r="B203" s="39"/>
      <c r="C203" s="39"/>
      <c r="D203" s="38"/>
      <c r="E203" s="335"/>
      <c r="F203" s="578" t="str">
        <f t="shared" si="15"/>
        <v/>
      </c>
      <c r="G203" s="67" t="str">
        <f t="shared" si="16"/>
        <v/>
      </c>
      <c r="H203" s="367" t="b">
        <f t="shared" si="17"/>
        <v>0</v>
      </c>
      <c r="I203" s="241">
        <f t="shared" si="18"/>
        <v>1</v>
      </c>
    </row>
    <row r="204" spans="1:9" x14ac:dyDescent="0.25">
      <c r="A204" s="33" t="s">
        <v>299</v>
      </c>
      <c r="B204" s="39"/>
      <c r="C204" s="39"/>
      <c r="D204" s="38"/>
      <c r="E204" s="335"/>
      <c r="F204" s="578" t="str">
        <f t="shared" si="15"/>
        <v/>
      </c>
      <c r="G204" s="67" t="str">
        <f t="shared" si="16"/>
        <v/>
      </c>
      <c r="H204" s="367" t="b">
        <f t="shared" si="17"/>
        <v>0</v>
      </c>
      <c r="I204" s="241">
        <f t="shared" si="18"/>
        <v>1</v>
      </c>
    </row>
    <row r="205" spans="1:9" x14ac:dyDescent="0.25">
      <c r="A205" s="33" t="s">
        <v>300</v>
      </c>
      <c r="B205" s="39"/>
      <c r="C205" s="39"/>
      <c r="D205" s="38"/>
      <c r="E205" s="335"/>
      <c r="F205" s="578" t="str">
        <f t="shared" si="15"/>
        <v/>
      </c>
      <c r="G205" s="67" t="str">
        <f t="shared" si="16"/>
        <v/>
      </c>
      <c r="H205" s="367" t="b">
        <f t="shared" si="17"/>
        <v>0</v>
      </c>
      <c r="I205" s="241">
        <f t="shared" si="18"/>
        <v>1</v>
      </c>
    </row>
    <row r="206" spans="1:9" x14ac:dyDescent="0.25">
      <c r="A206" s="33" t="s">
        <v>301</v>
      </c>
      <c r="B206" s="39"/>
      <c r="C206" s="39"/>
      <c r="D206" s="38"/>
      <c r="E206" s="335"/>
      <c r="F206" s="578" t="str">
        <f t="shared" si="15"/>
        <v/>
      </c>
      <c r="G206" s="67" t="str">
        <f t="shared" si="16"/>
        <v/>
      </c>
      <c r="H206" s="367" t="b">
        <f t="shared" si="17"/>
        <v>0</v>
      </c>
      <c r="I206" s="241">
        <f t="shared" si="18"/>
        <v>1</v>
      </c>
    </row>
    <row r="207" spans="1:9" x14ac:dyDescent="0.25">
      <c r="A207" s="33" t="s">
        <v>302</v>
      </c>
      <c r="B207" s="39"/>
      <c r="C207" s="39"/>
      <c r="D207" s="38"/>
      <c r="E207" s="335"/>
      <c r="F207" s="578" t="str">
        <f t="shared" si="15"/>
        <v/>
      </c>
      <c r="G207" s="67" t="str">
        <f t="shared" si="16"/>
        <v/>
      </c>
      <c r="H207" s="367" t="b">
        <f t="shared" si="17"/>
        <v>0</v>
      </c>
      <c r="I207" s="241">
        <f t="shared" si="18"/>
        <v>1</v>
      </c>
    </row>
    <row r="208" spans="1:9" x14ac:dyDescent="0.25">
      <c r="A208" s="33" t="s">
        <v>303</v>
      </c>
      <c r="B208" s="39"/>
      <c r="C208" s="39"/>
      <c r="D208" s="38"/>
      <c r="E208" s="335"/>
      <c r="F208" s="578" t="str">
        <f t="shared" si="15"/>
        <v/>
      </c>
      <c r="G208" s="67" t="str">
        <f t="shared" si="16"/>
        <v/>
      </c>
      <c r="H208" s="367" t="b">
        <f t="shared" si="17"/>
        <v>0</v>
      </c>
      <c r="I208" s="241">
        <f t="shared" si="18"/>
        <v>1</v>
      </c>
    </row>
    <row r="209" spans="1:9" x14ac:dyDescent="0.25">
      <c r="A209" s="33" t="s">
        <v>304</v>
      </c>
      <c r="B209" s="39"/>
      <c r="C209" s="39"/>
      <c r="D209" s="38"/>
      <c r="E209" s="335"/>
      <c r="F209" s="578" t="str">
        <f t="shared" si="15"/>
        <v/>
      </c>
      <c r="G209" s="67" t="str">
        <f t="shared" si="16"/>
        <v/>
      </c>
      <c r="H209" s="367" t="b">
        <f t="shared" si="17"/>
        <v>0</v>
      </c>
      <c r="I209" s="241">
        <f t="shared" si="18"/>
        <v>1</v>
      </c>
    </row>
    <row r="210" spans="1:9" x14ac:dyDescent="0.25">
      <c r="A210" s="33" t="s">
        <v>305</v>
      </c>
      <c r="B210" s="39"/>
      <c r="C210" s="39"/>
      <c r="D210" s="38"/>
      <c r="E210" s="335"/>
      <c r="F210" s="578" t="str">
        <f t="shared" si="15"/>
        <v/>
      </c>
      <c r="G210" s="67" t="str">
        <f t="shared" si="16"/>
        <v/>
      </c>
      <c r="H210" s="367" t="b">
        <f t="shared" si="17"/>
        <v>0</v>
      </c>
      <c r="I210" s="241">
        <f t="shared" si="18"/>
        <v>1</v>
      </c>
    </row>
    <row r="211" spans="1:9" x14ac:dyDescent="0.25">
      <c r="A211" s="33" t="s">
        <v>306</v>
      </c>
      <c r="B211" s="39"/>
      <c r="C211" s="39"/>
      <c r="D211" s="38"/>
      <c r="E211" s="335"/>
      <c r="F211" s="578" t="str">
        <f t="shared" si="15"/>
        <v/>
      </c>
      <c r="G211" s="67" t="str">
        <f t="shared" si="16"/>
        <v/>
      </c>
      <c r="H211" s="367" t="b">
        <f t="shared" si="17"/>
        <v>0</v>
      </c>
      <c r="I211" s="241">
        <f t="shared" si="18"/>
        <v>1</v>
      </c>
    </row>
    <row r="212" spans="1:9" x14ac:dyDescent="0.25">
      <c r="A212" s="33" t="s">
        <v>307</v>
      </c>
      <c r="B212" s="39"/>
      <c r="C212" s="39"/>
      <c r="D212" s="38"/>
      <c r="E212" s="335"/>
      <c r="F212" s="578" t="str">
        <f t="shared" si="15"/>
        <v/>
      </c>
      <c r="G212" s="67" t="str">
        <f t="shared" si="16"/>
        <v/>
      </c>
      <c r="H212" s="367" t="b">
        <f t="shared" si="17"/>
        <v>0</v>
      </c>
      <c r="I212" s="241">
        <f t="shared" si="18"/>
        <v>1</v>
      </c>
    </row>
    <row r="213" spans="1:9" x14ac:dyDescent="0.25">
      <c r="A213" s="33" t="s">
        <v>308</v>
      </c>
      <c r="B213" s="39"/>
      <c r="C213" s="39"/>
      <c r="D213" s="38"/>
      <c r="E213" s="335"/>
      <c r="F213" s="578" t="str">
        <f t="shared" si="15"/>
        <v/>
      </c>
      <c r="G213" s="67" t="str">
        <f t="shared" si="16"/>
        <v/>
      </c>
      <c r="H213" s="367" t="b">
        <f t="shared" si="17"/>
        <v>0</v>
      </c>
      <c r="I213" s="241">
        <f t="shared" si="18"/>
        <v>1</v>
      </c>
    </row>
    <row r="214" spans="1:9" x14ac:dyDescent="0.25">
      <c r="A214" s="33" t="s">
        <v>309</v>
      </c>
      <c r="B214" s="39"/>
      <c r="C214" s="39"/>
      <c r="D214" s="38"/>
      <c r="E214" s="335"/>
      <c r="F214" s="578" t="str">
        <f t="shared" si="15"/>
        <v/>
      </c>
      <c r="G214" s="67" t="str">
        <f t="shared" si="16"/>
        <v/>
      </c>
      <c r="H214" s="367" t="b">
        <f t="shared" si="17"/>
        <v>0</v>
      </c>
      <c r="I214" s="241">
        <f t="shared" si="18"/>
        <v>1</v>
      </c>
    </row>
    <row r="215" spans="1:9" x14ac:dyDescent="0.25">
      <c r="A215" s="33" t="s">
        <v>310</v>
      </c>
      <c r="B215" s="39"/>
      <c r="C215" s="39"/>
      <c r="D215" s="38"/>
      <c r="E215" s="335"/>
      <c r="F215" s="578" t="str">
        <f t="shared" si="15"/>
        <v/>
      </c>
      <c r="G215" s="67" t="str">
        <f t="shared" si="16"/>
        <v/>
      </c>
      <c r="H215" s="367" t="b">
        <f t="shared" si="17"/>
        <v>0</v>
      </c>
      <c r="I215" s="241">
        <f t="shared" si="18"/>
        <v>1</v>
      </c>
    </row>
    <row r="216" spans="1:9" x14ac:dyDescent="0.25">
      <c r="A216" s="33" t="s">
        <v>311</v>
      </c>
      <c r="B216" s="39"/>
      <c r="C216" s="39"/>
      <c r="D216" s="38"/>
      <c r="E216" s="335"/>
      <c r="F216" s="578" t="str">
        <f t="shared" si="15"/>
        <v/>
      </c>
      <c r="G216" s="67" t="str">
        <f t="shared" si="16"/>
        <v/>
      </c>
      <c r="H216" s="367" t="b">
        <f t="shared" si="17"/>
        <v>0</v>
      </c>
      <c r="I216" s="241">
        <f t="shared" si="18"/>
        <v>1</v>
      </c>
    </row>
    <row r="217" spans="1:9" x14ac:dyDescent="0.25">
      <c r="A217" s="33" t="s">
        <v>312</v>
      </c>
      <c r="B217" s="39"/>
      <c r="C217" s="39"/>
      <c r="D217" s="38"/>
      <c r="E217" s="335"/>
      <c r="F217" s="578" t="str">
        <f t="shared" si="15"/>
        <v/>
      </c>
      <c r="G217" s="67" t="str">
        <f t="shared" si="16"/>
        <v/>
      </c>
      <c r="H217" s="367" t="b">
        <f t="shared" si="17"/>
        <v>0</v>
      </c>
      <c r="I217" s="241">
        <f t="shared" si="18"/>
        <v>1</v>
      </c>
    </row>
    <row r="218" spans="1:9" x14ac:dyDescent="0.25">
      <c r="A218" s="33" t="s">
        <v>313</v>
      </c>
      <c r="B218" s="39"/>
      <c r="C218" s="39"/>
      <c r="D218" s="38"/>
      <c r="E218" s="335"/>
      <c r="F218" s="578" t="str">
        <f t="shared" si="15"/>
        <v/>
      </c>
      <c r="G218" s="67" t="str">
        <f t="shared" si="16"/>
        <v/>
      </c>
      <c r="H218" s="367" t="b">
        <f t="shared" si="17"/>
        <v>0</v>
      </c>
      <c r="I218" s="241">
        <f t="shared" si="18"/>
        <v>1</v>
      </c>
    </row>
    <row r="219" spans="1:9" x14ac:dyDescent="0.25">
      <c r="A219" s="33" t="s">
        <v>314</v>
      </c>
      <c r="B219" s="39"/>
      <c r="C219" s="39"/>
      <c r="D219" s="38"/>
      <c r="E219" s="335"/>
      <c r="F219" s="578" t="str">
        <f t="shared" si="15"/>
        <v/>
      </c>
      <c r="G219" s="67" t="str">
        <f t="shared" si="16"/>
        <v/>
      </c>
      <c r="H219" s="367" t="b">
        <f t="shared" si="17"/>
        <v>0</v>
      </c>
      <c r="I219" s="241">
        <f t="shared" si="18"/>
        <v>1</v>
      </c>
    </row>
    <row r="220" spans="1:9" x14ac:dyDescent="0.25">
      <c r="A220" s="33" t="s">
        <v>315</v>
      </c>
      <c r="B220" s="39"/>
      <c r="C220" s="39"/>
      <c r="D220" s="38"/>
      <c r="E220" s="335"/>
      <c r="F220" s="578" t="str">
        <f t="shared" si="15"/>
        <v/>
      </c>
      <c r="G220" s="67" t="str">
        <f t="shared" si="16"/>
        <v/>
      </c>
      <c r="H220" s="367" t="b">
        <f t="shared" si="17"/>
        <v>0</v>
      </c>
      <c r="I220" s="241">
        <f t="shared" si="18"/>
        <v>1</v>
      </c>
    </row>
    <row r="221" spans="1:9" x14ac:dyDescent="0.25">
      <c r="A221" s="33" t="s">
        <v>316</v>
      </c>
      <c r="B221" s="39"/>
      <c r="C221" s="39"/>
      <c r="D221" s="38"/>
      <c r="E221" s="335"/>
      <c r="F221" s="578" t="str">
        <f t="shared" si="15"/>
        <v/>
      </c>
      <c r="G221" s="67" t="str">
        <f t="shared" si="16"/>
        <v/>
      </c>
      <c r="H221" s="367" t="b">
        <f t="shared" si="17"/>
        <v>0</v>
      </c>
      <c r="I221" s="241">
        <f t="shared" si="18"/>
        <v>1</v>
      </c>
    </row>
    <row r="222" spans="1:9" x14ac:dyDescent="0.25">
      <c r="A222" s="33" t="s">
        <v>317</v>
      </c>
      <c r="B222" s="39"/>
      <c r="C222" s="39"/>
      <c r="D222" s="38"/>
      <c r="E222" s="335"/>
      <c r="F222" s="578" t="str">
        <f t="shared" si="15"/>
        <v/>
      </c>
      <c r="G222" s="67" t="str">
        <f t="shared" si="16"/>
        <v/>
      </c>
      <c r="H222" s="367" t="b">
        <f t="shared" si="17"/>
        <v>0</v>
      </c>
      <c r="I222" s="241">
        <f t="shared" si="18"/>
        <v>1</v>
      </c>
    </row>
    <row r="223" spans="1:9" x14ac:dyDescent="0.25">
      <c r="A223" s="33" t="s">
        <v>318</v>
      </c>
      <c r="B223" s="39"/>
      <c r="C223" s="39"/>
      <c r="D223" s="38"/>
      <c r="E223" s="335"/>
      <c r="F223" s="578" t="str">
        <f t="shared" si="15"/>
        <v/>
      </c>
      <c r="G223" s="67" t="str">
        <f t="shared" si="16"/>
        <v/>
      </c>
      <c r="H223" s="367" t="b">
        <f t="shared" si="17"/>
        <v>0</v>
      </c>
      <c r="I223" s="241">
        <f t="shared" si="18"/>
        <v>1</v>
      </c>
    </row>
    <row r="224" spans="1:9" x14ac:dyDescent="0.25">
      <c r="A224" s="33" t="s">
        <v>319</v>
      </c>
      <c r="B224" s="39"/>
      <c r="C224" s="39"/>
      <c r="D224" s="38"/>
      <c r="E224" s="335"/>
      <c r="F224" s="578" t="str">
        <f t="shared" si="15"/>
        <v/>
      </c>
      <c r="G224" s="67" t="str">
        <f t="shared" si="16"/>
        <v/>
      </c>
      <c r="H224" s="367" t="b">
        <f t="shared" si="17"/>
        <v>0</v>
      </c>
      <c r="I224" s="241">
        <f t="shared" si="18"/>
        <v>1</v>
      </c>
    </row>
    <row r="225" spans="1:9" x14ac:dyDescent="0.25">
      <c r="A225" s="33" t="s">
        <v>320</v>
      </c>
      <c r="B225" s="39"/>
      <c r="C225" s="39"/>
      <c r="D225" s="38"/>
      <c r="E225" s="335"/>
      <c r="F225" s="578" t="str">
        <f t="shared" si="15"/>
        <v/>
      </c>
      <c r="G225" s="67" t="str">
        <f t="shared" si="16"/>
        <v/>
      </c>
      <c r="H225" s="367" t="b">
        <f t="shared" si="17"/>
        <v>0</v>
      </c>
      <c r="I225" s="241">
        <f t="shared" si="18"/>
        <v>1</v>
      </c>
    </row>
    <row r="226" spans="1:9" x14ac:dyDescent="0.25">
      <c r="A226" s="33" t="s">
        <v>321</v>
      </c>
      <c r="B226" s="39"/>
      <c r="C226" s="39"/>
      <c r="D226" s="38"/>
      <c r="E226" s="335"/>
      <c r="F226" s="578" t="str">
        <f t="shared" si="15"/>
        <v/>
      </c>
      <c r="G226" s="67" t="str">
        <f t="shared" si="16"/>
        <v/>
      </c>
      <c r="H226" s="367" t="b">
        <f t="shared" si="17"/>
        <v>0</v>
      </c>
      <c r="I226" s="241">
        <f t="shared" si="18"/>
        <v>1</v>
      </c>
    </row>
    <row r="227" spans="1:9" x14ac:dyDescent="0.25">
      <c r="A227" s="33" t="s">
        <v>322</v>
      </c>
      <c r="B227" s="39"/>
      <c r="C227" s="39"/>
      <c r="D227" s="38"/>
      <c r="E227" s="335"/>
      <c r="F227" s="578" t="str">
        <f t="shared" si="15"/>
        <v/>
      </c>
      <c r="G227" s="67" t="str">
        <f t="shared" si="16"/>
        <v/>
      </c>
      <c r="H227" s="367" t="b">
        <f t="shared" si="17"/>
        <v>0</v>
      </c>
      <c r="I227" s="241">
        <f t="shared" si="18"/>
        <v>1</v>
      </c>
    </row>
    <row r="228" spans="1:9" x14ac:dyDescent="0.25">
      <c r="A228" s="33" t="s">
        <v>323</v>
      </c>
      <c r="B228" s="39"/>
      <c r="C228" s="39"/>
      <c r="D228" s="38"/>
      <c r="E228" s="335"/>
      <c r="F228" s="578" t="str">
        <f t="shared" si="15"/>
        <v/>
      </c>
      <c r="G228" s="67" t="str">
        <f t="shared" si="16"/>
        <v/>
      </c>
      <c r="H228" s="367" t="b">
        <f t="shared" si="17"/>
        <v>0</v>
      </c>
      <c r="I228" s="241">
        <f t="shared" si="18"/>
        <v>1</v>
      </c>
    </row>
    <row r="229" spans="1:9" x14ac:dyDescent="0.25">
      <c r="A229" s="33" t="s">
        <v>324</v>
      </c>
      <c r="B229" s="39"/>
      <c r="C229" s="39"/>
      <c r="D229" s="38"/>
      <c r="E229" s="335"/>
      <c r="F229" s="578" t="str">
        <f t="shared" si="15"/>
        <v/>
      </c>
      <c r="G229" s="67" t="str">
        <f t="shared" si="16"/>
        <v/>
      </c>
      <c r="H229" s="367" t="b">
        <f t="shared" si="17"/>
        <v>0</v>
      </c>
      <c r="I229" s="241">
        <f t="shared" si="18"/>
        <v>1</v>
      </c>
    </row>
    <row r="230" spans="1:9" x14ac:dyDescent="0.25">
      <c r="A230" s="33" t="s">
        <v>325</v>
      </c>
      <c r="B230" s="39"/>
      <c r="C230" s="39"/>
      <c r="D230" s="38"/>
      <c r="E230" s="335"/>
      <c r="F230" s="578" t="str">
        <f t="shared" si="15"/>
        <v/>
      </c>
      <c r="G230" s="67" t="str">
        <f t="shared" si="16"/>
        <v/>
      </c>
      <c r="H230" s="367" t="b">
        <f t="shared" si="17"/>
        <v>0</v>
      </c>
      <c r="I230" s="241">
        <f t="shared" si="18"/>
        <v>1</v>
      </c>
    </row>
    <row r="231" spans="1:9" x14ac:dyDescent="0.25">
      <c r="A231" s="33" t="s">
        <v>326</v>
      </c>
      <c r="B231" s="39"/>
      <c r="C231" s="39"/>
      <c r="D231" s="38"/>
      <c r="E231" s="335"/>
      <c r="F231" s="578" t="str">
        <f t="shared" si="15"/>
        <v/>
      </c>
      <c r="G231" s="67" t="str">
        <f t="shared" si="16"/>
        <v/>
      </c>
      <c r="H231" s="367" t="b">
        <f t="shared" si="17"/>
        <v>0</v>
      </c>
      <c r="I231" s="241">
        <f t="shared" si="18"/>
        <v>1</v>
      </c>
    </row>
    <row r="232" spans="1:9" x14ac:dyDescent="0.25">
      <c r="A232" s="33" t="s">
        <v>327</v>
      </c>
      <c r="B232" s="39"/>
      <c r="C232" s="39"/>
      <c r="D232" s="38"/>
      <c r="E232" s="335"/>
      <c r="F232" s="578" t="str">
        <f t="shared" si="15"/>
        <v/>
      </c>
      <c r="G232" s="67" t="str">
        <f t="shared" si="16"/>
        <v/>
      </c>
      <c r="H232" s="367" t="b">
        <f t="shared" si="17"/>
        <v>0</v>
      </c>
      <c r="I232" s="241">
        <f t="shared" si="18"/>
        <v>1</v>
      </c>
    </row>
    <row r="233" spans="1:9" x14ac:dyDescent="0.25">
      <c r="A233" s="33" t="s">
        <v>328</v>
      </c>
      <c r="B233" s="39"/>
      <c r="C233" s="39"/>
      <c r="D233" s="38"/>
      <c r="E233" s="335"/>
      <c r="F233" s="578" t="str">
        <f t="shared" si="15"/>
        <v/>
      </c>
      <c r="G233" s="67" t="str">
        <f t="shared" si="16"/>
        <v/>
      </c>
      <c r="H233" s="367" t="b">
        <f t="shared" si="17"/>
        <v>0</v>
      </c>
      <c r="I233" s="241">
        <f t="shared" si="18"/>
        <v>1</v>
      </c>
    </row>
    <row r="234" spans="1:9" x14ac:dyDescent="0.25">
      <c r="A234" s="33" t="s">
        <v>329</v>
      </c>
      <c r="B234" s="39"/>
      <c r="C234" s="39"/>
      <c r="D234" s="38"/>
      <c r="E234" s="335"/>
      <c r="F234" s="578" t="str">
        <f t="shared" si="15"/>
        <v/>
      </c>
      <c r="G234" s="67" t="str">
        <f t="shared" si="16"/>
        <v/>
      </c>
      <c r="H234" s="367" t="b">
        <f t="shared" si="17"/>
        <v>0</v>
      </c>
      <c r="I234" s="241">
        <f t="shared" si="18"/>
        <v>1</v>
      </c>
    </row>
    <row r="235" spans="1:9" x14ac:dyDescent="0.25">
      <c r="A235" s="33" t="s">
        <v>330</v>
      </c>
      <c r="B235" s="39"/>
      <c r="C235" s="39"/>
      <c r="D235" s="38"/>
      <c r="E235" s="335"/>
      <c r="F235" s="578" t="str">
        <f t="shared" si="15"/>
        <v/>
      </c>
      <c r="G235" s="67" t="str">
        <f t="shared" si="16"/>
        <v/>
      </c>
      <c r="H235" s="367" t="b">
        <f t="shared" si="17"/>
        <v>0</v>
      </c>
      <c r="I235" s="241">
        <f t="shared" si="18"/>
        <v>1</v>
      </c>
    </row>
    <row r="236" spans="1:9" x14ac:dyDescent="0.25">
      <c r="A236" s="33" t="s">
        <v>331</v>
      </c>
      <c r="B236" s="39"/>
      <c r="C236" s="39"/>
      <c r="D236" s="38"/>
      <c r="E236" s="335"/>
      <c r="F236" s="578" t="str">
        <f t="shared" si="15"/>
        <v/>
      </c>
      <c r="G236" s="67" t="str">
        <f t="shared" si="16"/>
        <v/>
      </c>
      <c r="H236" s="367" t="b">
        <f t="shared" si="17"/>
        <v>0</v>
      </c>
      <c r="I236" s="241">
        <f t="shared" si="18"/>
        <v>1</v>
      </c>
    </row>
    <row r="237" spans="1:9" x14ac:dyDescent="0.25">
      <c r="A237" s="33" t="s">
        <v>332</v>
      </c>
      <c r="B237" s="39"/>
      <c r="C237" s="39"/>
      <c r="D237" s="38"/>
      <c r="E237" s="335"/>
      <c r="F237" s="578" t="str">
        <f t="shared" si="15"/>
        <v/>
      </c>
      <c r="G237" s="67" t="str">
        <f t="shared" si="16"/>
        <v/>
      </c>
      <c r="H237" s="367" t="b">
        <f t="shared" si="17"/>
        <v>0</v>
      </c>
      <c r="I237" s="241">
        <f t="shared" si="18"/>
        <v>1</v>
      </c>
    </row>
    <row r="238" spans="1:9" x14ac:dyDescent="0.25">
      <c r="A238" s="33" t="s">
        <v>333</v>
      </c>
      <c r="B238" s="39"/>
      <c r="C238" s="39"/>
      <c r="D238" s="38"/>
      <c r="E238" s="335"/>
      <c r="F238" s="578" t="str">
        <f t="shared" si="15"/>
        <v/>
      </c>
      <c r="G238" s="67" t="str">
        <f t="shared" si="16"/>
        <v/>
      </c>
      <c r="H238" s="367" t="b">
        <f t="shared" si="17"/>
        <v>0</v>
      </c>
      <c r="I238" s="241">
        <f t="shared" si="18"/>
        <v>1</v>
      </c>
    </row>
    <row r="239" spans="1:9" x14ac:dyDescent="0.25">
      <c r="A239" s="33" t="s">
        <v>334</v>
      </c>
      <c r="B239" s="39"/>
      <c r="C239" s="39"/>
      <c r="D239" s="38"/>
      <c r="E239" s="335"/>
      <c r="F239" s="578" t="str">
        <f t="shared" si="15"/>
        <v/>
      </c>
      <c r="G239" s="67" t="str">
        <f t="shared" si="16"/>
        <v/>
      </c>
      <c r="H239" s="367" t="b">
        <f t="shared" si="17"/>
        <v>0</v>
      </c>
      <c r="I239" s="241">
        <f t="shared" si="18"/>
        <v>1</v>
      </c>
    </row>
    <row r="240" spans="1:9" x14ac:dyDescent="0.25">
      <c r="A240" s="33" t="s">
        <v>335</v>
      </c>
      <c r="B240" s="39"/>
      <c r="C240" s="39"/>
      <c r="D240" s="38"/>
      <c r="E240" s="335"/>
      <c r="F240" s="578" t="str">
        <f t="shared" si="15"/>
        <v/>
      </c>
      <c r="G240" s="67" t="str">
        <f t="shared" si="16"/>
        <v/>
      </c>
      <c r="H240" s="367" t="b">
        <f t="shared" si="17"/>
        <v>0</v>
      </c>
      <c r="I240" s="241">
        <f t="shared" si="18"/>
        <v>1</v>
      </c>
    </row>
    <row r="241" spans="1:9" x14ac:dyDescent="0.25">
      <c r="A241" s="33" t="s">
        <v>336</v>
      </c>
      <c r="B241" s="39"/>
      <c r="C241" s="39"/>
      <c r="D241" s="38"/>
      <c r="E241" s="335"/>
      <c r="F241" s="578" t="str">
        <f t="shared" si="15"/>
        <v/>
      </c>
      <c r="G241" s="67" t="str">
        <f t="shared" si="16"/>
        <v/>
      </c>
      <c r="H241" s="367" t="b">
        <f t="shared" si="17"/>
        <v>0</v>
      </c>
      <c r="I241" s="241">
        <f t="shared" si="18"/>
        <v>1</v>
      </c>
    </row>
    <row r="242" spans="1:9" x14ac:dyDescent="0.25">
      <c r="A242" s="33" t="s">
        <v>337</v>
      </c>
      <c r="B242" s="39"/>
      <c r="C242" s="39"/>
      <c r="D242" s="38"/>
      <c r="E242" s="335"/>
      <c r="F242" s="578" t="str">
        <f t="shared" si="15"/>
        <v/>
      </c>
      <c r="G242" s="67" t="str">
        <f t="shared" si="16"/>
        <v/>
      </c>
      <c r="H242" s="367" t="b">
        <f t="shared" si="17"/>
        <v>0</v>
      </c>
      <c r="I242" s="241">
        <f t="shared" si="18"/>
        <v>1</v>
      </c>
    </row>
    <row r="243" spans="1:9" x14ac:dyDescent="0.25">
      <c r="A243" s="33" t="s">
        <v>338</v>
      </c>
      <c r="B243" s="39"/>
      <c r="C243" s="39"/>
      <c r="D243" s="38"/>
      <c r="E243" s="335"/>
      <c r="F243" s="578" t="str">
        <f t="shared" si="15"/>
        <v/>
      </c>
      <c r="G243" s="67" t="str">
        <f t="shared" si="16"/>
        <v/>
      </c>
      <c r="H243" s="367" t="b">
        <f t="shared" si="17"/>
        <v>0</v>
      </c>
      <c r="I243" s="241">
        <f t="shared" si="18"/>
        <v>1</v>
      </c>
    </row>
    <row r="244" spans="1:9" x14ac:dyDescent="0.25">
      <c r="A244" s="33" t="s">
        <v>339</v>
      </c>
      <c r="B244" s="39"/>
      <c r="C244" s="39"/>
      <c r="D244" s="38"/>
      <c r="E244" s="335"/>
      <c r="F244" s="578" t="str">
        <f t="shared" si="15"/>
        <v/>
      </c>
      <c r="G244" s="67" t="str">
        <f t="shared" si="16"/>
        <v/>
      </c>
      <c r="H244" s="367" t="b">
        <f t="shared" si="17"/>
        <v>0</v>
      </c>
      <c r="I244" s="241">
        <f t="shared" si="18"/>
        <v>1</v>
      </c>
    </row>
    <row r="245" spans="1:9" x14ac:dyDescent="0.25">
      <c r="A245" s="33" t="s">
        <v>340</v>
      </c>
      <c r="B245" s="39"/>
      <c r="C245" s="39"/>
      <c r="D245" s="38"/>
      <c r="E245" s="335"/>
      <c r="F245" s="578" t="str">
        <f t="shared" si="15"/>
        <v/>
      </c>
      <c r="G245" s="67" t="str">
        <f t="shared" si="16"/>
        <v/>
      </c>
      <c r="H245" s="367" t="b">
        <f t="shared" si="17"/>
        <v>0</v>
      </c>
      <c r="I245" s="241">
        <f t="shared" si="18"/>
        <v>1</v>
      </c>
    </row>
    <row r="246" spans="1:9" x14ac:dyDescent="0.25">
      <c r="A246" s="33" t="s">
        <v>341</v>
      </c>
      <c r="B246" s="39"/>
      <c r="C246" s="39"/>
      <c r="D246" s="38"/>
      <c r="E246" s="335"/>
      <c r="F246" s="578" t="str">
        <f t="shared" si="15"/>
        <v/>
      </c>
      <c r="G246" s="67" t="str">
        <f t="shared" si="16"/>
        <v/>
      </c>
      <c r="H246" s="367" t="b">
        <f t="shared" si="17"/>
        <v>0</v>
      </c>
      <c r="I246" s="241">
        <f t="shared" si="18"/>
        <v>1</v>
      </c>
    </row>
    <row r="247" spans="1:9" x14ac:dyDescent="0.25">
      <c r="A247" s="33" t="s">
        <v>342</v>
      </c>
      <c r="B247" s="39"/>
      <c r="C247" s="39"/>
      <c r="D247" s="38"/>
      <c r="E247" s="335"/>
      <c r="F247" s="578" t="str">
        <f t="shared" si="15"/>
        <v/>
      </c>
      <c r="G247" s="67" t="str">
        <f t="shared" si="16"/>
        <v/>
      </c>
      <c r="H247" s="367" t="b">
        <f t="shared" si="17"/>
        <v>0</v>
      </c>
      <c r="I247" s="241">
        <f t="shared" si="18"/>
        <v>1</v>
      </c>
    </row>
    <row r="248" spans="1:9" x14ac:dyDescent="0.25">
      <c r="A248" s="33" t="s">
        <v>343</v>
      </c>
      <c r="B248" s="39"/>
      <c r="C248" s="39"/>
      <c r="D248" s="38"/>
      <c r="E248" s="335"/>
      <c r="F248" s="578" t="str">
        <f t="shared" si="15"/>
        <v/>
      </c>
      <c r="G248" s="67" t="str">
        <f t="shared" si="16"/>
        <v/>
      </c>
      <c r="H248" s="367" t="b">
        <f t="shared" si="17"/>
        <v>0</v>
      </c>
      <c r="I248" s="241">
        <f t="shared" si="18"/>
        <v>1</v>
      </c>
    </row>
    <row r="249" spans="1:9" x14ac:dyDescent="0.25">
      <c r="A249" s="33" t="s">
        <v>344</v>
      </c>
      <c r="B249" s="39"/>
      <c r="C249" s="39"/>
      <c r="D249" s="38"/>
      <c r="E249" s="335"/>
      <c r="F249" s="578" t="str">
        <f t="shared" si="15"/>
        <v/>
      </c>
      <c r="G249" s="67" t="str">
        <f t="shared" si="16"/>
        <v/>
      </c>
      <c r="H249" s="367" t="b">
        <f t="shared" si="17"/>
        <v>0</v>
      </c>
      <c r="I249" s="241">
        <f t="shared" si="18"/>
        <v>1</v>
      </c>
    </row>
    <row r="250" spans="1:9" x14ac:dyDescent="0.25">
      <c r="A250" s="33" t="s">
        <v>345</v>
      </c>
      <c r="B250" s="39"/>
      <c r="C250" s="39"/>
      <c r="D250" s="38"/>
      <c r="E250" s="335"/>
      <c r="F250" s="578" t="str">
        <f t="shared" si="15"/>
        <v/>
      </c>
      <c r="G250" s="67" t="str">
        <f t="shared" si="16"/>
        <v/>
      </c>
      <c r="H250" s="367" t="b">
        <f t="shared" si="17"/>
        <v>0</v>
      </c>
      <c r="I250" s="241">
        <f t="shared" si="18"/>
        <v>1</v>
      </c>
    </row>
    <row r="251" spans="1:9" x14ac:dyDescent="0.25">
      <c r="A251" s="33" t="s">
        <v>346</v>
      </c>
      <c r="B251" s="39"/>
      <c r="C251" s="39"/>
      <c r="D251" s="38"/>
      <c r="E251" s="335"/>
      <c r="F251" s="578" t="str">
        <f t="shared" si="15"/>
        <v/>
      </c>
      <c r="G251" s="67" t="str">
        <f t="shared" si="16"/>
        <v/>
      </c>
      <c r="H251" s="367" t="b">
        <f t="shared" si="17"/>
        <v>0</v>
      </c>
      <c r="I251" s="241">
        <f t="shared" si="18"/>
        <v>1</v>
      </c>
    </row>
    <row r="252" spans="1:9" x14ac:dyDescent="0.25">
      <c r="A252" s="33" t="s">
        <v>347</v>
      </c>
      <c r="B252" s="39"/>
      <c r="C252" s="39"/>
      <c r="D252" s="38"/>
      <c r="E252" s="335"/>
      <c r="F252" s="578" t="str">
        <f t="shared" si="15"/>
        <v/>
      </c>
      <c r="G252" s="67" t="str">
        <f t="shared" si="16"/>
        <v/>
      </c>
      <c r="H252" s="367" t="b">
        <f t="shared" si="17"/>
        <v>0</v>
      </c>
      <c r="I252" s="241">
        <f t="shared" si="18"/>
        <v>1</v>
      </c>
    </row>
    <row r="253" spans="1:9" x14ac:dyDescent="0.25">
      <c r="A253" s="33" t="s">
        <v>348</v>
      </c>
      <c r="B253" s="39"/>
      <c r="C253" s="39"/>
      <c r="D253" s="38"/>
      <c r="E253" s="335"/>
      <c r="F253" s="578" t="str">
        <f t="shared" si="15"/>
        <v/>
      </c>
      <c r="G253" s="67" t="str">
        <f t="shared" si="16"/>
        <v/>
      </c>
      <c r="H253" s="367" t="b">
        <f t="shared" si="17"/>
        <v>0</v>
      </c>
      <c r="I253" s="241">
        <f t="shared" si="18"/>
        <v>1</v>
      </c>
    </row>
    <row r="254" spans="1:9" x14ac:dyDescent="0.25">
      <c r="A254" s="33" t="s">
        <v>349</v>
      </c>
      <c r="B254" s="39"/>
      <c r="C254" s="39"/>
      <c r="D254" s="38"/>
      <c r="E254" s="335"/>
      <c r="F254" s="578" t="str">
        <f t="shared" si="15"/>
        <v/>
      </c>
      <c r="G254" s="67" t="str">
        <f t="shared" si="16"/>
        <v/>
      </c>
      <c r="H254" s="367" t="b">
        <f t="shared" si="17"/>
        <v>0</v>
      </c>
      <c r="I254" s="241">
        <f t="shared" si="18"/>
        <v>1</v>
      </c>
    </row>
    <row r="255" spans="1:9" x14ac:dyDescent="0.25">
      <c r="A255" s="33" t="s">
        <v>350</v>
      </c>
      <c r="B255" s="39"/>
      <c r="C255" s="39"/>
      <c r="D255" s="38"/>
      <c r="E255" s="335"/>
      <c r="F255" s="578" t="str">
        <f t="shared" si="15"/>
        <v/>
      </c>
      <c r="G255" s="67" t="str">
        <f t="shared" si="16"/>
        <v/>
      </c>
      <c r="H255" s="367" t="b">
        <f t="shared" si="17"/>
        <v>0</v>
      </c>
      <c r="I255" s="241">
        <f t="shared" si="18"/>
        <v>1</v>
      </c>
    </row>
    <row r="256" spans="1:9" x14ac:dyDescent="0.25">
      <c r="A256" s="33" t="s">
        <v>351</v>
      </c>
      <c r="B256" s="39"/>
      <c r="C256" s="39"/>
      <c r="D256" s="38"/>
      <c r="E256" s="335"/>
      <c r="F256" s="578" t="str">
        <f t="shared" si="15"/>
        <v/>
      </c>
      <c r="G256" s="67" t="str">
        <f t="shared" si="16"/>
        <v/>
      </c>
      <c r="H256" s="367" t="b">
        <f t="shared" si="17"/>
        <v>0</v>
      </c>
      <c r="I256" s="241">
        <f t="shared" si="18"/>
        <v>1</v>
      </c>
    </row>
    <row r="257" spans="1:9" x14ac:dyDescent="0.25">
      <c r="A257" s="33" t="s">
        <v>352</v>
      </c>
      <c r="B257" s="39"/>
      <c r="C257" s="39"/>
      <c r="D257" s="38"/>
      <c r="E257" s="335"/>
      <c r="F257" s="578" t="str">
        <f t="shared" si="15"/>
        <v/>
      </c>
      <c r="G257" s="67" t="str">
        <f t="shared" si="16"/>
        <v/>
      </c>
      <c r="H257" s="367" t="b">
        <f t="shared" si="17"/>
        <v>0</v>
      </c>
      <c r="I257" s="241">
        <f t="shared" si="18"/>
        <v>1</v>
      </c>
    </row>
    <row r="258" spans="1:9" x14ac:dyDescent="0.25">
      <c r="A258" s="33" t="s">
        <v>353</v>
      </c>
      <c r="B258" s="39"/>
      <c r="C258" s="39"/>
      <c r="D258" s="38"/>
      <c r="E258" s="335"/>
      <c r="F258" s="578" t="str">
        <f t="shared" si="15"/>
        <v/>
      </c>
      <c r="G258" s="67" t="str">
        <f t="shared" si="16"/>
        <v/>
      </c>
      <c r="H258" s="367" t="b">
        <f t="shared" si="17"/>
        <v>0</v>
      </c>
      <c r="I258" s="241">
        <f t="shared" si="18"/>
        <v>1</v>
      </c>
    </row>
  </sheetData>
  <sheetProtection password="CA41" sheet="1" objects="1" scenarios="1" formatCells="0" formatColumns="0" formatRows="0"/>
  <mergeCells count="8">
    <mergeCell ref="H6:H7"/>
    <mergeCell ref="A2:C2"/>
    <mergeCell ref="A3:G3"/>
    <mergeCell ref="A6:A7"/>
    <mergeCell ref="B6:B7"/>
    <mergeCell ref="C6:C7"/>
    <mergeCell ref="D6:D7"/>
    <mergeCell ref="E6:E7"/>
  </mergeCells>
  <dataValidations disablePrompts="1" count="1">
    <dataValidation type="list" allowBlank="1" showInputMessage="1" showErrorMessage="1" sqref="E9:E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&amp;LConfirm datele
Director de departament&amp;RCandidat</oddFooter>
  </headerFooter>
  <rowBreaks count="1" manualBreakCount="1">
    <brk id="23" max="6"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69"/>
  <sheetViews>
    <sheetView zoomScaleNormal="100" workbookViewId="0">
      <selection activeCell="K9" sqref="K9"/>
    </sheetView>
  </sheetViews>
  <sheetFormatPr defaultRowHeight="15.75" x14ac:dyDescent="0.25"/>
  <cols>
    <col min="1" max="1" width="5.7109375" style="322" customWidth="1"/>
    <col min="2" max="2" width="31.28515625" style="322" customWidth="1"/>
    <col min="3" max="3" width="32" style="322" customWidth="1"/>
    <col min="4" max="4" width="9.85546875" style="322" customWidth="1"/>
    <col min="5" max="5" width="23.5703125" style="322" bestFit="1" customWidth="1"/>
    <col min="6" max="6" width="13.7109375" style="294" customWidth="1"/>
    <col min="7" max="7" width="13.7109375" style="294" hidden="1" customWidth="1"/>
    <col min="8" max="8" width="10.7109375" style="332" hidden="1" customWidth="1"/>
    <col min="9" max="9" width="9.140625" style="322" hidden="1" customWidth="1"/>
    <col min="10" max="16384" width="9.140625" style="322"/>
  </cols>
  <sheetData>
    <row r="1" spans="1:9" s="318" customFormat="1" x14ac:dyDescent="0.2">
      <c r="A1" s="317" t="s">
        <v>650</v>
      </c>
      <c r="E1" s="319"/>
      <c r="F1" s="319"/>
      <c r="H1" s="320"/>
    </row>
    <row r="2" spans="1:9" s="318" customFormat="1" x14ac:dyDescent="0.2">
      <c r="A2" s="936" t="s">
        <v>594</v>
      </c>
      <c r="B2" s="936"/>
      <c r="C2" s="936"/>
      <c r="E2" s="319"/>
      <c r="F2" s="319"/>
      <c r="H2" s="320"/>
    </row>
    <row r="3" spans="1:9" s="294" customFormat="1" ht="43.5" customHeight="1" x14ac:dyDescent="0.25">
      <c r="A3" s="987" t="s">
        <v>638</v>
      </c>
      <c r="B3" s="987"/>
      <c r="C3" s="987"/>
      <c r="D3" s="987"/>
      <c r="E3" s="987"/>
      <c r="F3" s="987"/>
      <c r="G3" s="987"/>
      <c r="H3" s="293"/>
    </row>
    <row r="4" spans="1:9" s="294" customFormat="1" x14ac:dyDescent="0.25">
      <c r="H4" s="295"/>
    </row>
    <row r="5" spans="1:9" s="318" customFormat="1" ht="13.5" customHeight="1" x14ac:dyDescent="0.25">
      <c r="A5" s="322"/>
      <c r="B5" s="322"/>
      <c r="C5" s="322"/>
      <c r="D5" s="375"/>
      <c r="E5" s="322"/>
      <c r="F5" s="826" t="str">
        <f>G5</f>
        <v xml:space="preserve"> </v>
      </c>
      <c r="G5" s="296" t="str">
        <f>CONCATENATE(functie," ",nume_candidat)</f>
        <v xml:space="preserve"> </v>
      </c>
      <c r="H5" s="295"/>
    </row>
    <row r="6" spans="1:9" ht="28.5" customHeight="1" x14ac:dyDescent="0.25">
      <c r="A6" s="883" t="s">
        <v>470</v>
      </c>
      <c r="B6" s="889" t="s">
        <v>605</v>
      </c>
      <c r="C6" s="889" t="s">
        <v>649</v>
      </c>
      <c r="D6" s="889" t="s">
        <v>3</v>
      </c>
      <c r="E6" s="889" t="s">
        <v>612</v>
      </c>
      <c r="F6" s="298" t="s">
        <v>886</v>
      </c>
      <c r="G6" s="298"/>
      <c r="H6" s="890" t="s">
        <v>708</v>
      </c>
    </row>
    <row r="7" spans="1:9" ht="36.75" customHeight="1" x14ac:dyDescent="0.25">
      <c r="A7" s="883"/>
      <c r="B7" s="889"/>
      <c r="C7" s="889"/>
      <c r="D7" s="889"/>
      <c r="E7" s="889"/>
      <c r="F7" s="298" t="str">
        <f>CONCATENATE("ultimii ",durata_evaluare," ani")</f>
        <v>ultimii 5 ani</v>
      </c>
      <c r="G7" s="299" t="s">
        <v>6</v>
      </c>
      <c r="H7" s="890"/>
      <c r="I7" s="322" t="s">
        <v>613</v>
      </c>
    </row>
    <row r="8" spans="1:9" x14ac:dyDescent="0.25">
      <c r="A8" s="470"/>
      <c r="B8" s="324"/>
      <c r="C8" s="324"/>
      <c r="D8" s="115"/>
      <c r="E8" s="335"/>
      <c r="F8" s="562">
        <f>SUMIF(F9:F258,"&gt;0")</f>
        <v>0</v>
      </c>
      <c r="G8" s="562">
        <f>SUMIF(G9:G258,"&gt;0")</f>
        <v>0</v>
      </c>
      <c r="H8" s="53"/>
      <c r="I8" s="241"/>
    </row>
    <row r="9" spans="1:9" x14ac:dyDescent="0.25">
      <c r="A9" s="33" t="s">
        <v>59</v>
      </c>
      <c r="B9" s="39"/>
      <c r="C9" s="38"/>
      <c r="D9" s="38"/>
      <c r="E9" s="335"/>
      <c r="F9" s="67" t="str">
        <f t="shared" ref="F9:F72" si="0">IF(OR($B9="",$C9="",$D9="",$D9&lt;an_initial,$D9&gt;an_final,$H9=FALSE),"",
(20*(E9="premiu")+10*(E9="nominalizare")+5*(E9="selecționare"))/
I9
)</f>
        <v/>
      </c>
      <c r="G9" s="67" t="str">
        <f t="shared" ref="G9:G72" si="1">IF(OR($B9="",$C9="",$D9="",$D9&gt;an_final,$H9=FALSE),"",
(20*(E9="premiu")+10*(E9="nominalizare")+5*(E9="selecționare"))/
I9
)</f>
        <v/>
      </c>
      <c r="H9" s="367" t="b">
        <f t="shared" ref="H9:H72" si="2">IF(nume_candidat="",FALSE,ISNUMBER(SEARCH(nume_candidat,$B9)))</f>
        <v>0</v>
      </c>
      <c r="I9" s="241">
        <f t="shared" ref="I9:I40" si="3">LEN(B9)-LEN(SUBSTITUTE(B9,",",""))+1</f>
        <v>1</v>
      </c>
    </row>
    <row r="10" spans="1:9" s="361" customFormat="1" x14ac:dyDescent="0.25">
      <c r="A10" s="33" t="s">
        <v>38</v>
      </c>
      <c r="B10" s="39"/>
      <c r="C10" s="38"/>
      <c r="D10" s="38"/>
      <c r="E10" s="335"/>
      <c r="F10" s="67" t="str">
        <f t="shared" si="0"/>
        <v/>
      </c>
      <c r="G10" s="67" t="str">
        <f t="shared" si="1"/>
        <v/>
      </c>
      <c r="H10" s="367" t="b">
        <f t="shared" si="2"/>
        <v>0</v>
      </c>
      <c r="I10" s="241">
        <f t="shared" si="3"/>
        <v>1</v>
      </c>
    </row>
    <row r="11" spans="1:9" x14ac:dyDescent="0.25">
      <c r="A11" s="33" t="s">
        <v>39</v>
      </c>
      <c r="B11" s="39"/>
      <c r="C11" s="38"/>
      <c r="D11" s="38"/>
      <c r="E11" s="335"/>
      <c r="F11" s="67" t="str">
        <f t="shared" si="0"/>
        <v/>
      </c>
      <c r="G11" s="67" t="str">
        <f t="shared" si="1"/>
        <v/>
      </c>
      <c r="H11" s="367" t="b">
        <f t="shared" si="2"/>
        <v>0</v>
      </c>
      <c r="I11" s="241">
        <f t="shared" si="3"/>
        <v>1</v>
      </c>
    </row>
    <row r="12" spans="1:9" x14ac:dyDescent="0.25">
      <c r="A12" s="33" t="s">
        <v>40</v>
      </c>
      <c r="B12" s="43"/>
      <c r="C12" s="33"/>
      <c r="D12" s="33"/>
      <c r="E12" s="335"/>
      <c r="F12" s="67" t="str">
        <f t="shared" si="0"/>
        <v/>
      </c>
      <c r="G12" s="67" t="str">
        <f t="shared" si="1"/>
        <v/>
      </c>
      <c r="H12" s="367" t="b">
        <f t="shared" si="2"/>
        <v>0</v>
      </c>
      <c r="I12" s="241">
        <f t="shared" si="3"/>
        <v>1</v>
      </c>
    </row>
    <row r="13" spans="1:9" x14ac:dyDescent="0.25">
      <c r="A13" s="33" t="s">
        <v>86</v>
      </c>
      <c r="B13" s="39"/>
      <c r="C13" s="33"/>
      <c r="D13" s="323"/>
      <c r="E13" s="335"/>
      <c r="F13" s="67" t="str">
        <f t="shared" si="0"/>
        <v/>
      </c>
      <c r="G13" s="67" t="str">
        <f t="shared" si="1"/>
        <v/>
      </c>
      <c r="H13" s="367" t="b">
        <f t="shared" si="2"/>
        <v>0</v>
      </c>
      <c r="I13" s="241">
        <f t="shared" si="3"/>
        <v>1</v>
      </c>
    </row>
    <row r="14" spans="1:9" x14ac:dyDescent="0.25">
      <c r="A14" s="33" t="s">
        <v>87</v>
      </c>
      <c r="B14" s="39"/>
      <c r="C14" s="33"/>
      <c r="D14" s="323"/>
      <c r="E14" s="335"/>
      <c r="F14" s="67" t="str">
        <f t="shared" si="0"/>
        <v/>
      </c>
      <c r="G14" s="67" t="str">
        <f t="shared" si="1"/>
        <v/>
      </c>
      <c r="H14" s="367" t="b">
        <f t="shared" si="2"/>
        <v>0</v>
      </c>
      <c r="I14" s="241">
        <f t="shared" si="3"/>
        <v>1</v>
      </c>
    </row>
    <row r="15" spans="1:9" x14ac:dyDescent="0.25">
      <c r="A15" s="33" t="s">
        <v>88</v>
      </c>
      <c r="B15" s="39"/>
      <c r="C15" s="38"/>
      <c r="D15" s="38"/>
      <c r="E15" s="335"/>
      <c r="F15" s="67" t="str">
        <f t="shared" si="0"/>
        <v/>
      </c>
      <c r="G15" s="67" t="str">
        <f t="shared" si="1"/>
        <v/>
      </c>
      <c r="H15" s="367" t="b">
        <f t="shared" si="2"/>
        <v>0</v>
      </c>
      <c r="I15" s="241">
        <f t="shared" si="3"/>
        <v>1</v>
      </c>
    </row>
    <row r="16" spans="1:9" x14ac:dyDescent="0.25">
      <c r="A16" s="33" t="s">
        <v>89</v>
      </c>
      <c r="B16" s="39"/>
      <c r="C16" s="33"/>
      <c r="D16" s="323"/>
      <c r="E16" s="335"/>
      <c r="F16" s="67" t="str">
        <f t="shared" si="0"/>
        <v/>
      </c>
      <c r="G16" s="67" t="str">
        <f t="shared" si="1"/>
        <v/>
      </c>
      <c r="H16" s="367" t="b">
        <f t="shared" si="2"/>
        <v>0</v>
      </c>
      <c r="I16" s="241">
        <f t="shared" si="3"/>
        <v>1</v>
      </c>
    </row>
    <row r="17" spans="1:9" x14ac:dyDescent="0.25">
      <c r="A17" s="33" t="s">
        <v>90</v>
      </c>
      <c r="B17" s="43"/>
      <c r="C17" s="33"/>
      <c r="D17" s="323"/>
      <c r="E17" s="335"/>
      <c r="F17" s="67" t="str">
        <f t="shared" si="0"/>
        <v/>
      </c>
      <c r="G17" s="67" t="str">
        <f t="shared" si="1"/>
        <v/>
      </c>
      <c r="H17" s="367" t="b">
        <f t="shared" si="2"/>
        <v>0</v>
      </c>
      <c r="I17" s="241">
        <f t="shared" si="3"/>
        <v>1</v>
      </c>
    </row>
    <row r="18" spans="1:9" x14ac:dyDescent="0.25">
      <c r="A18" s="33" t="s">
        <v>91</v>
      </c>
      <c r="B18" s="43"/>
      <c r="C18" s="38"/>
      <c r="D18" s="323"/>
      <c r="E18" s="335"/>
      <c r="F18" s="67" t="str">
        <f t="shared" si="0"/>
        <v/>
      </c>
      <c r="G18" s="67" t="str">
        <f t="shared" si="1"/>
        <v/>
      </c>
      <c r="H18" s="367" t="b">
        <f t="shared" si="2"/>
        <v>0</v>
      </c>
      <c r="I18" s="241">
        <f t="shared" si="3"/>
        <v>1</v>
      </c>
    </row>
    <row r="19" spans="1:9" x14ac:dyDescent="0.25">
      <c r="A19" s="33" t="s">
        <v>92</v>
      </c>
      <c r="B19" s="43"/>
      <c r="C19" s="38"/>
      <c r="D19" s="323"/>
      <c r="E19" s="335"/>
      <c r="F19" s="67" t="str">
        <f t="shared" si="0"/>
        <v/>
      </c>
      <c r="G19" s="67" t="str">
        <f t="shared" si="1"/>
        <v/>
      </c>
      <c r="H19" s="367" t="b">
        <f t="shared" si="2"/>
        <v>0</v>
      </c>
      <c r="I19" s="241">
        <f t="shared" si="3"/>
        <v>1</v>
      </c>
    </row>
    <row r="20" spans="1:9" x14ac:dyDescent="0.25">
      <c r="A20" s="33" t="s">
        <v>93</v>
      </c>
      <c r="B20" s="39"/>
      <c r="C20" s="38"/>
      <c r="D20" s="38"/>
      <c r="E20" s="335"/>
      <c r="F20" s="67" t="str">
        <f t="shared" si="0"/>
        <v/>
      </c>
      <c r="G20" s="67" t="str">
        <f t="shared" si="1"/>
        <v/>
      </c>
      <c r="H20" s="367" t="b">
        <f t="shared" si="2"/>
        <v>0</v>
      </c>
      <c r="I20" s="241">
        <f t="shared" si="3"/>
        <v>1</v>
      </c>
    </row>
    <row r="21" spans="1:9" x14ac:dyDescent="0.25">
      <c r="A21" s="33" t="s">
        <v>94</v>
      </c>
      <c r="B21" s="39"/>
      <c r="C21" s="38"/>
      <c r="D21" s="38"/>
      <c r="E21" s="335"/>
      <c r="F21" s="67" t="str">
        <f t="shared" si="0"/>
        <v/>
      </c>
      <c r="G21" s="67" t="str">
        <f t="shared" si="1"/>
        <v/>
      </c>
      <c r="H21" s="367" t="b">
        <f t="shared" si="2"/>
        <v>0</v>
      </c>
      <c r="I21" s="241">
        <f t="shared" si="3"/>
        <v>1</v>
      </c>
    </row>
    <row r="22" spans="1:9" x14ac:dyDescent="0.25">
      <c r="A22" s="33" t="s">
        <v>95</v>
      </c>
      <c r="B22" s="39"/>
      <c r="C22" s="38"/>
      <c r="D22" s="38"/>
      <c r="E22" s="335"/>
      <c r="F22" s="67" t="str">
        <f t="shared" si="0"/>
        <v/>
      </c>
      <c r="G22" s="67" t="str">
        <f t="shared" si="1"/>
        <v/>
      </c>
      <c r="H22" s="367" t="b">
        <f t="shared" si="2"/>
        <v>0</v>
      </c>
      <c r="I22" s="241">
        <f t="shared" si="3"/>
        <v>1</v>
      </c>
    </row>
    <row r="23" spans="1:9" x14ac:dyDescent="0.25">
      <c r="A23" s="33" t="s">
        <v>96</v>
      </c>
      <c r="B23" s="39"/>
      <c r="C23" s="38"/>
      <c r="D23" s="38"/>
      <c r="E23" s="335"/>
      <c r="F23" s="67" t="str">
        <f t="shared" si="0"/>
        <v/>
      </c>
      <c r="G23" s="67" t="str">
        <f t="shared" si="1"/>
        <v/>
      </c>
      <c r="H23" s="367" t="b">
        <f t="shared" si="2"/>
        <v>0</v>
      </c>
      <c r="I23" s="241">
        <f t="shared" si="3"/>
        <v>1</v>
      </c>
    </row>
    <row r="24" spans="1:9" x14ac:dyDescent="0.25">
      <c r="A24" s="33" t="s">
        <v>97</v>
      </c>
      <c r="B24" s="39"/>
      <c r="C24" s="38"/>
      <c r="D24" s="38"/>
      <c r="E24" s="335"/>
      <c r="F24" s="67" t="str">
        <f t="shared" si="0"/>
        <v/>
      </c>
      <c r="G24" s="67" t="str">
        <f t="shared" si="1"/>
        <v/>
      </c>
      <c r="H24" s="367" t="b">
        <f t="shared" si="2"/>
        <v>0</v>
      </c>
      <c r="I24" s="241">
        <f t="shared" si="3"/>
        <v>1</v>
      </c>
    </row>
    <row r="25" spans="1:9" x14ac:dyDescent="0.25">
      <c r="A25" s="33" t="s">
        <v>98</v>
      </c>
      <c r="B25" s="39"/>
      <c r="C25" s="38"/>
      <c r="D25" s="38"/>
      <c r="E25" s="335"/>
      <c r="F25" s="67" t="str">
        <f t="shared" si="0"/>
        <v/>
      </c>
      <c r="G25" s="67" t="str">
        <f t="shared" si="1"/>
        <v/>
      </c>
      <c r="H25" s="367" t="b">
        <f t="shared" si="2"/>
        <v>0</v>
      </c>
      <c r="I25" s="241">
        <f t="shared" si="3"/>
        <v>1</v>
      </c>
    </row>
    <row r="26" spans="1:9" x14ac:dyDescent="0.25">
      <c r="A26" s="33" t="s">
        <v>99</v>
      </c>
      <c r="B26" s="39"/>
      <c r="C26" s="38"/>
      <c r="D26" s="38"/>
      <c r="E26" s="335"/>
      <c r="F26" s="67" t="str">
        <f t="shared" si="0"/>
        <v/>
      </c>
      <c r="G26" s="67" t="str">
        <f t="shared" si="1"/>
        <v/>
      </c>
      <c r="H26" s="367" t="b">
        <f t="shared" si="2"/>
        <v>0</v>
      </c>
      <c r="I26" s="241">
        <f t="shared" si="3"/>
        <v>1</v>
      </c>
    </row>
    <row r="27" spans="1:9" x14ac:dyDescent="0.25">
      <c r="A27" s="33" t="s">
        <v>100</v>
      </c>
      <c r="B27" s="39"/>
      <c r="C27" s="38"/>
      <c r="D27" s="38"/>
      <c r="E27" s="335"/>
      <c r="F27" s="67" t="str">
        <f t="shared" si="0"/>
        <v/>
      </c>
      <c r="G27" s="67" t="str">
        <f t="shared" si="1"/>
        <v/>
      </c>
      <c r="H27" s="367" t="b">
        <f t="shared" si="2"/>
        <v>0</v>
      </c>
      <c r="I27" s="241">
        <f t="shared" si="3"/>
        <v>1</v>
      </c>
    </row>
    <row r="28" spans="1:9" x14ac:dyDescent="0.25">
      <c r="A28" s="33" t="s">
        <v>101</v>
      </c>
      <c r="B28" s="39"/>
      <c r="C28" s="38"/>
      <c r="D28" s="38"/>
      <c r="E28" s="335"/>
      <c r="F28" s="67" t="str">
        <f t="shared" si="0"/>
        <v/>
      </c>
      <c r="G28" s="67" t="str">
        <f t="shared" si="1"/>
        <v/>
      </c>
      <c r="H28" s="367" t="b">
        <f t="shared" si="2"/>
        <v>0</v>
      </c>
      <c r="I28" s="241">
        <f t="shared" si="3"/>
        <v>1</v>
      </c>
    </row>
    <row r="29" spans="1:9" x14ac:dyDescent="0.25">
      <c r="A29" s="33" t="s">
        <v>102</v>
      </c>
      <c r="B29" s="39"/>
      <c r="C29" s="38"/>
      <c r="D29" s="38"/>
      <c r="E29" s="335"/>
      <c r="F29" s="67" t="str">
        <f t="shared" si="0"/>
        <v/>
      </c>
      <c r="G29" s="67" t="str">
        <f t="shared" si="1"/>
        <v/>
      </c>
      <c r="H29" s="367" t="b">
        <f t="shared" si="2"/>
        <v>0</v>
      </c>
      <c r="I29" s="241">
        <f t="shared" si="3"/>
        <v>1</v>
      </c>
    </row>
    <row r="30" spans="1:9" x14ac:dyDescent="0.25">
      <c r="A30" s="33" t="s">
        <v>103</v>
      </c>
      <c r="B30" s="39"/>
      <c r="C30" s="38"/>
      <c r="D30" s="38"/>
      <c r="E30" s="335"/>
      <c r="F30" s="67" t="str">
        <f t="shared" si="0"/>
        <v/>
      </c>
      <c r="G30" s="67" t="str">
        <f t="shared" si="1"/>
        <v/>
      </c>
      <c r="H30" s="367" t="b">
        <f t="shared" si="2"/>
        <v>0</v>
      </c>
      <c r="I30" s="241">
        <f t="shared" si="3"/>
        <v>1</v>
      </c>
    </row>
    <row r="31" spans="1:9" x14ac:dyDescent="0.25">
      <c r="A31" s="33" t="s">
        <v>104</v>
      </c>
      <c r="B31" s="39"/>
      <c r="C31" s="38"/>
      <c r="D31" s="38"/>
      <c r="E31" s="335"/>
      <c r="F31" s="67" t="str">
        <f t="shared" si="0"/>
        <v/>
      </c>
      <c r="G31" s="67" t="str">
        <f t="shared" si="1"/>
        <v/>
      </c>
      <c r="H31" s="367" t="b">
        <f t="shared" si="2"/>
        <v>0</v>
      </c>
      <c r="I31" s="241">
        <f t="shared" si="3"/>
        <v>1</v>
      </c>
    </row>
    <row r="32" spans="1:9" x14ac:dyDescent="0.25">
      <c r="A32" s="33" t="s">
        <v>105</v>
      </c>
      <c r="B32" s="39"/>
      <c r="C32" s="38"/>
      <c r="D32" s="38"/>
      <c r="E32" s="335"/>
      <c r="F32" s="67" t="str">
        <f t="shared" si="0"/>
        <v/>
      </c>
      <c r="G32" s="67" t="str">
        <f t="shared" si="1"/>
        <v/>
      </c>
      <c r="H32" s="367" t="b">
        <f t="shared" si="2"/>
        <v>0</v>
      </c>
      <c r="I32" s="241">
        <f t="shared" si="3"/>
        <v>1</v>
      </c>
    </row>
    <row r="33" spans="1:9" x14ac:dyDescent="0.25">
      <c r="A33" s="33" t="s">
        <v>106</v>
      </c>
      <c r="B33" s="39"/>
      <c r="C33" s="38"/>
      <c r="D33" s="38"/>
      <c r="E33" s="335"/>
      <c r="F33" s="67" t="str">
        <f t="shared" si="0"/>
        <v/>
      </c>
      <c r="G33" s="67" t="str">
        <f t="shared" si="1"/>
        <v/>
      </c>
      <c r="H33" s="367" t="b">
        <f t="shared" si="2"/>
        <v>0</v>
      </c>
      <c r="I33" s="241">
        <f t="shared" si="3"/>
        <v>1</v>
      </c>
    </row>
    <row r="34" spans="1:9" x14ac:dyDescent="0.25">
      <c r="A34" s="33" t="s">
        <v>107</v>
      </c>
      <c r="B34" s="39"/>
      <c r="C34" s="38"/>
      <c r="D34" s="38"/>
      <c r="E34" s="335"/>
      <c r="F34" s="67" t="str">
        <f t="shared" si="0"/>
        <v/>
      </c>
      <c r="G34" s="67" t="str">
        <f t="shared" si="1"/>
        <v/>
      </c>
      <c r="H34" s="367" t="b">
        <f t="shared" si="2"/>
        <v>0</v>
      </c>
      <c r="I34" s="241">
        <f t="shared" si="3"/>
        <v>1</v>
      </c>
    </row>
    <row r="35" spans="1:9" x14ac:dyDescent="0.25">
      <c r="A35" s="33" t="s">
        <v>108</v>
      </c>
      <c r="B35" s="39"/>
      <c r="C35" s="38"/>
      <c r="D35" s="38"/>
      <c r="E35" s="335"/>
      <c r="F35" s="67" t="str">
        <f t="shared" si="0"/>
        <v/>
      </c>
      <c r="G35" s="67" t="str">
        <f t="shared" si="1"/>
        <v/>
      </c>
      <c r="H35" s="367" t="b">
        <f t="shared" si="2"/>
        <v>0</v>
      </c>
      <c r="I35" s="241">
        <f t="shared" si="3"/>
        <v>1</v>
      </c>
    </row>
    <row r="36" spans="1:9" x14ac:dyDescent="0.25">
      <c r="A36" s="33" t="s">
        <v>109</v>
      </c>
      <c r="B36" s="39"/>
      <c r="C36" s="38"/>
      <c r="D36" s="38"/>
      <c r="E36" s="335"/>
      <c r="F36" s="67" t="str">
        <f t="shared" si="0"/>
        <v/>
      </c>
      <c r="G36" s="67" t="str">
        <f t="shared" si="1"/>
        <v/>
      </c>
      <c r="H36" s="367" t="b">
        <f t="shared" si="2"/>
        <v>0</v>
      </c>
      <c r="I36" s="241">
        <f t="shared" si="3"/>
        <v>1</v>
      </c>
    </row>
    <row r="37" spans="1:9" x14ac:dyDescent="0.25">
      <c r="A37" s="33" t="s">
        <v>110</v>
      </c>
      <c r="B37" s="39"/>
      <c r="C37" s="38"/>
      <c r="D37" s="38"/>
      <c r="E37" s="335"/>
      <c r="F37" s="67" t="str">
        <f t="shared" si="0"/>
        <v/>
      </c>
      <c r="G37" s="67" t="str">
        <f t="shared" si="1"/>
        <v/>
      </c>
      <c r="H37" s="367" t="b">
        <f t="shared" si="2"/>
        <v>0</v>
      </c>
      <c r="I37" s="241">
        <f t="shared" si="3"/>
        <v>1</v>
      </c>
    </row>
    <row r="38" spans="1:9" x14ac:dyDescent="0.25">
      <c r="A38" s="33" t="s">
        <v>111</v>
      </c>
      <c r="B38" s="39"/>
      <c r="C38" s="38"/>
      <c r="D38" s="38"/>
      <c r="E38" s="335"/>
      <c r="F38" s="67" t="str">
        <f t="shared" si="0"/>
        <v/>
      </c>
      <c r="G38" s="67" t="str">
        <f t="shared" si="1"/>
        <v/>
      </c>
      <c r="H38" s="367" t="b">
        <f t="shared" si="2"/>
        <v>0</v>
      </c>
      <c r="I38" s="241">
        <f t="shared" si="3"/>
        <v>1</v>
      </c>
    </row>
    <row r="39" spans="1:9" x14ac:dyDescent="0.25">
      <c r="A39" s="33" t="s">
        <v>126</v>
      </c>
      <c r="B39" s="39"/>
      <c r="C39" s="38"/>
      <c r="D39" s="38"/>
      <c r="E39" s="335"/>
      <c r="F39" s="67" t="str">
        <f t="shared" si="0"/>
        <v/>
      </c>
      <c r="G39" s="67" t="str">
        <f t="shared" si="1"/>
        <v/>
      </c>
      <c r="H39" s="367" t="b">
        <f t="shared" si="2"/>
        <v>0</v>
      </c>
      <c r="I39" s="241">
        <f t="shared" si="3"/>
        <v>1</v>
      </c>
    </row>
    <row r="40" spans="1:9" x14ac:dyDescent="0.25">
      <c r="A40" s="33" t="s">
        <v>127</v>
      </c>
      <c r="B40" s="39"/>
      <c r="C40" s="38"/>
      <c r="D40" s="38"/>
      <c r="E40" s="335"/>
      <c r="F40" s="67" t="str">
        <f t="shared" si="0"/>
        <v/>
      </c>
      <c r="G40" s="67" t="str">
        <f t="shared" si="1"/>
        <v/>
      </c>
      <c r="H40" s="367" t="b">
        <f t="shared" si="2"/>
        <v>0</v>
      </c>
      <c r="I40" s="241">
        <f t="shared" si="3"/>
        <v>1</v>
      </c>
    </row>
    <row r="41" spans="1:9" x14ac:dyDescent="0.25">
      <c r="A41" s="33" t="s">
        <v>128</v>
      </c>
      <c r="B41" s="39"/>
      <c r="C41" s="38"/>
      <c r="D41" s="38"/>
      <c r="E41" s="335"/>
      <c r="F41" s="67" t="str">
        <f t="shared" si="0"/>
        <v/>
      </c>
      <c r="G41" s="67" t="str">
        <f t="shared" si="1"/>
        <v/>
      </c>
      <c r="H41" s="367" t="b">
        <f t="shared" si="2"/>
        <v>0</v>
      </c>
      <c r="I41" s="241">
        <f t="shared" ref="I41:I72" si="4">LEN(B41)-LEN(SUBSTITUTE(B41,",",""))+1</f>
        <v>1</v>
      </c>
    </row>
    <row r="42" spans="1:9" x14ac:dyDescent="0.25">
      <c r="A42" s="33" t="s">
        <v>129</v>
      </c>
      <c r="B42" s="39"/>
      <c r="C42" s="38"/>
      <c r="D42" s="38"/>
      <c r="E42" s="335"/>
      <c r="F42" s="67" t="str">
        <f t="shared" si="0"/>
        <v/>
      </c>
      <c r="G42" s="67" t="str">
        <f t="shared" si="1"/>
        <v/>
      </c>
      <c r="H42" s="367" t="b">
        <f t="shared" si="2"/>
        <v>0</v>
      </c>
      <c r="I42" s="241">
        <f t="shared" si="4"/>
        <v>1</v>
      </c>
    </row>
    <row r="43" spans="1:9" x14ac:dyDescent="0.25">
      <c r="A43" s="33" t="s">
        <v>130</v>
      </c>
      <c r="B43" s="39"/>
      <c r="C43" s="38"/>
      <c r="D43" s="38"/>
      <c r="E43" s="335"/>
      <c r="F43" s="67" t="str">
        <f t="shared" si="0"/>
        <v/>
      </c>
      <c r="G43" s="67" t="str">
        <f t="shared" si="1"/>
        <v/>
      </c>
      <c r="H43" s="367" t="b">
        <f t="shared" si="2"/>
        <v>0</v>
      </c>
      <c r="I43" s="241">
        <f t="shared" si="4"/>
        <v>1</v>
      </c>
    </row>
    <row r="44" spans="1:9" x14ac:dyDescent="0.25">
      <c r="A44" s="33" t="s">
        <v>131</v>
      </c>
      <c r="B44" s="39"/>
      <c r="C44" s="38"/>
      <c r="D44" s="38"/>
      <c r="E44" s="335"/>
      <c r="F44" s="67" t="str">
        <f t="shared" si="0"/>
        <v/>
      </c>
      <c r="G44" s="67" t="str">
        <f t="shared" si="1"/>
        <v/>
      </c>
      <c r="H44" s="367" t="b">
        <f t="shared" si="2"/>
        <v>0</v>
      </c>
      <c r="I44" s="241">
        <f t="shared" si="4"/>
        <v>1</v>
      </c>
    </row>
    <row r="45" spans="1:9" x14ac:dyDescent="0.25">
      <c r="A45" s="33" t="s">
        <v>133</v>
      </c>
      <c r="B45" s="39"/>
      <c r="C45" s="38"/>
      <c r="D45" s="38"/>
      <c r="E45" s="335"/>
      <c r="F45" s="67" t="str">
        <f t="shared" si="0"/>
        <v/>
      </c>
      <c r="G45" s="67" t="str">
        <f t="shared" si="1"/>
        <v/>
      </c>
      <c r="H45" s="367" t="b">
        <f t="shared" si="2"/>
        <v>0</v>
      </c>
      <c r="I45" s="241">
        <f t="shared" si="4"/>
        <v>1</v>
      </c>
    </row>
    <row r="46" spans="1:9" x14ac:dyDescent="0.25">
      <c r="A46" s="33" t="s">
        <v>141</v>
      </c>
      <c r="B46" s="39"/>
      <c r="C46" s="38"/>
      <c r="D46" s="38"/>
      <c r="E46" s="335"/>
      <c r="F46" s="67" t="str">
        <f t="shared" si="0"/>
        <v/>
      </c>
      <c r="G46" s="67" t="str">
        <f t="shared" si="1"/>
        <v/>
      </c>
      <c r="H46" s="367" t="b">
        <f t="shared" si="2"/>
        <v>0</v>
      </c>
      <c r="I46" s="241">
        <f t="shared" si="4"/>
        <v>1</v>
      </c>
    </row>
    <row r="47" spans="1:9" x14ac:dyDescent="0.25">
      <c r="A47" s="33" t="s">
        <v>142</v>
      </c>
      <c r="B47" s="39"/>
      <c r="C47" s="38"/>
      <c r="D47" s="38"/>
      <c r="E47" s="335"/>
      <c r="F47" s="67" t="str">
        <f t="shared" si="0"/>
        <v/>
      </c>
      <c r="G47" s="67" t="str">
        <f t="shared" si="1"/>
        <v/>
      </c>
      <c r="H47" s="367" t="b">
        <f t="shared" si="2"/>
        <v>0</v>
      </c>
      <c r="I47" s="241">
        <f t="shared" si="4"/>
        <v>1</v>
      </c>
    </row>
    <row r="48" spans="1:9" x14ac:dyDescent="0.25">
      <c r="A48" s="33" t="s">
        <v>143</v>
      </c>
      <c r="B48" s="39"/>
      <c r="C48" s="38"/>
      <c r="D48" s="38"/>
      <c r="E48" s="335"/>
      <c r="F48" s="67" t="str">
        <f t="shared" si="0"/>
        <v/>
      </c>
      <c r="G48" s="67" t="str">
        <f t="shared" si="1"/>
        <v/>
      </c>
      <c r="H48" s="367" t="b">
        <f t="shared" si="2"/>
        <v>0</v>
      </c>
      <c r="I48" s="241">
        <f t="shared" si="4"/>
        <v>1</v>
      </c>
    </row>
    <row r="49" spans="1:9" x14ac:dyDescent="0.25">
      <c r="A49" s="33" t="s">
        <v>144</v>
      </c>
      <c r="B49" s="39"/>
      <c r="C49" s="38"/>
      <c r="D49" s="38"/>
      <c r="E49" s="335"/>
      <c r="F49" s="67" t="str">
        <f t="shared" si="0"/>
        <v/>
      </c>
      <c r="G49" s="67" t="str">
        <f t="shared" si="1"/>
        <v/>
      </c>
      <c r="H49" s="367" t="b">
        <f t="shared" si="2"/>
        <v>0</v>
      </c>
      <c r="I49" s="241">
        <f t="shared" si="4"/>
        <v>1</v>
      </c>
    </row>
    <row r="50" spans="1:9" x14ac:dyDescent="0.25">
      <c r="A50" s="33" t="s">
        <v>145</v>
      </c>
      <c r="B50" s="39"/>
      <c r="C50" s="38"/>
      <c r="D50" s="38"/>
      <c r="E50" s="335"/>
      <c r="F50" s="67" t="str">
        <f t="shared" si="0"/>
        <v/>
      </c>
      <c r="G50" s="67" t="str">
        <f t="shared" si="1"/>
        <v/>
      </c>
      <c r="H50" s="367" t="b">
        <f t="shared" si="2"/>
        <v>0</v>
      </c>
      <c r="I50" s="241">
        <f t="shared" si="4"/>
        <v>1</v>
      </c>
    </row>
    <row r="51" spans="1:9" x14ac:dyDescent="0.25">
      <c r="A51" s="33" t="s">
        <v>146</v>
      </c>
      <c r="B51" s="39"/>
      <c r="C51" s="38"/>
      <c r="D51" s="38"/>
      <c r="E51" s="335"/>
      <c r="F51" s="67" t="str">
        <f t="shared" si="0"/>
        <v/>
      </c>
      <c r="G51" s="67" t="str">
        <f t="shared" si="1"/>
        <v/>
      </c>
      <c r="H51" s="367" t="b">
        <f t="shared" si="2"/>
        <v>0</v>
      </c>
      <c r="I51" s="241">
        <f t="shared" si="4"/>
        <v>1</v>
      </c>
    </row>
    <row r="52" spans="1:9" x14ac:dyDescent="0.25">
      <c r="A52" s="33" t="s">
        <v>147</v>
      </c>
      <c r="B52" s="39"/>
      <c r="C52" s="38"/>
      <c r="D52" s="38"/>
      <c r="E52" s="335"/>
      <c r="F52" s="67" t="str">
        <f t="shared" si="0"/>
        <v/>
      </c>
      <c r="G52" s="67" t="str">
        <f t="shared" si="1"/>
        <v/>
      </c>
      <c r="H52" s="367" t="b">
        <f t="shared" si="2"/>
        <v>0</v>
      </c>
      <c r="I52" s="241">
        <f t="shared" si="4"/>
        <v>1</v>
      </c>
    </row>
    <row r="53" spans="1:9" x14ac:dyDescent="0.25">
      <c r="A53" s="33" t="s">
        <v>148</v>
      </c>
      <c r="B53" s="39"/>
      <c r="C53" s="38"/>
      <c r="D53" s="38"/>
      <c r="E53" s="335"/>
      <c r="F53" s="67" t="str">
        <f t="shared" si="0"/>
        <v/>
      </c>
      <c r="G53" s="67" t="str">
        <f t="shared" si="1"/>
        <v/>
      </c>
      <c r="H53" s="367" t="b">
        <f t="shared" si="2"/>
        <v>0</v>
      </c>
      <c r="I53" s="241">
        <f t="shared" si="4"/>
        <v>1</v>
      </c>
    </row>
    <row r="54" spans="1:9" x14ac:dyDescent="0.25">
      <c r="A54" s="33" t="s">
        <v>149</v>
      </c>
      <c r="B54" s="39"/>
      <c r="C54" s="38"/>
      <c r="D54" s="38"/>
      <c r="E54" s="335"/>
      <c r="F54" s="67" t="str">
        <f t="shared" si="0"/>
        <v/>
      </c>
      <c r="G54" s="67" t="str">
        <f t="shared" si="1"/>
        <v/>
      </c>
      <c r="H54" s="367" t="b">
        <f t="shared" si="2"/>
        <v>0</v>
      </c>
      <c r="I54" s="241">
        <f t="shared" si="4"/>
        <v>1</v>
      </c>
    </row>
    <row r="55" spans="1:9" x14ac:dyDescent="0.25">
      <c r="A55" s="33" t="s">
        <v>150</v>
      </c>
      <c r="B55" s="39"/>
      <c r="C55" s="38"/>
      <c r="D55" s="38"/>
      <c r="E55" s="335"/>
      <c r="F55" s="67" t="str">
        <f t="shared" si="0"/>
        <v/>
      </c>
      <c r="G55" s="67" t="str">
        <f t="shared" si="1"/>
        <v/>
      </c>
      <c r="H55" s="367" t="b">
        <f t="shared" si="2"/>
        <v>0</v>
      </c>
      <c r="I55" s="241">
        <f t="shared" si="4"/>
        <v>1</v>
      </c>
    </row>
    <row r="56" spans="1:9" x14ac:dyDescent="0.25">
      <c r="A56" s="33" t="s">
        <v>151</v>
      </c>
      <c r="B56" s="39"/>
      <c r="C56" s="38"/>
      <c r="D56" s="38"/>
      <c r="E56" s="335"/>
      <c r="F56" s="67" t="str">
        <f t="shared" si="0"/>
        <v/>
      </c>
      <c r="G56" s="67" t="str">
        <f t="shared" si="1"/>
        <v/>
      </c>
      <c r="H56" s="367" t="b">
        <f t="shared" si="2"/>
        <v>0</v>
      </c>
      <c r="I56" s="241">
        <f t="shared" si="4"/>
        <v>1</v>
      </c>
    </row>
    <row r="57" spans="1:9" x14ac:dyDescent="0.25">
      <c r="A57" s="33" t="s">
        <v>152</v>
      </c>
      <c r="B57" s="39"/>
      <c r="C57" s="38"/>
      <c r="D57" s="38"/>
      <c r="E57" s="335"/>
      <c r="F57" s="67" t="str">
        <f t="shared" si="0"/>
        <v/>
      </c>
      <c r="G57" s="67" t="str">
        <f t="shared" si="1"/>
        <v/>
      </c>
      <c r="H57" s="367" t="b">
        <f t="shared" si="2"/>
        <v>0</v>
      </c>
      <c r="I57" s="241">
        <f t="shared" si="4"/>
        <v>1</v>
      </c>
    </row>
    <row r="58" spans="1:9" x14ac:dyDescent="0.25">
      <c r="A58" s="33" t="s">
        <v>153</v>
      </c>
      <c r="B58" s="39"/>
      <c r="C58" s="38"/>
      <c r="D58" s="38"/>
      <c r="E58" s="335"/>
      <c r="F58" s="67" t="str">
        <f t="shared" si="0"/>
        <v/>
      </c>
      <c r="G58" s="67" t="str">
        <f t="shared" si="1"/>
        <v/>
      </c>
      <c r="H58" s="367" t="b">
        <f t="shared" si="2"/>
        <v>0</v>
      </c>
      <c r="I58" s="241">
        <f t="shared" si="4"/>
        <v>1</v>
      </c>
    </row>
    <row r="59" spans="1:9" x14ac:dyDescent="0.25">
      <c r="A59" s="33" t="s">
        <v>154</v>
      </c>
      <c r="B59" s="39"/>
      <c r="C59" s="38"/>
      <c r="D59" s="38"/>
      <c r="E59" s="335"/>
      <c r="F59" s="67" t="str">
        <f t="shared" si="0"/>
        <v/>
      </c>
      <c r="G59" s="67" t="str">
        <f t="shared" si="1"/>
        <v/>
      </c>
      <c r="H59" s="367" t="b">
        <f t="shared" si="2"/>
        <v>0</v>
      </c>
      <c r="I59" s="241">
        <f t="shared" si="4"/>
        <v>1</v>
      </c>
    </row>
    <row r="60" spans="1:9" x14ac:dyDescent="0.25">
      <c r="A60" s="33" t="s">
        <v>155</v>
      </c>
      <c r="B60" s="39"/>
      <c r="C60" s="38"/>
      <c r="D60" s="38"/>
      <c r="E60" s="335"/>
      <c r="F60" s="67" t="str">
        <f t="shared" si="0"/>
        <v/>
      </c>
      <c r="G60" s="67" t="str">
        <f t="shared" si="1"/>
        <v/>
      </c>
      <c r="H60" s="367" t="b">
        <f t="shared" si="2"/>
        <v>0</v>
      </c>
      <c r="I60" s="241">
        <f t="shared" si="4"/>
        <v>1</v>
      </c>
    </row>
    <row r="61" spans="1:9" x14ac:dyDescent="0.25">
      <c r="A61" s="33" t="s">
        <v>156</v>
      </c>
      <c r="B61" s="39"/>
      <c r="C61" s="38"/>
      <c r="D61" s="38"/>
      <c r="E61" s="335"/>
      <c r="F61" s="67" t="str">
        <f t="shared" si="0"/>
        <v/>
      </c>
      <c r="G61" s="67" t="str">
        <f t="shared" si="1"/>
        <v/>
      </c>
      <c r="H61" s="367" t="b">
        <f t="shared" si="2"/>
        <v>0</v>
      </c>
      <c r="I61" s="241">
        <f t="shared" si="4"/>
        <v>1</v>
      </c>
    </row>
    <row r="62" spans="1:9" x14ac:dyDescent="0.25">
      <c r="A62" s="33" t="s">
        <v>157</v>
      </c>
      <c r="B62" s="39"/>
      <c r="C62" s="38"/>
      <c r="D62" s="38"/>
      <c r="E62" s="335"/>
      <c r="F62" s="67" t="str">
        <f t="shared" si="0"/>
        <v/>
      </c>
      <c r="G62" s="67" t="str">
        <f t="shared" si="1"/>
        <v/>
      </c>
      <c r="H62" s="367" t="b">
        <f t="shared" si="2"/>
        <v>0</v>
      </c>
      <c r="I62" s="241">
        <f t="shared" si="4"/>
        <v>1</v>
      </c>
    </row>
    <row r="63" spans="1:9" x14ac:dyDescent="0.25">
      <c r="A63" s="33" t="s">
        <v>158</v>
      </c>
      <c r="B63" s="39"/>
      <c r="C63" s="38"/>
      <c r="D63" s="38"/>
      <c r="E63" s="335"/>
      <c r="F63" s="67" t="str">
        <f t="shared" si="0"/>
        <v/>
      </c>
      <c r="G63" s="67" t="str">
        <f t="shared" si="1"/>
        <v/>
      </c>
      <c r="H63" s="367" t="b">
        <f t="shared" si="2"/>
        <v>0</v>
      </c>
      <c r="I63" s="241">
        <f t="shared" si="4"/>
        <v>1</v>
      </c>
    </row>
    <row r="64" spans="1:9" x14ac:dyDescent="0.25">
      <c r="A64" s="33" t="s">
        <v>159</v>
      </c>
      <c r="B64" s="39"/>
      <c r="C64" s="38"/>
      <c r="D64" s="38"/>
      <c r="E64" s="335"/>
      <c r="F64" s="67" t="str">
        <f t="shared" si="0"/>
        <v/>
      </c>
      <c r="G64" s="67" t="str">
        <f t="shared" si="1"/>
        <v/>
      </c>
      <c r="H64" s="367" t="b">
        <f t="shared" si="2"/>
        <v>0</v>
      </c>
      <c r="I64" s="241">
        <f t="shared" si="4"/>
        <v>1</v>
      </c>
    </row>
    <row r="65" spans="1:9" x14ac:dyDescent="0.25">
      <c r="A65" s="33" t="s">
        <v>160</v>
      </c>
      <c r="B65" s="39"/>
      <c r="C65" s="38"/>
      <c r="D65" s="38"/>
      <c r="E65" s="335"/>
      <c r="F65" s="67" t="str">
        <f t="shared" si="0"/>
        <v/>
      </c>
      <c r="G65" s="67" t="str">
        <f t="shared" si="1"/>
        <v/>
      </c>
      <c r="H65" s="367" t="b">
        <f t="shared" si="2"/>
        <v>0</v>
      </c>
      <c r="I65" s="241">
        <f t="shared" si="4"/>
        <v>1</v>
      </c>
    </row>
    <row r="66" spans="1:9" x14ac:dyDescent="0.25">
      <c r="A66" s="33" t="s">
        <v>161</v>
      </c>
      <c r="B66" s="39"/>
      <c r="C66" s="38"/>
      <c r="D66" s="38"/>
      <c r="E66" s="335"/>
      <c r="F66" s="67" t="str">
        <f t="shared" si="0"/>
        <v/>
      </c>
      <c r="G66" s="67" t="str">
        <f t="shared" si="1"/>
        <v/>
      </c>
      <c r="H66" s="367" t="b">
        <f t="shared" si="2"/>
        <v>0</v>
      </c>
      <c r="I66" s="241">
        <f t="shared" si="4"/>
        <v>1</v>
      </c>
    </row>
    <row r="67" spans="1:9" x14ac:dyDescent="0.25">
      <c r="A67" s="33" t="s">
        <v>162</v>
      </c>
      <c r="B67" s="39"/>
      <c r="C67" s="38"/>
      <c r="D67" s="38"/>
      <c r="E67" s="335"/>
      <c r="F67" s="67" t="str">
        <f t="shared" si="0"/>
        <v/>
      </c>
      <c r="G67" s="67" t="str">
        <f t="shared" si="1"/>
        <v/>
      </c>
      <c r="H67" s="367" t="b">
        <f t="shared" si="2"/>
        <v>0</v>
      </c>
      <c r="I67" s="241">
        <f t="shared" si="4"/>
        <v>1</v>
      </c>
    </row>
    <row r="68" spans="1:9" x14ac:dyDescent="0.25">
      <c r="A68" s="33" t="s">
        <v>163</v>
      </c>
      <c r="B68" s="39"/>
      <c r="C68" s="38"/>
      <c r="D68" s="38"/>
      <c r="E68" s="335"/>
      <c r="F68" s="67" t="str">
        <f t="shared" si="0"/>
        <v/>
      </c>
      <c r="G68" s="67" t="str">
        <f t="shared" si="1"/>
        <v/>
      </c>
      <c r="H68" s="367" t="b">
        <f t="shared" si="2"/>
        <v>0</v>
      </c>
      <c r="I68" s="241">
        <f t="shared" si="4"/>
        <v>1</v>
      </c>
    </row>
    <row r="69" spans="1:9" x14ac:dyDescent="0.25">
      <c r="A69" s="33" t="s">
        <v>164</v>
      </c>
      <c r="B69" s="39"/>
      <c r="C69" s="38"/>
      <c r="D69" s="38"/>
      <c r="E69" s="335"/>
      <c r="F69" s="67" t="str">
        <f t="shared" si="0"/>
        <v/>
      </c>
      <c r="G69" s="67" t="str">
        <f t="shared" si="1"/>
        <v/>
      </c>
      <c r="H69" s="367" t="b">
        <f t="shared" si="2"/>
        <v>0</v>
      </c>
      <c r="I69" s="241">
        <f t="shared" si="4"/>
        <v>1</v>
      </c>
    </row>
    <row r="70" spans="1:9" x14ac:dyDescent="0.25">
      <c r="A70" s="33" t="s">
        <v>165</v>
      </c>
      <c r="B70" s="39"/>
      <c r="C70" s="38"/>
      <c r="D70" s="38"/>
      <c r="E70" s="335"/>
      <c r="F70" s="67" t="str">
        <f t="shared" si="0"/>
        <v/>
      </c>
      <c r="G70" s="67" t="str">
        <f t="shared" si="1"/>
        <v/>
      </c>
      <c r="H70" s="367" t="b">
        <f t="shared" si="2"/>
        <v>0</v>
      </c>
      <c r="I70" s="241">
        <f t="shared" si="4"/>
        <v>1</v>
      </c>
    </row>
    <row r="71" spans="1:9" x14ac:dyDescent="0.25">
      <c r="A71" s="33" t="s">
        <v>166</v>
      </c>
      <c r="B71" s="39"/>
      <c r="C71" s="38"/>
      <c r="D71" s="38"/>
      <c r="E71" s="335"/>
      <c r="F71" s="67" t="str">
        <f t="shared" si="0"/>
        <v/>
      </c>
      <c r="G71" s="67" t="str">
        <f t="shared" si="1"/>
        <v/>
      </c>
      <c r="H71" s="367" t="b">
        <f t="shared" si="2"/>
        <v>0</v>
      </c>
      <c r="I71" s="241">
        <f t="shared" si="4"/>
        <v>1</v>
      </c>
    </row>
    <row r="72" spans="1:9" x14ac:dyDescent="0.25">
      <c r="A72" s="33" t="s">
        <v>167</v>
      </c>
      <c r="B72" s="39"/>
      <c r="C72" s="38"/>
      <c r="D72" s="38"/>
      <c r="E72" s="335"/>
      <c r="F72" s="67" t="str">
        <f t="shared" si="0"/>
        <v/>
      </c>
      <c r="G72" s="67" t="str">
        <f t="shared" si="1"/>
        <v/>
      </c>
      <c r="H72" s="367" t="b">
        <f t="shared" si="2"/>
        <v>0</v>
      </c>
      <c r="I72" s="241">
        <f t="shared" si="4"/>
        <v>1</v>
      </c>
    </row>
    <row r="73" spans="1:9" x14ac:dyDescent="0.25">
      <c r="A73" s="33" t="s">
        <v>168</v>
      </c>
      <c r="B73" s="39"/>
      <c r="C73" s="38"/>
      <c r="D73" s="38"/>
      <c r="E73" s="335"/>
      <c r="F73" s="67" t="str">
        <f t="shared" ref="F73:F136" si="5">IF(OR($B73="",$C73="",$D73="",$D73&lt;an_initial,$D73&gt;an_final,$H73=FALSE),"",
(20*(E73="premiu")+10*(E73="nominalizare")+5*(E73="selecționare"))/
I73
)</f>
        <v/>
      </c>
      <c r="G73" s="67" t="str">
        <f t="shared" ref="G73:G136" si="6">IF(OR($B73="",$C73="",$D73="",$D73&gt;an_final,$H73=FALSE),"",
(20*(E73="premiu")+10*(E73="nominalizare")+5*(E73="selecționare"))/
I73
)</f>
        <v/>
      </c>
      <c r="H73" s="367" t="b">
        <f t="shared" ref="H73:H136" si="7">IF(nume_candidat="",FALSE,ISNUMBER(SEARCH(nume_candidat,$B73)))</f>
        <v>0</v>
      </c>
      <c r="I73" s="241">
        <f t="shared" ref="I73:I104" si="8">LEN(B73)-LEN(SUBSTITUTE(B73,",",""))+1</f>
        <v>1</v>
      </c>
    </row>
    <row r="74" spans="1:9" x14ac:dyDescent="0.25">
      <c r="A74" s="33" t="s">
        <v>169</v>
      </c>
      <c r="B74" s="39"/>
      <c r="C74" s="38"/>
      <c r="D74" s="38"/>
      <c r="E74" s="335"/>
      <c r="F74" s="67" t="str">
        <f t="shared" si="5"/>
        <v/>
      </c>
      <c r="G74" s="67" t="str">
        <f t="shared" si="6"/>
        <v/>
      </c>
      <c r="H74" s="367" t="b">
        <f t="shared" si="7"/>
        <v>0</v>
      </c>
      <c r="I74" s="241">
        <f t="shared" si="8"/>
        <v>1</v>
      </c>
    </row>
    <row r="75" spans="1:9" x14ac:dyDescent="0.25">
      <c r="A75" s="33" t="s">
        <v>170</v>
      </c>
      <c r="B75" s="39"/>
      <c r="C75" s="38"/>
      <c r="D75" s="38"/>
      <c r="E75" s="335"/>
      <c r="F75" s="67" t="str">
        <f t="shared" si="5"/>
        <v/>
      </c>
      <c r="G75" s="67" t="str">
        <f t="shared" si="6"/>
        <v/>
      </c>
      <c r="H75" s="367" t="b">
        <f t="shared" si="7"/>
        <v>0</v>
      </c>
      <c r="I75" s="241">
        <f t="shared" si="8"/>
        <v>1</v>
      </c>
    </row>
    <row r="76" spans="1:9" x14ac:dyDescent="0.25">
      <c r="A76" s="33" t="s">
        <v>171</v>
      </c>
      <c r="B76" s="39"/>
      <c r="C76" s="38"/>
      <c r="D76" s="38"/>
      <c r="E76" s="335"/>
      <c r="F76" s="67" t="str">
        <f t="shared" si="5"/>
        <v/>
      </c>
      <c r="G76" s="67" t="str">
        <f t="shared" si="6"/>
        <v/>
      </c>
      <c r="H76" s="367" t="b">
        <f t="shared" si="7"/>
        <v>0</v>
      </c>
      <c r="I76" s="241">
        <f t="shared" si="8"/>
        <v>1</v>
      </c>
    </row>
    <row r="77" spans="1:9" x14ac:dyDescent="0.25">
      <c r="A77" s="33" t="s">
        <v>172</v>
      </c>
      <c r="B77" s="39"/>
      <c r="C77" s="38"/>
      <c r="D77" s="38"/>
      <c r="E77" s="335"/>
      <c r="F77" s="67" t="str">
        <f t="shared" si="5"/>
        <v/>
      </c>
      <c r="G77" s="67" t="str">
        <f t="shared" si="6"/>
        <v/>
      </c>
      <c r="H77" s="367" t="b">
        <f t="shared" si="7"/>
        <v>0</v>
      </c>
      <c r="I77" s="241">
        <f t="shared" si="8"/>
        <v>1</v>
      </c>
    </row>
    <row r="78" spans="1:9" x14ac:dyDescent="0.25">
      <c r="A78" s="33" t="s">
        <v>173</v>
      </c>
      <c r="B78" s="39"/>
      <c r="C78" s="38"/>
      <c r="D78" s="38"/>
      <c r="E78" s="335"/>
      <c r="F78" s="67" t="str">
        <f t="shared" si="5"/>
        <v/>
      </c>
      <c r="G78" s="67" t="str">
        <f t="shared" si="6"/>
        <v/>
      </c>
      <c r="H78" s="367" t="b">
        <f t="shared" si="7"/>
        <v>0</v>
      </c>
      <c r="I78" s="241">
        <f t="shared" si="8"/>
        <v>1</v>
      </c>
    </row>
    <row r="79" spans="1:9" x14ac:dyDescent="0.25">
      <c r="A79" s="33" t="s">
        <v>174</v>
      </c>
      <c r="B79" s="39"/>
      <c r="C79" s="38"/>
      <c r="D79" s="38"/>
      <c r="E79" s="335"/>
      <c r="F79" s="67" t="str">
        <f t="shared" si="5"/>
        <v/>
      </c>
      <c r="G79" s="67" t="str">
        <f t="shared" si="6"/>
        <v/>
      </c>
      <c r="H79" s="367" t="b">
        <f t="shared" si="7"/>
        <v>0</v>
      </c>
      <c r="I79" s="241">
        <f t="shared" si="8"/>
        <v>1</v>
      </c>
    </row>
    <row r="80" spans="1:9" x14ac:dyDescent="0.25">
      <c r="A80" s="33" t="s">
        <v>175</v>
      </c>
      <c r="B80" s="39"/>
      <c r="C80" s="38"/>
      <c r="D80" s="38"/>
      <c r="E80" s="335"/>
      <c r="F80" s="67" t="str">
        <f t="shared" si="5"/>
        <v/>
      </c>
      <c r="G80" s="67" t="str">
        <f t="shared" si="6"/>
        <v/>
      </c>
      <c r="H80" s="367" t="b">
        <f t="shared" si="7"/>
        <v>0</v>
      </c>
      <c r="I80" s="241">
        <f t="shared" si="8"/>
        <v>1</v>
      </c>
    </row>
    <row r="81" spans="1:9" x14ac:dyDescent="0.25">
      <c r="A81" s="33" t="s">
        <v>176</v>
      </c>
      <c r="B81" s="39"/>
      <c r="C81" s="38"/>
      <c r="D81" s="38"/>
      <c r="E81" s="335"/>
      <c r="F81" s="67" t="str">
        <f t="shared" si="5"/>
        <v/>
      </c>
      <c r="G81" s="67" t="str">
        <f t="shared" si="6"/>
        <v/>
      </c>
      <c r="H81" s="367" t="b">
        <f t="shared" si="7"/>
        <v>0</v>
      </c>
      <c r="I81" s="241">
        <f t="shared" si="8"/>
        <v>1</v>
      </c>
    </row>
    <row r="82" spans="1:9" x14ac:dyDescent="0.25">
      <c r="A82" s="33" t="s">
        <v>177</v>
      </c>
      <c r="B82" s="39"/>
      <c r="C82" s="38"/>
      <c r="D82" s="38"/>
      <c r="E82" s="335"/>
      <c r="F82" s="67" t="str">
        <f t="shared" si="5"/>
        <v/>
      </c>
      <c r="G82" s="67" t="str">
        <f t="shared" si="6"/>
        <v/>
      </c>
      <c r="H82" s="367" t="b">
        <f t="shared" si="7"/>
        <v>0</v>
      </c>
      <c r="I82" s="241">
        <f t="shared" si="8"/>
        <v>1</v>
      </c>
    </row>
    <row r="83" spans="1:9" x14ac:dyDescent="0.25">
      <c r="A83" s="33" t="s">
        <v>178</v>
      </c>
      <c r="B83" s="39"/>
      <c r="C83" s="38"/>
      <c r="D83" s="38"/>
      <c r="E83" s="335"/>
      <c r="F83" s="67" t="str">
        <f t="shared" si="5"/>
        <v/>
      </c>
      <c r="G83" s="67" t="str">
        <f t="shared" si="6"/>
        <v/>
      </c>
      <c r="H83" s="367" t="b">
        <f t="shared" si="7"/>
        <v>0</v>
      </c>
      <c r="I83" s="241">
        <f t="shared" si="8"/>
        <v>1</v>
      </c>
    </row>
    <row r="84" spans="1:9" x14ac:dyDescent="0.25">
      <c r="A84" s="33" t="s">
        <v>179</v>
      </c>
      <c r="B84" s="39"/>
      <c r="C84" s="38"/>
      <c r="D84" s="38"/>
      <c r="E84" s="335"/>
      <c r="F84" s="67" t="str">
        <f t="shared" si="5"/>
        <v/>
      </c>
      <c r="G84" s="67" t="str">
        <f t="shared" si="6"/>
        <v/>
      </c>
      <c r="H84" s="367" t="b">
        <f t="shared" si="7"/>
        <v>0</v>
      </c>
      <c r="I84" s="241">
        <f t="shared" si="8"/>
        <v>1</v>
      </c>
    </row>
    <row r="85" spans="1:9" x14ac:dyDescent="0.25">
      <c r="A85" s="33" t="s">
        <v>180</v>
      </c>
      <c r="B85" s="39"/>
      <c r="C85" s="38"/>
      <c r="D85" s="38"/>
      <c r="E85" s="335"/>
      <c r="F85" s="67" t="str">
        <f t="shared" si="5"/>
        <v/>
      </c>
      <c r="G85" s="67" t="str">
        <f t="shared" si="6"/>
        <v/>
      </c>
      <c r="H85" s="367" t="b">
        <f t="shared" si="7"/>
        <v>0</v>
      </c>
      <c r="I85" s="241">
        <f t="shared" si="8"/>
        <v>1</v>
      </c>
    </row>
    <row r="86" spans="1:9" x14ac:dyDescent="0.25">
      <c r="A86" s="33" t="s">
        <v>181</v>
      </c>
      <c r="B86" s="39"/>
      <c r="C86" s="38"/>
      <c r="D86" s="38"/>
      <c r="E86" s="335"/>
      <c r="F86" s="67" t="str">
        <f t="shared" si="5"/>
        <v/>
      </c>
      <c r="G86" s="67" t="str">
        <f t="shared" si="6"/>
        <v/>
      </c>
      <c r="H86" s="367" t="b">
        <f t="shared" si="7"/>
        <v>0</v>
      </c>
      <c r="I86" s="241">
        <f t="shared" si="8"/>
        <v>1</v>
      </c>
    </row>
    <row r="87" spans="1:9" x14ac:dyDescent="0.25">
      <c r="A87" s="33" t="s">
        <v>182</v>
      </c>
      <c r="B87" s="39"/>
      <c r="C87" s="38"/>
      <c r="D87" s="38"/>
      <c r="E87" s="335"/>
      <c r="F87" s="67" t="str">
        <f t="shared" si="5"/>
        <v/>
      </c>
      <c r="G87" s="67" t="str">
        <f t="shared" si="6"/>
        <v/>
      </c>
      <c r="H87" s="367" t="b">
        <f t="shared" si="7"/>
        <v>0</v>
      </c>
      <c r="I87" s="241">
        <f t="shared" si="8"/>
        <v>1</v>
      </c>
    </row>
    <row r="88" spans="1:9" x14ac:dyDescent="0.25">
      <c r="A88" s="33" t="s">
        <v>183</v>
      </c>
      <c r="B88" s="39"/>
      <c r="C88" s="38"/>
      <c r="D88" s="38"/>
      <c r="E88" s="335"/>
      <c r="F88" s="67" t="str">
        <f t="shared" si="5"/>
        <v/>
      </c>
      <c r="G88" s="67" t="str">
        <f t="shared" si="6"/>
        <v/>
      </c>
      <c r="H88" s="367" t="b">
        <f t="shared" si="7"/>
        <v>0</v>
      </c>
      <c r="I88" s="241">
        <f t="shared" si="8"/>
        <v>1</v>
      </c>
    </row>
    <row r="89" spans="1:9" x14ac:dyDescent="0.25">
      <c r="A89" s="33" t="s">
        <v>184</v>
      </c>
      <c r="B89" s="39"/>
      <c r="C89" s="38"/>
      <c r="D89" s="38"/>
      <c r="E89" s="335"/>
      <c r="F89" s="67" t="str">
        <f t="shared" si="5"/>
        <v/>
      </c>
      <c r="G89" s="67" t="str">
        <f t="shared" si="6"/>
        <v/>
      </c>
      <c r="H89" s="367" t="b">
        <f t="shared" si="7"/>
        <v>0</v>
      </c>
      <c r="I89" s="241">
        <f t="shared" si="8"/>
        <v>1</v>
      </c>
    </row>
    <row r="90" spans="1:9" x14ac:dyDescent="0.25">
      <c r="A90" s="33" t="s">
        <v>185</v>
      </c>
      <c r="B90" s="39"/>
      <c r="C90" s="38"/>
      <c r="D90" s="38"/>
      <c r="E90" s="335"/>
      <c r="F90" s="67" t="str">
        <f t="shared" si="5"/>
        <v/>
      </c>
      <c r="G90" s="67" t="str">
        <f t="shared" si="6"/>
        <v/>
      </c>
      <c r="H90" s="367" t="b">
        <f t="shared" si="7"/>
        <v>0</v>
      </c>
      <c r="I90" s="241">
        <f t="shared" si="8"/>
        <v>1</v>
      </c>
    </row>
    <row r="91" spans="1:9" x14ac:dyDescent="0.25">
      <c r="A91" s="33" t="s">
        <v>186</v>
      </c>
      <c r="B91" s="39"/>
      <c r="C91" s="38"/>
      <c r="D91" s="38"/>
      <c r="E91" s="335"/>
      <c r="F91" s="67" t="str">
        <f t="shared" si="5"/>
        <v/>
      </c>
      <c r="G91" s="67" t="str">
        <f t="shared" si="6"/>
        <v/>
      </c>
      <c r="H91" s="367" t="b">
        <f t="shared" si="7"/>
        <v>0</v>
      </c>
      <c r="I91" s="241">
        <f t="shared" si="8"/>
        <v>1</v>
      </c>
    </row>
    <row r="92" spans="1:9" x14ac:dyDescent="0.25">
      <c r="A92" s="33" t="s">
        <v>187</v>
      </c>
      <c r="B92" s="39"/>
      <c r="C92" s="38"/>
      <c r="D92" s="38"/>
      <c r="E92" s="335"/>
      <c r="F92" s="67" t="str">
        <f t="shared" si="5"/>
        <v/>
      </c>
      <c r="G92" s="67" t="str">
        <f t="shared" si="6"/>
        <v/>
      </c>
      <c r="H92" s="367" t="b">
        <f t="shared" si="7"/>
        <v>0</v>
      </c>
      <c r="I92" s="241">
        <f t="shared" si="8"/>
        <v>1</v>
      </c>
    </row>
    <row r="93" spans="1:9" x14ac:dyDescent="0.25">
      <c r="A93" s="33" t="s">
        <v>188</v>
      </c>
      <c r="B93" s="39"/>
      <c r="C93" s="38"/>
      <c r="D93" s="38"/>
      <c r="E93" s="335"/>
      <c r="F93" s="67" t="str">
        <f t="shared" si="5"/>
        <v/>
      </c>
      <c r="G93" s="67" t="str">
        <f t="shared" si="6"/>
        <v/>
      </c>
      <c r="H93" s="367" t="b">
        <f t="shared" si="7"/>
        <v>0</v>
      </c>
      <c r="I93" s="241">
        <f t="shared" si="8"/>
        <v>1</v>
      </c>
    </row>
    <row r="94" spans="1:9" x14ac:dyDescent="0.25">
      <c r="A94" s="33" t="s">
        <v>189</v>
      </c>
      <c r="B94" s="39"/>
      <c r="C94" s="38"/>
      <c r="D94" s="38"/>
      <c r="E94" s="335"/>
      <c r="F94" s="67" t="str">
        <f t="shared" si="5"/>
        <v/>
      </c>
      <c r="G94" s="67" t="str">
        <f t="shared" si="6"/>
        <v/>
      </c>
      <c r="H94" s="367" t="b">
        <f t="shared" si="7"/>
        <v>0</v>
      </c>
      <c r="I94" s="241">
        <f t="shared" si="8"/>
        <v>1</v>
      </c>
    </row>
    <row r="95" spans="1:9" x14ac:dyDescent="0.25">
      <c r="A95" s="33" t="s">
        <v>190</v>
      </c>
      <c r="B95" s="39"/>
      <c r="C95" s="38"/>
      <c r="D95" s="38"/>
      <c r="E95" s="335"/>
      <c r="F95" s="67" t="str">
        <f t="shared" si="5"/>
        <v/>
      </c>
      <c r="G95" s="67" t="str">
        <f t="shared" si="6"/>
        <v/>
      </c>
      <c r="H95" s="367" t="b">
        <f t="shared" si="7"/>
        <v>0</v>
      </c>
      <c r="I95" s="241">
        <f t="shared" si="8"/>
        <v>1</v>
      </c>
    </row>
    <row r="96" spans="1:9" x14ac:dyDescent="0.25">
      <c r="A96" s="33" t="s">
        <v>191</v>
      </c>
      <c r="B96" s="39"/>
      <c r="C96" s="38"/>
      <c r="D96" s="38"/>
      <c r="E96" s="335"/>
      <c r="F96" s="67" t="str">
        <f t="shared" si="5"/>
        <v/>
      </c>
      <c r="G96" s="67" t="str">
        <f t="shared" si="6"/>
        <v/>
      </c>
      <c r="H96" s="367" t="b">
        <f t="shared" si="7"/>
        <v>0</v>
      </c>
      <c r="I96" s="241">
        <f t="shared" si="8"/>
        <v>1</v>
      </c>
    </row>
    <row r="97" spans="1:9" x14ac:dyDescent="0.25">
      <c r="A97" s="33" t="s">
        <v>192</v>
      </c>
      <c r="B97" s="39"/>
      <c r="C97" s="38"/>
      <c r="D97" s="38"/>
      <c r="E97" s="335"/>
      <c r="F97" s="67" t="str">
        <f t="shared" si="5"/>
        <v/>
      </c>
      <c r="G97" s="67" t="str">
        <f t="shared" si="6"/>
        <v/>
      </c>
      <c r="H97" s="367" t="b">
        <f t="shared" si="7"/>
        <v>0</v>
      </c>
      <c r="I97" s="241">
        <f t="shared" si="8"/>
        <v>1</v>
      </c>
    </row>
    <row r="98" spans="1:9" x14ac:dyDescent="0.25">
      <c r="A98" s="33" t="s">
        <v>193</v>
      </c>
      <c r="B98" s="39"/>
      <c r="C98" s="38"/>
      <c r="D98" s="38"/>
      <c r="E98" s="335"/>
      <c r="F98" s="67" t="str">
        <f t="shared" si="5"/>
        <v/>
      </c>
      <c r="G98" s="67" t="str">
        <f t="shared" si="6"/>
        <v/>
      </c>
      <c r="H98" s="367" t="b">
        <f t="shared" si="7"/>
        <v>0</v>
      </c>
      <c r="I98" s="241">
        <f t="shared" si="8"/>
        <v>1</v>
      </c>
    </row>
    <row r="99" spans="1:9" x14ac:dyDescent="0.25">
      <c r="A99" s="33" t="s">
        <v>194</v>
      </c>
      <c r="B99" s="39"/>
      <c r="C99" s="38"/>
      <c r="D99" s="38"/>
      <c r="E99" s="335"/>
      <c r="F99" s="67" t="str">
        <f t="shared" si="5"/>
        <v/>
      </c>
      <c r="G99" s="67" t="str">
        <f t="shared" si="6"/>
        <v/>
      </c>
      <c r="H99" s="367" t="b">
        <f t="shared" si="7"/>
        <v>0</v>
      </c>
      <c r="I99" s="241">
        <f t="shared" si="8"/>
        <v>1</v>
      </c>
    </row>
    <row r="100" spans="1:9" x14ac:dyDescent="0.25">
      <c r="A100" s="33" t="s">
        <v>195</v>
      </c>
      <c r="B100" s="39"/>
      <c r="C100" s="38"/>
      <c r="D100" s="38"/>
      <c r="E100" s="335"/>
      <c r="F100" s="67" t="str">
        <f t="shared" si="5"/>
        <v/>
      </c>
      <c r="G100" s="67" t="str">
        <f t="shared" si="6"/>
        <v/>
      </c>
      <c r="H100" s="367" t="b">
        <f t="shared" si="7"/>
        <v>0</v>
      </c>
      <c r="I100" s="241">
        <f t="shared" si="8"/>
        <v>1</v>
      </c>
    </row>
    <row r="101" spans="1:9" x14ac:dyDescent="0.25">
      <c r="A101" s="33" t="s">
        <v>196</v>
      </c>
      <c r="B101" s="39"/>
      <c r="C101" s="38"/>
      <c r="D101" s="38"/>
      <c r="E101" s="335"/>
      <c r="F101" s="67" t="str">
        <f t="shared" si="5"/>
        <v/>
      </c>
      <c r="G101" s="67" t="str">
        <f t="shared" si="6"/>
        <v/>
      </c>
      <c r="H101" s="367" t="b">
        <f t="shared" si="7"/>
        <v>0</v>
      </c>
      <c r="I101" s="241">
        <f t="shared" si="8"/>
        <v>1</v>
      </c>
    </row>
    <row r="102" spans="1:9" x14ac:dyDescent="0.25">
      <c r="A102" s="33" t="s">
        <v>197</v>
      </c>
      <c r="B102" s="39"/>
      <c r="C102" s="38"/>
      <c r="D102" s="38"/>
      <c r="E102" s="335"/>
      <c r="F102" s="67" t="str">
        <f t="shared" si="5"/>
        <v/>
      </c>
      <c r="G102" s="67" t="str">
        <f t="shared" si="6"/>
        <v/>
      </c>
      <c r="H102" s="367" t="b">
        <f t="shared" si="7"/>
        <v>0</v>
      </c>
      <c r="I102" s="241">
        <f t="shared" si="8"/>
        <v>1</v>
      </c>
    </row>
    <row r="103" spans="1:9" x14ac:dyDescent="0.25">
      <c r="A103" s="33" t="s">
        <v>198</v>
      </c>
      <c r="B103" s="39"/>
      <c r="C103" s="38"/>
      <c r="D103" s="38"/>
      <c r="E103" s="335"/>
      <c r="F103" s="67" t="str">
        <f t="shared" si="5"/>
        <v/>
      </c>
      <c r="G103" s="67" t="str">
        <f t="shared" si="6"/>
        <v/>
      </c>
      <c r="H103" s="367" t="b">
        <f t="shared" si="7"/>
        <v>0</v>
      </c>
      <c r="I103" s="241">
        <f t="shared" si="8"/>
        <v>1</v>
      </c>
    </row>
    <row r="104" spans="1:9" x14ac:dyDescent="0.25">
      <c r="A104" s="33" t="s">
        <v>199</v>
      </c>
      <c r="B104" s="39"/>
      <c r="C104" s="38"/>
      <c r="D104" s="38"/>
      <c r="E104" s="335"/>
      <c r="F104" s="67" t="str">
        <f t="shared" si="5"/>
        <v/>
      </c>
      <c r="G104" s="67" t="str">
        <f t="shared" si="6"/>
        <v/>
      </c>
      <c r="H104" s="367" t="b">
        <f t="shared" si="7"/>
        <v>0</v>
      </c>
      <c r="I104" s="241">
        <f t="shared" si="8"/>
        <v>1</v>
      </c>
    </row>
    <row r="105" spans="1:9" x14ac:dyDescent="0.25">
      <c r="A105" s="33" t="s">
        <v>200</v>
      </c>
      <c r="B105" s="39"/>
      <c r="C105" s="38"/>
      <c r="D105" s="38"/>
      <c r="E105" s="335"/>
      <c r="F105" s="67" t="str">
        <f t="shared" si="5"/>
        <v/>
      </c>
      <c r="G105" s="67" t="str">
        <f t="shared" si="6"/>
        <v/>
      </c>
      <c r="H105" s="367" t="b">
        <f t="shared" si="7"/>
        <v>0</v>
      </c>
      <c r="I105" s="241">
        <f t="shared" ref="I105:I136" si="9">LEN(B105)-LEN(SUBSTITUTE(B105,",",""))+1</f>
        <v>1</v>
      </c>
    </row>
    <row r="106" spans="1:9" x14ac:dyDescent="0.25">
      <c r="A106" s="33" t="s">
        <v>201</v>
      </c>
      <c r="B106" s="39"/>
      <c r="C106" s="38"/>
      <c r="D106" s="38"/>
      <c r="E106" s="335"/>
      <c r="F106" s="67" t="str">
        <f t="shared" si="5"/>
        <v/>
      </c>
      <c r="G106" s="67" t="str">
        <f t="shared" si="6"/>
        <v/>
      </c>
      <c r="H106" s="367" t="b">
        <f t="shared" si="7"/>
        <v>0</v>
      </c>
      <c r="I106" s="241">
        <f t="shared" si="9"/>
        <v>1</v>
      </c>
    </row>
    <row r="107" spans="1:9" x14ac:dyDescent="0.25">
      <c r="A107" s="33" t="s">
        <v>202</v>
      </c>
      <c r="B107" s="39"/>
      <c r="C107" s="38"/>
      <c r="D107" s="38"/>
      <c r="E107" s="335"/>
      <c r="F107" s="67" t="str">
        <f t="shared" si="5"/>
        <v/>
      </c>
      <c r="G107" s="67" t="str">
        <f t="shared" si="6"/>
        <v/>
      </c>
      <c r="H107" s="367" t="b">
        <f t="shared" si="7"/>
        <v>0</v>
      </c>
      <c r="I107" s="241">
        <f t="shared" si="9"/>
        <v>1</v>
      </c>
    </row>
    <row r="108" spans="1:9" x14ac:dyDescent="0.25">
      <c r="A108" s="33" t="s">
        <v>203</v>
      </c>
      <c r="B108" s="39"/>
      <c r="C108" s="38"/>
      <c r="D108" s="38"/>
      <c r="E108" s="335"/>
      <c r="F108" s="67" t="str">
        <f t="shared" si="5"/>
        <v/>
      </c>
      <c r="G108" s="67" t="str">
        <f t="shared" si="6"/>
        <v/>
      </c>
      <c r="H108" s="367" t="b">
        <f t="shared" si="7"/>
        <v>0</v>
      </c>
      <c r="I108" s="241">
        <f t="shared" si="9"/>
        <v>1</v>
      </c>
    </row>
    <row r="109" spans="1:9" x14ac:dyDescent="0.25">
      <c r="A109" s="33" t="s">
        <v>204</v>
      </c>
      <c r="B109" s="39"/>
      <c r="C109" s="38"/>
      <c r="D109" s="38"/>
      <c r="E109" s="335"/>
      <c r="F109" s="67" t="str">
        <f t="shared" si="5"/>
        <v/>
      </c>
      <c r="G109" s="67" t="str">
        <f t="shared" si="6"/>
        <v/>
      </c>
      <c r="H109" s="367" t="b">
        <f t="shared" si="7"/>
        <v>0</v>
      </c>
      <c r="I109" s="241">
        <f t="shared" si="9"/>
        <v>1</v>
      </c>
    </row>
    <row r="110" spans="1:9" x14ac:dyDescent="0.25">
      <c r="A110" s="33" t="s">
        <v>205</v>
      </c>
      <c r="B110" s="39"/>
      <c r="C110" s="38"/>
      <c r="D110" s="38"/>
      <c r="E110" s="335"/>
      <c r="F110" s="67" t="str">
        <f t="shared" si="5"/>
        <v/>
      </c>
      <c r="G110" s="67" t="str">
        <f t="shared" si="6"/>
        <v/>
      </c>
      <c r="H110" s="367" t="b">
        <f t="shared" si="7"/>
        <v>0</v>
      </c>
      <c r="I110" s="241">
        <f t="shared" si="9"/>
        <v>1</v>
      </c>
    </row>
    <row r="111" spans="1:9" x14ac:dyDescent="0.25">
      <c r="A111" s="33" t="s">
        <v>206</v>
      </c>
      <c r="B111" s="39"/>
      <c r="C111" s="38"/>
      <c r="D111" s="38"/>
      <c r="E111" s="335"/>
      <c r="F111" s="67" t="str">
        <f t="shared" si="5"/>
        <v/>
      </c>
      <c r="G111" s="67" t="str">
        <f t="shared" si="6"/>
        <v/>
      </c>
      <c r="H111" s="367" t="b">
        <f t="shared" si="7"/>
        <v>0</v>
      </c>
      <c r="I111" s="241">
        <f t="shared" si="9"/>
        <v>1</v>
      </c>
    </row>
    <row r="112" spans="1:9" x14ac:dyDescent="0.25">
      <c r="A112" s="33" t="s">
        <v>207</v>
      </c>
      <c r="B112" s="39"/>
      <c r="C112" s="38"/>
      <c r="D112" s="38"/>
      <c r="E112" s="335"/>
      <c r="F112" s="67" t="str">
        <f t="shared" si="5"/>
        <v/>
      </c>
      <c r="G112" s="67" t="str">
        <f t="shared" si="6"/>
        <v/>
      </c>
      <c r="H112" s="367" t="b">
        <f t="shared" si="7"/>
        <v>0</v>
      </c>
      <c r="I112" s="241">
        <f t="shared" si="9"/>
        <v>1</v>
      </c>
    </row>
    <row r="113" spans="1:9" x14ac:dyDescent="0.25">
      <c r="A113" s="33" t="s">
        <v>208</v>
      </c>
      <c r="B113" s="39"/>
      <c r="C113" s="38"/>
      <c r="D113" s="38"/>
      <c r="E113" s="335"/>
      <c r="F113" s="67" t="str">
        <f t="shared" si="5"/>
        <v/>
      </c>
      <c r="G113" s="67" t="str">
        <f t="shared" si="6"/>
        <v/>
      </c>
      <c r="H113" s="367" t="b">
        <f t="shared" si="7"/>
        <v>0</v>
      </c>
      <c r="I113" s="241">
        <f t="shared" si="9"/>
        <v>1</v>
      </c>
    </row>
    <row r="114" spans="1:9" x14ac:dyDescent="0.25">
      <c r="A114" s="33" t="s">
        <v>209</v>
      </c>
      <c r="B114" s="39"/>
      <c r="C114" s="38"/>
      <c r="D114" s="38"/>
      <c r="E114" s="335"/>
      <c r="F114" s="67" t="str">
        <f t="shared" si="5"/>
        <v/>
      </c>
      <c r="G114" s="67" t="str">
        <f t="shared" si="6"/>
        <v/>
      </c>
      <c r="H114" s="367" t="b">
        <f t="shared" si="7"/>
        <v>0</v>
      </c>
      <c r="I114" s="241">
        <f t="shared" si="9"/>
        <v>1</v>
      </c>
    </row>
    <row r="115" spans="1:9" x14ac:dyDescent="0.25">
      <c r="A115" s="33" t="s">
        <v>210</v>
      </c>
      <c r="B115" s="39"/>
      <c r="C115" s="38"/>
      <c r="D115" s="38"/>
      <c r="E115" s="335"/>
      <c r="F115" s="67" t="str">
        <f t="shared" si="5"/>
        <v/>
      </c>
      <c r="G115" s="67" t="str">
        <f t="shared" si="6"/>
        <v/>
      </c>
      <c r="H115" s="367" t="b">
        <f t="shared" si="7"/>
        <v>0</v>
      </c>
      <c r="I115" s="241">
        <f t="shared" si="9"/>
        <v>1</v>
      </c>
    </row>
    <row r="116" spans="1:9" x14ac:dyDescent="0.25">
      <c r="A116" s="33" t="s">
        <v>211</v>
      </c>
      <c r="B116" s="39"/>
      <c r="C116" s="38"/>
      <c r="D116" s="38"/>
      <c r="E116" s="335"/>
      <c r="F116" s="67" t="str">
        <f t="shared" si="5"/>
        <v/>
      </c>
      <c r="G116" s="67" t="str">
        <f t="shared" si="6"/>
        <v/>
      </c>
      <c r="H116" s="367" t="b">
        <f t="shared" si="7"/>
        <v>0</v>
      </c>
      <c r="I116" s="241">
        <f t="shared" si="9"/>
        <v>1</v>
      </c>
    </row>
    <row r="117" spans="1:9" x14ac:dyDescent="0.25">
      <c r="A117" s="33" t="s">
        <v>212</v>
      </c>
      <c r="B117" s="39"/>
      <c r="C117" s="38"/>
      <c r="D117" s="38"/>
      <c r="E117" s="335"/>
      <c r="F117" s="67" t="str">
        <f t="shared" si="5"/>
        <v/>
      </c>
      <c r="G117" s="67" t="str">
        <f t="shared" si="6"/>
        <v/>
      </c>
      <c r="H117" s="367" t="b">
        <f t="shared" si="7"/>
        <v>0</v>
      </c>
      <c r="I117" s="241">
        <f t="shared" si="9"/>
        <v>1</v>
      </c>
    </row>
    <row r="118" spans="1:9" x14ac:dyDescent="0.25">
      <c r="A118" s="33" t="s">
        <v>213</v>
      </c>
      <c r="B118" s="39"/>
      <c r="C118" s="38"/>
      <c r="D118" s="38"/>
      <c r="E118" s="335"/>
      <c r="F118" s="67" t="str">
        <f t="shared" si="5"/>
        <v/>
      </c>
      <c r="G118" s="67" t="str">
        <f t="shared" si="6"/>
        <v/>
      </c>
      <c r="H118" s="367" t="b">
        <f t="shared" si="7"/>
        <v>0</v>
      </c>
      <c r="I118" s="241">
        <f t="shared" si="9"/>
        <v>1</v>
      </c>
    </row>
    <row r="119" spans="1:9" x14ac:dyDescent="0.25">
      <c r="A119" s="33" t="s">
        <v>214</v>
      </c>
      <c r="B119" s="39"/>
      <c r="C119" s="38"/>
      <c r="D119" s="38"/>
      <c r="E119" s="335"/>
      <c r="F119" s="67" t="str">
        <f t="shared" si="5"/>
        <v/>
      </c>
      <c r="G119" s="67" t="str">
        <f t="shared" si="6"/>
        <v/>
      </c>
      <c r="H119" s="367" t="b">
        <f t="shared" si="7"/>
        <v>0</v>
      </c>
      <c r="I119" s="241">
        <f t="shared" si="9"/>
        <v>1</v>
      </c>
    </row>
    <row r="120" spans="1:9" x14ac:dyDescent="0.25">
      <c r="A120" s="33" t="s">
        <v>215</v>
      </c>
      <c r="B120" s="39"/>
      <c r="C120" s="38"/>
      <c r="D120" s="38"/>
      <c r="E120" s="335"/>
      <c r="F120" s="67" t="str">
        <f t="shared" si="5"/>
        <v/>
      </c>
      <c r="G120" s="67" t="str">
        <f t="shared" si="6"/>
        <v/>
      </c>
      <c r="H120" s="367" t="b">
        <f t="shared" si="7"/>
        <v>0</v>
      </c>
      <c r="I120" s="241">
        <f t="shared" si="9"/>
        <v>1</v>
      </c>
    </row>
    <row r="121" spans="1:9" x14ac:dyDescent="0.25">
      <c r="A121" s="33" t="s">
        <v>216</v>
      </c>
      <c r="B121" s="39"/>
      <c r="C121" s="38"/>
      <c r="D121" s="38"/>
      <c r="E121" s="335"/>
      <c r="F121" s="67" t="str">
        <f t="shared" si="5"/>
        <v/>
      </c>
      <c r="G121" s="67" t="str">
        <f t="shared" si="6"/>
        <v/>
      </c>
      <c r="H121" s="367" t="b">
        <f t="shared" si="7"/>
        <v>0</v>
      </c>
      <c r="I121" s="241">
        <f t="shared" si="9"/>
        <v>1</v>
      </c>
    </row>
    <row r="122" spans="1:9" x14ac:dyDescent="0.25">
      <c r="A122" s="33" t="s">
        <v>217</v>
      </c>
      <c r="B122" s="39"/>
      <c r="C122" s="38"/>
      <c r="D122" s="38"/>
      <c r="E122" s="335"/>
      <c r="F122" s="67" t="str">
        <f t="shared" si="5"/>
        <v/>
      </c>
      <c r="G122" s="67" t="str">
        <f t="shared" si="6"/>
        <v/>
      </c>
      <c r="H122" s="367" t="b">
        <f t="shared" si="7"/>
        <v>0</v>
      </c>
      <c r="I122" s="241">
        <f t="shared" si="9"/>
        <v>1</v>
      </c>
    </row>
    <row r="123" spans="1:9" x14ac:dyDescent="0.25">
      <c r="A123" s="33" t="s">
        <v>218</v>
      </c>
      <c r="B123" s="39"/>
      <c r="C123" s="38"/>
      <c r="D123" s="38"/>
      <c r="E123" s="335"/>
      <c r="F123" s="67" t="str">
        <f t="shared" si="5"/>
        <v/>
      </c>
      <c r="G123" s="67" t="str">
        <f t="shared" si="6"/>
        <v/>
      </c>
      <c r="H123" s="367" t="b">
        <f t="shared" si="7"/>
        <v>0</v>
      </c>
      <c r="I123" s="241">
        <f t="shared" si="9"/>
        <v>1</v>
      </c>
    </row>
    <row r="124" spans="1:9" x14ac:dyDescent="0.25">
      <c r="A124" s="33" t="s">
        <v>219</v>
      </c>
      <c r="B124" s="39"/>
      <c r="C124" s="38"/>
      <c r="D124" s="38"/>
      <c r="E124" s="335"/>
      <c r="F124" s="67" t="str">
        <f t="shared" si="5"/>
        <v/>
      </c>
      <c r="G124" s="67" t="str">
        <f t="shared" si="6"/>
        <v/>
      </c>
      <c r="H124" s="367" t="b">
        <f t="shared" si="7"/>
        <v>0</v>
      </c>
      <c r="I124" s="241">
        <f t="shared" si="9"/>
        <v>1</v>
      </c>
    </row>
    <row r="125" spans="1:9" x14ac:dyDescent="0.25">
      <c r="A125" s="33" t="s">
        <v>220</v>
      </c>
      <c r="B125" s="39"/>
      <c r="C125" s="38"/>
      <c r="D125" s="38"/>
      <c r="E125" s="335"/>
      <c r="F125" s="67" t="str">
        <f t="shared" si="5"/>
        <v/>
      </c>
      <c r="G125" s="67" t="str">
        <f t="shared" si="6"/>
        <v/>
      </c>
      <c r="H125" s="367" t="b">
        <f t="shared" si="7"/>
        <v>0</v>
      </c>
      <c r="I125" s="241">
        <f t="shared" si="9"/>
        <v>1</v>
      </c>
    </row>
    <row r="126" spans="1:9" x14ac:dyDescent="0.25">
      <c r="A126" s="33" t="s">
        <v>221</v>
      </c>
      <c r="B126" s="39"/>
      <c r="C126" s="38"/>
      <c r="D126" s="38"/>
      <c r="E126" s="335"/>
      <c r="F126" s="67" t="str">
        <f t="shared" si="5"/>
        <v/>
      </c>
      <c r="G126" s="67" t="str">
        <f t="shared" si="6"/>
        <v/>
      </c>
      <c r="H126" s="367" t="b">
        <f t="shared" si="7"/>
        <v>0</v>
      </c>
      <c r="I126" s="241">
        <f t="shared" si="9"/>
        <v>1</v>
      </c>
    </row>
    <row r="127" spans="1:9" x14ac:dyDescent="0.25">
      <c r="A127" s="33" t="s">
        <v>222</v>
      </c>
      <c r="B127" s="39"/>
      <c r="C127" s="38"/>
      <c r="D127" s="38"/>
      <c r="E127" s="335"/>
      <c r="F127" s="67" t="str">
        <f t="shared" si="5"/>
        <v/>
      </c>
      <c r="G127" s="67" t="str">
        <f t="shared" si="6"/>
        <v/>
      </c>
      <c r="H127" s="367" t="b">
        <f t="shared" si="7"/>
        <v>0</v>
      </c>
      <c r="I127" s="241">
        <f t="shared" si="9"/>
        <v>1</v>
      </c>
    </row>
    <row r="128" spans="1:9" x14ac:dyDescent="0.25">
      <c r="A128" s="33" t="s">
        <v>223</v>
      </c>
      <c r="B128" s="39"/>
      <c r="C128" s="38"/>
      <c r="D128" s="38"/>
      <c r="E128" s="335"/>
      <c r="F128" s="67" t="str">
        <f t="shared" si="5"/>
        <v/>
      </c>
      <c r="G128" s="67" t="str">
        <f t="shared" si="6"/>
        <v/>
      </c>
      <c r="H128" s="367" t="b">
        <f t="shared" si="7"/>
        <v>0</v>
      </c>
      <c r="I128" s="241">
        <f t="shared" si="9"/>
        <v>1</v>
      </c>
    </row>
    <row r="129" spans="1:9" x14ac:dyDescent="0.25">
      <c r="A129" s="33" t="s">
        <v>224</v>
      </c>
      <c r="B129" s="39"/>
      <c r="C129" s="38"/>
      <c r="D129" s="38"/>
      <c r="E129" s="335"/>
      <c r="F129" s="67" t="str">
        <f t="shared" si="5"/>
        <v/>
      </c>
      <c r="G129" s="67" t="str">
        <f t="shared" si="6"/>
        <v/>
      </c>
      <c r="H129" s="367" t="b">
        <f t="shared" si="7"/>
        <v>0</v>
      </c>
      <c r="I129" s="241">
        <f t="shared" si="9"/>
        <v>1</v>
      </c>
    </row>
    <row r="130" spans="1:9" x14ac:dyDescent="0.25">
      <c r="A130" s="33" t="s">
        <v>225</v>
      </c>
      <c r="B130" s="39"/>
      <c r="C130" s="38"/>
      <c r="D130" s="38"/>
      <c r="E130" s="335"/>
      <c r="F130" s="67" t="str">
        <f t="shared" si="5"/>
        <v/>
      </c>
      <c r="G130" s="67" t="str">
        <f t="shared" si="6"/>
        <v/>
      </c>
      <c r="H130" s="367" t="b">
        <f t="shared" si="7"/>
        <v>0</v>
      </c>
      <c r="I130" s="241">
        <f t="shared" si="9"/>
        <v>1</v>
      </c>
    </row>
    <row r="131" spans="1:9" x14ac:dyDescent="0.25">
      <c r="A131" s="33" t="s">
        <v>226</v>
      </c>
      <c r="B131" s="39"/>
      <c r="C131" s="38"/>
      <c r="D131" s="38"/>
      <c r="E131" s="335"/>
      <c r="F131" s="67" t="str">
        <f t="shared" si="5"/>
        <v/>
      </c>
      <c r="G131" s="67" t="str">
        <f t="shared" si="6"/>
        <v/>
      </c>
      <c r="H131" s="367" t="b">
        <f t="shared" si="7"/>
        <v>0</v>
      </c>
      <c r="I131" s="241">
        <f t="shared" si="9"/>
        <v>1</v>
      </c>
    </row>
    <row r="132" spans="1:9" x14ac:dyDescent="0.25">
      <c r="A132" s="33" t="s">
        <v>227</v>
      </c>
      <c r="B132" s="39"/>
      <c r="C132" s="38"/>
      <c r="D132" s="38"/>
      <c r="E132" s="335"/>
      <c r="F132" s="67" t="str">
        <f t="shared" si="5"/>
        <v/>
      </c>
      <c r="G132" s="67" t="str">
        <f t="shared" si="6"/>
        <v/>
      </c>
      <c r="H132" s="367" t="b">
        <f t="shared" si="7"/>
        <v>0</v>
      </c>
      <c r="I132" s="241">
        <f t="shared" si="9"/>
        <v>1</v>
      </c>
    </row>
    <row r="133" spans="1:9" x14ac:dyDescent="0.25">
      <c r="A133" s="33" t="s">
        <v>228</v>
      </c>
      <c r="B133" s="39"/>
      <c r="C133" s="38"/>
      <c r="D133" s="38"/>
      <c r="E133" s="335"/>
      <c r="F133" s="67" t="str">
        <f t="shared" si="5"/>
        <v/>
      </c>
      <c r="G133" s="67" t="str">
        <f t="shared" si="6"/>
        <v/>
      </c>
      <c r="H133" s="367" t="b">
        <f t="shared" si="7"/>
        <v>0</v>
      </c>
      <c r="I133" s="241">
        <f t="shared" si="9"/>
        <v>1</v>
      </c>
    </row>
    <row r="134" spans="1:9" x14ac:dyDescent="0.25">
      <c r="A134" s="33" t="s">
        <v>229</v>
      </c>
      <c r="B134" s="39"/>
      <c r="C134" s="38"/>
      <c r="D134" s="38"/>
      <c r="E134" s="335"/>
      <c r="F134" s="67" t="str">
        <f t="shared" si="5"/>
        <v/>
      </c>
      <c r="G134" s="67" t="str">
        <f t="shared" si="6"/>
        <v/>
      </c>
      <c r="H134" s="367" t="b">
        <f t="shared" si="7"/>
        <v>0</v>
      </c>
      <c r="I134" s="241">
        <f t="shared" si="9"/>
        <v>1</v>
      </c>
    </row>
    <row r="135" spans="1:9" x14ac:dyDescent="0.25">
      <c r="A135" s="33" t="s">
        <v>230</v>
      </c>
      <c r="B135" s="39"/>
      <c r="C135" s="38"/>
      <c r="D135" s="38"/>
      <c r="E135" s="335"/>
      <c r="F135" s="67" t="str">
        <f t="shared" si="5"/>
        <v/>
      </c>
      <c r="G135" s="67" t="str">
        <f t="shared" si="6"/>
        <v/>
      </c>
      <c r="H135" s="367" t="b">
        <f t="shared" si="7"/>
        <v>0</v>
      </c>
      <c r="I135" s="241">
        <f t="shared" si="9"/>
        <v>1</v>
      </c>
    </row>
    <row r="136" spans="1:9" x14ac:dyDescent="0.25">
      <c r="A136" s="33" t="s">
        <v>231</v>
      </c>
      <c r="B136" s="39"/>
      <c r="C136" s="38"/>
      <c r="D136" s="38"/>
      <c r="E136" s="335"/>
      <c r="F136" s="67" t="str">
        <f t="shared" si="5"/>
        <v/>
      </c>
      <c r="G136" s="67" t="str">
        <f t="shared" si="6"/>
        <v/>
      </c>
      <c r="H136" s="367" t="b">
        <f t="shared" si="7"/>
        <v>0</v>
      </c>
      <c r="I136" s="241">
        <f t="shared" si="9"/>
        <v>1</v>
      </c>
    </row>
    <row r="137" spans="1:9" x14ac:dyDescent="0.25">
      <c r="A137" s="33" t="s">
        <v>232</v>
      </c>
      <c r="B137" s="39"/>
      <c r="C137" s="38"/>
      <c r="D137" s="38"/>
      <c r="E137" s="335"/>
      <c r="F137" s="67" t="str">
        <f t="shared" ref="F137:F200" si="10">IF(OR($B137="",$C137="",$D137="",$D137&lt;an_initial,$D137&gt;an_final,$H137=FALSE),"",
(20*(E137="premiu")+10*(E137="nominalizare")+5*(E137="selecționare"))/
I137
)</f>
        <v/>
      </c>
      <c r="G137" s="67" t="str">
        <f t="shared" ref="G137:G200" si="11">IF(OR($B137="",$C137="",$D137="",$D137&gt;an_final,$H137=FALSE),"",
(20*(E137="premiu")+10*(E137="nominalizare")+5*(E137="selecționare"))/
I137
)</f>
        <v/>
      </c>
      <c r="H137" s="367" t="b">
        <f t="shared" ref="H137:H200" si="12">IF(nume_candidat="",FALSE,ISNUMBER(SEARCH(nume_candidat,$B137)))</f>
        <v>0</v>
      </c>
      <c r="I137" s="241">
        <f t="shared" ref="I137:I168" si="13">LEN(B137)-LEN(SUBSTITUTE(B137,",",""))+1</f>
        <v>1</v>
      </c>
    </row>
    <row r="138" spans="1:9" x14ac:dyDescent="0.25">
      <c r="A138" s="33" t="s">
        <v>233</v>
      </c>
      <c r="B138" s="39"/>
      <c r="C138" s="38"/>
      <c r="D138" s="38"/>
      <c r="E138" s="335"/>
      <c r="F138" s="67" t="str">
        <f t="shared" si="10"/>
        <v/>
      </c>
      <c r="G138" s="67" t="str">
        <f t="shared" si="11"/>
        <v/>
      </c>
      <c r="H138" s="367" t="b">
        <f t="shared" si="12"/>
        <v>0</v>
      </c>
      <c r="I138" s="241">
        <f t="shared" si="13"/>
        <v>1</v>
      </c>
    </row>
    <row r="139" spans="1:9" x14ac:dyDescent="0.25">
      <c r="A139" s="33" t="s">
        <v>234</v>
      </c>
      <c r="B139" s="39"/>
      <c r="C139" s="38"/>
      <c r="D139" s="38"/>
      <c r="E139" s="335"/>
      <c r="F139" s="67" t="str">
        <f t="shared" si="10"/>
        <v/>
      </c>
      <c r="G139" s="67" t="str">
        <f t="shared" si="11"/>
        <v/>
      </c>
      <c r="H139" s="367" t="b">
        <f t="shared" si="12"/>
        <v>0</v>
      </c>
      <c r="I139" s="241">
        <f t="shared" si="13"/>
        <v>1</v>
      </c>
    </row>
    <row r="140" spans="1:9" x14ac:dyDescent="0.25">
      <c r="A140" s="33" t="s">
        <v>235</v>
      </c>
      <c r="B140" s="39"/>
      <c r="C140" s="38"/>
      <c r="D140" s="38"/>
      <c r="E140" s="335"/>
      <c r="F140" s="67" t="str">
        <f t="shared" si="10"/>
        <v/>
      </c>
      <c r="G140" s="67" t="str">
        <f t="shared" si="11"/>
        <v/>
      </c>
      <c r="H140" s="367" t="b">
        <f t="shared" si="12"/>
        <v>0</v>
      </c>
      <c r="I140" s="241">
        <f t="shared" si="13"/>
        <v>1</v>
      </c>
    </row>
    <row r="141" spans="1:9" x14ac:dyDescent="0.25">
      <c r="A141" s="33" t="s">
        <v>236</v>
      </c>
      <c r="B141" s="39"/>
      <c r="C141" s="38"/>
      <c r="D141" s="38"/>
      <c r="E141" s="335"/>
      <c r="F141" s="67" t="str">
        <f t="shared" si="10"/>
        <v/>
      </c>
      <c r="G141" s="67" t="str">
        <f t="shared" si="11"/>
        <v/>
      </c>
      <c r="H141" s="367" t="b">
        <f t="shared" si="12"/>
        <v>0</v>
      </c>
      <c r="I141" s="241">
        <f t="shared" si="13"/>
        <v>1</v>
      </c>
    </row>
    <row r="142" spans="1:9" x14ac:dyDescent="0.25">
      <c r="A142" s="33" t="s">
        <v>237</v>
      </c>
      <c r="B142" s="39"/>
      <c r="C142" s="38"/>
      <c r="D142" s="38"/>
      <c r="E142" s="335"/>
      <c r="F142" s="67" t="str">
        <f t="shared" si="10"/>
        <v/>
      </c>
      <c r="G142" s="67" t="str">
        <f t="shared" si="11"/>
        <v/>
      </c>
      <c r="H142" s="367" t="b">
        <f t="shared" si="12"/>
        <v>0</v>
      </c>
      <c r="I142" s="241">
        <f t="shared" si="13"/>
        <v>1</v>
      </c>
    </row>
    <row r="143" spans="1:9" x14ac:dyDescent="0.25">
      <c r="A143" s="33" t="s">
        <v>238</v>
      </c>
      <c r="B143" s="39"/>
      <c r="C143" s="38"/>
      <c r="D143" s="38"/>
      <c r="E143" s="335"/>
      <c r="F143" s="67" t="str">
        <f t="shared" si="10"/>
        <v/>
      </c>
      <c r="G143" s="67" t="str">
        <f t="shared" si="11"/>
        <v/>
      </c>
      <c r="H143" s="367" t="b">
        <f t="shared" si="12"/>
        <v>0</v>
      </c>
      <c r="I143" s="241">
        <f t="shared" si="13"/>
        <v>1</v>
      </c>
    </row>
    <row r="144" spans="1:9" x14ac:dyDescent="0.25">
      <c r="A144" s="33" t="s">
        <v>239</v>
      </c>
      <c r="B144" s="39"/>
      <c r="C144" s="38"/>
      <c r="D144" s="38"/>
      <c r="E144" s="335"/>
      <c r="F144" s="67" t="str">
        <f t="shared" si="10"/>
        <v/>
      </c>
      <c r="G144" s="67" t="str">
        <f t="shared" si="11"/>
        <v/>
      </c>
      <c r="H144" s="367" t="b">
        <f t="shared" si="12"/>
        <v>0</v>
      </c>
      <c r="I144" s="241">
        <f t="shared" si="13"/>
        <v>1</v>
      </c>
    </row>
    <row r="145" spans="1:9" x14ac:dyDescent="0.25">
      <c r="A145" s="33" t="s">
        <v>240</v>
      </c>
      <c r="B145" s="39"/>
      <c r="C145" s="38"/>
      <c r="D145" s="38"/>
      <c r="E145" s="335"/>
      <c r="F145" s="67" t="str">
        <f t="shared" si="10"/>
        <v/>
      </c>
      <c r="G145" s="67" t="str">
        <f t="shared" si="11"/>
        <v/>
      </c>
      <c r="H145" s="367" t="b">
        <f t="shared" si="12"/>
        <v>0</v>
      </c>
      <c r="I145" s="241">
        <f t="shared" si="13"/>
        <v>1</v>
      </c>
    </row>
    <row r="146" spans="1:9" x14ac:dyDescent="0.25">
      <c r="A146" s="33" t="s">
        <v>241</v>
      </c>
      <c r="B146" s="39"/>
      <c r="C146" s="38"/>
      <c r="D146" s="38"/>
      <c r="E146" s="335"/>
      <c r="F146" s="67" t="str">
        <f t="shared" si="10"/>
        <v/>
      </c>
      <c r="G146" s="67" t="str">
        <f t="shared" si="11"/>
        <v/>
      </c>
      <c r="H146" s="367" t="b">
        <f t="shared" si="12"/>
        <v>0</v>
      </c>
      <c r="I146" s="241">
        <f t="shared" si="13"/>
        <v>1</v>
      </c>
    </row>
    <row r="147" spans="1:9" x14ac:dyDescent="0.25">
      <c r="A147" s="33" t="s">
        <v>242</v>
      </c>
      <c r="B147" s="39"/>
      <c r="C147" s="38"/>
      <c r="D147" s="38"/>
      <c r="E147" s="335"/>
      <c r="F147" s="67" t="str">
        <f t="shared" si="10"/>
        <v/>
      </c>
      <c r="G147" s="67" t="str">
        <f t="shared" si="11"/>
        <v/>
      </c>
      <c r="H147" s="367" t="b">
        <f t="shared" si="12"/>
        <v>0</v>
      </c>
      <c r="I147" s="241">
        <f t="shared" si="13"/>
        <v>1</v>
      </c>
    </row>
    <row r="148" spans="1:9" x14ac:dyDescent="0.25">
      <c r="A148" s="33" t="s">
        <v>243</v>
      </c>
      <c r="B148" s="39"/>
      <c r="C148" s="38"/>
      <c r="D148" s="38"/>
      <c r="E148" s="335"/>
      <c r="F148" s="67" t="str">
        <f t="shared" si="10"/>
        <v/>
      </c>
      <c r="G148" s="67" t="str">
        <f t="shared" si="11"/>
        <v/>
      </c>
      <c r="H148" s="367" t="b">
        <f t="shared" si="12"/>
        <v>0</v>
      </c>
      <c r="I148" s="241">
        <f t="shared" si="13"/>
        <v>1</v>
      </c>
    </row>
    <row r="149" spans="1:9" x14ac:dyDescent="0.25">
      <c r="A149" s="33" t="s">
        <v>244</v>
      </c>
      <c r="B149" s="39"/>
      <c r="C149" s="38"/>
      <c r="D149" s="38"/>
      <c r="E149" s="335"/>
      <c r="F149" s="67" t="str">
        <f t="shared" si="10"/>
        <v/>
      </c>
      <c r="G149" s="67" t="str">
        <f t="shared" si="11"/>
        <v/>
      </c>
      <c r="H149" s="367" t="b">
        <f t="shared" si="12"/>
        <v>0</v>
      </c>
      <c r="I149" s="241">
        <f t="shared" si="13"/>
        <v>1</v>
      </c>
    </row>
    <row r="150" spans="1:9" x14ac:dyDescent="0.25">
      <c r="A150" s="33" t="s">
        <v>245</v>
      </c>
      <c r="B150" s="39"/>
      <c r="C150" s="38"/>
      <c r="D150" s="38"/>
      <c r="E150" s="335"/>
      <c r="F150" s="67" t="str">
        <f t="shared" si="10"/>
        <v/>
      </c>
      <c r="G150" s="67" t="str">
        <f t="shared" si="11"/>
        <v/>
      </c>
      <c r="H150" s="367" t="b">
        <f t="shared" si="12"/>
        <v>0</v>
      </c>
      <c r="I150" s="241">
        <f t="shared" si="13"/>
        <v>1</v>
      </c>
    </row>
    <row r="151" spans="1:9" x14ac:dyDescent="0.25">
      <c r="A151" s="33" t="s">
        <v>246</v>
      </c>
      <c r="B151" s="39"/>
      <c r="C151" s="38"/>
      <c r="D151" s="38"/>
      <c r="E151" s="335"/>
      <c r="F151" s="67" t="str">
        <f t="shared" si="10"/>
        <v/>
      </c>
      <c r="G151" s="67" t="str">
        <f t="shared" si="11"/>
        <v/>
      </c>
      <c r="H151" s="367" t="b">
        <f t="shared" si="12"/>
        <v>0</v>
      </c>
      <c r="I151" s="241">
        <f t="shared" si="13"/>
        <v>1</v>
      </c>
    </row>
    <row r="152" spans="1:9" x14ac:dyDescent="0.25">
      <c r="A152" s="33" t="s">
        <v>247</v>
      </c>
      <c r="B152" s="39"/>
      <c r="C152" s="38"/>
      <c r="D152" s="38"/>
      <c r="E152" s="335"/>
      <c r="F152" s="67" t="str">
        <f t="shared" si="10"/>
        <v/>
      </c>
      <c r="G152" s="67" t="str">
        <f t="shared" si="11"/>
        <v/>
      </c>
      <c r="H152" s="367" t="b">
        <f t="shared" si="12"/>
        <v>0</v>
      </c>
      <c r="I152" s="241">
        <f t="shared" si="13"/>
        <v>1</v>
      </c>
    </row>
    <row r="153" spans="1:9" x14ac:dyDescent="0.25">
      <c r="A153" s="33" t="s">
        <v>248</v>
      </c>
      <c r="B153" s="39"/>
      <c r="C153" s="38"/>
      <c r="D153" s="38"/>
      <c r="E153" s="335"/>
      <c r="F153" s="67" t="str">
        <f t="shared" si="10"/>
        <v/>
      </c>
      <c r="G153" s="67" t="str">
        <f t="shared" si="11"/>
        <v/>
      </c>
      <c r="H153" s="367" t="b">
        <f t="shared" si="12"/>
        <v>0</v>
      </c>
      <c r="I153" s="241">
        <f t="shared" si="13"/>
        <v>1</v>
      </c>
    </row>
    <row r="154" spans="1:9" x14ac:dyDescent="0.25">
      <c r="A154" s="33" t="s">
        <v>249</v>
      </c>
      <c r="B154" s="39"/>
      <c r="C154" s="38"/>
      <c r="D154" s="38"/>
      <c r="E154" s="335"/>
      <c r="F154" s="67" t="str">
        <f t="shared" si="10"/>
        <v/>
      </c>
      <c r="G154" s="67" t="str">
        <f t="shared" si="11"/>
        <v/>
      </c>
      <c r="H154" s="367" t="b">
        <f t="shared" si="12"/>
        <v>0</v>
      </c>
      <c r="I154" s="241">
        <f t="shared" si="13"/>
        <v>1</v>
      </c>
    </row>
    <row r="155" spans="1:9" x14ac:dyDescent="0.25">
      <c r="A155" s="33" t="s">
        <v>250</v>
      </c>
      <c r="B155" s="39"/>
      <c r="C155" s="38"/>
      <c r="D155" s="38"/>
      <c r="E155" s="335"/>
      <c r="F155" s="67" t="str">
        <f t="shared" si="10"/>
        <v/>
      </c>
      <c r="G155" s="67" t="str">
        <f t="shared" si="11"/>
        <v/>
      </c>
      <c r="H155" s="367" t="b">
        <f t="shared" si="12"/>
        <v>0</v>
      </c>
      <c r="I155" s="241">
        <f t="shared" si="13"/>
        <v>1</v>
      </c>
    </row>
    <row r="156" spans="1:9" x14ac:dyDescent="0.25">
      <c r="A156" s="33" t="s">
        <v>251</v>
      </c>
      <c r="B156" s="39"/>
      <c r="C156" s="38"/>
      <c r="D156" s="38"/>
      <c r="E156" s="335"/>
      <c r="F156" s="67" t="str">
        <f t="shared" si="10"/>
        <v/>
      </c>
      <c r="G156" s="67" t="str">
        <f t="shared" si="11"/>
        <v/>
      </c>
      <c r="H156" s="367" t="b">
        <f t="shared" si="12"/>
        <v>0</v>
      </c>
      <c r="I156" s="241">
        <f t="shared" si="13"/>
        <v>1</v>
      </c>
    </row>
    <row r="157" spans="1:9" x14ac:dyDescent="0.25">
      <c r="A157" s="33" t="s">
        <v>252</v>
      </c>
      <c r="B157" s="39"/>
      <c r="C157" s="38"/>
      <c r="D157" s="38"/>
      <c r="E157" s="335"/>
      <c r="F157" s="67" t="str">
        <f t="shared" si="10"/>
        <v/>
      </c>
      <c r="G157" s="67" t="str">
        <f t="shared" si="11"/>
        <v/>
      </c>
      <c r="H157" s="367" t="b">
        <f t="shared" si="12"/>
        <v>0</v>
      </c>
      <c r="I157" s="241">
        <f t="shared" si="13"/>
        <v>1</v>
      </c>
    </row>
    <row r="158" spans="1:9" x14ac:dyDescent="0.25">
      <c r="A158" s="33" t="s">
        <v>253</v>
      </c>
      <c r="B158" s="39"/>
      <c r="C158" s="38"/>
      <c r="D158" s="38"/>
      <c r="E158" s="335"/>
      <c r="F158" s="67" t="str">
        <f t="shared" si="10"/>
        <v/>
      </c>
      <c r="G158" s="67" t="str">
        <f t="shared" si="11"/>
        <v/>
      </c>
      <c r="H158" s="367" t="b">
        <f t="shared" si="12"/>
        <v>0</v>
      </c>
      <c r="I158" s="241">
        <f t="shared" si="13"/>
        <v>1</v>
      </c>
    </row>
    <row r="159" spans="1:9" x14ac:dyDescent="0.25">
      <c r="A159" s="33" t="s">
        <v>254</v>
      </c>
      <c r="B159" s="39"/>
      <c r="C159" s="38"/>
      <c r="D159" s="38"/>
      <c r="E159" s="335"/>
      <c r="F159" s="67" t="str">
        <f t="shared" si="10"/>
        <v/>
      </c>
      <c r="G159" s="67" t="str">
        <f t="shared" si="11"/>
        <v/>
      </c>
      <c r="H159" s="367" t="b">
        <f t="shared" si="12"/>
        <v>0</v>
      </c>
      <c r="I159" s="241">
        <f t="shared" si="13"/>
        <v>1</v>
      </c>
    </row>
    <row r="160" spans="1:9" x14ac:dyDescent="0.25">
      <c r="A160" s="33" t="s">
        <v>255</v>
      </c>
      <c r="B160" s="39"/>
      <c r="C160" s="38"/>
      <c r="D160" s="38"/>
      <c r="E160" s="335"/>
      <c r="F160" s="67" t="str">
        <f t="shared" si="10"/>
        <v/>
      </c>
      <c r="G160" s="67" t="str">
        <f t="shared" si="11"/>
        <v/>
      </c>
      <c r="H160" s="367" t="b">
        <f t="shared" si="12"/>
        <v>0</v>
      </c>
      <c r="I160" s="241">
        <f t="shared" si="13"/>
        <v>1</v>
      </c>
    </row>
    <row r="161" spans="1:9" x14ac:dyDescent="0.25">
      <c r="A161" s="33" t="s">
        <v>256</v>
      </c>
      <c r="B161" s="39"/>
      <c r="C161" s="38"/>
      <c r="D161" s="38"/>
      <c r="E161" s="335"/>
      <c r="F161" s="67" t="str">
        <f t="shared" si="10"/>
        <v/>
      </c>
      <c r="G161" s="67" t="str">
        <f t="shared" si="11"/>
        <v/>
      </c>
      <c r="H161" s="367" t="b">
        <f t="shared" si="12"/>
        <v>0</v>
      </c>
      <c r="I161" s="241">
        <f t="shared" si="13"/>
        <v>1</v>
      </c>
    </row>
    <row r="162" spans="1:9" x14ac:dyDescent="0.25">
      <c r="A162" s="33" t="s">
        <v>257</v>
      </c>
      <c r="B162" s="39"/>
      <c r="C162" s="38"/>
      <c r="D162" s="38"/>
      <c r="E162" s="335"/>
      <c r="F162" s="67" t="str">
        <f t="shared" si="10"/>
        <v/>
      </c>
      <c r="G162" s="67" t="str">
        <f t="shared" si="11"/>
        <v/>
      </c>
      <c r="H162" s="367" t="b">
        <f t="shared" si="12"/>
        <v>0</v>
      </c>
      <c r="I162" s="241">
        <f t="shared" si="13"/>
        <v>1</v>
      </c>
    </row>
    <row r="163" spans="1:9" x14ac:dyDescent="0.25">
      <c r="A163" s="33" t="s">
        <v>258</v>
      </c>
      <c r="B163" s="39"/>
      <c r="C163" s="38"/>
      <c r="D163" s="38"/>
      <c r="E163" s="335"/>
      <c r="F163" s="67" t="str">
        <f t="shared" si="10"/>
        <v/>
      </c>
      <c r="G163" s="67" t="str">
        <f t="shared" si="11"/>
        <v/>
      </c>
      <c r="H163" s="367" t="b">
        <f t="shared" si="12"/>
        <v>0</v>
      </c>
      <c r="I163" s="241">
        <f t="shared" si="13"/>
        <v>1</v>
      </c>
    </row>
    <row r="164" spans="1:9" x14ac:dyDescent="0.25">
      <c r="A164" s="33" t="s">
        <v>259</v>
      </c>
      <c r="B164" s="39"/>
      <c r="C164" s="38"/>
      <c r="D164" s="38"/>
      <c r="E164" s="335"/>
      <c r="F164" s="67" t="str">
        <f t="shared" si="10"/>
        <v/>
      </c>
      <c r="G164" s="67" t="str">
        <f t="shared" si="11"/>
        <v/>
      </c>
      <c r="H164" s="367" t="b">
        <f t="shared" si="12"/>
        <v>0</v>
      </c>
      <c r="I164" s="241">
        <f t="shared" si="13"/>
        <v>1</v>
      </c>
    </row>
    <row r="165" spans="1:9" x14ac:dyDescent="0.25">
      <c r="A165" s="33" t="s">
        <v>260</v>
      </c>
      <c r="B165" s="39"/>
      <c r="C165" s="38"/>
      <c r="D165" s="38"/>
      <c r="E165" s="335"/>
      <c r="F165" s="67" t="str">
        <f t="shared" si="10"/>
        <v/>
      </c>
      <c r="G165" s="67" t="str">
        <f t="shared" si="11"/>
        <v/>
      </c>
      <c r="H165" s="367" t="b">
        <f t="shared" si="12"/>
        <v>0</v>
      </c>
      <c r="I165" s="241">
        <f t="shared" si="13"/>
        <v>1</v>
      </c>
    </row>
    <row r="166" spans="1:9" x14ac:dyDescent="0.25">
      <c r="A166" s="33" t="s">
        <v>261</v>
      </c>
      <c r="B166" s="39"/>
      <c r="C166" s="38"/>
      <c r="D166" s="38"/>
      <c r="E166" s="335"/>
      <c r="F166" s="67" t="str">
        <f t="shared" si="10"/>
        <v/>
      </c>
      <c r="G166" s="67" t="str">
        <f t="shared" si="11"/>
        <v/>
      </c>
      <c r="H166" s="367" t="b">
        <f t="shared" si="12"/>
        <v>0</v>
      </c>
      <c r="I166" s="241">
        <f t="shared" si="13"/>
        <v>1</v>
      </c>
    </row>
    <row r="167" spans="1:9" x14ac:dyDescent="0.25">
      <c r="A167" s="33" t="s">
        <v>262</v>
      </c>
      <c r="B167" s="39"/>
      <c r="C167" s="38"/>
      <c r="D167" s="38"/>
      <c r="E167" s="335"/>
      <c r="F167" s="67" t="str">
        <f t="shared" si="10"/>
        <v/>
      </c>
      <c r="G167" s="67" t="str">
        <f t="shared" si="11"/>
        <v/>
      </c>
      <c r="H167" s="367" t="b">
        <f t="shared" si="12"/>
        <v>0</v>
      </c>
      <c r="I167" s="241">
        <f t="shared" si="13"/>
        <v>1</v>
      </c>
    </row>
    <row r="168" spans="1:9" x14ac:dyDescent="0.25">
      <c r="A168" s="33" t="s">
        <v>263</v>
      </c>
      <c r="B168" s="39"/>
      <c r="C168" s="38"/>
      <c r="D168" s="38"/>
      <c r="E168" s="335"/>
      <c r="F168" s="67" t="str">
        <f t="shared" si="10"/>
        <v/>
      </c>
      <c r="G168" s="67" t="str">
        <f t="shared" si="11"/>
        <v/>
      </c>
      <c r="H168" s="367" t="b">
        <f t="shared" si="12"/>
        <v>0</v>
      </c>
      <c r="I168" s="241">
        <f t="shared" si="13"/>
        <v>1</v>
      </c>
    </row>
    <row r="169" spans="1:9" x14ac:dyDescent="0.25">
      <c r="A169" s="33" t="s">
        <v>264</v>
      </c>
      <c r="B169" s="39"/>
      <c r="C169" s="38"/>
      <c r="D169" s="38"/>
      <c r="E169" s="335"/>
      <c r="F169" s="67" t="str">
        <f t="shared" si="10"/>
        <v/>
      </c>
      <c r="G169" s="67" t="str">
        <f t="shared" si="11"/>
        <v/>
      </c>
      <c r="H169" s="367" t="b">
        <f t="shared" si="12"/>
        <v>0</v>
      </c>
      <c r="I169" s="241">
        <f t="shared" ref="I169:I200" si="14">LEN(B169)-LEN(SUBSTITUTE(B169,",",""))+1</f>
        <v>1</v>
      </c>
    </row>
    <row r="170" spans="1:9" x14ac:dyDescent="0.25">
      <c r="A170" s="33" t="s">
        <v>265</v>
      </c>
      <c r="B170" s="39"/>
      <c r="C170" s="38"/>
      <c r="D170" s="38"/>
      <c r="E170" s="335"/>
      <c r="F170" s="67" t="str">
        <f t="shared" si="10"/>
        <v/>
      </c>
      <c r="G170" s="67" t="str">
        <f t="shared" si="11"/>
        <v/>
      </c>
      <c r="H170" s="367" t="b">
        <f t="shared" si="12"/>
        <v>0</v>
      </c>
      <c r="I170" s="241">
        <f t="shared" si="14"/>
        <v>1</v>
      </c>
    </row>
    <row r="171" spans="1:9" x14ac:dyDescent="0.25">
      <c r="A171" s="33" t="s">
        <v>266</v>
      </c>
      <c r="B171" s="39"/>
      <c r="C171" s="38"/>
      <c r="D171" s="38"/>
      <c r="E171" s="335"/>
      <c r="F171" s="67" t="str">
        <f t="shared" si="10"/>
        <v/>
      </c>
      <c r="G171" s="67" t="str">
        <f t="shared" si="11"/>
        <v/>
      </c>
      <c r="H171" s="367" t="b">
        <f t="shared" si="12"/>
        <v>0</v>
      </c>
      <c r="I171" s="241">
        <f t="shared" si="14"/>
        <v>1</v>
      </c>
    </row>
    <row r="172" spans="1:9" x14ac:dyDescent="0.25">
      <c r="A172" s="33" t="s">
        <v>267</v>
      </c>
      <c r="B172" s="39"/>
      <c r="C172" s="38"/>
      <c r="D172" s="38"/>
      <c r="E172" s="335"/>
      <c r="F172" s="67" t="str">
        <f t="shared" si="10"/>
        <v/>
      </c>
      <c r="G172" s="67" t="str">
        <f t="shared" si="11"/>
        <v/>
      </c>
      <c r="H172" s="367" t="b">
        <f t="shared" si="12"/>
        <v>0</v>
      </c>
      <c r="I172" s="241">
        <f t="shared" si="14"/>
        <v>1</v>
      </c>
    </row>
    <row r="173" spans="1:9" x14ac:dyDescent="0.25">
      <c r="A173" s="33" t="s">
        <v>268</v>
      </c>
      <c r="B173" s="39"/>
      <c r="C173" s="38"/>
      <c r="D173" s="38"/>
      <c r="E173" s="335"/>
      <c r="F173" s="67" t="str">
        <f t="shared" si="10"/>
        <v/>
      </c>
      <c r="G173" s="67" t="str">
        <f t="shared" si="11"/>
        <v/>
      </c>
      <c r="H173" s="367" t="b">
        <f t="shared" si="12"/>
        <v>0</v>
      </c>
      <c r="I173" s="241">
        <f t="shared" si="14"/>
        <v>1</v>
      </c>
    </row>
    <row r="174" spans="1:9" x14ac:dyDescent="0.25">
      <c r="A174" s="33" t="s">
        <v>269</v>
      </c>
      <c r="B174" s="39"/>
      <c r="C174" s="38"/>
      <c r="D174" s="38"/>
      <c r="E174" s="335"/>
      <c r="F174" s="67" t="str">
        <f t="shared" si="10"/>
        <v/>
      </c>
      <c r="G174" s="67" t="str">
        <f t="shared" si="11"/>
        <v/>
      </c>
      <c r="H174" s="367" t="b">
        <f t="shared" si="12"/>
        <v>0</v>
      </c>
      <c r="I174" s="241">
        <f t="shared" si="14"/>
        <v>1</v>
      </c>
    </row>
    <row r="175" spans="1:9" x14ac:dyDescent="0.25">
      <c r="A175" s="33" t="s">
        <v>270</v>
      </c>
      <c r="B175" s="39"/>
      <c r="C175" s="38"/>
      <c r="D175" s="38"/>
      <c r="E175" s="335"/>
      <c r="F175" s="67" t="str">
        <f t="shared" si="10"/>
        <v/>
      </c>
      <c r="G175" s="67" t="str">
        <f t="shared" si="11"/>
        <v/>
      </c>
      <c r="H175" s="367" t="b">
        <f t="shared" si="12"/>
        <v>0</v>
      </c>
      <c r="I175" s="241">
        <f t="shared" si="14"/>
        <v>1</v>
      </c>
    </row>
    <row r="176" spans="1:9" x14ac:dyDescent="0.25">
      <c r="A176" s="33" t="s">
        <v>271</v>
      </c>
      <c r="B176" s="39"/>
      <c r="C176" s="38"/>
      <c r="D176" s="38"/>
      <c r="E176" s="335"/>
      <c r="F176" s="67" t="str">
        <f t="shared" si="10"/>
        <v/>
      </c>
      <c r="G176" s="67" t="str">
        <f t="shared" si="11"/>
        <v/>
      </c>
      <c r="H176" s="367" t="b">
        <f t="shared" si="12"/>
        <v>0</v>
      </c>
      <c r="I176" s="241">
        <f t="shared" si="14"/>
        <v>1</v>
      </c>
    </row>
    <row r="177" spans="1:9" x14ac:dyDescent="0.25">
      <c r="A177" s="33" t="s">
        <v>272</v>
      </c>
      <c r="B177" s="39"/>
      <c r="C177" s="38"/>
      <c r="D177" s="38"/>
      <c r="E177" s="335"/>
      <c r="F177" s="67" t="str">
        <f t="shared" si="10"/>
        <v/>
      </c>
      <c r="G177" s="67" t="str">
        <f t="shared" si="11"/>
        <v/>
      </c>
      <c r="H177" s="367" t="b">
        <f t="shared" si="12"/>
        <v>0</v>
      </c>
      <c r="I177" s="241">
        <f t="shared" si="14"/>
        <v>1</v>
      </c>
    </row>
    <row r="178" spans="1:9" x14ac:dyDescent="0.25">
      <c r="A178" s="33" t="s">
        <v>273</v>
      </c>
      <c r="B178" s="39"/>
      <c r="C178" s="38"/>
      <c r="D178" s="38"/>
      <c r="E178" s="335"/>
      <c r="F178" s="67" t="str">
        <f t="shared" si="10"/>
        <v/>
      </c>
      <c r="G178" s="67" t="str">
        <f t="shared" si="11"/>
        <v/>
      </c>
      <c r="H178" s="367" t="b">
        <f t="shared" si="12"/>
        <v>0</v>
      </c>
      <c r="I178" s="241">
        <f t="shared" si="14"/>
        <v>1</v>
      </c>
    </row>
    <row r="179" spans="1:9" x14ac:dyDescent="0.25">
      <c r="A179" s="33" t="s">
        <v>274</v>
      </c>
      <c r="B179" s="39"/>
      <c r="C179" s="38"/>
      <c r="D179" s="38"/>
      <c r="E179" s="335"/>
      <c r="F179" s="67" t="str">
        <f t="shared" si="10"/>
        <v/>
      </c>
      <c r="G179" s="67" t="str">
        <f t="shared" si="11"/>
        <v/>
      </c>
      <c r="H179" s="367" t="b">
        <f t="shared" si="12"/>
        <v>0</v>
      </c>
      <c r="I179" s="241">
        <f t="shared" si="14"/>
        <v>1</v>
      </c>
    </row>
    <row r="180" spans="1:9" x14ac:dyDescent="0.25">
      <c r="A180" s="33" t="s">
        <v>275</v>
      </c>
      <c r="B180" s="39"/>
      <c r="C180" s="38"/>
      <c r="D180" s="38"/>
      <c r="E180" s="335"/>
      <c r="F180" s="67" t="str">
        <f t="shared" si="10"/>
        <v/>
      </c>
      <c r="G180" s="67" t="str">
        <f t="shared" si="11"/>
        <v/>
      </c>
      <c r="H180" s="367" t="b">
        <f t="shared" si="12"/>
        <v>0</v>
      </c>
      <c r="I180" s="241">
        <f t="shared" si="14"/>
        <v>1</v>
      </c>
    </row>
    <row r="181" spans="1:9" x14ac:dyDescent="0.25">
      <c r="A181" s="33" t="s">
        <v>276</v>
      </c>
      <c r="B181" s="39"/>
      <c r="C181" s="38"/>
      <c r="D181" s="38"/>
      <c r="E181" s="335"/>
      <c r="F181" s="67" t="str">
        <f t="shared" si="10"/>
        <v/>
      </c>
      <c r="G181" s="67" t="str">
        <f t="shared" si="11"/>
        <v/>
      </c>
      <c r="H181" s="367" t="b">
        <f t="shared" si="12"/>
        <v>0</v>
      </c>
      <c r="I181" s="241">
        <f t="shared" si="14"/>
        <v>1</v>
      </c>
    </row>
    <row r="182" spans="1:9" x14ac:dyDescent="0.25">
      <c r="A182" s="33" t="s">
        <v>277</v>
      </c>
      <c r="B182" s="39"/>
      <c r="C182" s="38"/>
      <c r="D182" s="38"/>
      <c r="E182" s="335"/>
      <c r="F182" s="67" t="str">
        <f t="shared" si="10"/>
        <v/>
      </c>
      <c r="G182" s="67" t="str">
        <f t="shared" si="11"/>
        <v/>
      </c>
      <c r="H182" s="367" t="b">
        <f t="shared" si="12"/>
        <v>0</v>
      </c>
      <c r="I182" s="241">
        <f t="shared" si="14"/>
        <v>1</v>
      </c>
    </row>
    <row r="183" spans="1:9" x14ac:dyDescent="0.25">
      <c r="A183" s="33" t="s">
        <v>278</v>
      </c>
      <c r="B183" s="39"/>
      <c r="C183" s="38"/>
      <c r="D183" s="38"/>
      <c r="E183" s="335"/>
      <c r="F183" s="67" t="str">
        <f t="shared" si="10"/>
        <v/>
      </c>
      <c r="G183" s="67" t="str">
        <f t="shared" si="11"/>
        <v/>
      </c>
      <c r="H183" s="367" t="b">
        <f t="shared" si="12"/>
        <v>0</v>
      </c>
      <c r="I183" s="241">
        <f t="shared" si="14"/>
        <v>1</v>
      </c>
    </row>
    <row r="184" spans="1:9" x14ac:dyDescent="0.25">
      <c r="A184" s="33" t="s">
        <v>279</v>
      </c>
      <c r="B184" s="39"/>
      <c r="C184" s="38"/>
      <c r="D184" s="38"/>
      <c r="E184" s="335"/>
      <c r="F184" s="67" t="str">
        <f t="shared" si="10"/>
        <v/>
      </c>
      <c r="G184" s="67" t="str">
        <f t="shared" si="11"/>
        <v/>
      </c>
      <c r="H184" s="367" t="b">
        <f t="shared" si="12"/>
        <v>0</v>
      </c>
      <c r="I184" s="241">
        <f t="shared" si="14"/>
        <v>1</v>
      </c>
    </row>
    <row r="185" spans="1:9" x14ac:dyDescent="0.25">
      <c r="A185" s="33" t="s">
        <v>280</v>
      </c>
      <c r="B185" s="39"/>
      <c r="C185" s="38"/>
      <c r="D185" s="38"/>
      <c r="E185" s="335"/>
      <c r="F185" s="67" t="str">
        <f t="shared" si="10"/>
        <v/>
      </c>
      <c r="G185" s="67" t="str">
        <f t="shared" si="11"/>
        <v/>
      </c>
      <c r="H185" s="367" t="b">
        <f t="shared" si="12"/>
        <v>0</v>
      </c>
      <c r="I185" s="241">
        <f t="shared" si="14"/>
        <v>1</v>
      </c>
    </row>
    <row r="186" spans="1:9" x14ac:dyDescent="0.25">
      <c r="A186" s="33" t="s">
        <v>281</v>
      </c>
      <c r="B186" s="39"/>
      <c r="C186" s="38"/>
      <c r="D186" s="38"/>
      <c r="E186" s="335"/>
      <c r="F186" s="67" t="str">
        <f t="shared" si="10"/>
        <v/>
      </c>
      <c r="G186" s="67" t="str">
        <f t="shared" si="11"/>
        <v/>
      </c>
      <c r="H186" s="367" t="b">
        <f t="shared" si="12"/>
        <v>0</v>
      </c>
      <c r="I186" s="241">
        <f t="shared" si="14"/>
        <v>1</v>
      </c>
    </row>
    <row r="187" spans="1:9" x14ac:dyDescent="0.25">
      <c r="A187" s="33" t="s">
        <v>282</v>
      </c>
      <c r="B187" s="39"/>
      <c r="C187" s="38"/>
      <c r="D187" s="38"/>
      <c r="E187" s="335"/>
      <c r="F187" s="67" t="str">
        <f t="shared" si="10"/>
        <v/>
      </c>
      <c r="G187" s="67" t="str">
        <f t="shared" si="11"/>
        <v/>
      </c>
      <c r="H187" s="367" t="b">
        <f t="shared" si="12"/>
        <v>0</v>
      </c>
      <c r="I187" s="241">
        <f t="shared" si="14"/>
        <v>1</v>
      </c>
    </row>
    <row r="188" spans="1:9" x14ac:dyDescent="0.25">
      <c r="A188" s="33" t="s">
        <v>283</v>
      </c>
      <c r="B188" s="39"/>
      <c r="C188" s="38"/>
      <c r="D188" s="38"/>
      <c r="E188" s="335"/>
      <c r="F188" s="67" t="str">
        <f t="shared" si="10"/>
        <v/>
      </c>
      <c r="G188" s="67" t="str">
        <f t="shared" si="11"/>
        <v/>
      </c>
      <c r="H188" s="367" t="b">
        <f t="shared" si="12"/>
        <v>0</v>
      </c>
      <c r="I188" s="241">
        <f t="shared" si="14"/>
        <v>1</v>
      </c>
    </row>
    <row r="189" spans="1:9" x14ac:dyDescent="0.25">
      <c r="A189" s="33" t="s">
        <v>284</v>
      </c>
      <c r="B189" s="39"/>
      <c r="C189" s="38"/>
      <c r="D189" s="38"/>
      <c r="E189" s="335"/>
      <c r="F189" s="67" t="str">
        <f t="shared" si="10"/>
        <v/>
      </c>
      <c r="G189" s="67" t="str">
        <f t="shared" si="11"/>
        <v/>
      </c>
      <c r="H189" s="367" t="b">
        <f t="shared" si="12"/>
        <v>0</v>
      </c>
      <c r="I189" s="241">
        <f t="shared" si="14"/>
        <v>1</v>
      </c>
    </row>
    <row r="190" spans="1:9" x14ac:dyDescent="0.25">
      <c r="A190" s="33" t="s">
        <v>285</v>
      </c>
      <c r="B190" s="39"/>
      <c r="C190" s="38"/>
      <c r="D190" s="38"/>
      <c r="E190" s="335"/>
      <c r="F190" s="67" t="str">
        <f t="shared" si="10"/>
        <v/>
      </c>
      <c r="G190" s="67" t="str">
        <f t="shared" si="11"/>
        <v/>
      </c>
      <c r="H190" s="367" t="b">
        <f t="shared" si="12"/>
        <v>0</v>
      </c>
      <c r="I190" s="241">
        <f t="shared" si="14"/>
        <v>1</v>
      </c>
    </row>
    <row r="191" spans="1:9" x14ac:dyDescent="0.25">
      <c r="A191" s="33" t="s">
        <v>286</v>
      </c>
      <c r="B191" s="39"/>
      <c r="C191" s="38"/>
      <c r="D191" s="38"/>
      <c r="E191" s="335"/>
      <c r="F191" s="67" t="str">
        <f t="shared" si="10"/>
        <v/>
      </c>
      <c r="G191" s="67" t="str">
        <f t="shared" si="11"/>
        <v/>
      </c>
      <c r="H191" s="367" t="b">
        <f t="shared" si="12"/>
        <v>0</v>
      </c>
      <c r="I191" s="241">
        <f t="shared" si="14"/>
        <v>1</v>
      </c>
    </row>
    <row r="192" spans="1:9" x14ac:dyDescent="0.25">
      <c r="A192" s="33" t="s">
        <v>287</v>
      </c>
      <c r="B192" s="39"/>
      <c r="C192" s="38"/>
      <c r="D192" s="38"/>
      <c r="E192" s="335"/>
      <c r="F192" s="67" t="str">
        <f t="shared" si="10"/>
        <v/>
      </c>
      <c r="G192" s="67" t="str">
        <f t="shared" si="11"/>
        <v/>
      </c>
      <c r="H192" s="367" t="b">
        <f t="shared" si="12"/>
        <v>0</v>
      </c>
      <c r="I192" s="241">
        <f t="shared" si="14"/>
        <v>1</v>
      </c>
    </row>
    <row r="193" spans="1:9" x14ac:dyDescent="0.25">
      <c r="A193" s="33" t="s">
        <v>288</v>
      </c>
      <c r="B193" s="39"/>
      <c r="C193" s="38"/>
      <c r="D193" s="38"/>
      <c r="E193" s="335"/>
      <c r="F193" s="67" t="str">
        <f t="shared" si="10"/>
        <v/>
      </c>
      <c r="G193" s="67" t="str">
        <f t="shared" si="11"/>
        <v/>
      </c>
      <c r="H193" s="367" t="b">
        <f t="shared" si="12"/>
        <v>0</v>
      </c>
      <c r="I193" s="241">
        <f t="shared" si="14"/>
        <v>1</v>
      </c>
    </row>
    <row r="194" spans="1:9" x14ac:dyDescent="0.25">
      <c r="A194" s="33" t="s">
        <v>289</v>
      </c>
      <c r="B194" s="39"/>
      <c r="C194" s="38"/>
      <c r="D194" s="38"/>
      <c r="E194" s="335"/>
      <c r="F194" s="67" t="str">
        <f t="shared" si="10"/>
        <v/>
      </c>
      <c r="G194" s="67" t="str">
        <f t="shared" si="11"/>
        <v/>
      </c>
      <c r="H194" s="367" t="b">
        <f t="shared" si="12"/>
        <v>0</v>
      </c>
      <c r="I194" s="241">
        <f t="shared" si="14"/>
        <v>1</v>
      </c>
    </row>
    <row r="195" spans="1:9" x14ac:dyDescent="0.25">
      <c r="A195" s="33" t="s">
        <v>290</v>
      </c>
      <c r="B195" s="39"/>
      <c r="C195" s="38"/>
      <c r="D195" s="38"/>
      <c r="E195" s="335"/>
      <c r="F195" s="67" t="str">
        <f t="shared" si="10"/>
        <v/>
      </c>
      <c r="G195" s="67" t="str">
        <f t="shared" si="11"/>
        <v/>
      </c>
      <c r="H195" s="367" t="b">
        <f t="shared" si="12"/>
        <v>0</v>
      </c>
      <c r="I195" s="241">
        <f t="shared" si="14"/>
        <v>1</v>
      </c>
    </row>
    <row r="196" spans="1:9" x14ac:dyDescent="0.25">
      <c r="A196" s="33" t="s">
        <v>291</v>
      </c>
      <c r="B196" s="39"/>
      <c r="C196" s="38"/>
      <c r="D196" s="38"/>
      <c r="E196" s="335"/>
      <c r="F196" s="67" t="str">
        <f t="shared" si="10"/>
        <v/>
      </c>
      <c r="G196" s="67" t="str">
        <f t="shared" si="11"/>
        <v/>
      </c>
      <c r="H196" s="367" t="b">
        <f t="shared" si="12"/>
        <v>0</v>
      </c>
      <c r="I196" s="241">
        <f t="shared" si="14"/>
        <v>1</v>
      </c>
    </row>
    <row r="197" spans="1:9" x14ac:dyDescent="0.25">
      <c r="A197" s="33" t="s">
        <v>292</v>
      </c>
      <c r="B197" s="39"/>
      <c r="C197" s="38"/>
      <c r="D197" s="38"/>
      <c r="E197" s="335"/>
      <c r="F197" s="67" t="str">
        <f t="shared" si="10"/>
        <v/>
      </c>
      <c r="G197" s="67" t="str">
        <f t="shared" si="11"/>
        <v/>
      </c>
      <c r="H197" s="367" t="b">
        <f t="shared" si="12"/>
        <v>0</v>
      </c>
      <c r="I197" s="241">
        <f t="shared" si="14"/>
        <v>1</v>
      </c>
    </row>
    <row r="198" spans="1:9" x14ac:dyDescent="0.25">
      <c r="A198" s="33" t="s">
        <v>293</v>
      </c>
      <c r="B198" s="39"/>
      <c r="C198" s="38"/>
      <c r="D198" s="38"/>
      <c r="E198" s="335"/>
      <c r="F198" s="67" t="str">
        <f t="shared" si="10"/>
        <v/>
      </c>
      <c r="G198" s="67" t="str">
        <f t="shared" si="11"/>
        <v/>
      </c>
      <c r="H198" s="367" t="b">
        <f t="shared" si="12"/>
        <v>0</v>
      </c>
      <c r="I198" s="241">
        <f t="shared" si="14"/>
        <v>1</v>
      </c>
    </row>
    <row r="199" spans="1:9" x14ac:dyDescent="0.25">
      <c r="A199" s="33" t="s">
        <v>294</v>
      </c>
      <c r="B199" s="39"/>
      <c r="C199" s="38"/>
      <c r="D199" s="38"/>
      <c r="E199" s="335"/>
      <c r="F199" s="67" t="str">
        <f t="shared" si="10"/>
        <v/>
      </c>
      <c r="G199" s="67" t="str">
        <f t="shared" si="11"/>
        <v/>
      </c>
      <c r="H199" s="367" t="b">
        <f t="shared" si="12"/>
        <v>0</v>
      </c>
      <c r="I199" s="241">
        <f t="shared" si="14"/>
        <v>1</v>
      </c>
    </row>
    <row r="200" spans="1:9" x14ac:dyDescent="0.25">
      <c r="A200" s="33" t="s">
        <v>295</v>
      </c>
      <c r="B200" s="39"/>
      <c r="C200" s="38"/>
      <c r="D200" s="38"/>
      <c r="E200" s="335"/>
      <c r="F200" s="67" t="str">
        <f t="shared" si="10"/>
        <v/>
      </c>
      <c r="G200" s="67" t="str">
        <f t="shared" si="11"/>
        <v/>
      </c>
      <c r="H200" s="367" t="b">
        <f t="shared" si="12"/>
        <v>0</v>
      </c>
      <c r="I200" s="241">
        <f t="shared" si="14"/>
        <v>1</v>
      </c>
    </row>
    <row r="201" spans="1:9" x14ac:dyDescent="0.25">
      <c r="A201" s="33" t="s">
        <v>296</v>
      </c>
      <c r="B201" s="39"/>
      <c r="C201" s="38"/>
      <c r="D201" s="38"/>
      <c r="E201" s="335"/>
      <c r="F201" s="67" t="str">
        <f t="shared" ref="F201:F258" si="15">IF(OR($B201="",$C201="",$D201="",$D201&lt;an_initial,$D201&gt;an_final,$H201=FALSE),"",
(20*(E201="premiu")+10*(E201="nominalizare")+5*(E201="selecționare"))/
I201
)</f>
        <v/>
      </c>
      <c r="G201" s="67" t="str">
        <f t="shared" ref="G201:G258" si="16">IF(OR($B201="",$C201="",$D201="",$D201&gt;an_final,$H201=FALSE),"",
(20*(E201="premiu")+10*(E201="nominalizare")+5*(E201="selecționare"))/
I201
)</f>
        <v/>
      </c>
      <c r="H201" s="367" t="b">
        <f t="shared" ref="H201:H258" si="17">IF(nume_candidat="",FALSE,ISNUMBER(SEARCH(nume_candidat,$B201)))</f>
        <v>0</v>
      </c>
      <c r="I201" s="241">
        <f t="shared" ref="I201:I258" si="18">LEN(B201)-LEN(SUBSTITUTE(B201,",",""))+1</f>
        <v>1</v>
      </c>
    </row>
    <row r="202" spans="1:9" x14ac:dyDescent="0.25">
      <c r="A202" s="33" t="s">
        <v>297</v>
      </c>
      <c r="B202" s="39"/>
      <c r="C202" s="38"/>
      <c r="D202" s="38"/>
      <c r="E202" s="335"/>
      <c r="F202" s="67" t="str">
        <f t="shared" si="15"/>
        <v/>
      </c>
      <c r="G202" s="67" t="str">
        <f t="shared" si="16"/>
        <v/>
      </c>
      <c r="H202" s="367" t="b">
        <f t="shared" si="17"/>
        <v>0</v>
      </c>
      <c r="I202" s="241">
        <f t="shared" si="18"/>
        <v>1</v>
      </c>
    </row>
    <row r="203" spans="1:9" x14ac:dyDescent="0.25">
      <c r="A203" s="33" t="s">
        <v>298</v>
      </c>
      <c r="B203" s="39"/>
      <c r="C203" s="38"/>
      <c r="D203" s="38"/>
      <c r="E203" s="335"/>
      <c r="F203" s="67" t="str">
        <f t="shared" si="15"/>
        <v/>
      </c>
      <c r="G203" s="67" t="str">
        <f t="shared" si="16"/>
        <v/>
      </c>
      <c r="H203" s="367" t="b">
        <f t="shared" si="17"/>
        <v>0</v>
      </c>
      <c r="I203" s="241">
        <f t="shared" si="18"/>
        <v>1</v>
      </c>
    </row>
    <row r="204" spans="1:9" x14ac:dyDescent="0.25">
      <c r="A204" s="33" t="s">
        <v>299</v>
      </c>
      <c r="B204" s="39"/>
      <c r="C204" s="38"/>
      <c r="D204" s="38"/>
      <c r="E204" s="335"/>
      <c r="F204" s="67" t="str">
        <f t="shared" si="15"/>
        <v/>
      </c>
      <c r="G204" s="67" t="str">
        <f t="shared" si="16"/>
        <v/>
      </c>
      <c r="H204" s="367" t="b">
        <f t="shared" si="17"/>
        <v>0</v>
      </c>
      <c r="I204" s="241">
        <f t="shared" si="18"/>
        <v>1</v>
      </c>
    </row>
    <row r="205" spans="1:9" x14ac:dyDescent="0.25">
      <c r="A205" s="33" t="s">
        <v>300</v>
      </c>
      <c r="B205" s="39"/>
      <c r="C205" s="38"/>
      <c r="D205" s="38"/>
      <c r="E205" s="335"/>
      <c r="F205" s="67" t="str">
        <f t="shared" si="15"/>
        <v/>
      </c>
      <c r="G205" s="67" t="str">
        <f t="shared" si="16"/>
        <v/>
      </c>
      <c r="H205" s="367" t="b">
        <f t="shared" si="17"/>
        <v>0</v>
      </c>
      <c r="I205" s="241">
        <f t="shared" si="18"/>
        <v>1</v>
      </c>
    </row>
    <row r="206" spans="1:9" x14ac:dyDescent="0.25">
      <c r="A206" s="33" t="s">
        <v>301</v>
      </c>
      <c r="B206" s="39"/>
      <c r="C206" s="38"/>
      <c r="D206" s="38"/>
      <c r="E206" s="335"/>
      <c r="F206" s="67" t="str">
        <f t="shared" si="15"/>
        <v/>
      </c>
      <c r="G206" s="67" t="str">
        <f t="shared" si="16"/>
        <v/>
      </c>
      <c r="H206" s="367" t="b">
        <f t="shared" si="17"/>
        <v>0</v>
      </c>
      <c r="I206" s="241">
        <f t="shared" si="18"/>
        <v>1</v>
      </c>
    </row>
    <row r="207" spans="1:9" x14ac:dyDescent="0.25">
      <c r="A207" s="33" t="s">
        <v>302</v>
      </c>
      <c r="B207" s="39"/>
      <c r="C207" s="38"/>
      <c r="D207" s="38"/>
      <c r="E207" s="335"/>
      <c r="F207" s="67" t="str">
        <f t="shared" si="15"/>
        <v/>
      </c>
      <c r="G207" s="67" t="str">
        <f t="shared" si="16"/>
        <v/>
      </c>
      <c r="H207" s="367" t="b">
        <f t="shared" si="17"/>
        <v>0</v>
      </c>
      <c r="I207" s="241">
        <f t="shared" si="18"/>
        <v>1</v>
      </c>
    </row>
    <row r="208" spans="1:9" x14ac:dyDescent="0.25">
      <c r="A208" s="33" t="s">
        <v>303</v>
      </c>
      <c r="B208" s="39"/>
      <c r="C208" s="38"/>
      <c r="D208" s="38"/>
      <c r="E208" s="335"/>
      <c r="F208" s="67" t="str">
        <f t="shared" si="15"/>
        <v/>
      </c>
      <c r="G208" s="67" t="str">
        <f t="shared" si="16"/>
        <v/>
      </c>
      <c r="H208" s="367" t="b">
        <f t="shared" si="17"/>
        <v>0</v>
      </c>
      <c r="I208" s="241">
        <f t="shared" si="18"/>
        <v>1</v>
      </c>
    </row>
    <row r="209" spans="1:9" x14ac:dyDescent="0.25">
      <c r="A209" s="33" t="s">
        <v>304</v>
      </c>
      <c r="B209" s="39"/>
      <c r="C209" s="38"/>
      <c r="D209" s="38"/>
      <c r="E209" s="335"/>
      <c r="F209" s="67" t="str">
        <f t="shared" si="15"/>
        <v/>
      </c>
      <c r="G209" s="67" t="str">
        <f t="shared" si="16"/>
        <v/>
      </c>
      <c r="H209" s="367" t="b">
        <f t="shared" si="17"/>
        <v>0</v>
      </c>
      <c r="I209" s="241">
        <f t="shared" si="18"/>
        <v>1</v>
      </c>
    </row>
    <row r="210" spans="1:9" x14ac:dyDescent="0.25">
      <c r="A210" s="33" t="s">
        <v>305</v>
      </c>
      <c r="B210" s="39"/>
      <c r="C210" s="38"/>
      <c r="D210" s="38"/>
      <c r="E210" s="335"/>
      <c r="F210" s="67" t="str">
        <f t="shared" si="15"/>
        <v/>
      </c>
      <c r="G210" s="67" t="str">
        <f t="shared" si="16"/>
        <v/>
      </c>
      <c r="H210" s="367" t="b">
        <f t="shared" si="17"/>
        <v>0</v>
      </c>
      <c r="I210" s="241">
        <f t="shared" si="18"/>
        <v>1</v>
      </c>
    </row>
    <row r="211" spans="1:9" x14ac:dyDescent="0.25">
      <c r="A211" s="33" t="s">
        <v>306</v>
      </c>
      <c r="B211" s="39"/>
      <c r="C211" s="38"/>
      <c r="D211" s="38"/>
      <c r="E211" s="335"/>
      <c r="F211" s="67" t="str">
        <f t="shared" si="15"/>
        <v/>
      </c>
      <c r="G211" s="67" t="str">
        <f t="shared" si="16"/>
        <v/>
      </c>
      <c r="H211" s="367" t="b">
        <f t="shared" si="17"/>
        <v>0</v>
      </c>
      <c r="I211" s="241">
        <f t="shared" si="18"/>
        <v>1</v>
      </c>
    </row>
    <row r="212" spans="1:9" x14ac:dyDescent="0.25">
      <c r="A212" s="33" t="s">
        <v>307</v>
      </c>
      <c r="B212" s="39"/>
      <c r="C212" s="38"/>
      <c r="D212" s="38"/>
      <c r="E212" s="335"/>
      <c r="F212" s="67" t="str">
        <f t="shared" si="15"/>
        <v/>
      </c>
      <c r="G212" s="67" t="str">
        <f t="shared" si="16"/>
        <v/>
      </c>
      <c r="H212" s="367" t="b">
        <f t="shared" si="17"/>
        <v>0</v>
      </c>
      <c r="I212" s="241">
        <f t="shared" si="18"/>
        <v>1</v>
      </c>
    </row>
    <row r="213" spans="1:9" x14ac:dyDescent="0.25">
      <c r="A213" s="33" t="s">
        <v>308</v>
      </c>
      <c r="B213" s="39"/>
      <c r="C213" s="38"/>
      <c r="D213" s="38"/>
      <c r="E213" s="335"/>
      <c r="F213" s="67" t="str">
        <f t="shared" si="15"/>
        <v/>
      </c>
      <c r="G213" s="67" t="str">
        <f t="shared" si="16"/>
        <v/>
      </c>
      <c r="H213" s="367" t="b">
        <f t="shared" si="17"/>
        <v>0</v>
      </c>
      <c r="I213" s="241">
        <f t="shared" si="18"/>
        <v>1</v>
      </c>
    </row>
    <row r="214" spans="1:9" x14ac:dyDescent="0.25">
      <c r="A214" s="33" t="s">
        <v>309</v>
      </c>
      <c r="B214" s="39"/>
      <c r="C214" s="38"/>
      <c r="D214" s="38"/>
      <c r="E214" s="335"/>
      <c r="F214" s="67" t="str">
        <f t="shared" si="15"/>
        <v/>
      </c>
      <c r="G214" s="67" t="str">
        <f t="shared" si="16"/>
        <v/>
      </c>
      <c r="H214" s="367" t="b">
        <f t="shared" si="17"/>
        <v>0</v>
      </c>
      <c r="I214" s="241">
        <f t="shared" si="18"/>
        <v>1</v>
      </c>
    </row>
    <row r="215" spans="1:9" x14ac:dyDescent="0.25">
      <c r="A215" s="33" t="s">
        <v>310</v>
      </c>
      <c r="B215" s="39"/>
      <c r="C215" s="38"/>
      <c r="D215" s="38"/>
      <c r="E215" s="335"/>
      <c r="F215" s="67" t="str">
        <f t="shared" si="15"/>
        <v/>
      </c>
      <c r="G215" s="67" t="str">
        <f t="shared" si="16"/>
        <v/>
      </c>
      <c r="H215" s="367" t="b">
        <f t="shared" si="17"/>
        <v>0</v>
      </c>
      <c r="I215" s="241">
        <f t="shared" si="18"/>
        <v>1</v>
      </c>
    </row>
    <row r="216" spans="1:9" x14ac:dyDescent="0.25">
      <c r="A216" s="33" t="s">
        <v>311</v>
      </c>
      <c r="B216" s="39"/>
      <c r="C216" s="38"/>
      <c r="D216" s="38"/>
      <c r="E216" s="335"/>
      <c r="F216" s="67" t="str">
        <f t="shared" si="15"/>
        <v/>
      </c>
      <c r="G216" s="67" t="str">
        <f t="shared" si="16"/>
        <v/>
      </c>
      <c r="H216" s="367" t="b">
        <f t="shared" si="17"/>
        <v>0</v>
      </c>
      <c r="I216" s="241">
        <f t="shared" si="18"/>
        <v>1</v>
      </c>
    </row>
    <row r="217" spans="1:9" x14ac:dyDescent="0.25">
      <c r="A217" s="33" t="s">
        <v>312</v>
      </c>
      <c r="B217" s="39"/>
      <c r="C217" s="38"/>
      <c r="D217" s="38"/>
      <c r="E217" s="335"/>
      <c r="F217" s="67" t="str">
        <f t="shared" si="15"/>
        <v/>
      </c>
      <c r="G217" s="67" t="str">
        <f t="shared" si="16"/>
        <v/>
      </c>
      <c r="H217" s="367" t="b">
        <f t="shared" si="17"/>
        <v>0</v>
      </c>
      <c r="I217" s="241">
        <f t="shared" si="18"/>
        <v>1</v>
      </c>
    </row>
    <row r="218" spans="1:9" x14ac:dyDescent="0.25">
      <c r="A218" s="33" t="s">
        <v>313</v>
      </c>
      <c r="B218" s="39"/>
      <c r="C218" s="38"/>
      <c r="D218" s="38"/>
      <c r="E218" s="335"/>
      <c r="F218" s="67" t="str">
        <f t="shared" si="15"/>
        <v/>
      </c>
      <c r="G218" s="67" t="str">
        <f t="shared" si="16"/>
        <v/>
      </c>
      <c r="H218" s="367" t="b">
        <f t="shared" si="17"/>
        <v>0</v>
      </c>
      <c r="I218" s="241">
        <f t="shared" si="18"/>
        <v>1</v>
      </c>
    </row>
    <row r="219" spans="1:9" x14ac:dyDescent="0.25">
      <c r="A219" s="33" t="s">
        <v>314</v>
      </c>
      <c r="B219" s="39"/>
      <c r="C219" s="38"/>
      <c r="D219" s="38"/>
      <c r="E219" s="335"/>
      <c r="F219" s="67" t="str">
        <f t="shared" si="15"/>
        <v/>
      </c>
      <c r="G219" s="67" t="str">
        <f t="shared" si="16"/>
        <v/>
      </c>
      <c r="H219" s="367" t="b">
        <f t="shared" si="17"/>
        <v>0</v>
      </c>
      <c r="I219" s="241">
        <f t="shared" si="18"/>
        <v>1</v>
      </c>
    </row>
    <row r="220" spans="1:9" x14ac:dyDescent="0.25">
      <c r="A220" s="33" t="s">
        <v>315</v>
      </c>
      <c r="B220" s="39"/>
      <c r="C220" s="38"/>
      <c r="D220" s="38"/>
      <c r="E220" s="335"/>
      <c r="F220" s="67" t="str">
        <f t="shared" si="15"/>
        <v/>
      </c>
      <c r="G220" s="67" t="str">
        <f t="shared" si="16"/>
        <v/>
      </c>
      <c r="H220" s="367" t="b">
        <f t="shared" si="17"/>
        <v>0</v>
      </c>
      <c r="I220" s="241">
        <f t="shared" si="18"/>
        <v>1</v>
      </c>
    </row>
    <row r="221" spans="1:9" x14ac:dyDescent="0.25">
      <c r="A221" s="33" t="s">
        <v>316</v>
      </c>
      <c r="B221" s="39"/>
      <c r="C221" s="38"/>
      <c r="D221" s="38"/>
      <c r="E221" s="335"/>
      <c r="F221" s="67" t="str">
        <f t="shared" si="15"/>
        <v/>
      </c>
      <c r="G221" s="67" t="str">
        <f t="shared" si="16"/>
        <v/>
      </c>
      <c r="H221" s="367" t="b">
        <f t="shared" si="17"/>
        <v>0</v>
      </c>
      <c r="I221" s="241">
        <f t="shared" si="18"/>
        <v>1</v>
      </c>
    </row>
    <row r="222" spans="1:9" x14ac:dyDescent="0.25">
      <c r="A222" s="33" t="s">
        <v>317</v>
      </c>
      <c r="B222" s="39"/>
      <c r="C222" s="38"/>
      <c r="D222" s="38"/>
      <c r="E222" s="335"/>
      <c r="F222" s="67" t="str">
        <f t="shared" si="15"/>
        <v/>
      </c>
      <c r="G222" s="67" t="str">
        <f t="shared" si="16"/>
        <v/>
      </c>
      <c r="H222" s="367" t="b">
        <f t="shared" si="17"/>
        <v>0</v>
      </c>
      <c r="I222" s="241">
        <f t="shared" si="18"/>
        <v>1</v>
      </c>
    </row>
    <row r="223" spans="1:9" x14ac:dyDescent="0.25">
      <c r="A223" s="33" t="s">
        <v>318</v>
      </c>
      <c r="B223" s="39"/>
      <c r="C223" s="38"/>
      <c r="D223" s="38"/>
      <c r="E223" s="335"/>
      <c r="F223" s="67" t="str">
        <f t="shared" si="15"/>
        <v/>
      </c>
      <c r="G223" s="67" t="str">
        <f t="shared" si="16"/>
        <v/>
      </c>
      <c r="H223" s="367" t="b">
        <f t="shared" si="17"/>
        <v>0</v>
      </c>
      <c r="I223" s="241">
        <f t="shared" si="18"/>
        <v>1</v>
      </c>
    </row>
    <row r="224" spans="1:9" x14ac:dyDescent="0.25">
      <c r="A224" s="33" t="s">
        <v>319</v>
      </c>
      <c r="B224" s="39"/>
      <c r="C224" s="38"/>
      <c r="D224" s="38"/>
      <c r="E224" s="335"/>
      <c r="F224" s="67" t="str">
        <f t="shared" si="15"/>
        <v/>
      </c>
      <c r="G224" s="67" t="str">
        <f t="shared" si="16"/>
        <v/>
      </c>
      <c r="H224" s="367" t="b">
        <f t="shared" si="17"/>
        <v>0</v>
      </c>
      <c r="I224" s="241">
        <f t="shared" si="18"/>
        <v>1</v>
      </c>
    </row>
    <row r="225" spans="1:9" x14ac:dyDescent="0.25">
      <c r="A225" s="33" t="s">
        <v>320</v>
      </c>
      <c r="B225" s="39"/>
      <c r="C225" s="38"/>
      <c r="D225" s="38"/>
      <c r="E225" s="335"/>
      <c r="F225" s="67" t="str">
        <f t="shared" si="15"/>
        <v/>
      </c>
      <c r="G225" s="67" t="str">
        <f t="shared" si="16"/>
        <v/>
      </c>
      <c r="H225" s="367" t="b">
        <f t="shared" si="17"/>
        <v>0</v>
      </c>
      <c r="I225" s="241">
        <f t="shared" si="18"/>
        <v>1</v>
      </c>
    </row>
    <row r="226" spans="1:9" x14ac:dyDescent="0.25">
      <c r="A226" s="33" t="s">
        <v>321</v>
      </c>
      <c r="B226" s="39"/>
      <c r="C226" s="38"/>
      <c r="D226" s="38"/>
      <c r="E226" s="335"/>
      <c r="F226" s="67" t="str">
        <f t="shared" si="15"/>
        <v/>
      </c>
      <c r="G226" s="67" t="str">
        <f t="shared" si="16"/>
        <v/>
      </c>
      <c r="H226" s="367" t="b">
        <f t="shared" si="17"/>
        <v>0</v>
      </c>
      <c r="I226" s="241">
        <f t="shared" si="18"/>
        <v>1</v>
      </c>
    </row>
    <row r="227" spans="1:9" x14ac:dyDescent="0.25">
      <c r="A227" s="33" t="s">
        <v>322</v>
      </c>
      <c r="B227" s="39"/>
      <c r="C227" s="38"/>
      <c r="D227" s="38"/>
      <c r="E227" s="335"/>
      <c r="F227" s="67" t="str">
        <f t="shared" si="15"/>
        <v/>
      </c>
      <c r="G227" s="67" t="str">
        <f t="shared" si="16"/>
        <v/>
      </c>
      <c r="H227" s="367" t="b">
        <f t="shared" si="17"/>
        <v>0</v>
      </c>
      <c r="I227" s="241">
        <f t="shared" si="18"/>
        <v>1</v>
      </c>
    </row>
    <row r="228" spans="1:9" x14ac:dyDescent="0.25">
      <c r="A228" s="33" t="s">
        <v>323</v>
      </c>
      <c r="B228" s="39"/>
      <c r="C228" s="38"/>
      <c r="D228" s="38"/>
      <c r="E228" s="335"/>
      <c r="F228" s="67" t="str">
        <f t="shared" si="15"/>
        <v/>
      </c>
      <c r="G228" s="67" t="str">
        <f t="shared" si="16"/>
        <v/>
      </c>
      <c r="H228" s="367" t="b">
        <f t="shared" si="17"/>
        <v>0</v>
      </c>
      <c r="I228" s="241">
        <f t="shared" si="18"/>
        <v>1</v>
      </c>
    </row>
    <row r="229" spans="1:9" x14ac:dyDescent="0.25">
      <c r="A229" s="33" t="s">
        <v>324</v>
      </c>
      <c r="B229" s="39"/>
      <c r="C229" s="38"/>
      <c r="D229" s="38"/>
      <c r="E229" s="335"/>
      <c r="F229" s="67" t="str">
        <f t="shared" si="15"/>
        <v/>
      </c>
      <c r="G229" s="67" t="str">
        <f t="shared" si="16"/>
        <v/>
      </c>
      <c r="H229" s="367" t="b">
        <f t="shared" si="17"/>
        <v>0</v>
      </c>
      <c r="I229" s="241">
        <f t="shared" si="18"/>
        <v>1</v>
      </c>
    </row>
    <row r="230" spans="1:9" x14ac:dyDescent="0.25">
      <c r="A230" s="33" t="s">
        <v>325</v>
      </c>
      <c r="B230" s="39"/>
      <c r="C230" s="38"/>
      <c r="D230" s="38"/>
      <c r="E230" s="335"/>
      <c r="F230" s="67" t="str">
        <f t="shared" si="15"/>
        <v/>
      </c>
      <c r="G230" s="67" t="str">
        <f t="shared" si="16"/>
        <v/>
      </c>
      <c r="H230" s="367" t="b">
        <f t="shared" si="17"/>
        <v>0</v>
      </c>
      <c r="I230" s="241">
        <f t="shared" si="18"/>
        <v>1</v>
      </c>
    </row>
    <row r="231" spans="1:9" x14ac:dyDescent="0.25">
      <c r="A231" s="33" t="s">
        <v>326</v>
      </c>
      <c r="B231" s="39"/>
      <c r="C231" s="38"/>
      <c r="D231" s="38"/>
      <c r="E231" s="335"/>
      <c r="F231" s="67" t="str">
        <f t="shared" si="15"/>
        <v/>
      </c>
      <c r="G231" s="67" t="str">
        <f t="shared" si="16"/>
        <v/>
      </c>
      <c r="H231" s="367" t="b">
        <f t="shared" si="17"/>
        <v>0</v>
      </c>
      <c r="I231" s="241">
        <f t="shared" si="18"/>
        <v>1</v>
      </c>
    </row>
    <row r="232" spans="1:9" x14ac:dyDescent="0.25">
      <c r="A232" s="33" t="s">
        <v>327</v>
      </c>
      <c r="B232" s="39"/>
      <c r="C232" s="38"/>
      <c r="D232" s="38"/>
      <c r="E232" s="335"/>
      <c r="F232" s="67" t="str">
        <f t="shared" si="15"/>
        <v/>
      </c>
      <c r="G232" s="67" t="str">
        <f t="shared" si="16"/>
        <v/>
      </c>
      <c r="H232" s="367" t="b">
        <f t="shared" si="17"/>
        <v>0</v>
      </c>
      <c r="I232" s="241">
        <f t="shared" si="18"/>
        <v>1</v>
      </c>
    </row>
    <row r="233" spans="1:9" x14ac:dyDescent="0.25">
      <c r="A233" s="33" t="s">
        <v>328</v>
      </c>
      <c r="B233" s="39"/>
      <c r="C233" s="38"/>
      <c r="D233" s="38"/>
      <c r="E233" s="335"/>
      <c r="F233" s="67" t="str">
        <f t="shared" si="15"/>
        <v/>
      </c>
      <c r="G233" s="67" t="str">
        <f t="shared" si="16"/>
        <v/>
      </c>
      <c r="H233" s="367" t="b">
        <f t="shared" si="17"/>
        <v>0</v>
      </c>
      <c r="I233" s="241">
        <f t="shared" si="18"/>
        <v>1</v>
      </c>
    </row>
    <row r="234" spans="1:9" x14ac:dyDescent="0.25">
      <c r="A234" s="33" t="s">
        <v>329</v>
      </c>
      <c r="B234" s="39"/>
      <c r="C234" s="38"/>
      <c r="D234" s="38"/>
      <c r="E234" s="335"/>
      <c r="F234" s="67" t="str">
        <f t="shared" si="15"/>
        <v/>
      </c>
      <c r="G234" s="67" t="str">
        <f t="shared" si="16"/>
        <v/>
      </c>
      <c r="H234" s="367" t="b">
        <f t="shared" si="17"/>
        <v>0</v>
      </c>
      <c r="I234" s="241">
        <f t="shared" si="18"/>
        <v>1</v>
      </c>
    </row>
    <row r="235" spans="1:9" x14ac:dyDescent="0.25">
      <c r="A235" s="33" t="s">
        <v>330</v>
      </c>
      <c r="B235" s="39"/>
      <c r="C235" s="38"/>
      <c r="D235" s="38"/>
      <c r="E235" s="335"/>
      <c r="F235" s="67" t="str">
        <f t="shared" si="15"/>
        <v/>
      </c>
      <c r="G235" s="67" t="str">
        <f t="shared" si="16"/>
        <v/>
      </c>
      <c r="H235" s="367" t="b">
        <f t="shared" si="17"/>
        <v>0</v>
      </c>
      <c r="I235" s="241">
        <f t="shared" si="18"/>
        <v>1</v>
      </c>
    </row>
    <row r="236" spans="1:9" x14ac:dyDescent="0.25">
      <c r="A236" s="33" t="s">
        <v>331</v>
      </c>
      <c r="B236" s="39"/>
      <c r="C236" s="38"/>
      <c r="D236" s="38"/>
      <c r="E236" s="335"/>
      <c r="F236" s="67" t="str">
        <f t="shared" si="15"/>
        <v/>
      </c>
      <c r="G236" s="67" t="str">
        <f t="shared" si="16"/>
        <v/>
      </c>
      <c r="H236" s="367" t="b">
        <f t="shared" si="17"/>
        <v>0</v>
      </c>
      <c r="I236" s="241">
        <f t="shared" si="18"/>
        <v>1</v>
      </c>
    </row>
    <row r="237" spans="1:9" x14ac:dyDescent="0.25">
      <c r="A237" s="33" t="s">
        <v>332</v>
      </c>
      <c r="B237" s="39"/>
      <c r="C237" s="38"/>
      <c r="D237" s="38"/>
      <c r="E237" s="335"/>
      <c r="F237" s="67" t="str">
        <f t="shared" si="15"/>
        <v/>
      </c>
      <c r="G237" s="67" t="str">
        <f t="shared" si="16"/>
        <v/>
      </c>
      <c r="H237" s="367" t="b">
        <f t="shared" si="17"/>
        <v>0</v>
      </c>
      <c r="I237" s="241">
        <f t="shared" si="18"/>
        <v>1</v>
      </c>
    </row>
    <row r="238" spans="1:9" x14ac:dyDescent="0.25">
      <c r="A238" s="33" t="s">
        <v>333</v>
      </c>
      <c r="B238" s="39"/>
      <c r="C238" s="38"/>
      <c r="D238" s="38"/>
      <c r="E238" s="335"/>
      <c r="F238" s="67" t="str">
        <f t="shared" si="15"/>
        <v/>
      </c>
      <c r="G238" s="67" t="str">
        <f t="shared" si="16"/>
        <v/>
      </c>
      <c r="H238" s="367" t="b">
        <f t="shared" si="17"/>
        <v>0</v>
      </c>
      <c r="I238" s="241">
        <f t="shared" si="18"/>
        <v>1</v>
      </c>
    </row>
    <row r="239" spans="1:9" x14ac:dyDescent="0.25">
      <c r="A239" s="33" t="s">
        <v>334</v>
      </c>
      <c r="B239" s="39"/>
      <c r="C239" s="38"/>
      <c r="D239" s="38"/>
      <c r="E239" s="335"/>
      <c r="F239" s="67" t="str">
        <f t="shared" si="15"/>
        <v/>
      </c>
      <c r="G239" s="67" t="str">
        <f t="shared" si="16"/>
        <v/>
      </c>
      <c r="H239" s="367" t="b">
        <f t="shared" si="17"/>
        <v>0</v>
      </c>
      <c r="I239" s="241">
        <f t="shared" si="18"/>
        <v>1</v>
      </c>
    </row>
    <row r="240" spans="1:9" x14ac:dyDescent="0.25">
      <c r="A240" s="33" t="s">
        <v>335</v>
      </c>
      <c r="B240" s="39"/>
      <c r="C240" s="38"/>
      <c r="D240" s="38"/>
      <c r="E240" s="335"/>
      <c r="F240" s="67" t="str">
        <f t="shared" si="15"/>
        <v/>
      </c>
      <c r="G240" s="67" t="str">
        <f t="shared" si="16"/>
        <v/>
      </c>
      <c r="H240" s="367" t="b">
        <f t="shared" si="17"/>
        <v>0</v>
      </c>
      <c r="I240" s="241">
        <f t="shared" si="18"/>
        <v>1</v>
      </c>
    </row>
    <row r="241" spans="1:9" x14ac:dyDescent="0.25">
      <c r="A241" s="33" t="s">
        <v>336</v>
      </c>
      <c r="B241" s="39"/>
      <c r="C241" s="38"/>
      <c r="D241" s="38"/>
      <c r="E241" s="335"/>
      <c r="F241" s="67" t="str">
        <f t="shared" si="15"/>
        <v/>
      </c>
      <c r="G241" s="67" t="str">
        <f t="shared" si="16"/>
        <v/>
      </c>
      <c r="H241" s="367" t="b">
        <f t="shared" si="17"/>
        <v>0</v>
      </c>
      <c r="I241" s="241">
        <f t="shared" si="18"/>
        <v>1</v>
      </c>
    </row>
    <row r="242" spans="1:9" x14ac:dyDescent="0.25">
      <c r="A242" s="33" t="s">
        <v>337</v>
      </c>
      <c r="B242" s="39"/>
      <c r="C242" s="38"/>
      <c r="D242" s="38"/>
      <c r="E242" s="335"/>
      <c r="F242" s="67" t="str">
        <f t="shared" si="15"/>
        <v/>
      </c>
      <c r="G242" s="67" t="str">
        <f t="shared" si="16"/>
        <v/>
      </c>
      <c r="H242" s="367" t="b">
        <f t="shared" si="17"/>
        <v>0</v>
      </c>
      <c r="I242" s="241">
        <f t="shared" si="18"/>
        <v>1</v>
      </c>
    </row>
    <row r="243" spans="1:9" x14ac:dyDescent="0.25">
      <c r="A243" s="33" t="s">
        <v>338</v>
      </c>
      <c r="B243" s="39"/>
      <c r="C243" s="38"/>
      <c r="D243" s="38"/>
      <c r="E243" s="335"/>
      <c r="F243" s="67" t="str">
        <f t="shared" si="15"/>
        <v/>
      </c>
      <c r="G243" s="67" t="str">
        <f t="shared" si="16"/>
        <v/>
      </c>
      <c r="H243" s="367" t="b">
        <f t="shared" si="17"/>
        <v>0</v>
      </c>
      <c r="I243" s="241">
        <f t="shared" si="18"/>
        <v>1</v>
      </c>
    </row>
    <row r="244" spans="1:9" x14ac:dyDescent="0.25">
      <c r="A244" s="33" t="s">
        <v>339</v>
      </c>
      <c r="B244" s="39"/>
      <c r="C244" s="38"/>
      <c r="D244" s="38"/>
      <c r="E244" s="335"/>
      <c r="F244" s="67" t="str">
        <f t="shared" si="15"/>
        <v/>
      </c>
      <c r="G244" s="67" t="str">
        <f t="shared" si="16"/>
        <v/>
      </c>
      <c r="H244" s="367" t="b">
        <f t="shared" si="17"/>
        <v>0</v>
      </c>
      <c r="I244" s="241">
        <f t="shared" si="18"/>
        <v>1</v>
      </c>
    </row>
    <row r="245" spans="1:9" x14ac:dyDescent="0.25">
      <c r="A245" s="33" t="s">
        <v>340</v>
      </c>
      <c r="B245" s="39"/>
      <c r="C245" s="38"/>
      <c r="D245" s="38"/>
      <c r="E245" s="335"/>
      <c r="F245" s="67" t="str">
        <f t="shared" si="15"/>
        <v/>
      </c>
      <c r="G245" s="67" t="str">
        <f t="shared" si="16"/>
        <v/>
      </c>
      <c r="H245" s="367" t="b">
        <f t="shared" si="17"/>
        <v>0</v>
      </c>
      <c r="I245" s="241">
        <f t="shared" si="18"/>
        <v>1</v>
      </c>
    </row>
    <row r="246" spans="1:9" x14ac:dyDescent="0.25">
      <c r="A246" s="33" t="s">
        <v>341</v>
      </c>
      <c r="B246" s="39"/>
      <c r="C246" s="38"/>
      <c r="D246" s="38"/>
      <c r="E246" s="335"/>
      <c r="F246" s="67" t="str">
        <f t="shared" si="15"/>
        <v/>
      </c>
      <c r="G246" s="67" t="str">
        <f t="shared" si="16"/>
        <v/>
      </c>
      <c r="H246" s="367" t="b">
        <f t="shared" si="17"/>
        <v>0</v>
      </c>
      <c r="I246" s="241">
        <f t="shared" si="18"/>
        <v>1</v>
      </c>
    </row>
    <row r="247" spans="1:9" x14ac:dyDescent="0.25">
      <c r="A247" s="33" t="s">
        <v>342</v>
      </c>
      <c r="B247" s="39"/>
      <c r="C247" s="38"/>
      <c r="D247" s="38"/>
      <c r="E247" s="335"/>
      <c r="F247" s="67" t="str">
        <f t="shared" si="15"/>
        <v/>
      </c>
      <c r="G247" s="67" t="str">
        <f t="shared" si="16"/>
        <v/>
      </c>
      <c r="H247" s="367" t="b">
        <f t="shared" si="17"/>
        <v>0</v>
      </c>
      <c r="I247" s="241">
        <f t="shared" si="18"/>
        <v>1</v>
      </c>
    </row>
    <row r="248" spans="1:9" x14ac:dyDescent="0.25">
      <c r="A248" s="33" t="s">
        <v>343</v>
      </c>
      <c r="B248" s="39"/>
      <c r="C248" s="38"/>
      <c r="D248" s="38"/>
      <c r="E248" s="335"/>
      <c r="F248" s="67" t="str">
        <f t="shared" si="15"/>
        <v/>
      </c>
      <c r="G248" s="67" t="str">
        <f t="shared" si="16"/>
        <v/>
      </c>
      <c r="H248" s="367" t="b">
        <f t="shared" si="17"/>
        <v>0</v>
      </c>
      <c r="I248" s="241">
        <f t="shared" si="18"/>
        <v>1</v>
      </c>
    </row>
    <row r="249" spans="1:9" x14ac:dyDescent="0.25">
      <c r="A249" s="33" t="s">
        <v>344</v>
      </c>
      <c r="B249" s="39"/>
      <c r="C249" s="38"/>
      <c r="D249" s="38"/>
      <c r="E249" s="335"/>
      <c r="F249" s="67" t="str">
        <f t="shared" si="15"/>
        <v/>
      </c>
      <c r="G249" s="67" t="str">
        <f t="shared" si="16"/>
        <v/>
      </c>
      <c r="H249" s="367" t="b">
        <f t="shared" si="17"/>
        <v>0</v>
      </c>
      <c r="I249" s="241">
        <f t="shared" si="18"/>
        <v>1</v>
      </c>
    </row>
    <row r="250" spans="1:9" x14ac:dyDescent="0.25">
      <c r="A250" s="33" t="s">
        <v>345</v>
      </c>
      <c r="B250" s="39"/>
      <c r="C250" s="38"/>
      <c r="D250" s="38"/>
      <c r="E250" s="335"/>
      <c r="F250" s="67" t="str">
        <f t="shared" si="15"/>
        <v/>
      </c>
      <c r="G250" s="67" t="str">
        <f t="shared" si="16"/>
        <v/>
      </c>
      <c r="H250" s="367" t="b">
        <f t="shared" si="17"/>
        <v>0</v>
      </c>
      <c r="I250" s="241">
        <f t="shared" si="18"/>
        <v>1</v>
      </c>
    </row>
    <row r="251" spans="1:9" x14ac:dyDescent="0.25">
      <c r="A251" s="33" t="s">
        <v>346</v>
      </c>
      <c r="B251" s="39"/>
      <c r="C251" s="38"/>
      <c r="D251" s="38"/>
      <c r="E251" s="335"/>
      <c r="F251" s="67" t="str">
        <f t="shared" si="15"/>
        <v/>
      </c>
      <c r="G251" s="67" t="str">
        <f t="shared" si="16"/>
        <v/>
      </c>
      <c r="H251" s="367" t="b">
        <f t="shared" si="17"/>
        <v>0</v>
      </c>
      <c r="I251" s="241">
        <f t="shared" si="18"/>
        <v>1</v>
      </c>
    </row>
    <row r="252" spans="1:9" x14ac:dyDescent="0.25">
      <c r="A252" s="33" t="s">
        <v>347</v>
      </c>
      <c r="B252" s="39"/>
      <c r="C252" s="38"/>
      <c r="D252" s="38"/>
      <c r="E252" s="335"/>
      <c r="F252" s="67" t="str">
        <f t="shared" si="15"/>
        <v/>
      </c>
      <c r="G252" s="67" t="str">
        <f t="shared" si="16"/>
        <v/>
      </c>
      <c r="H252" s="367" t="b">
        <f t="shared" si="17"/>
        <v>0</v>
      </c>
      <c r="I252" s="241">
        <f t="shared" si="18"/>
        <v>1</v>
      </c>
    </row>
    <row r="253" spans="1:9" x14ac:dyDescent="0.25">
      <c r="A253" s="33" t="s">
        <v>348</v>
      </c>
      <c r="B253" s="39"/>
      <c r="C253" s="38"/>
      <c r="D253" s="38"/>
      <c r="E253" s="335"/>
      <c r="F253" s="67" t="str">
        <f t="shared" si="15"/>
        <v/>
      </c>
      <c r="G253" s="67" t="str">
        <f t="shared" si="16"/>
        <v/>
      </c>
      <c r="H253" s="367" t="b">
        <f t="shared" si="17"/>
        <v>0</v>
      </c>
      <c r="I253" s="241">
        <f t="shared" si="18"/>
        <v>1</v>
      </c>
    </row>
    <row r="254" spans="1:9" x14ac:dyDescent="0.25">
      <c r="A254" s="33" t="s">
        <v>349</v>
      </c>
      <c r="B254" s="39"/>
      <c r="C254" s="38"/>
      <c r="D254" s="38"/>
      <c r="E254" s="335"/>
      <c r="F254" s="67" t="str">
        <f t="shared" si="15"/>
        <v/>
      </c>
      <c r="G254" s="67" t="str">
        <f t="shared" si="16"/>
        <v/>
      </c>
      <c r="H254" s="367" t="b">
        <f t="shared" si="17"/>
        <v>0</v>
      </c>
      <c r="I254" s="241">
        <f t="shared" si="18"/>
        <v>1</v>
      </c>
    </row>
    <row r="255" spans="1:9" x14ac:dyDescent="0.25">
      <c r="A255" s="33" t="s">
        <v>350</v>
      </c>
      <c r="B255" s="39"/>
      <c r="C255" s="38"/>
      <c r="D255" s="38"/>
      <c r="E255" s="335"/>
      <c r="F255" s="67" t="str">
        <f t="shared" si="15"/>
        <v/>
      </c>
      <c r="G255" s="67" t="str">
        <f t="shared" si="16"/>
        <v/>
      </c>
      <c r="H255" s="367" t="b">
        <f t="shared" si="17"/>
        <v>0</v>
      </c>
      <c r="I255" s="241">
        <f t="shared" si="18"/>
        <v>1</v>
      </c>
    </row>
    <row r="256" spans="1:9" x14ac:dyDescent="0.25">
      <c r="A256" s="33" t="s">
        <v>351</v>
      </c>
      <c r="B256" s="39"/>
      <c r="C256" s="38"/>
      <c r="D256" s="38"/>
      <c r="E256" s="335"/>
      <c r="F256" s="67" t="str">
        <f t="shared" si="15"/>
        <v/>
      </c>
      <c r="G256" s="67" t="str">
        <f t="shared" si="16"/>
        <v/>
      </c>
      <c r="H256" s="367" t="b">
        <f t="shared" si="17"/>
        <v>0</v>
      </c>
      <c r="I256" s="241">
        <f t="shared" si="18"/>
        <v>1</v>
      </c>
    </row>
    <row r="257" spans="1:9" x14ac:dyDescent="0.25">
      <c r="A257" s="33" t="s">
        <v>352</v>
      </c>
      <c r="B257" s="39"/>
      <c r="C257" s="38"/>
      <c r="D257" s="38"/>
      <c r="E257" s="335"/>
      <c r="F257" s="67" t="str">
        <f t="shared" si="15"/>
        <v/>
      </c>
      <c r="G257" s="67" t="str">
        <f t="shared" si="16"/>
        <v/>
      </c>
      <c r="H257" s="367" t="b">
        <f t="shared" si="17"/>
        <v>0</v>
      </c>
      <c r="I257" s="241">
        <f t="shared" si="18"/>
        <v>1</v>
      </c>
    </row>
    <row r="258" spans="1:9" x14ac:dyDescent="0.25">
      <c r="A258" s="33" t="s">
        <v>353</v>
      </c>
      <c r="B258" s="39"/>
      <c r="C258" s="38"/>
      <c r="D258" s="38"/>
      <c r="E258" s="335"/>
      <c r="F258" s="67" t="str">
        <f t="shared" si="15"/>
        <v/>
      </c>
      <c r="G258" s="67" t="str">
        <f t="shared" si="16"/>
        <v/>
      </c>
      <c r="H258" s="367" t="b">
        <f t="shared" si="17"/>
        <v>0</v>
      </c>
      <c r="I258" s="241">
        <f t="shared" si="18"/>
        <v>1</v>
      </c>
    </row>
    <row r="259" spans="1:9" x14ac:dyDescent="0.25">
      <c r="A259" s="329"/>
      <c r="B259" s="329"/>
      <c r="C259" s="329"/>
      <c r="D259" s="329"/>
      <c r="E259" s="329"/>
      <c r="F259" s="312"/>
      <c r="G259" s="312"/>
    </row>
    <row r="260" spans="1:9" x14ac:dyDescent="0.25">
      <c r="A260" s="329"/>
      <c r="B260" s="329"/>
      <c r="C260" s="329"/>
      <c r="D260" s="329"/>
      <c r="E260" s="329"/>
      <c r="F260" s="312"/>
      <c r="G260" s="312"/>
    </row>
    <row r="261" spans="1:9" x14ac:dyDescent="0.25">
      <c r="A261" s="329"/>
      <c r="B261" s="329"/>
      <c r="C261" s="329"/>
      <c r="D261" s="329"/>
      <c r="E261" s="329"/>
      <c r="F261" s="312"/>
      <c r="G261" s="312"/>
    </row>
    <row r="262" spans="1:9" x14ac:dyDescent="0.25">
      <c r="A262" s="329"/>
      <c r="B262" s="329"/>
      <c r="C262" s="329"/>
      <c r="D262" s="329"/>
      <c r="E262" s="329"/>
      <c r="F262" s="312"/>
      <c r="G262" s="312"/>
    </row>
    <row r="263" spans="1:9" x14ac:dyDescent="0.25">
      <c r="A263" s="329"/>
      <c r="B263" s="329"/>
      <c r="C263" s="329"/>
      <c r="D263" s="329"/>
      <c r="E263" s="329"/>
      <c r="F263" s="312"/>
      <c r="G263" s="312"/>
    </row>
    <row r="264" spans="1:9" x14ac:dyDescent="0.25">
      <c r="A264" s="329"/>
      <c r="B264" s="329"/>
      <c r="C264" s="329"/>
      <c r="D264" s="329"/>
      <c r="E264" s="329"/>
      <c r="F264" s="312"/>
      <c r="G264" s="312"/>
    </row>
    <row r="265" spans="1:9" x14ac:dyDescent="0.25">
      <c r="A265" s="329"/>
      <c r="B265" s="329"/>
      <c r="C265" s="329"/>
      <c r="D265" s="329"/>
      <c r="E265" s="329"/>
      <c r="F265" s="312"/>
      <c r="G265" s="312"/>
    </row>
    <row r="266" spans="1:9" x14ac:dyDescent="0.25">
      <c r="A266" s="329"/>
      <c r="B266" s="329"/>
      <c r="C266" s="329"/>
      <c r="D266" s="329"/>
      <c r="E266" s="329"/>
      <c r="F266" s="312"/>
      <c r="G266" s="312"/>
    </row>
    <row r="267" spans="1:9" x14ac:dyDescent="0.25">
      <c r="A267" s="329"/>
      <c r="B267" s="329"/>
      <c r="C267" s="329"/>
      <c r="D267" s="329"/>
      <c r="E267" s="329"/>
      <c r="F267" s="312"/>
      <c r="G267" s="312"/>
    </row>
    <row r="268" spans="1:9" x14ac:dyDescent="0.25">
      <c r="A268" s="329"/>
      <c r="B268" s="329"/>
      <c r="C268" s="329"/>
      <c r="D268" s="329"/>
      <c r="E268" s="329"/>
      <c r="F268" s="312"/>
      <c r="G268" s="312"/>
    </row>
    <row r="269" spans="1:9" x14ac:dyDescent="0.25">
      <c r="A269" s="329"/>
      <c r="B269" s="329"/>
      <c r="C269" s="329"/>
      <c r="D269" s="329"/>
      <c r="E269" s="329"/>
      <c r="F269" s="312"/>
      <c r="G269" s="312"/>
    </row>
    <row r="270" spans="1:9" x14ac:dyDescent="0.25">
      <c r="A270" s="329"/>
      <c r="B270" s="329"/>
      <c r="C270" s="329"/>
      <c r="D270" s="329"/>
      <c r="E270" s="329"/>
      <c r="F270" s="312"/>
      <c r="G270" s="312"/>
    </row>
    <row r="271" spans="1:9" x14ac:dyDescent="0.25">
      <c r="A271" s="329"/>
      <c r="B271" s="329"/>
      <c r="C271" s="329"/>
      <c r="D271" s="329"/>
      <c r="E271" s="329"/>
      <c r="F271" s="312"/>
      <c r="G271" s="312"/>
    </row>
    <row r="272" spans="1:9" x14ac:dyDescent="0.25">
      <c r="A272" s="329"/>
      <c r="B272" s="329"/>
      <c r="C272" s="329"/>
      <c r="D272" s="329"/>
      <c r="E272" s="329"/>
      <c r="F272" s="312"/>
      <c r="G272" s="312"/>
    </row>
    <row r="273" spans="1:7" x14ac:dyDescent="0.25">
      <c r="A273" s="329"/>
      <c r="B273" s="329"/>
      <c r="C273" s="329"/>
      <c r="D273" s="329"/>
      <c r="E273" s="329"/>
      <c r="F273" s="312"/>
      <c r="G273" s="312"/>
    </row>
    <row r="274" spans="1:7" x14ac:dyDescent="0.25">
      <c r="A274" s="329"/>
      <c r="B274" s="329"/>
      <c r="C274" s="329"/>
      <c r="D274" s="329"/>
      <c r="E274" s="329"/>
      <c r="F274" s="312"/>
      <c r="G274" s="312"/>
    </row>
    <row r="275" spans="1:7" x14ac:dyDescent="0.25">
      <c r="A275" s="329"/>
      <c r="B275" s="329"/>
      <c r="C275" s="329"/>
      <c r="D275" s="329"/>
      <c r="E275" s="329"/>
      <c r="F275" s="312"/>
      <c r="G275" s="312"/>
    </row>
    <row r="276" spans="1:7" x14ac:dyDescent="0.25">
      <c r="A276" s="329"/>
      <c r="B276" s="329"/>
      <c r="C276" s="329"/>
      <c r="D276" s="329"/>
      <c r="E276" s="329"/>
      <c r="F276" s="312"/>
      <c r="G276" s="312"/>
    </row>
    <row r="277" spans="1:7" x14ac:dyDescent="0.25">
      <c r="A277" s="329"/>
      <c r="B277" s="329"/>
      <c r="C277" s="329"/>
      <c r="D277" s="329"/>
      <c r="E277" s="329"/>
      <c r="F277" s="312"/>
      <c r="G277" s="312"/>
    </row>
    <row r="278" spans="1:7" x14ac:dyDescent="0.25">
      <c r="A278" s="329"/>
      <c r="B278" s="329"/>
      <c r="C278" s="329"/>
      <c r="D278" s="329"/>
      <c r="E278" s="329"/>
      <c r="F278" s="312"/>
      <c r="G278" s="312"/>
    </row>
    <row r="279" spans="1:7" x14ac:dyDescent="0.25">
      <c r="A279" s="329"/>
      <c r="B279" s="329"/>
      <c r="C279" s="329"/>
      <c r="D279" s="329"/>
      <c r="E279" s="329"/>
      <c r="F279" s="312"/>
      <c r="G279" s="312"/>
    </row>
    <row r="280" spans="1:7" x14ac:dyDescent="0.25">
      <c r="A280" s="329"/>
      <c r="B280" s="329"/>
      <c r="C280" s="329"/>
      <c r="D280" s="329"/>
      <c r="E280" s="329"/>
      <c r="F280" s="312"/>
      <c r="G280" s="312"/>
    </row>
    <row r="281" spans="1:7" x14ac:dyDescent="0.25">
      <c r="A281" s="329"/>
      <c r="B281" s="329"/>
      <c r="C281" s="329"/>
      <c r="D281" s="329"/>
      <c r="E281" s="329"/>
      <c r="F281" s="312"/>
      <c r="G281" s="312"/>
    </row>
    <row r="282" spans="1:7" x14ac:dyDescent="0.25">
      <c r="A282" s="329"/>
      <c r="B282" s="329"/>
      <c r="C282" s="329"/>
      <c r="D282" s="329"/>
      <c r="E282" s="329"/>
      <c r="F282" s="312"/>
      <c r="G282" s="312"/>
    </row>
    <row r="283" spans="1:7" x14ac:dyDescent="0.25">
      <c r="A283" s="329"/>
      <c r="B283" s="329"/>
      <c r="C283" s="329"/>
      <c r="D283" s="329"/>
      <c r="E283" s="329"/>
      <c r="F283" s="312"/>
      <c r="G283" s="312"/>
    </row>
    <row r="284" spans="1:7" x14ac:dyDescent="0.25">
      <c r="A284" s="329"/>
      <c r="B284" s="329"/>
      <c r="C284" s="329"/>
      <c r="D284" s="329"/>
      <c r="E284" s="329"/>
      <c r="F284" s="312"/>
      <c r="G284" s="312"/>
    </row>
    <row r="285" spans="1:7" x14ac:dyDescent="0.25">
      <c r="A285" s="329"/>
      <c r="B285" s="329"/>
      <c r="C285" s="329"/>
      <c r="D285" s="329"/>
      <c r="E285" s="329"/>
      <c r="F285" s="312"/>
      <c r="G285" s="312"/>
    </row>
    <row r="286" spans="1:7" x14ac:dyDescent="0.25">
      <c r="A286" s="329"/>
      <c r="B286" s="329"/>
      <c r="C286" s="329"/>
      <c r="D286" s="329"/>
      <c r="E286" s="329"/>
      <c r="F286" s="312"/>
      <c r="G286" s="312"/>
    </row>
    <row r="287" spans="1:7" x14ac:dyDescent="0.25">
      <c r="A287" s="329"/>
      <c r="B287" s="329"/>
      <c r="C287" s="329"/>
      <c r="D287" s="329"/>
      <c r="E287" s="329"/>
      <c r="F287" s="312"/>
      <c r="G287" s="312"/>
    </row>
    <row r="288" spans="1:7" x14ac:dyDescent="0.25">
      <c r="A288" s="329"/>
      <c r="B288" s="329"/>
      <c r="C288" s="329"/>
      <c r="D288" s="329"/>
      <c r="E288" s="329"/>
      <c r="F288" s="312"/>
      <c r="G288" s="312"/>
    </row>
    <row r="289" spans="1:7" x14ac:dyDescent="0.25">
      <c r="A289" s="329"/>
      <c r="B289" s="329"/>
      <c r="C289" s="329"/>
      <c r="D289" s="329"/>
      <c r="E289" s="329"/>
      <c r="F289" s="312"/>
      <c r="G289" s="312"/>
    </row>
    <row r="290" spans="1:7" x14ac:dyDescent="0.25">
      <c r="A290" s="329"/>
      <c r="B290" s="329"/>
      <c r="C290" s="329"/>
      <c r="D290" s="329"/>
      <c r="E290" s="329"/>
      <c r="F290" s="312"/>
      <c r="G290" s="312"/>
    </row>
    <row r="291" spans="1:7" x14ac:dyDescent="0.25">
      <c r="A291" s="329"/>
      <c r="B291" s="329"/>
      <c r="C291" s="329"/>
      <c r="D291" s="329"/>
      <c r="E291" s="329"/>
      <c r="F291" s="312"/>
      <c r="G291" s="312"/>
    </row>
    <row r="292" spans="1:7" x14ac:dyDescent="0.25">
      <c r="A292" s="329"/>
      <c r="B292" s="329"/>
      <c r="C292" s="329"/>
      <c r="D292" s="329"/>
      <c r="E292" s="329"/>
      <c r="F292" s="312"/>
      <c r="G292" s="312"/>
    </row>
    <row r="293" spans="1:7" x14ac:dyDescent="0.25">
      <c r="A293" s="329"/>
      <c r="B293" s="329"/>
      <c r="C293" s="329"/>
      <c r="D293" s="329"/>
      <c r="E293" s="329"/>
      <c r="F293" s="312"/>
      <c r="G293" s="312"/>
    </row>
    <row r="294" spans="1:7" x14ac:dyDescent="0.25">
      <c r="A294" s="329"/>
      <c r="B294" s="329"/>
      <c r="C294" s="329"/>
      <c r="D294" s="329"/>
      <c r="E294" s="329"/>
      <c r="F294" s="312"/>
      <c r="G294" s="312"/>
    </row>
    <row r="295" spans="1:7" x14ac:dyDescent="0.25">
      <c r="A295" s="329"/>
      <c r="B295" s="329"/>
      <c r="C295" s="329"/>
      <c r="D295" s="329"/>
      <c r="E295" s="329"/>
      <c r="F295" s="312"/>
      <c r="G295" s="312"/>
    </row>
    <row r="296" spans="1:7" x14ac:dyDescent="0.25">
      <c r="A296" s="329"/>
      <c r="B296" s="329"/>
      <c r="C296" s="329"/>
      <c r="D296" s="329"/>
      <c r="E296" s="329"/>
      <c r="F296" s="312"/>
      <c r="G296" s="312"/>
    </row>
    <row r="297" spans="1:7" x14ac:dyDescent="0.25">
      <c r="A297" s="329"/>
      <c r="B297" s="329"/>
      <c r="C297" s="329"/>
      <c r="D297" s="329"/>
      <c r="E297" s="329"/>
      <c r="F297" s="312"/>
      <c r="G297" s="312"/>
    </row>
    <row r="298" spans="1:7" x14ac:dyDescent="0.25">
      <c r="A298" s="329"/>
      <c r="B298" s="329"/>
      <c r="C298" s="329"/>
      <c r="D298" s="329"/>
      <c r="E298" s="329"/>
      <c r="F298" s="312"/>
      <c r="G298" s="312"/>
    </row>
    <row r="299" spans="1:7" x14ac:dyDescent="0.25">
      <c r="A299" s="329"/>
      <c r="B299" s="329"/>
      <c r="C299" s="329"/>
      <c r="D299" s="329"/>
      <c r="E299" s="329"/>
      <c r="F299" s="312"/>
      <c r="G299" s="312"/>
    </row>
    <row r="300" spans="1:7" x14ac:dyDescent="0.25">
      <c r="A300" s="329"/>
      <c r="B300" s="329"/>
      <c r="C300" s="329"/>
      <c r="D300" s="329"/>
      <c r="E300" s="329"/>
      <c r="F300" s="312"/>
      <c r="G300" s="312"/>
    </row>
    <row r="301" spans="1:7" x14ac:dyDescent="0.25">
      <c r="A301" s="329"/>
      <c r="B301" s="329"/>
      <c r="C301" s="329"/>
      <c r="D301" s="329"/>
      <c r="E301" s="329"/>
      <c r="F301" s="312"/>
      <c r="G301" s="312"/>
    </row>
    <row r="302" spans="1:7" x14ac:dyDescent="0.25">
      <c r="A302" s="329"/>
      <c r="B302" s="329"/>
      <c r="C302" s="329"/>
      <c r="D302" s="329"/>
      <c r="E302" s="329"/>
      <c r="F302" s="312"/>
      <c r="G302" s="312"/>
    </row>
    <row r="303" spans="1:7" x14ac:dyDescent="0.25">
      <c r="A303" s="329"/>
      <c r="B303" s="329"/>
      <c r="C303" s="329"/>
      <c r="D303" s="329"/>
      <c r="E303" s="329"/>
      <c r="F303" s="312"/>
      <c r="G303" s="312"/>
    </row>
    <row r="304" spans="1:7" x14ac:dyDescent="0.25">
      <c r="A304" s="329"/>
      <c r="B304" s="329"/>
      <c r="C304" s="329"/>
      <c r="D304" s="329"/>
      <c r="E304" s="329"/>
      <c r="F304" s="312"/>
      <c r="G304" s="312"/>
    </row>
    <row r="305" spans="1:7" x14ac:dyDescent="0.25">
      <c r="A305" s="329"/>
      <c r="B305" s="329"/>
      <c r="C305" s="329"/>
      <c r="D305" s="329"/>
      <c r="E305" s="329"/>
      <c r="F305" s="312"/>
      <c r="G305" s="312"/>
    </row>
    <row r="306" spans="1:7" x14ac:dyDescent="0.25">
      <c r="A306" s="329"/>
      <c r="B306" s="329"/>
      <c r="C306" s="329"/>
      <c r="D306" s="329"/>
      <c r="E306" s="329"/>
      <c r="F306" s="312"/>
      <c r="G306" s="312"/>
    </row>
    <row r="307" spans="1:7" x14ac:dyDescent="0.25">
      <c r="A307" s="329"/>
      <c r="B307" s="329"/>
      <c r="C307" s="329"/>
      <c r="D307" s="329"/>
      <c r="E307" s="329"/>
      <c r="F307" s="312"/>
      <c r="G307" s="312"/>
    </row>
    <row r="308" spans="1:7" x14ac:dyDescent="0.25">
      <c r="A308" s="329"/>
      <c r="B308" s="329"/>
      <c r="C308" s="329"/>
      <c r="D308" s="329"/>
      <c r="E308" s="329"/>
      <c r="F308" s="312"/>
      <c r="G308" s="312"/>
    </row>
    <row r="309" spans="1:7" x14ac:dyDescent="0.25">
      <c r="A309" s="329"/>
      <c r="B309" s="329"/>
      <c r="C309" s="329"/>
      <c r="D309" s="329"/>
      <c r="E309" s="329"/>
      <c r="F309" s="312"/>
      <c r="G309" s="312"/>
    </row>
    <row r="310" spans="1:7" x14ac:dyDescent="0.25">
      <c r="A310" s="329"/>
      <c r="B310" s="329"/>
      <c r="C310" s="329"/>
      <c r="D310" s="329"/>
      <c r="E310" s="329"/>
      <c r="F310" s="312"/>
      <c r="G310" s="312"/>
    </row>
    <row r="311" spans="1:7" x14ac:dyDescent="0.25">
      <c r="A311" s="329"/>
      <c r="B311" s="329"/>
      <c r="C311" s="329"/>
      <c r="D311" s="329"/>
      <c r="E311" s="329"/>
      <c r="F311" s="312"/>
      <c r="G311" s="312"/>
    </row>
    <row r="312" spans="1:7" x14ac:dyDescent="0.25">
      <c r="A312" s="329"/>
      <c r="B312" s="329"/>
      <c r="C312" s="329"/>
      <c r="D312" s="329"/>
      <c r="E312" s="329"/>
      <c r="F312" s="312"/>
      <c r="G312" s="312"/>
    </row>
    <row r="313" spans="1:7" x14ac:dyDescent="0.25">
      <c r="A313" s="329"/>
      <c r="B313" s="329"/>
      <c r="C313" s="329"/>
      <c r="D313" s="329"/>
      <c r="E313" s="329"/>
      <c r="F313" s="312"/>
      <c r="G313" s="312"/>
    </row>
    <row r="314" spans="1:7" x14ac:dyDescent="0.25">
      <c r="A314" s="329"/>
      <c r="B314" s="329"/>
      <c r="C314" s="329"/>
      <c r="D314" s="329"/>
      <c r="E314" s="329"/>
      <c r="F314" s="312"/>
      <c r="G314" s="312"/>
    </row>
    <row r="315" spans="1:7" x14ac:dyDescent="0.25">
      <c r="A315" s="329"/>
      <c r="B315" s="329"/>
      <c r="C315" s="329"/>
      <c r="D315" s="329"/>
      <c r="E315" s="329"/>
      <c r="F315" s="312"/>
      <c r="G315" s="312"/>
    </row>
    <row r="316" spans="1:7" x14ac:dyDescent="0.25">
      <c r="A316" s="329"/>
      <c r="B316" s="329"/>
      <c r="C316" s="329"/>
      <c r="D316" s="329"/>
      <c r="E316" s="329"/>
      <c r="F316" s="312"/>
      <c r="G316" s="312"/>
    </row>
    <row r="317" spans="1:7" x14ac:dyDescent="0.25">
      <c r="A317" s="329"/>
      <c r="B317" s="329"/>
      <c r="C317" s="329"/>
      <c r="D317" s="329"/>
      <c r="E317" s="329"/>
      <c r="F317" s="312"/>
      <c r="G317" s="312"/>
    </row>
    <row r="318" spans="1:7" x14ac:dyDescent="0.25">
      <c r="A318" s="329"/>
      <c r="B318" s="329"/>
      <c r="C318" s="329"/>
      <c r="D318" s="329"/>
      <c r="E318" s="329"/>
      <c r="F318" s="312"/>
      <c r="G318" s="312"/>
    </row>
    <row r="319" spans="1:7" x14ac:dyDescent="0.25">
      <c r="A319" s="329"/>
      <c r="B319" s="329"/>
      <c r="C319" s="329"/>
      <c r="D319" s="329"/>
      <c r="E319" s="329"/>
      <c r="F319" s="312"/>
      <c r="G319" s="312"/>
    </row>
    <row r="320" spans="1:7" x14ac:dyDescent="0.25">
      <c r="A320" s="329"/>
      <c r="B320" s="329"/>
      <c r="C320" s="329"/>
      <c r="D320" s="329"/>
      <c r="E320" s="329"/>
      <c r="F320" s="312"/>
      <c r="G320" s="312"/>
    </row>
    <row r="321" spans="1:7" x14ac:dyDescent="0.25">
      <c r="A321" s="329"/>
      <c r="B321" s="329"/>
      <c r="C321" s="329"/>
      <c r="D321" s="329"/>
      <c r="E321" s="329"/>
      <c r="F321" s="312"/>
      <c r="G321" s="312"/>
    </row>
    <row r="322" spans="1:7" x14ac:dyDescent="0.25">
      <c r="A322" s="329"/>
      <c r="B322" s="329"/>
      <c r="C322" s="329"/>
      <c r="D322" s="329"/>
      <c r="E322" s="329"/>
      <c r="F322" s="312"/>
      <c r="G322" s="312"/>
    </row>
    <row r="323" spans="1:7" x14ac:dyDescent="0.25">
      <c r="A323" s="329"/>
      <c r="B323" s="329"/>
      <c r="C323" s="329"/>
      <c r="D323" s="329"/>
      <c r="E323" s="329"/>
      <c r="F323" s="312"/>
      <c r="G323" s="312"/>
    </row>
    <row r="324" spans="1:7" x14ac:dyDescent="0.25">
      <c r="A324" s="329"/>
      <c r="B324" s="329"/>
      <c r="C324" s="329"/>
      <c r="D324" s="329"/>
      <c r="E324" s="329"/>
      <c r="F324" s="312"/>
      <c r="G324" s="312"/>
    </row>
    <row r="325" spans="1:7" x14ac:dyDescent="0.25">
      <c r="A325" s="329"/>
      <c r="B325" s="329"/>
      <c r="C325" s="329"/>
      <c r="D325" s="329"/>
      <c r="E325" s="329"/>
      <c r="F325" s="312"/>
      <c r="G325" s="312"/>
    </row>
    <row r="326" spans="1:7" x14ac:dyDescent="0.25">
      <c r="A326" s="329"/>
      <c r="B326" s="329"/>
      <c r="C326" s="329"/>
      <c r="D326" s="329"/>
      <c r="E326" s="329"/>
      <c r="F326" s="312"/>
      <c r="G326" s="312"/>
    </row>
    <row r="327" spans="1:7" x14ac:dyDescent="0.25">
      <c r="A327" s="329"/>
      <c r="B327" s="329"/>
      <c r="C327" s="329"/>
      <c r="D327" s="329"/>
      <c r="E327" s="329"/>
      <c r="F327" s="312"/>
      <c r="G327" s="312"/>
    </row>
    <row r="328" spans="1:7" x14ac:dyDescent="0.25">
      <c r="A328" s="329"/>
      <c r="B328" s="329"/>
      <c r="C328" s="329"/>
      <c r="D328" s="329"/>
      <c r="E328" s="329"/>
      <c r="F328" s="312"/>
      <c r="G328" s="312"/>
    </row>
    <row r="329" spans="1:7" x14ac:dyDescent="0.25">
      <c r="A329" s="329"/>
      <c r="B329" s="329"/>
      <c r="C329" s="329"/>
      <c r="D329" s="329"/>
      <c r="E329" s="329"/>
      <c r="F329" s="312"/>
      <c r="G329" s="312"/>
    </row>
    <row r="330" spans="1:7" x14ac:dyDescent="0.25">
      <c r="A330" s="329"/>
      <c r="B330" s="329"/>
      <c r="C330" s="329"/>
      <c r="D330" s="329"/>
      <c r="E330" s="329"/>
      <c r="F330" s="312"/>
      <c r="G330" s="312"/>
    </row>
    <row r="331" spans="1:7" x14ac:dyDescent="0.25">
      <c r="A331" s="329"/>
      <c r="B331" s="329"/>
      <c r="C331" s="329"/>
      <c r="D331" s="329"/>
      <c r="E331" s="329"/>
      <c r="F331" s="312"/>
      <c r="G331" s="312"/>
    </row>
    <row r="332" spans="1:7" x14ac:dyDescent="0.25">
      <c r="A332" s="329"/>
      <c r="B332" s="329"/>
      <c r="C332" s="329"/>
      <c r="D332" s="329"/>
      <c r="E332" s="329"/>
      <c r="F332" s="312"/>
      <c r="G332" s="312"/>
    </row>
    <row r="333" spans="1:7" x14ac:dyDescent="0.25">
      <c r="A333" s="329"/>
      <c r="B333" s="329"/>
      <c r="C333" s="329"/>
      <c r="D333" s="329"/>
      <c r="E333" s="329"/>
      <c r="F333" s="312"/>
      <c r="G333" s="312"/>
    </row>
    <row r="334" spans="1:7" x14ac:dyDescent="0.25">
      <c r="A334" s="329"/>
      <c r="B334" s="329"/>
      <c r="C334" s="329"/>
      <c r="D334" s="329"/>
      <c r="E334" s="329"/>
      <c r="F334" s="312"/>
      <c r="G334" s="312"/>
    </row>
    <row r="335" spans="1:7" x14ac:dyDescent="0.25">
      <c r="A335" s="329"/>
      <c r="B335" s="329"/>
      <c r="C335" s="329"/>
      <c r="D335" s="329"/>
      <c r="E335" s="329"/>
      <c r="F335" s="312"/>
      <c r="G335" s="312"/>
    </row>
    <row r="336" spans="1:7" x14ac:dyDescent="0.25">
      <c r="A336" s="329"/>
      <c r="B336" s="329"/>
      <c r="C336" s="329"/>
      <c r="D336" s="329"/>
      <c r="E336" s="329"/>
      <c r="F336" s="312"/>
      <c r="G336" s="312"/>
    </row>
    <row r="337" spans="1:7" x14ac:dyDescent="0.25">
      <c r="A337" s="329"/>
      <c r="B337" s="329"/>
      <c r="C337" s="329"/>
      <c r="D337" s="329"/>
      <c r="E337" s="329"/>
      <c r="F337" s="312"/>
      <c r="G337" s="312"/>
    </row>
    <row r="338" spans="1:7" x14ac:dyDescent="0.25">
      <c r="A338" s="329"/>
      <c r="B338" s="329"/>
      <c r="C338" s="329"/>
      <c r="D338" s="329"/>
      <c r="E338" s="329"/>
      <c r="F338" s="312"/>
      <c r="G338" s="312"/>
    </row>
    <row r="339" spans="1:7" x14ac:dyDescent="0.25">
      <c r="A339" s="329"/>
      <c r="B339" s="329"/>
      <c r="C339" s="329"/>
      <c r="D339" s="329"/>
      <c r="E339" s="329"/>
      <c r="F339" s="312"/>
      <c r="G339" s="312"/>
    </row>
    <row r="340" spans="1:7" x14ac:dyDescent="0.25">
      <c r="A340" s="329"/>
      <c r="B340" s="329"/>
      <c r="C340" s="329"/>
      <c r="D340" s="329"/>
      <c r="E340" s="329"/>
      <c r="F340" s="312"/>
      <c r="G340" s="312"/>
    </row>
    <row r="341" spans="1:7" x14ac:dyDescent="0.25">
      <c r="A341" s="329"/>
      <c r="B341" s="329"/>
      <c r="C341" s="329"/>
      <c r="D341" s="329"/>
      <c r="E341" s="329"/>
      <c r="F341" s="312"/>
      <c r="G341" s="312"/>
    </row>
    <row r="342" spans="1:7" x14ac:dyDescent="0.25">
      <c r="A342" s="329"/>
      <c r="B342" s="329"/>
      <c r="C342" s="329"/>
      <c r="D342" s="329"/>
      <c r="E342" s="329"/>
      <c r="F342" s="312"/>
      <c r="G342" s="312"/>
    </row>
    <row r="343" spans="1:7" x14ac:dyDescent="0.25">
      <c r="A343" s="329"/>
      <c r="B343" s="329"/>
      <c r="C343" s="329"/>
      <c r="D343" s="329"/>
      <c r="E343" s="329"/>
      <c r="F343" s="312"/>
      <c r="G343" s="312"/>
    </row>
    <row r="344" spans="1:7" x14ac:dyDescent="0.25">
      <c r="A344" s="329"/>
      <c r="B344" s="329"/>
      <c r="C344" s="329"/>
      <c r="D344" s="329"/>
      <c r="E344" s="329"/>
      <c r="F344" s="312"/>
      <c r="G344" s="312"/>
    </row>
    <row r="345" spans="1:7" x14ac:dyDescent="0.25">
      <c r="A345" s="329"/>
      <c r="B345" s="329"/>
      <c r="C345" s="329"/>
      <c r="D345" s="329"/>
      <c r="E345" s="329"/>
      <c r="F345" s="312"/>
      <c r="G345" s="312"/>
    </row>
    <row r="346" spans="1:7" x14ac:dyDescent="0.25">
      <c r="A346" s="329"/>
      <c r="B346" s="329"/>
      <c r="C346" s="329"/>
      <c r="D346" s="329"/>
      <c r="E346" s="329"/>
      <c r="F346" s="312"/>
      <c r="G346" s="312"/>
    </row>
    <row r="347" spans="1:7" x14ac:dyDescent="0.25">
      <c r="A347" s="329"/>
      <c r="B347" s="329"/>
      <c r="C347" s="329"/>
      <c r="D347" s="329"/>
      <c r="E347" s="329"/>
      <c r="F347" s="312"/>
      <c r="G347" s="312"/>
    </row>
    <row r="348" spans="1:7" x14ac:dyDescent="0.25">
      <c r="A348" s="329"/>
      <c r="B348" s="329"/>
      <c r="C348" s="329"/>
      <c r="D348" s="329"/>
      <c r="E348" s="329"/>
      <c r="F348" s="312"/>
      <c r="G348" s="312"/>
    </row>
    <row r="349" spans="1:7" x14ac:dyDescent="0.25">
      <c r="A349" s="329"/>
      <c r="B349" s="329"/>
      <c r="C349" s="329"/>
      <c r="D349" s="329"/>
      <c r="E349" s="329"/>
      <c r="F349" s="312"/>
      <c r="G349" s="312"/>
    </row>
    <row r="350" spans="1:7" x14ac:dyDescent="0.25">
      <c r="A350" s="329"/>
      <c r="B350" s="329"/>
      <c r="C350" s="329"/>
      <c r="D350" s="329"/>
      <c r="E350" s="329"/>
      <c r="F350" s="312"/>
      <c r="G350" s="312"/>
    </row>
    <row r="351" spans="1:7" x14ac:dyDescent="0.25">
      <c r="A351" s="329"/>
      <c r="B351" s="329"/>
      <c r="C351" s="329"/>
      <c r="D351" s="329"/>
      <c r="E351" s="329"/>
      <c r="F351" s="312"/>
      <c r="G351" s="312"/>
    </row>
    <row r="352" spans="1:7" x14ac:dyDescent="0.25">
      <c r="A352" s="329"/>
      <c r="B352" s="329"/>
      <c r="C352" s="329"/>
      <c r="D352" s="329"/>
      <c r="E352" s="329"/>
      <c r="F352" s="312"/>
      <c r="G352" s="312"/>
    </row>
    <row r="353" spans="1:7" x14ac:dyDescent="0.25">
      <c r="A353" s="329"/>
      <c r="B353" s="329"/>
      <c r="C353" s="329"/>
      <c r="D353" s="329"/>
      <c r="E353" s="329"/>
      <c r="F353" s="312"/>
      <c r="G353" s="312"/>
    </row>
    <row r="354" spans="1:7" x14ac:dyDescent="0.25">
      <c r="A354" s="329"/>
      <c r="B354" s="329"/>
      <c r="C354" s="329"/>
      <c r="D354" s="329"/>
      <c r="E354" s="329"/>
      <c r="F354" s="312"/>
      <c r="G354" s="312"/>
    </row>
    <row r="355" spans="1:7" x14ac:dyDescent="0.25">
      <c r="A355" s="329"/>
      <c r="B355" s="329"/>
      <c r="C355" s="329"/>
      <c r="D355" s="329"/>
      <c r="E355" s="329"/>
      <c r="F355" s="312"/>
      <c r="G355" s="312"/>
    </row>
    <row r="356" spans="1:7" x14ac:dyDescent="0.25">
      <c r="A356" s="329"/>
      <c r="B356" s="329"/>
      <c r="C356" s="329"/>
      <c r="D356" s="329"/>
      <c r="E356" s="329"/>
      <c r="F356" s="312"/>
      <c r="G356" s="312"/>
    </row>
    <row r="357" spans="1:7" x14ac:dyDescent="0.25">
      <c r="A357" s="329"/>
      <c r="B357" s="329"/>
      <c r="C357" s="329"/>
      <c r="D357" s="329"/>
      <c r="E357" s="329"/>
      <c r="F357" s="312"/>
      <c r="G357" s="312"/>
    </row>
    <row r="358" spans="1:7" x14ac:dyDescent="0.25">
      <c r="A358" s="329"/>
      <c r="B358" s="329"/>
      <c r="C358" s="329"/>
      <c r="D358" s="329"/>
      <c r="E358" s="329"/>
      <c r="F358" s="312"/>
      <c r="G358" s="312"/>
    </row>
    <row r="359" spans="1:7" x14ac:dyDescent="0.25">
      <c r="A359" s="329"/>
      <c r="B359" s="329"/>
      <c r="C359" s="329"/>
      <c r="D359" s="329"/>
      <c r="E359" s="329"/>
      <c r="F359" s="312"/>
      <c r="G359" s="312"/>
    </row>
    <row r="360" spans="1:7" x14ac:dyDescent="0.25">
      <c r="A360" s="329"/>
      <c r="B360" s="329"/>
      <c r="C360" s="329"/>
      <c r="D360" s="329"/>
      <c r="E360" s="329"/>
      <c r="F360" s="312"/>
      <c r="G360" s="312"/>
    </row>
    <row r="361" spans="1:7" x14ac:dyDescent="0.25">
      <c r="A361" s="329"/>
      <c r="B361" s="329"/>
      <c r="C361" s="329"/>
      <c r="D361" s="329"/>
      <c r="E361" s="329"/>
      <c r="F361" s="312"/>
      <c r="G361" s="312"/>
    </row>
    <row r="362" spans="1:7" x14ac:dyDescent="0.25">
      <c r="A362" s="329"/>
      <c r="B362" s="329"/>
      <c r="C362" s="329"/>
      <c r="D362" s="329"/>
      <c r="E362" s="329"/>
      <c r="F362" s="312"/>
      <c r="G362" s="312"/>
    </row>
    <row r="363" spans="1:7" x14ac:dyDescent="0.25">
      <c r="A363" s="329"/>
      <c r="B363" s="329"/>
      <c r="C363" s="329"/>
      <c r="D363" s="329"/>
      <c r="E363" s="329"/>
      <c r="F363" s="312"/>
      <c r="G363" s="312"/>
    </row>
    <row r="364" spans="1:7" x14ac:dyDescent="0.25">
      <c r="A364" s="329"/>
      <c r="B364" s="329"/>
      <c r="C364" s="329"/>
      <c r="D364" s="329"/>
      <c r="E364" s="329"/>
      <c r="F364" s="312"/>
      <c r="G364" s="312"/>
    </row>
    <row r="365" spans="1:7" x14ac:dyDescent="0.25">
      <c r="A365" s="329"/>
      <c r="B365" s="329"/>
      <c r="C365" s="329"/>
      <c r="D365" s="329"/>
      <c r="E365" s="329"/>
      <c r="F365" s="312"/>
      <c r="G365" s="312"/>
    </row>
    <row r="366" spans="1:7" x14ac:dyDescent="0.25">
      <c r="A366" s="329"/>
      <c r="B366" s="329"/>
      <c r="C366" s="329"/>
      <c r="D366" s="329"/>
      <c r="E366" s="329"/>
      <c r="F366" s="312"/>
      <c r="G366" s="312"/>
    </row>
    <row r="367" spans="1:7" x14ac:dyDescent="0.25">
      <c r="A367" s="329"/>
      <c r="B367" s="329"/>
      <c r="C367" s="329"/>
      <c r="D367" s="329"/>
      <c r="E367" s="329"/>
      <c r="F367" s="312"/>
      <c r="G367" s="312"/>
    </row>
    <row r="368" spans="1:7" x14ac:dyDescent="0.25">
      <c r="A368" s="329"/>
      <c r="B368" s="329"/>
      <c r="C368" s="329"/>
      <c r="D368" s="329"/>
      <c r="E368" s="329"/>
      <c r="F368" s="312"/>
      <c r="G368" s="312"/>
    </row>
    <row r="369" spans="1:7" x14ac:dyDescent="0.25">
      <c r="A369" s="329"/>
      <c r="B369" s="329"/>
      <c r="C369" s="329"/>
      <c r="D369" s="329"/>
      <c r="E369" s="329"/>
      <c r="F369" s="312"/>
      <c r="G369" s="312"/>
    </row>
    <row r="370" spans="1:7" x14ac:dyDescent="0.25">
      <c r="A370" s="329"/>
      <c r="B370" s="329"/>
      <c r="C370" s="329"/>
      <c r="D370" s="329"/>
      <c r="E370" s="329"/>
      <c r="F370" s="312"/>
      <c r="G370" s="312"/>
    </row>
    <row r="371" spans="1:7" x14ac:dyDescent="0.25">
      <c r="A371" s="329"/>
      <c r="B371" s="329"/>
      <c r="C371" s="329"/>
      <c r="D371" s="329"/>
      <c r="E371" s="329"/>
      <c r="F371" s="312"/>
      <c r="G371" s="312"/>
    </row>
    <row r="372" spans="1:7" x14ac:dyDescent="0.25">
      <c r="A372" s="329"/>
      <c r="B372" s="329"/>
      <c r="C372" s="329"/>
      <c r="D372" s="329"/>
      <c r="E372" s="329"/>
      <c r="F372" s="312"/>
      <c r="G372" s="312"/>
    </row>
    <row r="373" spans="1:7" x14ac:dyDescent="0.25">
      <c r="A373" s="329"/>
      <c r="B373" s="329"/>
      <c r="C373" s="329"/>
      <c r="D373" s="329"/>
      <c r="E373" s="329"/>
      <c r="F373" s="312"/>
      <c r="G373" s="312"/>
    </row>
    <row r="374" spans="1:7" x14ac:dyDescent="0.25">
      <c r="A374" s="329"/>
      <c r="B374" s="329"/>
      <c r="C374" s="329"/>
      <c r="D374" s="329"/>
      <c r="E374" s="329"/>
      <c r="F374" s="312"/>
      <c r="G374" s="312"/>
    </row>
    <row r="375" spans="1:7" x14ac:dyDescent="0.25">
      <c r="A375" s="329"/>
      <c r="B375" s="329"/>
      <c r="C375" s="329"/>
      <c r="D375" s="329"/>
      <c r="E375" s="329"/>
      <c r="F375" s="312"/>
      <c r="G375" s="312"/>
    </row>
    <row r="376" spans="1:7" x14ac:dyDescent="0.25">
      <c r="A376" s="329"/>
      <c r="B376" s="329"/>
      <c r="C376" s="329"/>
      <c r="D376" s="329"/>
      <c r="E376" s="329"/>
      <c r="F376" s="312"/>
      <c r="G376" s="312"/>
    </row>
    <row r="377" spans="1:7" x14ac:dyDescent="0.25">
      <c r="A377" s="329"/>
      <c r="B377" s="329"/>
      <c r="C377" s="329"/>
      <c r="D377" s="329"/>
      <c r="E377" s="329"/>
      <c r="F377" s="312"/>
      <c r="G377" s="312"/>
    </row>
    <row r="378" spans="1:7" x14ac:dyDescent="0.25">
      <c r="A378" s="329"/>
      <c r="B378" s="329"/>
      <c r="C378" s="329"/>
      <c r="D378" s="329"/>
      <c r="E378" s="329"/>
      <c r="F378" s="312"/>
      <c r="G378" s="312"/>
    </row>
    <row r="379" spans="1:7" x14ac:dyDescent="0.25">
      <c r="A379" s="329"/>
      <c r="B379" s="329"/>
      <c r="C379" s="329"/>
      <c r="D379" s="329"/>
      <c r="E379" s="329"/>
      <c r="F379" s="312"/>
      <c r="G379" s="312"/>
    </row>
    <row r="380" spans="1:7" x14ac:dyDescent="0.25">
      <c r="A380" s="329"/>
      <c r="B380" s="329"/>
      <c r="C380" s="329"/>
      <c r="D380" s="329"/>
      <c r="E380" s="329"/>
      <c r="F380" s="312"/>
      <c r="G380" s="312"/>
    </row>
    <row r="381" spans="1:7" x14ac:dyDescent="0.25">
      <c r="A381" s="329"/>
      <c r="B381" s="329"/>
      <c r="C381" s="329"/>
      <c r="D381" s="329"/>
      <c r="E381" s="329"/>
      <c r="F381" s="312"/>
      <c r="G381" s="312"/>
    </row>
    <row r="382" spans="1:7" x14ac:dyDescent="0.25">
      <c r="A382" s="329"/>
      <c r="B382" s="329"/>
      <c r="C382" s="329"/>
      <c r="D382" s="329"/>
      <c r="E382" s="329"/>
      <c r="F382" s="312"/>
      <c r="G382" s="312"/>
    </row>
    <row r="383" spans="1:7" x14ac:dyDescent="0.25">
      <c r="A383" s="329"/>
      <c r="B383" s="329"/>
      <c r="C383" s="329"/>
      <c r="D383" s="329"/>
      <c r="E383" s="329"/>
      <c r="F383" s="312"/>
      <c r="G383" s="312"/>
    </row>
    <row r="384" spans="1:7" x14ac:dyDescent="0.25">
      <c r="A384" s="329"/>
      <c r="B384" s="329"/>
      <c r="C384" s="329"/>
      <c r="D384" s="329"/>
      <c r="E384" s="329"/>
      <c r="F384" s="312"/>
      <c r="G384" s="312"/>
    </row>
    <row r="385" spans="1:7" x14ac:dyDescent="0.25">
      <c r="A385" s="329"/>
      <c r="B385" s="329"/>
      <c r="C385" s="329"/>
      <c r="D385" s="329"/>
      <c r="E385" s="329"/>
      <c r="F385" s="312"/>
      <c r="G385" s="312"/>
    </row>
    <row r="386" spans="1:7" x14ac:dyDescent="0.25">
      <c r="A386" s="329"/>
      <c r="B386" s="329"/>
      <c r="C386" s="329"/>
      <c r="D386" s="329"/>
      <c r="E386" s="329"/>
      <c r="F386" s="312"/>
      <c r="G386" s="312"/>
    </row>
    <row r="387" spans="1:7" x14ac:dyDescent="0.25">
      <c r="A387" s="329"/>
      <c r="B387" s="329"/>
      <c r="C387" s="329"/>
      <c r="D387" s="329"/>
      <c r="E387" s="329"/>
      <c r="F387" s="312"/>
      <c r="G387" s="312"/>
    </row>
    <row r="388" spans="1:7" x14ac:dyDescent="0.25">
      <c r="A388" s="329"/>
      <c r="B388" s="329"/>
      <c r="C388" s="329"/>
      <c r="D388" s="329"/>
      <c r="E388" s="329"/>
      <c r="F388" s="312"/>
      <c r="G388" s="312"/>
    </row>
    <row r="389" spans="1:7" x14ac:dyDescent="0.25">
      <c r="A389" s="329"/>
      <c r="B389" s="329"/>
      <c r="C389" s="329"/>
      <c r="D389" s="329"/>
      <c r="E389" s="329"/>
      <c r="F389" s="312"/>
      <c r="G389" s="312"/>
    </row>
    <row r="390" spans="1:7" x14ac:dyDescent="0.25">
      <c r="A390" s="329"/>
      <c r="B390" s="329"/>
      <c r="C390" s="329"/>
      <c r="D390" s="329"/>
      <c r="E390" s="329"/>
      <c r="F390" s="312"/>
      <c r="G390" s="312"/>
    </row>
    <row r="391" spans="1:7" x14ac:dyDescent="0.25">
      <c r="A391" s="329"/>
      <c r="B391" s="329"/>
      <c r="C391" s="329"/>
      <c r="D391" s="329"/>
      <c r="E391" s="329"/>
      <c r="F391" s="312"/>
      <c r="G391" s="312"/>
    </row>
    <row r="392" spans="1:7" x14ac:dyDescent="0.25">
      <c r="A392" s="329"/>
      <c r="B392" s="329"/>
      <c r="C392" s="329"/>
      <c r="D392" s="329"/>
      <c r="E392" s="329"/>
      <c r="F392" s="312"/>
      <c r="G392" s="312"/>
    </row>
    <row r="393" spans="1:7" x14ac:dyDescent="0.25">
      <c r="A393" s="329"/>
      <c r="B393" s="329"/>
      <c r="C393" s="329"/>
      <c r="D393" s="329"/>
      <c r="E393" s="329"/>
      <c r="F393" s="312"/>
      <c r="G393" s="312"/>
    </row>
    <row r="394" spans="1:7" x14ac:dyDescent="0.25">
      <c r="A394" s="329"/>
      <c r="B394" s="329"/>
      <c r="C394" s="329"/>
      <c r="D394" s="329"/>
      <c r="E394" s="329"/>
      <c r="F394" s="312"/>
      <c r="G394" s="312"/>
    </row>
    <row r="395" spans="1:7" x14ac:dyDescent="0.25">
      <c r="A395" s="329"/>
      <c r="B395" s="329"/>
      <c r="C395" s="329"/>
      <c r="D395" s="329"/>
      <c r="E395" s="329"/>
      <c r="F395" s="312"/>
      <c r="G395" s="312"/>
    </row>
    <row r="396" spans="1:7" x14ac:dyDescent="0.25">
      <c r="A396" s="329"/>
      <c r="B396" s="329"/>
      <c r="C396" s="329"/>
      <c r="D396" s="329"/>
      <c r="E396" s="329"/>
      <c r="F396" s="312"/>
      <c r="G396" s="312"/>
    </row>
    <row r="397" spans="1:7" x14ac:dyDescent="0.25">
      <c r="A397" s="329"/>
      <c r="B397" s="329"/>
      <c r="C397" s="329"/>
      <c r="D397" s="329"/>
      <c r="E397" s="329"/>
      <c r="F397" s="312"/>
      <c r="G397" s="312"/>
    </row>
    <row r="398" spans="1:7" x14ac:dyDescent="0.25">
      <c r="A398" s="329"/>
      <c r="B398" s="329"/>
      <c r="C398" s="329"/>
      <c r="D398" s="329"/>
      <c r="E398" s="329"/>
      <c r="F398" s="312"/>
      <c r="G398" s="312"/>
    </row>
    <row r="399" spans="1:7" x14ac:dyDescent="0.25">
      <c r="A399" s="329"/>
      <c r="B399" s="329"/>
      <c r="C399" s="329"/>
      <c r="D399" s="329"/>
      <c r="E399" s="329"/>
      <c r="F399" s="312"/>
      <c r="G399" s="312"/>
    </row>
    <row r="400" spans="1:7" x14ac:dyDescent="0.25">
      <c r="A400" s="329"/>
      <c r="B400" s="329"/>
      <c r="C400" s="329"/>
      <c r="D400" s="329"/>
      <c r="E400" s="329"/>
      <c r="F400" s="312"/>
      <c r="G400" s="312"/>
    </row>
    <row r="401" spans="1:7" x14ac:dyDescent="0.25">
      <c r="A401" s="329"/>
      <c r="B401" s="329"/>
      <c r="C401" s="329"/>
      <c r="D401" s="329"/>
      <c r="E401" s="329"/>
      <c r="F401" s="312"/>
      <c r="G401" s="312"/>
    </row>
    <row r="402" spans="1:7" x14ac:dyDescent="0.25">
      <c r="A402" s="329"/>
      <c r="B402" s="329"/>
      <c r="C402" s="329"/>
      <c r="D402" s="329"/>
      <c r="E402" s="329"/>
      <c r="F402" s="312"/>
      <c r="G402" s="312"/>
    </row>
    <row r="403" spans="1:7" x14ac:dyDescent="0.25">
      <c r="A403" s="329"/>
      <c r="B403" s="329"/>
      <c r="C403" s="329"/>
      <c r="D403" s="329"/>
      <c r="E403" s="329"/>
      <c r="F403" s="312"/>
      <c r="G403" s="312"/>
    </row>
    <row r="404" spans="1:7" x14ac:dyDescent="0.25">
      <c r="A404" s="329"/>
      <c r="B404" s="329"/>
      <c r="C404" s="329"/>
      <c r="D404" s="329"/>
      <c r="E404" s="329"/>
      <c r="F404" s="312"/>
      <c r="G404" s="312"/>
    </row>
    <row r="405" spans="1:7" x14ac:dyDescent="0.25">
      <c r="A405" s="329"/>
      <c r="B405" s="329"/>
      <c r="C405" s="329"/>
      <c r="D405" s="329"/>
      <c r="E405" s="329"/>
      <c r="F405" s="312"/>
      <c r="G405" s="312"/>
    </row>
    <row r="406" spans="1:7" x14ac:dyDescent="0.25">
      <c r="A406" s="329"/>
      <c r="B406" s="329"/>
      <c r="C406" s="329"/>
      <c r="D406" s="329"/>
      <c r="E406" s="329"/>
      <c r="F406" s="312"/>
      <c r="G406" s="312"/>
    </row>
    <row r="407" spans="1:7" x14ac:dyDescent="0.25">
      <c r="A407" s="329"/>
      <c r="B407" s="329"/>
      <c r="C407" s="329"/>
      <c r="D407" s="329"/>
      <c r="E407" s="329"/>
      <c r="F407" s="312"/>
      <c r="G407" s="312"/>
    </row>
    <row r="408" spans="1:7" x14ac:dyDescent="0.25">
      <c r="A408" s="329"/>
      <c r="B408" s="329"/>
      <c r="C408" s="329"/>
      <c r="D408" s="329"/>
      <c r="E408" s="329"/>
      <c r="F408" s="312"/>
      <c r="G408" s="312"/>
    </row>
    <row r="409" spans="1:7" x14ac:dyDescent="0.25">
      <c r="A409" s="329"/>
      <c r="B409" s="329"/>
      <c r="C409" s="329"/>
      <c r="D409" s="329"/>
      <c r="E409" s="329"/>
      <c r="F409" s="312"/>
      <c r="G409" s="312"/>
    </row>
    <row r="410" spans="1:7" x14ac:dyDescent="0.25">
      <c r="A410" s="329"/>
      <c r="B410" s="329"/>
      <c r="C410" s="329"/>
      <c r="D410" s="329"/>
      <c r="E410" s="329"/>
      <c r="F410" s="312"/>
      <c r="G410" s="312"/>
    </row>
    <row r="411" spans="1:7" x14ac:dyDescent="0.25">
      <c r="A411" s="329"/>
      <c r="B411" s="329"/>
      <c r="C411" s="329"/>
      <c r="D411" s="329"/>
      <c r="E411" s="329"/>
      <c r="F411" s="312"/>
      <c r="G411" s="312"/>
    </row>
    <row r="412" spans="1:7" x14ac:dyDescent="0.25">
      <c r="A412" s="329"/>
      <c r="B412" s="329"/>
      <c r="C412" s="329"/>
      <c r="D412" s="329"/>
      <c r="E412" s="329"/>
      <c r="F412" s="312"/>
      <c r="G412" s="312"/>
    </row>
    <row r="413" spans="1:7" x14ac:dyDescent="0.25">
      <c r="A413" s="329"/>
      <c r="B413" s="329"/>
      <c r="C413" s="329"/>
      <c r="D413" s="329"/>
      <c r="E413" s="329"/>
      <c r="F413" s="312"/>
      <c r="G413" s="312"/>
    </row>
    <row r="414" spans="1:7" x14ac:dyDescent="0.25">
      <c r="A414" s="329"/>
      <c r="B414" s="329"/>
      <c r="C414" s="329"/>
      <c r="D414" s="329"/>
      <c r="E414" s="329"/>
      <c r="F414" s="312"/>
      <c r="G414" s="312"/>
    </row>
    <row r="415" spans="1:7" x14ac:dyDescent="0.25">
      <c r="A415" s="329"/>
      <c r="B415" s="329"/>
      <c r="C415" s="329"/>
      <c r="D415" s="329"/>
      <c r="E415" s="329"/>
      <c r="F415" s="312"/>
      <c r="G415" s="312"/>
    </row>
    <row r="416" spans="1:7" x14ac:dyDescent="0.25">
      <c r="A416" s="329"/>
      <c r="B416" s="329"/>
      <c r="C416" s="329"/>
      <c r="D416" s="329"/>
      <c r="E416" s="329"/>
      <c r="F416" s="312"/>
      <c r="G416" s="312"/>
    </row>
    <row r="417" spans="1:7" x14ac:dyDescent="0.25">
      <c r="A417" s="329"/>
      <c r="B417" s="329"/>
      <c r="C417" s="329"/>
      <c r="D417" s="329"/>
      <c r="E417" s="329"/>
      <c r="F417" s="312"/>
      <c r="G417" s="312"/>
    </row>
    <row r="418" spans="1:7" x14ac:dyDescent="0.25">
      <c r="A418" s="329"/>
      <c r="B418" s="329"/>
      <c r="C418" s="329"/>
      <c r="D418" s="329"/>
      <c r="E418" s="329"/>
      <c r="F418" s="312"/>
      <c r="G418" s="312"/>
    </row>
    <row r="419" spans="1:7" x14ac:dyDescent="0.25">
      <c r="A419" s="329"/>
      <c r="B419" s="329"/>
      <c r="C419" s="329"/>
      <c r="D419" s="329"/>
      <c r="E419" s="329"/>
      <c r="F419" s="312"/>
      <c r="G419" s="312"/>
    </row>
    <row r="420" spans="1:7" x14ac:dyDescent="0.25">
      <c r="A420" s="329"/>
      <c r="B420" s="329"/>
      <c r="C420" s="329"/>
      <c r="D420" s="329"/>
      <c r="E420" s="329"/>
      <c r="F420" s="312"/>
      <c r="G420" s="312"/>
    </row>
    <row r="421" spans="1:7" x14ac:dyDescent="0.25">
      <c r="A421" s="329"/>
      <c r="B421" s="329"/>
      <c r="C421" s="329"/>
      <c r="D421" s="329"/>
      <c r="E421" s="329"/>
      <c r="F421" s="312"/>
      <c r="G421" s="312"/>
    </row>
    <row r="422" spans="1:7" x14ac:dyDescent="0.25">
      <c r="A422" s="329"/>
      <c r="B422" s="329"/>
      <c r="C422" s="329"/>
      <c r="D422" s="329"/>
      <c r="E422" s="329"/>
      <c r="F422" s="312"/>
      <c r="G422" s="312"/>
    </row>
    <row r="423" spans="1:7" x14ac:dyDescent="0.25">
      <c r="A423" s="329"/>
      <c r="B423" s="329"/>
      <c r="C423" s="329"/>
      <c r="D423" s="329"/>
      <c r="E423" s="329"/>
      <c r="F423" s="312"/>
      <c r="G423" s="312"/>
    </row>
    <row r="424" spans="1:7" x14ac:dyDescent="0.25">
      <c r="A424" s="329"/>
      <c r="B424" s="329"/>
      <c r="C424" s="329"/>
      <c r="D424" s="329"/>
      <c r="E424" s="329"/>
      <c r="F424" s="312"/>
      <c r="G424" s="312"/>
    </row>
    <row r="425" spans="1:7" x14ac:dyDescent="0.25">
      <c r="A425" s="329"/>
      <c r="B425" s="329"/>
      <c r="C425" s="329"/>
      <c r="D425" s="329"/>
      <c r="E425" s="329"/>
      <c r="F425" s="312"/>
      <c r="G425" s="312"/>
    </row>
    <row r="426" spans="1:7" x14ac:dyDescent="0.25">
      <c r="A426" s="329"/>
      <c r="B426" s="329"/>
      <c r="C426" s="329"/>
      <c r="D426" s="329"/>
      <c r="E426" s="329"/>
      <c r="F426" s="312"/>
      <c r="G426" s="312"/>
    </row>
    <row r="427" spans="1:7" x14ac:dyDescent="0.25">
      <c r="A427" s="329"/>
      <c r="B427" s="329"/>
      <c r="C427" s="329"/>
      <c r="D427" s="329"/>
      <c r="E427" s="329"/>
      <c r="F427" s="312"/>
      <c r="G427" s="312"/>
    </row>
    <row r="428" spans="1:7" x14ac:dyDescent="0.25">
      <c r="A428" s="329"/>
      <c r="B428" s="329"/>
      <c r="C428" s="329"/>
      <c r="D428" s="329"/>
      <c r="E428" s="329"/>
      <c r="F428" s="312"/>
      <c r="G428" s="312"/>
    </row>
    <row r="429" spans="1:7" x14ac:dyDescent="0.25">
      <c r="A429" s="329"/>
      <c r="B429" s="329"/>
      <c r="C429" s="329"/>
      <c r="D429" s="329"/>
      <c r="E429" s="329"/>
      <c r="F429" s="312"/>
      <c r="G429" s="312"/>
    </row>
    <row r="430" spans="1:7" x14ac:dyDescent="0.25">
      <c r="A430" s="329"/>
      <c r="B430" s="329"/>
      <c r="C430" s="329"/>
      <c r="D430" s="329"/>
      <c r="E430" s="329"/>
      <c r="F430" s="312"/>
      <c r="G430" s="312"/>
    </row>
    <row r="431" spans="1:7" x14ac:dyDescent="0.25">
      <c r="A431" s="329"/>
      <c r="B431" s="329"/>
      <c r="C431" s="329"/>
      <c r="D431" s="329"/>
      <c r="E431" s="329"/>
      <c r="F431" s="312"/>
      <c r="G431" s="312"/>
    </row>
    <row r="432" spans="1:7" x14ac:dyDescent="0.25">
      <c r="A432" s="329"/>
      <c r="B432" s="329"/>
      <c r="C432" s="329"/>
      <c r="D432" s="329"/>
      <c r="E432" s="329"/>
      <c r="F432" s="312"/>
      <c r="G432" s="312"/>
    </row>
    <row r="433" spans="1:7" x14ac:dyDescent="0.25">
      <c r="A433" s="329"/>
      <c r="B433" s="329"/>
      <c r="C433" s="329"/>
      <c r="D433" s="329"/>
      <c r="E433" s="329"/>
      <c r="F433" s="312"/>
      <c r="G433" s="312"/>
    </row>
    <row r="434" spans="1:7" x14ac:dyDescent="0.25">
      <c r="A434" s="329"/>
      <c r="B434" s="329"/>
      <c r="C434" s="329"/>
      <c r="D434" s="329"/>
      <c r="E434" s="329"/>
      <c r="F434" s="312"/>
      <c r="G434" s="312"/>
    </row>
    <row r="435" spans="1:7" x14ac:dyDescent="0.25">
      <c r="A435" s="329"/>
      <c r="B435" s="329"/>
      <c r="C435" s="329"/>
      <c r="D435" s="329"/>
      <c r="E435" s="329"/>
      <c r="F435" s="312"/>
      <c r="G435" s="312"/>
    </row>
    <row r="436" spans="1:7" x14ac:dyDescent="0.25">
      <c r="A436" s="329"/>
      <c r="B436" s="329"/>
      <c r="C436" s="329"/>
      <c r="D436" s="329"/>
      <c r="E436" s="329"/>
      <c r="F436" s="312"/>
      <c r="G436" s="312"/>
    </row>
    <row r="437" spans="1:7" x14ac:dyDescent="0.25">
      <c r="A437" s="329"/>
      <c r="B437" s="329"/>
      <c r="C437" s="329"/>
      <c r="D437" s="329"/>
      <c r="E437" s="329"/>
      <c r="F437" s="312"/>
      <c r="G437" s="312"/>
    </row>
    <row r="438" spans="1:7" x14ac:dyDescent="0.25">
      <c r="A438" s="329"/>
      <c r="B438" s="329"/>
      <c r="C438" s="329"/>
      <c r="D438" s="329"/>
      <c r="E438" s="329"/>
      <c r="F438" s="312"/>
      <c r="G438" s="312"/>
    </row>
    <row r="439" spans="1:7" x14ac:dyDescent="0.25">
      <c r="A439" s="329"/>
      <c r="B439" s="329"/>
      <c r="C439" s="329"/>
      <c r="D439" s="329"/>
      <c r="E439" s="329"/>
      <c r="F439" s="312"/>
      <c r="G439" s="312"/>
    </row>
    <row r="440" spans="1:7" x14ac:dyDescent="0.25">
      <c r="A440" s="329"/>
      <c r="B440" s="329"/>
      <c r="C440" s="329"/>
      <c r="D440" s="329"/>
      <c r="E440" s="329"/>
      <c r="F440" s="312"/>
      <c r="G440" s="312"/>
    </row>
    <row r="441" spans="1:7" x14ac:dyDescent="0.25">
      <c r="A441" s="329"/>
      <c r="B441" s="329"/>
      <c r="C441" s="329"/>
      <c r="D441" s="329"/>
      <c r="E441" s="329"/>
      <c r="F441" s="312"/>
      <c r="G441" s="312"/>
    </row>
    <row r="442" spans="1:7" x14ac:dyDescent="0.25">
      <c r="A442" s="329"/>
      <c r="B442" s="329"/>
      <c r="C442" s="329"/>
      <c r="D442" s="329"/>
      <c r="E442" s="329"/>
      <c r="F442" s="312"/>
      <c r="G442" s="312"/>
    </row>
    <row r="443" spans="1:7" x14ac:dyDescent="0.25">
      <c r="A443" s="329"/>
      <c r="B443" s="329"/>
      <c r="C443" s="329"/>
      <c r="D443" s="329"/>
      <c r="E443" s="329"/>
      <c r="F443" s="312"/>
      <c r="G443" s="312"/>
    </row>
    <row r="444" spans="1:7" x14ac:dyDescent="0.25">
      <c r="A444" s="329"/>
      <c r="B444" s="329"/>
      <c r="C444" s="329"/>
      <c r="D444" s="329"/>
      <c r="E444" s="329"/>
      <c r="F444" s="312"/>
      <c r="G444" s="312"/>
    </row>
    <row r="445" spans="1:7" x14ac:dyDescent="0.25">
      <c r="A445" s="329"/>
      <c r="B445" s="329"/>
      <c r="C445" s="329"/>
      <c r="D445" s="329"/>
      <c r="E445" s="329"/>
      <c r="F445" s="312"/>
      <c r="G445" s="312"/>
    </row>
    <row r="446" spans="1:7" x14ac:dyDescent="0.25">
      <c r="A446" s="329"/>
      <c r="B446" s="329"/>
      <c r="C446" s="329"/>
      <c r="D446" s="329"/>
      <c r="E446" s="329"/>
      <c r="F446" s="312"/>
      <c r="G446" s="312"/>
    </row>
    <row r="447" spans="1:7" x14ac:dyDescent="0.25">
      <c r="A447" s="329"/>
      <c r="B447" s="329"/>
      <c r="C447" s="329"/>
      <c r="D447" s="329"/>
      <c r="E447" s="329"/>
      <c r="F447" s="312"/>
      <c r="G447" s="312"/>
    </row>
    <row r="448" spans="1:7" x14ac:dyDescent="0.25">
      <c r="A448" s="329"/>
      <c r="B448" s="329"/>
      <c r="C448" s="329"/>
      <c r="D448" s="329"/>
      <c r="E448" s="329"/>
      <c r="F448" s="312"/>
      <c r="G448" s="312"/>
    </row>
    <row r="449" spans="1:7" x14ac:dyDescent="0.25">
      <c r="A449" s="329"/>
      <c r="B449" s="329"/>
      <c r="C449" s="329"/>
      <c r="D449" s="329"/>
      <c r="E449" s="329"/>
      <c r="F449" s="312"/>
      <c r="G449" s="312"/>
    </row>
    <row r="450" spans="1:7" x14ac:dyDescent="0.25">
      <c r="A450" s="329"/>
      <c r="B450" s="329"/>
      <c r="C450" s="329"/>
      <c r="D450" s="329"/>
      <c r="E450" s="329"/>
      <c r="F450" s="312"/>
      <c r="G450" s="312"/>
    </row>
    <row r="451" spans="1:7" x14ac:dyDescent="0.25">
      <c r="A451" s="329"/>
      <c r="B451" s="329"/>
      <c r="C451" s="329"/>
      <c r="D451" s="329"/>
      <c r="E451" s="329"/>
      <c r="F451" s="312"/>
      <c r="G451" s="312"/>
    </row>
    <row r="452" spans="1:7" x14ac:dyDescent="0.25">
      <c r="A452" s="329"/>
      <c r="B452" s="329"/>
      <c r="C452" s="329"/>
      <c r="D452" s="329"/>
      <c r="E452" s="329"/>
      <c r="F452" s="312"/>
      <c r="G452" s="312"/>
    </row>
    <row r="453" spans="1:7" x14ac:dyDescent="0.25">
      <c r="A453" s="329"/>
      <c r="B453" s="329"/>
      <c r="C453" s="329"/>
      <c r="D453" s="329"/>
      <c r="E453" s="329"/>
      <c r="F453" s="312"/>
      <c r="G453" s="312"/>
    </row>
    <row r="454" spans="1:7" x14ac:dyDescent="0.25">
      <c r="A454" s="329"/>
      <c r="B454" s="329"/>
      <c r="C454" s="329"/>
      <c r="D454" s="329"/>
      <c r="E454" s="329"/>
      <c r="F454" s="312"/>
      <c r="G454" s="312"/>
    </row>
    <row r="455" spans="1:7" x14ac:dyDescent="0.25">
      <c r="A455" s="329"/>
      <c r="B455" s="329"/>
      <c r="C455" s="329"/>
      <c r="D455" s="329"/>
      <c r="E455" s="329"/>
      <c r="F455" s="312"/>
      <c r="G455" s="312"/>
    </row>
    <row r="456" spans="1:7" x14ac:dyDescent="0.25">
      <c r="A456" s="329"/>
      <c r="B456" s="329"/>
      <c r="C456" s="329"/>
      <c r="D456" s="329"/>
      <c r="E456" s="329"/>
      <c r="F456" s="312"/>
      <c r="G456" s="312"/>
    </row>
    <row r="457" spans="1:7" x14ac:dyDescent="0.25">
      <c r="A457" s="329"/>
      <c r="B457" s="329"/>
      <c r="C457" s="329"/>
      <c r="D457" s="329"/>
      <c r="E457" s="329"/>
      <c r="F457" s="312"/>
      <c r="G457" s="312"/>
    </row>
    <row r="458" spans="1:7" x14ac:dyDescent="0.25">
      <c r="A458" s="329"/>
      <c r="B458" s="329"/>
      <c r="C458" s="329"/>
      <c r="D458" s="329"/>
      <c r="E458" s="329"/>
      <c r="F458" s="312"/>
      <c r="G458" s="312"/>
    </row>
    <row r="459" spans="1:7" x14ac:dyDescent="0.25">
      <c r="A459" s="329"/>
      <c r="B459" s="329"/>
      <c r="C459" s="329"/>
      <c r="D459" s="329"/>
      <c r="E459" s="329"/>
      <c r="F459" s="312"/>
      <c r="G459" s="312"/>
    </row>
    <row r="460" spans="1:7" x14ac:dyDescent="0.25">
      <c r="A460" s="329"/>
      <c r="B460" s="329"/>
      <c r="C460" s="329"/>
      <c r="D460" s="329"/>
      <c r="E460" s="329"/>
      <c r="F460" s="312"/>
      <c r="G460" s="312"/>
    </row>
    <row r="461" spans="1:7" x14ac:dyDescent="0.25">
      <c r="A461" s="329"/>
      <c r="B461" s="329"/>
      <c r="C461" s="329"/>
      <c r="D461" s="329"/>
      <c r="E461" s="329"/>
      <c r="F461" s="312"/>
      <c r="G461" s="312"/>
    </row>
    <row r="462" spans="1:7" x14ac:dyDescent="0.25">
      <c r="A462" s="329"/>
      <c r="B462" s="329"/>
      <c r="C462" s="329"/>
      <c r="D462" s="329"/>
      <c r="E462" s="329"/>
      <c r="F462" s="312"/>
      <c r="G462" s="312"/>
    </row>
    <row r="463" spans="1:7" x14ac:dyDescent="0.25">
      <c r="A463" s="329"/>
      <c r="B463" s="329"/>
      <c r="C463" s="329"/>
      <c r="D463" s="329"/>
      <c r="E463" s="329"/>
      <c r="F463" s="312"/>
      <c r="G463" s="312"/>
    </row>
    <row r="464" spans="1:7" x14ac:dyDescent="0.25">
      <c r="A464" s="329"/>
      <c r="B464" s="329"/>
      <c r="C464" s="329"/>
      <c r="D464" s="329"/>
      <c r="E464" s="329"/>
      <c r="F464" s="312"/>
      <c r="G464" s="312"/>
    </row>
    <row r="465" spans="1:7" x14ac:dyDescent="0.25">
      <c r="A465" s="329"/>
      <c r="B465" s="329"/>
      <c r="C465" s="329"/>
      <c r="D465" s="329"/>
      <c r="E465" s="329"/>
      <c r="F465" s="312"/>
      <c r="G465" s="312"/>
    </row>
    <row r="466" spans="1:7" x14ac:dyDescent="0.25">
      <c r="A466" s="329"/>
      <c r="B466" s="329"/>
      <c r="C466" s="329"/>
      <c r="D466" s="329"/>
      <c r="E466" s="329"/>
      <c r="F466" s="312"/>
      <c r="G466" s="312"/>
    </row>
    <row r="467" spans="1:7" x14ac:dyDescent="0.25">
      <c r="A467" s="329"/>
      <c r="B467" s="329"/>
      <c r="C467" s="329"/>
      <c r="D467" s="329"/>
      <c r="E467" s="329"/>
      <c r="F467" s="312"/>
      <c r="G467" s="312"/>
    </row>
    <row r="468" spans="1:7" x14ac:dyDescent="0.25">
      <c r="A468" s="329"/>
      <c r="B468" s="329"/>
      <c r="C468" s="329"/>
      <c r="D468" s="329"/>
      <c r="E468" s="329"/>
      <c r="F468" s="312"/>
      <c r="G468" s="312"/>
    </row>
    <row r="469" spans="1:7" x14ac:dyDescent="0.25">
      <c r="A469" s="329"/>
      <c r="B469" s="329"/>
      <c r="C469" s="329"/>
      <c r="D469" s="329"/>
      <c r="E469" s="329"/>
      <c r="F469" s="312"/>
      <c r="G469" s="312"/>
    </row>
  </sheetData>
  <sheetProtection password="CA41" sheet="1" objects="1" scenarios="1" formatCells="0" formatColumns="0" formatRows="0"/>
  <mergeCells count="8">
    <mergeCell ref="H6:H7"/>
    <mergeCell ref="A2:C2"/>
    <mergeCell ref="A3:G3"/>
    <mergeCell ref="A6:A7"/>
    <mergeCell ref="B6:B7"/>
    <mergeCell ref="C6:C7"/>
    <mergeCell ref="D6:D7"/>
    <mergeCell ref="E6:E7"/>
  </mergeCells>
  <dataValidations count="1">
    <dataValidation type="list" allowBlank="1" showInputMessage="1" showErrorMessage="1" sqref="E9:E258">
      <formula1>arh_list_3b</formula1>
    </dataValidation>
  </dataValidations>
  <pageMargins left="0.70866141732283472" right="1.18" top="0.74803149606299213" bottom="1.2204724409448819" header="0.31496062992125984" footer="0.78"/>
  <pageSetup paperSize="9" fitToHeight="0" orientation="landscape" r:id="rId1"/>
  <headerFooter>
    <oddFooter>&amp;LConfirm datele
Director de departament&amp;RCandidat</oddFooter>
  </headerFooter>
  <rowBreaks count="1" manualBreakCount="1">
    <brk id="25" max="6"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8"/>
  <sheetViews>
    <sheetView zoomScaleNormal="100" workbookViewId="0">
      <selection activeCell="K9" sqref="K9"/>
    </sheetView>
  </sheetViews>
  <sheetFormatPr defaultRowHeight="15.75" x14ac:dyDescent="0.25"/>
  <cols>
    <col min="1" max="1" width="5.7109375" style="322" customWidth="1"/>
    <col min="2" max="2" width="31.28515625" style="322" customWidth="1"/>
    <col min="3" max="3" width="32" style="322" customWidth="1"/>
    <col min="4" max="4" width="12.7109375" style="329" customWidth="1"/>
    <col min="5" max="5" width="23.5703125" style="322" bestFit="1" customWidth="1"/>
    <col min="6" max="6" width="13.7109375" style="294" customWidth="1"/>
    <col min="7" max="7" width="13.7109375" style="294" hidden="1" customWidth="1"/>
    <col min="8" max="8" width="10.7109375" style="332" hidden="1" customWidth="1"/>
    <col min="9" max="9" width="9.140625" style="322" hidden="1" customWidth="1"/>
    <col min="10" max="16384" width="9.140625" style="322"/>
  </cols>
  <sheetData>
    <row r="1" spans="1:9" s="318" customFormat="1" x14ac:dyDescent="0.2">
      <c r="A1" s="317" t="s">
        <v>650</v>
      </c>
      <c r="D1" s="320"/>
      <c r="E1" s="319"/>
      <c r="F1" s="319"/>
      <c r="H1" s="320"/>
    </row>
    <row r="2" spans="1:9" s="318" customFormat="1" x14ac:dyDescent="0.2">
      <c r="A2" s="936" t="s">
        <v>594</v>
      </c>
      <c r="B2" s="936"/>
      <c r="C2" s="936"/>
      <c r="D2" s="320"/>
      <c r="E2" s="319"/>
      <c r="F2" s="319"/>
      <c r="H2" s="320"/>
    </row>
    <row r="3" spans="1:9" s="294" customFormat="1" ht="43.5" customHeight="1" x14ac:dyDescent="0.25">
      <c r="A3" s="987" t="s">
        <v>639</v>
      </c>
      <c r="B3" s="987"/>
      <c r="C3" s="987"/>
      <c r="D3" s="987"/>
      <c r="E3" s="987"/>
      <c r="F3" s="987"/>
      <c r="G3" s="987"/>
      <c r="H3" s="293"/>
    </row>
    <row r="4" spans="1:9" s="294" customFormat="1" x14ac:dyDescent="0.25">
      <c r="D4" s="312"/>
      <c r="H4" s="295"/>
    </row>
    <row r="5" spans="1:9" s="318" customFormat="1" ht="13.5" customHeight="1" x14ac:dyDescent="0.25">
      <c r="A5" s="322"/>
      <c r="B5" s="322"/>
      <c r="C5" s="322"/>
      <c r="D5" s="618"/>
      <c r="E5" s="322"/>
      <c r="F5" s="826" t="str">
        <f>G5</f>
        <v xml:space="preserve"> </v>
      </c>
      <c r="G5" s="296" t="str">
        <f>CONCATENATE(functie," ",nume_candidat)</f>
        <v xml:space="preserve"> </v>
      </c>
      <c r="H5" s="295"/>
    </row>
    <row r="6" spans="1:9" ht="31.5" customHeight="1" x14ac:dyDescent="0.25">
      <c r="A6" s="883" t="s">
        <v>470</v>
      </c>
      <c r="B6" s="889" t="s">
        <v>605</v>
      </c>
      <c r="C6" s="889" t="s">
        <v>648</v>
      </c>
      <c r="D6" s="889" t="s">
        <v>3</v>
      </c>
      <c r="E6" s="889" t="s">
        <v>612</v>
      </c>
      <c r="F6" s="298" t="s">
        <v>886</v>
      </c>
      <c r="G6" s="298"/>
      <c r="H6" s="890" t="s">
        <v>708</v>
      </c>
    </row>
    <row r="7" spans="1:9" ht="35.25" customHeight="1" x14ac:dyDescent="0.25">
      <c r="A7" s="883"/>
      <c r="B7" s="889"/>
      <c r="C7" s="889"/>
      <c r="D7" s="889"/>
      <c r="E7" s="889"/>
      <c r="F7" s="298" t="str">
        <f>CONCATENATE("ultimii ",durata_evaluare," ani")</f>
        <v>ultimii 5 ani</v>
      </c>
      <c r="G7" s="299" t="s">
        <v>6</v>
      </c>
      <c r="H7" s="890"/>
      <c r="I7" s="322" t="s">
        <v>613</v>
      </c>
    </row>
    <row r="8" spans="1:9" x14ac:dyDescent="0.25">
      <c r="A8" s="470"/>
      <c r="B8" s="324"/>
      <c r="C8" s="324"/>
      <c r="D8" s="115"/>
      <c r="E8" s="335"/>
      <c r="F8" s="562">
        <f>SUMIF(F9:F258,"&gt;0")</f>
        <v>0</v>
      </c>
      <c r="G8" s="562">
        <f>SUMIF(G9:G258,"&gt;0")</f>
        <v>0</v>
      </c>
      <c r="H8" s="53"/>
      <c r="I8" s="241"/>
    </row>
    <row r="9" spans="1:9" x14ac:dyDescent="0.25">
      <c r="A9" s="33" t="s">
        <v>59</v>
      </c>
      <c r="B9" s="39"/>
      <c r="C9" s="39"/>
      <c r="D9" s="38"/>
      <c r="E9" s="335"/>
      <c r="F9" s="67" t="str">
        <f t="shared" ref="F9:F72" si="0">IF(OR($B9="",$C9="",$D9="",$D9&lt;an_initial,$D9&gt;an_final,$H9=FALSE),"",
(10*(E9="premiu")+5*(E9="nominalizare"))/
I9
)</f>
        <v/>
      </c>
      <c r="G9" s="67" t="str">
        <f t="shared" ref="G9:G72" si="1">IF(OR($B9="",$C9="",$D9="",$D9&gt;an_final,$H9=FALSE),"",
(10*(E9="premiu")+5*(E9="nominalizare"))/
I9
)</f>
        <v/>
      </c>
      <c r="H9" s="367" t="b">
        <f t="shared" ref="H9:H72" si="2">IF(nume_candidat="",FALSE,ISNUMBER(SEARCH(nume_candidat,$B9)))</f>
        <v>0</v>
      </c>
      <c r="I9" s="241">
        <f t="shared" ref="I9:I40" si="3">LEN(B9)-LEN(SUBSTITUTE(B9,",",""))+1</f>
        <v>1</v>
      </c>
    </row>
    <row r="10" spans="1:9" s="361" customFormat="1" x14ac:dyDescent="0.25">
      <c r="A10" s="33" t="s">
        <v>38</v>
      </c>
      <c r="B10" s="39"/>
      <c r="C10" s="39"/>
      <c r="D10" s="38"/>
      <c r="E10" s="335"/>
      <c r="F10" s="67" t="str">
        <f t="shared" si="0"/>
        <v/>
      </c>
      <c r="G10" s="67" t="str">
        <f t="shared" si="1"/>
        <v/>
      </c>
      <c r="H10" s="367" t="b">
        <f t="shared" si="2"/>
        <v>0</v>
      </c>
      <c r="I10" s="241">
        <f t="shared" si="3"/>
        <v>1</v>
      </c>
    </row>
    <row r="11" spans="1:9" x14ac:dyDescent="0.25">
      <c r="A11" s="33" t="s">
        <v>39</v>
      </c>
      <c r="B11" s="39"/>
      <c r="C11" s="39"/>
      <c r="D11" s="38"/>
      <c r="E11" s="335"/>
      <c r="F11" s="67" t="str">
        <f t="shared" si="0"/>
        <v/>
      </c>
      <c r="G11" s="67" t="str">
        <f t="shared" si="1"/>
        <v/>
      </c>
      <c r="H11" s="367" t="b">
        <f t="shared" si="2"/>
        <v>0</v>
      </c>
      <c r="I11" s="241">
        <f t="shared" si="3"/>
        <v>1</v>
      </c>
    </row>
    <row r="12" spans="1:9" x14ac:dyDescent="0.25">
      <c r="A12" s="33" t="s">
        <v>40</v>
      </c>
      <c r="B12" s="43"/>
      <c r="C12" s="43"/>
      <c r="D12" s="33"/>
      <c r="E12" s="335"/>
      <c r="F12" s="67" t="str">
        <f t="shared" si="0"/>
        <v/>
      </c>
      <c r="G12" s="67" t="str">
        <f t="shared" si="1"/>
        <v/>
      </c>
      <c r="H12" s="367" t="b">
        <f t="shared" si="2"/>
        <v>0</v>
      </c>
      <c r="I12" s="241">
        <f t="shared" si="3"/>
        <v>1</v>
      </c>
    </row>
    <row r="13" spans="1:9" x14ac:dyDescent="0.25">
      <c r="A13" s="33" t="s">
        <v>86</v>
      </c>
      <c r="B13" s="39"/>
      <c r="C13" s="43"/>
      <c r="D13" s="323"/>
      <c r="E13" s="335"/>
      <c r="F13" s="67" t="str">
        <f t="shared" si="0"/>
        <v/>
      </c>
      <c r="G13" s="67" t="str">
        <f t="shared" si="1"/>
        <v/>
      </c>
      <c r="H13" s="367" t="b">
        <f t="shared" si="2"/>
        <v>0</v>
      </c>
      <c r="I13" s="241">
        <f t="shared" si="3"/>
        <v>1</v>
      </c>
    </row>
    <row r="14" spans="1:9" x14ac:dyDescent="0.25">
      <c r="A14" s="33" t="s">
        <v>87</v>
      </c>
      <c r="B14" s="39"/>
      <c r="C14" s="43"/>
      <c r="D14" s="323"/>
      <c r="E14" s="335"/>
      <c r="F14" s="67" t="str">
        <f t="shared" si="0"/>
        <v/>
      </c>
      <c r="G14" s="67" t="str">
        <f t="shared" si="1"/>
        <v/>
      </c>
      <c r="H14" s="367" t="b">
        <f t="shared" si="2"/>
        <v>0</v>
      </c>
      <c r="I14" s="241">
        <f t="shared" si="3"/>
        <v>1</v>
      </c>
    </row>
    <row r="15" spans="1:9" x14ac:dyDescent="0.25">
      <c r="A15" s="33" t="s">
        <v>88</v>
      </c>
      <c r="B15" s="39"/>
      <c r="C15" s="39"/>
      <c r="D15" s="38"/>
      <c r="E15" s="335"/>
      <c r="F15" s="67" t="str">
        <f t="shared" si="0"/>
        <v/>
      </c>
      <c r="G15" s="67" t="str">
        <f t="shared" si="1"/>
        <v/>
      </c>
      <c r="H15" s="367" t="b">
        <f t="shared" si="2"/>
        <v>0</v>
      </c>
      <c r="I15" s="241">
        <f t="shared" si="3"/>
        <v>1</v>
      </c>
    </row>
    <row r="16" spans="1:9" x14ac:dyDescent="0.25">
      <c r="A16" s="33" t="s">
        <v>89</v>
      </c>
      <c r="B16" s="39"/>
      <c r="C16" s="43"/>
      <c r="D16" s="323"/>
      <c r="E16" s="335"/>
      <c r="F16" s="67" t="str">
        <f t="shared" si="0"/>
        <v/>
      </c>
      <c r="G16" s="67" t="str">
        <f t="shared" si="1"/>
        <v/>
      </c>
      <c r="H16" s="367" t="b">
        <f t="shared" si="2"/>
        <v>0</v>
      </c>
      <c r="I16" s="241">
        <f t="shared" si="3"/>
        <v>1</v>
      </c>
    </row>
    <row r="17" spans="1:9" x14ac:dyDescent="0.25">
      <c r="A17" s="33" t="s">
        <v>90</v>
      </c>
      <c r="B17" s="43"/>
      <c r="C17" s="43"/>
      <c r="D17" s="323"/>
      <c r="E17" s="335"/>
      <c r="F17" s="67" t="str">
        <f t="shared" si="0"/>
        <v/>
      </c>
      <c r="G17" s="67" t="str">
        <f t="shared" si="1"/>
        <v/>
      </c>
      <c r="H17" s="367" t="b">
        <f t="shared" si="2"/>
        <v>0</v>
      </c>
      <c r="I17" s="241">
        <f t="shared" si="3"/>
        <v>1</v>
      </c>
    </row>
    <row r="18" spans="1:9" x14ac:dyDescent="0.25">
      <c r="A18" s="33" t="s">
        <v>91</v>
      </c>
      <c r="B18" s="43"/>
      <c r="C18" s="39"/>
      <c r="D18" s="323"/>
      <c r="E18" s="335"/>
      <c r="F18" s="67" t="str">
        <f t="shared" si="0"/>
        <v/>
      </c>
      <c r="G18" s="67" t="str">
        <f t="shared" si="1"/>
        <v/>
      </c>
      <c r="H18" s="367" t="b">
        <f t="shared" si="2"/>
        <v>0</v>
      </c>
      <c r="I18" s="241">
        <f t="shared" si="3"/>
        <v>1</v>
      </c>
    </row>
    <row r="19" spans="1:9" x14ac:dyDescent="0.25">
      <c r="A19" s="33" t="s">
        <v>92</v>
      </c>
      <c r="B19" s="43"/>
      <c r="C19" s="39"/>
      <c r="D19" s="323"/>
      <c r="E19" s="335"/>
      <c r="F19" s="67" t="str">
        <f t="shared" si="0"/>
        <v/>
      </c>
      <c r="G19" s="67" t="str">
        <f t="shared" si="1"/>
        <v/>
      </c>
      <c r="H19" s="367" t="b">
        <f t="shared" si="2"/>
        <v>0</v>
      </c>
      <c r="I19" s="241">
        <f t="shared" si="3"/>
        <v>1</v>
      </c>
    </row>
    <row r="20" spans="1:9" x14ac:dyDescent="0.25">
      <c r="A20" s="33" t="s">
        <v>93</v>
      </c>
      <c r="B20" s="39"/>
      <c r="C20" s="39"/>
      <c r="D20" s="38"/>
      <c r="E20" s="335"/>
      <c r="F20" s="67" t="str">
        <f t="shared" si="0"/>
        <v/>
      </c>
      <c r="G20" s="67" t="str">
        <f t="shared" si="1"/>
        <v/>
      </c>
      <c r="H20" s="367" t="b">
        <f t="shared" si="2"/>
        <v>0</v>
      </c>
      <c r="I20" s="241">
        <f t="shared" si="3"/>
        <v>1</v>
      </c>
    </row>
    <row r="21" spans="1:9" x14ac:dyDescent="0.25">
      <c r="A21" s="33" t="s">
        <v>94</v>
      </c>
      <c r="B21" s="39"/>
      <c r="C21" s="39"/>
      <c r="D21" s="38"/>
      <c r="E21" s="335"/>
      <c r="F21" s="67" t="str">
        <f t="shared" si="0"/>
        <v/>
      </c>
      <c r="G21" s="67" t="str">
        <f t="shared" si="1"/>
        <v/>
      </c>
      <c r="H21" s="367" t="b">
        <f t="shared" si="2"/>
        <v>0</v>
      </c>
      <c r="I21" s="241">
        <f t="shared" si="3"/>
        <v>1</v>
      </c>
    </row>
    <row r="22" spans="1:9" x14ac:dyDescent="0.25">
      <c r="A22" s="33" t="s">
        <v>95</v>
      </c>
      <c r="B22" s="39"/>
      <c r="C22" s="39"/>
      <c r="D22" s="38"/>
      <c r="E22" s="335"/>
      <c r="F22" s="67" t="str">
        <f t="shared" si="0"/>
        <v/>
      </c>
      <c r="G22" s="67" t="str">
        <f t="shared" si="1"/>
        <v/>
      </c>
      <c r="H22" s="367" t="b">
        <f t="shared" si="2"/>
        <v>0</v>
      </c>
      <c r="I22" s="241">
        <f t="shared" si="3"/>
        <v>1</v>
      </c>
    </row>
    <row r="23" spans="1:9" x14ac:dyDescent="0.25">
      <c r="A23" s="33" t="s">
        <v>96</v>
      </c>
      <c r="B23" s="39"/>
      <c r="C23" s="39"/>
      <c r="D23" s="38"/>
      <c r="E23" s="335"/>
      <c r="F23" s="67" t="str">
        <f t="shared" si="0"/>
        <v/>
      </c>
      <c r="G23" s="67" t="str">
        <f t="shared" si="1"/>
        <v/>
      </c>
      <c r="H23" s="367" t="b">
        <f t="shared" si="2"/>
        <v>0</v>
      </c>
      <c r="I23" s="241">
        <f t="shared" si="3"/>
        <v>1</v>
      </c>
    </row>
    <row r="24" spans="1:9" x14ac:dyDescent="0.25">
      <c r="A24" s="33" t="s">
        <v>97</v>
      </c>
      <c r="B24" s="39"/>
      <c r="C24" s="39"/>
      <c r="D24" s="38"/>
      <c r="E24" s="335"/>
      <c r="F24" s="67" t="str">
        <f t="shared" si="0"/>
        <v/>
      </c>
      <c r="G24" s="67" t="str">
        <f t="shared" si="1"/>
        <v/>
      </c>
      <c r="H24" s="367" t="b">
        <f t="shared" si="2"/>
        <v>0</v>
      </c>
      <c r="I24" s="241">
        <f t="shared" si="3"/>
        <v>1</v>
      </c>
    </row>
    <row r="25" spans="1:9" x14ac:dyDescent="0.25">
      <c r="A25" s="33" t="s">
        <v>98</v>
      </c>
      <c r="B25" s="39"/>
      <c r="C25" s="39"/>
      <c r="D25" s="38"/>
      <c r="E25" s="335"/>
      <c r="F25" s="67" t="str">
        <f t="shared" si="0"/>
        <v/>
      </c>
      <c r="G25" s="67" t="str">
        <f t="shared" si="1"/>
        <v/>
      </c>
      <c r="H25" s="367" t="b">
        <f t="shared" si="2"/>
        <v>0</v>
      </c>
      <c r="I25" s="241">
        <f t="shared" si="3"/>
        <v>1</v>
      </c>
    </row>
    <row r="26" spans="1:9" x14ac:dyDescent="0.25">
      <c r="A26" s="33" t="s">
        <v>99</v>
      </c>
      <c r="B26" s="39"/>
      <c r="C26" s="39"/>
      <c r="D26" s="38"/>
      <c r="E26" s="335"/>
      <c r="F26" s="67" t="str">
        <f t="shared" si="0"/>
        <v/>
      </c>
      <c r="G26" s="67" t="str">
        <f t="shared" si="1"/>
        <v/>
      </c>
      <c r="H26" s="367" t="b">
        <f t="shared" si="2"/>
        <v>0</v>
      </c>
      <c r="I26" s="241">
        <f t="shared" si="3"/>
        <v>1</v>
      </c>
    </row>
    <row r="27" spans="1:9" x14ac:dyDescent="0.25">
      <c r="A27" s="33" t="s">
        <v>100</v>
      </c>
      <c r="B27" s="39"/>
      <c r="C27" s="39"/>
      <c r="D27" s="38"/>
      <c r="E27" s="335"/>
      <c r="F27" s="67" t="str">
        <f t="shared" si="0"/>
        <v/>
      </c>
      <c r="G27" s="67" t="str">
        <f t="shared" si="1"/>
        <v/>
      </c>
      <c r="H27" s="367" t="b">
        <f t="shared" si="2"/>
        <v>0</v>
      </c>
      <c r="I27" s="241">
        <f t="shared" si="3"/>
        <v>1</v>
      </c>
    </row>
    <row r="28" spans="1:9" x14ac:dyDescent="0.25">
      <c r="A28" s="33" t="s">
        <v>101</v>
      </c>
      <c r="B28" s="39"/>
      <c r="C28" s="39"/>
      <c r="D28" s="38"/>
      <c r="E28" s="335"/>
      <c r="F28" s="67" t="str">
        <f t="shared" si="0"/>
        <v/>
      </c>
      <c r="G28" s="67" t="str">
        <f t="shared" si="1"/>
        <v/>
      </c>
      <c r="H28" s="367" t="b">
        <f t="shared" si="2"/>
        <v>0</v>
      </c>
      <c r="I28" s="241">
        <f t="shared" si="3"/>
        <v>1</v>
      </c>
    </row>
    <row r="29" spans="1:9" x14ac:dyDescent="0.25">
      <c r="A29" s="33" t="s">
        <v>102</v>
      </c>
      <c r="B29" s="39"/>
      <c r="C29" s="39"/>
      <c r="D29" s="38"/>
      <c r="E29" s="335"/>
      <c r="F29" s="67" t="str">
        <f t="shared" si="0"/>
        <v/>
      </c>
      <c r="G29" s="67" t="str">
        <f t="shared" si="1"/>
        <v/>
      </c>
      <c r="H29" s="367" t="b">
        <f t="shared" si="2"/>
        <v>0</v>
      </c>
      <c r="I29" s="241">
        <f t="shared" si="3"/>
        <v>1</v>
      </c>
    </row>
    <row r="30" spans="1:9" x14ac:dyDescent="0.25">
      <c r="A30" s="33" t="s">
        <v>103</v>
      </c>
      <c r="B30" s="39"/>
      <c r="C30" s="39"/>
      <c r="D30" s="38"/>
      <c r="E30" s="335"/>
      <c r="F30" s="67" t="str">
        <f t="shared" si="0"/>
        <v/>
      </c>
      <c r="G30" s="67" t="str">
        <f t="shared" si="1"/>
        <v/>
      </c>
      <c r="H30" s="367" t="b">
        <f t="shared" si="2"/>
        <v>0</v>
      </c>
      <c r="I30" s="241">
        <f t="shared" si="3"/>
        <v>1</v>
      </c>
    </row>
    <row r="31" spans="1:9" x14ac:dyDescent="0.25">
      <c r="A31" s="33" t="s">
        <v>104</v>
      </c>
      <c r="B31" s="39"/>
      <c r="C31" s="39"/>
      <c r="D31" s="38"/>
      <c r="E31" s="335"/>
      <c r="F31" s="67" t="str">
        <f t="shared" si="0"/>
        <v/>
      </c>
      <c r="G31" s="67" t="str">
        <f t="shared" si="1"/>
        <v/>
      </c>
      <c r="H31" s="367" t="b">
        <f t="shared" si="2"/>
        <v>0</v>
      </c>
      <c r="I31" s="241">
        <f t="shared" si="3"/>
        <v>1</v>
      </c>
    </row>
    <row r="32" spans="1:9" x14ac:dyDescent="0.25">
      <c r="A32" s="33" t="s">
        <v>105</v>
      </c>
      <c r="B32" s="39"/>
      <c r="C32" s="39"/>
      <c r="D32" s="38"/>
      <c r="E32" s="335"/>
      <c r="F32" s="67" t="str">
        <f t="shared" si="0"/>
        <v/>
      </c>
      <c r="G32" s="67" t="str">
        <f t="shared" si="1"/>
        <v/>
      </c>
      <c r="H32" s="367" t="b">
        <f t="shared" si="2"/>
        <v>0</v>
      </c>
      <c r="I32" s="241">
        <f t="shared" si="3"/>
        <v>1</v>
      </c>
    </row>
    <row r="33" spans="1:9" x14ac:dyDescent="0.25">
      <c r="A33" s="33" t="s">
        <v>106</v>
      </c>
      <c r="B33" s="39"/>
      <c r="C33" s="39"/>
      <c r="D33" s="38"/>
      <c r="E33" s="335"/>
      <c r="F33" s="67" t="str">
        <f t="shared" si="0"/>
        <v/>
      </c>
      <c r="G33" s="67" t="str">
        <f t="shared" si="1"/>
        <v/>
      </c>
      <c r="H33" s="367" t="b">
        <f t="shared" si="2"/>
        <v>0</v>
      </c>
      <c r="I33" s="241">
        <f t="shared" si="3"/>
        <v>1</v>
      </c>
    </row>
    <row r="34" spans="1:9" x14ac:dyDescent="0.25">
      <c r="A34" s="33" t="s">
        <v>107</v>
      </c>
      <c r="B34" s="39"/>
      <c r="C34" s="39"/>
      <c r="D34" s="38"/>
      <c r="E34" s="335"/>
      <c r="F34" s="67" t="str">
        <f t="shared" si="0"/>
        <v/>
      </c>
      <c r="G34" s="67" t="str">
        <f t="shared" si="1"/>
        <v/>
      </c>
      <c r="H34" s="367" t="b">
        <f t="shared" si="2"/>
        <v>0</v>
      </c>
      <c r="I34" s="241">
        <f t="shared" si="3"/>
        <v>1</v>
      </c>
    </row>
    <row r="35" spans="1:9" x14ac:dyDescent="0.25">
      <c r="A35" s="33" t="s">
        <v>108</v>
      </c>
      <c r="B35" s="39"/>
      <c r="C35" s="39"/>
      <c r="D35" s="38"/>
      <c r="E35" s="335"/>
      <c r="F35" s="67" t="str">
        <f t="shared" si="0"/>
        <v/>
      </c>
      <c r="G35" s="67" t="str">
        <f t="shared" si="1"/>
        <v/>
      </c>
      <c r="H35" s="367" t="b">
        <f t="shared" si="2"/>
        <v>0</v>
      </c>
      <c r="I35" s="241">
        <f t="shared" si="3"/>
        <v>1</v>
      </c>
    </row>
    <row r="36" spans="1:9" x14ac:dyDescent="0.25">
      <c r="A36" s="33" t="s">
        <v>109</v>
      </c>
      <c r="B36" s="39"/>
      <c r="C36" s="39"/>
      <c r="D36" s="38"/>
      <c r="E36" s="335"/>
      <c r="F36" s="67" t="str">
        <f t="shared" si="0"/>
        <v/>
      </c>
      <c r="G36" s="67" t="str">
        <f t="shared" si="1"/>
        <v/>
      </c>
      <c r="H36" s="367" t="b">
        <f t="shared" si="2"/>
        <v>0</v>
      </c>
      <c r="I36" s="241">
        <f t="shared" si="3"/>
        <v>1</v>
      </c>
    </row>
    <row r="37" spans="1:9" x14ac:dyDescent="0.25">
      <c r="A37" s="33" t="s">
        <v>110</v>
      </c>
      <c r="B37" s="39"/>
      <c r="C37" s="39"/>
      <c r="D37" s="38"/>
      <c r="E37" s="335"/>
      <c r="F37" s="67" t="str">
        <f t="shared" si="0"/>
        <v/>
      </c>
      <c r="G37" s="67" t="str">
        <f t="shared" si="1"/>
        <v/>
      </c>
      <c r="H37" s="367" t="b">
        <f t="shared" si="2"/>
        <v>0</v>
      </c>
      <c r="I37" s="241">
        <f t="shared" si="3"/>
        <v>1</v>
      </c>
    </row>
    <row r="38" spans="1:9" x14ac:dyDescent="0.25">
      <c r="A38" s="33" t="s">
        <v>111</v>
      </c>
      <c r="B38" s="39"/>
      <c r="C38" s="39"/>
      <c r="D38" s="38"/>
      <c r="E38" s="335"/>
      <c r="F38" s="67" t="str">
        <f t="shared" si="0"/>
        <v/>
      </c>
      <c r="G38" s="67" t="str">
        <f t="shared" si="1"/>
        <v/>
      </c>
      <c r="H38" s="367" t="b">
        <f t="shared" si="2"/>
        <v>0</v>
      </c>
      <c r="I38" s="241">
        <f t="shared" si="3"/>
        <v>1</v>
      </c>
    </row>
    <row r="39" spans="1:9" x14ac:dyDescent="0.25">
      <c r="A39" s="33" t="s">
        <v>126</v>
      </c>
      <c r="B39" s="39"/>
      <c r="C39" s="39"/>
      <c r="D39" s="38"/>
      <c r="E39" s="335"/>
      <c r="F39" s="67" t="str">
        <f t="shared" si="0"/>
        <v/>
      </c>
      <c r="G39" s="67" t="str">
        <f t="shared" si="1"/>
        <v/>
      </c>
      <c r="H39" s="367" t="b">
        <f t="shared" si="2"/>
        <v>0</v>
      </c>
      <c r="I39" s="241">
        <f t="shared" si="3"/>
        <v>1</v>
      </c>
    </row>
    <row r="40" spans="1:9" x14ac:dyDescent="0.25">
      <c r="A40" s="33" t="s">
        <v>127</v>
      </c>
      <c r="B40" s="39"/>
      <c r="C40" s="39"/>
      <c r="D40" s="38"/>
      <c r="E40" s="335"/>
      <c r="F40" s="67" t="str">
        <f t="shared" si="0"/>
        <v/>
      </c>
      <c r="G40" s="67" t="str">
        <f t="shared" si="1"/>
        <v/>
      </c>
      <c r="H40" s="367" t="b">
        <f t="shared" si="2"/>
        <v>0</v>
      </c>
      <c r="I40" s="241">
        <f t="shared" si="3"/>
        <v>1</v>
      </c>
    </row>
    <row r="41" spans="1:9" x14ac:dyDescent="0.25">
      <c r="A41" s="33" t="s">
        <v>128</v>
      </c>
      <c r="B41" s="39"/>
      <c r="C41" s="39"/>
      <c r="D41" s="38"/>
      <c r="E41" s="335"/>
      <c r="F41" s="67" t="str">
        <f t="shared" si="0"/>
        <v/>
      </c>
      <c r="G41" s="67" t="str">
        <f t="shared" si="1"/>
        <v/>
      </c>
      <c r="H41" s="367" t="b">
        <f t="shared" si="2"/>
        <v>0</v>
      </c>
      <c r="I41" s="241">
        <f t="shared" ref="I41:I72" si="4">LEN(B41)-LEN(SUBSTITUTE(B41,",",""))+1</f>
        <v>1</v>
      </c>
    </row>
    <row r="42" spans="1:9" x14ac:dyDescent="0.25">
      <c r="A42" s="33" t="s">
        <v>129</v>
      </c>
      <c r="B42" s="39"/>
      <c r="C42" s="39"/>
      <c r="D42" s="38"/>
      <c r="E42" s="335"/>
      <c r="F42" s="67" t="str">
        <f t="shared" si="0"/>
        <v/>
      </c>
      <c r="G42" s="67" t="str">
        <f t="shared" si="1"/>
        <v/>
      </c>
      <c r="H42" s="367" t="b">
        <f t="shared" si="2"/>
        <v>0</v>
      </c>
      <c r="I42" s="241">
        <f t="shared" si="4"/>
        <v>1</v>
      </c>
    </row>
    <row r="43" spans="1:9" x14ac:dyDescent="0.25">
      <c r="A43" s="33" t="s">
        <v>130</v>
      </c>
      <c r="B43" s="39"/>
      <c r="C43" s="39"/>
      <c r="D43" s="38"/>
      <c r="E43" s="335"/>
      <c r="F43" s="67" t="str">
        <f t="shared" si="0"/>
        <v/>
      </c>
      <c r="G43" s="67" t="str">
        <f t="shared" si="1"/>
        <v/>
      </c>
      <c r="H43" s="367" t="b">
        <f t="shared" si="2"/>
        <v>0</v>
      </c>
      <c r="I43" s="241">
        <f t="shared" si="4"/>
        <v>1</v>
      </c>
    </row>
    <row r="44" spans="1:9" x14ac:dyDescent="0.25">
      <c r="A44" s="33" t="s">
        <v>131</v>
      </c>
      <c r="B44" s="39"/>
      <c r="C44" s="39"/>
      <c r="D44" s="38"/>
      <c r="E44" s="335"/>
      <c r="F44" s="67" t="str">
        <f t="shared" si="0"/>
        <v/>
      </c>
      <c r="G44" s="67" t="str">
        <f t="shared" si="1"/>
        <v/>
      </c>
      <c r="H44" s="367" t="b">
        <f t="shared" si="2"/>
        <v>0</v>
      </c>
      <c r="I44" s="241">
        <f t="shared" si="4"/>
        <v>1</v>
      </c>
    </row>
    <row r="45" spans="1:9" x14ac:dyDescent="0.25">
      <c r="A45" s="33" t="s">
        <v>133</v>
      </c>
      <c r="B45" s="39"/>
      <c r="C45" s="39"/>
      <c r="D45" s="38"/>
      <c r="E45" s="335"/>
      <c r="F45" s="67" t="str">
        <f t="shared" si="0"/>
        <v/>
      </c>
      <c r="G45" s="67" t="str">
        <f t="shared" si="1"/>
        <v/>
      </c>
      <c r="H45" s="367" t="b">
        <f t="shared" si="2"/>
        <v>0</v>
      </c>
      <c r="I45" s="241">
        <f t="shared" si="4"/>
        <v>1</v>
      </c>
    </row>
    <row r="46" spans="1:9" x14ac:dyDescent="0.25">
      <c r="A46" s="33" t="s">
        <v>141</v>
      </c>
      <c r="B46" s="39"/>
      <c r="C46" s="39"/>
      <c r="D46" s="38"/>
      <c r="E46" s="335"/>
      <c r="F46" s="67" t="str">
        <f t="shared" si="0"/>
        <v/>
      </c>
      <c r="G46" s="67" t="str">
        <f t="shared" si="1"/>
        <v/>
      </c>
      <c r="H46" s="367" t="b">
        <f t="shared" si="2"/>
        <v>0</v>
      </c>
      <c r="I46" s="241">
        <f t="shared" si="4"/>
        <v>1</v>
      </c>
    </row>
    <row r="47" spans="1:9" x14ac:dyDescent="0.25">
      <c r="A47" s="33" t="s">
        <v>142</v>
      </c>
      <c r="B47" s="39"/>
      <c r="C47" s="39"/>
      <c r="D47" s="38"/>
      <c r="E47" s="335"/>
      <c r="F47" s="67" t="str">
        <f t="shared" si="0"/>
        <v/>
      </c>
      <c r="G47" s="67" t="str">
        <f t="shared" si="1"/>
        <v/>
      </c>
      <c r="H47" s="367" t="b">
        <f t="shared" si="2"/>
        <v>0</v>
      </c>
      <c r="I47" s="241">
        <f t="shared" si="4"/>
        <v>1</v>
      </c>
    </row>
    <row r="48" spans="1:9" x14ac:dyDescent="0.25">
      <c r="A48" s="33" t="s">
        <v>143</v>
      </c>
      <c r="B48" s="39"/>
      <c r="C48" s="39"/>
      <c r="D48" s="38"/>
      <c r="E48" s="335"/>
      <c r="F48" s="67" t="str">
        <f t="shared" si="0"/>
        <v/>
      </c>
      <c r="G48" s="67" t="str">
        <f t="shared" si="1"/>
        <v/>
      </c>
      <c r="H48" s="367" t="b">
        <f t="shared" si="2"/>
        <v>0</v>
      </c>
      <c r="I48" s="241">
        <f t="shared" si="4"/>
        <v>1</v>
      </c>
    </row>
    <row r="49" spans="1:9" x14ac:dyDescent="0.25">
      <c r="A49" s="33" t="s">
        <v>144</v>
      </c>
      <c r="B49" s="39"/>
      <c r="C49" s="39"/>
      <c r="D49" s="38"/>
      <c r="E49" s="335"/>
      <c r="F49" s="67" t="str">
        <f t="shared" si="0"/>
        <v/>
      </c>
      <c r="G49" s="67" t="str">
        <f t="shared" si="1"/>
        <v/>
      </c>
      <c r="H49" s="367" t="b">
        <f t="shared" si="2"/>
        <v>0</v>
      </c>
      <c r="I49" s="241">
        <f t="shared" si="4"/>
        <v>1</v>
      </c>
    </row>
    <row r="50" spans="1:9" x14ac:dyDescent="0.25">
      <c r="A50" s="33" t="s">
        <v>145</v>
      </c>
      <c r="B50" s="39"/>
      <c r="C50" s="39"/>
      <c r="D50" s="38"/>
      <c r="E50" s="335"/>
      <c r="F50" s="67" t="str">
        <f t="shared" si="0"/>
        <v/>
      </c>
      <c r="G50" s="67" t="str">
        <f t="shared" si="1"/>
        <v/>
      </c>
      <c r="H50" s="367" t="b">
        <f t="shared" si="2"/>
        <v>0</v>
      </c>
      <c r="I50" s="241">
        <f t="shared" si="4"/>
        <v>1</v>
      </c>
    </row>
    <row r="51" spans="1:9" x14ac:dyDescent="0.25">
      <c r="A51" s="33" t="s">
        <v>146</v>
      </c>
      <c r="B51" s="39"/>
      <c r="C51" s="39"/>
      <c r="D51" s="38"/>
      <c r="E51" s="335"/>
      <c r="F51" s="67" t="str">
        <f t="shared" si="0"/>
        <v/>
      </c>
      <c r="G51" s="67" t="str">
        <f t="shared" si="1"/>
        <v/>
      </c>
      <c r="H51" s="367" t="b">
        <f t="shared" si="2"/>
        <v>0</v>
      </c>
      <c r="I51" s="241">
        <f t="shared" si="4"/>
        <v>1</v>
      </c>
    </row>
    <row r="52" spans="1:9" x14ac:dyDescent="0.25">
      <c r="A52" s="33" t="s">
        <v>147</v>
      </c>
      <c r="B52" s="39"/>
      <c r="C52" s="39"/>
      <c r="D52" s="38"/>
      <c r="E52" s="335"/>
      <c r="F52" s="67" t="str">
        <f t="shared" si="0"/>
        <v/>
      </c>
      <c r="G52" s="67" t="str">
        <f t="shared" si="1"/>
        <v/>
      </c>
      <c r="H52" s="367" t="b">
        <f t="shared" si="2"/>
        <v>0</v>
      </c>
      <c r="I52" s="241">
        <f t="shared" si="4"/>
        <v>1</v>
      </c>
    </row>
    <row r="53" spans="1:9" x14ac:dyDescent="0.25">
      <c r="A53" s="33" t="s">
        <v>148</v>
      </c>
      <c r="B53" s="39"/>
      <c r="C53" s="39"/>
      <c r="D53" s="38"/>
      <c r="E53" s="335"/>
      <c r="F53" s="67" t="str">
        <f t="shared" si="0"/>
        <v/>
      </c>
      <c r="G53" s="67" t="str">
        <f t="shared" si="1"/>
        <v/>
      </c>
      <c r="H53" s="367" t="b">
        <f t="shared" si="2"/>
        <v>0</v>
      </c>
      <c r="I53" s="241">
        <f t="shared" si="4"/>
        <v>1</v>
      </c>
    </row>
    <row r="54" spans="1:9" x14ac:dyDescent="0.25">
      <c r="A54" s="33" t="s">
        <v>149</v>
      </c>
      <c r="B54" s="39"/>
      <c r="C54" s="39"/>
      <c r="D54" s="38"/>
      <c r="E54" s="335"/>
      <c r="F54" s="67" t="str">
        <f t="shared" si="0"/>
        <v/>
      </c>
      <c r="G54" s="67" t="str">
        <f t="shared" si="1"/>
        <v/>
      </c>
      <c r="H54" s="367" t="b">
        <f t="shared" si="2"/>
        <v>0</v>
      </c>
      <c r="I54" s="241">
        <f t="shared" si="4"/>
        <v>1</v>
      </c>
    </row>
    <row r="55" spans="1:9" x14ac:dyDescent="0.25">
      <c r="A55" s="33" t="s">
        <v>150</v>
      </c>
      <c r="B55" s="39"/>
      <c r="C55" s="39"/>
      <c r="D55" s="38"/>
      <c r="E55" s="335"/>
      <c r="F55" s="67" t="str">
        <f t="shared" si="0"/>
        <v/>
      </c>
      <c r="G55" s="67" t="str">
        <f t="shared" si="1"/>
        <v/>
      </c>
      <c r="H55" s="367" t="b">
        <f t="shared" si="2"/>
        <v>0</v>
      </c>
      <c r="I55" s="241">
        <f t="shared" si="4"/>
        <v>1</v>
      </c>
    </row>
    <row r="56" spans="1:9" x14ac:dyDescent="0.25">
      <c r="A56" s="33" t="s">
        <v>151</v>
      </c>
      <c r="B56" s="39"/>
      <c r="C56" s="39"/>
      <c r="D56" s="38"/>
      <c r="E56" s="335"/>
      <c r="F56" s="67" t="str">
        <f t="shared" si="0"/>
        <v/>
      </c>
      <c r="G56" s="67" t="str">
        <f t="shared" si="1"/>
        <v/>
      </c>
      <c r="H56" s="367" t="b">
        <f t="shared" si="2"/>
        <v>0</v>
      </c>
      <c r="I56" s="241">
        <f t="shared" si="4"/>
        <v>1</v>
      </c>
    </row>
    <row r="57" spans="1:9" x14ac:dyDescent="0.25">
      <c r="A57" s="33" t="s">
        <v>152</v>
      </c>
      <c r="B57" s="39"/>
      <c r="C57" s="39"/>
      <c r="D57" s="38"/>
      <c r="E57" s="335"/>
      <c r="F57" s="67" t="str">
        <f t="shared" si="0"/>
        <v/>
      </c>
      <c r="G57" s="67" t="str">
        <f t="shared" si="1"/>
        <v/>
      </c>
      <c r="H57" s="367" t="b">
        <f t="shared" si="2"/>
        <v>0</v>
      </c>
      <c r="I57" s="241">
        <f t="shared" si="4"/>
        <v>1</v>
      </c>
    </row>
    <row r="58" spans="1:9" x14ac:dyDescent="0.25">
      <c r="A58" s="33" t="s">
        <v>153</v>
      </c>
      <c r="B58" s="39"/>
      <c r="C58" s="39"/>
      <c r="D58" s="38"/>
      <c r="E58" s="335"/>
      <c r="F58" s="67" t="str">
        <f t="shared" si="0"/>
        <v/>
      </c>
      <c r="G58" s="67" t="str">
        <f t="shared" si="1"/>
        <v/>
      </c>
      <c r="H58" s="367" t="b">
        <f t="shared" si="2"/>
        <v>0</v>
      </c>
      <c r="I58" s="241">
        <f t="shared" si="4"/>
        <v>1</v>
      </c>
    </row>
    <row r="59" spans="1:9" x14ac:dyDescent="0.25">
      <c r="A59" s="33" t="s">
        <v>154</v>
      </c>
      <c r="B59" s="39"/>
      <c r="C59" s="39"/>
      <c r="D59" s="38"/>
      <c r="E59" s="335"/>
      <c r="F59" s="67" t="str">
        <f t="shared" si="0"/>
        <v/>
      </c>
      <c r="G59" s="67" t="str">
        <f t="shared" si="1"/>
        <v/>
      </c>
      <c r="H59" s="367" t="b">
        <f t="shared" si="2"/>
        <v>0</v>
      </c>
      <c r="I59" s="241">
        <f t="shared" si="4"/>
        <v>1</v>
      </c>
    </row>
    <row r="60" spans="1:9" x14ac:dyDescent="0.25">
      <c r="A60" s="33" t="s">
        <v>155</v>
      </c>
      <c r="B60" s="39"/>
      <c r="C60" s="39"/>
      <c r="D60" s="38"/>
      <c r="E60" s="335"/>
      <c r="F60" s="67" t="str">
        <f t="shared" si="0"/>
        <v/>
      </c>
      <c r="G60" s="67" t="str">
        <f t="shared" si="1"/>
        <v/>
      </c>
      <c r="H60" s="367" t="b">
        <f t="shared" si="2"/>
        <v>0</v>
      </c>
      <c r="I60" s="241">
        <f t="shared" si="4"/>
        <v>1</v>
      </c>
    </row>
    <row r="61" spans="1:9" x14ac:dyDescent="0.25">
      <c r="A61" s="33" t="s">
        <v>156</v>
      </c>
      <c r="B61" s="39"/>
      <c r="C61" s="39"/>
      <c r="D61" s="38"/>
      <c r="E61" s="335"/>
      <c r="F61" s="67" t="str">
        <f t="shared" si="0"/>
        <v/>
      </c>
      <c r="G61" s="67" t="str">
        <f t="shared" si="1"/>
        <v/>
      </c>
      <c r="H61" s="367" t="b">
        <f t="shared" si="2"/>
        <v>0</v>
      </c>
      <c r="I61" s="241">
        <f t="shared" si="4"/>
        <v>1</v>
      </c>
    </row>
    <row r="62" spans="1:9" x14ac:dyDescent="0.25">
      <c r="A62" s="33" t="s">
        <v>157</v>
      </c>
      <c r="B62" s="39"/>
      <c r="C62" s="39"/>
      <c r="D62" s="38"/>
      <c r="E62" s="335"/>
      <c r="F62" s="67" t="str">
        <f t="shared" si="0"/>
        <v/>
      </c>
      <c r="G62" s="67" t="str">
        <f t="shared" si="1"/>
        <v/>
      </c>
      <c r="H62" s="367" t="b">
        <f t="shared" si="2"/>
        <v>0</v>
      </c>
      <c r="I62" s="241">
        <f t="shared" si="4"/>
        <v>1</v>
      </c>
    </row>
    <row r="63" spans="1:9" x14ac:dyDescent="0.25">
      <c r="A63" s="33" t="s">
        <v>158</v>
      </c>
      <c r="B63" s="39"/>
      <c r="C63" s="39"/>
      <c r="D63" s="38"/>
      <c r="E63" s="335"/>
      <c r="F63" s="67" t="str">
        <f t="shared" si="0"/>
        <v/>
      </c>
      <c r="G63" s="67" t="str">
        <f t="shared" si="1"/>
        <v/>
      </c>
      <c r="H63" s="367" t="b">
        <f t="shared" si="2"/>
        <v>0</v>
      </c>
      <c r="I63" s="241">
        <f t="shared" si="4"/>
        <v>1</v>
      </c>
    </row>
    <row r="64" spans="1:9" x14ac:dyDescent="0.25">
      <c r="A64" s="33" t="s">
        <v>159</v>
      </c>
      <c r="B64" s="39"/>
      <c r="C64" s="39"/>
      <c r="D64" s="38"/>
      <c r="E64" s="335"/>
      <c r="F64" s="67" t="str">
        <f t="shared" si="0"/>
        <v/>
      </c>
      <c r="G64" s="67" t="str">
        <f t="shared" si="1"/>
        <v/>
      </c>
      <c r="H64" s="367" t="b">
        <f t="shared" si="2"/>
        <v>0</v>
      </c>
      <c r="I64" s="241">
        <f t="shared" si="4"/>
        <v>1</v>
      </c>
    </row>
    <row r="65" spans="1:9" x14ac:dyDescent="0.25">
      <c r="A65" s="33" t="s">
        <v>160</v>
      </c>
      <c r="B65" s="39"/>
      <c r="C65" s="39"/>
      <c r="D65" s="38"/>
      <c r="E65" s="335"/>
      <c r="F65" s="67" t="str">
        <f t="shared" si="0"/>
        <v/>
      </c>
      <c r="G65" s="67" t="str">
        <f t="shared" si="1"/>
        <v/>
      </c>
      <c r="H65" s="367" t="b">
        <f t="shared" si="2"/>
        <v>0</v>
      </c>
      <c r="I65" s="241">
        <f t="shared" si="4"/>
        <v>1</v>
      </c>
    </row>
    <row r="66" spans="1:9" x14ac:dyDescent="0.25">
      <c r="A66" s="33" t="s">
        <v>161</v>
      </c>
      <c r="B66" s="39"/>
      <c r="C66" s="39"/>
      <c r="D66" s="38"/>
      <c r="E66" s="335"/>
      <c r="F66" s="67" t="str">
        <f t="shared" si="0"/>
        <v/>
      </c>
      <c r="G66" s="67" t="str">
        <f t="shared" si="1"/>
        <v/>
      </c>
      <c r="H66" s="367" t="b">
        <f t="shared" si="2"/>
        <v>0</v>
      </c>
      <c r="I66" s="241">
        <f t="shared" si="4"/>
        <v>1</v>
      </c>
    </row>
    <row r="67" spans="1:9" x14ac:dyDescent="0.25">
      <c r="A67" s="33" t="s">
        <v>162</v>
      </c>
      <c r="B67" s="39"/>
      <c r="C67" s="39"/>
      <c r="D67" s="38"/>
      <c r="E67" s="335"/>
      <c r="F67" s="67" t="str">
        <f t="shared" si="0"/>
        <v/>
      </c>
      <c r="G67" s="67" t="str">
        <f t="shared" si="1"/>
        <v/>
      </c>
      <c r="H67" s="367" t="b">
        <f t="shared" si="2"/>
        <v>0</v>
      </c>
      <c r="I67" s="241">
        <f t="shared" si="4"/>
        <v>1</v>
      </c>
    </row>
    <row r="68" spans="1:9" x14ac:dyDescent="0.25">
      <c r="A68" s="33" t="s">
        <v>163</v>
      </c>
      <c r="B68" s="39"/>
      <c r="C68" s="39"/>
      <c r="D68" s="38"/>
      <c r="E68" s="335"/>
      <c r="F68" s="67" t="str">
        <f t="shared" si="0"/>
        <v/>
      </c>
      <c r="G68" s="67" t="str">
        <f t="shared" si="1"/>
        <v/>
      </c>
      <c r="H68" s="367" t="b">
        <f t="shared" si="2"/>
        <v>0</v>
      </c>
      <c r="I68" s="241">
        <f t="shared" si="4"/>
        <v>1</v>
      </c>
    </row>
    <row r="69" spans="1:9" x14ac:dyDescent="0.25">
      <c r="A69" s="33" t="s">
        <v>164</v>
      </c>
      <c r="B69" s="39"/>
      <c r="C69" s="39"/>
      <c r="D69" s="38"/>
      <c r="E69" s="335"/>
      <c r="F69" s="67" t="str">
        <f t="shared" si="0"/>
        <v/>
      </c>
      <c r="G69" s="67" t="str">
        <f t="shared" si="1"/>
        <v/>
      </c>
      <c r="H69" s="367" t="b">
        <f t="shared" si="2"/>
        <v>0</v>
      </c>
      <c r="I69" s="241">
        <f t="shared" si="4"/>
        <v>1</v>
      </c>
    </row>
    <row r="70" spans="1:9" x14ac:dyDescent="0.25">
      <c r="A70" s="33" t="s">
        <v>165</v>
      </c>
      <c r="B70" s="39"/>
      <c r="C70" s="39"/>
      <c r="D70" s="38"/>
      <c r="E70" s="335"/>
      <c r="F70" s="67" t="str">
        <f t="shared" si="0"/>
        <v/>
      </c>
      <c r="G70" s="67" t="str">
        <f t="shared" si="1"/>
        <v/>
      </c>
      <c r="H70" s="367" t="b">
        <f t="shared" si="2"/>
        <v>0</v>
      </c>
      <c r="I70" s="241">
        <f t="shared" si="4"/>
        <v>1</v>
      </c>
    </row>
    <row r="71" spans="1:9" x14ac:dyDescent="0.25">
      <c r="A71" s="33" t="s">
        <v>166</v>
      </c>
      <c r="B71" s="39"/>
      <c r="C71" s="39"/>
      <c r="D71" s="38"/>
      <c r="E71" s="335"/>
      <c r="F71" s="67" t="str">
        <f t="shared" si="0"/>
        <v/>
      </c>
      <c r="G71" s="67" t="str">
        <f t="shared" si="1"/>
        <v/>
      </c>
      <c r="H71" s="367" t="b">
        <f t="shared" si="2"/>
        <v>0</v>
      </c>
      <c r="I71" s="241">
        <f t="shared" si="4"/>
        <v>1</v>
      </c>
    </row>
    <row r="72" spans="1:9" x14ac:dyDescent="0.25">
      <c r="A72" s="33" t="s">
        <v>167</v>
      </c>
      <c r="B72" s="39"/>
      <c r="C72" s="39"/>
      <c r="D72" s="38"/>
      <c r="E72" s="335"/>
      <c r="F72" s="67" t="str">
        <f t="shared" si="0"/>
        <v/>
      </c>
      <c r="G72" s="67" t="str">
        <f t="shared" si="1"/>
        <v/>
      </c>
      <c r="H72" s="367" t="b">
        <f t="shared" si="2"/>
        <v>0</v>
      </c>
      <c r="I72" s="241">
        <f t="shared" si="4"/>
        <v>1</v>
      </c>
    </row>
    <row r="73" spans="1:9" x14ac:dyDescent="0.25">
      <c r="A73" s="33" t="s">
        <v>168</v>
      </c>
      <c r="B73" s="39"/>
      <c r="C73" s="39"/>
      <c r="D73" s="38"/>
      <c r="E73" s="335"/>
      <c r="F73" s="67" t="str">
        <f t="shared" ref="F73:F136" si="5">IF(OR($B73="",$C73="",$D73="",$D73&lt;an_initial,$D73&gt;an_final,$H73=FALSE),"",
(10*(E73="premiu")+5*(E73="nominalizare"))/
I73
)</f>
        <v/>
      </c>
      <c r="G73" s="67" t="str">
        <f t="shared" ref="G73:G136" si="6">IF(OR($B73="",$C73="",$D73="",$D73&gt;an_final,$H73=FALSE),"",
(10*(E73="premiu")+5*(E73="nominalizare"))/
I73
)</f>
        <v/>
      </c>
      <c r="H73" s="367" t="b">
        <f t="shared" ref="H73:H136" si="7">IF(nume_candidat="",FALSE,ISNUMBER(SEARCH(nume_candidat,$B73)))</f>
        <v>0</v>
      </c>
      <c r="I73" s="241">
        <f t="shared" ref="I73:I104" si="8">LEN(B73)-LEN(SUBSTITUTE(B73,",",""))+1</f>
        <v>1</v>
      </c>
    </row>
    <row r="74" spans="1:9" x14ac:dyDescent="0.25">
      <c r="A74" s="33" t="s">
        <v>169</v>
      </c>
      <c r="B74" s="39"/>
      <c r="C74" s="39"/>
      <c r="D74" s="38"/>
      <c r="E74" s="335"/>
      <c r="F74" s="67" t="str">
        <f t="shared" si="5"/>
        <v/>
      </c>
      <c r="G74" s="67" t="str">
        <f t="shared" si="6"/>
        <v/>
      </c>
      <c r="H74" s="367" t="b">
        <f t="shared" si="7"/>
        <v>0</v>
      </c>
      <c r="I74" s="241">
        <f t="shared" si="8"/>
        <v>1</v>
      </c>
    </row>
    <row r="75" spans="1:9" x14ac:dyDescent="0.25">
      <c r="A75" s="33" t="s">
        <v>170</v>
      </c>
      <c r="B75" s="39"/>
      <c r="C75" s="39"/>
      <c r="D75" s="38"/>
      <c r="E75" s="335"/>
      <c r="F75" s="67" t="str">
        <f t="shared" si="5"/>
        <v/>
      </c>
      <c r="G75" s="67" t="str">
        <f t="shared" si="6"/>
        <v/>
      </c>
      <c r="H75" s="367" t="b">
        <f t="shared" si="7"/>
        <v>0</v>
      </c>
      <c r="I75" s="241">
        <f t="shared" si="8"/>
        <v>1</v>
      </c>
    </row>
    <row r="76" spans="1:9" x14ac:dyDescent="0.25">
      <c r="A76" s="33" t="s">
        <v>171</v>
      </c>
      <c r="B76" s="39"/>
      <c r="C76" s="39"/>
      <c r="D76" s="38"/>
      <c r="E76" s="335"/>
      <c r="F76" s="67" t="str">
        <f t="shared" si="5"/>
        <v/>
      </c>
      <c r="G76" s="67" t="str">
        <f t="shared" si="6"/>
        <v/>
      </c>
      <c r="H76" s="367" t="b">
        <f t="shared" si="7"/>
        <v>0</v>
      </c>
      <c r="I76" s="241">
        <f t="shared" si="8"/>
        <v>1</v>
      </c>
    </row>
    <row r="77" spans="1:9" x14ac:dyDescent="0.25">
      <c r="A77" s="33" t="s">
        <v>172</v>
      </c>
      <c r="B77" s="39"/>
      <c r="C77" s="39"/>
      <c r="D77" s="38"/>
      <c r="E77" s="335"/>
      <c r="F77" s="67" t="str">
        <f t="shared" si="5"/>
        <v/>
      </c>
      <c r="G77" s="67" t="str">
        <f t="shared" si="6"/>
        <v/>
      </c>
      <c r="H77" s="367" t="b">
        <f t="shared" si="7"/>
        <v>0</v>
      </c>
      <c r="I77" s="241">
        <f t="shared" si="8"/>
        <v>1</v>
      </c>
    </row>
    <row r="78" spans="1:9" x14ac:dyDescent="0.25">
      <c r="A78" s="33" t="s">
        <v>173</v>
      </c>
      <c r="B78" s="39"/>
      <c r="C78" s="39"/>
      <c r="D78" s="38"/>
      <c r="E78" s="335"/>
      <c r="F78" s="67" t="str">
        <f t="shared" si="5"/>
        <v/>
      </c>
      <c r="G78" s="67" t="str">
        <f t="shared" si="6"/>
        <v/>
      </c>
      <c r="H78" s="367" t="b">
        <f t="shared" si="7"/>
        <v>0</v>
      </c>
      <c r="I78" s="241">
        <f t="shared" si="8"/>
        <v>1</v>
      </c>
    </row>
    <row r="79" spans="1:9" x14ac:dyDescent="0.25">
      <c r="A79" s="33" t="s">
        <v>174</v>
      </c>
      <c r="B79" s="39"/>
      <c r="C79" s="39"/>
      <c r="D79" s="38"/>
      <c r="E79" s="335"/>
      <c r="F79" s="67" t="str">
        <f t="shared" si="5"/>
        <v/>
      </c>
      <c r="G79" s="67" t="str">
        <f t="shared" si="6"/>
        <v/>
      </c>
      <c r="H79" s="367" t="b">
        <f t="shared" si="7"/>
        <v>0</v>
      </c>
      <c r="I79" s="241">
        <f t="shared" si="8"/>
        <v>1</v>
      </c>
    </row>
    <row r="80" spans="1:9" x14ac:dyDescent="0.25">
      <c r="A80" s="33" t="s">
        <v>175</v>
      </c>
      <c r="B80" s="39"/>
      <c r="C80" s="39"/>
      <c r="D80" s="38"/>
      <c r="E80" s="335"/>
      <c r="F80" s="67" t="str">
        <f t="shared" si="5"/>
        <v/>
      </c>
      <c r="G80" s="67" t="str">
        <f t="shared" si="6"/>
        <v/>
      </c>
      <c r="H80" s="367" t="b">
        <f t="shared" si="7"/>
        <v>0</v>
      </c>
      <c r="I80" s="241">
        <f t="shared" si="8"/>
        <v>1</v>
      </c>
    </row>
    <row r="81" spans="1:9" x14ac:dyDescent="0.25">
      <c r="A81" s="33" t="s">
        <v>176</v>
      </c>
      <c r="B81" s="39"/>
      <c r="C81" s="39"/>
      <c r="D81" s="38"/>
      <c r="E81" s="335"/>
      <c r="F81" s="67" t="str">
        <f t="shared" si="5"/>
        <v/>
      </c>
      <c r="G81" s="67" t="str">
        <f t="shared" si="6"/>
        <v/>
      </c>
      <c r="H81" s="367" t="b">
        <f t="shared" si="7"/>
        <v>0</v>
      </c>
      <c r="I81" s="241">
        <f t="shared" si="8"/>
        <v>1</v>
      </c>
    </row>
    <row r="82" spans="1:9" x14ac:dyDescent="0.25">
      <c r="A82" s="33" t="s">
        <v>177</v>
      </c>
      <c r="B82" s="39"/>
      <c r="C82" s="39"/>
      <c r="D82" s="38"/>
      <c r="E82" s="335"/>
      <c r="F82" s="67" t="str">
        <f t="shared" si="5"/>
        <v/>
      </c>
      <c r="G82" s="67" t="str">
        <f t="shared" si="6"/>
        <v/>
      </c>
      <c r="H82" s="367" t="b">
        <f t="shared" si="7"/>
        <v>0</v>
      </c>
      <c r="I82" s="241">
        <f t="shared" si="8"/>
        <v>1</v>
      </c>
    </row>
    <row r="83" spans="1:9" x14ac:dyDescent="0.25">
      <c r="A83" s="33" t="s">
        <v>178</v>
      </c>
      <c r="B83" s="39"/>
      <c r="C83" s="39"/>
      <c r="D83" s="38"/>
      <c r="E83" s="335"/>
      <c r="F83" s="67" t="str">
        <f t="shared" si="5"/>
        <v/>
      </c>
      <c r="G83" s="67" t="str">
        <f t="shared" si="6"/>
        <v/>
      </c>
      <c r="H83" s="367" t="b">
        <f t="shared" si="7"/>
        <v>0</v>
      </c>
      <c r="I83" s="241">
        <f t="shared" si="8"/>
        <v>1</v>
      </c>
    </row>
    <row r="84" spans="1:9" x14ac:dyDescent="0.25">
      <c r="A84" s="33" t="s">
        <v>179</v>
      </c>
      <c r="B84" s="39"/>
      <c r="C84" s="39"/>
      <c r="D84" s="38"/>
      <c r="E84" s="335"/>
      <c r="F84" s="67" t="str">
        <f t="shared" si="5"/>
        <v/>
      </c>
      <c r="G84" s="67" t="str">
        <f t="shared" si="6"/>
        <v/>
      </c>
      <c r="H84" s="367" t="b">
        <f t="shared" si="7"/>
        <v>0</v>
      </c>
      <c r="I84" s="241">
        <f t="shared" si="8"/>
        <v>1</v>
      </c>
    </row>
    <row r="85" spans="1:9" x14ac:dyDescent="0.25">
      <c r="A85" s="33" t="s">
        <v>180</v>
      </c>
      <c r="B85" s="39"/>
      <c r="C85" s="39"/>
      <c r="D85" s="38"/>
      <c r="E85" s="335"/>
      <c r="F85" s="67" t="str">
        <f t="shared" si="5"/>
        <v/>
      </c>
      <c r="G85" s="67" t="str">
        <f t="shared" si="6"/>
        <v/>
      </c>
      <c r="H85" s="367" t="b">
        <f t="shared" si="7"/>
        <v>0</v>
      </c>
      <c r="I85" s="241">
        <f t="shared" si="8"/>
        <v>1</v>
      </c>
    </row>
    <row r="86" spans="1:9" x14ac:dyDescent="0.25">
      <c r="A86" s="33" t="s">
        <v>181</v>
      </c>
      <c r="B86" s="39"/>
      <c r="C86" s="39"/>
      <c r="D86" s="38"/>
      <c r="E86" s="335"/>
      <c r="F86" s="67" t="str">
        <f t="shared" si="5"/>
        <v/>
      </c>
      <c r="G86" s="67" t="str">
        <f t="shared" si="6"/>
        <v/>
      </c>
      <c r="H86" s="367" t="b">
        <f t="shared" si="7"/>
        <v>0</v>
      </c>
      <c r="I86" s="241">
        <f t="shared" si="8"/>
        <v>1</v>
      </c>
    </row>
    <row r="87" spans="1:9" x14ac:dyDescent="0.25">
      <c r="A87" s="33" t="s">
        <v>182</v>
      </c>
      <c r="B87" s="39"/>
      <c r="C87" s="39"/>
      <c r="D87" s="38"/>
      <c r="E87" s="335"/>
      <c r="F87" s="67" t="str">
        <f t="shared" si="5"/>
        <v/>
      </c>
      <c r="G87" s="67" t="str">
        <f t="shared" si="6"/>
        <v/>
      </c>
      <c r="H87" s="367" t="b">
        <f t="shared" si="7"/>
        <v>0</v>
      </c>
      <c r="I87" s="241">
        <f t="shared" si="8"/>
        <v>1</v>
      </c>
    </row>
    <row r="88" spans="1:9" x14ac:dyDescent="0.25">
      <c r="A88" s="33" t="s">
        <v>183</v>
      </c>
      <c r="B88" s="39"/>
      <c r="C88" s="39"/>
      <c r="D88" s="38"/>
      <c r="E88" s="335"/>
      <c r="F88" s="67" t="str">
        <f t="shared" si="5"/>
        <v/>
      </c>
      <c r="G88" s="67" t="str">
        <f t="shared" si="6"/>
        <v/>
      </c>
      <c r="H88" s="367" t="b">
        <f t="shared" si="7"/>
        <v>0</v>
      </c>
      <c r="I88" s="241">
        <f t="shared" si="8"/>
        <v>1</v>
      </c>
    </row>
    <row r="89" spans="1:9" x14ac:dyDescent="0.25">
      <c r="A89" s="33" t="s">
        <v>184</v>
      </c>
      <c r="B89" s="39"/>
      <c r="C89" s="39"/>
      <c r="D89" s="38"/>
      <c r="E89" s="335"/>
      <c r="F89" s="67" t="str">
        <f t="shared" si="5"/>
        <v/>
      </c>
      <c r="G89" s="67" t="str">
        <f t="shared" si="6"/>
        <v/>
      </c>
      <c r="H89" s="367" t="b">
        <f t="shared" si="7"/>
        <v>0</v>
      </c>
      <c r="I89" s="241">
        <f t="shared" si="8"/>
        <v>1</v>
      </c>
    </row>
    <row r="90" spans="1:9" x14ac:dyDescent="0.25">
      <c r="A90" s="33" t="s">
        <v>185</v>
      </c>
      <c r="B90" s="39"/>
      <c r="C90" s="39"/>
      <c r="D90" s="38"/>
      <c r="E90" s="335"/>
      <c r="F90" s="67" t="str">
        <f t="shared" si="5"/>
        <v/>
      </c>
      <c r="G90" s="67" t="str">
        <f t="shared" si="6"/>
        <v/>
      </c>
      <c r="H90" s="367" t="b">
        <f t="shared" si="7"/>
        <v>0</v>
      </c>
      <c r="I90" s="241">
        <f t="shared" si="8"/>
        <v>1</v>
      </c>
    </row>
    <row r="91" spans="1:9" x14ac:dyDescent="0.25">
      <c r="A91" s="33" t="s">
        <v>186</v>
      </c>
      <c r="B91" s="39"/>
      <c r="C91" s="39"/>
      <c r="D91" s="38"/>
      <c r="E91" s="335"/>
      <c r="F91" s="67" t="str">
        <f t="shared" si="5"/>
        <v/>
      </c>
      <c r="G91" s="67" t="str">
        <f t="shared" si="6"/>
        <v/>
      </c>
      <c r="H91" s="367" t="b">
        <f t="shared" si="7"/>
        <v>0</v>
      </c>
      <c r="I91" s="241">
        <f t="shared" si="8"/>
        <v>1</v>
      </c>
    </row>
    <row r="92" spans="1:9" x14ac:dyDescent="0.25">
      <c r="A92" s="33" t="s">
        <v>187</v>
      </c>
      <c r="B92" s="39"/>
      <c r="C92" s="39"/>
      <c r="D92" s="38"/>
      <c r="E92" s="335"/>
      <c r="F92" s="67" t="str">
        <f t="shared" si="5"/>
        <v/>
      </c>
      <c r="G92" s="67" t="str">
        <f t="shared" si="6"/>
        <v/>
      </c>
      <c r="H92" s="367" t="b">
        <f t="shared" si="7"/>
        <v>0</v>
      </c>
      <c r="I92" s="241">
        <f t="shared" si="8"/>
        <v>1</v>
      </c>
    </row>
    <row r="93" spans="1:9" x14ac:dyDescent="0.25">
      <c r="A93" s="33" t="s">
        <v>188</v>
      </c>
      <c r="B93" s="39"/>
      <c r="C93" s="39"/>
      <c r="D93" s="38"/>
      <c r="E93" s="335"/>
      <c r="F93" s="67" t="str">
        <f t="shared" si="5"/>
        <v/>
      </c>
      <c r="G93" s="67" t="str">
        <f t="shared" si="6"/>
        <v/>
      </c>
      <c r="H93" s="367" t="b">
        <f t="shared" si="7"/>
        <v>0</v>
      </c>
      <c r="I93" s="241">
        <f t="shared" si="8"/>
        <v>1</v>
      </c>
    </row>
    <row r="94" spans="1:9" x14ac:dyDescent="0.25">
      <c r="A94" s="33" t="s">
        <v>189</v>
      </c>
      <c r="B94" s="39"/>
      <c r="C94" s="39"/>
      <c r="D94" s="38"/>
      <c r="E94" s="335"/>
      <c r="F94" s="67" t="str">
        <f t="shared" si="5"/>
        <v/>
      </c>
      <c r="G94" s="67" t="str">
        <f t="shared" si="6"/>
        <v/>
      </c>
      <c r="H94" s="367" t="b">
        <f t="shared" si="7"/>
        <v>0</v>
      </c>
      <c r="I94" s="241">
        <f t="shared" si="8"/>
        <v>1</v>
      </c>
    </row>
    <row r="95" spans="1:9" x14ac:dyDescent="0.25">
      <c r="A95" s="33" t="s">
        <v>190</v>
      </c>
      <c r="B95" s="39"/>
      <c r="C95" s="39"/>
      <c r="D95" s="38"/>
      <c r="E95" s="335"/>
      <c r="F95" s="67" t="str">
        <f t="shared" si="5"/>
        <v/>
      </c>
      <c r="G95" s="67" t="str">
        <f t="shared" si="6"/>
        <v/>
      </c>
      <c r="H95" s="367" t="b">
        <f t="shared" si="7"/>
        <v>0</v>
      </c>
      <c r="I95" s="241">
        <f t="shared" si="8"/>
        <v>1</v>
      </c>
    </row>
    <row r="96" spans="1:9" x14ac:dyDescent="0.25">
      <c r="A96" s="33" t="s">
        <v>191</v>
      </c>
      <c r="B96" s="39"/>
      <c r="C96" s="39"/>
      <c r="D96" s="38"/>
      <c r="E96" s="335"/>
      <c r="F96" s="67" t="str">
        <f t="shared" si="5"/>
        <v/>
      </c>
      <c r="G96" s="67" t="str">
        <f t="shared" si="6"/>
        <v/>
      </c>
      <c r="H96" s="367" t="b">
        <f t="shared" si="7"/>
        <v>0</v>
      </c>
      <c r="I96" s="241">
        <f t="shared" si="8"/>
        <v>1</v>
      </c>
    </row>
    <row r="97" spans="1:9" x14ac:dyDescent="0.25">
      <c r="A97" s="33" t="s">
        <v>192</v>
      </c>
      <c r="B97" s="39"/>
      <c r="C97" s="39"/>
      <c r="D97" s="38"/>
      <c r="E97" s="335"/>
      <c r="F97" s="67" t="str">
        <f t="shared" si="5"/>
        <v/>
      </c>
      <c r="G97" s="67" t="str">
        <f t="shared" si="6"/>
        <v/>
      </c>
      <c r="H97" s="367" t="b">
        <f t="shared" si="7"/>
        <v>0</v>
      </c>
      <c r="I97" s="241">
        <f t="shared" si="8"/>
        <v>1</v>
      </c>
    </row>
    <row r="98" spans="1:9" x14ac:dyDescent="0.25">
      <c r="A98" s="33" t="s">
        <v>193</v>
      </c>
      <c r="B98" s="39"/>
      <c r="C98" s="39"/>
      <c r="D98" s="38"/>
      <c r="E98" s="335"/>
      <c r="F98" s="67" t="str">
        <f t="shared" si="5"/>
        <v/>
      </c>
      <c r="G98" s="67" t="str">
        <f t="shared" si="6"/>
        <v/>
      </c>
      <c r="H98" s="367" t="b">
        <f t="shared" si="7"/>
        <v>0</v>
      </c>
      <c r="I98" s="241">
        <f t="shared" si="8"/>
        <v>1</v>
      </c>
    </row>
    <row r="99" spans="1:9" x14ac:dyDescent="0.25">
      <c r="A99" s="33" t="s">
        <v>194</v>
      </c>
      <c r="B99" s="39"/>
      <c r="C99" s="39"/>
      <c r="D99" s="38"/>
      <c r="E99" s="335"/>
      <c r="F99" s="67" t="str">
        <f t="shared" si="5"/>
        <v/>
      </c>
      <c r="G99" s="67" t="str">
        <f t="shared" si="6"/>
        <v/>
      </c>
      <c r="H99" s="367" t="b">
        <f t="shared" si="7"/>
        <v>0</v>
      </c>
      <c r="I99" s="241">
        <f t="shared" si="8"/>
        <v>1</v>
      </c>
    </row>
    <row r="100" spans="1:9" x14ac:dyDescent="0.25">
      <c r="A100" s="33" t="s">
        <v>195</v>
      </c>
      <c r="B100" s="39"/>
      <c r="C100" s="39"/>
      <c r="D100" s="38"/>
      <c r="E100" s="335"/>
      <c r="F100" s="67" t="str">
        <f t="shared" si="5"/>
        <v/>
      </c>
      <c r="G100" s="67" t="str">
        <f t="shared" si="6"/>
        <v/>
      </c>
      <c r="H100" s="367" t="b">
        <f t="shared" si="7"/>
        <v>0</v>
      </c>
      <c r="I100" s="241">
        <f t="shared" si="8"/>
        <v>1</v>
      </c>
    </row>
    <row r="101" spans="1:9" x14ac:dyDescent="0.25">
      <c r="A101" s="33" t="s">
        <v>196</v>
      </c>
      <c r="B101" s="39"/>
      <c r="C101" s="39"/>
      <c r="D101" s="38"/>
      <c r="E101" s="335"/>
      <c r="F101" s="67" t="str">
        <f t="shared" si="5"/>
        <v/>
      </c>
      <c r="G101" s="67" t="str">
        <f t="shared" si="6"/>
        <v/>
      </c>
      <c r="H101" s="367" t="b">
        <f t="shared" si="7"/>
        <v>0</v>
      </c>
      <c r="I101" s="241">
        <f t="shared" si="8"/>
        <v>1</v>
      </c>
    </row>
    <row r="102" spans="1:9" x14ac:dyDescent="0.25">
      <c r="A102" s="33" t="s">
        <v>197</v>
      </c>
      <c r="B102" s="39"/>
      <c r="C102" s="39"/>
      <c r="D102" s="38"/>
      <c r="E102" s="335"/>
      <c r="F102" s="67" t="str">
        <f t="shared" si="5"/>
        <v/>
      </c>
      <c r="G102" s="67" t="str">
        <f t="shared" si="6"/>
        <v/>
      </c>
      <c r="H102" s="367" t="b">
        <f t="shared" si="7"/>
        <v>0</v>
      </c>
      <c r="I102" s="241">
        <f t="shared" si="8"/>
        <v>1</v>
      </c>
    </row>
    <row r="103" spans="1:9" x14ac:dyDescent="0.25">
      <c r="A103" s="33" t="s">
        <v>198</v>
      </c>
      <c r="B103" s="39"/>
      <c r="C103" s="39"/>
      <c r="D103" s="38"/>
      <c r="E103" s="335"/>
      <c r="F103" s="67" t="str">
        <f t="shared" si="5"/>
        <v/>
      </c>
      <c r="G103" s="67" t="str">
        <f t="shared" si="6"/>
        <v/>
      </c>
      <c r="H103" s="367" t="b">
        <f t="shared" si="7"/>
        <v>0</v>
      </c>
      <c r="I103" s="241">
        <f t="shared" si="8"/>
        <v>1</v>
      </c>
    </row>
    <row r="104" spans="1:9" x14ac:dyDescent="0.25">
      <c r="A104" s="33" t="s">
        <v>199</v>
      </c>
      <c r="B104" s="39"/>
      <c r="C104" s="39"/>
      <c r="D104" s="38"/>
      <c r="E104" s="335"/>
      <c r="F104" s="67" t="str">
        <f t="shared" si="5"/>
        <v/>
      </c>
      <c r="G104" s="67" t="str">
        <f t="shared" si="6"/>
        <v/>
      </c>
      <c r="H104" s="367" t="b">
        <f t="shared" si="7"/>
        <v>0</v>
      </c>
      <c r="I104" s="241">
        <f t="shared" si="8"/>
        <v>1</v>
      </c>
    </row>
    <row r="105" spans="1:9" x14ac:dyDescent="0.25">
      <c r="A105" s="33" t="s">
        <v>200</v>
      </c>
      <c r="B105" s="39"/>
      <c r="C105" s="39"/>
      <c r="D105" s="38"/>
      <c r="E105" s="335"/>
      <c r="F105" s="67" t="str">
        <f t="shared" si="5"/>
        <v/>
      </c>
      <c r="G105" s="67" t="str">
        <f t="shared" si="6"/>
        <v/>
      </c>
      <c r="H105" s="367" t="b">
        <f t="shared" si="7"/>
        <v>0</v>
      </c>
      <c r="I105" s="241">
        <f t="shared" ref="I105:I136" si="9">LEN(B105)-LEN(SUBSTITUTE(B105,",",""))+1</f>
        <v>1</v>
      </c>
    </row>
    <row r="106" spans="1:9" x14ac:dyDescent="0.25">
      <c r="A106" s="33" t="s">
        <v>201</v>
      </c>
      <c r="B106" s="39"/>
      <c r="C106" s="39"/>
      <c r="D106" s="38"/>
      <c r="E106" s="335"/>
      <c r="F106" s="67" t="str">
        <f t="shared" si="5"/>
        <v/>
      </c>
      <c r="G106" s="67" t="str">
        <f t="shared" si="6"/>
        <v/>
      </c>
      <c r="H106" s="367" t="b">
        <f t="shared" si="7"/>
        <v>0</v>
      </c>
      <c r="I106" s="241">
        <f t="shared" si="9"/>
        <v>1</v>
      </c>
    </row>
    <row r="107" spans="1:9" x14ac:dyDescent="0.25">
      <c r="A107" s="33" t="s">
        <v>202</v>
      </c>
      <c r="B107" s="39"/>
      <c r="C107" s="39"/>
      <c r="D107" s="38"/>
      <c r="E107" s="335"/>
      <c r="F107" s="67" t="str">
        <f t="shared" si="5"/>
        <v/>
      </c>
      <c r="G107" s="67" t="str">
        <f t="shared" si="6"/>
        <v/>
      </c>
      <c r="H107" s="367" t="b">
        <f t="shared" si="7"/>
        <v>0</v>
      </c>
      <c r="I107" s="241">
        <f t="shared" si="9"/>
        <v>1</v>
      </c>
    </row>
    <row r="108" spans="1:9" x14ac:dyDescent="0.25">
      <c r="A108" s="33" t="s">
        <v>203</v>
      </c>
      <c r="B108" s="39"/>
      <c r="C108" s="39"/>
      <c r="D108" s="38"/>
      <c r="E108" s="335"/>
      <c r="F108" s="67" t="str">
        <f t="shared" si="5"/>
        <v/>
      </c>
      <c r="G108" s="67" t="str">
        <f t="shared" si="6"/>
        <v/>
      </c>
      <c r="H108" s="367" t="b">
        <f t="shared" si="7"/>
        <v>0</v>
      </c>
      <c r="I108" s="241">
        <f t="shared" si="9"/>
        <v>1</v>
      </c>
    </row>
    <row r="109" spans="1:9" x14ac:dyDescent="0.25">
      <c r="A109" s="33" t="s">
        <v>204</v>
      </c>
      <c r="B109" s="39"/>
      <c r="C109" s="39"/>
      <c r="D109" s="38"/>
      <c r="E109" s="335"/>
      <c r="F109" s="67" t="str">
        <f t="shared" si="5"/>
        <v/>
      </c>
      <c r="G109" s="67" t="str">
        <f t="shared" si="6"/>
        <v/>
      </c>
      <c r="H109" s="367" t="b">
        <f t="shared" si="7"/>
        <v>0</v>
      </c>
      <c r="I109" s="241">
        <f t="shared" si="9"/>
        <v>1</v>
      </c>
    </row>
    <row r="110" spans="1:9" x14ac:dyDescent="0.25">
      <c r="A110" s="33" t="s">
        <v>205</v>
      </c>
      <c r="B110" s="39"/>
      <c r="C110" s="39"/>
      <c r="D110" s="38"/>
      <c r="E110" s="335"/>
      <c r="F110" s="67" t="str">
        <f t="shared" si="5"/>
        <v/>
      </c>
      <c r="G110" s="67" t="str">
        <f t="shared" si="6"/>
        <v/>
      </c>
      <c r="H110" s="367" t="b">
        <f t="shared" si="7"/>
        <v>0</v>
      </c>
      <c r="I110" s="241">
        <f t="shared" si="9"/>
        <v>1</v>
      </c>
    </row>
    <row r="111" spans="1:9" x14ac:dyDescent="0.25">
      <c r="A111" s="33" t="s">
        <v>206</v>
      </c>
      <c r="B111" s="39"/>
      <c r="C111" s="39"/>
      <c r="D111" s="38"/>
      <c r="E111" s="335"/>
      <c r="F111" s="67" t="str">
        <f t="shared" si="5"/>
        <v/>
      </c>
      <c r="G111" s="67" t="str">
        <f t="shared" si="6"/>
        <v/>
      </c>
      <c r="H111" s="367" t="b">
        <f t="shared" si="7"/>
        <v>0</v>
      </c>
      <c r="I111" s="241">
        <f t="shared" si="9"/>
        <v>1</v>
      </c>
    </row>
    <row r="112" spans="1:9" x14ac:dyDescent="0.25">
      <c r="A112" s="33" t="s">
        <v>207</v>
      </c>
      <c r="B112" s="39"/>
      <c r="C112" s="39"/>
      <c r="D112" s="38"/>
      <c r="E112" s="335"/>
      <c r="F112" s="67" t="str">
        <f t="shared" si="5"/>
        <v/>
      </c>
      <c r="G112" s="67" t="str">
        <f t="shared" si="6"/>
        <v/>
      </c>
      <c r="H112" s="367" t="b">
        <f t="shared" si="7"/>
        <v>0</v>
      </c>
      <c r="I112" s="241">
        <f t="shared" si="9"/>
        <v>1</v>
      </c>
    </row>
    <row r="113" spans="1:9" x14ac:dyDescent="0.25">
      <c r="A113" s="33" t="s">
        <v>208</v>
      </c>
      <c r="B113" s="39"/>
      <c r="C113" s="39"/>
      <c r="D113" s="38"/>
      <c r="E113" s="335"/>
      <c r="F113" s="67" t="str">
        <f t="shared" si="5"/>
        <v/>
      </c>
      <c r="G113" s="67" t="str">
        <f t="shared" si="6"/>
        <v/>
      </c>
      <c r="H113" s="367" t="b">
        <f t="shared" si="7"/>
        <v>0</v>
      </c>
      <c r="I113" s="241">
        <f t="shared" si="9"/>
        <v>1</v>
      </c>
    </row>
    <row r="114" spans="1:9" x14ac:dyDescent="0.25">
      <c r="A114" s="33" t="s">
        <v>209</v>
      </c>
      <c r="B114" s="39"/>
      <c r="C114" s="39"/>
      <c r="D114" s="38"/>
      <c r="E114" s="335"/>
      <c r="F114" s="67" t="str">
        <f t="shared" si="5"/>
        <v/>
      </c>
      <c r="G114" s="67" t="str">
        <f t="shared" si="6"/>
        <v/>
      </c>
      <c r="H114" s="367" t="b">
        <f t="shared" si="7"/>
        <v>0</v>
      </c>
      <c r="I114" s="241">
        <f t="shared" si="9"/>
        <v>1</v>
      </c>
    </row>
    <row r="115" spans="1:9" x14ac:dyDescent="0.25">
      <c r="A115" s="33" t="s">
        <v>210</v>
      </c>
      <c r="B115" s="39"/>
      <c r="C115" s="39"/>
      <c r="D115" s="38"/>
      <c r="E115" s="335"/>
      <c r="F115" s="67" t="str">
        <f t="shared" si="5"/>
        <v/>
      </c>
      <c r="G115" s="67" t="str">
        <f t="shared" si="6"/>
        <v/>
      </c>
      <c r="H115" s="367" t="b">
        <f t="shared" si="7"/>
        <v>0</v>
      </c>
      <c r="I115" s="241">
        <f t="shared" si="9"/>
        <v>1</v>
      </c>
    </row>
    <row r="116" spans="1:9" x14ac:dyDescent="0.25">
      <c r="A116" s="33" t="s">
        <v>211</v>
      </c>
      <c r="B116" s="39"/>
      <c r="C116" s="39"/>
      <c r="D116" s="38"/>
      <c r="E116" s="335"/>
      <c r="F116" s="67" t="str">
        <f t="shared" si="5"/>
        <v/>
      </c>
      <c r="G116" s="67" t="str">
        <f t="shared" si="6"/>
        <v/>
      </c>
      <c r="H116" s="367" t="b">
        <f t="shared" si="7"/>
        <v>0</v>
      </c>
      <c r="I116" s="241">
        <f t="shared" si="9"/>
        <v>1</v>
      </c>
    </row>
    <row r="117" spans="1:9" x14ac:dyDescent="0.25">
      <c r="A117" s="33" t="s">
        <v>212</v>
      </c>
      <c r="B117" s="39"/>
      <c r="C117" s="39"/>
      <c r="D117" s="38"/>
      <c r="E117" s="335"/>
      <c r="F117" s="67" t="str">
        <f t="shared" si="5"/>
        <v/>
      </c>
      <c r="G117" s="67" t="str">
        <f t="shared" si="6"/>
        <v/>
      </c>
      <c r="H117" s="367" t="b">
        <f t="shared" si="7"/>
        <v>0</v>
      </c>
      <c r="I117" s="241">
        <f t="shared" si="9"/>
        <v>1</v>
      </c>
    </row>
    <row r="118" spans="1:9" x14ac:dyDescent="0.25">
      <c r="A118" s="33" t="s">
        <v>213</v>
      </c>
      <c r="B118" s="39"/>
      <c r="C118" s="39"/>
      <c r="D118" s="38"/>
      <c r="E118" s="335"/>
      <c r="F118" s="67" t="str">
        <f t="shared" si="5"/>
        <v/>
      </c>
      <c r="G118" s="67" t="str">
        <f t="shared" si="6"/>
        <v/>
      </c>
      <c r="H118" s="367" t="b">
        <f t="shared" si="7"/>
        <v>0</v>
      </c>
      <c r="I118" s="241">
        <f t="shared" si="9"/>
        <v>1</v>
      </c>
    </row>
    <row r="119" spans="1:9" x14ac:dyDescent="0.25">
      <c r="A119" s="33" t="s">
        <v>214</v>
      </c>
      <c r="B119" s="39"/>
      <c r="C119" s="39"/>
      <c r="D119" s="38"/>
      <c r="E119" s="335"/>
      <c r="F119" s="67" t="str">
        <f t="shared" si="5"/>
        <v/>
      </c>
      <c r="G119" s="67" t="str">
        <f t="shared" si="6"/>
        <v/>
      </c>
      <c r="H119" s="367" t="b">
        <f t="shared" si="7"/>
        <v>0</v>
      </c>
      <c r="I119" s="241">
        <f t="shared" si="9"/>
        <v>1</v>
      </c>
    </row>
    <row r="120" spans="1:9" x14ac:dyDescent="0.25">
      <c r="A120" s="33" t="s">
        <v>215</v>
      </c>
      <c r="B120" s="39"/>
      <c r="C120" s="39"/>
      <c r="D120" s="38"/>
      <c r="E120" s="335"/>
      <c r="F120" s="67" t="str">
        <f t="shared" si="5"/>
        <v/>
      </c>
      <c r="G120" s="67" t="str">
        <f t="shared" si="6"/>
        <v/>
      </c>
      <c r="H120" s="367" t="b">
        <f t="shared" si="7"/>
        <v>0</v>
      </c>
      <c r="I120" s="241">
        <f t="shared" si="9"/>
        <v>1</v>
      </c>
    </row>
    <row r="121" spans="1:9" x14ac:dyDescent="0.25">
      <c r="A121" s="33" t="s">
        <v>216</v>
      </c>
      <c r="B121" s="39"/>
      <c r="C121" s="39"/>
      <c r="D121" s="38"/>
      <c r="E121" s="335"/>
      <c r="F121" s="67" t="str">
        <f t="shared" si="5"/>
        <v/>
      </c>
      <c r="G121" s="67" t="str">
        <f t="shared" si="6"/>
        <v/>
      </c>
      <c r="H121" s="367" t="b">
        <f t="shared" si="7"/>
        <v>0</v>
      </c>
      <c r="I121" s="241">
        <f t="shared" si="9"/>
        <v>1</v>
      </c>
    </row>
    <row r="122" spans="1:9" x14ac:dyDescent="0.25">
      <c r="A122" s="33" t="s">
        <v>217</v>
      </c>
      <c r="B122" s="39"/>
      <c r="C122" s="39"/>
      <c r="D122" s="38"/>
      <c r="E122" s="335"/>
      <c r="F122" s="67" t="str">
        <f t="shared" si="5"/>
        <v/>
      </c>
      <c r="G122" s="67" t="str">
        <f t="shared" si="6"/>
        <v/>
      </c>
      <c r="H122" s="367" t="b">
        <f t="shared" si="7"/>
        <v>0</v>
      </c>
      <c r="I122" s="241">
        <f t="shared" si="9"/>
        <v>1</v>
      </c>
    </row>
    <row r="123" spans="1:9" x14ac:dyDescent="0.25">
      <c r="A123" s="33" t="s">
        <v>218</v>
      </c>
      <c r="B123" s="39"/>
      <c r="C123" s="39"/>
      <c r="D123" s="38"/>
      <c r="E123" s="335"/>
      <c r="F123" s="67" t="str">
        <f t="shared" si="5"/>
        <v/>
      </c>
      <c r="G123" s="67" t="str">
        <f t="shared" si="6"/>
        <v/>
      </c>
      <c r="H123" s="367" t="b">
        <f t="shared" si="7"/>
        <v>0</v>
      </c>
      <c r="I123" s="241">
        <f t="shared" si="9"/>
        <v>1</v>
      </c>
    </row>
    <row r="124" spans="1:9" x14ac:dyDescent="0.25">
      <c r="A124" s="33" t="s">
        <v>219</v>
      </c>
      <c r="B124" s="39"/>
      <c r="C124" s="39"/>
      <c r="D124" s="38"/>
      <c r="E124" s="335"/>
      <c r="F124" s="67" t="str">
        <f t="shared" si="5"/>
        <v/>
      </c>
      <c r="G124" s="67" t="str">
        <f t="shared" si="6"/>
        <v/>
      </c>
      <c r="H124" s="367" t="b">
        <f t="shared" si="7"/>
        <v>0</v>
      </c>
      <c r="I124" s="241">
        <f t="shared" si="9"/>
        <v>1</v>
      </c>
    </row>
    <row r="125" spans="1:9" x14ac:dyDescent="0.25">
      <c r="A125" s="33" t="s">
        <v>220</v>
      </c>
      <c r="B125" s="39"/>
      <c r="C125" s="39"/>
      <c r="D125" s="38"/>
      <c r="E125" s="335"/>
      <c r="F125" s="67" t="str">
        <f t="shared" si="5"/>
        <v/>
      </c>
      <c r="G125" s="67" t="str">
        <f t="shared" si="6"/>
        <v/>
      </c>
      <c r="H125" s="367" t="b">
        <f t="shared" si="7"/>
        <v>0</v>
      </c>
      <c r="I125" s="241">
        <f t="shared" si="9"/>
        <v>1</v>
      </c>
    </row>
    <row r="126" spans="1:9" x14ac:dyDescent="0.25">
      <c r="A126" s="33" t="s">
        <v>221</v>
      </c>
      <c r="B126" s="39"/>
      <c r="C126" s="39"/>
      <c r="D126" s="38"/>
      <c r="E126" s="335"/>
      <c r="F126" s="67" t="str">
        <f t="shared" si="5"/>
        <v/>
      </c>
      <c r="G126" s="67" t="str">
        <f t="shared" si="6"/>
        <v/>
      </c>
      <c r="H126" s="367" t="b">
        <f t="shared" si="7"/>
        <v>0</v>
      </c>
      <c r="I126" s="241">
        <f t="shared" si="9"/>
        <v>1</v>
      </c>
    </row>
    <row r="127" spans="1:9" x14ac:dyDescent="0.25">
      <c r="A127" s="33" t="s">
        <v>222</v>
      </c>
      <c r="B127" s="39"/>
      <c r="C127" s="39"/>
      <c r="D127" s="38"/>
      <c r="E127" s="335"/>
      <c r="F127" s="67" t="str">
        <f t="shared" si="5"/>
        <v/>
      </c>
      <c r="G127" s="67" t="str">
        <f t="shared" si="6"/>
        <v/>
      </c>
      <c r="H127" s="367" t="b">
        <f t="shared" si="7"/>
        <v>0</v>
      </c>
      <c r="I127" s="241">
        <f t="shared" si="9"/>
        <v>1</v>
      </c>
    </row>
    <row r="128" spans="1:9" x14ac:dyDescent="0.25">
      <c r="A128" s="33" t="s">
        <v>223</v>
      </c>
      <c r="B128" s="39"/>
      <c r="C128" s="39"/>
      <c r="D128" s="38"/>
      <c r="E128" s="335"/>
      <c r="F128" s="67" t="str">
        <f t="shared" si="5"/>
        <v/>
      </c>
      <c r="G128" s="67" t="str">
        <f t="shared" si="6"/>
        <v/>
      </c>
      <c r="H128" s="367" t="b">
        <f t="shared" si="7"/>
        <v>0</v>
      </c>
      <c r="I128" s="241">
        <f t="shared" si="9"/>
        <v>1</v>
      </c>
    </row>
    <row r="129" spans="1:9" x14ac:dyDescent="0.25">
      <c r="A129" s="33" t="s">
        <v>224</v>
      </c>
      <c r="B129" s="39"/>
      <c r="C129" s="39"/>
      <c r="D129" s="38"/>
      <c r="E129" s="335"/>
      <c r="F129" s="67" t="str">
        <f t="shared" si="5"/>
        <v/>
      </c>
      <c r="G129" s="67" t="str">
        <f t="shared" si="6"/>
        <v/>
      </c>
      <c r="H129" s="367" t="b">
        <f t="shared" si="7"/>
        <v>0</v>
      </c>
      <c r="I129" s="241">
        <f t="shared" si="9"/>
        <v>1</v>
      </c>
    </row>
    <row r="130" spans="1:9" x14ac:dyDescent="0.25">
      <c r="A130" s="33" t="s">
        <v>225</v>
      </c>
      <c r="B130" s="39"/>
      <c r="C130" s="39"/>
      <c r="D130" s="38"/>
      <c r="E130" s="335"/>
      <c r="F130" s="67" t="str">
        <f t="shared" si="5"/>
        <v/>
      </c>
      <c r="G130" s="67" t="str">
        <f t="shared" si="6"/>
        <v/>
      </c>
      <c r="H130" s="367" t="b">
        <f t="shared" si="7"/>
        <v>0</v>
      </c>
      <c r="I130" s="241">
        <f t="shared" si="9"/>
        <v>1</v>
      </c>
    </row>
    <row r="131" spans="1:9" x14ac:dyDescent="0.25">
      <c r="A131" s="33" t="s">
        <v>226</v>
      </c>
      <c r="B131" s="39"/>
      <c r="C131" s="39"/>
      <c r="D131" s="38"/>
      <c r="E131" s="335"/>
      <c r="F131" s="67" t="str">
        <f t="shared" si="5"/>
        <v/>
      </c>
      <c r="G131" s="67" t="str">
        <f t="shared" si="6"/>
        <v/>
      </c>
      <c r="H131" s="367" t="b">
        <f t="shared" si="7"/>
        <v>0</v>
      </c>
      <c r="I131" s="241">
        <f t="shared" si="9"/>
        <v>1</v>
      </c>
    </row>
    <row r="132" spans="1:9" x14ac:dyDescent="0.25">
      <c r="A132" s="33" t="s">
        <v>227</v>
      </c>
      <c r="B132" s="39"/>
      <c r="C132" s="39"/>
      <c r="D132" s="38"/>
      <c r="E132" s="335"/>
      <c r="F132" s="67" t="str">
        <f t="shared" si="5"/>
        <v/>
      </c>
      <c r="G132" s="67" t="str">
        <f t="shared" si="6"/>
        <v/>
      </c>
      <c r="H132" s="367" t="b">
        <f t="shared" si="7"/>
        <v>0</v>
      </c>
      <c r="I132" s="241">
        <f t="shared" si="9"/>
        <v>1</v>
      </c>
    </row>
    <row r="133" spans="1:9" x14ac:dyDescent="0.25">
      <c r="A133" s="33" t="s">
        <v>228</v>
      </c>
      <c r="B133" s="39"/>
      <c r="C133" s="39"/>
      <c r="D133" s="38"/>
      <c r="E133" s="335"/>
      <c r="F133" s="67" t="str">
        <f t="shared" si="5"/>
        <v/>
      </c>
      <c r="G133" s="67" t="str">
        <f t="shared" si="6"/>
        <v/>
      </c>
      <c r="H133" s="367" t="b">
        <f t="shared" si="7"/>
        <v>0</v>
      </c>
      <c r="I133" s="241">
        <f t="shared" si="9"/>
        <v>1</v>
      </c>
    </row>
    <row r="134" spans="1:9" x14ac:dyDescent="0.25">
      <c r="A134" s="33" t="s">
        <v>229</v>
      </c>
      <c r="B134" s="39"/>
      <c r="C134" s="39"/>
      <c r="D134" s="38"/>
      <c r="E134" s="335"/>
      <c r="F134" s="67" t="str">
        <f t="shared" si="5"/>
        <v/>
      </c>
      <c r="G134" s="67" t="str">
        <f t="shared" si="6"/>
        <v/>
      </c>
      <c r="H134" s="367" t="b">
        <f t="shared" si="7"/>
        <v>0</v>
      </c>
      <c r="I134" s="241">
        <f t="shared" si="9"/>
        <v>1</v>
      </c>
    </row>
    <row r="135" spans="1:9" x14ac:dyDescent="0.25">
      <c r="A135" s="33" t="s">
        <v>230</v>
      </c>
      <c r="B135" s="39"/>
      <c r="C135" s="39"/>
      <c r="D135" s="38"/>
      <c r="E135" s="335"/>
      <c r="F135" s="67" t="str">
        <f t="shared" si="5"/>
        <v/>
      </c>
      <c r="G135" s="67" t="str">
        <f t="shared" si="6"/>
        <v/>
      </c>
      <c r="H135" s="367" t="b">
        <f t="shared" si="7"/>
        <v>0</v>
      </c>
      <c r="I135" s="241">
        <f t="shared" si="9"/>
        <v>1</v>
      </c>
    </row>
    <row r="136" spans="1:9" x14ac:dyDescent="0.25">
      <c r="A136" s="33" t="s">
        <v>231</v>
      </c>
      <c r="B136" s="39"/>
      <c r="C136" s="39"/>
      <c r="D136" s="38"/>
      <c r="E136" s="335"/>
      <c r="F136" s="67" t="str">
        <f t="shared" si="5"/>
        <v/>
      </c>
      <c r="G136" s="67" t="str">
        <f t="shared" si="6"/>
        <v/>
      </c>
      <c r="H136" s="367" t="b">
        <f t="shared" si="7"/>
        <v>0</v>
      </c>
      <c r="I136" s="241">
        <f t="shared" si="9"/>
        <v>1</v>
      </c>
    </row>
    <row r="137" spans="1:9" x14ac:dyDescent="0.25">
      <c r="A137" s="33" t="s">
        <v>232</v>
      </c>
      <c r="B137" s="39"/>
      <c r="C137" s="39"/>
      <c r="D137" s="38"/>
      <c r="E137" s="335"/>
      <c r="F137" s="67" t="str">
        <f t="shared" ref="F137:F200" si="10">IF(OR($B137="",$C137="",$D137="",$D137&lt;an_initial,$D137&gt;an_final,$H137=FALSE),"",
(10*(E137="premiu")+5*(E137="nominalizare"))/
I137
)</f>
        <v/>
      </c>
      <c r="G137" s="67" t="str">
        <f t="shared" ref="G137:G200" si="11">IF(OR($B137="",$C137="",$D137="",$D137&gt;an_final,$H137=FALSE),"",
(10*(E137="premiu")+5*(E137="nominalizare"))/
I137
)</f>
        <v/>
      </c>
      <c r="H137" s="367" t="b">
        <f t="shared" ref="H137:H200" si="12">IF(nume_candidat="",FALSE,ISNUMBER(SEARCH(nume_candidat,$B137)))</f>
        <v>0</v>
      </c>
      <c r="I137" s="241">
        <f t="shared" ref="I137:I168" si="13">LEN(B137)-LEN(SUBSTITUTE(B137,",",""))+1</f>
        <v>1</v>
      </c>
    </row>
    <row r="138" spans="1:9" x14ac:dyDescent="0.25">
      <c r="A138" s="33" t="s">
        <v>233</v>
      </c>
      <c r="B138" s="39"/>
      <c r="C138" s="39"/>
      <c r="D138" s="38"/>
      <c r="E138" s="335"/>
      <c r="F138" s="67" t="str">
        <f t="shared" si="10"/>
        <v/>
      </c>
      <c r="G138" s="67" t="str">
        <f t="shared" si="11"/>
        <v/>
      </c>
      <c r="H138" s="367" t="b">
        <f t="shared" si="12"/>
        <v>0</v>
      </c>
      <c r="I138" s="241">
        <f t="shared" si="13"/>
        <v>1</v>
      </c>
    </row>
    <row r="139" spans="1:9" x14ac:dyDescent="0.25">
      <c r="A139" s="33" t="s">
        <v>234</v>
      </c>
      <c r="B139" s="39"/>
      <c r="C139" s="39"/>
      <c r="D139" s="38"/>
      <c r="E139" s="335"/>
      <c r="F139" s="67" t="str">
        <f t="shared" si="10"/>
        <v/>
      </c>
      <c r="G139" s="67" t="str">
        <f t="shared" si="11"/>
        <v/>
      </c>
      <c r="H139" s="367" t="b">
        <f t="shared" si="12"/>
        <v>0</v>
      </c>
      <c r="I139" s="241">
        <f t="shared" si="13"/>
        <v>1</v>
      </c>
    </row>
    <row r="140" spans="1:9" x14ac:dyDescent="0.25">
      <c r="A140" s="33" t="s">
        <v>235</v>
      </c>
      <c r="B140" s="39"/>
      <c r="C140" s="39"/>
      <c r="D140" s="38"/>
      <c r="E140" s="335"/>
      <c r="F140" s="67" t="str">
        <f t="shared" si="10"/>
        <v/>
      </c>
      <c r="G140" s="67" t="str">
        <f t="shared" si="11"/>
        <v/>
      </c>
      <c r="H140" s="367" t="b">
        <f t="shared" si="12"/>
        <v>0</v>
      </c>
      <c r="I140" s="241">
        <f t="shared" si="13"/>
        <v>1</v>
      </c>
    </row>
    <row r="141" spans="1:9" x14ac:dyDescent="0.25">
      <c r="A141" s="33" t="s">
        <v>236</v>
      </c>
      <c r="B141" s="39"/>
      <c r="C141" s="39"/>
      <c r="D141" s="38"/>
      <c r="E141" s="335"/>
      <c r="F141" s="67" t="str">
        <f t="shared" si="10"/>
        <v/>
      </c>
      <c r="G141" s="67" t="str">
        <f t="shared" si="11"/>
        <v/>
      </c>
      <c r="H141" s="367" t="b">
        <f t="shared" si="12"/>
        <v>0</v>
      </c>
      <c r="I141" s="241">
        <f t="shared" si="13"/>
        <v>1</v>
      </c>
    </row>
    <row r="142" spans="1:9" x14ac:dyDescent="0.25">
      <c r="A142" s="33" t="s">
        <v>237</v>
      </c>
      <c r="B142" s="39"/>
      <c r="C142" s="39"/>
      <c r="D142" s="38"/>
      <c r="E142" s="335"/>
      <c r="F142" s="67" t="str">
        <f t="shared" si="10"/>
        <v/>
      </c>
      <c r="G142" s="67" t="str">
        <f t="shared" si="11"/>
        <v/>
      </c>
      <c r="H142" s="367" t="b">
        <f t="shared" si="12"/>
        <v>0</v>
      </c>
      <c r="I142" s="241">
        <f t="shared" si="13"/>
        <v>1</v>
      </c>
    </row>
    <row r="143" spans="1:9" x14ac:dyDescent="0.25">
      <c r="A143" s="33" t="s">
        <v>238</v>
      </c>
      <c r="B143" s="39"/>
      <c r="C143" s="39"/>
      <c r="D143" s="38"/>
      <c r="E143" s="335"/>
      <c r="F143" s="67" t="str">
        <f t="shared" si="10"/>
        <v/>
      </c>
      <c r="G143" s="67" t="str">
        <f t="shared" si="11"/>
        <v/>
      </c>
      <c r="H143" s="367" t="b">
        <f t="shared" si="12"/>
        <v>0</v>
      </c>
      <c r="I143" s="241">
        <f t="shared" si="13"/>
        <v>1</v>
      </c>
    </row>
    <row r="144" spans="1:9" x14ac:dyDescent="0.25">
      <c r="A144" s="33" t="s">
        <v>239</v>
      </c>
      <c r="B144" s="39"/>
      <c r="C144" s="39"/>
      <c r="D144" s="38"/>
      <c r="E144" s="335"/>
      <c r="F144" s="67" t="str">
        <f t="shared" si="10"/>
        <v/>
      </c>
      <c r="G144" s="67" t="str">
        <f t="shared" si="11"/>
        <v/>
      </c>
      <c r="H144" s="367" t="b">
        <f t="shared" si="12"/>
        <v>0</v>
      </c>
      <c r="I144" s="241">
        <f t="shared" si="13"/>
        <v>1</v>
      </c>
    </row>
    <row r="145" spans="1:9" x14ac:dyDescent="0.25">
      <c r="A145" s="33" t="s">
        <v>240</v>
      </c>
      <c r="B145" s="39"/>
      <c r="C145" s="39"/>
      <c r="D145" s="38"/>
      <c r="E145" s="335"/>
      <c r="F145" s="67" t="str">
        <f t="shared" si="10"/>
        <v/>
      </c>
      <c r="G145" s="67" t="str">
        <f t="shared" si="11"/>
        <v/>
      </c>
      <c r="H145" s="367" t="b">
        <f t="shared" si="12"/>
        <v>0</v>
      </c>
      <c r="I145" s="241">
        <f t="shared" si="13"/>
        <v>1</v>
      </c>
    </row>
    <row r="146" spans="1:9" x14ac:dyDescent="0.25">
      <c r="A146" s="33" t="s">
        <v>241</v>
      </c>
      <c r="B146" s="39"/>
      <c r="C146" s="39"/>
      <c r="D146" s="38"/>
      <c r="E146" s="335"/>
      <c r="F146" s="67" t="str">
        <f t="shared" si="10"/>
        <v/>
      </c>
      <c r="G146" s="67" t="str">
        <f t="shared" si="11"/>
        <v/>
      </c>
      <c r="H146" s="367" t="b">
        <f t="shared" si="12"/>
        <v>0</v>
      </c>
      <c r="I146" s="241">
        <f t="shared" si="13"/>
        <v>1</v>
      </c>
    </row>
    <row r="147" spans="1:9" x14ac:dyDescent="0.25">
      <c r="A147" s="33" t="s">
        <v>242</v>
      </c>
      <c r="B147" s="39"/>
      <c r="C147" s="39"/>
      <c r="D147" s="38"/>
      <c r="E147" s="335"/>
      <c r="F147" s="67" t="str">
        <f t="shared" si="10"/>
        <v/>
      </c>
      <c r="G147" s="67" t="str">
        <f t="shared" si="11"/>
        <v/>
      </c>
      <c r="H147" s="367" t="b">
        <f t="shared" si="12"/>
        <v>0</v>
      </c>
      <c r="I147" s="241">
        <f t="shared" si="13"/>
        <v>1</v>
      </c>
    </row>
    <row r="148" spans="1:9" x14ac:dyDescent="0.25">
      <c r="A148" s="33" t="s">
        <v>243</v>
      </c>
      <c r="B148" s="39"/>
      <c r="C148" s="39"/>
      <c r="D148" s="38"/>
      <c r="E148" s="335"/>
      <c r="F148" s="67" t="str">
        <f t="shared" si="10"/>
        <v/>
      </c>
      <c r="G148" s="67" t="str">
        <f t="shared" si="11"/>
        <v/>
      </c>
      <c r="H148" s="367" t="b">
        <f t="shared" si="12"/>
        <v>0</v>
      </c>
      <c r="I148" s="241">
        <f t="shared" si="13"/>
        <v>1</v>
      </c>
    </row>
    <row r="149" spans="1:9" x14ac:dyDescent="0.25">
      <c r="A149" s="33" t="s">
        <v>244</v>
      </c>
      <c r="B149" s="39"/>
      <c r="C149" s="39"/>
      <c r="D149" s="38"/>
      <c r="E149" s="335"/>
      <c r="F149" s="67" t="str">
        <f t="shared" si="10"/>
        <v/>
      </c>
      <c r="G149" s="67" t="str">
        <f t="shared" si="11"/>
        <v/>
      </c>
      <c r="H149" s="367" t="b">
        <f t="shared" si="12"/>
        <v>0</v>
      </c>
      <c r="I149" s="241">
        <f t="shared" si="13"/>
        <v>1</v>
      </c>
    </row>
    <row r="150" spans="1:9" x14ac:dyDescent="0.25">
      <c r="A150" s="33" t="s">
        <v>245</v>
      </c>
      <c r="B150" s="39"/>
      <c r="C150" s="39"/>
      <c r="D150" s="38"/>
      <c r="E150" s="335"/>
      <c r="F150" s="67" t="str">
        <f t="shared" si="10"/>
        <v/>
      </c>
      <c r="G150" s="67" t="str">
        <f t="shared" si="11"/>
        <v/>
      </c>
      <c r="H150" s="367" t="b">
        <f t="shared" si="12"/>
        <v>0</v>
      </c>
      <c r="I150" s="241">
        <f t="shared" si="13"/>
        <v>1</v>
      </c>
    </row>
    <row r="151" spans="1:9" x14ac:dyDescent="0.25">
      <c r="A151" s="33" t="s">
        <v>246</v>
      </c>
      <c r="B151" s="39"/>
      <c r="C151" s="39"/>
      <c r="D151" s="38"/>
      <c r="E151" s="335"/>
      <c r="F151" s="67" t="str">
        <f t="shared" si="10"/>
        <v/>
      </c>
      <c r="G151" s="67" t="str">
        <f t="shared" si="11"/>
        <v/>
      </c>
      <c r="H151" s="367" t="b">
        <f t="shared" si="12"/>
        <v>0</v>
      </c>
      <c r="I151" s="241">
        <f t="shared" si="13"/>
        <v>1</v>
      </c>
    </row>
    <row r="152" spans="1:9" x14ac:dyDescent="0.25">
      <c r="A152" s="33" t="s">
        <v>247</v>
      </c>
      <c r="B152" s="39"/>
      <c r="C152" s="39"/>
      <c r="D152" s="38"/>
      <c r="E152" s="335"/>
      <c r="F152" s="67" t="str">
        <f t="shared" si="10"/>
        <v/>
      </c>
      <c r="G152" s="67" t="str">
        <f t="shared" si="11"/>
        <v/>
      </c>
      <c r="H152" s="367" t="b">
        <f t="shared" si="12"/>
        <v>0</v>
      </c>
      <c r="I152" s="241">
        <f t="shared" si="13"/>
        <v>1</v>
      </c>
    </row>
    <row r="153" spans="1:9" x14ac:dyDescent="0.25">
      <c r="A153" s="33" t="s">
        <v>248</v>
      </c>
      <c r="B153" s="39"/>
      <c r="C153" s="39"/>
      <c r="D153" s="38"/>
      <c r="E153" s="335"/>
      <c r="F153" s="67" t="str">
        <f t="shared" si="10"/>
        <v/>
      </c>
      <c r="G153" s="67" t="str">
        <f t="shared" si="11"/>
        <v/>
      </c>
      <c r="H153" s="367" t="b">
        <f t="shared" si="12"/>
        <v>0</v>
      </c>
      <c r="I153" s="241">
        <f t="shared" si="13"/>
        <v>1</v>
      </c>
    </row>
    <row r="154" spans="1:9" x14ac:dyDescent="0.25">
      <c r="A154" s="33" t="s">
        <v>249</v>
      </c>
      <c r="B154" s="39"/>
      <c r="C154" s="39"/>
      <c r="D154" s="38"/>
      <c r="E154" s="335"/>
      <c r="F154" s="67" t="str">
        <f t="shared" si="10"/>
        <v/>
      </c>
      <c r="G154" s="67" t="str">
        <f t="shared" si="11"/>
        <v/>
      </c>
      <c r="H154" s="367" t="b">
        <f t="shared" si="12"/>
        <v>0</v>
      </c>
      <c r="I154" s="241">
        <f t="shared" si="13"/>
        <v>1</v>
      </c>
    </row>
    <row r="155" spans="1:9" x14ac:dyDescent="0.25">
      <c r="A155" s="33" t="s">
        <v>250</v>
      </c>
      <c r="B155" s="39"/>
      <c r="C155" s="39"/>
      <c r="D155" s="38"/>
      <c r="E155" s="335"/>
      <c r="F155" s="67" t="str">
        <f t="shared" si="10"/>
        <v/>
      </c>
      <c r="G155" s="67" t="str">
        <f t="shared" si="11"/>
        <v/>
      </c>
      <c r="H155" s="367" t="b">
        <f t="shared" si="12"/>
        <v>0</v>
      </c>
      <c r="I155" s="241">
        <f t="shared" si="13"/>
        <v>1</v>
      </c>
    </row>
    <row r="156" spans="1:9" x14ac:dyDescent="0.25">
      <c r="A156" s="33" t="s">
        <v>251</v>
      </c>
      <c r="B156" s="39"/>
      <c r="C156" s="39"/>
      <c r="D156" s="38"/>
      <c r="E156" s="335"/>
      <c r="F156" s="67" t="str">
        <f t="shared" si="10"/>
        <v/>
      </c>
      <c r="G156" s="67" t="str">
        <f t="shared" si="11"/>
        <v/>
      </c>
      <c r="H156" s="367" t="b">
        <f t="shared" si="12"/>
        <v>0</v>
      </c>
      <c r="I156" s="241">
        <f t="shared" si="13"/>
        <v>1</v>
      </c>
    </row>
    <row r="157" spans="1:9" x14ac:dyDescent="0.25">
      <c r="A157" s="33" t="s">
        <v>252</v>
      </c>
      <c r="B157" s="39"/>
      <c r="C157" s="39"/>
      <c r="D157" s="38"/>
      <c r="E157" s="335"/>
      <c r="F157" s="67" t="str">
        <f t="shared" si="10"/>
        <v/>
      </c>
      <c r="G157" s="67" t="str">
        <f t="shared" si="11"/>
        <v/>
      </c>
      <c r="H157" s="367" t="b">
        <f t="shared" si="12"/>
        <v>0</v>
      </c>
      <c r="I157" s="241">
        <f t="shared" si="13"/>
        <v>1</v>
      </c>
    </row>
    <row r="158" spans="1:9" x14ac:dyDescent="0.25">
      <c r="A158" s="33" t="s">
        <v>253</v>
      </c>
      <c r="B158" s="39"/>
      <c r="C158" s="39"/>
      <c r="D158" s="38"/>
      <c r="E158" s="335"/>
      <c r="F158" s="67" t="str">
        <f t="shared" si="10"/>
        <v/>
      </c>
      <c r="G158" s="67" t="str">
        <f t="shared" si="11"/>
        <v/>
      </c>
      <c r="H158" s="367" t="b">
        <f t="shared" si="12"/>
        <v>0</v>
      </c>
      <c r="I158" s="241">
        <f t="shared" si="13"/>
        <v>1</v>
      </c>
    </row>
    <row r="159" spans="1:9" x14ac:dyDescent="0.25">
      <c r="A159" s="33" t="s">
        <v>254</v>
      </c>
      <c r="B159" s="39"/>
      <c r="C159" s="39"/>
      <c r="D159" s="38"/>
      <c r="E159" s="335"/>
      <c r="F159" s="67" t="str">
        <f t="shared" si="10"/>
        <v/>
      </c>
      <c r="G159" s="67" t="str">
        <f t="shared" si="11"/>
        <v/>
      </c>
      <c r="H159" s="367" t="b">
        <f t="shared" si="12"/>
        <v>0</v>
      </c>
      <c r="I159" s="241">
        <f t="shared" si="13"/>
        <v>1</v>
      </c>
    </row>
    <row r="160" spans="1:9" x14ac:dyDescent="0.25">
      <c r="A160" s="33" t="s">
        <v>255</v>
      </c>
      <c r="B160" s="39"/>
      <c r="C160" s="39"/>
      <c r="D160" s="38"/>
      <c r="E160" s="335"/>
      <c r="F160" s="67" t="str">
        <f t="shared" si="10"/>
        <v/>
      </c>
      <c r="G160" s="67" t="str">
        <f t="shared" si="11"/>
        <v/>
      </c>
      <c r="H160" s="367" t="b">
        <f t="shared" si="12"/>
        <v>0</v>
      </c>
      <c r="I160" s="241">
        <f t="shared" si="13"/>
        <v>1</v>
      </c>
    </row>
    <row r="161" spans="1:9" x14ac:dyDescent="0.25">
      <c r="A161" s="33" t="s">
        <v>256</v>
      </c>
      <c r="B161" s="39"/>
      <c r="C161" s="39"/>
      <c r="D161" s="38"/>
      <c r="E161" s="335"/>
      <c r="F161" s="67" t="str">
        <f t="shared" si="10"/>
        <v/>
      </c>
      <c r="G161" s="67" t="str">
        <f t="shared" si="11"/>
        <v/>
      </c>
      <c r="H161" s="367" t="b">
        <f t="shared" si="12"/>
        <v>0</v>
      </c>
      <c r="I161" s="241">
        <f t="shared" si="13"/>
        <v>1</v>
      </c>
    </row>
    <row r="162" spans="1:9" x14ac:dyDescent="0.25">
      <c r="A162" s="33" t="s">
        <v>257</v>
      </c>
      <c r="B162" s="39"/>
      <c r="C162" s="39"/>
      <c r="D162" s="38"/>
      <c r="E162" s="335"/>
      <c r="F162" s="67" t="str">
        <f t="shared" si="10"/>
        <v/>
      </c>
      <c r="G162" s="67" t="str">
        <f t="shared" si="11"/>
        <v/>
      </c>
      <c r="H162" s="367" t="b">
        <f t="shared" si="12"/>
        <v>0</v>
      </c>
      <c r="I162" s="241">
        <f t="shared" si="13"/>
        <v>1</v>
      </c>
    </row>
    <row r="163" spans="1:9" x14ac:dyDescent="0.25">
      <c r="A163" s="33" t="s">
        <v>258</v>
      </c>
      <c r="B163" s="39"/>
      <c r="C163" s="39"/>
      <c r="D163" s="38"/>
      <c r="E163" s="335"/>
      <c r="F163" s="67" t="str">
        <f t="shared" si="10"/>
        <v/>
      </c>
      <c r="G163" s="67" t="str">
        <f t="shared" si="11"/>
        <v/>
      </c>
      <c r="H163" s="367" t="b">
        <f t="shared" si="12"/>
        <v>0</v>
      </c>
      <c r="I163" s="241">
        <f t="shared" si="13"/>
        <v>1</v>
      </c>
    </row>
    <row r="164" spans="1:9" x14ac:dyDescent="0.25">
      <c r="A164" s="33" t="s">
        <v>259</v>
      </c>
      <c r="B164" s="39"/>
      <c r="C164" s="39"/>
      <c r="D164" s="38"/>
      <c r="E164" s="335"/>
      <c r="F164" s="67" t="str">
        <f t="shared" si="10"/>
        <v/>
      </c>
      <c r="G164" s="67" t="str">
        <f t="shared" si="11"/>
        <v/>
      </c>
      <c r="H164" s="367" t="b">
        <f t="shared" si="12"/>
        <v>0</v>
      </c>
      <c r="I164" s="241">
        <f t="shared" si="13"/>
        <v>1</v>
      </c>
    </row>
    <row r="165" spans="1:9" x14ac:dyDescent="0.25">
      <c r="A165" s="33" t="s">
        <v>260</v>
      </c>
      <c r="B165" s="39"/>
      <c r="C165" s="39"/>
      <c r="D165" s="38"/>
      <c r="E165" s="335"/>
      <c r="F165" s="67" t="str">
        <f t="shared" si="10"/>
        <v/>
      </c>
      <c r="G165" s="67" t="str">
        <f t="shared" si="11"/>
        <v/>
      </c>
      <c r="H165" s="367" t="b">
        <f t="shared" si="12"/>
        <v>0</v>
      </c>
      <c r="I165" s="241">
        <f t="shared" si="13"/>
        <v>1</v>
      </c>
    </row>
    <row r="166" spans="1:9" x14ac:dyDescent="0.25">
      <c r="A166" s="33" t="s">
        <v>261</v>
      </c>
      <c r="B166" s="39"/>
      <c r="C166" s="39"/>
      <c r="D166" s="38"/>
      <c r="E166" s="335"/>
      <c r="F166" s="67" t="str">
        <f t="shared" si="10"/>
        <v/>
      </c>
      <c r="G166" s="67" t="str">
        <f t="shared" si="11"/>
        <v/>
      </c>
      <c r="H166" s="367" t="b">
        <f t="shared" si="12"/>
        <v>0</v>
      </c>
      <c r="I166" s="241">
        <f t="shared" si="13"/>
        <v>1</v>
      </c>
    </row>
    <row r="167" spans="1:9" x14ac:dyDescent="0.25">
      <c r="A167" s="33" t="s">
        <v>262</v>
      </c>
      <c r="B167" s="39"/>
      <c r="C167" s="39"/>
      <c r="D167" s="38"/>
      <c r="E167" s="335"/>
      <c r="F167" s="67" t="str">
        <f t="shared" si="10"/>
        <v/>
      </c>
      <c r="G167" s="67" t="str">
        <f t="shared" si="11"/>
        <v/>
      </c>
      <c r="H167" s="367" t="b">
        <f t="shared" si="12"/>
        <v>0</v>
      </c>
      <c r="I167" s="241">
        <f t="shared" si="13"/>
        <v>1</v>
      </c>
    </row>
    <row r="168" spans="1:9" x14ac:dyDescent="0.25">
      <c r="A168" s="33" t="s">
        <v>263</v>
      </c>
      <c r="B168" s="39"/>
      <c r="C168" s="39"/>
      <c r="D168" s="38"/>
      <c r="E168" s="335"/>
      <c r="F168" s="67" t="str">
        <f t="shared" si="10"/>
        <v/>
      </c>
      <c r="G168" s="67" t="str">
        <f t="shared" si="11"/>
        <v/>
      </c>
      <c r="H168" s="367" t="b">
        <f t="shared" si="12"/>
        <v>0</v>
      </c>
      <c r="I168" s="241">
        <f t="shared" si="13"/>
        <v>1</v>
      </c>
    </row>
    <row r="169" spans="1:9" x14ac:dyDescent="0.25">
      <c r="A169" s="33" t="s">
        <v>264</v>
      </c>
      <c r="B169" s="39"/>
      <c r="C169" s="39"/>
      <c r="D169" s="38"/>
      <c r="E169" s="335"/>
      <c r="F169" s="67" t="str">
        <f t="shared" si="10"/>
        <v/>
      </c>
      <c r="G169" s="67" t="str">
        <f t="shared" si="11"/>
        <v/>
      </c>
      <c r="H169" s="367" t="b">
        <f t="shared" si="12"/>
        <v>0</v>
      </c>
      <c r="I169" s="241">
        <f t="shared" ref="I169:I200" si="14">LEN(B169)-LEN(SUBSTITUTE(B169,",",""))+1</f>
        <v>1</v>
      </c>
    </row>
    <row r="170" spans="1:9" x14ac:dyDescent="0.25">
      <c r="A170" s="33" t="s">
        <v>265</v>
      </c>
      <c r="B170" s="39"/>
      <c r="C170" s="39"/>
      <c r="D170" s="38"/>
      <c r="E170" s="335"/>
      <c r="F170" s="67" t="str">
        <f t="shared" si="10"/>
        <v/>
      </c>
      <c r="G170" s="67" t="str">
        <f t="shared" si="11"/>
        <v/>
      </c>
      <c r="H170" s="367" t="b">
        <f t="shared" si="12"/>
        <v>0</v>
      </c>
      <c r="I170" s="241">
        <f t="shared" si="14"/>
        <v>1</v>
      </c>
    </row>
    <row r="171" spans="1:9" x14ac:dyDescent="0.25">
      <c r="A171" s="33" t="s">
        <v>266</v>
      </c>
      <c r="B171" s="39"/>
      <c r="C171" s="39"/>
      <c r="D171" s="38"/>
      <c r="E171" s="335"/>
      <c r="F171" s="67" t="str">
        <f t="shared" si="10"/>
        <v/>
      </c>
      <c r="G171" s="67" t="str">
        <f t="shared" si="11"/>
        <v/>
      </c>
      <c r="H171" s="367" t="b">
        <f t="shared" si="12"/>
        <v>0</v>
      </c>
      <c r="I171" s="241">
        <f t="shared" si="14"/>
        <v>1</v>
      </c>
    </row>
    <row r="172" spans="1:9" x14ac:dyDescent="0.25">
      <c r="A172" s="33" t="s">
        <v>267</v>
      </c>
      <c r="B172" s="39"/>
      <c r="C172" s="39"/>
      <c r="D172" s="38"/>
      <c r="E172" s="335"/>
      <c r="F172" s="67" t="str">
        <f t="shared" si="10"/>
        <v/>
      </c>
      <c r="G172" s="67" t="str">
        <f t="shared" si="11"/>
        <v/>
      </c>
      <c r="H172" s="367" t="b">
        <f t="shared" si="12"/>
        <v>0</v>
      </c>
      <c r="I172" s="241">
        <f t="shared" si="14"/>
        <v>1</v>
      </c>
    </row>
    <row r="173" spans="1:9" x14ac:dyDescent="0.25">
      <c r="A173" s="33" t="s">
        <v>268</v>
      </c>
      <c r="B173" s="39"/>
      <c r="C173" s="39"/>
      <c r="D173" s="38"/>
      <c r="E173" s="335"/>
      <c r="F173" s="67" t="str">
        <f t="shared" si="10"/>
        <v/>
      </c>
      <c r="G173" s="67" t="str">
        <f t="shared" si="11"/>
        <v/>
      </c>
      <c r="H173" s="367" t="b">
        <f t="shared" si="12"/>
        <v>0</v>
      </c>
      <c r="I173" s="241">
        <f t="shared" si="14"/>
        <v>1</v>
      </c>
    </row>
    <row r="174" spans="1:9" x14ac:dyDescent="0.25">
      <c r="A174" s="33" t="s">
        <v>269</v>
      </c>
      <c r="B174" s="39"/>
      <c r="C174" s="39"/>
      <c r="D174" s="38"/>
      <c r="E174" s="335"/>
      <c r="F174" s="67" t="str">
        <f t="shared" si="10"/>
        <v/>
      </c>
      <c r="G174" s="67" t="str">
        <f t="shared" si="11"/>
        <v/>
      </c>
      <c r="H174" s="367" t="b">
        <f t="shared" si="12"/>
        <v>0</v>
      </c>
      <c r="I174" s="241">
        <f t="shared" si="14"/>
        <v>1</v>
      </c>
    </row>
    <row r="175" spans="1:9" x14ac:dyDescent="0.25">
      <c r="A175" s="33" t="s">
        <v>270</v>
      </c>
      <c r="B175" s="39"/>
      <c r="C175" s="39"/>
      <c r="D175" s="38"/>
      <c r="E175" s="335"/>
      <c r="F175" s="67" t="str">
        <f t="shared" si="10"/>
        <v/>
      </c>
      <c r="G175" s="67" t="str">
        <f t="shared" si="11"/>
        <v/>
      </c>
      <c r="H175" s="367" t="b">
        <f t="shared" si="12"/>
        <v>0</v>
      </c>
      <c r="I175" s="241">
        <f t="shared" si="14"/>
        <v>1</v>
      </c>
    </row>
    <row r="176" spans="1:9" x14ac:dyDescent="0.25">
      <c r="A176" s="33" t="s">
        <v>271</v>
      </c>
      <c r="B176" s="39"/>
      <c r="C176" s="39"/>
      <c r="D176" s="38"/>
      <c r="E176" s="335"/>
      <c r="F176" s="67" t="str">
        <f t="shared" si="10"/>
        <v/>
      </c>
      <c r="G176" s="67" t="str">
        <f t="shared" si="11"/>
        <v/>
      </c>
      <c r="H176" s="367" t="b">
        <f t="shared" si="12"/>
        <v>0</v>
      </c>
      <c r="I176" s="241">
        <f t="shared" si="14"/>
        <v>1</v>
      </c>
    </row>
    <row r="177" spans="1:9" x14ac:dyDescent="0.25">
      <c r="A177" s="33" t="s">
        <v>272</v>
      </c>
      <c r="B177" s="39"/>
      <c r="C177" s="39"/>
      <c r="D177" s="38"/>
      <c r="E177" s="335"/>
      <c r="F177" s="67" t="str">
        <f t="shared" si="10"/>
        <v/>
      </c>
      <c r="G177" s="67" t="str">
        <f t="shared" si="11"/>
        <v/>
      </c>
      <c r="H177" s="367" t="b">
        <f t="shared" si="12"/>
        <v>0</v>
      </c>
      <c r="I177" s="241">
        <f t="shared" si="14"/>
        <v>1</v>
      </c>
    </row>
    <row r="178" spans="1:9" x14ac:dyDescent="0.25">
      <c r="A178" s="33" t="s">
        <v>273</v>
      </c>
      <c r="B178" s="39"/>
      <c r="C178" s="39"/>
      <c r="D178" s="38"/>
      <c r="E178" s="335"/>
      <c r="F178" s="67" t="str">
        <f t="shared" si="10"/>
        <v/>
      </c>
      <c r="G178" s="67" t="str">
        <f t="shared" si="11"/>
        <v/>
      </c>
      <c r="H178" s="367" t="b">
        <f t="shared" si="12"/>
        <v>0</v>
      </c>
      <c r="I178" s="241">
        <f t="shared" si="14"/>
        <v>1</v>
      </c>
    </row>
    <row r="179" spans="1:9" x14ac:dyDescent="0.25">
      <c r="A179" s="33" t="s">
        <v>274</v>
      </c>
      <c r="B179" s="39"/>
      <c r="C179" s="39"/>
      <c r="D179" s="38"/>
      <c r="E179" s="335"/>
      <c r="F179" s="67" t="str">
        <f t="shared" si="10"/>
        <v/>
      </c>
      <c r="G179" s="67" t="str">
        <f t="shared" si="11"/>
        <v/>
      </c>
      <c r="H179" s="367" t="b">
        <f t="shared" si="12"/>
        <v>0</v>
      </c>
      <c r="I179" s="241">
        <f t="shared" si="14"/>
        <v>1</v>
      </c>
    </row>
    <row r="180" spans="1:9" x14ac:dyDescent="0.25">
      <c r="A180" s="33" t="s">
        <v>275</v>
      </c>
      <c r="B180" s="39"/>
      <c r="C180" s="39"/>
      <c r="D180" s="38"/>
      <c r="E180" s="335"/>
      <c r="F180" s="67" t="str">
        <f t="shared" si="10"/>
        <v/>
      </c>
      <c r="G180" s="67" t="str">
        <f t="shared" si="11"/>
        <v/>
      </c>
      <c r="H180" s="367" t="b">
        <f t="shared" si="12"/>
        <v>0</v>
      </c>
      <c r="I180" s="241">
        <f t="shared" si="14"/>
        <v>1</v>
      </c>
    </row>
    <row r="181" spans="1:9" x14ac:dyDescent="0.25">
      <c r="A181" s="33" t="s">
        <v>276</v>
      </c>
      <c r="B181" s="39"/>
      <c r="C181" s="39"/>
      <c r="D181" s="38"/>
      <c r="E181" s="335"/>
      <c r="F181" s="67" t="str">
        <f t="shared" si="10"/>
        <v/>
      </c>
      <c r="G181" s="67" t="str">
        <f t="shared" si="11"/>
        <v/>
      </c>
      <c r="H181" s="367" t="b">
        <f t="shared" si="12"/>
        <v>0</v>
      </c>
      <c r="I181" s="241">
        <f t="shared" si="14"/>
        <v>1</v>
      </c>
    </row>
    <row r="182" spans="1:9" x14ac:dyDescent="0.25">
      <c r="A182" s="33" t="s">
        <v>277</v>
      </c>
      <c r="B182" s="39"/>
      <c r="C182" s="39"/>
      <c r="D182" s="38"/>
      <c r="E182" s="335"/>
      <c r="F182" s="67" t="str">
        <f t="shared" si="10"/>
        <v/>
      </c>
      <c r="G182" s="67" t="str">
        <f t="shared" si="11"/>
        <v/>
      </c>
      <c r="H182" s="367" t="b">
        <f t="shared" si="12"/>
        <v>0</v>
      </c>
      <c r="I182" s="241">
        <f t="shared" si="14"/>
        <v>1</v>
      </c>
    </row>
    <row r="183" spans="1:9" x14ac:dyDescent="0.25">
      <c r="A183" s="33" t="s">
        <v>278</v>
      </c>
      <c r="B183" s="39"/>
      <c r="C183" s="39"/>
      <c r="D183" s="38"/>
      <c r="E183" s="335"/>
      <c r="F183" s="67" t="str">
        <f t="shared" si="10"/>
        <v/>
      </c>
      <c r="G183" s="67" t="str">
        <f t="shared" si="11"/>
        <v/>
      </c>
      <c r="H183" s="367" t="b">
        <f t="shared" si="12"/>
        <v>0</v>
      </c>
      <c r="I183" s="241">
        <f t="shared" si="14"/>
        <v>1</v>
      </c>
    </row>
    <row r="184" spans="1:9" x14ac:dyDescent="0.25">
      <c r="A184" s="33" t="s">
        <v>279</v>
      </c>
      <c r="B184" s="39"/>
      <c r="C184" s="39"/>
      <c r="D184" s="38"/>
      <c r="E184" s="335"/>
      <c r="F184" s="67" t="str">
        <f t="shared" si="10"/>
        <v/>
      </c>
      <c r="G184" s="67" t="str">
        <f t="shared" si="11"/>
        <v/>
      </c>
      <c r="H184" s="367" t="b">
        <f t="shared" si="12"/>
        <v>0</v>
      </c>
      <c r="I184" s="241">
        <f t="shared" si="14"/>
        <v>1</v>
      </c>
    </row>
    <row r="185" spans="1:9" x14ac:dyDescent="0.25">
      <c r="A185" s="33" t="s">
        <v>280</v>
      </c>
      <c r="B185" s="39"/>
      <c r="C185" s="39"/>
      <c r="D185" s="38"/>
      <c r="E185" s="335"/>
      <c r="F185" s="67" t="str">
        <f t="shared" si="10"/>
        <v/>
      </c>
      <c r="G185" s="67" t="str">
        <f t="shared" si="11"/>
        <v/>
      </c>
      <c r="H185" s="367" t="b">
        <f t="shared" si="12"/>
        <v>0</v>
      </c>
      <c r="I185" s="241">
        <f t="shared" si="14"/>
        <v>1</v>
      </c>
    </row>
    <row r="186" spans="1:9" x14ac:dyDescent="0.25">
      <c r="A186" s="33" t="s">
        <v>281</v>
      </c>
      <c r="B186" s="39"/>
      <c r="C186" s="39"/>
      <c r="D186" s="38"/>
      <c r="E186" s="335"/>
      <c r="F186" s="67" t="str">
        <f t="shared" si="10"/>
        <v/>
      </c>
      <c r="G186" s="67" t="str">
        <f t="shared" si="11"/>
        <v/>
      </c>
      <c r="H186" s="367" t="b">
        <f t="shared" si="12"/>
        <v>0</v>
      </c>
      <c r="I186" s="241">
        <f t="shared" si="14"/>
        <v>1</v>
      </c>
    </row>
    <row r="187" spans="1:9" x14ac:dyDescent="0.25">
      <c r="A187" s="33" t="s">
        <v>282</v>
      </c>
      <c r="B187" s="39"/>
      <c r="C187" s="39"/>
      <c r="D187" s="38"/>
      <c r="E187" s="335"/>
      <c r="F187" s="67" t="str">
        <f t="shared" si="10"/>
        <v/>
      </c>
      <c r="G187" s="67" t="str">
        <f t="shared" si="11"/>
        <v/>
      </c>
      <c r="H187" s="367" t="b">
        <f t="shared" si="12"/>
        <v>0</v>
      </c>
      <c r="I187" s="241">
        <f t="shared" si="14"/>
        <v>1</v>
      </c>
    </row>
    <row r="188" spans="1:9" x14ac:dyDescent="0.25">
      <c r="A188" s="33" t="s">
        <v>283</v>
      </c>
      <c r="B188" s="39"/>
      <c r="C188" s="39"/>
      <c r="D188" s="38"/>
      <c r="E188" s="335"/>
      <c r="F188" s="67" t="str">
        <f t="shared" si="10"/>
        <v/>
      </c>
      <c r="G188" s="67" t="str">
        <f t="shared" si="11"/>
        <v/>
      </c>
      <c r="H188" s="367" t="b">
        <f t="shared" si="12"/>
        <v>0</v>
      </c>
      <c r="I188" s="241">
        <f t="shared" si="14"/>
        <v>1</v>
      </c>
    </row>
    <row r="189" spans="1:9" x14ac:dyDescent="0.25">
      <c r="A189" s="33" t="s">
        <v>284</v>
      </c>
      <c r="B189" s="39"/>
      <c r="C189" s="39"/>
      <c r="D189" s="38"/>
      <c r="E189" s="335"/>
      <c r="F189" s="67" t="str">
        <f t="shared" si="10"/>
        <v/>
      </c>
      <c r="G189" s="67" t="str">
        <f t="shared" si="11"/>
        <v/>
      </c>
      <c r="H189" s="367" t="b">
        <f t="shared" si="12"/>
        <v>0</v>
      </c>
      <c r="I189" s="241">
        <f t="shared" si="14"/>
        <v>1</v>
      </c>
    </row>
    <row r="190" spans="1:9" x14ac:dyDescent="0.25">
      <c r="A190" s="33" t="s">
        <v>285</v>
      </c>
      <c r="B190" s="39"/>
      <c r="C190" s="39"/>
      <c r="D190" s="38"/>
      <c r="E190" s="335"/>
      <c r="F190" s="67" t="str">
        <f t="shared" si="10"/>
        <v/>
      </c>
      <c r="G190" s="67" t="str">
        <f t="shared" si="11"/>
        <v/>
      </c>
      <c r="H190" s="367" t="b">
        <f t="shared" si="12"/>
        <v>0</v>
      </c>
      <c r="I190" s="241">
        <f t="shared" si="14"/>
        <v>1</v>
      </c>
    </row>
    <row r="191" spans="1:9" x14ac:dyDescent="0.25">
      <c r="A191" s="33" t="s">
        <v>286</v>
      </c>
      <c r="B191" s="39"/>
      <c r="C191" s="39"/>
      <c r="D191" s="38"/>
      <c r="E191" s="335"/>
      <c r="F191" s="67" t="str">
        <f t="shared" si="10"/>
        <v/>
      </c>
      <c r="G191" s="67" t="str">
        <f t="shared" si="11"/>
        <v/>
      </c>
      <c r="H191" s="367" t="b">
        <f t="shared" si="12"/>
        <v>0</v>
      </c>
      <c r="I191" s="241">
        <f t="shared" si="14"/>
        <v>1</v>
      </c>
    </row>
    <row r="192" spans="1:9" x14ac:dyDescent="0.25">
      <c r="A192" s="33" t="s">
        <v>287</v>
      </c>
      <c r="B192" s="39"/>
      <c r="C192" s="39"/>
      <c r="D192" s="38"/>
      <c r="E192" s="335"/>
      <c r="F192" s="67" t="str">
        <f t="shared" si="10"/>
        <v/>
      </c>
      <c r="G192" s="67" t="str">
        <f t="shared" si="11"/>
        <v/>
      </c>
      <c r="H192" s="367" t="b">
        <f t="shared" si="12"/>
        <v>0</v>
      </c>
      <c r="I192" s="241">
        <f t="shared" si="14"/>
        <v>1</v>
      </c>
    </row>
    <row r="193" spans="1:9" x14ac:dyDescent="0.25">
      <c r="A193" s="33" t="s">
        <v>288</v>
      </c>
      <c r="B193" s="39"/>
      <c r="C193" s="39"/>
      <c r="D193" s="38"/>
      <c r="E193" s="335"/>
      <c r="F193" s="67" t="str">
        <f t="shared" si="10"/>
        <v/>
      </c>
      <c r="G193" s="67" t="str">
        <f t="shared" si="11"/>
        <v/>
      </c>
      <c r="H193" s="367" t="b">
        <f t="shared" si="12"/>
        <v>0</v>
      </c>
      <c r="I193" s="241">
        <f t="shared" si="14"/>
        <v>1</v>
      </c>
    </row>
    <row r="194" spans="1:9" x14ac:dyDescent="0.25">
      <c r="A194" s="33" t="s">
        <v>289</v>
      </c>
      <c r="B194" s="39"/>
      <c r="C194" s="39"/>
      <c r="D194" s="38"/>
      <c r="E194" s="335"/>
      <c r="F194" s="67" t="str">
        <f t="shared" si="10"/>
        <v/>
      </c>
      <c r="G194" s="67" t="str">
        <f t="shared" si="11"/>
        <v/>
      </c>
      <c r="H194" s="367" t="b">
        <f t="shared" si="12"/>
        <v>0</v>
      </c>
      <c r="I194" s="241">
        <f t="shared" si="14"/>
        <v>1</v>
      </c>
    </row>
    <row r="195" spans="1:9" x14ac:dyDescent="0.25">
      <c r="A195" s="33" t="s">
        <v>290</v>
      </c>
      <c r="B195" s="39"/>
      <c r="C195" s="39"/>
      <c r="D195" s="38"/>
      <c r="E195" s="335"/>
      <c r="F195" s="67" t="str">
        <f t="shared" si="10"/>
        <v/>
      </c>
      <c r="G195" s="67" t="str">
        <f t="shared" si="11"/>
        <v/>
      </c>
      <c r="H195" s="367" t="b">
        <f t="shared" si="12"/>
        <v>0</v>
      </c>
      <c r="I195" s="241">
        <f t="shared" si="14"/>
        <v>1</v>
      </c>
    </row>
    <row r="196" spans="1:9" x14ac:dyDescent="0.25">
      <c r="A196" s="33" t="s">
        <v>291</v>
      </c>
      <c r="B196" s="39"/>
      <c r="C196" s="39"/>
      <c r="D196" s="38"/>
      <c r="E196" s="335"/>
      <c r="F196" s="67" t="str">
        <f t="shared" si="10"/>
        <v/>
      </c>
      <c r="G196" s="67" t="str">
        <f t="shared" si="11"/>
        <v/>
      </c>
      <c r="H196" s="367" t="b">
        <f t="shared" si="12"/>
        <v>0</v>
      </c>
      <c r="I196" s="241">
        <f t="shared" si="14"/>
        <v>1</v>
      </c>
    </row>
    <row r="197" spans="1:9" x14ac:dyDescent="0.25">
      <c r="A197" s="33" t="s">
        <v>292</v>
      </c>
      <c r="B197" s="39"/>
      <c r="C197" s="39"/>
      <c r="D197" s="38"/>
      <c r="E197" s="335"/>
      <c r="F197" s="67" t="str">
        <f t="shared" si="10"/>
        <v/>
      </c>
      <c r="G197" s="67" t="str">
        <f t="shared" si="11"/>
        <v/>
      </c>
      <c r="H197" s="367" t="b">
        <f t="shared" si="12"/>
        <v>0</v>
      </c>
      <c r="I197" s="241">
        <f t="shared" si="14"/>
        <v>1</v>
      </c>
    </row>
    <row r="198" spans="1:9" x14ac:dyDescent="0.25">
      <c r="A198" s="33" t="s">
        <v>293</v>
      </c>
      <c r="B198" s="39"/>
      <c r="C198" s="39"/>
      <c r="D198" s="38"/>
      <c r="E198" s="335"/>
      <c r="F198" s="67" t="str">
        <f t="shared" si="10"/>
        <v/>
      </c>
      <c r="G198" s="67" t="str">
        <f t="shared" si="11"/>
        <v/>
      </c>
      <c r="H198" s="367" t="b">
        <f t="shared" si="12"/>
        <v>0</v>
      </c>
      <c r="I198" s="241">
        <f t="shared" si="14"/>
        <v>1</v>
      </c>
    </row>
    <row r="199" spans="1:9" x14ac:dyDescent="0.25">
      <c r="A199" s="33" t="s">
        <v>294</v>
      </c>
      <c r="B199" s="39"/>
      <c r="C199" s="39"/>
      <c r="D199" s="38"/>
      <c r="E199" s="335"/>
      <c r="F199" s="67" t="str">
        <f t="shared" si="10"/>
        <v/>
      </c>
      <c r="G199" s="67" t="str">
        <f t="shared" si="11"/>
        <v/>
      </c>
      <c r="H199" s="367" t="b">
        <f t="shared" si="12"/>
        <v>0</v>
      </c>
      <c r="I199" s="241">
        <f t="shared" si="14"/>
        <v>1</v>
      </c>
    </row>
    <row r="200" spans="1:9" x14ac:dyDescent="0.25">
      <c r="A200" s="33" t="s">
        <v>295</v>
      </c>
      <c r="B200" s="39"/>
      <c r="C200" s="39"/>
      <c r="D200" s="38"/>
      <c r="E200" s="335"/>
      <c r="F200" s="67" t="str">
        <f t="shared" si="10"/>
        <v/>
      </c>
      <c r="G200" s="67" t="str">
        <f t="shared" si="11"/>
        <v/>
      </c>
      <c r="H200" s="367" t="b">
        <f t="shared" si="12"/>
        <v>0</v>
      </c>
      <c r="I200" s="241">
        <f t="shared" si="14"/>
        <v>1</v>
      </c>
    </row>
    <row r="201" spans="1:9" x14ac:dyDescent="0.25">
      <c r="A201" s="33" t="s">
        <v>296</v>
      </c>
      <c r="B201" s="39"/>
      <c r="C201" s="39"/>
      <c r="D201" s="38"/>
      <c r="E201" s="335"/>
      <c r="F201" s="67" t="str">
        <f t="shared" ref="F201:F258" si="15">IF(OR($B201="",$C201="",$D201="",$D201&lt;an_initial,$D201&gt;an_final,$H201=FALSE),"",
(10*(E201="premiu")+5*(E201="nominalizare"))/
I201
)</f>
        <v/>
      </c>
      <c r="G201" s="67" t="str">
        <f t="shared" ref="G201:G258" si="16">IF(OR($B201="",$C201="",$D201="",$D201&gt;an_final,$H201=FALSE),"",
(10*(E201="premiu")+5*(E201="nominalizare"))/
I201
)</f>
        <v/>
      </c>
      <c r="H201" s="367" t="b">
        <f t="shared" ref="H201:H258" si="17">IF(nume_candidat="",FALSE,ISNUMBER(SEARCH(nume_candidat,$B201)))</f>
        <v>0</v>
      </c>
      <c r="I201" s="241">
        <f t="shared" ref="I201:I258" si="18">LEN(B201)-LEN(SUBSTITUTE(B201,",",""))+1</f>
        <v>1</v>
      </c>
    </row>
    <row r="202" spans="1:9" x14ac:dyDescent="0.25">
      <c r="A202" s="33" t="s">
        <v>297</v>
      </c>
      <c r="B202" s="39"/>
      <c r="C202" s="39"/>
      <c r="D202" s="38"/>
      <c r="E202" s="335"/>
      <c r="F202" s="67" t="str">
        <f t="shared" si="15"/>
        <v/>
      </c>
      <c r="G202" s="67" t="str">
        <f t="shared" si="16"/>
        <v/>
      </c>
      <c r="H202" s="367" t="b">
        <f t="shared" si="17"/>
        <v>0</v>
      </c>
      <c r="I202" s="241">
        <f t="shared" si="18"/>
        <v>1</v>
      </c>
    </row>
    <row r="203" spans="1:9" x14ac:dyDescent="0.25">
      <c r="A203" s="33" t="s">
        <v>298</v>
      </c>
      <c r="B203" s="39"/>
      <c r="C203" s="39"/>
      <c r="D203" s="38"/>
      <c r="E203" s="335"/>
      <c r="F203" s="67" t="str">
        <f t="shared" si="15"/>
        <v/>
      </c>
      <c r="G203" s="67" t="str">
        <f t="shared" si="16"/>
        <v/>
      </c>
      <c r="H203" s="367" t="b">
        <f t="shared" si="17"/>
        <v>0</v>
      </c>
      <c r="I203" s="241">
        <f t="shared" si="18"/>
        <v>1</v>
      </c>
    </row>
    <row r="204" spans="1:9" x14ac:dyDescent="0.25">
      <c r="A204" s="33" t="s">
        <v>299</v>
      </c>
      <c r="B204" s="39"/>
      <c r="C204" s="39"/>
      <c r="D204" s="38"/>
      <c r="E204" s="335"/>
      <c r="F204" s="67" t="str">
        <f t="shared" si="15"/>
        <v/>
      </c>
      <c r="G204" s="67" t="str">
        <f t="shared" si="16"/>
        <v/>
      </c>
      <c r="H204" s="367" t="b">
        <f t="shared" si="17"/>
        <v>0</v>
      </c>
      <c r="I204" s="241">
        <f t="shared" si="18"/>
        <v>1</v>
      </c>
    </row>
    <row r="205" spans="1:9" x14ac:dyDescent="0.25">
      <c r="A205" s="33" t="s">
        <v>300</v>
      </c>
      <c r="B205" s="39"/>
      <c r="C205" s="39"/>
      <c r="D205" s="38"/>
      <c r="E205" s="335"/>
      <c r="F205" s="67" t="str">
        <f t="shared" si="15"/>
        <v/>
      </c>
      <c r="G205" s="67" t="str">
        <f t="shared" si="16"/>
        <v/>
      </c>
      <c r="H205" s="367" t="b">
        <f t="shared" si="17"/>
        <v>0</v>
      </c>
      <c r="I205" s="241">
        <f t="shared" si="18"/>
        <v>1</v>
      </c>
    </row>
    <row r="206" spans="1:9" x14ac:dyDescent="0.25">
      <c r="A206" s="33" t="s">
        <v>301</v>
      </c>
      <c r="B206" s="39"/>
      <c r="C206" s="39"/>
      <c r="D206" s="38"/>
      <c r="E206" s="335"/>
      <c r="F206" s="67" t="str">
        <f t="shared" si="15"/>
        <v/>
      </c>
      <c r="G206" s="67" t="str">
        <f t="shared" si="16"/>
        <v/>
      </c>
      <c r="H206" s="367" t="b">
        <f t="shared" si="17"/>
        <v>0</v>
      </c>
      <c r="I206" s="241">
        <f t="shared" si="18"/>
        <v>1</v>
      </c>
    </row>
    <row r="207" spans="1:9" x14ac:dyDescent="0.25">
      <c r="A207" s="33" t="s">
        <v>302</v>
      </c>
      <c r="B207" s="39"/>
      <c r="C207" s="39"/>
      <c r="D207" s="38"/>
      <c r="E207" s="335"/>
      <c r="F207" s="67" t="str">
        <f t="shared" si="15"/>
        <v/>
      </c>
      <c r="G207" s="67" t="str">
        <f t="shared" si="16"/>
        <v/>
      </c>
      <c r="H207" s="367" t="b">
        <f t="shared" si="17"/>
        <v>0</v>
      </c>
      <c r="I207" s="241">
        <f t="shared" si="18"/>
        <v>1</v>
      </c>
    </row>
    <row r="208" spans="1:9" x14ac:dyDescent="0.25">
      <c r="A208" s="33" t="s">
        <v>303</v>
      </c>
      <c r="B208" s="39"/>
      <c r="C208" s="39"/>
      <c r="D208" s="38"/>
      <c r="E208" s="335"/>
      <c r="F208" s="67" t="str">
        <f t="shared" si="15"/>
        <v/>
      </c>
      <c r="G208" s="67" t="str">
        <f t="shared" si="16"/>
        <v/>
      </c>
      <c r="H208" s="367" t="b">
        <f t="shared" si="17"/>
        <v>0</v>
      </c>
      <c r="I208" s="241">
        <f t="shared" si="18"/>
        <v>1</v>
      </c>
    </row>
    <row r="209" spans="1:9" x14ac:dyDescent="0.25">
      <c r="A209" s="33" t="s">
        <v>304</v>
      </c>
      <c r="B209" s="39"/>
      <c r="C209" s="39"/>
      <c r="D209" s="38"/>
      <c r="E209" s="335"/>
      <c r="F209" s="67" t="str">
        <f t="shared" si="15"/>
        <v/>
      </c>
      <c r="G209" s="67" t="str">
        <f t="shared" si="16"/>
        <v/>
      </c>
      <c r="H209" s="367" t="b">
        <f t="shared" si="17"/>
        <v>0</v>
      </c>
      <c r="I209" s="241">
        <f t="shared" si="18"/>
        <v>1</v>
      </c>
    </row>
    <row r="210" spans="1:9" x14ac:dyDescent="0.25">
      <c r="A210" s="33" t="s">
        <v>305</v>
      </c>
      <c r="B210" s="39"/>
      <c r="C210" s="39"/>
      <c r="D210" s="38"/>
      <c r="E210" s="335"/>
      <c r="F210" s="67" t="str">
        <f t="shared" si="15"/>
        <v/>
      </c>
      <c r="G210" s="67" t="str">
        <f t="shared" si="16"/>
        <v/>
      </c>
      <c r="H210" s="367" t="b">
        <f t="shared" si="17"/>
        <v>0</v>
      </c>
      <c r="I210" s="241">
        <f t="shared" si="18"/>
        <v>1</v>
      </c>
    </row>
    <row r="211" spans="1:9" x14ac:dyDescent="0.25">
      <c r="A211" s="33" t="s">
        <v>306</v>
      </c>
      <c r="B211" s="39"/>
      <c r="C211" s="39"/>
      <c r="D211" s="38"/>
      <c r="E211" s="335"/>
      <c r="F211" s="67" t="str">
        <f t="shared" si="15"/>
        <v/>
      </c>
      <c r="G211" s="67" t="str">
        <f t="shared" si="16"/>
        <v/>
      </c>
      <c r="H211" s="367" t="b">
        <f t="shared" si="17"/>
        <v>0</v>
      </c>
      <c r="I211" s="241">
        <f t="shared" si="18"/>
        <v>1</v>
      </c>
    </row>
    <row r="212" spans="1:9" x14ac:dyDescent="0.25">
      <c r="A212" s="33" t="s">
        <v>307</v>
      </c>
      <c r="B212" s="39"/>
      <c r="C212" s="39"/>
      <c r="D212" s="38"/>
      <c r="E212" s="335"/>
      <c r="F212" s="67" t="str">
        <f t="shared" si="15"/>
        <v/>
      </c>
      <c r="G212" s="67" t="str">
        <f t="shared" si="16"/>
        <v/>
      </c>
      <c r="H212" s="367" t="b">
        <f t="shared" si="17"/>
        <v>0</v>
      </c>
      <c r="I212" s="241">
        <f t="shared" si="18"/>
        <v>1</v>
      </c>
    </row>
    <row r="213" spans="1:9" x14ac:dyDescent="0.25">
      <c r="A213" s="33" t="s">
        <v>308</v>
      </c>
      <c r="B213" s="39"/>
      <c r="C213" s="39"/>
      <c r="D213" s="38"/>
      <c r="E213" s="335"/>
      <c r="F213" s="67" t="str">
        <f t="shared" si="15"/>
        <v/>
      </c>
      <c r="G213" s="67" t="str">
        <f t="shared" si="16"/>
        <v/>
      </c>
      <c r="H213" s="367" t="b">
        <f t="shared" si="17"/>
        <v>0</v>
      </c>
      <c r="I213" s="241">
        <f t="shared" si="18"/>
        <v>1</v>
      </c>
    </row>
    <row r="214" spans="1:9" x14ac:dyDescent="0.25">
      <c r="A214" s="33" t="s">
        <v>309</v>
      </c>
      <c r="B214" s="39"/>
      <c r="C214" s="39"/>
      <c r="D214" s="38"/>
      <c r="E214" s="335"/>
      <c r="F214" s="67" t="str">
        <f t="shared" si="15"/>
        <v/>
      </c>
      <c r="G214" s="67" t="str">
        <f t="shared" si="16"/>
        <v/>
      </c>
      <c r="H214" s="367" t="b">
        <f t="shared" si="17"/>
        <v>0</v>
      </c>
      <c r="I214" s="241">
        <f t="shared" si="18"/>
        <v>1</v>
      </c>
    </row>
    <row r="215" spans="1:9" x14ac:dyDescent="0.25">
      <c r="A215" s="33" t="s">
        <v>310</v>
      </c>
      <c r="B215" s="39"/>
      <c r="C215" s="39"/>
      <c r="D215" s="38"/>
      <c r="E215" s="335"/>
      <c r="F215" s="67" t="str">
        <f t="shared" si="15"/>
        <v/>
      </c>
      <c r="G215" s="67" t="str">
        <f t="shared" si="16"/>
        <v/>
      </c>
      <c r="H215" s="367" t="b">
        <f t="shared" si="17"/>
        <v>0</v>
      </c>
      <c r="I215" s="241">
        <f t="shared" si="18"/>
        <v>1</v>
      </c>
    </row>
    <row r="216" spans="1:9" x14ac:dyDescent="0.25">
      <c r="A216" s="33" t="s">
        <v>311</v>
      </c>
      <c r="B216" s="39"/>
      <c r="C216" s="39"/>
      <c r="D216" s="38"/>
      <c r="E216" s="335"/>
      <c r="F216" s="67" t="str">
        <f t="shared" si="15"/>
        <v/>
      </c>
      <c r="G216" s="67" t="str">
        <f t="shared" si="16"/>
        <v/>
      </c>
      <c r="H216" s="367" t="b">
        <f t="shared" si="17"/>
        <v>0</v>
      </c>
      <c r="I216" s="241">
        <f t="shared" si="18"/>
        <v>1</v>
      </c>
    </row>
    <row r="217" spans="1:9" x14ac:dyDescent="0.25">
      <c r="A217" s="33" t="s">
        <v>312</v>
      </c>
      <c r="B217" s="39"/>
      <c r="C217" s="39"/>
      <c r="D217" s="38"/>
      <c r="E217" s="335"/>
      <c r="F217" s="67" t="str">
        <f t="shared" si="15"/>
        <v/>
      </c>
      <c r="G217" s="67" t="str">
        <f t="shared" si="16"/>
        <v/>
      </c>
      <c r="H217" s="367" t="b">
        <f t="shared" si="17"/>
        <v>0</v>
      </c>
      <c r="I217" s="241">
        <f t="shared" si="18"/>
        <v>1</v>
      </c>
    </row>
    <row r="218" spans="1:9" x14ac:dyDescent="0.25">
      <c r="A218" s="33" t="s">
        <v>313</v>
      </c>
      <c r="B218" s="39"/>
      <c r="C218" s="39"/>
      <c r="D218" s="38"/>
      <c r="E218" s="335"/>
      <c r="F218" s="67" t="str">
        <f t="shared" si="15"/>
        <v/>
      </c>
      <c r="G218" s="67" t="str">
        <f t="shared" si="16"/>
        <v/>
      </c>
      <c r="H218" s="367" t="b">
        <f t="shared" si="17"/>
        <v>0</v>
      </c>
      <c r="I218" s="241">
        <f t="shared" si="18"/>
        <v>1</v>
      </c>
    </row>
    <row r="219" spans="1:9" x14ac:dyDescent="0.25">
      <c r="A219" s="33" t="s">
        <v>314</v>
      </c>
      <c r="B219" s="39"/>
      <c r="C219" s="39"/>
      <c r="D219" s="38"/>
      <c r="E219" s="335"/>
      <c r="F219" s="67" t="str">
        <f t="shared" si="15"/>
        <v/>
      </c>
      <c r="G219" s="67" t="str">
        <f t="shared" si="16"/>
        <v/>
      </c>
      <c r="H219" s="367" t="b">
        <f t="shared" si="17"/>
        <v>0</v>
      </c>
      <c r="I219" s="241">
        <f t="shared" si="18"/>
        <v>1</v>
      </c>
    </row>
    <row r="220" spans="1:9" x14ac:dyDescent="0.25">
      <c r="A220" s="33" t="s">
        <v>315</v>
      </c>
      <c r="B220" s="39"/>
      <c r="C220" s="39"/>
      <c r="D220" s="38"/>
      <c r="E220" s="335"/>
      <c r="F220" s="67" t="str">
        <f t="shared" si="15"/>
        <v/>
      </c>
      <c r="G220" s="67" t="str">
        <f t="shared" si="16"/>
        <v/>
      </c>
      <c r="H220" s="367" t="b">
        <f t="shared" si="17"/>
        <v>0</v>
      </c>
      <c r="I220" s="241">
        <f t="shared" si="18"/>
        <v>1</v>
      </c>
    </row>
    <row r="221" spans="1:9" x14ac:dyDescent="0.25">
      <c r="A221" s="33" t="s">
        <v>316</v>
      </c>
      <c r="B221" s="39"/>
      <c r="C221" s="39"/>
      <c r="D221" s="38"/>
      <c r="E221" s="335"/>
      <c r="F221" s="67" t="str">
        <f t="shared" si="15"/>
        <v/>
      </c>
      <c r="G221" s="67" t="str">
        <f t="shared" si="16"/>
        <v/>
      </c>
      <c r="H221" s="367" t="b">
        <f t="shared" si="17"/>
        <v>0</v>
      </c>
      <c r="I221" s="241">
        <f t="shared" si="18"/>
        <v>1</v>
      </c>
    </row>
    <row r="222" spans="1:9" x14ac:dyDescent="0.25">
      <c r="A222" s="33" t="s">
        <v>317</v>
      </c>
      <c r="B222" s="39"/>
      <c r="C222" s="39"/>
      <c r="D222" s="38"/>
      <c r="E222" s="335"/>
      <c r="F222" s="67" t="str">
        <f t="shared" si="15"/>
        <v/>
      </c>
      <c r="G222" s="67" t="str">
        <f t="shared" si="16"/>
        <v/>
      </c>
      <c r="H222" s="367" t="b">
        <f t="shared" si="17"/>
        <v>0</v>
      </c>
      <c r="I222" s="241">
        <f t="shared" si="18"/>
        <v>1</v>
      </c>
    </row>
    <row r="223" spans="1:9" x14ac:dyDescent="0.25">
      <c r="A223" s="33" t="s">
        <v>318</v>
      </c>
      <c r="B223" s="39"/>
      <c r="C223" s="39"/>
      <c r="D223" s="38"/>
      <c r="E223" s="335"/>
      <c r="F223" s="67" t="str">
        <f t="shared" si="15"/>
        <v/>
      </c>
      <c r="G223" s="67" t="str">
        <f t="shared" si="16"/>
        <v/>
      </c>
      <c r="H223" s="367" t="b">
        <f t="shared" si="17"/>
        <v>0</v>
      </c>
      <c r="I223" s="241">
        <f t="shared" si="18"/>
        <v>1</v>
      </c>
    </row>
    <row r="224" spans="1:9" x14ac:dyDescent="0.25">
      <c r="A224" s="33" t="s">
        <v>319</v>
      </c>
      <c r="B224" s="39"/>
      <c r="C224" s="39"/>
      <c r="D224" s="38"/>
      <c r="E224" s="335"/>
      <c r="F224" s="67" t="str">
        <f t="shared" si="15"/>
        <v/>
      </c>
      <c r="G224" s="67" t="str">
        <f t="shared" si="16"/>
        <v/>
      </c>
      <c r="H224" s="367" t="b">
        <f t="shared" si="17"/>
        <v>0</v>
      </c>
      <c r="I224" s="241">
        <f t="shared" si="18"/>
        <v>1</v>
      </c>
    </row>
    <row r="225" spans="1:9" x14ac:dyDescent="0.25">
      <c r="A225" s="33" t="s">
        <v>320</v>
      </c>
      <c r="B225" s="39"/>
      <c r="C225" s="39"/>
      <c r="D225" s="38"/>
      <c r="E225" s="335"/>
      <c r="F225" s="67" t="str">
        <f t="shared" si="15"/>
        <v/>
      </c>
      <c r="G225" s="67" t="str">
        <f t="shared" si="16"/>
        <v/>
      </c>
      <c r="H225" s="367" t="b">
        <f t="shared" si="17"/>
        <v>0</v>
      </c>
      <c r="I225" s="241">
        <f t="shared" si="18"/>
        <v>1</v>
      </c>
    </row>
    <row r="226" spans="1:9" x14ac:dyDescent="0.25">
      <c r="A226" s="33" t="s">
        <v>321</v>
      </c>
      <c r="B226" s="39"/>
      <c r="C226" s="39"/>
      <c r="D226" s="38"/>
      <c r="E226" s="335"/>
      <c r="F226" s="67" t="str">
        <f t="shared" si="15"/>
        <v/>
      </c>
      <c r="G226" s="67" t="str">
        <f t="shared" si="16"/>
        <v/>
      </c>
      <c r="H226" s="367" t="b">
        <f t="shared" si="17"/>
        <v>0</v>
      </c>
      <c r="I226" s="241">
        <f t="shared" si="18"/>
        <v>1</v>
      </c>
    </row>
    <row r="227" spans="1:9" x14ac:dyDescent="0.25">
      <c r="A227" s="33" t="s">
        <v>322</v>
      </c>
      <c r="B227" s="39"/>
      <c r="C227" s="39"/>
      <c r="D227" s="38"/>
      <c r="E227" s="335"/>
      <c r="F227" s="67" t="str">
        <f t="shared" si="15"/>
        <v/>
      </c>
      <c r="G227" s="67" t="str">
        <f t="shared" si="16"/>
        <v/>
      </c>
      <c r="H227" s="367" t="b">
        <f t="shared" si="17"/>
        <v>0</v>
      </c>
      <c r="I227" s="241">
        <f t="shared" si="18"/>
        <v>1</v>
      </c>
    </row>
    <row r="228" spans="1:9" x14ac:dyDescent="0.25">
      <c r="A228" s="33" t="s">
        <v>323</v>
      </c>
      <c r="B228" s="39"/>
      <c r="C228" s="39"/>
      <c r="D228" s="38"/>
      <c r="E228" s="335"/>
      <c r="F228" s="67" t="str">
        <f t="shared" si="15"/>
        <v/>
      </c>
      <c r="G228" s="67" t="str">
        <f t="shared" si="16"/>
        <v/>
      </c>
      <c r="H228" s="367" t="b">
        <f t="shared" si="17"/>
        <v>0</v>
      </c>
      <c r="I228" s="241">
        <f t="shared" si="18"/>
        <v>1</v>
      </c>
    </row>
    <row r="229" spans="1:9" x14ac:dyDescent="0.25">
      <c r="A229" s="33" t="s">
        <v>324</v>
      </c>
      <c r="B229" s="39"/>
      <c r="C229" s="39"/>
      <c r="D229" s="38"/>
      <c r="E229" s="335"/>
      <c r="F229" s="67" t="str">
        <f t="shared" si="15"/>
        <v/>
      </c>
      <c r="G229" s="67" t="str">
        <f t="shared" si="16"/>
        <v/>
      </c>
      <c r="H229" s="367" t="b">
        <f t="shared" si="17"/>
        <v>0</v>
      </c>
      <c r="I229" s="241">
        <f t="shared" si="18"/>
        <v>1</v>
      </c>
    </row>
    <row r="230" spans="1:9" x14ac:dyDescent="0.25">
      <c r="A230" s="33" t="s">
        <v>325</v>
      </c>
      <c r="B230" s="39"/>
      <c r="C230" s="39"/>
      <c r="D230" s="38"/>
      <c r="E230" s="335"/>
      <c r="F230" s="67" t="str">
        <f t="shared" si="15"/>
        <v/>
      </c>
      <c r="G230" s="67" t="str">
        <f t="shared" si="16"/>
        <v/>
      </c>
      <c r="H230" s="367" t="b">
        <f t="shared" si="17"/>
        <v>0</v>
      </c>
      <c r="I230" s="241">
        <f t="shared" si="18"/>
        <v>1</v>
      </c>
    </row>
    <row r="231" spans="1:9" x14ac:dyDescent="0.25">
      <c r="A231" s="33" t="s">
        <v>326</v>
      </c>
      <c r="B231" s="39"/>
      <c r="C231" s="39"/>
      <c r="D231" s="38"/>
      <c r="E231" s="335"/>
      <c r="F231" s="67" t="str">
        <f t="shared" si="15"/>
        <v/>
      </c>
      <c r="G231" s="67" t="str">
        <f t="shared" si="16"/>
        <v/>
      </c>
      <c r="H231" s="367" t="b">
        <f t="shared" si="17"/>
        <v>0</v>
      </c>
      <c r="I231" s="241">
        <f t="shared" si="18"/>
        <v>1</v>
      </c>
    </row>
    <row r="232" spans="1:9" x14ac:dyDescent="0.25">
      <c r="A232" s="33" t="s">
        <v>327</v>
      </c>
      <c r="B232" s="39"/>
      <c r="C232" s="39"/>
      <c r="D232" s="38"/>
      <c r="E232" s="335"/>
      <c r="F232" s="67" t="str">
        <f t="shared" si="15"/>
        <v/>
      </c>
      <c r="G232" s="67" t="str">
        <f t="shared" si="16"/>
        <v/>
      </c>
      <c r="H232" s="367" t="b">
        <f t="shared" si="17"/>
        <v>0</v>
      </c>
      <c r="I232" s="241">
        <f t="shared" si="18"/>
        <v>1</v>
      </c>
    </row>
    <row r="233" spans="1:9" x14ac:dyDescent="0.25">
      <c r="A233" s="33" t="s">
        <v>328</v>
      </c>
      <c r="B233" s="39"/>
      <c r="C233" s="39"/>
      <c r="D233" s="38"/>
      <c r="E233" s="335"/>
      <c r="F233" s="67" t="str">
        <f t="shared" si="15"/>
        <v/>
      </c>
      <c r="G233" s="67" t="str">
        <f t="shared" si="16"/>
        <v/>
      </c>
      <c r="H233" s="367" t="b">
        <f t="shared" si="17"/>
        <v>0</v>
      </c>
      <c r="I233" s="241">
        <f t="shared" si="18"/>
        <v>1</v>
      </c>
    </row>
    <row r="234" spans="1:9" x14ac:dyDescent="0.25">
      <c r="A234" s="33" t="s">
        <v>329</v>
      </c>
      <c r="B234" s="39"/>
      <c r="C234" s="39"/>
      <c r="D234" s="38"/>
      <c r="E234" s="335"/>
      <c r="F234" s="67" t="str">
        <f t="shared" si="15"/>
        <v/>
      </c>
      <c r="G234" s="67" t="str">
        <f t="shared" si="16"/>
        <v/>
      </c>
      <c r="H234" s="367" t="b">
        <f t="shared" si="17"/>
        <v>0</v>
      </c>
      <c r="I234" s="241">
        <f t="shared" si="18"/>
        <v>1</v>
      </c>
    </row>
    <row r="235" spans="1:9" x14ac:dyDescent="0.25">
      <c r="A235" s="33" t="s">
        <v>330</v>
      </c>
      <c r="B235" s="39"/>
      <c r="C235" s="39"/>
      <c r="D235" s="38"/>
      <c r="E235" s="335"/>
      <c r="F235" s="67" t="str">
        <f t="shared" si="15"/>
        <v/>
      </c>
      <c r="G235" s="67" t="str">
        <f t="shared" si="16"/>
        <v/>
      </c>
      <c r="H235" s="367" t="b">
        <f t="shared" si="17"/>
        <v>0</v>
      </c>
      <c r="I235" s="241">
        <f t="shared" si="18"/>
        <v>1</v>
      </c>
    </row>
    <row r="236" spans="1:9" x14ac:dyDescent="0.25">
      <c r="A236" s="33" t="s">
        <v>331</v>
      </c>
      <c r="B236" s="39"/>
      <c r="C236" s="39"/>
      <c r="D236" s="38"/>
      <c r="E236" s="335"/>
      <c r="F236" s="67" t="str">
        <f t="shared" si="15"/>
        <v/>
      </c>
      <c r="G236" s="67" t="str">
        <f t="shared" si="16"/>
        <v/>
      </c>
      <c r="H236" s="367" t="b">
        <f t="shared" si="17"/>
        <v>0</v>
      </c>
      <c r="I236" s="241">
        <f t="shared" si="18"/>
        <v>1</v>
      </c>
    </row>
    <row r="237" spans="1:9" x14ac:dyDescent="0.25">
      <c r="A237" s="33" t="s">
        <v>332</v>
      </c>
      <c r="B237" s="39"/>
      <c r="C237" s="39"/>
      <c r="D237" s="38"/>
      <c r="E237" s="335"/>
      <c r="F237" s="67" t="str">
        <f t="shared" si="15"/>
        <v/>
      </c>
      <c r="G237" s="67" t="str">
        <f t="shared" si="16"/>
        <v/>
      </c>
      <c r="H237" s="367" t="b">
        <f t="shared" si="17"/>
        <v>0</v>
      </c>
      <c r="I237" s="241">
        <f t="shared" si="18"/>
        <v>1</v>
      </c>
    </row>
    <row r="238" spans="1:9" x14ac:dyDescent="0.25">
      <c r="A238" s="33" t="s">
        <v>333</v>
      </c>
      <c r="B238" s="39"/>
      <c r="C238" s="39"/>
      <c r="D238" s="38"/>
      <c r="E238" s="335"/>
      <c r="F238" s="67" t="str">
        <f t="shared" si="15"/>
        <v/>
      </c>
      <c r="G238" s="67" t="str">
        <f t="shared" si="16"/>
        <v/>
      </c>
      <c r="H238" s="367" t="b">
        <f t="shared" si="17"/>
        <v>0</v>
      </c>
      <c r="I238" s="241">
        <f t="shared" si="18"/>
        <v>1</v>
      </c>
    </row>
    <row r="239" spans="1:9" x14ac:dyDescent="0.25">
      <c r="A239" s="33" t="s">
        <v>334</v>
      </c>
      <c r="B239" s="39"/>
      <c r="C239" s="39"/>
      <c r="D239" s="38"/>
      <c r="E239" s="335"/>
      <c r="F239" s="67" t="str">
        <f t="shared" si="15"/>
        <v/>
      </c>
      <c r="G239" s="67" t="str">
        <f t="shared" si="16"/>
        <v/>
      </c>
      <c r="H239" s="367" t="b">
        <f t="shared" si="17"/>
        <v>0</v>
      </c>
      <c r="I239" s="241">
        <f t="shared" si="18"/>
        <v>1</v>
      </c>
    </row>
    <row r="240" spans="1:9" x14ac:dyDescent="0.25">
      <c r="A240" s="33" t="s">
        <v>335</v>
      </c>
      <c r="B240" s="39"/>
      <c r="C240" s="39"/>
      <c r="D240" s="38"/>
      <c r="E240" s="335"/>
      <c r="F240" s="67" t="str">
        <f t="shared" si="15"/>
        <v/>
      </c>
      <c r="G240" s="67" t="str">
        <f t="shared" si="16"/>
        <v/>
      </c>
      <c r="H240" s="367" t="b">
        <f t="shared" si="17"/>
        <v>0</v>
      </c>
      <c r="I240" s="241">
        <f t="shared" si="18"/>
        <v>1</v>
      </c>
    </row>
    <row r="241" spans="1:9" x14ac:dyDescent="0.25">
      <c r="A241" s="33" t="s">
        <v>336</v>
      </c>
      <c r="B241" s="39"/>
      <c r="C241" s="39"/>
      <c r="D241" s="38"/>
      <c r="E241" s="335"/>
      <c r="F241" s="67" t="str">
        <f t="shared" si="15"/>
        <v/>
      </c>
      <c r="G241" s="67" t="str">
        <f t="shared" si="16"/>
        <v/>
      </c>
      <c r="H241" s="367" t="b">
        <f t="shared" si="17"/>
        <v>0</v>
      </c>
      <c r="I241" s="241">
        <f t="shared" si="18"/>
        <v>1</v>
      </c>
    </row>
    <row r="242" spans="1:9" x14ac:dyDescent="0.25">
      <c r="A242" s="33" t="s">
        <v>337</v>
      </c>
      <c r="B242" s="39"/>
      <c r="C242" s="39"/>
      <c r="D242" s="38"/>
      <c r="E242" s="335"/>
      <c r="F242" s="67" t="str">
        <f t="shared" si="15"/>
        <v/>
      </c>
      <c r="G242" s="67" t="str">
        <f t="shared" si="16"/>
        <v/>
      </c>
      <c r="H242" s="367" t="b">
        <f t="shared" si="17"/>
        <v>0</v>
      </c>
      <c r="I242" s="241">
        <f t="shared" si="18"/>
        <v>1</v>
      </c>
    </row>
    <row r="243" spans="1:9" x14ac:dyDescent="0.25">
      <c r="A243" s="33" t="s">
        <v>338</v>
      </c>
      <c r="B243" s="39"/>
      <c r="C243" s="39"/>
      <c r="D243" s="38"/>
      <c r="E243" s="335"/>
      <c r="F243" s="67" t="str">
        <f t="shared" si="15"/>
        <v/>
      </c>
      <c r="G243" s="67" t="str">
        <f t="shared" si="16"/>
        <v/>
      </c>
      <c r="H243" s="367" t="b">
        <f t="shared" si="17"/>
        <v>0</v>
      </c>
      <c r="I243" s="241">
        <f t="shared" si="18"/>
        <v>1</v>
      </c>
    </row>
    <row r="244" spans="1:9" x14ac:dyDescent="0.25">
      <c r="A244" s="33" t="s">
        <v>339</v>
      </c>
      <c r="B244" s="39"/>
      <c r="C244" s="39"/>
      <c r="D244" s="38"/>
      <c r="E244" s="335"/>
      <c r="F244" s="67" t="str">
        <f t="shared" si="15"/>
        <v/>
      </c>
      <c r="G244" s="67" t="str">
        <f t="shared" si="16"/>
        <v/>
      </c>
      <c r="H244" s="367" t="b">
        <f t="shared" si="17"/>
        <v>0</v>
      </c>
      <c r="I244" s="241">
        <f t="shared" si="18"/>
        <v>1</v>
      </c>
    </row>
    <row r="245" spans="1:9" x14ac:dyDescent="0.25">
      <c r="A245" s="33" t="s">
        <v>340</v>
      </c>
      <c r="B245" s="39"/>
      <c r="C245" s="39"/>
      <c r="D245" s="38"/>
      <c r="E245" s="335"/>
      <c r="F245" s="67" t="str">
        <f t="shared" si="15"/>
        <v/>
      </c>
      <c r="G245" s="67" t="str">
        <f t="shared" si="16"/>
        <v/>
      </c>
      <c r="H245" s="367" t="b">
        <f t="shared" si="17"/>
        <v>0</v>
      </c>
      <c r="I245" s="241">
        <f t="shared" si="18"/>
        <v>1</v>
      </c>
    </row>
    <row r="246" spans="1:9" x14ac:dyDescent="0.25">
      <c r="A246" s="33" t="s">
        <v>341</v>
      </c>
      <c r="B246" s="39"/>
      <c r="C246" s="39"/>
      <c r="D246" s="38"/>
      <c r="E246" s="335"/>
      <c r="F246" s="67" t="str">
        <f t="shared" si="15"/>
        <v/>
      </c>
      <c r="G246" s="67" t="str">
        <f t="shared" si="16"/>
        <v/>
      </c>
      <c r="H246" s="367" t="b">
        <f t="shared" si="17"/>
        <v>0</v>
      </c>
      <c r="I246" s="241">
        <f t="shared" si="18"/>
        <v>1</v>
      </c>
    </row>
    <row r="247" spans="1:9" x14ac:dyDescent="0.25">
      <c r="A247" s="33" t="s">
        <v>342</v>
      </c>
      <c r="B247" s="39"/>
      <c r="C247" s="39"/>
      <c r="D247" s="38"/>
      <c r="E247" s="335"/>
      <c r="F247" s="67" t="str">
        <f t="shared" si="15"/>
        <v/>
      </c>
      <c r="G247" s="67" t="str">
        <f t="shared" si="16"/>
        <v/>
      </c>
      <c r="H247" s="367" t="b">
        <f t="shared" si="17"/>
        <v>0</v>
      </c>
      <c r="I247" s="241">
        <f t="shared" si="18"/>
        <v>1</v>
      </c>
    </row>
    <row r="248" spans="1:9" x14ac:dyDescent="0.25">
      <c r="A248" s="33" t="s">
        <v>343</v>
      </c>
      <c r="B248" s="39"/>
      <c r="C248" s="39"/>
      <c r="D248" s="38"/>
      <c r="E248" s="335"/>
      <c r="F248" s="67" t="str">
        <f t="shared" si="15"/>
        <v/>
      </c>
      <c r="G248" s="67" t="str">
        <f t="shared" si="16"/>
        <v/>
      </c>
      <c r="H248" s="367" t="b">
        <f t="shared" si="17"/>
        <v>0</v>
      </c>
      <c r="I248" s="241">
        <f t="shared" si="18"/>
        <v>1</v>
      </c>
    </row>
    <row r="249" spans="1:9" x14ac:dyDescent="0.25">
      <c r="A249" s="33" t="s">
        <v>344</v>
      </c>
      <c r="B249" s="39"/>
      <c r="C249" s="39"/>
      <c r="D249" s="38"/>
      <c r="E249" s="335"/>
      <c r="F249" s="67" t="str">
        <f t="shared" si="15"/>
        <v/>
      </c>
      <c r="G249" s="67" t="str">
        <f t="shared" si="16"/>
        <v/>
      </c>
      <c r="H249" s="367" t="b">
        <f t="shared" si="17"/>
        <v>0</v>
      </c>
      <c r="I249" s="241">
        <f t="shared" si="18"/>
        <v>1</v>
      </c>
    </row>
    <row r="250" spans="1:9" x14ac:dyDescent="0.25">
      <c r="A250" s="33" t="s">
        <v>345</v>
      </c>
      <c r="B250" s="39"/>
      <c r="C250" s="39"/>
      <c r="D250" s="38"/>
      <c r="E250" s="335"/>
      <c r="F250" s="67" t="str">
        <f t="shared" si="15"/>
        <v/>
      </c>
      <c r="G250" s="67" t="str">
        <f t="shared" si="16"/>
        <v/>
      </c>
      <c r="H250" s="367" t="b">
        <f t="shared" si="17"/>
        <v>0</v>
      </c>
      <c r="I250" s="241">
        <f t="shared" si="18"/>
        <v>1</v>
      </c>
    </row>
    <row r="251" spans="1:9" x14ac:dyDescent="0.25">
      <c r="A251" s="33" t="s">
        <v>346</v>
      </c>
      <c r="B251" s="39"/>
      <c r="C251" s="39"/>
      <c r="D251" s="38"/>
      <c r="E251" s="335"/>
      <c r="F251" s="67" t="str">
        <f t="shared" si="15"/>
        <v/>
      </c>
      <c r="G251" s="67" t="str">
        <f t="shared" si="16"/>
        <v/>
      </c>
      <c r="H251" s="367" t="b">
        <f t="shared" si="17"/>
        <v>0</v>
      </c>
      <c r="I251" s="241">
        <f t="shared" si="18"/>
        <v>1</v>
      </c>
    </row>
    <row r="252" spans="1:9" x14ac:dyDescent="0.25">
      <c r="A252" s="33" t="s">
        <v>347</v>
      </c>
      <c r="B252" s="39"/>
      <c r="C252" s="39"/>
      <c r="D252" s="38"/>
      <c r="E252" s="335"/>
      <c r="F252" s="67" t="str">
        <f t="shared" si="15"/>
        <v/>
      </c>
      <c r="G252" s="67" t="str">
        <f t="shared" si="16"/>
        <v/>
      </c>
      <c r="H252" s="367" t="b">
        <f t="shared" si="17"/>
        <v>0</v>
      </c>
      <c r="I252" s="241">
        <f t="shared" si="18"/>
        <v>1</v>
      </c>
    </row>
    <row r="253" spans="1:9" x14ac:dyDescent="0.25">
      <c r="A253" s="33" t="s">
        <v>348</v>
      </c>
      <c r="B253" s="39"/>
      <c r="C253" s="39"/>
      <c r="D253" s="38"/>
      <c r="E253" s="335"/>
      <c r="F253" s="67" t="str">
        <f t="shared" si="15"/>
        <v/>
      </c>
      <c r="G253" s="67" t="str">
        <f t="shared" si="16"/>
        <v/>
      </c>
      <c r="H253" s="367" t="b">
        <f t="shared" si="17"/>
        <v>0</v>
      </c>
      <c r="I253" s="241">
        <f t="shared" si="18"/>
        <v>1</v>
      </c>
    </row>
    <row r="254" spans="1:9" x14ac:dyDescent="0.25">
      <c r="A254" s="33" t="s">
        <v>349</v>
      </c>
      <c r="B254" s="39"/>
      <c r="C254" s="39"/>
      <c r="D254" s="38"/>
      <c r="E254" s="335"/>
      <c r="F254" s="67" t="str">
        <f t="shared" si="15"/>
        <v/>
      </c>
      <c r="G254" s="67" t="str">
        <f t="shared" si="16"/>
        <v/>
      </c>
      <c r="H254" s="367" t="b">
        <f t="shared" si="17"/>
        <v>0</v>
      </c>
      <c r="I254" s="241">
        <f t="shared" si="18"/>
        <v>1</v>
      </c>
    </row>
    <row r="255" spans="1:9" x14ac:dyDescent="0.25">
      <c r="A255" s="33" t="s">
        <v>350</v>
      </c>
      <c r="B255" s="39"/>
      <c r="C255" s="39"/>
      <c r="D255" s="38"/>
      <c r="E255" s="335"/>
      <c r="F255" s="67" t="str">
        <f t="shared" si="15"/>
        <v/>
      </c>
      <c r="G255" s="67" t="str">
        <f t="shared" si="16"/>
        <v/>
      </c>
      <c r="H255" s="367" t="b">
        <f t="shared" si="17"/>
        <v>0</v>
      </c>
      <c r="I255" s="241">
        <f t="shared" si="18"/>
        <v>1</v>
      </c>
    </row>
    <row r="256" spans="1:9" x14ac:dyDescent="0.25">
      <c r="A256" s="33" t="s">
        <v>351</v>
      </c>
      <c r="B256" s="39"/>
      <c r="C256" s="39"/>
      <c r="D256" s="38"/>
      <c r="E256" s="335"/>
      <c r="F256" s="67" t="str">
        <f t="shared" si="15"/>
        <v/>
      </c>
      <c r="G256" s="67" t="str">
        <f t="shared" si="16"/>
        <v/>
      </c>
      <c r="H256" s="367" t="b">
        <f t="shared" si="17"/>
        <v>0</v>
      </c>
      <c r="I256" s="241">
        <f t="shared" si="18"/>
        <v>1</v>
      </c>
    </row>
    <row r="257" spans="1:9" x14ac:dyDescent="0.25">
      <c r="A257" s="33" t="s">
        <v>352</v>
      </c>
      <c r="B257" s="39"/>
      <c r="C257" s="39"/>
      <c r="D257" s="38"/>
      <c r="E257" s="335"/>
      <c r="F257" s="67" t="str">
        <f t="shared" si="15"/>
        <v/>
      </c>
      <c r="G257" s="67" t="str">
        <f t="shared" si="16"/>
        <v/>
      </c>
      <c r="H257" s="367" t="b">
        <f t="shared" si="17"/>
        <v>0</v>
      </c>
      <c r="I257" s="241">
        <f t="shared" si="18"/>
        <v>1</v>
      </c>
    </row>
    <row r="258" spans="1:9" x14ac:dyDescent="0.25">
      <c r="A258" s="33" t="s">
        <v>353</v>
      </c>
      <c r="B258" s="39"/>
      <c r="C258" s="39"/>
      <c r="D258" s="38"/>
      <c r="E258" s="335"/>
      <c r="F258" s="67" t="str">
        <f t="shared" si="15"/>
        <v/>
      </c>
      <c r="G258" s="67" t="str">
        <f t="shared" si="16"/>
        <v/>
      </c>
      <c r="H258" s="367" t="b">
        <f t="shared" si="17"/>
        <v>0</v>
      </c>
      <c r="I258" s="241">
        <f t="shared" si="18"/>
        <v>1</v>
      </c>
    </row>
  </sheetData>
  <sheetProtection password="CA41" sheet="1" objects="1" scenarios="1" formatCells="0" formatColumns="0" formatRows="0"/>
  <mergeCells count="8">
    <mergeCell ref="H6:H7"/>
    <mergeCell ref="A2:C2"/>
    <mergeCell ref="A3:G3"/>
    <mergeCell ref="A6:A7"/>
    <mergeCell ref="B6:B7"/>
    <mergeCell ref="C6:C7"/>
    <mergeCell ref="D6:D7"/>
    <mergeCell ref="E6:E7"/>
  </mergeCells>
  <dataValidations count="1">
    <dataValidation type="list" allowBlank="1" showInputMessage="1" showErrorMessage="1" sqref="E9:E258">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&amp;LConfirm datele
Director de departament&amp;RCandidat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8"/>
  <sheetViews>
    <sheetView zoomScaleNormal="100" workbookViewId="0">
      <selection activeCell="G1" sqref="G1:G65536"/>
    </sheetView>
  </sheetViews>
  <sheetFormatPr defaultRowHeight="15.75" x14ac:dyDescent="0.25"/>
  <cols>
    <col min="1" max="1" width="5.7109375" style="322" customWidth="1"/>
    <col min="2" max="2" width="31.28515625" style="322" customWidth="1"/>
    <col min="3" max="3" width="32" style="322" customWidth="1"/>
    <col min="4" max="4" width="9.85546875" style="322" customWidth="1"/>
    <col min="5" max="5" width="23.5703125" style="322" bestFit="1" customWidth="1"/>
    <col min="6" max="6" width="13.7109375" style="294" customWidth="1"/>
    <col min="7" max="7" width="13.7109375" style="294" hidden="1" customWidth="1"/>
    <col min="8" max="8" width="10.7109375" style="332" hidden="1" customWidth="1"/>
    <col min="9" max="9" width="9.140625" style="322" hidden="1" customWidth="1"/>
    <col min="10" max="16384" width="9.140625" style="322"/>
  </cols>
  <sheetData>
    <row r="1" spans="1:9" s="318" customFormat="1" x14ac:dyDescent="0.2">
      <c r="A1" s="317" t="s">
        <v>650</v>
      </c>
      <c r="E1" s="319"/>
      <c r="F1" s="319"/>
      <c r="H1" s="320"/>
    </row>
    <row r="2" spans="1:9" s="318" customFormat="1" x14ac:dyDescent="0.2">
      <c r="A2" s="936" t="s">
        <v>594</v>
      </c>
      <c r="B2" s="936"/>
      <c r="C2" s="936"/>
      <c r="E2" s="319"/>
      <c r="F2" s="319"/>
      <c r="H2" s="320"/>
    </row>
    <row r="3" spans="1:9" s="294" customFormat="1" ht="43.5" customHeight="1" x14ac:dyDescent="0.25">
      <c r="A3" s="987" t="s">
        <v>644</v>
      </c>
      <c r="B3" s="987"/>
      <c r="C3" s="987"/>
      <c r="D3" s="987"/>
      <c r="E3" s="987"/>
      <c r="F3" s="987"/>
      <c r="G3" s="987"/>
      <c r="H3" s="293"/>
    </row>
    <row r="4" spans="1:9" s="294" customFormat="1" x14ac:dyDescent="0.25">
      <c r="H4" s="295"/>
    </row>
    <row r="5" spans="1:9" s="318" customFormat="1" ht="13.5" customHeight="1" x14ac:dyDescent="0.25">
      <c r="A5" s="322"/>
      <c r="B5" s="322"/>
      <c r="C5" s="322"/>
      <c r="D5" s="375"/>
      <c r="E5" s="322"/>
      <c r="F5" s="826" t="str">
        <f>G5</f>
        <v xml:space="preserve"> </v>
      </c>
      <c r="G5" s="296" t="str">
        <f>CONCATENATE(functie," ",nume_candidat)</f>
        <v xml:space="preserve"> </v>
      </c>
      <c r="H5" s="295"/>
    </row>
    <row r="6" spans="1:9" ht="34.5" customHeight="1" x14ac:dyDescent="0.25">
      <c r="A6" s="883" t="s">
        <v>470</v>
      </c>
      <c r="B6" s="889" t="s">
        <v>645</v>
      </c>
      <c r="C6" s="889" t="s">
        <v>646</v>
      </c>
      <c r="D6" s="889" t="s">
        <v>3</v>
      </c>
      <c r="E6" s="889" t="s">
        <v>647</v>
      </c>
      <c r="F6" s="298" t="s">
        <v>886</v>
      </c>
      <c r="G6" s="825"/>
      <c r="H6" s="890" t="s">
        <v>708</v>
      </c>
    </row>
    <row r="7" spans="1:9" ht="27" customHeight="1" x14ac:dyDescent="0.25">
      <c r="A7" s="883"/>
      <c r="B7" s="889"/>
      <c r="C7" s="889"/>
      <c r="D7" s="889"/>
      <c r="E7" s="889"/>
      <c r="F7" s="298" t="str">
        <f>CONCATENATE("ultimii ",durata_evaluare," ani")</f>
        <v>ultimii 5 ani</v>
      </c>
      <c r="G7" s="299" t="s">
        <v>6</v>
      </c>
      <c r="H7" s="890"/>
      <c r="I7" s="322" t="s">
        <v>613</v>
      </c>
    </row>
    <row r="8" spans="1:9" x14ac:dyDescent="0.25">
      <c r="A8" s="470"/>
      <c r="B8" s="324"/>
      <c r="C8" s="324"/>
      <c r="D8" s="115"/>
      <c r="E8" s="335"/>
      <c r="F8" s="562">
        <f>SUMIF(F9:F258,"&gt;0")</f>
        <v>0</v>
      </c>
      <c r="G8" s="562">
        <f>SUMIF(G9:G258,"&gt;0")</f>
        <v>0</v>
      </c>
      <c r="H8" s="53"/>
      <c r="I8" s="241"/>
    </row>
    <row r="9" spans="1:9" x14ac:dyDescent="0.25">
      <c r="A9" s="33" t="s">
        <v>59</v>
      </c>
      <c r="B9" s="39"/>
      <c r="C9" s="39"/>
      <c r="D9" s="38"/>
      <c r="E9" s="335"/>
      <c r="F9" s="67" t="str">
        <f t="shared" ref="F9:F72" si="0">IF(OR($B9="",$C9="",$D9="",$D9&lt;an_initial,$D9&gt;an_final,$H9=FALSE),"",
(30*(E9="cărți")+10*(E9="studii"))/
I9
)</f>
        <v/>
      </c>
      <c r="G9" s="67" t="str">
        <f t="shared" ref="G9:G72" si="1">IF(OR($B9="",$C9="",$D9="",$D9&gt;an_final,$H9=FALSE),"",
(30*(E9="cărți")+10*(E9="studii"))/
I9
)</f>
        <v/>
      </c>
      <c r="H9" s="367" t="b">
        <f t="shared" ref="H9:H72" si="2">IF(nume_candidat="",FALSE,ISNUMBER(SEARCH(nume_candidat,$B9)))</f>
        <v>0</v>
      </c>
      <c r="I9" s="241">
        <f t="shared" ref="I9:I40" si="3">LEN(B9)-LEN(SUBSTITUTE(B9,",",""))+1</f>
        <v>1</v>
      </c>
    </row>
    <row r="10" spans="1:9" s="361" customFormat="1" x14ac:dyDescent="0.25">
      <c r="A10" s="33" t="s">
        <v>38</v>
      </c>
      <c r="B10" s="39"/>
      <c r="C10" s="39"/>
      <c r="D10" s="38"/>
      <c r="E10" s="335"/>
      <c r="F10" s="67" t="str">
        <f t="shared" si="0"/>
        <v/>
      </c>
      <c r="G10" s="67" t="str">
        <f t="shared" si="1"/>
        <v/>
      </c>
      <c r="H10" s="367" t="b">
        <f t="shared" si="2"/>
        <v>0</v>
      </c>
      <c r="I10" s="241">
        <f t="shared" si="3"/>
        <v>1</v>
      </c>
    </row>
    <row r="11" spans="1:9" x14ac:dyDescent="0.25">
      <c r="A11" s="33" t="s">
        <v>39</v>
      </c>
      <c r="B11" s="39"/>
      <c r="C11" s="39"/>
      <c r="D11" s="38"/>
      <c r="E11" s="335"/>
      <c r="F11" s="67" t="str">
        <f t="shared" si="0"/>
        <v/>
      </c>
      <c r="G11" s="67" t="str">
        <f t="shared" si="1"/>
        <v/>
      </c>
      <c r="H11" s="367" t="b">
        <f t="shared" si="2"/>
        <v>0</v>
      </c>
      <c r="I11" s="241">
        <f t="shared" si="3"/>
        <v>1</v>
      </c>
    </row>
    <row r="12" spans="1:9" x14ac:dyDescent="0.25">
      <c r="A12" s="33" t="s">
        <v>40</v>
      </c>
      <c r="B12" s="43"/>
      <c r="C12" s="43"/>
      <c r="D12" s="33"/>
      <c r="E12" s="335"/>
      <c r="F12" s="67" t="str">
        <f t="shared" si="0"/>
        <v/>
      </c>
      <c r="G12" s="67" t="str">
        <f t="shared" si="1"/>
        <v/>
      </c>
      <c r="H12" s="367" t="b">
        <f t="shared" si="2"/>
        <v>0</v>
      </c>
      <c r="I12" s="241">
        <f t="shared" si="3"/>
        <v>1</v>
      </c>
    </row>
    <row r="13" spans="1:9" x14ac:dyDescent="0.25">
      <c r="A13" s="33" t="s">
        <v>86</v>
      </c>
      <c r="B13" s="39"/>
      <c r="C13" s="43"/>
      <c r="D13" s="323"/>
      <c r="E13" s="335"/>
      <c r="F13" s="67" t="str">
        <f t="shared" si="0"/>
        <v/>
      </c>
      <c r="G13" s="67" t="str">
        <f t="shared" si="1"/>
        <v/>
      </c>
      <c r="H13" s="367" t="b">
        <f t="shared" si="2"/>
        <v>0</v>
      </c>
      <c r="I13" s="241">
        <f t="shared" si="3"/>
        <v>1</v>
      </c>
    </row>
    <row r="14" spans="1:9" x14ac:dyDescent="0.25">
      <c r="A14" s="33" t="s">
        <v>87</v>
      </c>
      <c r="B14" s="39"/>
      <c r="C14" s="43"/>
      <c r="D14" s="323"/>
      <c r="E14" s="335"/>
      <c r="F14" s="67" t="str">
        <f t="shared" si="0"/>
        <v/>
      </c>
      <c r="G14" s="67" t="str">
        <f t="shared" si="1"/>
        <v/>
      </c>
      <c r="H14" s="367" t="b">
        <f t="shared" si="2"/>
        <v>0</v>
      </c>
      <c r="I14" s="241">
        <f t="shared" si="3"/>
        <v>1</v>
      </c>
    </row>
    <row r="15" spans="1:9" x14ac:dyDescent="0.25">
      <c r="A15" s="33" t="s">
        <v>88</v>
      </c>
      <c r="B15" s="39"/>
      <c r="C15" s="39"/>
      <c r="D15" s="38"/>
      <c r="E15" s="335"/>
      <c r="F15" s="67" t="str">
        <f t="shared" si="0"/>
        <v/>
      </c>
      <c r="G15" s="67" t="str">
        <f t="shared" si="1"/>
        <v/>
      </c>
      <c r="H15" s="367" t="b">
        <f t="shared" si="2"/>
        <v>0</v>
      </c>
      <c r="I15" s="241">
        <f t="shared" si="3"/>
        <v>1</v>
      </c>
    </row>
    <row r="16" spans="1:9" x14ac:dyDescent="0.25">
      <c r="A16" s="33" t="s">
        <v>89</v>
      </c>
      <c r="B16" s="39"/>
      <c r="C16" s="43"/>
      <c r="D16" s="323"/>
      <c r="E16" s="335"/>
      <c r="F16" s="67" t="str">
        <f t="shared" si="0"/>
        <v/>
      </c>
      <c r="G16" s="67" t="str">
        <f t="shared" si="1"/>
        <v/>
      </c>
      <c r="H16" s="367" t="b">
        <f t="shared" si="2"/>
        <v>0</v>
      </c>
      <c r="I16" s="241">
        <f t="shared" si="3"/>
        <v>1</v>
      </c>
    </row>
    <row r="17" spans="1:9" x14ac:dyDescent="0.25">
      <c r="A17" s="33" t="s">
        <v>90</v>
      </c>
      <c r="B17" s="43"/>
      <c r="C17" s="43"/>
      <c r="D17" s="323"/>
      <c r="E17" s="335"/>
      <c r="F17" s="67" t="str">
        <f t="shared" si="0"/>
        <v/>
      </c>
      <c r="G17" s="67" t="str">
        <f t="shared" si="1"/>
        <v/>
      </c>
      <c r="H17" s="367" t="b">
        <f t="shared" si="2"/>
        <v>0</v>
      </c>
      <c r="I17" s="241">
        <f t="shared" si="3"/>
        <v>1</v>
      </c>
    </row>
    <row r="18" spans="1:9" x14ac:dyDescent="0.25">
      <c r="A18" s="33" t="s">
        <v>91</v>
      </c>
      <c r="B18" s="43"/>
      <c r="C18" s="39"/>
      <c r="D18" s="323"/>
      <c r="E18" s="335"/>
      <c r="F18" s="67" t="str">
        <f t="shared" si="0"/>
        <v/>
      </c>
      <c r="G18" s="67" t="str">
        <f t="shared" si="1"/>
        <v/>
      </c>
      <c r="H18" s="367" t="b">
        <f t="shared" si="2"/>
        <v>0</v>
      </c>
      <c r="I18" s="241">
        <f t="shared" si="3"/>
        <v>1</v>
      </c>
    </row>
    <row r="19" spans="1:9" x14ac:dyDescent="0.25">
      <c r="A19" s="33" t="s">
        <v>92</v>
      </c>
      <c r="B19" s="43"/>
      <c r="C19" s="39"/>
      <c r="D19" s="323"/>
      <c r="E19" s="335"/>
      <c r="F19" s="67" t="str">
        <f t="shared" si="0"/>
        <v/>
      </c>
      <c r="G19" s="67" t="str">
        <f t="shared" si="1"/>
        <v/>
      </c>
      <c r="H19" s="367" t="b">
        <f t="shared" si="2"/>
        <v>0</v>
      </c>
      <c r="I19" s="241">
        <f t="shared" si="3"/>
        <v>1</v>
      </c>
    </row>
    <row r="20" spans="1:9" x14ac:dyDescent="0.25">
      <c r="A20" s="33" t="s">
        <v>93</v>
      </c>
      <c r="B20" s="39"/>
      <c r="C20" s="39"/>
      <c r="D20" s="38"/>
      <c r="E20" s="335"/>
      <c r="F20" s="67" t="str">
        <f t="shared" si="0"/>
        <v/>
      </c>
      <c r="G20" s="67" t="str">
        <f t="shared" si="1"/>
        <v/>
      </c>
      <c r="H20" s="367" t="b">
        <f t="shared" si="2"/>
        <v>0</v>
      </c>
      <c r="I20" s="241">
        <f t="shared" si="3"/>
        <v>1</v>
      </c>
    </row>
    <row r="21" spans="1:9" x14ac:dyDescent="0.25">
      <c r="A21" s="33" t="s">
        <v>94</v>
      </c>
      <c r="B21" s="39"/>
      <c r="C21" s="39"/>
      <c r="D21" s="38"/>
      <c r="E21" s="335"/>
      <c r="F21" s="67" t="str">
        <f t="shared" si="0"/>
        <v/>
      </c>
      <c r="G21" s="67" t="str">
        <f t="shared" si="1"/>
        <v/>
      </c>
      <c r="H21" s="367" t="b">
        <f t="shared" si="2"/>
        <v>0</v>
      </c>
      <c r="I21" s="241">
        <f t="shared" si="3"/>
        <v>1</v>
      </c>
    </row>
    <row r="22" spans="1:9" x14ac:dyDescent="0.25">
      <c r="A22" s="33" t="s">
        <v>95</v>
      </c>
      <c r="B22" s="39"/>
      <c r="C22" s="39"/>
      <c r="D22" s="38"/>
      <c r="E22" s="335"/>
      <c r="F22" s="67" t="str">
        <f t="shared" si="0"/>
        <v/>
      </c>
      <c r="G22" s="67" t="str">
        <f t="shared" si="1"/>
        <v/>
      </c>
      <c r="H22" s="367" t="b">
        <f t="shared" si="2"/>
        <v>0</v>
      </c>
      <c r="I22" s="241">
        <f t="shared" si="3"/>
        <v>1</v>
      </c>
    </row>
    <row r="23" spans="1:9" x14ac:dyDescent="0.25">
      <c r="A23" s="33" t="s">
        <v>96</v>
      </c>
      <c r="B23" s="39"/>
      <c r="C23" s="39"/>
      <c r="D23" s="38"/>
      <c r="E23" s="335"/>
      <c r="F23" s="67" t="str">
        <f t="shared" si="0"/>
        <v/>
      </c>
      <c r="G23" s="67" t="str">
        <f t="shared" si="1"/>
        <v/>
      </c>
      <c r="H23" s="367" t="b">
        <f t="shared" si="2"/>
        <v>0</v>
      </c>
      <c r="I23" s="241">
        <f t="shared" si="3"/>
        <v>1</v>
      </c>
    </row>
    <row r="24" spans="1:9" x14ac:dyDescent="0.25">
      <c r="A24" s="33" t="s">
        <v>97</v>
      </c>
      <c r="B24" s="39"/>
      <c r="C24" s="39"/>
      <c r="D24" s="38"/>
      <c r="E24" s="335"/>
      <c r="F24" s="67" t="str">
        <f t="shared" si="0"/>
        <v/>
      </c>
      <c r="G24" s="67" t="str">
        <f t="shared" si="1"/>
        <v/>
      </c>
      <c r="H24" s="367" t="b">
        <f t="shared" si="2"/>
        <v>0</v>
      </c>
      <c r="I24" s="241">
        <f t="shared" si="3"/>
        <v>1</v>
      </c>
    </row>
    <row r="25" spans="1:9" x14ac:dyDescent="0.25">
      <c r="A25" s="33" t="s">
        <v>98</v>
      </c>
      <c r="B25" s="39"/>
      <c r="C25" s="39"/>
      <c r="D25" s="38"/>
      <c r="E25" s="335"/>
      <c r="F25" s="67" t="str">
        <f t="shared" si="0"/>
        <v/>
      </c>
      <c r="G25" s="67" t="str">
        <f t="shared" si="1"/>
        <v/>
      </c>
      <c r="H25" s="367" t="b">
        <f t="shared" si="2"/>
        <v>0</v>
      </c>
      <c r="I25" s="241">
        <f t="shared" si="3"/>
        <v>1</v>
      </c>
    </row>
    <row r="26" spans="1:9" x14ac:dyDescent="0.25">
      <c r="A26" s="33" t="s">
        <v>99</v>
      </c>
      <c r="B26" s="39"/>
      <c r="C26" s="39"/>
      <c r="D26" s="38"/>
      <c r="E26" s="335"/>
      <c r="F26" s="67" t="str">
        <f t="shared" si="0"/>
        <v/>
      </c>
      <c r="G26" s="67" t="str">
        <f t="shared" si="1"/>
        <v/>
      </c>
      <c r="H26" s="367" t="b">
        <f t="shared" si="2"/>
        <v>0</v>
      </c>
      <c r="I26" s="241">
        <f t="shared" si="3"/>
        <v>1</v>
      </c>
    </row>
    <row r="27" spans="1:9" x14ac:dyDescent="0.25">
      <c r="A27" s="33" t="s">
        <v>100</v>
      </c>
      <c r="B27" s="39"/>
      <c r="C27" s="39"/>
      <c r="D27" s="38"/>
      <c r="E27" s="335"/>
      <c r="F27" s="67" t="str">
        <f t="shared" si="0"/>
        <v/>
      </c>
      <c r="G27" s="67" t="str">
        <f t="shared" si="1"/>
        <v/>
      </c>
      <c r="H27" s="367" t="b">
        <f t="shared" si="2"/>
        <v>0</v>
      </c>
      <c r="I27" s="241">
        <f t="shared" si="3"/>
        <v>1</v>
      </c>
    </row>
    <row r="28" spans="1:9" x14ac:dyDescent="0.25">
      <c r="A28" s="33" t="s">
        <v>101</v>
      </c>
      <c r="B28" s="39"/>
      <c r="C28" s="39"/>
      <c r="D28" s="38"/>
      <c r="E28" s="335"/>
      <c r="F28" s="67" t="str">
        <f t="shared" si="0"/>
        <v/>
      </c>
      <c r="G28" s="67" t="str">
        <f t="shared" si="1"/>
        <v/>
      </c>
      <c r="H28" s="367" t="b">
        <f t="shared" si="2"/>
        <v>0</v>
      </c>
      <c r="I28" s="241">
        <f t="shared" si="3"/>
        <v>1</v>
      </c>
    </row>
    <row r="29" spans="1:9" x14ac:dyDescent="0.25">
      <c r="A29" s="33" t="s">
        <v>102</v>
      </c>
      <c r="B29" s="39"/>
      <c r="C29" s="39"/>
      <c r="D29" s="38"/>
      <c r="E29" s="335"/>
      <c r="F29" s="67" t="str">
        <f t="shared" si="0"/>
        <v/>
      </c>
      <c r="G29" s="67" t="str">
        <f t="shared" si="1"/>
        <v/>
      </c>
      <c r="H29" s="367" t="b">
        <f t="shared" si="2"/>
        <v>0</v>
      </c>
      <c r="I29" s="241">
        <f t="shared" si="3"/>
        <v>1</v>
      </c>
    </row>
    <row r="30" spans="1:9" x14ac:dyDescent="0.25">
      <c r="A30" s="33" t="s">
        <v>103</v>
      </c>
      <c r="B30" s="39"/>
      <c r="C30" s="39"/>
      <c r="D30" s="38"/>
      <c r="E30" s="335"/>
      <c r="F30" s="67" t="str">
        <f t="shared" si="0"/>
        <v/>
      </c>
      <c r="G30" s="67" t="str">
        <f t="shared" si="1"/>
        <v/>
      </c>
      <c r="H30" s="367" t="b">
        <f t="shared" si="2"/>
        <v>0</v>
      </c>
      <c r="I30" s="241">
        <f t="shared" si="3"/>
        <v>1</v>
      </c>
    </row>
    <row r="31" spans="1:9" x14ac:dyDescent="0.25">
      <c r="A31" s="33" t="s">
        <v>104</v>
      </c>
      <c r="B31" s="39"/>
      <c r="C31" s="39"/>
      <c r="D31" s="38"/>
      <c r="E31" s="335"/>
      <c r="F31" s="67" t="str">
        <f t="shared" si="0"/>
        <v/>
      </c>
      <c r="G31" s="67" t="str">
        <f t="shared" si="1"/>
        <v/>
      </c>
      <c r="H31" s="367" t="b">
        <f t="shared" si="2"/>
        <v>0</v>
      </c>
      <c r="I31" s="241">
        <f t="shared" si="3"/>
        <v>1</v>
      </c>
    </row>
    <row r="32" spans="1:9" x14ac:dyDescent="0.25">
      <c r="A32" s="33" t="s">
        <v>105</v>
      </c>
      <c r="B32" s="39"/>
      <c r="C32" s="39"/>
      <c r="D32" s="38"/>
      <c r="E32" s="335"/>
      <c r="F32" s="67" t="str">
        <f t="shared" si="0"/>
        <v/>
      </c>
      <c r="G32" s="67" t="str">
        <f t="shared" si="1"/>
        <v/>
      </c>
      <c r="H32" s="367" t="b">
        <f t="shared" si="2"/>
        <v>0</v>
      </c>
      <c r="I32" s="241">
        <f t="shared" si="3"/>
        <v>1</v>
      </c>
    </row>
    <row r="33" spans="1:9" x14ac:dyDescent="0.25">
      <c r="A33" s="33" t="s">
        <v>106</v>
      </c>
      <c r="B33" s="39"/>
      <c r="C33" s="39"/>
      <c r="D33" s="38"/>
      <c r="E33" s="335"/>
      <c r="F33" s="67" t="str">
        <f t="shared" si="0"/>
        <v/>
      </c>
      <c r="G33" s="67" t="str">
        <f t="shared" si="1"/>
        <v/>
      </c>
      <c r="H33" s="367" t="b">
        <f t="shared" si="2"/>
        <v>0</v>
      </c>
      <c r="I33" s="241">
        <f t="shared" si="3"/>
        <v>1</v>
      </c>
    </row>
    <row r="34" spans="1:9" x14ac:dyDescent="0.25">
      <c r="A34" s="33" t="s">
        <v>107</v>
      </c>
      <c r="B34" s="39"/>
      <c r="C34" s="39"/>
      <c r="D34" s="38"/>
      <c r="E34" s="335"/>
      <c r="F34" s="67" t="str">
        <f t="shared" si="0"/>
        <v/>
      </c>
      <c r="G34" s="67" t="str">
        <f t="shared" si="1"/>
        <v/>
      </c>
      <c r="H34" s="367" t="b">
        <f t="shared" si="2"/>
        <v>0</v>
      </c>
      <c r="I34" s="241">
        <f t="shared" si="3"/>
        <v>1</v>
      </c>
    </row>
    <row r="35" spans="1:9" x14ac:dyDescent="0.25">
      <c r="A35" s="33" t="s">
        <v>108</v>
      </c>
      <c r="B35" s="39"/>
      <c r="C35" s="39"/>
      <c r="D35" s="38"/>
      <c r="E35" s="335"/>
      <c r="F35" s="67" t="str">
        <f t="shared" si="0"/>
        <v/>
      </c>
      <c r="G35" s="67" t="str">
        <f t="shared" si="1"/>
        <v/>
      </c>
      <c r="H35" s="367" t="b">
        <f t="shared" si="2"/>
        <v>0</v>
      </c>
      <c r="I35" s="241">
        <f t="shared" si="3"/>
        <v>1</v>
      </c>
    </row>
    <row r="36" spans="1:9" x14ac:dyDescent="0.25">
      <c r="A36" s="33" t="s">
        <v>109</v>
      </c>
      <c r="B36" s="39"/>
      <c r="C36" s="39"/>
      <c r="D36" s="38"/>
      <c r="E36" s="335"/>
      <c r="F36" s="67" t="str">
        <f t="shared" si="0"/>
        <v/>
      </c>
      <c r="G36" s="67" t="str">
        <f t="shared" si="1"/>
        <v/>
      </c>
      <c r="H36" s="367" t="b">
        <f t="shared" si="2"/>
        <v>0</v>
      </c>
      <c r="I36" s="241">
        <f t="shared" si="3"/>
        <v>1</v>
      </c>
    </row>
    <row r="37" spans="1:9" x14ac:dyDescent="0.25">
      <c r="A37" s="33" t="s">
        <v>110</v>
      </c>
      <c r="B37" s="39"/>
      <c r="C37" s="39"/>
      <c r="D37" s="38"/>
      <c r="E37" s="335"/>
      <c r="F37" s="67" t="str">
        <f t="shared" si="0"/>
        <v/>
      </c>
      <c r="G37" s="67" t="str">
        <f t="shared" si="1"/>
        <v/>
      </c>
      <c r="H37" s="367" t="b">
        <f t="shared" si="2"/>
        <v>0</v>
      </c>
      <c r="I37" s="241">
        <f t="shared" si="3"/>
        <v>1</v>
      </c>
    </row>
    <row r="38" spans="1:9" x14ac:dyDescent="0.25">
      <c r="A38" s="33" t="s">
        <v>111</v>
      </c>
      <c r="B38" s="39"/>
      <c r="C38" s="39"/>
      <c r="D38" s="38"/>
      <c r="E38" s="335"/>
      <c r="F38" s="67" t="str">
        <f t="shared" si="0"/>
        <v/>
      </c>
      <c r="G38" s="67" t="str">
        <f t="shared" si="1"/>
        <v/>
      </c>
      <c r="H38" s="367" t="b">
        <f t="shared" si="2"/>
        <v>0</v>
      </c>
      <c r="I38" s="241">
        <f t="shared" si="3"/>
        <v>1</v>
      </c>
    </row>
    <row r="39" spans="1:9" x14ac:dyDescent="0.25">
      <c r="A39" s="33" t="s">
        <v>126</v>
      </c>
      <c r="B39" s="39"/>
      <c r="C39" s="39"/>
      <c r="D39" s="38"/>
      <c r="E39" s="335"/>
      <c r="F39" s="67" t="str">
        <f t="shared" si="0"/>
        <v/>
      </c>
      <c r="G39" s="67" t="str">
        <f t="shared" si="1"/>
        <v/>
      </c>
      <c r="H39" s="367" t="b">
        <f t="shared" si="2"/>
        <v>0</v>
      </c>
      <c r="I39" s="241">
        <f t="shared" si="3"/>
        <v>1</v>
      </c>
    </row>
    <row r="40" spans="1:9" x14ac:dyDescent="0.25">
      <c r="A40" s="33" t="s">
        <v>127</v>
      </c>
      <c r="B40" s="39"/>
      <c r="C40" s="39"/>
      <c r="D40" s="38"/>
      <c r="E40" s="335"/>
      <c r="F40" s="67" t="str">
        <f t="shared" si="0"/>
        <v/>
      </c>
      <c r="G40" s="67" t="str">
        <f t="shared" si="1"/>
        <v/>
      </c>
      <c r="H40" s="367" t="b">
        <f t="shared" si="2"/>
        <v>0</v>
      </c>
      <c r="I40" s="241">
        <f t="shared" si="3"/>
        <v>1</v>
      </c>
    </row>
    <row r="41" spans="1:9" x14ac:dyDescent="0.25">
      <c r="A41" s="33" t="s">
        <v>128</v>
      </c>
      <c r="B41" s="39"/>
      <c r="C41" s="39"/>
      <c r="D41" s="38"/>
      <c r="E41" s="335"/>
      <c r="F41" s="67" t="str">
        <f t="shared" si="0"/>
        <v/>
      </c>
      <c r="G41" s="67" t="str">
        <f t="shared" si="1"/>
        <v/>
      </c>
      <c r="H41" s="367" t="b">
        <f t="shared" si="2"/>
        <v>0</v>
      </c>
      <c r="I41" s="241">
        <f t="shared" ref="I41:I72" si="4">LEN(B41)-LEN(SUBSTITUTE(B41,",",""))+1</f>
        <v>1</v>
      </c>
    </row>
    <row r="42" spans="1:9" x14ac:dyDescent="0.25">
      <c r="A42" s="33" t="s">
        <v>129</v>
      </c>
      <c r="B42" s="39"/>
      <c r="C42" s="39"/>
      <c r="D42" s="38"/>
      <c r="E42" s="335"/>
      <c r="F42" s="67" t="str">
        <f t="shared" si="0"/>
        <v/>
      </c>
      <c r="G42" s="67" t="str">
        <f t="shared" si="1"/>
        <v/>
      </c>
      <c r="H42" s="367" t="b">
        <f t="shared" si="2"/>
        <v>0</v>
      </c>
      <c r="I42" s="241">
        <f t="shared" si="4"/>
        <v>1</v>
      </c>
    </row>
    <row r="43" spans="1:9" x14ac:dyDescent="0.25">
      <c r="A43" s="33" t="s">
        <v>130</v>
      </c>
      <c r="B43" s="39"/>
      <c r="C43" s="39"/>
      <c r="D43" s="38"/>
      <c r="E43" s="335"/>
      <c r="F43" s="67" t="str">
        <f t="shared" si="0"/>
        <v/>
      </c>
      <c r="G43" s="67" t="str">
        <f t="shared" si="1"/>
        <v/>
      </c>
      <c r="H43" s="367" t="b">
        <f t="shared" si="2"/>
        <v>0</v>
      </c>
      <c r="I43" s="241">
        <f t="shared" si="4"/>
        <v>1</v>
      </c>
    </row>
    <row r="44" spans="1:9" x14ac:dyDescent="0.25">
      <c r="A44" s="33" t="s">
        <v>131</v>
      </c>
      <c r="B44" s="39"/>
      <c r="C44" s="39"/>
      <c r="D44" s="38"/>
      <c r="E44" s="335"/>
      <c r="F44" s="67" t="str">
        <f t="shared" si="0"/>
        <v/>
      </c>
      <c r="G44" s="67" t="str">
        <f t="shared" si="1"/>
        <v/>
      </c>
      <c r="H44" s="367" t="b">
        <f t="shared" si="2"/>
        <v>0</v>
      </c>
      <c r="I44" s="241">
        <f t="shared" si="4"/>
        <v>1</v>
      </c>
    </row>
    <row r="45" spans="1:9" x14ac:dyDescent="0.25">
      <c r="A45" s="33" t="s">
        <v>133</v>
      </c>
      <c r="B45" s="39"/>
      <c r="C45" s="39"/>
      <c r="D45" s="38"/>
      <c r="E45" s="335"/>
      <c r="F45" s="67" t="str">
        <f t="shared" si="0"/>
        <v/>
      </c>
      <c r="G45" s="67" t="str">
        <f t="shared" si="1"/>
        <v/>
      </c>
      <c r="H45" s="367" t="b">
        <f t="shared" si="2"/>
        <v>0</v>
      </c>
      <c r="I45" s="241">
        <f t="shared" si="4"/>
        <v>1</v>
      </c>
    </row>
    <row r="46" spans="1:9" x14ac:dyDescent="0.25">
      <c r="A46" s="33" t="s">
        <v>141</v>
      </c>
      <c r="B46" s="39"/>
      <c r="C46" s="39"/>
      <c r="D46" s="38"/>
      <c r="E46" s="335"/>
      <c r="F46" s="67" t="str">
        <f t="shared" si="0"/>
        <v/>
      </c>
      <c r="G46" s="67" t="str">
        <f t="shared" si="1"/>
        <v/>
      </c>
      <c r="H46" s="367" t="b">
        <f t="shared" si="2"/>
        <v>0</v>
      </c>
      <c r="I46" s="241">
        <f t="shared" si="4"/>
        <v>1</v>
      </c>
    </row>
    <row r="47" spans="1:9" x14ac:dyDescent="0.25">
      <c r="A47" s="33" t="s">
        <v>142</v>
      </c>
      <c r="B47" s="39"/>
      <c r="C47" s="39"/>
      <c r="D47" s="38"/>
      <c r="E47" s="335"/>
      <c r="F47" s="67" t="str">
        <f t="shared" si="0"/>
        <v/>
      </c>
      <c r="G47" s="67" t="str">
        <f t="shared" si="1"/>
        <v/>
      </c>
      <c r="H47" s="367" t="b">
        <f t="shared" si="2"/>
        <v>0</v>
      </c>
      <c r="I47" s="241">
        <f t="shared" si="4"/>
        <v>1</v>
      </c>
    </row>
    <row r="48" spans="1:9" x14ac:dyDescent="0.25">
      <c r="A48" s="33" t="s">
        <v>143</v>
      </c>
      <c r="B48" s="39"/>
      <c r="C48" s="39"/>
      <c r="D48" s="38"/>
      <c r="E48" s="335"/>
      <c r="F48" s="67" t="str">
        <f t="shared" si="0"/>
        <v/>
      </c>
      <c r="G48" s="67" t="str">
        <f t="shared" si="1"/>
        <v/>
      </c>
      <c r="H48" s="367" t="b">
        <f t="shared" si="2"/>
        <v>0</v>
      </c>
      <c r="I48" s="241">
        <f t="shared" si="4"/>
        <v>1</v>
      </c>
    </row>
    <row r="49" spans="1:9" x14ac:dyDescent="0.25">
      <c r="A49" s="33" t="s">
        <v>144</v>
      </c>
      <c r="B49" s="39"/>
      <c r="C49" s="39"/>
      <c r="D49" s="38"/>
      <c r="E49" s="335"/>
      <c r="F49" s="67" t="str">
        <f t="shared" si="0"/>
        <v/>
      </c>
      <c r="G49" s="67" t="str">
        <f t="shared" si="1"/>
        <v/>
      </c>
      <c r="H49" s="367" t="b">
        <f t="shared" si="2"/>
        <v>0</v>
      </c>
      <c r="I49" s="241">
        <f t="shared" si="4"/>
        <v>1</v>
      </c>
    </row>
    <row r="50" spans="1:9" x14ac:dyDescent="0.25">
      <c r="A50" s="33" t="s">
        <v>145</v>
      </c>
      <c r="B50" s="39"/>
      <c r="C50" s="39"/>
      <c r="D50" s="38"/>
      <c r="E50" s="335"/>
      <c r="F50" s="67" t="str">
        <f t="shared" si="0"/>
        <v/>
      </c>
      <c r="G50" s="67" t="str">
        <f t="shared" si="1"/>
        <v/>
      </c>
      <c r="H50" s="367" t="b">
        <f t="shared" si="2"/>
        <v>0</v>
      </c>
      <c r="I50" s="241">
        <f t="shared" si="4"/>
        <v>1</v>
      </c>
    </row>
    <row r="51" spans="1:9" x14ac:dyDescent="0.25">
      <c r="A51" s="33" t="s">
        <v>146</v>
      </c>
      <c r="B51" s="39"/>
      <c r="C51" s="39"/>
      <c r="D51" s="38"/>
      <c r="E51" s="335"/>
      <c r="F51" s="67" t="str">
        <f t="shared" si="0"/>
        <v/>
      </c>
      <c r="G51" s="67" t="str">
        <f t="shared" si="1"/>
        <v/>
      </c>
      <c r="H51" s="367" t="b">
        <f t="shared" si="2"/>
        <v>0</v>
      </c>
      <c r="I51" s="241">
        <f t="shared" si="4"/>
        <v>1</v>
      </c>
    </row>
    <row r="52" spans="1:9" x14ac:dyDescent="0.25">
      <c r="A52" s="33" t="s">
        <v>147</v>
      </c>
      <c r="B52" s="39"/>
      <c r="C52" s="39"/>
      <c r="D52" s="38"/>
      <c r="E52" s="335"/>
      <c r="F52" s="67" t="str">
        <f t="shared" si="0"/>
        <v/>
      </c>
      <c r="G52" s="67" t="str">
        <f t="shared" si="1"/>
        <v/>
      </c>
      <c r="H52" s="367" t="b">
        <f t="shared" si="2"/>
        <v>0</v>
      </c>
      <c r="I52" s="241">
        <f t="shared" si="4"/>
        <v>1</v>
      </c>
    </row>
    <row r="53" spans="1:9" x14ac:dyDescent="0.25">
      <c r="A53" s="33" t="s">
        <v>148</v>
      </c>
      <c r="B53" s="39"/>
      <c r="C53" s="39"/>
      <c r="D53" s="38"/>
      <c r="E53" s="335"/>
      <c r="F53" s="67" t="str">
        <f t="shared" si="0"/>
        <v/>
      </c>
      <c r="G53" s="67" t="str">
        <f t="shared" si="1"/>
        <v/>
      </c>
      <c r="H53" s="367" t="b">
        <f t="shared" si="2"/>
        <v>0</v>
      </c>
      <c r="I53" s="241">
        <f t="shared" si="4"/>
        <v>1</v>
      </c>
    </row>
    <row r="54" spans="1:9" x14ac:dyDescent="0.25">
      <c r="A54" s="33" t="s">
        <v>149</v>
      </c>
      <c r="B54" s="39"/>
      <c r="C54" s="39"/>
      <c r="D54" s="38"/>
      <c r="E54" s="335"/>
      <c r="F54" s="67" t="str">
        <f t="shared" si="0"/>
        <v/>
      </c>
      <c r="G54" s="67" t="str">
        <f t="shared" si="1"/>
        <v/>
      </c>
      <c r="H54" s="367" t="b">
        <f t="shared" si="2"/>
        <v>0</v>
      </c>
      <c r="I54" s="241">
        <f t="shared" si="4"/>
        <v>1</v>
      </c>
    </row>
    <row r="55" spans="1:9" x14ac:dyDescent="0.25">
      <c r="A55" s="33" t="s">
        <v>150</v>
      </c>
      <c r="B55" s="39"/>
      <c r="C55" s="39"/>
      <c r="D55" s="38"/>
      <c r="E55" s="335"/>
      <c r="F55" s="67" t="str">
        <f t="shared" si="0"/>
        <v/>
      </c>
      <c r="G55" s="67" t="str">
        <f t="shared" si="1"/>
        <v/>
      </c>
      <c r="H55" s="367" t="b">
        <f t="shared" si="2"/>
        <v>0</v>
      </c>
      <c r="I55" s="241">
        <f t="shared" si="4"/>
        <v>1</v>
      </c>
    </row>
    <row r="56" spans="1:9" x14ac:dyDescent="0.25">
      <c r="A56" s="33" t="s">
        <v>151</v>
      </c>
      <c r="B56" s="39"/>
      <c r="C56" s="39"/>
      <c r="D56" s="38"/>
      <c r="E56" s="335"/>
      <c r="F56" s="67" t="str">
        <f t="shared" si="0"/>
        <v/>
      </c>
      <c r="G56" s="67" t="str">
        <f t="shared" si="1"/>
        <v/>
      </c>
      <c r="H56" s="367" t="b">
        <f t="shared" si="2"/>
        <v>0</v>
      </c>
      <c r="I56" s="241">
        <f t="shared" si="4"/>
        <v>1</v>
      </c>
    </row>
    <row r="57" spans="1:9" x14ac:dyDescent="0.25">
      <c r="A57" s="33" t="s">
        <v>152</v>
      </c>
      <c r="B57" s="39"/>
      <c r="C57" s="39"/>
      <c r="D57" s="38"/>
      <c r="E57" s="335"/>
      <c r="F57" s="67" t="str">
        <f t="shared" si="0"/>
        <v/>
      </c>
      <c r="G57" s="67" t="str">
        <f t="shared" si="1"/>
        <v/>
      </c>
      <c r="H57" s="367" t="b">
        <f t="shared" si="2"/>
        <v>0</v>
      </c>
      <c r="I57" s="241">
        <f t="shared" si="4"/>
        <v>1</v>
      </c>
    </row>
    <row r="58" spans="1:9" x14ac:dyDescent="0.25">
      <c r="A58" s="33" t="s">
        <v>153</v>
      </c>
      <c r="B58" s="39"/>
      <c r="C58" s="39"/>
      <c r="D58" s="38"/>
      <c r="E58" s="335"/>
      <c r="F58" s="67" t="str">
        <f t="shared" si="0"/>
        <v/>
      </c>
      <c r="G58" s="67" t="str">
        <f t="shared" si="1"/>
        <v/>
      </c>
      <c r="H58" s="367" t="b">
        <f t="shared" si="2"/>
        <v>0</v>
      </c>
      <c r="I58" s="241">
        <f t="shared" si="4"/>
        <v>1</v>
      </c>
    </row>
    <row r="59" spans="1:9" x14ac:dyDescent="0.25">
      <c r="A59" s="33" t="s">
        <v>154</v>
      </c>
      <c r="B59" s="39"/>
      <c r="C59" s="39"/>
      <c r="D59" s="38"/>
      <c r="E59" s="335"/>
      <c r="F59" s="67" t="str">
        <f t="shared" si="0"/>
        <v/>
      </c>
      <c r="G59" s="67" t="str">
        <f t="shared" si="1"/>
        <v/>
      </c>
      <c r="H59" s="367" t="b">
        <f t="shared" si="2"/>
        <v>0</v>
      </c>
      <c r="I59" s="241">
        <f t="shared" si="4"/>
        <v>1</v>
      </c>
    </row>
    <row r="60" spans="1:9" x14ac:dyDescent="0.25">
      <c r="A60" s="33" t="s">
        <v>155</v>
      </c>
      <c r="B60" s="39"/>
      <c r="C60" s="39"/>
      <c r="D60" s="38"/>
      <c r="E60" s="335"/>
      <c r="F60" s="67" t="str">
        <f t="shared" si="0"/>
        <v/>
      </c>
      <c r="G60" s="67" t="str">
        <f t="shared" si="1"/>
        <v/>
      </c>
      <c r="H60" s="367" t="b">
        <f t="shared" si="2"/>
        <v>0</v>
      </c>
      <c r="I60" s="241">
        <f t="shared" si="4"/>
        <v>1</v>
      </c>
    </row>
    <row r="61" spans="1:9" x14ac:dyDescent="0.25">
      <c r="A61" s="33" t="s">
        <v>156</v>
      </c>
      <c r="B61" s="39"/>
      <c r="C61" s="39"/>
      <c r="D61" s="38"/>
      <c r="E61" s="335"/>
      <c r="F61" s="67" t="str">
        <f t="shared" si="0"/>
        <v/>
      </c>
      <c r="G61" s="67" t="str">
        <f t="shared" si="1"/>
        <v/>
      </c>
      <c r="H61" s="367" t="b">
        <f t="shared" si="2"/>
        <v>0</v>
      </c>
      <c r="I61" s="241">
        <f t="shared" si="4"/>
        <v>1</v>
      </c>
    </row>
    <row r="62" spans="1:9" x14ac:dyDescent="0.25">
      <c r="A62" s="33" t="s">
        <v>157</v>
      </c>
      <c r="B62" s="39"/>
      <c r="C62" s="39"/>
      <c r="D62" s="38"/>
      <c r="E62" s="335"/>
      <c r="F62" s="67" t="str">
        <f t="shared" si="0"/>
        <v/>
      </c>
      <c r="G62" s="67" t="str">
        <f t="shared" si="1"/>
        <v/>
      </c>
      <c r="H62" s="367" t="b">
        <f t="shared" si="2"/>
        <v>0</v>
      </c>
      <c r="I62" s="241">
        <f t="shared" si="4"/>
        <v>1</v>
      </c>
    </row>
    <row r="63" spans="1:9" x14ac:dyDescent="0.25">
      <c r="A63" s="33" t="s">
        <v>158</v>
      </c>
      <c r="B63" s="39"/>
      <c r="C63" s="39"/>
      <c r="D63" s="38"/>
      <c r="E63" s="335"/>
      <c r="F63" s="67" t="str">
        <f t="shared" si="0"/>
        <v/>
      </c>
      <c r="G63" s="67" t="str">
        <f t="shared" si="1"/>
        <v/>
      </c>
      <c r="H63" s="367" t="b">
        <f t="shared" si="2"/>
        <v>0</v>
      </c>
      <c r="I63" s="241">
        <f t="shared" si="4"/>
        <v>1</v>
      </c>
    </row>
    <row r="64" spans="1:9" x14ac:dyDescent="0.25">
      <c r="A64" s="33" t="s">
        <v>159</v>
      </c>
      <c r="B64" s="39"/>
      <c r="C64" s="39"/>
      <c r="D64" s="38"/>
      <c r="E64" s="335"/>
      <c r="F64" s="67" t="str">
        <f t="shared" si="0"/>
        <v/>
      </c>
      <c r="G64" s="67" t="str">
        <f t="shared" si="1"/>
        <v/>
      </c>
      <c r="H64" s="367" t="b">
        <f t="shared" si="2"/>
        <v>0</v>
      </c>
      <c r="I64" s="241">
        <f t="shared" si="4"/>
        <v>1</v>
      </c>
    </row>
    <row r="65" spans="1:9" x14ac:dyDescent="0.25">
      <c r="A65" s="33" t="s">
        <v>160</v>
      </c>
      <c r="B65" s="39"/>
      <c r="C65" s="39"/>
      <c r="D65" s="38"/>
      <c r="E65" s="335"/>
      <c r="F65" s="67" t="str">
        <f t="shared" si="0"/>
        <v/>
      </c>
      <c r="G65" s="67" t="str">
        <f t="shared" si="1"/>
        <v/>
      </c>
      <c r="H65" s="367" t="b">
        <f t="shared" si="2"/>
        <v>0</v>
      </c>
      <c r="I65" s="241">
        <f t="shared" si="4"/>
        <v>1</v>
      </c>
    </row>
    <row r="66" spans="1:9" x14ac:dyDescent="0.25">
      <c r="A66" s="33" t="s">
        <v>161</v>
      </c>
      <c r="B66" s="39"/>
      <c r="C66" s="39"/>
      <c r="D66" s="38"/>
      <c r="E66" s="335"/>
      <c r="F66" s="67" t="str">
        <f t="shared" si="0"/>
        <v/>
      </c>
      <c r="G66" s="67" t="str">
        <f t="shared" si="1"/>
        <v/>
      </c>
      <c r="H66" s="367" t="b">
        <f t="shared" si="2"/>
        <v>0</v>
      </c>
      <c r="I66" s="241">
        <f t="shared" si="4"/>
        <v>1</v>
      </c>
    </row>
    <row r="67" spans="1:9" x14ac:dyDescent="0.25">
      <c r="A67" s="33" t="s">
        <v>162</v>
      </c>
      <c r="B67" s="39"/>
      <c r="C67" s="39"/>
      <c r="D67" s="38"/>
      <c r="E67" s="335"/>
      <c r="F67" s="67" t="str">
        <f t="shared" si="0"/>
        <v/>
      </c>
      <c r="G67" s="67" t="str">
        <f t="shared" si="1"/>
        <v/>
      </c>
      <c r="H67" s="367" t="b">
        <f t="shared" si="2"/>
        <v>0</v>
      </c>
      <c r="I67" s="241">
        <f t="shared" si="4"/>
        <v>1</v>
      </c>
    </row>
    <row r="68" spans="1:9" x14ac:dyDescent="0.25">
      <c r="A68" s="33" t="s">
        <v>163</v>
      </c>
      <c r="B68" s="39"/>
      <c r="C68" s="39"/>
      <c r="D68" s="38"/>
      <c r="E68" s="335"/>
      <c r="F68" s="67" t="str">
        <f t="shared" si="0"/>
        <v/>
      </c>
      <c r="G68" s="67" t="str">
        <f t="shared" si="1"/>
        <v/>
      </c>
      <c r="H68" s="367" t="b">
        <f t="shared" si="2"/>
        <v>0</v>
      </c>
      <c r="I68" s="241">
        <f t="shared" si="4"/>
        <v>1</v>
      </c>
    </row>
    <row r="69" spans="1:9" x14ac:dyDescent="0.25">
      <c r="A69" s="33" t="s">
        <v>164</v>
      </c>
      <c r="B69" s="39"/>
      <c r="C69" s="39"/>
      <c r="D69" s="38"/>
      <c r="E69" s="335"/>
      <c r="F69" s="67" t="str">
        <f t="shared" si="0"/>
        <v/>
      </c>
      <c r="G69" s="67" t="str">
        <f t="shared" si="1"/>
        <v/>
      </c>
      <c r="H69" s="367" t="b">
        <f t="shared" si="2"/>
        <v>0</v>
      </c>
      <c r="I69" s="241">
        <f t="shared" si="4"/>
        <v>1</v>
      </c>
    </row>
    <row r="70" spans="1:9" x14ac:dyDescent="0.25">
      <c r="A70" s="33" t="s">
        <v>165</v>
      </c>
      <c r="B70" s="39"/>
      <c r="C70" s="39"/>
      <c r="D70" s="38"/>
      <c r="E70" s="335"/>
      <c r="F70" s="67" t="str">
        <f t="shared" si="0"/>
        <v/>
      </c>
      <c r="G70" s="67" t="str">
        <f t="shared" si="1"/>
        <v/>
      </c>
      <c r="H70" s="367" t="b">
        <f t="shared" si="2"/>
        <v>0</v>
      </c>
      <c r="I70" s="241">
        <f t="shared" si="4"/>
        <v>1</v>
      </c>
    </row>
    <row r="71" spans="1:9" x14ac:dyDescent="0.25">
      <c r="A71" s="33" t="s">
        <v>166</v>
      </c>
      <c r="B71" s="39"/>
      <c r="C71" s="39"/>
      <c r="D71" s="38"/>
      <c r="E71" s="335"/>
      <c r="F71" s="67" t="str">
        <f t="shared" si="0"/>
        <v/>
      </c>
      <c r="G71" s="67" t="str">
        <f t="shared" si="1"/>
        <v/>
      </c>
      <c r="H71" s="367" t="b">
        <f t="shared" si="2"/>
        <v>0</v>
      </c>
      <c r="I71" s="241">
        <f t="shared" si="4"/>
        <v>1</v>
      </c>
    </row>
    <row r="72" spans="1:9" x14ac:dyDescent="0.25">
      <c r="A72" s="33" t="s">
        <v>167</v>
      </c>
      <c r="B72" s="39"/>
      <c r="C72" s="39"/>
      <c r="D72" s="38"/>
      <c r="E72" s="335"/>
      <c r="F72" s="67" t="str">
        <f t="shared" si="0"/>
        <v/>
      </c>
      <c r="G72" s="67" t="str">
        <f t="shared" si="1"/>
        <v/>
      </c>
      <c r="H72" s="367" t="b">
        <f t="shared" si="2"/>
        <v>0</v>
      </c>
      <c r="I72" s="241">
        <f t="shared" si="4"/>
        <v>1</v>
      </c>
    </row>
    <row r="73" spans="1:9" x14ac:dyDescent="0.25">
      <c r="A73" s="33" t="s">
        <v>168</v>
      </c>
      <c r="B73" s="39"/>
      <c r="C73" s="39"/>
      <c r="D73" s="38"/>
      <c r="E73" s="335"/>
      <c r="F73" s="67" t="str">
        <f t="shared" ref="F73:F136" si="5">IF(OR($B73="",$C73="",$D73="",$D73&lt;an_initial,$D73&gt;an_final,$H73=FALSE),"",
(30*(E73="cărți")+10*(E73="studii"))/
I73
)</f>
        <v/>
      </c>
      <c r="G73" s="67" t="str">
        <f t="shared" ref="G73:G136" si="6">IF(OR($B73="",$C73="",$D73="",$D73&gt;an_final,$H73=FALSE),"",
(30*(E73="cărți")+10*(E73="studii"))/
I73
)</f>
        <v/>
      </c>
      <c r="H73" s="367" t="b">
        <f t="shared" ref="H73:H136" si="7">IF(nume_candidat="",FALSE,ISNUMBER(SEARCH(nume_candidat,$B73)))</f>
        <v>0</v>
      </c>
      <c r="I73" s="241">
        <f t="shared" ref="I73:I104" si="8">LEN(B73)-LEN(SUBSTITUTE(B73,",",""))+1</f>
        <v>1</v>
      </c>
    </row>
    <row r="74" spans="1:9" x14ac:dyDescent="0.25">
      <c r="A74" s="33" t="s">
        <v>169</v>
      </c>
      <c r="B74" s="39"/>
      <c r="C74" s="39"/>
      <c r="D74" s="38"/>
      <c r="E74" s="335"/>
      <c r="F74" s="67" t="str">
        <f t="shared" si="5"/>
        <v/>
      </c>
      <c r="G74" s="67" t="str">
        <f t="shared" si="6"/>
        <v/>
      </c>
      <c r="H74" s="367" t="b">
        <f t="shared" si="7"/>
        <v>0</v>
      </c>
      <c r="I74" s="241">
        <f t="shared" si="8"/>
        <v>1</v>
      </c>
    </row>
    <row r="75" spans="1:9" x14ac:dyDescent="0.25">
      <c r="A75" s="33" t="s">
        <v>170</v>
      </c>
      <c r="B75" s="39"/>
      <c r="C75" s="39"/>
      <c r="D75" s="38"/>
      <c r="E75" s="335"/>
      <c r="F75" s="67" t="str">
        <f t="shared" si="5"/>
        <v/>
      </c>
      <c r="G75" s="67" t="str">
        <f t="shared" si="6"/>
        <v/>
      </c>
      <c r="H75" s="367" t="b">
        <f t="shared" si="7"/>
        <v>0</v>
      </c>
      <c r="I75" s="241">
        <f t="shared" si="8"/>
        <v>1</v>
      </c>
    </row>
    <row r="76" spans="1:9" x14ac:dyDescent="0.25">
      <c r="A76" s="33" t="s">
        <v>171</v>
      </c>
      <c r="B76" s="39"/>
      <c r="C76" s="39"/>
      <c r="D76" s="38"/>
      <c r="E76" s="335"/>
      <c r="F76" s="67" t="str">
        <f t="shared" si="5"/>
        <v/>
      </c>
      <c r="G76" s="67" t="str">
        <f t="shared" si="6"/>
        <v/>
      </c>
      <c r="H76" s="367" t="b">
        <f t="shared" si="7"/>
        <v>0</v>
      </c>
      <c r="I76" s="241">
        <f t="shared" si="8"/>
        <v>1</v>
      </c>
    </row>
    <row r="77" spans="1:9" x14ac:dyDescent="0.25">
      <c r="A77" s="33" t="s">
        <v>172</v>
      </c>
      <c r="B77" s="39"/>
      <c r="C77" s="39"/>
      <c r="D77" s="38"/>
      <c r="E77" s="335"/>
      <c r="F77" s="67" t="str">
        <f t="shared" si="5"/>
        <v/>
      </c>
      <c r="G77" s="67" t="str">
        <f t="shared" si="6"/>
        <v/>
      </c>
      <c r="H77" s="367" t="b">
        <f t="shared" si="7"/>
        <v>0</v>
      </c>
      <c r="I77" s="241">
        <f t="shared" si="8"/>
        <v>1</v>
      </c>
    </row>
    <row r="78" spans="1:9" x14ac:dyDescent="0.25">
      <c r="A78" s="33" t="s">
        <v>173</v>
      </c>
      <c r="B78" s="39"/>
      <c r="C78" s="39"/>
      <c r="D78" s="38"/>
      <c r="E78" s="335"/>
      <c r="F78" s="67" t="str">
        <f t="shared" si="5"/>
        <v/>
      </c>
      <c r="G78" s="67" t="str">
        <f t="shared" si="6"/>
        <v/>
      </c>
      <c r="H78" s="367" t="b">
        <f t="shared" si="7"/>
        <v>0</v>
      </c>
      <c r="I78" s="241">
        <f t="shared" si="8"/>
        <v>1</v>
      </c>
    </row>
    <row r="79" spans="1:9" x14ac:dyDescent="0.25">
      <c r="A79" s="33" t="s">
        <v>174</v>
      </c>
      <c r="B79" s="39"/>
      <c r="C79" s="39"/>
      <c r="D79" s="38"/>
      <c r="E79" s="335"/>
      <c r="F79" s="67" t="str">
        <f t="shared" si="5"/>
        <v/>
      </c>
      <c r="G79" s="67" t="str">
        <f t="shared" si="6"/>
        <v/>
      </c>
      <c r="H79" s="367" t="b">
        <f t="shared" si="7"/>
        <v>0</v>
      </c>
      <c r="I79" s="241">
        <f t="shared" si="8"/>
        <v>1</v>
      </c>
    </row>
    <row r="80" spans="1:9" x14ac:dyDescent="0.25">
      <c r="A80" s="33" t="s">
        <v>175</v>
      </c>
      <c r="B80" s="39"/>
      <c r="C80" s="39"/>
      <c r="D80" s="38"/>
      <c r="E80" s="335"/>
      <c r="F80" s="67" t="str">
        <f t="shared" si="5"/>
        <v/>
      </c>
      <c r="G80" s="67" t="str">
        <f t="shared" si="6"/>
        <v/>
      </c>
      <c r="H80" s="367" t="b">
        <f t="shared" si="7"/>
        <v>0</v>
      </c>
      <c r="I80" s="241">
        <f t="shared" si="8"/>
        <v>1</v>
      </c>
    </row>
    <row r="81" spans="1:9" x14ac:dyDescent="0.25">
      <c r="A81" s="33" t="s">
        <v>176</v>
      </c>
      <c r="B81" s="39"/>
      <c r="C81" s="39"/>
      <c r="D81" s="38"/>
      <c r="E81" s="335"/>
      <c r="F81" s="67" t="str">
        <f t="shared" si="5"/>
        <v/>
      </c>
      <c r="G81" s="67" t="str">
        <f t="shared" si="6"/>
        <v/>
      </c>
      <c r="H81" s="367" t="b">
        <f t="shared" si="7"/>
        <v>0</v>
      </c>
      <c r="I81" s="241">
        <f t="shared" si="8"/>
        <v>1</v>
      </c>
    </row>
    <row r="82" spans="1:9" x14ac:dyDescent="0.25">
      <c r="A82" s="33" t="s">
        <v>177</v>
      </c>
      <c r="B82" s="39"/>
      <c r="C82" s="39"/>
      <c r="D82" s="38"/>
      <c r="E82" s="335"/>
      <c r="F82" s="67" t="str">
        <f t="shared" si="5"/>
        <v/>
      </c>
      <c r="G82" s="67" t="str">
        <f t="shared" si="6"/>
        <v/>
      </c>
      <c r="H82" s="367" t="b">
        <f t="shared" si="7"/>
        <v>0</v>
      </c>
      <c r="I82" s="241">
        <f t="shared" si="8"/>
        <v>1</v>
      </c>
    </row>
    <row r="83" spans="1:9" x14ac:dyDescent="0.25">
      <c r="A83" s="33" t="s">
        <v>178</v>
      </c>
      <c r="B83" s="39"/>
      <c r="C83" s="39"/>
      <c r="D83" s="38"/>
      <c r="E83" s="335"/>
      <c r="F83" s="67" t="str">
        <f t="shared" si="5"/>
        <v/>
      </c>
      <c r="G83" s="67" t="str">
        <f t="shared" si="6"/>
        <v/>
      </c>
      <c r="H83" s="367" t="b">
        <f t="shared" si="7"/>
        <v>0</v>
      </c>
      <c r="I83" s="241">
        <f t="shared" si="8"/>
        <v>1</v>
      </c>
    </row>
    <row r="84" spans="1:9" x14ac:dyDescent="0.25">
      <c r="A84" s="33" t="s">
        <v>179</v>
      </c>
      <c r="B84" s="39"/>
      <c r="C84" s="39"/>
      <c r="D84" s="38"/>
      <c r="E84" s="335"/>
      <c r="F84" s="67" t="str">
        <f t="shared" si="5"/>
        <v/>
      </c>
      <c r="G84" s="67" t="str">
        <f t="shared" si="6"/>
        <v/>
      </c>
      <c r="H84" s="367" t="b">
        <f t="shared" si="7"/>
        <v>0</v>
      </c>
      <c r="I84" s="241">
        <f t="shared" si="8"/>
        <v>1</v>
      </c>
    </row>
    <row r="85" spans="1:9" x14ac:dyDescent="0.25">
      <c r="A85" s="33" t="s">
        <v>180</v>
      </c>
      <c r="B85" s="39"/>
      <c r="C85" s="39"/>
      <c r="D85" s="38"/>
      <c r="E85" s="335"/>
      <c r="F85" s="67" t="str">
        <f t="shared" si="5"/>
        <v/>
      </c>
      <c r="G85" s="67" t="str">
        <f t="shared" si="6"/>
        <v/>
      </c>
      <c r="H85" s="367" t="b">
        <f t="shared" si="7"/>
        <v>0</v>
      </c>
      <c r="I85" s="241">
        <f t="shared" si="8"/>
        <v>1</v>
      </c>
    </row>
    <row r="86" spans="1:9" x14ac:dyDescent="0.25">
      <c r="A86" s="33" t="s">
        <v>181</v>
      </c>
      <c r="B86" s="39"/>
      <c r="C86" s="39"/>
      <c r="D86" s="38"/>
      <c r="E86" s="335"/>
      <c r="F86" s="67" t="str">
        <f t="shared" si="5"/>
        <v/>
      </c>
      <c r="G86" s="67" t="str">
        <f t="shared" si="6"/>
        <v/>
      </c>
      <c r="H86" s="367" t="b">
        <f t="shared" si="7"/>
        <v>0</v>
      </c>
      <c r="I86" s="241">
        <f t="shared" si="8"/>
        <v>1</v>
      </c>
    </row>
    <row r="87" spans="1:9" x14ac:dyDescent="0.25">
      <c r="A87" s="33" t="s">
        <v>182</v>
      </c>
      <c r="B87" s="39"/>
      <c r="C87" s="39"/>
      <c r="D87" s="38"/>
      <c r="E87" s="335"/>
      <c r="F87" s="67" t="str">
        <f t="shared" si="5"/>
        <v/>
      </c>
      <c r="G87" s="67" t="str">
        <f t="shared" si="6"/>
        <v/>
      </c>
      <c r="H87" s="367" t="b">
        <f t="shared" si="7"/>
        <v>0</v>
      </c>
      <c r="I87" s="241">
        <f t="shared" si="8"/>
        <v>1</v>
      </c>
    </row>
    <row r="88" spans="1:9" x14ac:dyDescent="0.25">
      <c r="A88" s="33" t="s">
        <v>183</v>
      </c>
      <c r="B88" s="39"/>
      <c r="C88" s="39"/>
      <c r="D88" s="38"/>
      <c r="E88" s="335"/>
      <c r="F88" s="67" t="str">
        <f t="shared" si="5"/>
        <v/>
      </c>
      <c r="G88" s="67" t="str">
        <f t="shared" si="6"/>
        <v/>
      </c>
      <c r="H88" s="367" t="b">
        <f t="shared" si="7"/>
        <v>0</v>
      </c>
      <c r="I88" s="241">
        <f t="shared" si="8"/>
        <v>1</v>
      </c>
    </row>
    <row r="89" spans="1:9" x14ac:dyDescent="0.25">
      <c r="A89" s="33" t="s">
        <v>184</v>
      </c>
      <c r="B89" s="39"/>
      <c r="C89" s="39"/>
      <c r="D89" s="38"/>
      <c r="E89" s="335"/>
      <c r="F89" s="67" t="str">
        <f t="shared" si="5"/>
        <v/>
      </c>
      <c r="G89" s="67" t="str">
        <f t="shared" si="6"/>
        <v/>
      </c>
      <c r="H89" s="367" t="b">
        <f t="shared" si="7"/>
        <v>0</v>
      </c>
      <c r="I89" s="241">
        <f t="shared" si="8"/>
        <v>1</v>
      </c>
    </row>
    <row r="90" spans="1:9" x14ac:dyDescent="0.25">
      <c r="A90" s="33" t="s">
        <v>185</v>
      </c>
      <c r="B90" s="39"/>
      <c r="C90" s="39"/>
      <c r="D90" s="38"/>
      <c r="E90" s="335"/>
      <c r="F90" s="67" t="str">
        <f t="shared" si="5"/>
        <v/>
      </c>
      <c r="G90" s="67" t="str">
        <f t="shared" si="6"/>
        <v/>
      </c>
      <c r="H90" s="367" t="b">
        <f t="shared" si="7"/>
        <v>0</v>
      </c>
      <c r="I90" s="241">
        <f t="shared" si="8"/>
        <v>1</v>
      </c>
    </row>
    <row r="91" spans="1:9" x14ac:dyDescent="0.25">
      <c r="A91" s="33" t="s">
        <v>186</v>
      </c>
      <c r="B91" s="39"/>
      <c r="C91" s="39"/>
      <c r="D91" s="38"/>
      <c r="E91" s="335"/>
      <c r="F91" s="67" t="str">
        <f t="shared" si="5"/>
        <v/>
      </c>
      <c r="G91" s="67" t="str">
        <f t="shared" si="6"/>
        <v/>
      </c>
      <c r="H91" s="367" t="b">
        <f t="shared" si="7"/>
        <v>0</v>
      </c>
      <c r="I91" s="241">
        <f t="shared" si="8"/>
        <v>1</v>
      </c>
    </row>
    <row r="92" spans="1:9" x14ac:dyDescent="0.25">
      <c r="A92" s="33" t="s">
        <v>187</v>
      </c>
      <c r="B92" s="39"/>
      <c r="C92" s="39"/>
      <c r="D92" s="38"/>
      <c r="E92" s="335"/>
      <c r="F92" s="67" t="str">
        <f t="shared" si="5"/>
        <v/>
      </c>
      <c r="G92" s="67" t="str">
        <f t="shared" si="6"/>
        <v/>
      </c>
      <c r="H92" s="367" t="b">
        <f t="shared" si="7"/>
        <v>0</v>
      </c>
      <c r="I92" s="241">
        <f t="shared" si="8"/>
        <v>1</v>
      </c>
    </row>
    <row r="93" spans="1:9" x14ac:dyDescent="0.25">
      <c r="A93" s="33" t="s">
        <v>188</v>
      </c>
      <c r="B93" s="39"/>
      <c r="C93" s="39"/>
      <c r="D93" s="38"/>
      <c r="E93" s="335"/>
      <c r="F93" s="67" t="str">
        <f t="shared" si="5"/>
        <v/>
      </c>
      <c r="G93" s="67" t="str">
        <f t="shared" si="6"/>
        <v/>
      </c>
      <c r="H93" s="367" t="b">
        <f t="shared" si="7"/>
        <v>0</v>
      </c>
      <c r="I93" s="241">
        <f t="shared" si="8"/>
        <v>1</v>
      </c>
    </row>
    <row r="94" spans="1:9" x14ac:dyDescent="0.25">
      <c r="A94" s="33" t="s">
        <v>189</v>
      </c>
      <c r="B94" s="39"/>
      <c r="C94" s="39"/>
      <c r="D94" s="38"/>
      <c r="E94" s="335"/>
      <c r="F94" s="67" t="str">
        <f t="shared" si="5"/>
        <v/>
      </c>
      <c r="G94" s="67" t="str">
        <f t="shared" si="6"/>
        <v/>
      </c>
      <c r="H94" s="367" t="b">
        <f t="shared" si="7"/>
        <v>0</v>
      </c>
      <c r="I94" s="241">
        <f t="shared" si="8"/>
        <v>1</v>
      </c>
    </row>
    <row r="95" spans="1:9" x14ac:dyDescent="0.25">
      <c r="A95" s="33" t="s">
        <v>190</v>
      </c>
      <c r="B95" s="39"/>
      <c r="C95" s="39"/>
      <c r="D95" s="38"/>
      <c r="E95" s="335"/>
      <c r="F95" s="67" t="str">
        <f t="shared" si="5"/>
        <v/>
      </c>
      <c r="G95" s="67" t="str">
        <f t="shared" si="6"/>
        <v/>
      </c>
      <c r="H95" s="367" t="b">
        <f t="shared" si="7"/>
        <v>0</v>
      </c>
      <c r="I95" s="241">
        <f t="shared" si="8"/>
        <v>1</v>
      </c>
    </row>
    <row r="96" spans="1:9" x14ac:dyDescent="0.25">
      <c r="A96" s="33" t="s">
        <v>191</v>
      </c>
      <c r="B96" s="39"/>
      <c r="C96" s="39"/>
      <c r="D96" s="38"/>
      <c r="E96" s="335"/>
      <c r="F96" s="67" t="str">
        <f t="shared" si="5"/>
        <v/>
      </c>
      <c r="G96" s="67" t="str">
        <f t="shared" si="6"/>
        <v/>
      </c>
      <c r="H96" s="367" t="b">
        <f t="shared" si="7"/>
        <v>0</v>
      </c>
      <c r="I96" s="241">
        <f t="shared" si="8"/>
        <v>1</v>
      </c>
    </row>
    <row r="97" spans="1:9" x14ac:dyDescent="0.25">
      <c r="A97" s="33" t="s">
        <v>192</v>
      </c>
      <c r="B97" s="39"/>
      <c r="C97" s="39"/>
      <c r="D97" s="38"/>
      <c r="E97" s="335"/>
      <c r="F97" s="67" t="str">
        <f t="shared" si="5"/>
        <v/>
      </c>
      <c r="G97" s="67" t="str">
        <f t="shared" si="6"/>
        <v/>
      </c>
      <c r="H97" s="367" t="b">
        <f t="shared" si="7"/>
        <v>0</v>
      </c>
      <c r="I97" s="241">
        <f t="shared" si="8"/>
        <v>1</v>
      </c>
    </row>
    <row r="98" spans="1:9" x14ac:dyDescent="0.25">
      <c r="A98" s="33" t="s">
        <v>193</v>
      </c>
      <c r="B98" s="39"/>
      <c r="C98" s="39"/>
      <c r="D98" s="38"/>
      <c r="E98" s="335"/>
      <c r="F98" s="67" t="str">
        <f t="shared" si="5"/>
        <v/>
      </c>
      <c r="G98" s="67" t="str">
        <f t="shared" si="6"/>
        <v/>
      </c>
      <c r="H98" s="367" t="b">
        <f t="shared" si="7"/>
        <v>0</v>
      </c>
      <c r="I98" s="241">
        <f t="shared" si="8"/>
        <v>1</v>
      </c>
    </row>
    <row r="99" spans="1:9" x14ac:dyDescent="0.25">
      <c r="A99" s="33" t="s">
        <v>194</v>
      </c>
      <c r="B99" s="39"/>
      <c r="C99" s="39"/>
      <c r="D99" s="38"/>
      <c r="E99" s="335"/>
      <c r="F99" s="67" t="str">
        <f t="shared" si="5"/>
        <v/>
      </c>
      <c r="G99" s="67" t="str">
        <f t="shared" si="6"/>
        <v/>
      </c>
      <c r="H99" s="367" t="b">
        <f t="shared" si="7"/>
        <v>0</v>
      </c>
      <c r="I99" s="241">
        <f t="shared" si="8"/>
        <v>1</v>
      </c>
    </row>
    <row r="100" spans="1:9" x14ac:dyDescent="0.25">
      <c r="A100" s="33" t="s">
        <v>195</v>
      </c>
      <c r="B100" s="39"/>
      <c r="C100" s="39"/>
      <c r="D100" s="38"/>
      <c r="E100" s="335"/>
      <c r="F100" s="67" t="str">
        <f t="shared" si="5"/>
        <v/>
      </c>
      <c r="G100" s="67" t="str">
        <f t="shared" si="6"/>
        <v/>
      </c>
      <c r="H100" s="367" t="b">
        <f t="shared" si="7"/>
        <v>0</v>
      </c>
      <c r="I100" s="241">
        <f t="shared" si="8"/>
        <v>1</v>
      </c>
    </row>
    <row r="101" spans="1:9" x14ac:dyDescent="0.25">
      <c r="A101" s="33" t="s">
        <v>196</v>
      </c>
      <c r="B101" s="39"/>
      <c r="C101" s="39"/>
      <c r="D101" s="38"/>
      <c r="E101" s="335"/>
      <c r="F101" s="67" t="str">
        <f t="shared" si="5"/>
        <v/>
      </c>
      <c r="G101" s="67" t="str">
        <f t="shared" si="6"/>
        <v/>
      </c>
      <c r="H101" s="367" t="b">
        <f t="shared" si="7"/>
        <v>0</v>
      </c>
      <c r="I101" s="241">
        <f t="shared" si="8"/>
        <v>1</v>
      </c>
    </row>
    <row r="102" spans="1:9" x14ac:dyDescent="0.25">
      <c r="A102" s="33" t="s">
        <v>197</v>
      </c>
      <c r="B102" s="39"/>
      <c r="C102" s="39"/>
      <c r="D102" s="38"/>
      <c r="E102" s="335"/>
      <c r="F102" s="67" t="str">
        <f t="shared" si="5"/>
        <v/>
      </c>
      <c r="G102" s="67" t="str">
        <f t="shared" si="6"/>
        <v/>
      </c>
      <c r="H102" s="367" t="b">
        <f t="shared" si="7"/>
        <v>0</v>
      </c>
      <c r="I102" s="241">
        <f t="shared" si="8"/>
        <v>1</v>
      </c>
    </row>
    <row r="103" spans="1:9" x14ac:dyDescent="0.25">
      <c r="A103" s="33" t="s">
        <v>198</v>
      </c>
      <c r="B103" s="39"/>
      <c r="C103" s="39"/>
      <c r="D103" s="38"/>
      <c r="E103" s="335"/>
      <c r="F103" s="67" t="str">
        <f t="shared" si="5"/>
        <v/>
      </c>
      <c r="G103" s="67" t="str">
        <f t="shared" si="6"/>
        <v/>
      </c>
      <c r="H103" s="367" t="b">
        <f t="shared" si="7"/>
        <v>0</v>
      </c>
      <c r="I103" s="241">
        <f t="shared" si="8"/>
        <v>1</v>
      </c>
    </row>
    <row r="104" spans="1:9" x14ac:dyDescent="0.25">
      <c r="A104" s="33" t="s">
        <v>199</v>
      </c>
      <c r="B104" s="39"/>
      <c r="C104" s="39"/>
      <c r="D104" s="38"/>
      <c r="E104" s="335"/>
      <c r="F104" s="67" t="str">
        <f t="shared" si="5"/>
        <v/>
      </c>
      <c r="G104" s="67" t="str">
        <f t="shared" si="6"/>
        <v/>
      </c>
      <c r="H104" s="367" t="b">
        <f t="shared" si="7"/>
        <v>0</v>
      </c>
      <c r="I104" s="241">
        <f t="shared" si="8"/>
        <v>1</v>
      </c>
    </row>
    <row r="105" spans="1:9" x14ac:dyDescent="0.25">
      <c r="A105" s="33" t="s">
        <v>200</v>
      </c>
      <c r="B105" s="39"/>
      <c r="C105" s="39"/>
      <c r="D105" s="38"/>
      <c r="E105" s="335"/>
      <c r="F105" s="67" t="str">
        <f t="shared" si="5"/>
        <v/>
      </c>
      <c r="G105" s="67" t="str">
        <f t="shared" si="6"/>
        <v/>
      </c>
      <c r="H105" s="367" t="b">
        <f t="shared" si="7"/>
        <v>0</v>
      </c>
      <c r="I105" s="241">
        <f t="shared" ref="I105:I136" si="9">LEN(B105)-LEN(SUBSTITUTE(B105,",",""))+1</f>
        <v>1</v>
      </c>
    </row>
    <row r="106" spans="1:9" x14ac:dyDescent="0.25">
      <c r="A106" s="33" t="s">
        <v>201</v>
      </c>
      <c r="B106" s="39"/>
      <c r="C106" s="39"/>
      <c r="D106" s="38"/>
      <c r="E106" s="335"/>
      <c r="F106" s="67" t="str">
        <f t="shared" si="5"/>
        <v/>
      </c>
      <c r="G106" s="67" t="str">
        <f t="shared" si="6"/>
        <v/>
      </c>
      <c r="H106" s="367" t="b">
        <f t="shared" si="7"/>
        <v>0</v>
      </c>
      <c r="I106" s="241">
        <f t="shared" si="9"/>
        <v>1</v>
      </c>
    </row>
    <row r="107" spans="1:9" x14ac:dyDescent="0.25">
      <c r="A107" s="33" t="s">
        <v>202</v>
      </c>
      <c r="B107" s="39"/>
      <c r="C107" s="39"/>
      <c r="D107" s="38"/>
      <c r="E107" s="335"/>
      <c r="F107" s="67" t="str">
        <f t="shared" si="5"/>
        <v/>
      </c>
      <c r="G107" s="67" t="str">
        <f t="shared" si="6"/>
        <v/>
      </c>
      <c r="H107" s="367" t="b">
        <f t="shared" si="7"/>
        <v>0</v>
      </c>
      <c r="I107" s="241">
        <f t="shared" si="9"/>
        <v>1</v>
      </c>
    </row>
    <row r="108" spans="1:9" x14ac:dyDescent="0.25">
      <c r="A108" s="33" t="s">
        <v>203</v>
      </c>
      <c r="B108" s="39"/>
      <c r="C108" s="39"/>
      <c r="D108" s="38"/>
      <c r="E108" s="335"/>
      <c r="F108" s="67" t="str">
        <f t="shared" si="5"/>
        <v/>
      </c>
      <c r="G108" s="67" t="str">
        <f t="shared" si="6"/>
        <v/>
      </c>
      <c r="H108" s="367" t="b">
        <f t="shared" si="7"/>
        <v>0</v>
      </c>
      <c r="I108" s="241">
        <f t="shared" si="9"/>
        <v>1</v>
      </c>
    </row>
    <row r="109" spans="1:9" x14ac:dyDescent="0.25">
      <c r="A109" s="33" t="s">
        <v>204</v>
      </c>
      <c r="B109" s="39"/>
      <c r="C109" s="39"/>
      <c r="D109" s="38"/>
      <c r="E109" s="335"/>
      <c r="F109" s="67" t="str">
        <f t="shared" si="5"/>
        <v/>
      </c>
      <c r="G109" s="67" t="str">
        <f t="shared" si="6"/>
        <v/>
      </c>
      <c r="H109" s="367" t="b">
        <f t="shared" si="7"/>
        <v>0</v>
      </c>
      <c r="I109" s="241">
        <f t="shared" si="9"/>
        <v>1</v>
      </c>
    </row>
    <row r="110" spans="1:9" x14ac:dyDescent="0.25">
      <c r="A110" s="33" t="s">
        <v>205</v>
      </c>
      <c r="B110" s="39"/>
      <c r="C110" s="39"/>
      <c r="D110" s="38"/>
      <c r="E110" s="335"/>
      <c r="F110" s="67" t="str">
        <f t="shared" si="5"/>
        <v/>
      </c>
      <c r="G110" s="67" t="str">
        <f t="shared" si="6"/>
        <v/>
      </c>
      <c r="H110" s="367" t="b">
        <f t="shared" si="7"/>
        <v>0</v>
      </c>
      <c r="I110" s="241">
        <f t="shared" si="9"/>
        <v>1</v>
      </c>
    </row>
    <row r="111" spans="1:9" x14ac:dyDescent="0.25">
      <c r="A111" s="33" t="s">
        <v>206</v>
      </c>
      <c r="B111" s="39"/>
      <c r="C111" s="39"/>
      <c r="D111" s="38"/>
      <c r="E111" s="335"/>
      <c r="F111" s="67" t="str">
        <f t="shared" si="5"/>
        <v/>
      </c>
      <c r="G111" s="67" t="str">
        <f t="shared" si="6"/>
        <v/>
      </c>
      <c r="H111" s="367" t="b">
        <f t="shared" si="7"/>
        <v>0</v>
      </c>
      <c r="I111" s="241">
        <f t="shared" si="9"/>
        <v>1</v>
      </c>
    </row>
    <row r="112" spans="1:9" x14ac:dyDescent="0.25">
      <c r="A112" s="33" t="s">
        <v>207</v>
      </c>
      <c r="B112" s="39"/>
      <c r="C112" s="39"/>
      <c r="D112" s="38"/>
      <c r="E112" s="335"/>
      <c r="F112" s="67" t="str">
        <f t="shared" si="5"/>
        <v/>
      </c>
      <c r="G112" s="67" t="str">
        <f t="shared" si="6"/>
        <v/>
      </c>
      <c r="H112" s="367" t="b">
        <f t="shared" si="7"/>
        <v>0</v>
      </c>
      <c r="I112" s="241">
        <f t="shared" si="9"/>
        <v>1</v>
      </c>
    </row>
    <row r="113" spans="1:9" x14ac:dyDescent="0.25">
      <c r="A113" s="33" t="s">
        <v>208</v>
      </c>
      <c r="B113" s="39"/>
      <c r="C113" s="39"/>
      <c r="D113" s="38"/>
      <c r="E113" s="335"/>
      <c r="F113" s="67" t="str">
        <f t="shared" si="5"/>
        <v/>
      </c>
      <c r="G113" s="67" t="str">
        <f t="shared" si="6"/>
        <v/>
      </c>
      <c r="H113" s="367" t="b">
        <f t="shared" si="7"/>
        <v>0</v>
      </c>
      <c r="I113" s="241">
        <f t="shared" si="9"/>
        <v>1</v>
      </c>
    </row>
    <row r="114" spans="1:9" x14ac:dyDescent="0.25">
      <c r="A114" s="33" t="s">
        <v>209</v>
      </c>
      <c r="B114" s="39"/>
      <c r="C114" s="39"/>
      <c r="D114" s="38"/>
      <c r="E114" s="335"/>
      <c r="F114" s="67" t="str">
        <f t="shared" si="5"/>
        <v/>
      </c>
      <c r="G114" s="67" t="str">
        <f t="shared" si="6"/>
        <v/>
      </c>
      <c r="H114" s="367" t="b">
        <f t="shared" si="7"/>
        <v>0</v>
      </c>
      <c r="I114" s="241">
        <f t="shared" si="9"/>
        <v>1</v>
      </c>
    </row>
    <row r="115" spans="1:9" x14ac:dyDescent="0.25">
      <c r="A115" s="33" t="s">
        <v>210</v>
      </c>
      <c r="B115" s="39"/>
      <c r="C115" s="39"/>
      <c r="D115" s="38"/>
      <c r="E115" s="335"/>
      <c r="F115" s="67" t="str">
        <f t="shared" si="5"/>
        <v/>
      </c>
      <c r="G115" s="67" t="str">
        <f t="shared" si="6"/>
        <v/>
      </c>
      <c r="H115" s="367" t="b">
        <f t="shared" si="7"/>
        <v>0</v>
      </c>
      <c r="I115" s="241">
        <f t="shared" si="9"/>
        <v>1</v>
      </c>
    </row>
    <row r="116" spans="1:9" x14ac:dyDescent="0.25">
      <c r="A116" s="33" t="s">
        <v>211</v>
      </c>
      <c r="B116" s="39"/>
      <c r="C116" s="39"/>
      <c r="D116" s="38"/>
      <c r="E116" s="335"/>
      <c r="F116" s="67" t="str">
        <f t="shared" si="5"/>
        <v/>
      </c>
      <c r="G116" s="67" t="str">
        <f t="shared" si="6"/>
        <v/>
      </c>
      <c r="H116" s="367" t="b">
        <f t="shared" si="7"/>
        <v>0</v>
      </c>
      <c r="I116" s="241">
        <f t="shared" si="9"/>
        <v>1</v>
      </c>
    </row>
    <row r="117" spans="1:9" x14ac:dyDescent="0.25">
      <c r="A117" s="33" t="s">
        <v>212</v>
      </c>
      <c r="B117" s="39"/>
      <c r="C117" s="39"/>
      <c r="D117" s="38"/>
      <c r="E117" s="335"/>
      <c r="F117" s="67" t="str">
        <f t="shared" si="5"/>
        <v/>
      </c>
      <c r="G117" s="67" t="str">
        <f t="shared" si="6"/>
        <v/>
      </c>
      <c r="H117" s="367" t="b">
        <f t="shared" si="7"/>
        <v>0</v>
      </c>
      <c r="I117" s="241">
        <f t="shared" si="9"/>
        <v>1</v>
      </c>
    </row>
    <row r="118" spans="1:9" x14ac:dyDescent="0.25">
      <c r="A118" s="33" t="s">
        <v>213</v>
      </c>
      <c r="B118" s="39"/>
      <c r="C118" s="39"/>
      <c r="D118" s="38"/>
      <c r="E118" s="335"/>
      <c r="F118" s="67" t="str">
        <f t="shared" si="5"/>
        <v/>
      </c>
      <c r="G118" s="67" t="str">
        <f t="shared" si="6"/>
        <v/>
      </c>
      <c r="H118" s="367" t="b">
        <f t="shared" si="7"/>
        <v>0</v>
      </c>
      <c r="I118" s="241">
        <f t="shared" si="9"/>
        <v>1</v>
      </c>
    </row>
    <row r="119" spans="1:9" x14ac:dyDescent="0.25">
      <c r="A119" s="33" t="s">
        <v>214</v>
      </c>
      <c r="B119" s="39"/>
      <c r="C119" s="39"/>
      <c r="D119" s="38"/>
      <c r="E119" s="335"/>
      <c r="F119" s="67" t="str">
        <f t="shared" si="5"/>
        <v/>
      </c>
      <c r="G119" s="67" t="str">
        <f t="shared" si="6"/>
        <v/>
      </c>
      <c r="H119" s="367" t="b">
        <f t="shared" si="7"/>
        <v>0</v>
      </c>
      <c r="I119" s="241">
        <f t="shared" si="9"/>
        <v>1</v>
      </c>
    </row>
    <row r="120" spans="1:9" x14ac:dyDescent="0.25">
      <c r="A120" s="33" t="s">
        <v>215</v>
      </c>
      <c r="B120" s="39"/>
      <c r="C120" s="39"/>
      <c r="D120" s="38"/>
      <c r="E120" s="335"/>
      <c r="F120" s="67" t="str">
        <f t="shared" si="5"/>
        <v/>
      </c>
      <c r="G120" s="67" t="str">
        <f t="shared" si="6"/>
        <v/>
      </c>
      <c r="H120" s="367" t="b">
        <f t="shared" si="7"/>
        <v>0</v>
      </c>
      <c r="I120" s="241">
        <f t="shared" si="9"/>
        <v>1</v>
      </c>
    </row>
    <row r="121" spans="1:9" x14ac:dyDescent="0.25">
      <c r="A121" s="33" t="s">
        <v>216</v>
      </c>
      <c r="B121" s="39"/>
      <c r="C121" s="39"/>
      <c r="D121" s="38"/>
      <c r="E121" s="335"/>
      <c r="F121" s="67" t="str">
        <f t="shared" si="5"/>
        <v/>
      </c>
      <c r="G121" s="67" t="str">
        <f t="shared" si="6"/>
        <v/>
      </c>
      <c r="H121" s="367" t="b">
        <f t="shared" si="7"/>
        <v>0</v>
      </c>
      <c r="I121" s="241">
        <f t="shared" si="9"/>
        <v>1</v>
      </c>
    </row>
    <row r="122" spans="1:9" x14ac:dyDescent="0.25">
      <c r="A122" s="33" t="s">
        <v>217</v>
      </c>
      <c r="B122" s="39"/>
      <c r="C122" s="39"/>
      <c r="D122" s="38"/>
      <c r="E122" s="335"/>
      <c r="F122" s="67" t="str">
        <f t="shared" si="5"/>
        <v/>
      </c>
      <c r="G122" s="67" t="str">
        <f t="shared" si="6"/>
        <v/>
      </c>
      <c r="H122" s="367" t="b">
        <f t="shared" si="7"/>
        <v>0</v>
      </c>
      <c r="I122" s="241">
        <f t="shared" si="9"/>
        <v>1</v>
      </c>
    </row>
    <row r="123" spans="1:9" x14ac:dyDescent="0.25">
      <c r="A123" s="33" t="s">
        <v>218</v>
      </c>
      <c r="B123" s="39"/>
      <c r="C123" s="39"/>
      <c r="D123" s="38"/>
      <c r="E123" s="335"/>
      <c r="F123" s="67" t="str">
        <f t="shared" si="5"/>
        <v/>
      </c>
      <c r="G123" s="67" t="str">
        <f t="shared" si="6"/>
        <v/>
      </c>
      <c r="H123" s="367" t="b">
        <f t="shared" si="7"/>
        <v>0</v>
      </c>
      <c r="I123" s="241">
        <f t="shared" si="9"/>
        <v>1</v>
      </c>
    </row>
    <row r="124" spans="1:9" x14ac:dyDescent="0.25">
      <c r="A124" s="33" t="s">
        <v>219</v>
      </c>
      <c r="B124" s="39"/>
      <c r="C124" s="39"/>
      <c r="D124" s="38"/>
      <c r="E124" s="335"/>
      <c r="F124" s="67" t="str">
        <f t="shared" si="5"/>
        <v/>
      </c>
      <c r="G124" s="67" t="str">
        <f t="shared" si="6"/>
        <v/>
      </c>
      <c r="H124" s="367" t="b">
        <f t="shared" si="7"/>
        <v>0</v>
      </c>
      <c r="I124" s="241">
        <f t="shared" si="9"/>
        <v>1</v>
      </c>
    </row>
    <row r="125" spans="1:9" x14ac:dyDescent="0.25">
      <c r="A125" s="33" t="s">
        <v>220</v>
      </c>
      <c r="B125" s="39"/>
      <c r="C125" s="39"/>
      <c r="D125" s="38"/>
      <c r="E125" s="335"/>
      <c r="F125" s="67" t="str">
        <f t="shared" si="5"/>
        <v/>
      </c>
      <c r="G125" s="67" t="str">
        <f t="shared" si="6"/>
        <v/>
      </c>
      <c r="H125" s="367" t="b">
        <f t="shared" si="7"/>
        <v>0</v>
      </c>
      <c r="I125" s="241">
        <f t="shared" si="9"/>
        <v>1</v>
      </c>
    </row>
    <row r="126" spans="1:9" x14ac:dyDescent="0.25">
      <c r="A126" s="33" t="s">
        <v>221</v>
      </c>
      <c r="B126" s="39"/>
      <c r="C126" s="39"/>
      <c r="D126" s="38"/>
      <c r="E126" s="335"/>
      <c r="F126" s="67" t="str">
        <f t="shared" si="5"/>
        <v/>
      </c>
      <c r="G126" s="67" t="str">
        <f t="shared" si="6"/>
        <v/>
      </c>
      <c r="H126" s="367" t="b">
        <f t="shared" si="7"/>
        <v>0</v>
      </c>
      <c r="I126" s="241">
        <f t="shared" si="9"/>
        <v>1</v>
      </c>
    </row>
    <row r="127" spans="1:9" x14ac:dyDescent="0.25">
      <c r="A127" s="33" t="s">
        <v>222</v>
      </c>
      <c r="B127" s="39"/>
      <c r="C127" s="39"/>
      <c r="D127" s="38"/>
      <c r="E127" s="335"/>
      <c r="F127" s="67" t="str">
        <f t="shared" si="5"/>
        <v/>
      </c>
      <c r="G127" s="67" t="str">
        <f t="shared" si="6"/>
        <v/>
      </c>
      <c r="H127" s="367" t="b">
        <f t="shared" si="7"/>
        <v>0</v>
      </c>
      <c r="I127" s="241">
        <f t="shared" si="9"/>
        <v>1</v>
      </c>
    </row>
    <row r="128" spans="1:9" x14ac:dyDescent="0.25">
      <c r="A128" s="33" t="s">
        <v>223</v>
      </c>
      <c r="B128" s="39"/>
      <c r="C128" s="39"/>
      <c r="D128" s="38"/>
      <c r="E128" s="335"/>
      <c r="F128" s="67" t="str">
        <f t="shared" si="5"/>
        <v/>
      </c>
      <c r="G128" s="67" t="str">
        <f t="shared" si="6"/>
        <v/>
      </c>
      <c r="H128" s="367" t="b">
        <f t="shared" si="7"/>
        <v>0</v>
      </c>
      <c r="I128" s="241">
        <f t="shared" si="9"/>
        <v>1</v>
      </c>
    </row>
    <row r="129" spans="1:9" x14ac:dyDescent="0.25">
      <c r="A129" s="33" t="s">
        <v>224</v>
      </c>
      <c r="B129" s="39"/>
      <c r="C129" s="39"/>
      <c r="D129" s="38"/>
      <c r="E129" s="335"/>
      <c r="F129" s="67" t="str">
        <f t="shared" si="5"/>
        <v/>
      </c>
      <c r="G129" s="67" t="str">
        <f t="shared" si="6"/>
        <v/>
      </c>
      <c r="H129" s="367" t="b">
        <f t="shared" si="7"/>
        <v>0</v>
      </c>
      <c r="I129" s="241">
        <f t="shared" si="9"/>
        <v>1</v>
      </c>
    </row>
    <row r="130" spans="1:9" x14ac:dyDescent="0.25">
      <c r="A130" s="33" t="s">
        <v>225</v>
      </c>
      <c r="B130" s="39"/>
      <c r="C130" s="39"/>
      <c r="D130" s="38"/>
      <c r="E130" s="335"/>
      <c r="F130" s="67" t="str">
        <f t="shared" si="5"/>
        <v/>
      </c>
      <c r="G130" s="67" t="str">
        <f t="shared" si="6"/>
        <v/>
      </c>
      <c r="H130" s="367" t="b">
        <f t="shared" si="7"/>
        <v>0</v>
      </c>
      <c r="I130" s="241">
        <f t="shared" si="9"/>
        <v>1</v>
      </c>
    </row>
    <row r="131" spans="1:9" x14ac:dyDescent="0.25">
      <c r="A131" s="33" t="s">
        <v>226</v>
      </c>
      <c r="B131" s="39"/>
      <c r="C131" s="39"/>
      <c r="D131" s="38"/>
      <c r="E131" s="335"/>
      <c r="F131" s="67" t="str">
        <f t="shared" si="5"/>
        <v/>
      </c>
      <c r="G131" s="67" t="str">
        <f t="shared" si="6"/>
        <v/>
      </c>
      <c r="H131" s="367" t="b">
        <f t="shared" si="7"/>
        <v>0</v>
      </c>
      <c r="I131" s="241">
        <f t="shared" si="9"/>
        <v>1</v>
      </c>
    </row>
    <row r="132" spans="1:9" x14ac:dyDescent="0.25">
      <c r="A132" s="33" t="s">
        <v>227</v>
      </c>
      <c r="B132" s="39"/>
      <c r="C132" s="39"/>
      <c r="D132" s="38"/>
      <c r="E132" s="335"/>
      <c r="F132" s="67" t="str">
        <f t="shared" si="5"/>
        <v/>
      </c>
      <c r="G132" s="67" t="str">
        <f t="shared" si="6"/>
        <v/>
      </c>
      <c r="H132" s="367" t="b">
        <f t="shared" si="7"/>
        <v>0</v>
      </c>
      <c r="I132" s="241">
        <f t="shared" si="9"/>
        <v>1</v>
      </c>
    </row>
    <row r="133" spans="1:9" x14ac:dyDescent="0.25">
      <c r="A133" s="33" t="s">
        <v>228</v>
      </c>
      <c r="B133" s="39"/>
      <c r="C133" s="39"/>
      <c r="D133" s="38"/>
      <c r="E133" s="335"/>
      <c r="F133" s="67" t="str">
        <f t="shared" si="5"/>
        <v/>
      </c>
      <c r="G133" s="67" t="str">
        <f t="shared" si="6"/>
        <v/>
      </c>
      <c r="H133" s="367" t="b">
        <f t="shared" si="7"/>
        <v>0</v>
      </c>
      <c r="I133" s="241">
        <f t="shared" si="9"/>
        <v>1</v>
      </c>
    </row>
    <row r="134" spans="1:9" x14ac:dyDescent="0.25">
      <c r="A134" s="33" t="s">
        <v>229</v>
      </c>
      <c r="B134" s="39"/>
      <c r="C134" s="39"/>
      <c r="D134" s="38"/>
      <c r="E134" s="335"/>
      <c r="F134" s="67" t="str">
        <f t="shared" si="5"/>
        <v/>
      </c>
      <c r="G134" s="67" t="str">
        <f t="shared" si="6"/>
        <v/>
      </c>
      <c r="H134" s="367" t="b">
        <f t="shared" si="7"/>
        <v>0</v>
      </c>
      <c r="I134" s="241">
        <f t="shared" si="9"/>
        <v>1</v>
      </c>
    </row>
    <row r="135" spans="1:9" x14ac:dyDescent="0.25">
      <c r="A135" s="33" t="s">
        <v>230</v>
      </c>
      <c r="B135" s="39"/>
      <c r="C135" s="39"/>
      <c r="D135" s="38"/>
      <c r="E135" s="335"/>
      <c r="F135" s="67" t="str">
        <f t="shared" si="5"/>
        <v/>
      </c>
      <c r="G135" s="67" t="str">
        <f t="shared" si="6"/>
        <v/>
      </c>
      <c r="H135" s="367" t="b">
        <f t="shared" si="7"/>
        <v>0</v>
      </c>
      <c r="I135" s="241">
        <f t="shared" si="9"/>
        <v>1</v>
      </c>
    </row>
    <row r="136" spans="1:9" x14ac:dyDescent="0.25">
      <c r="A136" s="33" t="s">
        <v>231</v>
      </c>
      <c r="B136" s="39"/>
      <c r="C136" s="39"/>
      <c r="D136" s="38"/>
      <c r="E136" s="335"/>
      <c r="F136" s="67" t="str">
        <f t="shared" si="5"/>
        <v/>
      </c>
      <c r="G136" s="67" t="str">
        <f t="shared" si="6"/>
        <v/>
      </c>
      <c r="H136" s="367" t="b">
        <f t="shared" si="7"/>
        <v>0</v>
      </c>
      <c r="I136" s="241">
        <f t="shared" si="9"/>
        <v>1</v>
      </c>
    </row>
    <row r="137" spans="1:9" x14ac:dyDescent="0.25">
      <c r="A137" s="33" t="s">
        <v>232</v>
      </c>
      <c r="B137" s="39"/>
      <c r="C137" s="39"/>
      <c r="D137" s="38"/>
      <c r="E137" s="335"/>
      <c r="F137" s="67" t="str">
        <f t="shared" ref="F137:F200" si="10">IF(OR($B137="",$C137="",$D137="",$D137&lt;an_initial,$D137&gt;an_final,$H137=FALSE),"",
(30*(E137="cărți")+10*(E137="studii"))/
I137
)</f>
        <v/>
      </c>
      <c r="G137" s="67" t="str">
        <f t="shared" ref="G137:G200" si="11">IF(OR($B137="",$C137="",$D137="",$D137&gt;an_final,$H137=FALSE),"",
(30*(E137="cărți")+10*(E137="studii"))/
I137
)</f>
        <v/>
      </c>
      <c r="H137" s="367" t="b">
        <f t="shared" ref="H137:H200" si="12">IF(nume_candidat="",FALSE,ISNUMBER(SEARCH(nume_candidat,$B137)))</f>
        <v>0</v>
      </c>
      <c r="I137" s="241">
        <f t="shared" ref="I137:I168" si="13">LEN(B137)-LEN(SUBSTITUTE(B137,",",""))+1</f>
        <v>1</v>
      </c>
    </row>
    <row r="138" spans="1:9" x14ac:dyDescent="0.25">
      <c r="A138" s="33" t="s">
        <v>233</v>
      </c>
      <c r="B138" s="39"/>
      <c r="C138" s="39"/>
      <c r="D138" s="38"/>
      <c r="E138" s="335"/>
      <c r="F138" s="67" t="str">
        <f t="shared" si="10"/>
        <v/>
      </c>
      <c r="G138" s="67" t="str">
        <f t="shared" si="11"/>
        <v/>
      </c>
      <c r="H138" s="367" t="b">
        <f t="shared" si="12"/>
        <v>0</v>
      </c>
      <c r="I138" s="241">
        <f t="shared" si="13"/>
        <v>1</v>
      </c>
    </row>
    <row r="139" spans="1:9" x14ac:dyDescent="0.25">
      <c r="A139" s="33" t="s">
        <v>234</v>
      </c>
      <c r="B139" s="39"/>
      <c r="C139" s="39"/>
      <c r="D139" s="38"/>
      <c r="E139" s="335"/>
      <c r="F139" s="67" t="str">
        <f t="shared" si="10"/>
        <v/>
      </c>
      <c r="G139" s="67" t="str">
        <f t="shared" si="11"/>
        <v/>
      </c>
      <c r="H139" s="367" t="b">
        <f t="shared" si="12"/>
        <v>0</v>
      </c>
      <c r="I139" s="241">
        <f t="shared" si="13"/>
        <v>1</v>
      </c>
    </row>
    <row r="140" spans="1:9" x14ac:dyDescent="0.25">
      <c r="A140" s="33" t="s">
        <v>235</v>
      </c>
      <c r="B140" s="39"/>
      <c r="C140" s="39"/>
      <c r="D140" s="38"/>
      <c r="E140" s="335"/>
      <c r="F140" s="67" t="str">
        <f t="shared" si="10"/>
        <v/>
      </c>
      <c r="G140" s="67" t="str">
        <f t="shared" si="11"/>
        <v/>
      </c>
      <c r="H140" s="367" t="b">
        <f t="shared" si="12"/>
        <v>0</v>
      </c>
      <c r="I140" s="241">
        <f t="shared" si="13"/>
        <v>1</v>
      </c>
    </row>
    <row r="141" spans="1:9" x14ac:dyDescent="0.25">
      <c r="A141" s="33" t="s">
        <v>236</v>
      </c>
      <c r="B141" s="39"/>
      <c r="C141" s="39"/>
      <c r="D141" s="38"/>
      <c r="E141" s="335"/>
      <c r="F141" s="67" t="str">
        <f t="shared" si="10"/>
        <v/>
      </c>
      <c r="G141" s="67" t="str">
        <f t="shared" si="11"/>
        <v/>
      </c>
      <c r="H141" s="367" t="b">
        <f t="shared" si="12"/>
        <v>0</v>
      </c>
      <c r="I141" s="241">
        <f t="shared" si="13"/>
        <v>1</v>
      </c>
    </row>
    <row r="142" spans="1:9" x14ac:dyDescent="0.25">
      <c r="A142" s="33" t="s">
        <v>237</v>
      </c>
      <c r="B142" s="39"/>
      <c r="C142" s="39"/>
      <c r="D142" s="38"/>
      <c r="E142" s="335"/>
      <c r="F142" s="67" t="str">
        <f t="shared" si="10"/>
        <v/>
      </c>
      <c r="G142" s="67" t="str">
        <f t="shared" si="11"/>
        <v/>
      </c>
      <c r="H142" s="367" t="b">
        <f t="shared" si="12"/>
        <v>0</v>
      </c>
      <c r="I142" s="241">
        <f t="shared" si="13"/>
        <v>1</v>
      </c>
    </row>
    <row r="143" spans="1:9" x14ac:dyDescent="0.25">
      <c r="A143" s="33" t="s">
        <v>238</v>
      </c>
      <c r="B143" s="39"/>
      <c r="C143" s="39"/>
      <c r="D143" s="38"/>
      <c r="E143" s="335"/>
      <c r="F143" s="67" t="str">
        <f t="shared" si="10"/>
        <v/>
      </c>
      <c r="G143" s="67" t="str">
        <f t="shared" si="11"/>
        <v/>
      </c>
      <c r="H143" s="367" t="b">
        <f t="shared" si="12"/>
        <v>0</v>
      </c>
      <c r="I143" s="241">
        <f t="shared" si="13"/>
        <v>1</v>
      </c>
    </row>
    <row r="144" spans="1:9" x14ac:dyDescent="0.25">
      <c r="A144" s="33" t="s">
        <v>239</v>
      </c>
      <c r="B144" s="39"/>
      <c r="C144" s="39"/>
      <c r="D144" s="38"/>
      <c r="E144" s="335"/>
      <c r="F144" s="67" t="str">
        <f t="shared" si="10"/>
        <v/>
      </c>
      <c r="G144" s="67" t="str">
        <f t="shared" si="11"/>
        <v/>
      </c>
      <c r="H144" s="367" t="b">
        <f t="shared" si="12"/>
        <v>0</v>
      </c>
      <c r="I144" s="241">
        <f t="shared" si="13"/>
        <v>1</v>
      </c>
    </row>
    <row r="145" spans="1:9" x14ac:dyDescent="0.25">
      <c r="A145" s="33" t="s">
        <v>240</v>
      </c>
      <c r="B145" s="39"/>
      <c r="C145" s="39"/>
      <c r="D145" s="38"/>
      <c r="E145" s="335"/>
      <c r="F145" s="67" t="str">
        <f t="shared" si="10"/>
        <v/>
      </c>
      <c r="G145" s="67" t="str">
        <f t="shared" si="11"/>
        <v/>
      </c>
      <c r="H145" s="367" t="b">
        <f t="shared" si="12"/>
        <v>0</v>
      </c>
      <c r="I145" s="241">
        <f t="shared" si="13"/>
        <v>1</v>
      </c>
    </row>
    <row r="146" spans="1:9" x14ac:dyDescent="0.25">
      <c r="A146" s="33" t="s">
        <v>241</v>
      </c>
      <c r="B146" s="39"/>
      <c r="C146" s="39"/>
      <c r="D146" s="38"/>
      <c r="E146" s="335"/>
      <c r="F146" s="67" t="str">
        <f t="shared" si="10"/>
        <v/>
      </c>
      <c r="G146" s="67" t="str">
        <f t="shared" si="11"/>
        <v/>
      </c>
      <c r="H146" s="367" t="b">
        <f t="shared" si="12"/>
        <v>0</v>
      </c>
      <c r="I146" s="241">
        <f t="shared" si="13"/>
        <v>1</v>
      </c>
    </row>
    <row r="147" spans="1:9" x14ac:dyDescent="0.25">
      <c r="A147" s="33" t="s">
        <v>242</v>
      </c>
      <c r="B147" s="39"/>
      <c r="C147" s="39"/>
      <c r="D147" s="38"/>
      <c r="E147" s="335"/>
      <c r="F147" s="67" t="str">
        <f t="shared" si="10"/>
        <v/>
      </c>
      <c r="G147" s="67" t="str">
        <f t="shared" si="11"/>
        <v/>
      </c>
      <c r="H147" s="367" t="b">
        <f t="shared" si="12"/>
        <v>0</v>
      </c>
      <c r="I147" s="241">
        <f t="shared" si="13"/>
        <v>1</v>
      </c>
    </row>
    <row r="148" spans="1:9" x14ac:dyDescent="0.25">
      <c r="A148" s="33" t="s">
        <v>243</v>
      </c>
      <c r="B148" s="39"/>
      <c r="C148" s="39"/>
      <c r="D148" s="38"/>
      <c r="E148" s="335"/>
      <c r="F148" s="67" t="str">
        <f t="shared" si="10"/>
        <v/>
      </c>
      <c r="G148" s="67" t="str">
        <f t="shared" si="11"/>
        <v/>
      </c>
      <c r="H148" s="367" t="b">
        <f t="shared" si="12"/>
        <v>0</v>
      </c>
      <c r="I148" s="241">
        <f t="shared" si="13"/>
        <v>1</v>
      </c>
    </row>
    <row r="149" spans="1:9" x14ac:dyDescent="0.25">
      <c r="A149" s="33" t="s">
        <v>244</v>
      </c>
      <c r="B149" s="39"/>
      <c r="C149" s="39"/>
      <c r="D149" s="38"/>
      <c r="E149" s="335"/>
      <c r="F149" s="67" t="str">
        <f t="shared" si="10"/>
        <v/>
      </c>
      <c r="G149" s="67" t="str">
        <f t="shared" si="11"/>
        <v/>
      </c>
      <c r="H149" s="367" t="b">
        <f t="shared" si="12"/>
        <v>0</v>
      </c>
      <c r="I149" s="241">
        <f t="shared" si="13"/>
        <v>1</v>
      </c>
    </row>
    <row r="150" spans="1:9" x14ac:dyDescent="0.25">
      <c r="A150" s="33" t="s">
        <v>245</v>
      </c>
      <c r="B150" s="39"/>
      <c r="C150" s="39"/>
      <c r="D150" s="38"/>
      <c r="E150" s="335"/>
      <c r="F150" s="67" t="str">
        <f t="shared" si="10"/>
        <v/>
      </c>
      <c r="G150" s="67" t="str">
        <f t="shared" si="11"/>
        <v/>
      </c>
      <c r="H150" s="367" t="b">
        <f t="shared" si="12"/>
        <v>0</v>
      </c>
      <c r="I150" s="241">
        <f t="shared" si="13"/>
        <v>1</v>
      </c>
    </row>
    <row r="151" spans="1:9" x14ac:dyDescent="0.25">
      <c r="A151" s="33" t="s">
        <v>246</v>
      </c>
      <c r="B151" s="39"/>
      <c r="C151" s="39"/>
      <c r="D151" s="38"/>
      <c r="E151" s="335"/>
      <c r="F151" s="67" t="str">
        <f t="shared" si="10"/>
        <v/>
      </c>
      <c r="G151" s="67" t="str">
        <f t="shared" si="11"/>
        <v/>
      </c>
      <c r="H151" s="367" t="b">
        <f t="shared" si="12"/>
        <v>0</v>
      </c>
      <c r="I151" s="241">
        <f t="shared" si="13"/>
        <v>1</v>
      </c>
    </row>
    <row r="152" spans="1:9" x14ac:dyDescent="0.25">
      <c r="A152" s="33" t="s">
        <v>247</v>
      </c>
      <c r="B152" s="39"/>
      <c r="C152" s="39"/>
      <c r="D152" s="38"/>
      <c r="E152" s="335"/>
      <c r="F152" s="67" t="str">
        <f t="shared" si="10"/>
        <v/>
      </c>
      <c r="G152" s="67" t="str">
        <f t="shared" si="11"/>
        <v/>
      </c>
      <c r="H152" s="367" t="b">
        <f t="shared" si="12"/>
        <v>0</v>
      </c>
      <c r="I152" s="241">
        <f t="shared" si="13"/>
        <v>1</v>
      </c>
    </row>
    <row r="153" spans="1:9" x14ac:dyDescent="0.25">
      <c r="A153" s="33" t="s">
        <v>248</v>
      </c>
      <c r="B153" s="39"/>
      <c r="C153" s="39"/>
      <c r="D153" s="38"/>
      <c r="E153" s="335"/>
      <c r="F153" s="67" t="str">
        <f t="shared" si="10"/>
        <v/>
      </c>
      <c r="G153" s="67" t="str">
        <f t="shared" si="11"/>
        <v/>
      </c>
      <c r="H153" s="367" t="b">
        <f t="shared" si="12"/>
        <v>0</v>
      </c>
      <c r="I153" s="241">
        <f t="shared" si="13"/>
        <v>1</v>
      </c>
    </row>
    <row r="154" spans="1:9" x14ac:dyDescent="0.25">
      <c r="A154" s="33" t="s">
        <v>249</v>
      </c>
      <c r="B154" s="39"/>
      <c r="C154" s="39"/>
      <c r="D154" s="38"/>
      <c r="E154" s="335"/>
      <c r="F154" s="67" t="str">
        <f t="shared" si="10"/>
        <v/>
      </c>
      <c r="G154" s="67" t="str">
        <f t="shared" si="11"/>
        <v/>
      </c>
      <c r="H154" s="367" t="b">
        <f t="shared" si="12"/>
        <v>0</v>
      </c>
      <c r="I154" s="241">
        <f t="shared" si="13"/>
        <v>1</v>
      </c>
    </row>
    <row r="155" spans="1:9" x14ac:dyDescent="0.25">
      <c r="A155" s="33" t="s">
        <v>250</v>
      </c>
      <c r="B155" s="39"/>
      <c r="C155" s="39"/>
      <c r="D155" s="38"/>
      <c r="E155" s="335"/>
      <c r="F155" s="67" t="str">
        <f t="shared" si="10"/>
        <v/>
      </c>
      <c r="G155" s="67" t="str">
        <f t="shared" si="11"/>
        <v/>
      </c>
      <c r="H155" s="367" t="b">
        <f t="shared" si="12"/>
        <v>0</v>
      </c>
      <c r="I155" s="241">
        <f t="shared" si="13"/>
        <v>1</v>
      </c>
    </row>
    <row r="156" spans="1:9" x14ac:dyDescent="0.25">
      <c r="A156" s="33" t="s">
        <v>251</v>
      </c>
      <c r="B156" s="39"/>
      <c r="C156" s="39"/>
      <c r="D156" s="38"/>
      <c r="E156" s="335"/>
      <c r="F156" s="67" t="str">
        <f t="shared" si="10"/>
        <v/>
      </c>
      <c r="G156" s="67" t="str">
        <f t="shared" si="11"/>
        <v/>
      </c>
      <c r="H156" s="367" t="b">
        <f t="shared" si="12"/>
        <v>0</v>
      </c>
      <c r="I156" s="241">
        <f t="shared" si="13"/>
        <v>1</v>
      </c>
    </row>
    <row r="157" spans="1:9" x14ac:dyDescent="0.25">
      <c r="A157" s="33" t="s">
        <v>252</v>
      </c>
      <c r="B157" s="39"/>
      <c r="C157" s="39"/>
      <c r="D157" s="38"/>
      <c r="E157" s="335"/>
      <c r="F157" s="67" t="str">
        <f t="shared" si="10"/>
        <v/>
      </c>
      <c r="G157" s="67" t="str">
        <f t="shared" si="11"/>
        <v/>
      </c>
      <c r="H157" s="367" t="b">
        <f t="shared" si="12"/>
        <v>0</v>
      </c>
      <c r="I157" s="241">
        <f t="shared" si="13"/>
        <v>1</v>
      </c>
    </row>
    <row r="158" spans="1:9" x14ac:dyDescent="0.25">
      <c r="A158" s="33" t="s">
        <v>253</v>
      </c>
      <c r="B158" s="39"/>
      <c r="C158" s="39"/>
      <c r="D158" s="38"/>
      <c r="E158" s="335"/>
      <c r="F158" s="67" t="str">
        <f t="shared" si="10"/>
        <v/>
      </c>
      <c r="G158" s="67" t="str">
        <f t="shared" si="11"/>
        <v/>
      </c>
      <c r="H158" s="367" t="b">
        <f t="shared" si="12"/>
        <v>0</v>
      </c>
      <c r="I158" s="241">
        <f t="shared" si="13"/>
        <v>1</v>
      </c>
    </row>
    <row r="159" spans="1:9" x14ac:dyDescent="0.25">
      <c r="A159" s="33" t="s">
        <v>254</v>
      </c>
      <c r="B159" s="39"/>
      <c r="C159" s="39"/>
      <c r="D159" s="38"/>
      <c r="E159" s="335"/>
      <c r="F159" s="67" t="str">
        <f t="shared" si="10"/>
        <v/>
      </c>
      <c r="G159" s="67" t="str">
        <f t="shared" si="11"/>
        <v/>
      </c>
      <c r="H159" s="367" t="b">
        <f t="shared" si="12"/>
        <v>0</v>
      </c>
      <c r="I159" s="241">
        <f t="shared" si="13"/>
        <v>1</v>
      </c>
    </row>
    <row r="160" spans="1:9" x14ac:dyDescent="0.25">
      <c r="A160" s="33" t="s">
        <v>255</v>
      </c>
      <c r="B160" s="39"/>
      <c r="C160" s="39"/>
      <c r="D160" s="38"/>
      <c r="E160" s="335"/>
      <c r="F160" s="67" t="str">
        <f t="shared" si="10"/>
        <v/>
      </c>
      <c r="G160" s="67" t="str">
        <f t="shared" si="11"/>
        <v/>
      </c>
      <c r="H160" s="367" t="b">
        <f t="shared" si="12"/>
        <v>0</v>
      </c>
      <c r="I160" s="241">
        <f t="shared" si="13"/>
        <v>1</v>
      </c>
    </row>
    <row r="161" spans="1:9" x14ac:dyDescent="0.25">
      <c r="A161" s="33" t="s">
        <v>256</v>
      </c>
      <c r="B161" s="39"/>
      <c r="C161" s="39"/>
      <c r="D161" s="38"/>
      <c r="E161" s="335"/>
      <c r="F161" s="67" t="str">
        <f t="shared" si="10"/>
        <v/>
      </c>
      <c r="G161" s="67" t="str">
        <f t="shared" si="11"/>
        <v/>
      </c>
      <c r="H161" s="367" t="b">
        <f t="shared" si="12"/>
        <v>0</v>
      </c>
      <c r="I161" s="241">
        <f t="shared" si="13"/>
        <v>1</v>
      </c>
    </row>
    <row r="162" spans="1:9" x14ac:dyDescent="0.25">
      <c r="A162" s="33" t="s">
        <v>257</v>
      </c>
      <c r="B162" s="39"/>
      <c r="C162" s="39"/>
      <c r="D162" s="38"/>
      <c r="E162" s="335"/>
      <c r="F162" s="67" t="str">
        <f t="shared" si="10"/>
        <v/>
      </c>
      <c r="G162" s="67" t="str">
        <f t="shared" si="11"/>
        <v/>
      </c>
      <c r="H162" s="367" t="b">
        <f t="shared" si="12"/>
        <v>0</v>
      </c>
      <c r="I162" s="241">
        <f t="shared" si="13"/>
        <v>1</v>
      </c>
    </row>
    <row r="163" spans="1:9" x14ac:dyDescent="0.25">
      <c r="A163" s="33" t="s">
        <v>258</v>
      </c>
      <c r="B163" s="39"/>
      <c r="C163" s="39"/>
      <c r="D163" s="38"/>
      <c r="E163" s="335"/>
      <c r="F163" s="67" t="str">
        <f t="shared" si="10"/>
        <v/>
      </c>
      <c r="G163" s="67" t="str">
        <f t="shared" si="11"/>
        <v/>
      </c>
      <c r="H163" s="367" t="b">
        <f t="shared" si="12"/>
        <v>0</v>
      </c>
      <c r="I163" s="241">
        <f t="shared" si="13"/>
        <v>1</v>
      </c>
    </row>
    <row r="164" spans="1:9" x14ac:dyDescent="0.25">
      <c r="A164" s="33" t="s">
        <v>259</v>
      </c>
      <c r="B164" s="39"/>
      <c r="C164" s="39"/>
      <c r="D164" s="38"/>
      <c r="E164" s="335"/>
      <c r="F164" s="67" t="str">
        <f t="shared" si="10"/>
        <v/>
      </c>
      <c r="G164" s="67" t="str">
        <f t="shared" si="11"/>
        <v/>
      </c>
      <c r="H164" s="367" t="b">
        <f t="shared" si="12"/>
        <v>0</v>
      </c>
      <c r="I164" s="241">
        <f t="shared" si="13"/>
        <v>1</v>
      </c>
    </row>
    <row r="165" spans="1:9" x14ac:dyDescent="0.25">
      <c r="A165" s="33" t="s">
        <v>260</v>
      </c>
      <c r="B165" s="39"/>
      <c r="C165" s="39"/>
      <c r="D165" s="38"/>
      <c r="E165" s="335"/>
      <c r="F165" s="67" t="str">
        <f t="shared" si="10"/>
        <v/>
      </c>
      <c r="G165" s="67" t="str">
        <f t="shared" si="11"/>
        <v/>
      </c>
      <c r="H165" s="367" t="b">
        <f t="shared" si="12"/>
        <v>0</v>
      </c>
      <c r="I165" s="241">
        <f t="shared" si="13"/>
        <v>1</v>
      </c>
    </row>
    <row r="166" spans="1:9" x14ac:dyDescent="0.25">
      <c r="A166" s="33" t="s">
        <v>261</v>
      </c>
      <c r="B166" s="39"/>
      <c r="C166" s="39"/>
      <c r="D166" s="38"/>
      <c r="E166" s="335"/>
      <c r="F166" s="67" t="str">
        <f t="shared" si="10"/>
        <v/>
      </c>
      <c r="G166" s="67" t="str">
        <f t="shared" si="11"/>
        <v/>
      </c>
      <c r="H166" s="367" t="b">
        <f t="shared" si="12"/>
        <v>0</v>
      </c>
      <c r="I166" s="241">
        <f t="shared" si="13"/>
        <v>1</v>
      </c>
    </row>
    <row r="167" spans="1:9" x14ac:dyDescent="0.25">
      <c r="A167" s="33" t="s">
        <v>262</v>
      </c>
      <c r="B167" s="39"/>
      <c r="C167" s="39"/>
      <c r="D167" s="38"/>
      <c r="E167" s="335"/>
      <c r="F167" s="67" t="str">
        <f t="shared" si="10"/>
        <v/>
      </c>
      <c r="G167" s="67" t="str">
        <f t="shared" si="11"/>
        <v/>
      </c>
      <c r="H167" s="367" t="b">
        <f t="shared" si="12"/>
        <v>0</v>
      </c>
      <c r="I167" s="241">
        <f t="shared" si="13"/>
        <v>1</v>
      </c>
    </row>
    <row r="168" spans="1:9" x14ac:dyDescent="0.25">
      <c r="A168" s="33" t="s">
        <v>263</v>
      </c>
      <c r="B168" s="39"/>
      <c r="C168" s="39"/>
      <c r="D168" s="38"/>
      <c r="E168" s="335"/>
      <c r="F168" s="67" t="str">
        <f t="shared" si="10"/>
        <v/>
      </c>
      <c r="G168" s="67" t="str">
        <f t="shared" si="11"/>
        <v/>
      </c>
      <c r="H168" s="367" t="b">
        <f t="shared" si="12"/>
        <v>0</v>
      </c>
      <c r="I168" s="241">
        <f t="shared" si="13"/>
        <v>1</v>
      </c>
    </row>
    <row r="169" spans="1:9" x14ac:dyDescent="0.25">
      <c r="A169" s="33" t="s">
        <v>264</v>
      </c>
      <c r="B169" s="39"/>
      <c r="C169" s="39"/>
      <c r="D169" s="38"/>
      <c r="E169" s="335"/>
      <c r="F169" s="67" t="str">
        <f t="shared" si="10"/>
        <v/>
      </c>
      <c r="G169" s="67" t="str">
        <f t="shared" si="11"/>
        <v/>
      </c>
      <c r="H169" s="367" t="b">
        <f t="shared" si="12"/>
        <v>0</v>
      </c>
      <c r="I169" s="241">
        <f t="shared" ref="I169:I200" si="14">LEN(B169)-LEN(SUBSTITUTE(B169,",",""))+1</f>
        <v>1</v>
      </c>
    </row>
    <row r="170" spans="1:9" x14ac:dyDescent="0.25">
      <c r="A170" s="33" t="s">
        <v>265</v>
      </c>
      <c r="B170" s="39"/>
      <c r="C170" s="39"/>
      <c r="D170" s="38"/>
      <c r="E170" s="335"/>
      <c r="F170" s="67" t="str">
        <f t="shared" si="10"/>
        <v/>
      </c>
      <c r="G170" s="67" t="str">
        <f t="shared" si="11"/>
        <v/>
      </c>
      <c r="H170" s="367" t="b">
        <f t="shared" si="12"/>
        <v>0</v>
      </c>
      <c r="I170" s="241">
        <f t="shared" si="14"/>
        <v>1</v>
      </c>
    </row>
    <row r="171" spans="1:9" x14ac:dyDescent="0.25">
      <c r="A171" s="33" t="s">
        <v>266</v>
      </c>
      <c r="B171" s="39"/>
      <c r="C171" s="39"/>
      <c r="D171" s="38"/>
      <c r="E171" s="335"/>
      <c r="F171" s="67" t="str">
        <f t="shared" si="10"/>
        <v/>
      </c>
      <c r="G171" s="67" t="str">
        <f t="shared" si="11"/>
        <v/>
      </c>
      <c r="H171" s="367" t="b">
        <f t="shared" si="12"/>
        <v>0</v>
      </c>
      <c r="I171" s="241">
        <f t="shared" si="14"/>
        <v>1</v>
      </c>
    </row>
    <row r="172" spans="1:9" x14ac:dyDescent="0.25">
      <c r="A172" s="33" t="s">
        <v>267</v>
      </c>
      <c r="B172" s="39"/>
      <c r="C172" s="39"/>
      <c r="D172" s="38"/>
      <c r="E172" s="335"/>
      <c r="F172" s="67" t="str">
        <f t="shared" si="10"/>
        <v/>
      </c>
      <c r="G172" s="67" t="str">
        <f t="shared" si="11"/>
        <v/>
      </c>
      <c r="H172" s="367" t="b">
        <f t="shared" si="12"/>
        <v>0</v>
      </c>
      <c r="I172" s="241">
        <f t="shared" si="14"/>
        <v>1</v>
      </c>
    </row>
    <row r="173" spans="1:9" x14ac:dyDescent="0.25">
      <c r="A173" s="33" t="s">
        <v>268</v>
      </c>
      <c r="B173" s="39"/>
      <c r="C173" s="39"/>
      <c r="D173" s="38"/>
      <c r="E173" s="335"/>
      <c r="F173" s="67" t="str">
        <f t="shared" si="10"/>
        <v/>
      </c>
      <c r="G173" s="67" t="str">
        <f t="shared" si="11"/>
        <v/>
      </c>
      <c r="H173" s="367" t="b">
        <f t="shared" si="12"/>
        <v>0</v>
      </c>
      <c r="I173" s="241">
        <f t="shared" si="14"/>
        <v>1</v>
      </c>
    </row>
    <row r="174" spans="1:9" x14ac:dyDescent="0.25">
      <c r="A174" s="33" t="s">
        <v>269</v>
      </c>
      <c r="B174" s="39"/>
      <c r="C174" s="39"/>
      <c r="D174" s="38"/>
      <c r="E174" s="335"/>
      <c r="F174" s="67" t="str">
        <f t="shared" si="10"/>
        <v/>
      </c>
      <c r="G174" s="67" t="str">
        <f t="shared" si="11"/>
        <v/>
      </c>
      <c r="H174" s="367" t="b">
        <f t="shared" si="12"/>
        <v>0</v>
      </c>
      <c r="I174" s="241">
        <f t="shared" si="14"/>
        <v>1</v>
      </c>
    </row>
    <row r="175" spans="1:9" x14ac:dyDescent="0.25">
      <c r="A175" s="33" t="s">
        <v>270</v>
      </c>
      <c r="B175" s="39"/>
      <c r="C175" s="39"/>
      <c r="D175" s="38"/>
      <c r="E175" s="335"/>
      <c r="F175" s="67" t="str">
        <f t="shared" si="10"/>
        <v/>
      </c>
      <c r="G175" s="67" t="str">
        <f t="shared" si="11"/>
        <v/>
      </c>
      <c r="H175" s="367" t="b">
        <f t="shared" si="12"/>
        <v>0</v>
      </c>
      <c r="I175" s="241">
        <f t="shared" si="14"/>
        <v>1</v>
      </c>
    </row>
    <row r="176" spans="1:9" x14ac:dyDescent="0.25">
      <c r="A176" s="33" t="s">
        <v>271</v>
      </c>
      <c r="B176" s="39"/>
      <c r="C176" s="39"/>
      <c r="D176" s="38"/>
      <c r="E176" s="335"/>
      <c r="F176" s="67" t="str">
        <f t="shared" si="10"/>
        <v/>
      </c>
      <c r="G176" s="67" t="str">
        <f t="shared" si="11"/>
        <v/>
      </c>
      <c r="H176" s="367" t="b">
        <f t="shared" si="12"/>
        <v>0</v>
      </c>
      <c r="I176" s="241">
        <f t="shared" si="14"/>
        <v>1</v>
      </c>
    </row>
    <row r="177" spans="1:9" x14ac:dyDescent="0.25">
      <c r="A177" s="33" t="s">
        <v>272</v>
      </c>
      <c r="B177" s="39"/>
      <c r="C177" s="39"/>
      <c r="D177" s="38"/>
      <c r="E177" s="335"/>
      <c r="F177" s="67" t="str">
        <f t="shared" si="10"/>
        <v/>
      </c>
      <c r="G177" s="67" t="str">
        <f t="shared" si="11"/>
        <v/>
      </c>
      <c r="H177" s="367" t="b">
        <f t="shared" si="12"/>
        <v>0</v>
      </c>
      <c r="I177" s="241">
        <f t="shared" si="14"/>
        <v>1</v>
      </c>
    </row>
    <row r="178" spans="1:9" x14ac:dyDescent="0.25">
      <c r="A178" s="33" t="s">
        <v>273</v>
      </c>
      <c r="B178" s="39"/>
      <c r="C178" s="39"/>
      <c r="D178" s="38"/>
      <c r="E178" s="335"/>
      <c r="F178" s="67" t="str">
        <f t="shared" si="10"/>
        <v/>
      </c>
      <c r="G178" s="67" t="str">
        <f t="shared" si="11"/>
        <v/>
      </c>
      <c r="H178" s="367" t="b">
        <f t="shared" si="12"/>
        <v>0</v>
      </c>
      <c r="I178" s="241">
        <f t="shared" si="14"/>
        <v>1</v>
      </c>
    </row>
    <row r="179" spans="1:9" x14ac:dyDescent="0.25">
      <c r="A179" s="33" t="s">
        <v>274</v>
      </c>
      <c r="B179" s="39"/>
      <c r="C179" s="39"/>
      <c r="D179" s="38"/>
      <c r="E179" s="335"/>
      <c r="F179" s="67" t="str">
        <f t="shared" si="10"/>
        <v/>
      </c>
      <c r="G179" s="67" t="str">
        <f t="shared" si="11"/>
        <v/>
      </c>
      <c r="H179" s="367" t="b">
        <f t="shared" si="12"/>
        <v>0</v>
      </c>
      <c r="I179" s="241">
        <f t="shared" si="14"/>
        <v>1</v>
      </c>
    </row>
    <row r="180" spans="1:9" x14ac:dyDescent="0.25">
      <c r="A180" s="33" t="s">
        <v>275</v>
      </c>
      <c r="B180" s="39"/>
      <c r="C180" s="39"/>
      <c r="D180" s="38"/>
      <c r="E180" s="335"/>
      <c r="F180" s="67" t="str">
        <f t="shared" si="10"/>
        <v/>
      </c>
      <c r="G180" s="67" t="str">
        <f t="shared" si="11"/>
        <v/>
      </c>
      <c r="H180" s="367" t="b">
        <f t="shared" si="12"/>
        <v>0</v>
      </c>
      <c r="I180" s="241">
        <f t="shared" si="14"/>
        <v>1</v>
      </c>
    </row>
    <row r="181" spans="1:9" x14ac:dyDescent="0.25">
      <c r="A181" s="33" t="s">
        <v>276</v>
      </c>
      <c r="B181" s="39"/>
      <c r="C181" s="39"/>
      <c r="D181" s="38"/>
      <c r="E181" s="335"/>
      <c r="F181" s="67" t="str">
        <f t="shared" si="10"/>
        <v/>
      </c>
      <c r="G181" s="67" t="str">
        <f t="shared" si="11"/>
        <v/>
      </c>
      <c r="H181" s="367" t="b">
        <f t="shared" si="12"/>
        <v>0</v>
      </c>
      <c r="I181" s="241">
        <f t="shared" si="14"/>
        <v>1</v>
      </c>
    </row>
    <row r="182" spans="1:9" x14ac:dyDescent="0.25">
      <c r="A182" s="33" t="s">
        <v>277</v>
      </c>
      <c r="B182" s="39"/>
      <c r="C182" s="39"/>
      <c r="D182" s="38"/>
      <c r="E182" s="335"/>
      <c r="F182" s="67" t="str">
        <f t="shared" si="10"/>
        <v/>
      </c>
      <c r="G182" s="67" t="str">
        <f t="shared" si="11"/>
        <v/>
      </c>
      <c r="H182" s="367" t="b">
        <f t="shared" si="12"/>
        <v>0</v>
      </c>
      <c r="I182" s="241">
        <f t="shared" si="14"/>
        <v>1</v>
      </c>
    </row>
    <row r="183" spans="1:9" x14ac:dyDescent="0.25">
      <c r="A183" s="33" t="s">
        <v>278</v>
      </c>
      <c r="B183" s="39"/>
      <c r="C183" s="39"/>
      <c r="D183" s="38"/>
      <c r="E183" s="335"/>
      <c r="F183" s="67" t="str">
        <f t="shared" si="10"/>
        <v/>
      </c>
      <c r="G183" s="67" t="str">
        <f t="shared" si="11"/>
        <v/>
      </c>
      <c r="H183" s="367" t="b">
        <f t="shared" si="12"/>
        <v>0</v>
      </c>
      <c r="I183" s="241">
        <f t="shared" si="14"/>
        <v>1</v>
      </c>
    </row>
    <row r="184" spans="1:9" x14ac:dyDescent="0.25">
      <c r="A184" s="33" t="s">
        <v>279</v>
      </c>
      <c r="B184" s="39"/>
      <c r="C184" s="39"/>
      <c r="D184" s="38"/>
      <c r="E184" s="335"/>
      <c r="F184" s="67" t="str">
        <f t="shared" si="10"/>
        <v/>
      </c>
      <c r="G184" s="67" t="str">
        <f t="shared" si="11"/>
        <v/>
      </c>
      <c r="H184" s="367" t="b">
        <f t="shared" si="12"/>
        <v>0</v>
      </c>
      <c r="I184" s="241">
        <f t="shared" si="14"/>
        <v>1</v>
      </c>
    </row>
    <row r="185" spans="1:9" x14ac:dyDescent="0.25">
      <c r="A185" s="33" t="s">
        <v>280</v>
      </c>
      <c r="B185" s="39"/>
      <c r="C185" s="39"/>
      <c r="D185" s="38"/>
      <c r="E185" s="335"/>
      <c r="F185" s="67" t="str">
        <f t="shared" si="10"/>
        <v/>
      </c>
      <c r="G185" s="67" t="str">
        <f t="shared" si="11"/>
        <v/>
      </c>
      <c r="H185" s="367" t="b">
        <f t="shared" si="12"/>
        <v>0</v>
      </c>
      <c r="I185" s="241">
        <f t="shared" si="14"/>
        <v>1</v>
      </c>
    </row>
    <row r="186" spans="1:9" x14ac:dyDescent="0.25">
      <c r="A186" s="33" t="s">
        <v>281</v>
      </c>
      <c r="B186" s="39"/>
      <c r="C186" s="39"/>
      <c r="D186" s="38"/>
      <c r="E186" s="335"/>
      <c r="F186" s="67" t="str">
        <f t="shared" si="10"/>
        <v/>
      </c>
      <c r="G186" s="67" t="str">
        <f t="shared" si="11"/>
        <v/>
      </c>
      <c r="H186" s="367" t="b">
        <f t="shared" si="12"/>
        <v>0</v>
      </c>
      <c r="I186" s="241">
        <f t="shared" si="14"/>
        <v>1</v>
      </c>
    </row>
    <row r="187" spans="1:9" x14ac:dyDescent="0.25">
      <c r="A187" s="33" t="s">
        <v>282</v>
      </c>
      <c r="B187" s="39"/>
      <c r="C187" s="39"/>
      <c r="D187" s="38"/>
      <c r="E187" s="335"/>
      <c r="F187" s="67" t="str">
        <f t="shared" si="10"/>
        <v/>
      </c>
      <c r="G187" s="67" t="str">
        <f t="shared" si="11"/>
        <v/>
      </c>
      <c r="H187" s="367" t="b">
        <f t="shared" si="12"/>
        <v>0</v>
      </c>
      <c r="I187" s="241">
        <f t="shared" si="14"/>
        <v>1</v>
      </c>
    </row>
    <row r="188" spans="1:9" x14ac:dyDescent="0.25">
      <c r="A188" s="33" t="s">
        <v>283</v>
      </c>
      <c r="B188" s="39"/>
      <c r="C188" s="39"/>
      <c r="D188" s="38"/>
      <c r="E188" s="335"/>
      <c r="F188" s="67" t="str">
        <f t="shared" si="10"/>
        <v/>
      </c>
      <c r="G188" s="67" t="str">
        <f t="shared" si="11"/>
        <v/>
      </c>
      <c r="H188" s="367" t="b">
        <f t="shared" si="12"/>
        <v>0</v>
      </c>
      <c r="I188" s="241">
        <f t="shared" si="14"/>
        <v>1</v>
      </c>
    </row>
    <row r="189" spans="1:9" x14ac:dyDescent="0.25">
      <c r="A189" s="33" t="s">
        <v>284</v>
      </c>
      <c r="B189" s="39"/>
      <c r="C189" s="39"/>
      <c r="D189" s="38"/>
      <c r="E189" s="335"/>
      <c r="F189" s="67" t="str">
        <f t="shared" si="10"/>
        <v/>
      </c>
      <c r="G189" s="67" t="str">
        <f t="shared" si="11"/>
        <v/>
      </c>
      <c r="H189" s="367" t="b">
        <f t="shared" si="12"/>
        <v>0</v>
      </c>
      <c r="I189" s="241">
        <f t="shared" si="14"/>
        <v>1</v>
      </c>
    </row>
    <row r="190" spans="1:9" x14ac:dyDescent="0.25">
      <c r="A190" s="33" t="s">
        <v>285</v>
      </c>
      <c r="B190" s="39"/>
      <c r="C190" s="39"/>
      <c r="D190" s="38"/>
      <c r="E190" s="335"/>
      <c r="F190" s="67" t="str">
        <f t="shared" si="10"/>
        <v/>
      </c>
      <c r="G190" s="67" t="str">
        <f t="shared" si="11"/>
        <v/>
      </c>
      <c r="H190" s="367" t="b">
        <f t="shared" si="12"/>
        <v>0</v>
      </c>
      <c r="I190" s="241">
        <f t="shared" si="14"/>
        <v>1</v>
      </c>
    </row>
    <row r="191" spans="1:9" x14ac:dyDescent="0.25">
      <c r="A191" s="33" t="s">
        <v>286</v>
      </c>
      <c r="B191" s="39"/>
      <c r="C191" s="39"/>
      <c r="D191" s="38"/>
      <c r="E191" s="335"/>
      <c r="F191" s="67" t="str">
        <f t="shared" si="10"/>
        <v/>
      </c>
      <c r="G191" s="67" t="str">
        <f t="shared" si="11"/>
        <v/>
      </c>
      <c r="H191" s="367" t="b">
        <f t="shared" si="12"/>
        <v>0</v>
      </c>
      <c r="I191" s="241">
        <f t="shared" si="14"/>
        <v>1</v>
      </c>
    </row>
    <row r="192" spans="1:9" x14ac:dyDescent="0.25">
      <c r="A192" s="33" t="s">
        <v>287</v>
      </c>
      <c r="B192" s="39"/>
      <c r="C192" s="39"/>
      <c r="D192" s="38"/>
      <c r="E192" s="335"/>
      <c r="F192" s="67" t="str">
        <f t="shared" si="10"/>
        <v/>
      </c>
      <c r="G192" s="67" t="str">
        <f t="shared" si="11"/>
        <v/>
      </c>
      <c r="H192" s="367" t="b">
        <f t="shared" si="12"/>
        <v>0</v>
      </c>
      <c r="I192" s="241">
        <f t="shared" si="14"/>
        <v>1</v>
      </c>
    </row>
    <row r="193" spans="1:9" x14ac:dyDescent="0.25">
      <c r="A193" s="33" t="s">
        <v>288</v>
      </c>
      <c r="B193" s="39"/>
      <c r="C193" s="39"/>
      <c r="D193" s="38"/>
      <c r="E193" s="335"/>
      <c r="F193" s="67" t="str">
        <f t="shared" si="10"/>
        <v/>
      </c>
      <c r="G193" s="67" t="str">
        <f t="shared" si="11"/>
        <v/>
      </c>
      <c r="H193" s="367" t="b">
        <f t="shared" si="12"/>
        <v>0</v>
      </c>
      <c r="I193" s="241">
        <f t="shared" si="14"/>
        <v>1</v>
      </c>
    </row>
    <row r="194" spans="1:9" x14ac:dyDescent="0.25">
      <c r="A194" s="33" t="s">
        <v>289</v>
      </c>
      <c r="B194" s="39"/>
      <c r="C194" s="39"/>
      <c r="D194" s="38"/>
      <c r="E194" s="335"/>
      <c r="F194" s="67" t="str">
        <f t="shared" si="10"/>
        <v/>
      </c>
      <c r="G194" s="67" t="str">
        <f t="shared" si="11"/>
        <v/>
      </c>
      <c r="H194" s="367" t="b">
        <f t="shared" si="12"/>
        <v>0</v>
      </c>
      <c r="I194" s="241">
        <f t="shared" si="14"/>
        <v>1</v>
      </c>
    </row>
    <row r="195" spans="1:9" x14ac:dyDescent="0.25">
      <c r="A195" s="33" t="s">
        <v>290</v>
      </c>
      <c r="B195" s="39"/>
      <c r="C195" s="39"/>
      <c r="D195" s="38"/>
      <c r="E195" s="335"/>
      <c r="F195" s="67" t="str">
        <f t="shared" si="10"/>
        <v/>
      </c>
      <c r="G195" s="67" t="str">
        <f t="shared" si="11"/>
        <v/>
      </c>
      <c r="H195" s="367" t="b">
        <f t="shared" si="12"/>
        <v>0</v>
      </c>
      <c r="I195" s="241">
        <f t="shared" si="14"/>
        <v>1</v>
      </c>
    </row>
    <row r="196" spans="1:9" x14ac:dyDescent="0.25">
      <c r="A196" s="33" t="s">
        <v>291</v>
      </c>
      <c r="B196" s="39"/>
      <c r="C196" s="39"/>
      <c r="D196" s="38"/>
      <c r="E196" s="335"/>
      <c r="F196" s="67" t="str">
        <f t="shared" si="10"/>
        <v/>
      </c>
      <c r="G196" s="67" t="str">
        <f t="shared" si="11"/>
        <v/>
      </c>
      <c r="H196" s="367" t="b">
        <f t="shared" si="12"/>
        <v>0</v>
      </c>
      <c r="I196" s="241">
        <f t="shared" si="14"/>
        <v>1</v>
      </c>
    </row>
    <row r="197" spans="1:9" x14ac:dyDescent="0.25">
      <c r="A197" s="33" t="s">
        <v>292</v>
      </c>
      <c r="B197" s="39"/>
      <c r="C197" s="39"/>
      <c r="D197" s="38"/>
      <c r="E197" s="335"/>
      <c r="F197" s="67" t="str">
        <f t="shared" si="10"/>
        <v/>
      </c>
      <c r="G197" s="67" t="str">
        <f t="shared" si="11"/>
        <v/>
      </c>
      <c r="H197" s="367" t="b">
        <f t="shared" si="12"/>
        <v>0</v>
      </c>
      <c r="I197" s="241">
        <f t="shared" si="14"/>
        <v>1</v>
      </c>
    </row>
    <row r="198" spans="1:9" x14ac:dyDescent="0.25">
      <c r="A198" s="33" t="s">
        <v>293</v>
      </c>
      <c r="B198" s="39"/>
      <c r="C198" s="39"/>
      <c r="D198" s="38"/>
      <c r="E198" s="335"/>
      <c r="F198" s="67" t="str">
        <f t="shared" si="10"/>
        <v/>
      </c>
      <c r="G198" s="67" t="str">
        <f t="shared" si="11"/>
        <v/>
      </c>
      <c r="H198" s="367" t="b">
        <f t="shared" si="12"/>
        <v>0</v>
      </c>
      <c r="I198" s="241">
        <f t="shared" si="14"/>
        <v>1</v>
      </c>
    </row>
    <row r="199" spans="1:9" x14ac:dyDescent="0.25">
      <c r="A199" s="33" t="s">
        <v>294</v>
      </c>
      <c r="B199" s="39"/>
      <c r="C199" s="39"/>
      <c r="D199" s="38"/>
      <c r="E199" s="335"/>
      <c r="F199" s="67" t="str">
        <f t="shared" si="10"/>
        <v/>
      </c>
      <c r="G199" s="67" t="str">
        <f t="shared" si="11"/>
        <v/>
      </c>
      <c r="H199" s="367" t="b">
        <f t="shared" si="12"/>
        <v>0</v>
      </c>
      <c r="I199" s="241">
        <f t="shared" si="14"/>
        <v>1</v>
      </c>
    </row>
    <row r="200" spans="1:9" x14ac:dyDescent="0.25">
      <c r="A200" s="33" t="s">
        <v>295</v>
      </c>
      <c r="B200" s="39"/>
      <c r="C200" s="39"/>
      <c r="D200" s="38"/>
      <c r="E200" s="335"/>
      <c r="F200" s="67" t="str">
        <f t="shared" si="10"/>
        <v/>
      </c>
      <c r="G200" s="67" t="str">
        <f t="shared" si="11"/>
        <v/>
      </c>
      <c r="H200" s="367" t="b">
        <f t="shared" si="12"/>
        <v>0</v>
      </c>
      <c r="I200" s="241">
        <f t="shared" si="14"/>
        <v>1</v>
      </c>
    </row>
    <row r="201" spans="1:9" x14ac:dyDescent="0.25">
      <c r="A201" s="33" t="s">
        <v>296</v>
      </c>
      <c r="B201" s="39"/>
      <c r="C201" s="39"/>
      <c r="D201" s="38"/>
      <c r="E201" s="335"/>
      <c r="F201" s="67" t="str">
        <f t="shared" ref="F201:F258" si="15">IF(OR($B201="",$C201="",$D201="",$D201&lt;an_initial,$D201&gt;an_final,$H201=FALSE),"",
(30*(E201="cărți")+10*(E201="studii"))/
I201
)</f>
        <v/>
      </c>
      <c r="G201" s="67" t="str">
        <f t="shared" ref="G201:G258" si="16">IF(OR($B201="",$C201="",$D201="",$D201&gt;an_final,$H201=FALSE),"",
(30*(E201="cărți")+10*(E201="studii"))/
I201
)</f>
        <v/>
      </c>
      <c r="H201" s="367" t="b">
        <f t="shared" ref="H201:H258" si="17">IF(nume_candidat="",FALSE,ISNUMBER(SEARCH(nume_candidat,$B201)))</f>
        <v>0</v>
      </c>
      <c r="I201" s="241">
        <f t="shared" ref="I201:I258" si="18">LEN(B201)-LEN(SUBSTITUTE(B201,",",""))+1</f>
        <v>1</v>
      </c>
    </row>
    <row r="202" spans="1:9" x14ac:dyDescent="0.25">
      <c r="A202" s="33" t="s">
        <v>297</v>
      </c>
      <c r="B202" s="39"/>
      <c r="C202" s="39"/>
      <c r="D202" s="38"/>
      <c r="E202" s="335"/>
      <c r="F202" s="67" t="str">
        <f t="shared" si="15"/>
        <v/>
      </c>
      <c r="G202" s="67" t="str">
        <f t="shared" si="16"/>
        <v/>
      </c>
      <c r="H202" s="367" t="b">
        <f t="shared" si="17"/>
        <v>0</v>
      </c>
      <c r="I202" s="241">
        <f t="shared" si="18"/>
        <v>1</v>
      </c>
    </row>
    <row r="203" spans="1:9" x14ac:dyDescent="0.25">
      <c r="A203" s="33" t="s">
        <v>298</v>
      </c>
      <c r="B203" s="39"/>
      <c r="C203" s="39"/>
      <c r="D203" s="38"/>
      <c r="E203" s="335"/>
      <c r="F203" s="67" t="str">
        <f t="shared" si="15"/>
        <v/>
      </c>
      <c r="G203" s="67" t="str">
        <f t="shared" si="16"/>
        <v/>
      </c>
      <c r="H203" s="367" t="b">
        <f t="shared" si="17"/>
        <v>0</v>
      </c>
      <c r="I203" s="241">
        <f t="shared" si="18"/>
        <v>1</v>
      </c>
    </row>
    <row r="204" spans="1:9" x14ac:dyDescent="0.25">
      <c r="A204" s="33" t="s">
        <v>299</v>
      </c>
      <c r="B204" s="39"/>
      <c r="C204" s="39"/>
      <c r="D204" s="38"/>
      <c r="E204" s="335"/>
      <c r="F204" s="67" t="str">
        <f t="shared" si="15"/>
        <v/>
      </c>
      <c r="G204" s="67" t="str">
        <f t="shared" si="16"/>
        <v/>
      </c>
      <c r="H204" s="367" t="b">
        <f t="shared" si="17"/>
        <v>0</v>
      </c>
      <c r="I204" s="241">
        <f t="shared" si="18"/>
        <v>1</v>
      </c>
    </row>
    <row r="205" spans="1:9" x14ac:dyDescent="0.25">
      <c r="A205" s="33" t="s">
        <v>300</v>
      </c>
      <c r="B205" s="39"/>
      <c r="C205" s="39"/>
      <c r="D205" s="38"/>
      <c r="E205" s="335"/>
      <c r="F205" s="67" t="str">
        <f t="shared" si="15"/>
        <v/>
      </c>
      <c r="G205" s="67" t="str">
        <f t="shared" si="16"/>
        <v/>
      </c>
      <c r="H205" s="367" t="b">
        <f t="shared" si="17"/>
        <v>0</v>
      </c>
      <c r="I205" s="241">
        <f t="shared" si="18"/>
        <v>1</v>
      </c>
    </row>
    <row r="206" spans="1:9" x14ac:dyDescent="0.25">
      <c r="A206" s="33" t="s">
        <v>301</v>
      </c>
      <c r="B206" s="39"/>
      <c r="C206" s="39"/>
      <c r="D206" s="38"/>
      <c r="E206" s="335"/>
      <c r="F206" s="67" t="str">
        <f t="shared" si="15"/>
        <v/>
      </c>
      <c r="G206" s="67" t="str">
        <f t="shared" si="16"/>
        <v/>
      </c>
      <c r="H206" s="367" t="b">
        <f t="shared" si="17"/>
        <v>0</v>
      </c>
      <c r="I206" s="241">
        <f t="shared" si="18"/>
        <v>1</v>
      </c>
    </row>
    <row r="207" spans="1:9" x14ac:dyDescent="0.25">
      <c r="A207" s="33" t="s">
        <v>302</v>
      </c>
      <c r="B207" s="39"/>
      <c r="C207" s="39"/>
      <c r="D207" s="38"/>
      <c r="E207" s="335"/>
      <c r="F207" s="67" t="str">
        <f t="shared" si="15"/>
        <v/>
      </c>
      <c r="G207" s="67" t="str">
        <f t="shared" si="16"/>
        <v/>
      </c>
      <c r="H207" s="367" t="b">
        <f t="shared" si="17"/>
        <v>0</v>
      </c>
      <c r="I207" s="241">
        <f t="shared" si="18"/>
        <v>1</v>
      </c>
    </row>
    <row r="208" spans="1:9" x14ac:dyDescent="0.25">
      <c r="A208" s="33" t="s">
        <v>303</v>
      </c>
      <c r="B208" s="39"/>
      <c r="C208" s="39"/>
      <c r="D208" s="38"/>
      <c r="E208" s="335"/>
      <c r="F208" s="67" t="str">
        <f t="shared" si="15"/>
        <v/>
      </c>
      <c r="G208" s="67" t="str">
        <f t="shared" si="16"/>
        <v/>
      </c>
      <c r="H208" s="367" t="b">
        <f t="shared" si="17"/>
        <v>0</v>
      </c>
      <c r="I208" s="241">
        <f t="shared" si="18"/>
        <v>1</v>
      </c>
    </row>
    <row r="209" spans="1:9" x14ac:dyDescent="0.25">
      <c r="A209" s="33" t="s">
        <v>304</v>
      </c>
      <c r="B209" s="39"/>
      <c r="C209" s="39"/>
      <c r="D209" s="38"/>
      <c r="E209" s="335"/>
      <c r="F209" s="67" t="str">
        <f t="shared" si="15"/>
        <v/>
      </c>
      <c r="G209" s="67" t="str">
        <f t="shared" si="16"/>
        <v/>
      </c>
      <c r="H209" s="367" t="b">
        <f t="shared" si="17"/>
        <v>0</v>
      </c>
      <c r="I209" s="241">
        <f t="shared" si="18"/>
        <v>1</v>
      </c>
    </row>
    <row r="210" spans="1:9" x14ac:dyDescent="0.25">
      <c r="A210" s="33" t="s">
        <v>305</v>
      </c>
      <c r="B210" s="39"/>
      <c r="C210" s="39"/>
      <c r="D210" s="38"/>
      <c r="E210" s="335"/>
      <c r="F210" s="67" t="str">
        <f t="shared" si="15"/>
        <v/>
      </c>
      <c r="G210" s="67" t="str">
        <f t="shared" si="16"/>
        <v/>
      </c>
      <c r="H210" s="367" t="b">
        <f t="shared" si="17"/>
        <v>0</v>
      </c>
      <c r="I210" s="241">
        <f t="shared" si="18"/>
        <v>1</v>
      </c>
    </row>
    <row r="211" spans="1:9" x14ac:dyDescent="0.25">
      <c r="A211" s="33" t="s">
        <v>306</v>
      </c>
      <c r="B211" s="39"/>
      <c r="C211" s="39"/>
      <c r="D211" s="38"/>
      <c r="E211" s="335"/>
      <c r="F211" s="67" t="str">
        <f t="shared" si="15"/>
        <v/>
      </c>
      <c r="G211" s="67" t="str">
        <f t="shared" si="16"/>
        <v/>
      </c>
      <c r="H211" s="367" t="b">
        <f t="shared" si="17"/>
        <v>0</v>
      </c>
      <c r="I211" s="241">
        <f t="shared" si="18"/>
        <v>1</v>
      </c>
    </row>
    <row r="212" spans="1:9" x14ac:dyDescent="0.25">
      <c r="A212" s="33" t="s">
        <v>307</v>
      </c>
      <c r="B212" s="39"/>
      <c r="C212" s="39"/>
      <c r="D212" s="38"/>
      <c r="E212" s="335"/>
      <c r="F212" s="67" t="str">
        <f t="shared" si="15"/>
        <v/>
      </c>
      <c r="G212" s="67" t="str">
        <f t="shared" si="16"/>
        <v/>
      </c>
      <c r="H212" s="367" t="b">
        <f t="shared" si="17"/>
        <v>0</v>
      </c>
      <c r="I212" s="241">
        <f t="shared" si="18"/>
        <v>1</v>
      </c>
    </row>
    <row r="213" spans="1:9" x14ac:dyDescent="0.25">
      <c r="A213" s="33" t="s">
        <v>308</v>
      </c>
      <c r="B213" s="39"/>
      <c r="C213" s="39"/>
      <c r="D213" s="38"/>
      <c r="E213" s="335"/>
      <c r="F213" s="67" t="str">
        <f t="shared" si="15"/>
        <v/>
      </c>
      <c r="G213" s="67" t="str">
        <f t="shared" si="16"/>
        <v/>
      </c>
      <c r="H213" s="367" t="b">
        <f t="shared" si="17"/>
        <v>0</v>
      </c>
      <c r="I213" s="241">
        <f t="shared" si="18"/>
        <v>1</v>
      </c>
    </row>
    <row r="214" spans="1:9" x14ac:dyDescent="0.25">
      <c r="A214" s="33" t="s">
        <v>309</v>
      </c>
      <c r="B214" s="39"/>
      <c r="C214" s="39"/>
      <c r="D214" s="38"/>
      <c r="E214" s="335"/>
      <c r="F214" s="67" t="str">
        <f t="shared" si="15"/>
        <v/>
      </c>
      <c r="G214" s="67" t="str">
        <f t="shared" si="16"/>
        <v/>
      </c>
      <c r="H214" s="367" t="b">
        <f t="shared" si="17"/>
        <v>0</v>
      </c>
      <c r="I214" s="241">
        <f t="shared" si="18"/>
        <v>1</v>
      </c>
    </row>
    <row r="215" spans="1:9" x14ac:dyDescent="0.25">
      <c r="A215" s="33" t="s">
        <v>310</v>
      </c>
      <c r="B215" s="39"/>
      <c r="C215" s="39"/>
      <c r="D215" s="38"/>
      <c r="E215" s="335"/>
      <c r="F215" s="67" t="str">
        <f t="shared" si="15"/>
        <v/>
      </c>
      <c r="G215" s="67" t="str">
        <f t="shared" si="16"/>
        <v/>
      </c>
      <c r="H215" s="367" t="b">
        <f t="shared" si="17"/>
        <v>0</v>
      </c>
      <c r="I215" s="241">
        <f t="shared" si="18"/>
        <v>1</v>
      </c>
    </row>
    <row r="216" spans="1:9" x14ac:dyDescent="0.25">
      <c r="A216" s="33" t="s">
        <v>311</v>
      </c>
      <c r="B216" s="39"/>
      <c r="C216" s="39"/>
      <c r="D216" s="38"/>
      <c r="E216" s="335"/>
      <c r="F216" s="67" t="str">
        <f t="shared" si="15"/>
        <v/>
      </c>
      <c r="G216" s="67" t="str">
        <f t="shared" si="16"/>
        <v/>
      </c>
      <c r="H216" s="367" t="b">
        <f t="shared" si="17"/>
        <v>0</v>
      </c>
      <c r="I216" s="241">
        <f t="shared" si="18"/>
        <v>1</v>
      </c>
    </row>
    <row r="217" spans="1:9" x14ac:dyDescent="0.25">
      <c r="A217" s="33" t="s">
        <v>312</v>
      </c>
      <c r="B217" s="39"/>
      <c r="C217" s="39"/>
      <c r="D217" s="38"/>
      <c r="E217" s="335"/>
      <c r="F217" s="67" t="str">
        <f t="shared" si="15"/>
        <v/>
      </c>
      <c r="G217" s="67" t="str">
        <f t="shared" si="16"/>
        <v/>
      </c>
      <c r="H217" s="367" t="b">
        <f t="shared" si="17"/>
        <v>0</v>
      </c>
      <c r="I217" s="241">
        <f t="shared" si="18"/>
        <v>1</v>
      </c>
    </row>
    <row r="218" spans="1:9" x14ac:dyDescent="0.25">
      <c r="A218" s="33" t="s">
        <v>313</v>
      </c>
      <c r="B218" s="39"/>
      <c r="C218" s="39"/>
      <c r="D218" s="38"/>
      <c r="E218" s="335"/>
      <c r="F218" s="67" t="str">
        <f t="shared" si="15"/>
        <v/>
      </c>
      <c r="G218" s="67" t="str">
        <f t="shared" si="16"/>
        <v/>
      </c>
      <c r="H218" s="367" t="b">
        <f t="shared" si="17"/>
        <v>0</v>
      </c>
      <c r="I218" s="241">
        <f t="shared" si="18"/>
        <v>1</v>
      </c>
    </row>
    <row r="219" spans="1:9" x14ac:dyDescent="0.25">
      <c r="A219" s="33" t="s">
        <v>314</v>
      </c>
      <c r="B219" s="39"/>
      <c r="C219" s="39"/>
      <c r="D219" s="38"/>
      <c r="E219" s="335"/>
      <c r="F219" s="67" t="str">
        <f t="shared" si="15"/>
        <v/>
      </c>
      <c r="G219" s="67" t="str">
        <f t="shared" si="16"/>
        <v/>
      </c>
      <c r="H219" s="367" t="b">
        <f t="shared" si="17"/>
        <v>0</v>
      </c>
      <c r="I219" s="241">
        <f t="shared" si="18"/>
        <v>1</v>
      </c>
    </row>
    <row r="220" spans="1:9" x14ac:dyDescent="0.25">
      <c r="A220" s="33" t="s">
        <v>315</v>
      </c>
      <c r="B220" s="39"/>
      <c r="C220" s="39"/>
      <c r="D220" s="38"/>
      <c r="E220" s="335"/>
      <c r="F220" s="67" t="str">
        <f t="shared" si="15"/>
        <v/>
      </c>
      <c r="G220" s="67" t="str">
        <f t="shared" si="16"/>
        <v/>
      </c>
      <c r="H220" s="367" t="b">
        <f t="shared" si="17"/>
        <v>0</v>
      </c>
      <c r="I220" s="241">
        <f t="shared" si="18"/>
        <v>1</v>
      </c>
    </row>
    <row r="221" spans="1:9" x14ac:dyDescent="0.25">
      <c r="A221" s="33" t="s">
        <v>316</v>
      </c>
      <c r="B221" s="39"/>
      <c r="C221" s="39"/>
      <c r="D221" s="38"/>
      <c r="E221" s="335"/>
      <c r="F221" s="67" t="str">
        <f t="shared" si="15"/>
        <v/>
      </c>
      <c r="G221" s="67" t="str">
        <f t="shared" si="16"/>
        <v/>
      </c>
      <c r="H221" s="367" t="b">
        <f t="shared" si="17"/>
        <v>0</v>
      </c>
      <c r="I221" s="241">
        <f t="shared" si="18"/>
        <v>1</v>
      </c>
    </row>
    <row r="222" spans="1:9" x14ac:dyDescent="0.25">
      <c r="A222" s="33" t="s">
        <v>317</v>
      </c>
      <c r="B222" s="39"/>
      <c r="C222" s="39"/>
      <c r="D222" s="38"/>
      <c r="E222" s="335"/>
      <c r="F222" s="67" t="str">
        <f t="shared" si="15"/>
        <v/>
      </c>
      <c r="G222" s="67" t="str">
        <f t="shared" si="16"/>
        <v/>
      </c>
      <c r="H222" s="367" t="b">
        <f t="shared" si="17"/>
        <v>0</v>
      </c>
      <c r="I222" s="241">
        <f t="shared" si="18"/>
        <v>1</v>
      </c>
    </row>
    <row r="223" spans="1:9" x14ac:dyDescent="0.25">
      <c r="A223" s="33" t="s">
        <v>318</v>
      </c>
      <c r="B223" s="39"/>
      <c r="C223" s="39"/>
      <c r="D223" s="38"/>
      <c r="E223" s="335"/>
      <c r="F223" s="67" t="str">
        <f t="shared" si="15"/>
        <v/>
      </c>
      <c r="G223" s="67" t="str">
        <f t="shared" si="16"/>
        <v/>
      </c>
      <c r="H223" s="367" t="b">
        <f t="shared" si="17"/>
        <v>0</v>
      </c>
      <c r="I223" s="241">
        <f t="shared" si="18"/>
        <v>1</v>
      </c>
    </row>
    <row r="224" spans="1:9" x14ac:dyDescent="0.25">
      <c r="A224" s="33" t="s">
        <v>319</v>
      </c>
      <c r="B224" s="39"/>
      <c r="C224" s="39"/>
      <c r="D224" s="38"/>
      <c r="E224" s="335"/>
      <c r="F224" s="67" t="str">
        <f t="shared" si="15"/>
        <v/>
      </c>
      <c r="G224" s="67" t="str">
        <f t="shared" si="16"/>
        <v/>
      </c>
      <c r="H224" s="367" t="b">
        <f t="shared" si="17"/>
        <v>0</v>
      </c>
      <c r="I224" s="241">
        <f t="shared" si="18"/>
        <v>1</v>
      </c>
    </row>
    <row r="225" spans="1:9" x14ac:dyDescent="0.25">
      <c r="A225" s="33" t="s">
        <v>320</v>
      </c>
      <c r="B225" s="39"/>
      <c r="C225" s="39"/>
      <c r="D225" s="38"/>
      <c r="E225" s="335"/>
      <c r="F225" s="67" t="str">
        <f t="shared" si="15"/>
        <v/>
      </c>
      <c r="G225" s="67" t="str">
        <f t="shared" si="16"/>
        <v/>
      </c>
      <c r="H225" s="367" t="b">
        <f t="shared" si="17"/>
        <v>0</v>
      </c>
      <c r="I225" s="241">
        <f t="shared" si="18"/>
        <v>1</v>
      </c>
    </row>
    <row r="226" spans="1:9" x14ac:dyDescent="0.25">
      <c r="A226" s="33" t="s">
        <v>321</v>
      </c>
      <c r="B226" s="39"/>
      <c r="C226" s="39"/>
      <c r="D226" s="38"/>
      <c r="E226" s="335"/>
      <c r="F226" s="67" t="str">
        <f t="shared" si="15"/>
        <v/>
      </c>
      <c r="G226" s="67" t="str">
        <f t="shared" si="16"/>
        <v/>
      </c>
      <c r="H226" s="367" t="b">
        <f t="shared" si="17"/>
        <v>0</v>
      </c>
      <c r="I226" s="241">
        <f t="shared" si="18"/>
        <v>1</v>
      </c>
    </row>
    <row r="227" spans="1:9" x14ac:dyDescent="0.25">
      <c r="A227" s="33" t="s">
        <v>322</v>
      </c>
      <c r="B227" s="39"/>
      <c r="C227" s="39"/>
      <c r="D227" s="38"/>
      <c r="E227" s="335"/>
      <c r="F227" s="67" t="str">
        <f t="shared" si="15"/>
        <v/>
      </c>
      <c r="G227" s="67" t="str">
        <f t="shared" si="16"/>
        <v/>
      </c>
      <c r="H227" s="367" t="b">
        <f t="shared" si="17"/>
        <v>0</v>
      </c>
      <c r="I227" s="241">
        <f t="shared" si="18"/>
        <v>1</v>
      </c>
    </row>
    <row r="228" spans="1:9" x14ac:dyDescent="0.25">
      <c r="A228" s="33" t="s">
        <v>323</v>
      </c>
      <c r="B228" s="39"/>
      <c r="C228" s="39"/>
      <c r="D228" s="38"/>
      <c r="E228" s="335"/>
      <c r="F228" s="67" t="str">
        <f t="shared" si="15"/>
        <v/>
      </c>
      <c r="G228" s="67" t="str">
        <f t="shared" si="16"/>
        <v/>
      </c>
      <c r="H228" s="367" t="b">
        <f t="shared" si="17"/>
        <v>0</v>
      </c>
      <c r="I228" s="241">
        <f t="shared" si="18"/>
        <v>1</v>
      </c>
    </row>
    <row r="229" spans="1:9" x14ac:dyDescent="0.25">
      <c r="A229" s="33" t="s">
        <v>324</v>
      </c>
      <c r="B229" s="39"/>
      <c r="C229" s="39"/>
      <c r="D229" s="38"/>
      <c r="E229" s="335"/>
      <c r="F229" s="67" t="str">
        <f t="shared" si="15"/>
        <v/>
      </c>
      <c r="G229" s="67" t="str">
        <f t="shared" si="16"/>
        <v/>
      </c>
      <c r="H229" s="367" t="b">
        <f t="shared" si="17"/>
        <v>0</v>
      </c>
      <c r="I229" s="241">
        <f t="shared" si="18"/>
        <v>1</v>
      </c>
    </row>
    <row r="230" spans="1:9" x14ac:dyDescent="0.25">
      <c r="A230" s="33" t="s">
        <v>325</v>
      </c>
      <c r="B230" s="39"/>
      <c r="C230" s="39"/>
      <c r="D230" s="38"/>
      <c r="E230" s="335"/>
      <c r="F230" s="67" t="str">
        <f t="shared" si="15"/>
        <v/>
      </c>
      <c r="G230" s="67" t="str">
        <f t="shared" si="16"/>
        <v/>
      </c>
      <c r="H230" s="367" t="b">
        <f t="shared" si="17"/>
        <v>0</v>
      </c>
      <c r="I230" s="241">
        <f t="shared" si="18"/>
        <v>1</v>
      </c>
    </row>
    <row r="231" spans="1:9" x14ac:dyDescent="0.25">
      <c r="A231" s="33" t="s">
        <v>326</v>
      </c>
      <c r="B231" s="39"/>
      <c r="C231" s="39"/>
      <c r="D231" s="38"/>
      <c r="E231" s="335"/>
      <c r="F231" s="67" t="str">
        <f t="shared" si="15"/>
        <v/>
      </c>
      <c r="G231" s="67" t="str">
        <f t="shared" si="16"/>
        <v/>
      </c>
      <c r="H231" s="367" t="b">
        <f t="shared" si="17"/>
        <v>0</v>
      </c>
      <c r="I231" s="241">
        <f t="shared" si="18"/>
        <v>1</v>
      </c>
    </row>
    <row r="232" spans="1:9" x14ac:dyDescent="0.25">
      <c r="A232" s="33" t="s">
        <v>327</v>
      </c>
      <c r="B232" s="39"/>
      <c r="C232" s="39"/>
      <c r="D232" s="38"/>
      <c r="E232" s="335"/>
      <c r="F232" s="67" t="str">
        <f t="shared" si="15"/>
        <v/>
      </c>
      <c r="G232" s="67" t="str">
        <f t="shared" si="16"/>
        <v/>
      </c>
      <c r="H232" s="367" t="b">
        <f t="shared" si="17"/>
        <v>0</v>
      </c>
      <c r="I232" s="241">
        <f t="shared" si="18"/>
        <v>1</v>
      </c>
    </row>
    <row r="233" spans="1:9" x14ac:dyDescent="0.25">
      <c r="A233" s="33" t="s">
        <v>328</v>
      </c>
      <c r="B233" s="39"/>
      <c r="C233" s="39"/>
      <c r="D233" s="38"/>
      <c r="E233" s="335"/>
      <c r="F233" s="67" t="str">
        <f t="shared" si="15"/>
        <v/>
      </c>
      <c r="G233" s="67" t="str">
        <f t="shared" si="16"/>
        <v/>
      </c>
      <c r="H233" s="367" t="b">
        <f t="shared" si="17"/>
        <v>0</v>
      </c>
      <c r="I233" s="241">
        <f t="shared" si="18"/>
        <v>1</v>
      </c>
    </row>
    <row r="234" spans="1:9" x14ac:dyDescent="0.25">
      <c r="A234" s="33" t="s">
        <v>329</v>
      </c>
      <c r="B234" s="39"/>
      <c r="C234" s="39"/>
      <c r="D234" s="38"/>
      <c r="E234" s="335"/>
      <c r="F234" s="67" t="str">
        <f t="shared" si="15"/>
        <v/>
      </c>
      <c r="G234" s="67" t="str">
        <f t="shared" si="16"/>
        <v/>
      </c>
      <c r="H234" s="367" t="b">
        <f t="shared" si="17"/>
        <v>0</v>
      </c>
      <c r="I234" s="241">
        <f t="shared" si="18"/>
        <v>1</v>
      </c>
    </row>
    <row r="235" spans="1:9" x14ac:dyDescent="0.25">
      <c r="A235" s="33" t="s">
        <v>330</v>
      </c>
      <c r="B235" s="39"/>
      <c r="C235" s="39"/>
      <c r="D235" s="38"/>
      <c r="E235" s="335"/>
      <c r="F235" s="67" t="str">
        <f t="shared" si="15"/>
        <v/>
      </c>
      <c r="G235" s="67" t="str">
        <f t="shared" si="16"/>
        <v/>
      </c>
      <c r="H235" s="367" t="b">
        <f t="shared" si="17"/>
        <v>0</v>
      </c>
      <c r="I235" s="241">
        <f t="shared" si="18"/>
        <v>1</v>
      </c>
    </row>
    <row r="236" spans="1:9" x14ac:dyDescent="0.25">
      <c r="A236" s="33" t="s">
        <v>331</v>
      </c>
      <c r="B236" s="39"/>
      <c r="C236" s="39"/>
      <c r="D236" s="38"/>
      <c r="E236" s="335"/>
      <c r="F236" s="67" t="str">
        <f t="shared" si="15"/>
        <v/>
      </c>
      <c r="G236" s="67" t="str">
        <f t="shared" si="16"/>
        <v/>
      </c>
      <c r="H236" s="367" t="b">
        <f t="shared" si="17"/>
        <v>0</v>
      </c>
      <c r="I236" s="241">
        <f t="shared" si="18"/>
        <v>1</v>
      </c>
    </row>
    <row r="237" spans="1:9" x14ac:dyDescent="0.25">
      <c r="A237" s="33" t="s">
        <v>332</v>
      </c>
      <c r="B237" s="39"/>
      <c r="C237" s="39"/>
      <c r="D237" s="38"/>
      <c r="E237" s="335"/>
      <c r="F237" s="67" t="str">
        <f t="shared" si="15"/>
        <v/>
      </c>
      <c r="G237" s="67" t="str">
        <f t="shared" si="16"/>
        <v/>
      </c>
      <c r="H237" s="367" t="b">
        <f t="shared" si="17"/>
        <v>0</v>
      </c>
      <c r="I237" s="241">
        <f t="shared" si="18"/>
        <v>1</v>
      </c>
    </row>
    <row r="238" spans="1:9" x14ac:dyDescent="0.25">
      <c r="A238" s="33" t="s">
        <v>333</v>
      </c>
      <c r="B238" s="39"/>
      <c r="C238" s="39"/>
      <c r="D238" s="38"/>
      <c r="E238" s="335"/>
      <c r="F238" s="67" t="str">
        <f t="shared" si="15"/>
        <v/>
      </c>
      <c r="G238" s="67" t="str">
        <f t="shared" si="16"/>
        <v/>
      </c>
      <c r="H238" s="367" t="b">
        <f t="shared" si="17"/>
        <v>0</v>
      </c>
      <c r="I238" s="241">
        <f t="shared" si="18"/>
        <v>1</v>
      </c>
    </row>
    <row r="239" spans="1:9" x14ac:dyDescent="0.25">
      <c r="A239" s="33" t="s">
        <v>334</v>
      </c>
      <c r="B239" s="39"/>
      <c r="C239" s="39"/>
      <c r="D239" s="38"/>
      <c r="E239" s="335"/>
      <c r="F239" s="67" t="str">
        <f t="shared" si="15"/>
        <v/>
      </c>
      <c r="G239" s="67" t="str">
        <f t="shared" si="16"/>
        <v/>
      </c>
      <c r="H239" s="367" t="b">
        <f t="shared" si="17"/>
        <v>0</v>
      </c>
      <c r="I239" s="241">
        <f t="shared" si="18"/>
        <v>1</v>
      </c>
    </row>
    <row r="240" spans="1:9" x14ac:dyDescent="0.25">
      <c r="A240" s="33" t="s">
        <v>335</v>
      </c>
      <c r="B240" s="39"/>
      <c r="C240" s="39"/>
      <c r="D240" s="38"/>
      <c r="E240" s="335"/>
      <c r="F240" s="67" t="str">
        <f t="shared" si="15"/>
        <v/>
      </c>
      <c r="G240" s="67" t="str">
        <f t="shared" si="16"/>
        <v/>
      </c>
      <c r="H240" s="367" t="b">
        <f t="shared" si="17"/>
        <v>0</v>
      </c>
      <c r="I240" s="241">
        <f t="shared" si="18"/>
        <v>1</v>
      </c>
    </row>
    <row r="241" spans="1:9" x14ac:dyDescent="0.25">
      <c r="A241" s="33" t="s">
        <v>336</v>
      </c>
      <c r="B241" s="39"/>
      <c r="C241" s="39"/>
      <c r="D241" s="38"/>
      <c r="E241" s="335"/>
      <c r="F241" s="67" t="str">
        <f t="shared" si="15"/>
        <v/>
      </c>
      <c r="G241" s="67" t="str">
        <f t="shared" si="16"/>
        <v/>
      </c>
      <c r="H241" s="367" t="b">
        <f t="shared" si="17"/>
        <v>0</v>
      </c>
      <c r="I241" s="241">
        <f t="shared" si="18"/>
        <v>1</v>
      </c>
    </row>
    <row r="242" spans="1:9" x14ac:dyDescent="0.25">
      <c r="A242" s="33" t="s">
        <v>337</v>
      </c>
      <c r="B242" s="39"/>
      <c r="C242" s="39"/>
      <c r="D242" s="38"/>
      <c r="E242" s="335"/>
      <c r="F242" s="67" t="str">
        <f t="shared" si="15"/>
        <v/>
      </c>
      <c r="G242" s="67" t="str">
        <f t="shared" si="16"/>
        <v/>
      </c>
      <c r="H242" s="367" t="b">
        <f t="shared" si="17"/>
        <v>0</v>
      </c>
      <c r="I242" s="241">
        <f t="shared" si="18"/>
        <v>1</v>
      </c>
    </row>
    <row r="243" spans="1:9" x14ac:dyDescent="0.25">
      <c r="A243" s="33" t="s">
        <v>338</v>
      </c>
      <c r="B243" s="39"/>
      <c r="C243" s="39"/>
      <c r="D243" s="38"/>
      <c r="E243" s="335"/>
      <c r="F243" s="67" t="str">
        <f t="shared" si="15"/>
        <v/>
      </c>
      <c r="G243" s="67" t="str">
        <f t="shared" si="16"/>
        <v/>
      </c>
      <c r="H243" s="367" t="b">
        <f t="shared" si="17"/>
        <v>0</v>
      </c>
      <c r="I243" s="241">
        <f t="shared" si="18"/>
        <v>1</v>
      </c>
    </row>
    <row r="244" spans="1:9" x14ac:dyDescent="0.25">
      <c r="A244" s="33" t="s">
        <v>339</v>
      </c>
      <c r="B244" s="39"/>
      <c r="C244" s="39"/>
      <c r="D244" s="38"/>
      <c r="E244" s="335"/>
      <c r="F244" s="67" t="str">
        <f t="shared" si="15"/>
        <v/>
      </c>
      <c r="G244" s="67" t="str">
        <f t="shared" si="16"/>
        <v/>
      </c>
      <c r="H244" s="367" t="b">
        <f t="shared" si="17"/>
        <v>0</v>
      </c>
      <c r="I244" s="241">
        <f t="shared" si="18"/>
        <v>1</v>
      </c>
    </row>
    <row r="245" spans="1:9" x14ac:dyDescent="0.25">
      <c r="A245" s="33" t="s">
        <v>340</v>
      </c>
      <c r="B245" s="39"/>
      <c r="C245" s="39"/>
      <c r="D245" s="38"/>
      <c r="E245" s="335"/>
      <c r="F245" s="67" t="str">
        <f t="shared" si="15"/>
        <v/>
      </c>
      <c r="G245" s="67" t="str">
        <f t="shared" si="16"/>
        <v/>
      </c>
      <c r="H245" s="367" t="b">
        <f t="shared" si="17"/>
        <v>0</v>
      </c>
      <c r="I245" s="241">
        <f t="shared" si="18"/>
        <v>1</v>
      </c>
    </row>
    <row r="246" spans="1:9" x14ac:dyDescent="0.25">
      <c r="A246" s="33" t="s">
        <v>341</v>
      </c>
      <c r="B246" s="39"/>
      <c r="C246" s="39"/>
      <c r="D246" s="38"/>
      <c r="E246" s="335"/>
      <c r="F246" s="67" t="str">
        <f t="shared" si="15"/>
        <v/>
      </c>
      <c r="G246" s="67" t="str">
        <f t="shared" si="16"/>
        <v/>
      </c>
      <c r="H246" s="367" t="b">
        <f t="shared" si="17"/>
        <v>0</v>
      </c>
      <c r="I246" s="241">
        <f t="shared" si="18"/>
        <v>1</v>
      </c>
    </row>
    <row r="247" spans="1:9" x14ac:dyDescent="0.25">
      <c r="A247" s="33" t="s">
        <v>342</v>
      </c>
      <c r="B247" s="39"/>
      <c r="C247" s="39"/>
      <c r="D247" s="38"/>
      <c r="E247" s="335"/>
      <c r="F247" s="67" t="str">
        <f t="shared" si="15"/>
        <v/>
      </c>
      <c r="G247" s="67" t="str">
        <f t="shared" si="16"/>
        <v/>
      </c>
      <c r="H247" s="367" t="b">
        <f t="shared" si="17"/>
        <v>0</v>
      </c>
      <c r="I247" s="241">
        <f t="shared" si="18"/>
        <v>1</v>
      </c>
    </row>
    <row r="248" spans="1:9" x14ac:dyDescent="0.25">
      <c r="A248" s="33" t="s">
        <v>343</v>
      </c>
      <c r="B248" s="39"/>
      <c r="C248" s="39"/>
      <c r="D248" s="38"/>
      <c r="E248" s="335"/>
      <c r="F248" s="67" t="str">
        <f t="shared" si="15"/>
        <v/>
      </c>
      <c r="G248" s="67" t="str">
        <f t="shared" si="16"/>
        <v/>
      </c>
      <c r="H248" s="367" t="b">
        <f t="shared" si="17"/>
        <v>0</v>
      </c>
      <c r="I248" s="241">
        <f t="shared" si="18"/>
        <v>1</v>
      </c>
    </row>
    <row r="249" spans="1:9" x14ac:dyDescent="0.25">
      <c r="A249" s="33" t="s">
        <v>344</v>
      </c>
      <c r="B249" s="39"/>
      <c r="C249" s="39"/>
      <c r="D249" s="38"/>
      <c r="E249" s="335"/>
      <c r="F249" s="67" t="str">
        <f t="shared" si="15"/>
        <v/>
      </c>
      <c r="G249" s="67" t="str">
        <f t="shared" si="16"/>
        <v/>
      </c>
      <c r="H249" s="367" t="b">
        <f t="shared" si="17"/>
        <v>0</v>
      </c>
      <c r="I249" s="241">
        <f t="shared" si="18"/>
        <v>1</v>
      </c>
    </row>
    <row r="250" spans="1:9" x14ac:dyDescent="0.25">
      <c r="A250" s="33" t="s">
        <v>345</v>
      </c>
      <c r="B250" s="39"/>
      <c r="C250" s="39"/>
      <c r="D250" s="38"/>
      <c r="E250" s="335"/>
      <c r="F250" s="67" t="str">
        <f t="shared" si="15"/>
        <v/>
      </c>
      <c r="G250" s="67" t="str">
        <f t="shared" si="16"/>
        <v/>
      </c>
      <c r="H250" s="367" t="b">
        <f t="shared" si="17"/>
        <v>0</v>
      </c>
      <c r="I250" s="241">
        <f t="shared" si="18"/>
        <v>1</v>
      </c>
    </row>
    <row r="251" spans="1:9" x14ac:dyDescent="0.25">
      <c r="A251" s="33" t="s">
        <v>346</v>
      </c>
      <c r="B251" s="39"/>
      <c r="C251" s="39"/>
      <c r="D251" s="38"/>
      <c r="E251" s="335"/>
      <c r="F251" s="67" t="str">
        <f t="shared" si="15"/>
        <v/>
      </c>
      <c r="G251" s="67" t="str">
        <f t="shared" si="16"/>
        <v/>
      </c>
      <c r="H251" s="367" t="b">
        <f t="shared" si="17"/>
        <v>0</v>
      </c>
      <c r="I251" s="241">
        <f t="shared" si="18"/>
        <v>1</v>
      </c>
    </row>
    <row r="252" spans="1:9" x14ac:dyDescent="0.25">
      <c r="A252" s="33" t="s">
        <v>347</v>
      </c>
      <c r="B252" s="39"/>
      <c r="C252" s="39"/>
      <c r="D252" s="38"/>
      <c r="E252" s="335"/>
      <c r="F252" s="67" t="str">
        <f t="shared" si="15"/>
        <v/>
      </c>
      <c r="G252" s="67" t="str">
        <f t="shared" si="16"/>
        <v/>
      </c>
      <c r="H252" s="367" t="b">
        <f t="shared" si="17"/>
        <v>0</v>
      </c>
      <c r="I252" s="241">
        <f t="shared" si="18"/>
        <v>1</v>
      </c>
    </row>
    <row r="253" spans="1:9" x14ac:dyDescent="0.25">
      <c r="A253" s="33" t="s">
        <v>348</v>
      </c>
      <c r="B253" s="39"/>
      <c r="C253" s="39"/>
      <c r="D253" s="38"/>
      <c r="E253" s="335"/>
      <c r="F253" s="67" t="str">
        <f t="shared" si="15"/>
        <v/>
      </c>
      <c r="G253" s="67" t="str">
        <f t="shared" si="16"/>
        <v/>
      </c>
      <c r="H253" s="367" t="b">
        <f t="shared" si="17"/>
        <v>0</v>
      </c>
      <c r="I253" s="241">
        <f t="shared" si="18"/>
        <v>1</v>
      </c>
    </row>
    <row r="254" spans="1:9" x14ac:dyDescent="0.25">
      <c r="A254" s="33" t="s">
        <v>349</v>
      </c>
      <c r="B254" s="39"/>
      <c r="C254" s="39"/>
      <c r="D254" s="38"/>
      <c r="E254" s="335"/>
      <c r="F254" s="67" t="str">
        <f t="shared" si="15"/>
        <v/>
      </c>
      <c r="G254" s="67" t="str">
        <f t="shared" si="16"/>
        <v/>
      </c>
      <c r="H254" s="367" t="b">
        <f t="shared" si="17"/>
        <v>0</v>
      </c>
      <c r="I254" s="241">
        <f t="shared" si="18"/>
        <v>1</v>
      </c>
    </row>
    <row r="255" spans="1:9" x14ac:dyDescent="0.25">
      <c r="A255" s="33" t="s">
        <v>350</v>
      </c>
      <c r="B255" s="39"/>
      <c r="C255" s="39"/>
      <c r="D255" s="38"/>
      <c r="E255" s="335"/>
      <c r="F255" s="67" t="str">
        <f t="shared" si="15"/>
        <v/>
      </c>
      <c r="G255" s="67" t="str">
        <f t="shared" si="16"/>
        <v/>
      </c>
      <c r="H255" s="367" t="b">
        <f t="shared" si="17"/>
        <v>0</v>
      </c>
      <c r="I255" s="241">
        <f t="shared" si="18"/>
        <v>1</v>
      </c>
    </row>
    <row r="256" spans="1:9" x14ac:dyDescent="0.25">
      <c r="A256" s="33" t="s">
        <v>351</v>
      </c>
      <c r="B256" s="39"/>
      <c r="C256" s="39"/>
      <c r="D256" s="38"/>
      <c r="E256" s="335"/>
      <c r="F256" s="67" t="str">
        <f t="shared" si="15"/>
        <v/>
      </c>
      <c r="G256" s="67" t="str">
        <f t="shared" si="16"/>
        <v/>
      </c>
      <c r="H256" s="367" t="b">
        <f t="shared" si="17"/>
        <v>0</v>
      </c>
      <c r="I256" s="241">
        <f t="shared" si="18"/>
        <v>1</v>
      </c>
    </row>
    <row r="257" spans="1:9" x14ac:dyDescent="0.25">
      <c r="A257" s="33" t="s">
        <v>352</v>
      </c>
      <c r="B257" s="39"/>
      <c r="C257" s="39"/>
      <c r="D257" s="38"/>
      <c r="E257" s="335"/>
      <c r="F257" s="67" t="str">
        <f t="shared" si="15"/>
        <v/>
      </c>
      <c r="G257" s="67" t="str">
        <f t="shared" si="16"/>
        <v/>
      </c>
      <c r="H257" s="367" t="b">
        <f t="shared" si="17"/>
        <v>0</v>
      </c>
      <c r="I257" s="241">
        <f t="shared" si="18"/>
        <v>1</v>
      </c>
    </row>
    <row r="258" spans="1:9" x14ac:dyDescent="0.25">
      <c r="A258" s="33" t="s">
        <v>353</v>
      </c>
      <c r="B258" s="39"/>
      <c r="C258" s="39"/>
      <c r="D258" s="38"/>
      <c r="E258" s="335"/>
      <c r="F258" s="67" t="str">
        <f t="shared" si="15"/>
        <v/>
      </c>
      <c r="G258" s="67" t="str">
        <f t="shared" si="16"/>
        <v/>
      </c>
      <c r="H258" s="367" t="b">
        <f t="shared" si="17"/>
        <v>0</v>
      </c>
      <c r="I258" s="241">
        <f t="shared" si="18"/>
        <v>1</v>
      </c>
    </row>
  </sheetData>
  <sheetProtection password="CA41" sheet="1" objects="1" scenarios="1" formatCells="0" formatColumns="0" formatRows="0"/>
  <mergeCells count="8">
    <mergeCell ref="H6:H7"/>
    <mergeCell ref="A2:C2"/>
    <mergeCell ref="A3:G3"/>
    <mergeCell ref="A6:A7"/>
    <mergeCell ref="B6:B7"/>
    <mergeCell ref="C6:C7"/>
    <mergeCell ref="D6:D7"/>
    <mergeCell ref="E6:E7"/>
  </mergeCells>
  <dataValidations count="1">
    <dataValidation type="list" allowBlank="1" showInputMessage="1" showErrorMessage="1" sqref="E9:E258">
      <formula1>arh_list_34ab</formula1>
    </dataValidation>
  </dataValidations>
  <pageMargins left="0.70866141732283472" right="0.78740157480314965" top="0.74803149606299213" bottom="1.1811023622047245" header="0.31496062992125984" footer="0.59055118110236227"/>
  <pageSetup paperSize="9" fitToHeight="100" orientation="landscape" r:id="rId1"/>
  <headerFooter>
    <oddFooter>&amp;LConfirm datele
Director de departament&amp;RCandidat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
  <sheetViews>
    <sheetView zoomScaleNormal="100" workbookViewId="0">
      <selection activeCell="D5" sqref="D5"/>
    </sheetView>
  </sheetViews>
  <sheetFormatPr defaultRowHeight="15" x14ac:dyDescent="0.25"/>
  <cols>
    <col min="2" max="2" width="68.7109375" customWidth="1"/>
    <col min="3" max="3" width="9.140625" style="6"/>
    <col min="4" max="4" width="11.140625" style="6" customWidth="1"/>
  </cols>
  <sheetData>
    <row r="1" spans="1:19" s="2" customFormat="1" ht="15.75" x14ac:dyDescent="0.2">
      <c r="A1" s="211" t="s">
        <v>650</v>
      </c>
      <c r="C1" s="3"/>
      <c r="D1" s="3"/>
      <c r="E1" s="30"/>
      <c r="F1" s="30"/>
      <c r="H1" s="3"/>
      <c r="I1" s="10"/>
      <c r="K1" s="3"/>
      <c r="L1" s="4"/>
      <c r="M1" s="4"/>
      <c r="N1" s="51"/>
      <c r="O1" s="51"/>
      <c r="P1" s="51"/>
      <c r="Q1" s="51"/>
      <c r="R1" s="4"/>
      <c r="S1" s="4"/>
    </row>
    <row r="2" spans="1:19" s="2" customFormat="1" ht="15.75" x14ac:dyDescent="0.2">
      <c r="A2" s="990" t="s">
        <v>564</v>
      </c>
      <c r="B2" s="990"/>
      <c r="C2" s="990"/>
      <c r="D2" s="3"/>
      <c r="E2" s="30"/>
      <c r="F2" s="30"/>
      <c r="H2" s="3"/>
      <c r="I2" s="10"/>
      <c r="K2" s="3"/>
      <c r="L2" s="4"/>
      <c r="M2" s="4"/>
      <c r="N2" s="51"/>
      <c r="O2" s="51"/>
      <c r="P2" s="51"/>
      <c r="Q2" s="51"/>
      <c r="R2" s="4"/>
      <c r="S2" s="4"/>
    </row>
    <row r="3" spans="1:19" ht="15.75" x14ac:dyDescent="0.25">
      <c r="A3" s="991" t="s">
        <v>827</v>
      </c>
      <c r="B3" s="991"/>
      <c r="C3" s="991"/>
      <c r="D3" s="991"/>
      <c r="E3" s="991"/>
      <c r="F3" s="991"/>
      <c r="G3" s="991"/>
    </row>
    <row r="4" spans="1:19" ht="8.25" customHeight="1" x14ac:dyDescent="0.25">
      <c r="A4" s="208"/>
      <c r="B4" s="208"/>
      <c r="C4" s="208"/>
      <c r="D4" s="208"/>
      <c r="E4" s="208"/>
      <c r="F4" s="208"/>
      <c r="G4" s="208"/>
    </row>
    <row r="5" spans="1:19" ht="15.75" x14ac:dyDescent="0.25">
      <c r="C5" s="619"/>
      <c r="D5" s="11" t="str">
        <f>CONCATENATE(functie," ",nume_candidat)</f>
        <v xml:space="preserve"> </v>
      </c>
    </row>
    <row r="6" spans="1:19" ht="21" customHeight="1" x14ac:dyDescent="0.25">
      <c r="C6" s="202" t="s">
        <v>603</v>
      </c>
      <c r="D6" s="202">
        <f>SUM(D7:D8)</f>
        <v>0</v>
      </c>
    </row>
    <row r="7" spans="1:19" s="199" customFormat="1" ht="45" customHeight="1" x14ac:dyDescent="0.25">
      <c r="A7" s="988" t="s">
        <v>600</v>
      </c>
      <c r="B7" s="989"/>
      <c r="C7" s="29" t="s">
        <v>419</v>
      </c>
      <c r="D7" s="202"/>
    </row>
    <row r="8" spans="1:19" s="199" customFormat="1" ht="45.75" customHeight="1" x14ac:dyDescent="0.25">
      <c r="A8" s="988" t="s">
        <v>861</v>
      </c>
      <c r="B8" s="989"/>
      <c r="C8" s="29" t="s">
        <v>419</v>
      </c>
      <c r="D8" s="202"/>
    </row>
  </sheetData>
  <sheetProtection sheet="1" objects="1" scenarios="1"/>
  <mergeCells count="4">
    <mergeCell ref="A8:B8"/>
    <mergeCell ref="A2:C2"/>
    <mergeCell ref="A3:G3"/>
    <mergeCell ref="A7:B7"/>
  </mergeCells>
  <dataValidations disablePrompts="1" count="1">
    <dataValidation type="decimal" allowBlank="1" showInputMessage="1" showErrorMessage="1" sqref="D7:D8">
      <formula1>0</formula1>
      <formula2>40</formula2>
    </dataValidation>
  </dataValidations>
  <pageMargins left="1.25" right="2.72" top="0.74803149606299213" bottom="4.5599999999999996" header="0.31496062992125984" footer="3.83"/>
  <pageSetup paperSize="9" orientation="landscape" verticalDpi="4294967295" r:id="rId1"/>
  <headerFooter>
    <oddFooter>&amp;LConfirm datele
Director Departament&amp;RCandidat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8"/>
  <sheetViews>
    <sheetView zoomScaleNormal="100" workbookViewId="0">
      <selection activeCell="H8" sqref="H8"/>
    </sheetView>
  </sheetViews>
  <sheetFormatPr defaultRowHeight="15" x14ac:dyDescent="0.25"/>
  <cols>
    <col min="1" max="1" width="9.140625" style="250"/>
    <col min="2" max="2" width="21.5703125" style="250" customWidth="1"/>
    <col min="3" max="3" width="41.28515625" style="250" customWidth="1"/>
    <col min="4" max="4" width="12.85546875" style="250" customWidth="1"/>
    <col min="5" max="6" width="37" style="250" customWidth="1"/>
    <col min="7" max="7" width="12.85546875" style="250" customWidth="1"/>
    <col min="8" max="8" width="13.7109375" style="475" customWidth="1"/>
    <col min="9" max="16384" width="9.140625" style="250"/>
  </cols>
  <sheetData>
    <row r="1" spans="1:18" s="318" customFormat="1" ht="15.75" x14ac:dyDescent="0.2">
      <c r="A1" s="317" t="s">
        <v>650</v>
      </c>
      <c r="E1" s="319"/>
      <c r="F1" s="319"/>
      <c r="H1" s="246"/>
      <c r="J1" s="320"/>
      <c r="K1" s="287"/>
      <c r="L1" s="287"/>
      <c r="M1" s="291"/>
      <c r="N1" s="291"/>
      <c r="O1" s="291"/>
      <c r="P1" s="291"/>
      <c r="Q1" s="287"/>
      <c r="R1" s="287"/>
    </row>
    <row r="2" spans="1:18" s="318" customFormat="1" ht="15.75" x14ac:dyDescent="0.2">
      <c r="A2" s="936" t="s">
        <v>563</v>
      </c>
      <c r="B2" s="936"/>
      <c r="C2" s="936"/>
      <c r="E2" s="319"/>
      <c r="F2" s="319"/>
      <c r="H2" s="246"/>
      <c r="J2" s="320"/>
      <c r="K2" s="287"/>
      <c r="L2" s="287"/>
      <c r="M2" s="291"/>
      <c r="N2" s="291"/>
      <c r="O2" s="291"/>
      <c r="P2" s="291"/>
      <c r="Q2" s="287"/>
      <c r="R2" s="287"/>
    </row>
    <row r="3" spans="1:18" ht="15.75" x14ac:dyDescent="0.25">
      <c r="A3" s="987" t="s">
        <v>828</v>
      </c>
      <c r="B3" s="987"/>
      <c r="C3" s="987"/>
      <c r="D3" s="987"/>
      <c r="E3" s="987"/>
      <c r="F3" s="987"/>
      <c r="G3" s="987"/>
      <c r="H3" s="474"/>
    </row>
    <row r="5" spans="1:18" ht="15.75" x14ac:dyDescent="0.25">
      <c r="H5" s="11" t="str">
        <f>CONCATENATE(functie," ",nume_candidat)</f>
        <v xml:space="preserve"> </v>
      </c>
    </row>
    <row r="6" spans="1:18" ht="15.75" customHeight="1" x14ac:dyDescent="0.25">
      <c r="A6" s="883" t="s">
        <v>470</v>
      </c>
      <c r="B6" s="883" t="s">
        <v>566</v>
      </c>
      <c r="C6" s="883" t="s">
        <v>577</v>
      </c>
      <c r="D6" s="884" t="s">
        <v>565</v>
      </c>
      <c r="E6" s="883" t="s">
        <v>579</v>
      </c>
      <c r="F6" s="884" t="s">
        <v>582</v>
      </c>
      <c r="G6" s="884" t="s">
        <v>578</v>
      </c>
      <c r="H6" s="992" t="s">
        <v>22</v>
      </c>
    </row>
    <row r="7" spans="1:18" ht="15" customHeight="1" x14ac:dyDescent="0.25">
      <c r="A7" s="883"/>
      <c r="B7" s="883"/>
      <c r="C7" s="883"/>
      <c r="D7" s="884"/>
      <c r="E7" s="883"/>
      <c r="F7" s="884"/>
      <c r="G7" s="884"/>
      <c r="H7" s="992"/>
    </row>
    <row r="8" spans="1:18" ht="15.75" x14ac:dyDescent="0.25">
      <c r="A8" s="414"/>
      <c r="G8" s="471" t="s">
        <v>603</v>
      </c>
      <c r="H8" s="835">
        <f>SUM(H9:H28)</f>
        <v>0</v>
      </c>
    </row>
    <row r="9" spans="1:18" ht="15.75" x14ac:dyDescent="0.25">
      <c r="A9" s="48" t="s">
        <v>59</v>
      </c>
      <c r="B9" s="472"/>
      <c r="C9" s="472"/>
      <c r="D9" s="473"/>
      <c r="E9" s="473"/>
      <c r="F9" s="473"/>
      <c r="G9" s="473"/>
      <c r="H9" s="579" t="str">
        <f t="shared" ref="H9:H28" si="0">IF(OR(B9="",C9="",E9="",F9="",G9="",D9&gt;an_final),"", ((E9="Cupa României")*((G9="Locul 1")*80+(G9="Locul 2")*70+(G9="Locul 3")*60)
+(E9="Campionate naționale")*((G9="Locul 1")*85+(G9="Locul 2")*80+(G9="Locul 3")*75)
+(E9="Campionate internaționale")*((G9="Locul 1")*100+(G9="Locul 2")*95+(G9="Locul 3")*90)
+(E9="Campionate naționale universitare")*(
 (G9="Locul 1")*(F9="Faza finală")*50+(G9="Locul 1")*(F9="Faza pe zonă")*35+(G9="Locul 1")*(F9="Faza pe centru universitar")*20
+(G9="Locul 2")*(F9="Faza finală")*45+(G9="Locul 2")*(F9="Faza pe zonă")*30+(G9="Locul 2")*(F9="Faza pe centru universitar")*15
+(G9="Locul 3")*(F9="Faza finală")*40+(G9="Locul 3")*(F9="Faza pe zonă")*25+(G9="Locul 3")*(F9="Faza pe centru universitar")*10)))</f>
        <v/>
      </c>
    </row>
    <row r="10" spans="1:18" ht="15.75" x14ac:dyDescent="0.25">
      <c r="A10" s="48" t="s">
        <v>38</v>
      </c>
      <c r="B10" s="472"/>
      <c r="C10" s="472"/>
      <c r="D10" s="473"/>
      <c r="E10" s="473"/>
      <c r="F10" s="473"/>
      <c r="G10" s="473"/>
      <c r="H10" s="579" t="str">
        <f t="shared" si="0"/>
        <v/>
      </c>
    </row>
    <row r="11" spans="1:18" ht="15.75" x14ac:dyDescent="0.25">
      <c r="A11" s="48" t="s">
        <v>39</v>
      </c>
      <c r="B11" s="472"/>
      <c r="C11" s="472"/>
      <c r="D11" s="473"/>
      <c r="E11" s="473"/>
      <c r="F11" s="473"/>
      <c r="G11" s="473"/>
      <c r="H11" s="579" t="str">
        <f t="shared" si="0"/>
        <v/>
      </c>
    </row>
    <row r="12" spans="1:18" ht="15.75" x14ac:dyDescent="0.25">
      <c r="A12" s="48" t="s">
        <v>40</v>
      </c>
      <c r="B12" s="472"/>
      <c r="C12" s="472"/>
      <c r="D12" s="473"/>
      <c r="E12" s="473"/>
      <c r="F12" s="473"/>
      <c r="G12" s="473"/>
      <c r="H12" s="579" t="str">
        <f t="shared" si="0"/>
        <v/>
      </c>
    </row>
    <row r="13" spans="1:18" ht="15.75" x14ac:dyDescent="0.25">
      <c r="A13" s="48" t="s">
        <v>86</v>
      </c>
      <c r="B13" s="472"/>
      <c r="C13" s="472"/>
      <c r="D13" s="473"/>
      <c r="E13" s="473"/>
      <c r="F13" s="473"/>
      <c r="G13" s="473"/>
      <c r="H13" s="579" t="str">
        <f t="shared" si="0"/>
        <v/>
      </c>
    </row>
    <row r="14" spans="1:18" ht="15.75" x14ac:dyDescent="0.25">
      <c r="A14" s="48" t="s">
        <v>87</v>
      </c>
      <c r="B14" s="472"/>
      <c r="C14" s="472"/>
      <c r="D14" s="473"/>
      <c r="E14" s="473"/>
      <c r="F14" s="473"/>
      <c r="G14" s="473"/>
      <c r="H14" s="579" t="str">
        <f t="shared" si="0"/>
        <v/>
      </c>
    </row>
    <row r="15" spans="1:18" ht="15.75" x14ac:dyDescent="0.25">
      <c r="A15" s="48" t="s">
        <v>88</v>
      </c>
      <c r="B15" s="472"/>
      <c r="C15" s="472"/>
      <c r="D15" s="473"/>
      <c r="E15" s="473"/>
      <c r="F15" s="473"/>
      <c r="G15" s="473"/>
      <c r="H15" s="579" t="str">
        <f t="shared" si="0"/>
        <v/>
      </c>
    </row>
    <row r="16" spans="1:18" ht="15.75" x14ac:dyDescent="0.25">
      <c r="A16" s="48" t="s">
        <v>89</v>
      </c>
      <c r="B16" s="472"/>
      <c r="C16" s="472"/>
      <c r="D16" s="473"/>
      <c r="E16" s="473"/>
      <c r="F16" s="473"/>
      <c r="G16" s="473"/>
      <c r="H16" s="579" t="str">
        <f t="shared" si="0"/>
        <v/>
      </c>
    </row>
    <row r="17" spans="1:8" ht="15.75" x14ac:dyDescent="0.25">
      <c r="A17" s="48" t="s">
        <v>90</v>
      </c>
      <c r="B17" s="472"/>
      <c r="C17" s="472"/>
      <c r="D17" s="473"/>
      <c r="E17" s="473"/>
      <c r="F17" s="473"/>
      <c r="G17" s="473"/>
      <c r="H17" s="579" t="str">
        <f t="shared" si="0"/>
        <v/>
      </c>
    </row>
    <row r="18" spans="1:8" ht="15.75" x14ac:dyDescent="0.25">
      <c r="A18" s="48" t="s">
        <v>91</v>
      </c>
      <c r="B18" s="472"/>
      <c r="C18" s="472"/>
      <c r="D18" s="473"/>
      <c r="E18" s="473"/>
      <c r="F18" s="473"/>
      <c r="G18" s="473"/>
      <c r="H18" s="579" t="str">
        <f t="shared" si="0"/>
        <v/>
      </c>
    </row>
    <row r="19" spans="1:8" ht="15.75" x14ac:dyDescent="0.25">
      <c r="A19" s="48" t="s">
        <v>92</v>
      </c>
      <c r="B19" s="472"/>
      <c r="C19" s="472"/>
      <c r="D19" s="473"/>
      <c r="E19" s="473"/>
      <c r="F19" s="473"/>
      <c r="G19" s="473"/>
      <c r="H19" s="579" t="str">
        <f t="shared" si="0"/>
        <v/>
      </c>
    </row>
    <row r="20" spans="1:8" ht="15.75" x14ac:dyDescent="0.25">
      <c r="A20" s="48" t="s">
        <v>93</v>
      </c>
      <c r="B20" s="472"/>
      <c r="C20" s="472"/>
      <c r="D20" s="473"/>
      <c r="E20" s="473"/>
      <c r="F20" s="473"/>
      <c r="G20" s="473"/>
      <c r="H20" s="579" t="str">
        <f t="shared" si="0"/>
        <v/>
      </c>
    </row>
    <row r="21" spans="1:8" ht="15.75" x14ac:dyDescent="0.25">
      <c r="A21" s="48" t="s">
        <v>94</v>
      </c>
      <c r="B21" s="472"/>
      <c r="C21" s="472"/>
      <c r="D21" s="473"/>
      <c r="E21" s="473"/>
      <c r="F21" s="473"/>
      <c r="G21" s="473"/>
      <c r="H21" s="579" t="str">
        <f t="shared" si="0"/>
        <v/>
      </c>
    </row>
    <row r="22" spans="1:8" ht="15.75" x14ac:dyDescent="0.25">
      <c r="A22" s="48" t="s">
        <v>95</v>
      </c>
      <c r="B22" s="472"/>
      <c r="C22" s="472"/>
      <c r="D22" s="473"/>
      <c r="E22" s="473"/>
      <c r="F22" s="473"/>
      <c r="G22" s="473"/>
      <c r="H22" s="579" t="str">
        <f t="shared" si="0"/>
        <v/>
      </c>
    </row>
    <row r="23" spans="1:8" ht="15.75" x14ac:dyDescent="0.25">
      <c r="A23" s="48" t="s">
        <v>96</v>
      </c>
      <c r="B23" s="472"/>
      <c r="C23" s="472"/>
      <c r="D23" s="473"/>
      <c r="E23" s="473"/>
      <c r="F23" s="473"/>
      <c r="G23" s="473"/>
      <c r="H23" s="579" t="str">
        <f t="shared" si="0"/>
        <v/>
      </c>
    </row>
    <row r="24" spans="1:8" ht="15.75" x14ac:dyDescent="0.25">
      <c r="A24" s="48" t="s">
        <v>97</v>
      </c>
      <c r="B24" s="472"/>
      <c r="C24" s="472"/>
      <c r="D24" s="473"/>
      <c r="E24" s="473"/>
      <c r="F24" s="473"/>
      <c r="G24" s="473"/>
      <c r="H24" s="579" t="str">
        <f t="shared" si="0"/>
        <v/>
      </c>
    </row>
    <row r="25" spans="1:8" ht="15.75" x14ac:dyDescent="0.25">
      <c r="A25" s="48" t="s">
        <v>98</v>
      </c>
      <c r="B25" s="472"/>
      <c r="C25" s="472"/>
      <c r="D25" s="473"/>
      <c r="E25" s="473"/>
      <c r="F25" s="473"/>
      <c r="G25" s="473"/>
      <c r="H25" s="579" t="str">
        <f t="shared" si="0"/>
        <v/>
      </c>
    </row>
    <row r="26" spans="1:8" ht="15.75" x14ac:dyDescent="0.25">
      <c r="A26" s="48" t="s">
        <v>99</v>
      </c>
      <c r="B26" s="472"/>
      <c r="C26" s="472"/>
      <c r="D26" s="473"/>
      <c r="E26" s="473"/>
      <c r="F26" s="473"/>
      <c r="G26" s="473"/>
      <c r="H26" s="579" t="str">
        <f t="shared" si="0"/>
        <v/>
      </c>
    </row>
    <row r="27" spans="1:8" ht="15.75" x14ac:dyDescent="0.25">
      <c r="A27" s="48" t="s">
        <v>100</v>
      </c>
      <c r="B27" s="472"/>
      <c r="C27" s="472"/>
      <c r="D27" s="473"/>
      <c r="E27" s="473"/>
      <c r="F27" s="473"/>
      <c r="G27" s="473"/>
      <c r="H27" s="579" t="str">
        <f t="shared" si="0"/>
        <v/>
      </c>
    </row>
    <row r="28" spans="1:8" ht="15.75" x14ac:dyDescent="0.25">
      <c r="A28" s="48" t="s">
        <v>101</v>
      </c>
      <c r="B28" s="472"/>
      <c r="C28" s="472"/>
      <c r="D28" s="473"/>
      <c r="E28" s="473"/>
      <c r="F28" s="473"/>
      <c r="G28" s="473"/>
      <c r="H28" s="579" t="str">
        <f t="shared" si="0"/>
        <v/>
      </c>
    </row>
  </sheetData>
  <sheetProtection password="CA41" sheet="1" objects="1" scenarios="1" formatCells="0" formatColumns="0" formatRows="0"/>
  <mergeCells count="10">
    <mergeCell ref="H6:H7"/>
    <mergeCell ref="G6:G7"/>
    <mergeCell ref="A2:C2"/>
    <mergeCell ref="A3:G3"/>
    <mergeCell ref="A6:A7"/>
    <mergeCell ref="B6:B7"/>
    <mergeCell ref="E6:E7"/>
    <mergeCell ref="D6:D7"/>
    <mergeCell ref="C6:C7"/>
    <mergeCell ref="F6:F7"/>
  </mergeCells>
  <dataValidations count="3">
    <dataValidation type="list" allowBlank="1" showInputMessage="1" showErrorMessage="1" sqref="E9:E28">
      <formula1>CompetițiiSport</formula1>
    </dataValidation>
    <dataValidation type="list" allowBlank="1" showInputMessage="1" showErrorMessage="1" sqref="G9:G28">
      <formula1>ClasareSport</formula1>
    </dataValidation>
    <dataValidation type="list" allowBlank="1" showInputMessage="1" showErrorMessage="1" sqref="F9:F28">
      <formula1>INDIRECT(SUBSTITUTE(E9," ","_"))</formula1>
    </dataValidation>
  </dataValidations>
  <pageMargins left="0.70866141732283472" right="0.70866141732283472" top="0.74803149606299213" bottom="3.25" header="0.31496062992125984" footer="2.74"/>
  <pageSetup paperSize="9" scale="70" fitToHeight="100" orientation="landscape" r:id="rId1"/>
  <headerFooter>
    <oddFooter>&amp;LConfirm datele
Director Departament&amp;RCandidat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58"/>
  <sheetViews>
    <sheetView topLeftCell="C1" zoomScaleNormal="100" workbookViewId="0">
      <selection activeCell="N11" sqref="N11"/>
    </sheetView>
  </sheetViews>
  <sheetFormatPr defaultRowHeight="15.75" x14ac:dyDescent="0.25"/>
  <cols>
    <col min="1" max="1" width="5.7109375" style="318" customWidth="1"/>
    <col min="2" max="2" width="36" style="318" customWidth="1"/>
    <col min="3" max="3" width="38.42578125" style="318" customWidth="1"/>
    <col min="4" max="4" width="28.7109375" style="318" customWidth="1"/>
    <col min="5" max="5" width="24.42578125" style="318" customWidth="1"/>
    <col min="6" max="6" width="21.140625" style="318" customWidth="1"/>
    <col min="7" max="7" width="11" style="318" customWidth="1"/>
    <col min="8" max="8" width="9.7109375" style="318" customWidth="1"/>
    <col min="9" max="9" width="13.7109375" style="287" customWidth="1"/>
    <col min="10" max="10" width="13.7109375" style="287" hidden="1" customWidth="1"/>
    <col min="11" max="11" width="10.7109375" style="332" hidden="1" customWidth="1"/>
    <col min="12" max="12" width="9.140625" style="287" hidden="1" customWidth="1"/>
    <col min="13" max="13" width="9.140625" style="287" customWidth="1"/>
    <col min="14" max="27" width="9.140625" style="318" customWidth="1"/>
    <col min="28" max="16384" width="9.140625" style="318"/>
  </cols>
  <sheetData>
    <row r="1" spans="1:13" x14ac:dyDescent="0.2">
      <c r="A1" s="317" t="s">
        <v>650</v>
      </c>
      <c r="E1" s="319"/>
      <c r="F1" s="319"/>
      <c r="H1" s="320"/>
      <c r="I1" s="321"/>
      <c r="J1" s="318"/>
      <c r="K1" s="320"/>
      <c r="L1" s="318"/>
      <c r="M1" s="318"/>
    </row>
    <row r="2" spans="1:13" x14ac:dyDescent="0.2">
      <c r="A2" s="936" t="s">
        <v>588</v>
      </c>
      <c r="B2" s="936"/>
      <c r="C2" s="936"/>
      <c r="E2" s="319"/>
      <c r="F2" s="319"/>
      <c r="H2" s="320"/>
      <c r="I2" s="321"/>
      <c r="J2" s="318"/>
      <c r="K2" s="320"/>
      <c r="L2" s="318"/>
      <c r="M2" s="318"/>
    </row>
    <row r="3" spans="1:13" s="294" customFormat="1" x14ac:dyDescent="0.25">
      <c r="A3" s="882" t="s">
        <v>589</v>
      </c>
      <c r="B3" s="882"/>
      <c r="C3" s="882"/>
      <c r="D3" s="882"/>
      <c r="E3" s="882"/>
      <c r="F3" s="882"/>
      <c r="G3" s="882"/>
      <c r="H3" s="882"/>
      <c r="I3" s="882"/>
      <c r="J3" s="882"/>
      <c r="K3" s="295"/>
    </row>
    <row r="4" spans="1:13" s="294" customFormat="1" x14ac:dyDescent="0.25">
      <c r="K4" s="295"/>
    </row>
    <row r="5" spans="1:13" s="287" customFormat="1" ht="13.5" customHeight="1" x14ac:dyDescent="0.25">
      <c r="I5" s="826" t="str">
        <f>J5</f>
        <v xml:space="preserve"> </v>
      </c>
      <c r="J5" s="296" t="str">
        <f>CONCATENATE(functie," ",nume_candidat)</f>
        <v xml:space="preserve"> </v>
      </c>
      <c r="K5" s="295"/>
    </row>
    <row r="6" spans="1:13" s="294" customFormat="1" ht="36" customHeight="1" x14ac:dyDescent="0.25">
      <c r="A6" s="883" t="s">
        <v>470</v>
      </c>
      <c r="B6" s="883" t="s">
        <v>0</v>
      </c>
      <c r="C6" s="883" t="s">
        <v>1</v>
      </c>
      <c r="D6" s="883" t="s">
        <v>793</v>
      </c>
      <c r="E6" s="880" t="s">
        <v>29</v>
      </c>
      <c r="F6" s="880" t="s">
        <v>467</v>
      </c>
      <c r="G6" s="883" t="s">
        <v>3</v>
      </c>
      <c r="H6" s="883" t="s">
        <v>5</v>
      </c>
      <c r="I6" s="298" t="s">
        <v>886</v>
      </c>
      <c r="J6" s="298"/>
      <c r="K6" s="890" t="s">
        <v>708</v>
      </c>
    </row>
    <row r="7" spans="1:13" s="294" customFormat="1" ht="31.5" x14ac:dyDescent="0.25">
      <c r="A7" s="883"/>
      <c r="B7" s="883"/>
      <c r="C7" s="883"/>
      <c r="D7" s="883"/>
      <c r="E7" s="881"/>
      <c r="F7" s="881"/>
      <c r="G7" s="883"/>
      <c r="H7" s="883"/>
      <c r="I7" s="298" t="str">
        <f>CONCATENATE("ultimii ",durata_evaluare," ani")</f>
        <v>ultimii 5 ani</v>
      </c>
      <c r="J7" s="299" t="s">
        <v>6</v>
      </c>
      <c r="K7" s="890"/>
      <c r="L7" s="298" t="s">
        <v>433</v>
      </c>
    </row>
    <row r="8" spans="1:13" s="294" customFormat="1" x14ac:dyDescent="0.25">
      <c r="A8" s="301"/>
      <c r="B8" s="302"/>
      <c r="C8" s="302"/>
      <c r="D8" s="302"/>
      <c r="E8" s="354"/>
      <c r="F8" s="354"/>
      <c r="G8" s="303"/>
      <c r="H8" s="352"/>
      <c r="I8" s="562">
        <f>SUMIF(I9:I258,"&gt;0")</f>
        <v>0</v>
      </c>
      <c r="J8" s="562">
        <f>SUMIF(J9:J258,"&gt;0")</f>
        <v>0</v>
      </c>
      <c r="K8" s="53"/>
      <c r="L8" s="31"/>
    </row>
    <row r="9" spans="1:13" s="322" customFormat="1" x14ac:dyDescent="0.25">
      <c r="A9" s="216">
        <v>1</v>
      </c>
      <c r="B9" s="43"/>
      <c r="C9" s="43"/>
      <c r="D9" s="39"/>
      <c r="E9" s="323"/>
      <c r="F9" s="33"/>
      <c r="G9" s="216"/>
      <c r="H9" s="216"/>
      <c r="I9" s="67" t="str">
        <f>IF(OR($B9="",$C9="",$D9="",$E9="",$F9="",$G9&lt;an_initial,$G9&gt;an_final,$K9=FALSE),"",P_MAT_1*VLOOKUP(L9,Coef!$E$2:$F$17,2,FALSE))</f>
        <v/>
      </c>
      <c r="J9" s="67" t="str">
        <f>IF(OR($B9="",$C9="",$D9="",$G9&gt;an_final,$F9="",$E9=""),"",P_ISI_STR*VLOOKUP(L9,Coef!$E$2:$F$17,2,FALSE))</f>
        <v/>
      </c>
      <c r="K9" s="333" t="b">
        <f t="shared" ref="K9:K72" si="0">IF(nume_candidat="",FALSE,ISNUMBER(SEARCH(nume_candidat,$B9)))</f>
        <v>0</v>
      </c>
      <c r="L9" s="214">
        <f>LEN(B9)-LEN(SUBSTITUTE(B9,",",""))+1</f>
        <v>1</v>
      </c>
      <c r="M9" s="294"/>
    </row>
    <row r="10" spans="1:13" s="322" customFormat="1" x14ac:dyDescent="0.25">
      <c r="A10" s="216">
        <v>2</v>
      </c>
      <c r="B10" s="43"/>
      <c r="C10" s="43"/>
      <c r="D10" s="39"/>
      <c r="E10" s="323"/>
      <c r="F10" s="33"/>
      <c r="G10" s="216"/>
      <c r="H10" s="216"/>
      <c r="I10" s="67" t="str">
        <f>IF(OR($B10="",$C10="",$D10="",$E10="",$F10="",$G10&lt;an_initial,$G10&gt;an_final,$K10=FALSE),"",P_MAT_1*VLOOKUP(L10,Coef!$E$2:$F$17,2,FALSE))</f>
        <v/>
      </c>
      <c r="J10" s="67" t="str">
        <f>IF(OR($B10="",$C10="",$D10="",$G10&gt;an_final,$F10="",$E10=""),"",P_ISI_STR*VLOOKUP(L10,Coef!$E$2:$F$17,2,FALSE))</f>
        <v/>
      </c>
      <c r="K10" s="333" t="b">
        <f t="shared" si="0"/>
        <v>0</v>
      </c>
      <c r="L10" s="214">
        <f t="shared" ref="L10:L73" si="1">LEN(B10)-LEN(SUBSTITUTE(B10,",",""))+1</f>
        <v>1</v>
      </c>
      <c r="M10" s="294"/>
    </row>
    <row r="11" spans="1:13" s="322" customFormat="1" x14ac:dyDescent="0.25">
      <c r="A11" s="216">
        <v>3</v>
      </c>
      <c r="B11" s="44"/>
      <c r="C11" s="39"/>
      <c r="D11" s="39"/>
      <c r="E11" s="323"/>
      <c r="F11" s="323"/>
      <c r="G11" s="216"/>
      <c r="H11" s="216"/>
      <c r="I11" s="67" t="str">
        <f>IF(OR($B11="",$C11="",$D11="",$E11="",$F11="",$G11&lt;an_initial,$G11&gt;an_final,$K11=FALSE),"",P_MAT_1*VLOOKUP(L11,Coef!$E$2:$F$17,2,FALSE))</f>
        <v/>
      </c>
      <c r="J11" s="67" t="str">
        <f>IF(OR($B11="",$C11="",$D11="",$G11&gt;an_final,$F11="",$E11=""),"",P_ISI_STR*VLOOKUP(L11,Coef!$E$2:$F$17,2,FALSE))</f>
        <v/>
      </c>
      <c r="K11" s="333" t="b">
        <f t="shared" si="0"/>
        <v>0</v>
      </c>
      <c r="L11" s="214">
        <f t="shared" si="1"/>
        <v>1</v>
      </c>
      <c r="M11" s="294"/>
    </row>
    <row r="12" spans="1:13" s="322" customFormat="1" x14ac:dyDescent="0.25">
      <c r="A12" s="216">
        <v>4</v>
      </c>
      <c r="B12" s="44"/>
      <c r="C12" s="39"/>
      <c r="D12" s="39"/>
      <c r="E12" s="38"/>
      <c r="F12" s="38"/>
      <c r="G12" s="216"/>
      <c r="H12" s="216"/>
      <c r="I12" s="67" t="str">
        <f>IF(OR($B12="",$C12="",$D12="",$E12="",$F12="",$G12&lt;an_initial,$G12&gt;an_final,$K12=FALSE),"",P_MAT_1*VLOOKUP(L12,Coef!$E$2:$F$17,2,FALSE))</f>
        <v/>
      </c>
      <c r="J12" s="67" t="str">
        <f>IF(OR($B12="",$C12="",$D12="",$G12&gt;an_final,$F12="",$E12=""),"",P_ISI_STR*VLOOKUP(L12,Coef!$E$2:$F$17,2,FALSE))</f>
        <v/>
      </c>
      <c r="K12" s="333" t="b">
        <f t="shared" si="0"/>
        <v>0</v>
      </c>
      <c r="L12" s="214">
        <f t="shared" si="1"/>
        <v>1</v>
      </c>
      <c r="M12" s="294"/>
    </row>
    <row r="13" spans="1:13" s="322" customFormat="1" x14ac:dyDescent="0.25">
      <c r="A13" s="216">
        <v>5</v>
      </c>
      <c r="B13" s="44"/>
      <c r="C13" s="39"/>
      <c r="D13" s="39"/>
      <c r="E13" s="38"/>
      <c r="F13" s="38"/>
      <c r="G13" s="216"/>
      <c r="H13" s="216"/>
      <c r="I13" s="67" t="str">
        <f>IF(OR($B13="",$C13="",$D13="",$E13="",$F13="",$G13&lt;an_initial,$G13&gt;an_final,$K13=FALSE),"",P_MAT_1*VLOOKUP(L13,Coef!$E$2:$F$17,2,FALSE))</f>
        <v/>
      </c>
      <c r="J13" s="67" t="str">
        <f>IF(OR($B13="",$C13="",$D13="",$G13&gt;an_final,$F13="",$E13=""),"",P_ISI_STR*VLOOKUP(L13,Coef!$E$2:$F$17,2,FALSE))</f>
        <v/>
      </c>
      <c r="K13" s="333" t="b">
        <f t="shared" si="0"/>
        <v>0</v>
      </c>
      <c r="L13" s="214">
        <f t="shared" si="1"/>
        <v>1</v>
      </c>
      <c r="M13" s="294"/>
    </row>
    <row r="14" spans="1:13" s="322" customFormat="1" x14ac:dyDescent="0.25">
      <c r="A14" s="216">
        <v>6</v>
      </c>
      <c r="B14" s="44"/>
      <c r="C14" s="39"/>
      <c r="D14" s="39"/>
      <c r="E14" s="38"/>
      <c r="F14" s="38"/>
      <c r="G14" s="216"/>
      <c r="H14" s="216"/>
      <c r="I14" s="67" t="str">
        <f>IF(OR($B14="",$C14="",$D14="",$E14="",$F14="",$G14&lt;an_initial,$G14&gt;an_final,$K14=FALSE),"",P_MAT_1*VLOOKUP(L14,Coef!$E$2:$F$17,2,FALSE))</f>
        <v/>
      </c>
      <c r="J14" s="67" t="str">
        <f>IF(OR($B14="",$C14="",$D14="",$G14&gt;an_final,$F14="",$E14=""),"",P_ISI_STR*VLOOKUP(L14,Coef!$E$2:$F$17,2,FALSE))</f>
        <v/>
      </c>
      <c r="K14" s="333" t="b">
        <f t="shared" si="0"/>
        <v>0</v>
      </c>
      <c r="L14" s="214">
        <f t="shared" si="1"/>
        <v>1</v>
      </c>
      <c r="M14" s="294"/>
    </row>
    <row r="15" spans="1:13" s="322" customFormat="1" x14ac:dyDescent="0.25">
      <c r="A15" s="216">
        <v>7</v>
      </c>
      <c r="B15" s="39"/>
      <c r="C15" s="39"/>
      <c r="D15" s="39"/>
      <c r="E15" s="38"/>
      <c r="F15" s="38"/>
      <c r="G15" s="216"/>
      <c r="H15" s="216"/>
      <c r="I15" s="67" t="str">
        <f>IF(OR($B15="",$C15="",$D15="",$E15="",$F15="",$G15&lt;an_initial,$G15&gt;an_final,$K15=FALSE),"",P_MAT_1*VLOOKUP(L15,Coef!$E$2:$F$17,2,FALSE))</f>
        <v/>
      </c>
      <c r="J15" s="67" t="str">
        <f>IF(OR($B15="",$C15="",$D15="",$G15&gt;an_final,$F15="",$E15=""),"",P_ISI_STR*VLOOKUP(L15,Coef!$E$2:$F$17,2,FALSE))</f>
        <v/>
      </c>
      <c r="K15" s="333" t="b">
        <f t="shared" si="0"/>
        <v>0</v>
      </c>
      <c r="L15" s="214">
        <f t="shared" si="1"/>
        <v>1</v>
      </c>
      <c r="M15" s="294"/>
    </row>
    <row r="16" spans="1:13" s="322" customFormat="1" x14ac:dyDescent="0.25">
      <c r="A16" s="216">
        <v>8</v>
      </c>
      <c r="B16" s="44"/>
      <c r="C16" s="39"/>
      <c r="D16" s="39"/>
      <c r="E16" s="38"/>
      <c r="F16" s="38"/>
      <c r="G16" s="216"/>
      <c r="H16" s="216"/>
      <c r="I16" s="67" t="str">
        <f>IF(OR($B16="",$C16="",$D16="",$E16="",$F16="",$G16&lt;an_initial,$G16&gt;an_final,$K16=FALSE),"",P_MAT_1*VLOOKUP(L16,Coef!$E$2:$F$17,2,FALSE))</f>
        <v/>
      </c>
      <c r="J16" s="67" t="str">
        <f>IF(OR($B16="",$C16="",$D16="",$G16&gt;an_final,$F16="",$E16=""),"",P_ISI_STR*VLOOKUP(L16,Coef!$E$2:$F$17,2,FALSE))</f>
        <v/>
      </c>
      <c r="K16" s="333" t="b">
        <f t="shared" si="0"/>
        <v>0</v>
      </c>
      <c r="L16" s="214">
        <f t="shared" si="1"/>
        <v>1</v>
      </c>
      <c r="M16" s="294"/>
    </row>
    <row r="17" spans="1:13" s="322" customFormat="1" x14ac:dyDescent="0.25">
      <c r="A17" s="216">
        <v>9</v>
      </c>
      <c r="B17" s="44"/>
      <c r="C17" s="39"/>
      <c r="D17" s="39"/>
      <c r="E17" s="38"/>
      <c r="F17" s="38"/>
      <c r="G17" s="216"/>
      <c r="H17" s="216"/>
      <c r="I17" s="67" t="str">
        <f>IF(OR($B17="",$C17="",$D17="",$E17="",$F17="",$G17&lt;an_initial,$G17&gt;an_final,$K17=FALSE),"",P_MAT_1*VLOOKUP(L17,Coef!$E$2:$F$17,2,FALSE))</f>
        <v/>
      </c>
      <c r="J17" s="67" t="str">
        <f>IF(OR($B17="",$C17="",$D17="",$G17&gt;an_final,$F17="",$E17=""),"",P_ISI_STR*VLOOKUP(L17,Coef!$E$2:$F$17,2,FALSE))</f>
        <v/>
      </c>
      <c r="K17" s="333" t="b">
        <f t="shared" si="0"/>
        <v>0</v>
      </c>
      <c r="L17" s="214">
        <f t="shared" si="1"/>
        <v>1</v>
      </c>
      <c r="M17" s="294"/>
    </row>
    <row r="18" spans="1:13" s="322" customFormat="1" x14ac:dyDescent="0.25">
      <c r="A18" s="216">
        <v>10</v>
      </c>
      <c r="B18" s="39"/>
      <c r="C18" s="39"/>
      <c r="D18" s="39"/>
      <c r="E18" s="38"/>
      <c r="F18" s="38"/>
      <c r="G18" s="216"/>
      <c r="H18" s="216"/>
      <c r="I18" s="67" t="str">
        <f>IF(OR($B18="",$C18="",$D18="",$E18="",$F18="",$G18&lt;an_initial,$G18&gt;an_final,$K18=FALSE),"",P_MAT_1*VLOOKUP(L18,Coef!$E$2:$F$17,2,FALSE))</f>
        <v/>
      </c>
      <c r="J18" s="67" t="str">
        <f>IF(OR($B18="",$C18="",$D18="",$G18&gt;an_final,$F18="",$E18=""),"",P_ISI_STR*VLOOKUP(L18,Coef!$E$2:$F$17,2,FALSE))</f>
        <v/>
      </c>
      <c r="K18" s="333" t="b">
        <f t="shared" si="0"/>
        <v>0</v>
      </c>
      <c r="L18" s="214">
        <f t="shared" si="1"/>
        <v>1</v>
      </c>
      <c r="M18" s="294"/>
    </row>
    <row r="19" spans="1:13" s="322" customFormat="1" x14ac:dyDescent="0.25">
      <c r="A19" s="216">
        <v>11</v>
      </c>
      <c r="B19" s="39"/>
      <c r="C19" s="39"/>
      <c r="D19" s="39"/>
      <c r="E19" s="38"/>
      <c r="F19" s="38"/>
      <c r="G19" s="216"/>
      <c r="H19" s="216"/>
      <c r="I19" s="67" t="str">
        <f>IF(OR($B19="",$C19="",$D19="",$E19="",$F19="",$G19&lt;an_initial,$G19&gt;an_final,$K19=FALSE),"",P_MAT_1*VLOOKUP(L19,Coef!$E$2:$F$17,2,FALSE))</f>
        <v/>
      </c>
      <c r="J19" s="67" t="str">
        <f>IF(OR($B19="",$C19="",$D19="",$G19&gt;an_final,$F19="",$E19=""),"",P_ISI_STR*VLOOKUP(L19,Coef!$E$2:$F$17,2,FALSE))</f>
        <v/>
      </c>
      <c r="K19" s="333" t="b">
        <f t="shared" si="0"/>
        <v>0</v>
      </c>
      <c r="L19" s="214">
        <f t="shared" si="1"/>
        <v>1</v>
      </c>
      <c r="M19" s="294"/>
    </row>
    <row r="20" spans="1:13" s="322" customFormat="1" x14ac:dyDescent="0.25">
      <c r="A20" s="216">
        <v>12</v>
      </c>
      <c r="B20" s="39"/>
      <c r="C20" s="39"/>
      <c r="D20" s="39"/>
      <c r="E20" s="38"/>
      <c r="F20" s="38"/>
      <c r="G20" s="216"/>
      <c r="H20" s="216"/>
      <c r="I20" s="67" t="str">
        <f>IF(OR($B20="",$C20="",$D20="",$E20="",$F20="",$G20&lt;an_initial,$G20&gt;an_final,$K20=FALSE),"",P_MAT_1*VLOOKUP(L20,Coef!$E$2:$F$17,2,FALSE))</f>
        <v/>
      </c>
      <c r="J20" s="67" t="str">
        <f>IF(OR($B20="",$C20="",$D20="",$G20&gt;an_final,$F20="",$E20=""),"",P_ISI_STR*VLOOKUP(L20,Coef!$E$2:$F$17,2,FALSE))</f>
        <v/>
      </c>
      <c r="K20" s="333" t="b">
        <f t="shared" si="0"/>
        <v>0</v>
      </c>
      <c r="L20" s="214">
        <f t="shared" si="1"/>
        <v>1</v>
      </c>
      <c r="M20" s="294"/>
    </row>
    <row r="21" spans="1:13" s="322" customFormat="1" x14ac:dyDescent="0.25">
      <c r="A21" s="216">
        <v>13</v>
      </c>
      <c r="B21" s="39"/>
      <c r="C21" s="39"/>
      <c r="D21" s="39"/>
      <c r="E21" s="38"/>
      <c r="F21" s="38"/>
      <c r="G21" s="216"/>
      <c r="H21" s="216"/>
      <c r="I21" s="67" t="str">
        <f>IF(OR($B21="",$C21="",$D21="",$E21="",$F21="",$G21&lt;an_initial,$G21&gt;an_final,$K21=FALSE),"",P_MAT_1*VLOOKUP(L21,Coef!$E$2:$F$17,2,FALSE))</f>
        <v/>
      </c>
      <c r="J21" s="67" t="str">
        <f>IF(OR($B21="",$C21="",$D21="",$G21&gt;an_final,$F21="",$E21=""),"",P_ISI_STR*VLOOKUP(L21,Coef!$E$2:$F$17,2,FALSE))</f>
        <v/>
      </c>
      <c r="K21" s="333" t="b">
        <f t="shared" si="0"/>
        <v>0</v>
      </c>
      <c r="L21" s="214">
        <f t="shared" si="1"/>
        <v>1</v>
      </c>
      <c r="M21" s="294"/>
    </row>
    <row r="22" spans="1:13" s="322" customFormat="1" x14ac:dyDescent="0.25">
      <c r="A22" s="216">
        <v>14</v>
      </c>
      <c r="B22" s="39"/>
      <c r="C22" s="39"/>
      <c r="D22" s="39"/>
      <c r="E22" s="38"/>
      <c r="F22" s="38"/>
      <c r="G22" s="216"/>
      <c r="H22" s="216"/>
      <c r="I22" s="67" t="str">
        <f>IF(OR($B22="",$C22="",$D22="",$E22="",$F22="",$G22&lt;an_initial,$G22&gt;an_final,$K22=FALSE),"",P_MAT_1*VLOOKUP(L22,Coef!$E$2:$F$17,2,FALSE))</f>
        <v/>
      </c>
      <c r="J22" s="67" t="str">
        <f>IF(OR($B22="",$C22="",$D22="",$G22&gt;an_final,$F22="",$E22=""),"",P_ISI_STR*VLOOKUP(L22,Coef!$E$2:$F$17,2,FALSE))</f>
        <v/>
      </c>
      <c r="K22" s="333" t="b">
        <f t="shared" si="0"/>
        <v>0</v>
      </c>
      <c r="L22" s="214">
        <f t="shared" si="1"/>
        <v>1</v>
      </c>
      <c r="M22" s="294"/>
    </row>
    <row r="23" spans="1:13" s="322" customFormat="1" x14ac:dyDescent="0.25">
      <c r="A23" s="216">
        <v>15</v>
      </c>
      <c r="B23" s="39"/>
      <c r="C23" s="39"/>
      <c r="D23" s="39"/>
      <c r="E23" s="38"/>
      <c r="F23" s="38"/>
      <c r="G23" s="216"/>
      <c r="H23" s="216"/>
      <c r="I23" s="67" t="str">
        <f>IF(OR($B23="",$C23="",$D23="",$E23="",$F23="",$G23&lt;an_initial,$G23&gt;an_final,$K23=FALSE),"",P_MAT_1*VLOOKUP(L23,Coef!$E$2:$F$17,2,FALSE))</f>
        <v/>
      </c>
      <c r="J23" s="67" t="str">
        <f>IF(OR($B23="",$C23="",$D23="",$G23&gt;an_final,$F23="",$E23=""),"",P_ISI_STR*VLOOKUP(L23,Coef!$E$2:$F$17,2,FALSE))</f>
        <v/>
      </c>
      <c r="K23" s="333" t="b">
        <f t="shared" si="0"/>
        <v>0</v>
      </c>
      <c r="L23" s="214">
        <f t="shared" si="1"/>
        <v>1</v>
      </c>
      <c r="M23" s="294"/>
    </row>
    <row r="24" spans="1:13" s="322" customFormat="1" x14ac:dyDescent="0.25">
      <c r="A24" s="216">
        <v>16</v>
      </c>
      <c r="B24" s="39"/>
      <c r="C24" s="39"/>
      <c r="D24" s="39"/>
      <c r="E24" s="38"/>
      <c r="F24" s="38"/>
      <c r="G24" s="216"/>
      <c r="H24" s="216"/>
      <c r="I24" s="67" t="str">
        <f>IF(OR($B24="",$C24="",$D24="",$E24="",$F24="",$G24&lt;an_initial,$G24&gt;an_final,$K24=FALSE),"",P_MAT_1*VLOOKUP(L24,Coef!$E$2:$F$17,2,FALSE))</f>
        <v/>
      </c>
      <c r="J24" s="67" t="str">
        <f>IF(OR($B24="",$C24="",$D24="",$G24&gt;an_final,$F24="",$E24=""),"",P_ISI_STR*VLOOKUP(L24,Coef!$E$2:$F$17,2,FALSE))</f>
        <v/>
      </c>
      <c r="K24" s="333" t="b">
        <f t="shared" si="0"/>
        <v>0</v>
      </c>
      <c r="L24" s="214">
        <f t="shared" si="1"/>
        <v>1</v>
      </c>
      <c r="M24" s="294"/>
    </row>
    <row r="25" spans="1:13" s="322" customFormat="1" x14ac:dyDescent="0.25">
      <c r="A25" s="216">
        <v>17</v>
      </c>
      <c r="B25" s="39"/>
      <c r="C25" s="39"/>
      <c r="D25" s="39"/>
      <c r="E25" s="38"/>
      <c r="F25" s="38"/>
      <c r="G25" s="216"/>
      <c r="H25" s="216"/>
      <c r="I25" s="67" t="str">
        <f>IF(OR($B25="",$C25="",$D25="",$E25="",$F25="",$G25&lt;an_initial,$G25&gt;an_final,$K25=FALSE),"",P_MAT_1*VLOOKUP(L25,Coef!$E$2:$F$17,2,FALSE))</f>
        <v/>
      </c>
      <c r="J25" s="67" t="str">
        <f>IF(OR($B25="",$C25="",$D25="",$G25&gt;an_final,$F25="",$E25=""),"",P_ISI_STR*VLOOKUP(L25,Coef!$E$2:$F$17,2,FALSE))</f>
        <v/>
      </c>
      <c r="K25" s="333" t="b">
        <f t="shared" si="0"/>
        <v>0</v>
      </c>
      <c r="L25" s="214">
        <f t="shared" si="1"/>
        <v>1</v>
      </c>
      <c r="M25" s="294"/>
    </row>
    <row r="26" spans="1:13" s="322" customFormat="1" x14ac:dyDescent="0.25">
      <c r="A26" s="216">
        <v>18</v>
      </c>
      <c r="B26" s="39"/>
      <c r="C26" s="39"/>
      <c r="D26" s="39"/>
      <c r="E26" s="38"/>
      <c r="F26" s="38"/>
      <c r="G26" s="216"/>
      <c r="H26" s="216"/>
      <c r="I26" s="67" t="str">
        <f>IF(OR($B26="",$C26="",$D26="",$E26="",$F26="",$G26&lt;an_initial,$G26&gt;an_final,$K26=FALSE),"",P_MAT_1*VLOOKUP(L26,Coef!$E$2:$F$17,2,FALSE))</f>
        <v/>
      </c>
      <c r="J26" s="67" t="str">
        <f>IF(OR($B26="",$C26="",$D26="",$G26&gt;an_final,$F26="",$E26=""),"",P_ISI_STR*VLOOKUP(L26,Coef!$E$2:$F$17,2,FALSE))</f>
        <v/>
      </c>
      <c r="K26" s="333" t="b">
        <f t="shared" si="0"/>
        <v>0</v>
      </c>
      <c r="L26" s="214">
        <f t="shared" si="1"/>
        <v>1</v>
      </c>
      <c r="M26" s="294"/>
    </row>
    <row r="27" spans="1:13" s="322" customFormat="1" x14ac:dyDescent="0.25">
      <c r="A27" s="216">
        <v>19</v>
      </c>
      <c r="B27" s="39"/>
      <c r="C27" s="39"/>
      <c r="D27" s="39"/>
      <c r="E27" s="38"/>
      <c r="F27" s="38"/>
      <c r="G27" s="216"/>
      <c r="H27" s="216"/>
      <c r="I27" s="67" t="str">
        <f>IF(OR($B27="",$C27="",$D27="",$E27="",$F27="",$G27&lt;an_initial,$G27&gt;an_final,$K27=FALSE),"",P_MAT_1*VLOOKUP(L27,Coef!$E$2:$F$17,2,FALSE))</f>
        <v/>
      </c>
      <c r="J27" s="67" t="str">
        <f>IF(OR($B27="",$C27="",$D27="",$G27&gt;an_final,$F27="",$E27=""),"",P_ISI_STR*VLOOKUP(L27,Coef!$E$2:$F$17,2,FALSE))</f>
        <v/>
      </c>
      <c r="K27" s="333" t="b">
        <f t="shared" si="0"/>
        <v>0</v>
      </c>
      <c r="L27" s="214">
        <f t="shared" si="1"/>
        <v>1</v>
      </c>
      <c r="M27" s="294"/>
    </row>
    <row r="28" spans="1:13" s="322" customFormat="1" x14ac:dyDescent="0.25">
      <c r="A28" s="216">
        <v>20</v>
      </c>
      <c r="B28" s="39"/>
      <c r="C28" s="39"/>
      <c r="D28" s="39"/>
      <c r="E28" s="38"/>
      <c r="F28" s="38"/>
      <c r="G28" s="216"/>
      <c r="H28" s="216"/>
      <c r="I28" s="67" t="str">
        <f>IF(OR($B28="",$C28="",$D28="",$E28="",$F28="",$G28&lt;an_initial,$G28&gt;an_final,$K28=FALSE),"",P_MAT_1*VLOOKUP(L28,Coef!$E$2:$F$17,2,FALSE))</f>
        <v/>
      </c>
      <c r="J28" s="67" t="str">
        <f>IF(OR($B28="",$C28="",$D28="",$G28&gt;an_final,$F28="",$E28=""),"",P_ISI_STR*VLOOKUP(L28,Coef!$E$2:$F$17,2,FALSE))</f>
        <v/>
      </c>
      <c r="K28" s="333" t="b">
        <f t="shared" si="0"/>
        <v>0</v>
      </c>
      <c r="L28" s="214">
        <f t="shared" si="1"/>
        <v>1</v>
      </c>
      <c r="M28" s="294"/>
    </row>
    <row r="29" spans="1:13" s="322" customFormat="1" x14ac:dyDescent="0.25">
      <c r="A29" s="216">
        <v>21</v>
      </c>
      <c r="B29" s="39"/>
      <c r="C29" s="39"/>
      <c r="D29" s="39"/>
      <c r="E29" s="38"/>
      <c r="F29" s="38"/>
      <c r="G29" s="216"/>
      <c r="H29" s="216"/>
      <c r="I29" s="67" t="str">
        <f>IF(OR($B29="",$C29="",$D29="",$E29="",$F29="",$G29&lt;an_initial,$G29&gt;an_final,$K29=FALSE),"",P_MAT_1*VLOOKUP(L29,Coef!$E$2:$F$17,2,FALSE))</f>
        <v/>
      </c>
      <c r="J29" s="67" t="str">
        <f>IF(OR($B29="",$C29="",$D29="",$G29&gt;an_final,$F29="",$E29=""),"",P_ISI_STR*VLOOKUP(L29,Coef!$E$2:$F$17,2,FALSE))</f>
        <v/>
      </c>
      <c r="K29" s="333" t="b">
        <f t="shared" si="0"/>
        <v>0</v>
      </c>
      <c r="L29" s="214">
        <f t="shared" si="1"/>
        <v>1</v>
      </c>
      <c r="M29" s="294"/>
    </row>
    <row r="30" spans="1:13" s="322" customFormat="1" x14ac:dyDescent="0.25">
      <c r="A30" s="216">
        <v>22</v>
      </c>
      <c r="B30" s="39"/>
      <c r="C30" s="39"/>
      <c r="D30" s="39"/>
      <c r="E30" s="38"/>
      <c r="F30" s="38"/>
      <c r="G30" s="216"/>
      <c r="H30" s="216"/>
      <c r="I30" s="67" t="str">
        <f>IF(OR($B30="",$C30="",$D30="",$E30="",$F30="",$G30&lt;an_initial,$G30&gt;an_final,$K30=FALSE),"",P_MAT_1*VLOOKUP(L30,Coef!$E$2:$F$17,2,FALSE))</f>
        <v/>
      </c>
      <c r="J30" s="67" t="str">
        <f>IF(OR($B30="",$C30="",$D30="",$G30&gt;an_final,$F30="",$E30=""),"",P_ISI_STR*VLOOKUP(L30,Coef!$E$2:$F$17,2,FALSE))</f>
        <v/>
      </c>
      <c r="K30" s="333" t="b">
        <f t="shared" si="0"/>
        <v>0</v>
      </c>
      <c r="L30" s="214">
        <f t="shared" si="1"/>
        <v>1</v>
      </c>
      <c r="M30" s="294"/>
    </row>
    <row r="31" spans="1:13" s="322" customFormat="1" x14ac:dyDescent="0.25">
      <c r="A31" s="216">
        <v>23</v>
      </c>
      <c r="B31" s="39"/>
      <c r="C31" s="39"/>
      <c r="D31" s="39"/>
      <c r="E31" s="38"/>
      <c r="F31" s="38"/>
      <c r="G31" s="216"/>
      <c r="H31" s="216"/>
      <c r="I31" s="67" t="str">
        <f>IF(OR($B31="",$C31="",$D31="",$E31="",$F31="",$G31&lt;an_initial,$G31&gt;an_final,$K31=FALSE),"",P_MAT_1*VLOOKUP(L31,Coef!$E$2:$F$17,2,FALSE))</f>
        <v/>
      </c>
      <c r="J31" s="67" t="str">
        <f>IF(OR($B31="",$C31="",$D31="",$G31&gt;an_final,$F31="",$E31=""),"",P_ISI_STR*VLOOKUP(L31,Coef!$E$2:$F$17,2,FALSE))</f>
        <v/>
      </c>
      <c r="K31" s="333" t="b">
        <f t="shared" si="0"/>
        <v>0</v>
      </c>
      <c r="L31" s="214">
        <f t="shared" si="1"/>
        <v>1</v>
      </c>
      <c r="M31" s="294"/>
    </row>
    <row r="32" spans="1:13" s="322" customFormat="1" x14ac:dyDescent="0.25">
      <c r="A32" s="216">
        <v>24</v>
      </c>
      <c r="B32" s="39"/>
      <c r="C32" s="39"/>
      <c r="D32" s="39"/>
      <c r="E32" s="38"/>
      <c r="F32" s="38"/>
      <c r="G32" s="216"/>
      <c r="H32" s="216"/>
      <c r="I32" s="67" t="str">
        <f>IF(OR($B32="",$C32="",$D32="",$E32="",$F32="",$G32&lt;an_initial,$G32&gt;an_final,$K32=FALSE),"",P_MAT_1*VLOOKUP(L32,Coef!$E$2:$F$17,2,FALSE))</f>
        <v/>
      </c>
      <c r="J32" s="67" t="str">
        <f>IF(OR($B32="",$C32="",$D32="",$G32&gt;an_final,$F32="",$E32=""),"",P_ISI_STR*VLOOKUP(L32,Coef!$E$2:$F$17,2,FALSE))</f>
        <v/>
      </c>
      <c r="K32" s="333" t="b">
        <f t="shared" si="0"/>
        <v>0</v>
      </c>
      <c r="L32" s="214">
        <f t="shared" si="1"/>
        <v>1</v>
      </c>
      <c r="M32" s="294"/>
    </row>
    <row r="33" spans="1:13" s="322" customFormat="1" x14ac:dyDescent="0.25">
      <c r="A33" s="216">
        <v>25</v>
      </c>
      <c r="B33" s="39"/>
      <c r="C33" s="39"/>
      <c r="D33" s="39"/>
      <c r="E33" s="38"/>
      <c r="F33" s="38"/>
      <c r="G33" s="216"/>
      <c r="H33" s="216"/>
      <c r="I33" s="67" t="str">
        <f>IF(OR($B33="",$C33="",$D33="",$E33="",$F33="",$G33&lt;an_initial,$G33&gt;an_final,$K33=FALSE),"",P_MAT_1*VLOOKUP(L33,Coef!$E$2:$F$17,2,FALSE))</f>
        <v/>
      </c>
      <c r="J33" s="67" t="str">
        <f>IF(OR($B33="",$C33="",$D33="",$G33&gt;an_final,$F33="",$E33=""),"",P_ISI_STR*VLOOKUP(L33,Coef!$E$2:$F$17,2,FALSE))</f>
        <v/>
      </c>
      <c r="K33" s="333" t="b">
        <f t="shared" si="0"/>
        <v>0</v>
      </c>
      <c r="L33" s="214">
        <f t="shared" si="1"/>
        <v>1</v>
      </c>
      <c r="M33" s="294"/>
    </row>
    <row r="34" spans="1:13" s="322" customFormat="1" x14ac:dyDescent="0.25">
      <c r="A34" s="216">
        <v>26</v>
      </c>
      <c r="B34" s="39"/>
      <c r="C34" s="39"/>
      <c r="D34" s="39"/>
      <c r="E34" s="38"/>
      <c r="F34" s="38"/>
      <c r="G34" s="216"/>
      <c r="H34" s="216"/>
      <c r="I34" s="67" t="str">
        <f>IF(OR($B34="",$C34="",$D34="",$E34="",$F34="",$G34&lt;an_initial,$G34&gt;an_final,$K34=FALSE),"",P_MAT_1*VLOOKUP(L34,Coef!$E$2:$F$17,2,FALSE))</f>
        <v/>
      </c>
      <c r="J34" s="67" t="str">
        <f>IF(OR($B34="",$C34="",$D34="",$G34&gt;an_final,$F34="",$E34=""),"",P_ISI_STR*VLOOKUP(L34,Coef!$E$2:$F$17,2,FALSE))</f>
        <v/>
      </c>
      <c r="K34" s="333" t="b">
        <f t="shared" si="0"/>
        <v>0</v>
      </c>
      <c r="L34" s="214">
        <f t="shared" si="1"/>
        <v>1</v>
      </c>
      <c r="M34" s="294"/>
    </row>
    <row r="35" spans="1:13" s="322" customFormat="1" x14ac:dyDescent="0.25">
      <c r="A35" s="216">
        <v>27</v>
      </c>
      <c r="B35" s="39"/>
      <c r="C35" s="39"/>
      <c r="D35" s="39"/>
      <c r="E35" s="38"/>
      <c r="F35" s="38"/>
      <c r="G35" s="216"/>
      <c r="H35" s="216"/>
      <c r="I35" s="67" t="str">
        <f>IF(OR($B35="",$C35="",$D35="",$E35="",$F35="",$G35&lt;an_initial,$G35&gt;an_final,$K35=FALSE),"",P_MAT_1*VLOOKUP(L35,Coef!$E$2:$F$17,2,FALSE))</f>
        <v/>
      </c>
      <c r="J35" s="67" t="str">
        <f>IF(OR($B35="",$C35="",$D35="",$G35&gt;an_final,$F35="",$E35=""),"",P_ISI_STR*VLOOKUP(L35,Coef!$E$2:$F$17,2,FALSE))</f>
        <v/>
      </c>
      <c r="K35" s="333" t="b">
        <f t="shared" si="0"/>
        <v>0</v>
      </c>
      <c r="L35" s="214">
        <f t="shared" si="1"/>
        <v>1</v>
      </c>
      <c r="M35" s="294"/>
    </row>
    <row r="36" spans="1:13" s="322" customFormat="1" x14ac:dyDescent="0.25">
      <c r="A36" s="216">
        <v>28</v>
      </c>
      <c r="B36" s="39"/>
      <c r="C36" s="39"/>
      <c r="D36" s="39"/>
      <c r="E36" s="38"/>
      <c r="F36" s="38"/>
      <c r="G36" s="216"/>
      <c r="H36" s="216"/>
      <c r="I36" s="67" t="str">
        <f>IF(OR($B36="",$C36="",$D36="",$E36="",$F36="",$G36&lt;an_initial,$G36&gt;an_final,$K36=FALSE),"",P_MAT_1*VLOOKUP(L36,Coef!$E$2:$F$17,2,FALSE))</f>
        <v/>
      </c>
      <c r="J36" s="67" t="str">
        <f>IF(OR($B36="",$C36="",$D36="",$G36&gt;an_final,$F36="",$E36=""),"",P_ISI_STR*VLOOKUP(L36,Coef!$E$2:$F$17,2,FALSE))</f>
        <v/>
      </c>
      <c r="K36" s="333" t="b">
        <f t="shared" si="0"/>
        <v>0</v>
      </c>
      <c r="L36" s="214">
        <f t="shared" si="1"/>
        <v>1</v>
      </c>
      <c r="M36" s="294"/>
    </row>
    <row r="37" spans="1:13" s="322" customFormat="1" x14ac:dyDescent="0.25">
      <c r="A37" s="216">
        <v>29</v>
      </c>
      <c r="B37" s="39"/>
      <c r="C37" s="39"/>
      <c r="D37" s="39"/>
      <c r="E37" s="38"/>
      <c r="F37" s="38"/>
      <c r="G37" s="216"/>
      <c r="H37" s="216"/>
      <c r="I37" s="67" t="str">
        <f>IF(OR($B37="",$C37="",$D37="",$E37="",$F37="",$G37&lt;an_initial,$G37&gt;an_final,$K37=FALSE),"",P_MAT_1*VLOOKUP(L37,Coef!$E$2:$F$17,2,FALSE))</f>
        <v/>
      </c>
      <c r="J37" s="67" t="str">
        <f>IF(OR($B37="",$C37="",$D37="",$G37&gt;an_final,$F37="",$E37=""),"",P_ISI_STR*VLOOKUP(L37,Coef!$E$2:$F$17,2,FALSE))</f>
        <v/>
      </c>
      <c r="K37" s="333" t="b">
        <f t="shared" si="0"/>
        <v>0</v>
      </c>
      <c r="L37" s="214">
        <f t="shared" si="1"/>
        <v>1</v>
      </c>
      <c r="M37" s="294"/>
    </row>
    <row r="38" spans="1:13" s="322" customFormat="1" x14ac:dyDescent="0.25">
      <c r="A38" s="216">
        <v>30</v>
      </c>
      <c r="B38" s="39"/>
      <c r="C38" s="39"/>
      <c r="D38" s="39"/>
      <c r="E38" s="38"/>
      <c r="F38" s="38"/>
      <c r="G38" s="216"/>
      <c r="H38" s="216"/>
      <c r="I38" s="67" t="str">
        <f>IF(OR($B38="",$C38="",$D38="",$E38="",$F38="",$G38&lt;an_initial,$G38&gt;an_final,$K38=FALSE),"",P_MAT_1*VLOOKUP(L38,Coef!$E$2:$F$17,2,FALSE))</f>
        <v/>
      </c>
      <c r="J38" s="67" t="str">
        <f>IF(OR($B38="",$C38="",$D38="",$G38&gt;an_final,$F38="",$E38=""),"",P_ISI_STR*VLOOKUP(L38,Coef!$E$2:$F$17,2,FALSE))</f>
        <v/>
      </c>
      <c r="K38" s="333" t="b">
        <f t="shared" si="0"/>
        <v>0</v>
      </c>
      <c r="L38" s="214">
        <f t="shared" si="1"/>
        <v>1</v>
      </c>
      <c r="M38" s="294"/>
    </row>
    <row r="39" spans="1:13" s="322" customFormat="1" x14ac:dyDescent="0.25">
      <c r="A39" s="216">
        <v>31</v>
      </c>
      <c r="B39" s="39"/>
      <c r="C39" s="39"/>
      <c r="D39" s="39"/>
      <c r="E39" s="38"/>
      <c r="F39" s="38"/>
      <c r="G39" s="216"/>
      <c r="H39" s="216"/>
      <c r="I39" s="67" t="str">
        <f>IF(OR($B39="",$C39="",$D39="",$E39="",$F39="",$G39&lt;an_initial,$G39&gt;an_final,$K39=FALSE),"",P_MAT_1*VLOOKUP(L39,Coef!$E$2:$F$17,2,FALSE))</f>
        <v/>
      </c>
      <c r="J39" s="67" t="str">
        <f>IF(OR($B39="",$C39="",$D39="",$G39&gt;an_final,$F39="",$E39=""),"",P_ISI_STR*VLOOKUP(L39,Coef!$E$2:$F$17,2,FALSE))</f>
        <v/>
      </c>
      <c r="K39" s="333" t="b">
        <f t="shared" si="0"/>
        <v>0</v>
      </c>
      <c r="L39" s="214">
        <f t="shared" si="1"/>
        <v>1</v>
      </c>
      <c r="M39" s="294"/>
    </row>
    <row r="40" spans="1:13" s="322" customFormat="1" x14ac:dyDescent="0.25">
      <c r="A40" s="216">
        <v>32</v>
      </c>
      <c r="B40" s="39"/>
      <c r="C40" s="39"/>
      <c r="D40" s="39"/>
      <c r="E40" s="38"/>
      <c r="F40" s="38"/>
      <c r="G40" s="216"/>
      <c r="H40" s="216"/>
      <c r="I40" s="67" t="str">
        <f>IF(OR($B40="",$C40="",$D40="",$E40="",$F40="",$G40&lt;an_initial,$G40&gt;an_final,$K40=FALSE),"",P_MAT_1*VLOOKUP(L40,Coef!$E$2:$F$17,2,FALSE))</f>
        <v/>
      </c>
      <c r="J40" s="67" t="str">
        <f>IF(OR($B40="",$C40="",$D40="",$G40&gt;an_final,$F40="",$E40=""),"",P_ISI_STR*VLOOKUP(L40,Coef!$E$2:$F$17,2,FALSE))</f>
        <v/>
      </c>
      <c r="K40" s="333" t="b">
        <f t="shared" si="0"/>
        <v>0</v>
      </c>
      <c r="L40" s="214">
        <f t="shared" si="1"/>
        <v>1</v>
      </c>
      <c r="M40" s="294"/>
    </row>
    <row r="41" spans="1:13" s="322" customFormat="1" x14ac:dyDescent="0.25">
      <c r="A41" s="216">
        <v>33</v>
      </c>
      <c r="B41" s="39"/>
      <c r="C41" s="39"/>
      <c r="D41" s="39"/>
      <c r="E41" s="38"/>
      <c r="F41" s="38"/>
      <c r="G41" s="216"/>
      <c r="H41" s="216"/>
      <c r="I41" s="67" t="str">
        <f>IF(OR($B41="",$C41="",$D41="",$E41="",$F41="",$G41&lt;an_initial,$G41&gt;an_final,$K41=FALSE),"",P_MAT_1*VLOOKUP(L41,Coef!$E$2:$F$17,2,FALSE))</f>
        <v/>
      </c>
      <c r="J41" s="67" t="str">
        <f>IF(OR($B41="",$C41="",$D41="",$G41&gt;an_final,$F41="",$E41=""),"",P_ISI_STR*VLOOKUP(L41,Coef!$E$2:$F$17,2,FALSE))</f>
        <v/>
      </c>
      <c r="K41" s="333" t="b">
        <f t="shared" si="0"/>
        <v>0</v>
      </c>
      <c r="L41" s="214">
        <f t="shared" si="1"/>
        <v>1</v>
      </c>
      <c r="M41" s="294"/>
    </row>
    <row r="42" spans="1:13" s="322" customFormat="1" x14ac:dyDescent="0.25">
      <c r="A42" s="216">
        <v>34</v>
      </c>
      <c r="B42" s="39"/>
      <c r="C42" s="39"/>
      <c r="D42" s="39"/>
      <c r="E42" s="38"/>
      <c r="F42" s="38"/>
      <c r="G42" s="216"/>
      <c r="H42" s="216"/>
      <c r="I42" s="67" t="str">
        <f>IF(OR($B42="",$C42="",$D42="",$E42="",$F42="",$G42&lt;an_initial,$G42&gt;an_final,$K42=FALSE),"",P_MAT_1*VLOOKUP(L42,Coef!$E$2:$F$17,2,FALSE))</f>
        <v/>
      </c>
      <c r="J42" s="67" t="str">
        <f>IF(OR($B42="",$C42="",$D42="",$G42&gt;an_final,$F42="",$E42=""),"",P_ISI_STR*VLOOKUP(L42,Coef!$E$2:$F$17,2,FALSE))</f>
        <v/>
      </c>
      <c r="K42" s="333" t="b">
        <f t="shared" si="0"/>
        <v>0</v>
      </c>
      <c r="L42" s="214">
        <f t="shared" si="1"/>
        <v>1</v>
      </c>
      <c r="M42" s="294"/>
    </row>
    <row r="43" spans="1:13" s="322" customFormat="1" x14ac:dyDescent="0.25">
      <c r="A43" s="216">
        <v>35</v>
      </c>
      <c r="B43" s="39"/>
      <c r="C43" s="39"/>
      <c r="D43" s="39"/>
      <c r="E43" s="38"/>
      <c r="F43" s="38"/>
      <c r="G43" s="216"/>
      <c r="H43" s="216"/>
      <c r="I43" s="67" t="str">
        <f>IF(OR($B43="",$C43="",$D43="",$E43="",$F43="",$G43&lt;an_initial,$G43&gt;an_final,$K43=FALSE),"",P_MAT_1*VLOOKUP(L43,Coef!$E$2:$F$17,2,FALSE))</f>
        <v/>
      </c>
      <c r="J43" s="67" t="str">
        <f>IF(OR($B43="",$C43="",$D43="",$G43&gt;an_final,$F43="",$E43=""),"",P_ISI_STR*VLOOKUP(L43,Coef!$E$2:$F$17,2,FALSE))</f>
        <v/>
      </c>
      <c r="K43" s="333" t="b">
        <f t="shared" si="0"/>
        <v>0</v>
      </c>
      <c r="L43" s="214">
        <f t="shared" si="1"/>
        <v>1</v>
      </c>
      <c r="M43" s="294"/>
    </row>
    <row r="44" spans="1:13" s="322" customFormat="1" x14ac:dyDescent="0.25">
      <c r="A44" s="216">
        <v>36</v>
      </c>
      <c r="B44" s="39"/>
      <c r="C44" s="39"/>
      <c r="D44" s="39"/>
      <c r="E44" s="38"/>
      <c r="F44" s="38"/>
      <c r="G44" s="216"/>
      <c r="H44" s="216"/>
      <c r="I44" s="67" t="str">
        <f>IF(OR($B44="",$C44="",$D44="",$E44="",$F44="",$G44&lt;an_initial,$G44&gt;an_final,$K44=FALSE),"",P_MAT_1*VLOOKUP(L44,Coef!$E$2:$F$17,2,FALSE))</f>
        <v/>
      </c>
      <c r="J44" s="67" t="str">
        <f>IF(OR($B44="",$C44="",$D44="",$G44&gt;an_final,$F44="",$E44=""),"",P_ISI_STR*VLOOKUP(L44,Coef!$E$2:$F$17,2,FALSE))</f>
        <v/>
      </c>
      <c r="K44" s="333" t="b">
        <f t="shared" si="0"/>
        <v>0</v>
      </c>
      <c r="L44" s="214">
        <f t="shared" si="1"/>
        <v>1</v>
      </c>
      <c r="M44" s="294"/>
    </row>
    <row r="45" spans="1:13" s="322" customFormat="1" x14ac:dyDescent="0.25">
      <c r="A45" s="216">
        <v>37</v>
      </c>
      <c r="B45" s="39"/>
      <c r="C45" s="39"/>
      <c r="D45" s="39"/>
      <c r="E45" s="38"/>
      <c r="F45" s="38"/>
      <c r="G45" s="216"/>
      <c r="H45" s="216"/>
      <c r="I45" s="67" t="str">
        <f>IF(OR($B45="",$C45="",$D45="",$E45="",$F45="",$G45&lt;an_initial,$G45&gt;an_final,$K45=FALSE),"",P_MAT_1*VLOOKUP(L45,Coef!$E$2:$F$17,2,FALSE))</f>
        <v/>
      </c>
      <c r="J45" s="67" t="str">
        <f>IF(OR($B45="",$C45="",$D45="",$G45&gt;an_final,$F45="",$E45=""),"",P_ISI_STR*VLOOKUP(L45,Coef!$E$2:$F$17,2,FALSE))</f>
        <v/>
      </c>
      <c r="K45" s="333" t="b">
        <f t="shared" si="0"/>
        <v>0</v>
      </c>
      <c r="L45" s="214">
        <f t="shared" si="1"/>
        <v>1</v>
      </c>
      <c r="M45" s="294"/>
    </row>
    <row r="46" spans="1:13" s="322" customFormat="1" x14ac:dyDescent="0.25">
      <c r="A46" s="216">
        <v>38</v>
      </c>
      <c r="B46" s="39"/>
      <c r="C46" s="39"/>
      <c r="D46" s="39"/>
      <c r="E46" s="38"/>
      <c r="F46" s="38"/>
      <c r="G46" s="216"/>
      <c r="H46" s="216"/>
      <c r="I46" s="67" t="str">
        <f>IF(OR($B46="",$C46="",$D46="",$E46="",$F46="",$G46&lt;an_initial,$G46&gt;an_final,$K46=FALSE),"",P_MAT_1*VLOOKUP(L46,Coef!$E$2:$F$17,2,FALSE))</f>
        <v/>
      </c>
      <c r="J46" s="67" t="str">
        <f>IF(OR($B46="",$C46="",$D46="",$G46&gt;an_final,$F46="",$E46=""),"",P_ISI_STR*VLOOKUP(L46,Coef!$E$2:$F$17,2,FALSE))</f>
        <v/>
      </c>
      <c r="K46" s="333" t="b">
        <f t="shared" si="0"/>
        <v>0</v>
      </c>
      <c r="L46" s="214">
        <f t="shared" si="1"/>
        <v>1</v>
      </c>
      <c r="M46" s="294"/>
    </row>
    <row r="47" spans="1:13" s="322" customFormat="1" x14ac:dyDescent="0.25">
      <c r="A47" s="216">
        <v>39</v>
      </c>
      <c r="B47" s="39"/>
      <c r="C47" s="39"/>
      <c r="D47" s="39"/>
      <c r="E47" s="38"/>
      <c r="F47" s="38"/>
      <c r="G47" s="216"/>
      <c r="H47" s="216"/>
      <c r="I47" s="67" t="str">
        <f>IF(OR($B47="",$C47="",$D47="",$E47="",$F47="",$G47&lt;an_initial,$G47&gt;an_final,$K47=FALSE),"",P_MAT_1*VLOOKUP(L47,Coef!$E$2:$F$17,2,FALSE))</f>
        <v/>
      </c>
      <c r="J47" s="67" t="str">
        <f>IF(OR($B47="",$C47="",$D47="",$G47&gt;an_final,$F47="",$E47=""),"",P_ISI_STR*VLOOKUP(L47,Coef!$E$2:$F$17,2,FALSE))</f>
        <v/>
      </c>
      <c r="K47" s="333" t="b">
        <f t="shared" si="0"/>
        <v>0</v>
      </c>
      <c r="L47" s="214">
        <f t="shared" si="1"/>
        <v>1</v>
      </c>
      <c r="M47" s="294"/>
    </row>
    <row r="48" spans="1:13" s="322" customFormat="1" x14ac:dyDescent="0.25">
      <c r="A48" s="216">
        <v>40</v>
      </c>
      <c r="B48" s="39"/>
      <c r="C48" s="39"/>
      <c r="D48" s="39"/>
      <c r="E48" s="38"/>
      <c r="F48" s="38"/>
      <c r="G48" s="216"/>
      <c r="H48" s="216"/>
      <c r="I48" s="67" t="str">
        <f>IF(OR($B48="",$C48="",$D48="",$E48="",$F48="",$G48&lt;an_initial,$G48&gt;an_final,$K48=FALSE),"",P_MAT_1*VLOOKUP(L48,Coef!$E$2:$F$17,2,FALSE))</f>
        <v/>
      </c>
      <c r="J48" s="67" t="str">
        <f>IF(OR($B48="",$C48="",$D48="",$G48&gt;an_final,$F48="",$E48=""),"",P_ISI_STR*VLOOKUP(L48,Coef!$E$2:$F$17,2,FALSE))</f>
        <v/>
      </c>
      <c r="K48" s="333" t="b">
        <f t="shared" si="0"/>
        <v>0</v>
      </c>
      <c r="L48" s="214">
        <f t="shared" si="1"/>
        <v>1</v>
      </c>
      <c r="M48" s="294"/>
    </row>
    <row r="49" spans="1:13" s="322" customFormat="1" x14ac:dyDescent="0.25">
      <c r="A49" s="216">
        <v>41</v>
      </c>
      <c r="B49" s="39"/>
      <c r="C49" s="39"/>
      <c r="D49" s="39"/>
      <c r="E49" s="38"/>
      <c r="F49" s="38"/>
      <c r="G49" s="216"/>
      <c r="H49" s="216"/>
      <c r="I49" s="67" t="str">
        <f>IF(OR($B49="",$C49="",$D49="",$E49="",$F49="",$G49&lt;an_initial,$G49&gt;an_final,$K49=FALSE),"",P_MAT_1*VLOOKUP(L49,Coef!$E$2:$F$17,2,FALSE))</f>
        <v/>
      </c>
      <c r="J49" s="67" t="str">
        <f>IF(OR($B49="",$C49="",$D49="",$G49&gt;an_final,$F49="",$E49=""),"",P_ISI_STR*VLOOKUP(L49,Coef!$E$2:$F$17,2,FALSE))</f>
        <v/>
      </c>
      <c r="K49" s="333" t="b">
        <f t="shared" si="0"/>
        <v>0</v>
      </c>
      <c r="L49" s="214">
        <f t="shared" si="1"/>
        <v>1</v>
      </c>
      <c r="M49" s="294"/>
    </row>
    <row r="50" spans="1:13" s="322" customFormat="1" x14ac:dyDescent="0.25">
      <c r="A50" s="216">
        <v>42</v>
      </c>
      <c r="B50" s="39"/>
      <c r="C50" s="39"/>
      <c r="D50" s="39"/>
      <c r="E50" s="38"/>
      <c r="F50" s="38"/>
      <c r="G50" s="216"/>
      <c r="H50" s="216"/>
      <c r="I50" s="67" t="str">
        <f>IF(OR($B50="",$C50="",$D50="",$E50="",$F50="",$G50&lt;an_initial,$G50&gt;an_final,$K50=FALSE),"",P_MAT_1*VLOOKUP(L50,Coef!$E$2:$F$17,2,FALSE))</f>
        <v/>
      </c>
      <c r="J50" s="67" t="str">
        <f>IF(OR($B50="",$C50="",$D50="",$G50&gt;an_final,$F50="",$E50=""),"",P_ISI_STR*VLOOKUP(L50,Coef!$E$2:$F$17,2,FALSE))</f>
        <v/>
      </c>
      <c r="K50" s="333" t="b">
        <f t="shared" si="0"/>
        <v>0</v>
      </c>
      <c r="L50" s="214">
        <f t="shared" si="1"/>
        <v>1</v>
      </c>
      <c r="M50" s="294"/>
    </row>
    <row r="51" spans="1:13" s="322" customFormat="1" x14ac:dyDescent="0.25">
      <c r="A51" s="216">
        <v>43</v>
      </c>
      <c r="B51" s="39"/>
      <c r="C51" s="39"/>
      <c r="D51" s="39"/>
      <c r="E51" s="38"/>
      <c r="F51" s="38"/>
      <c r="G51" s="216"/>
      <c r="H51" s="216"/>
      <c r="I51" s="67" t="str">
        <f>IF(OR($B51="",$C51="",$D51="",$E51="",$F51="",$G51&lt;an_initial,$G51&gt;an_final,$K51=FALSE),"",P_MAT_1*VLOOKUP(L51,Coef!$E$2:$F$17,2,FALSE))</f>
        <v/>
      </c>
      <c r="J51" s="67" t="str">
        <f>IF(OR($B51="",$C51="",$D51="",$G51&gt;an_final,$F51="",$E51=""),"",P_ISI_STR*VLOOKUP(L51,Coef!$E$2:$F$17,2,FALSE))</f>
        <v/>
      </c>
      <c r="K51" s="333" t="b">
        <f t="shared" si="0"/>
        <v>0</v>
      </c>
      <c r="L51" s="214">
        <f t="shared" si="1"/>
        <v>1</v>
      </c>
      <c r="M51" s="294"/>
    </row>
    <row r="52" spans="1:13" s="322" customFormat="1" x14ac:dyDescent="0.25">
      <c r="A52" s="216">
        <v>44</v>
      </c>
      <c r="B52" s="39"/>
      <c r="C52" s="39"/>
      <c r="D52" s="39"/>
      <c r="E52" s="38"/>
      <c r="F52" s="38"/>
      <c r="G52" s="216"/>
      <c r="H52" s="216"/>
      <c r="I52" s="67" t="str">
        <f>IF(OR($B52="",$C52="",$D52="",$E52="",$F52="",$G52&lt;an_initial,$G52&gt;an_final,$K52=FALSE),"",P_MAT_1*VLOOKUP(L52,Coef!$E$2:$F$17,2,FALSE))</f>
        <v/>
      </c>
      <c r="J52" s="67" t="str">
        <f>IF(OR($B52="",$C52="",$D52="",$G52&gt;an_final,$F52="",$E52=""),"",P_ISI_STR*VLOOKUP(L52,Coef!$E$2:$F$17,2,FALSE))</f>
        <v/>
      </c>
      <c r="K52" s="333" t="b">
        <f t="shared" si="0"/>
        <v>0</v>
      </c>
      <c r="L52" s="214">
        <f t="shared" si="1"/>
        <v>1</v>
      </c>
      <c r="M52" s="294"/>
    </row>
    <row r="53" spans="1:13" s="322" customFormat="1" x14ac:dyDescent="0.25">
      <c r="A53" s="216">
        <v>45</v>
      </c>
      <c r="B53" s="39"/>
      <c r="C53" s="39"/>
      <c r="D53" s="39"/>
      <c r="E53" s="38"/>
      <c r="F53" s="38"/>
      <c r="G53" s="216"/>
      <c r="H53" s="216"/>
      <c r="I53" s="67" t="str">
        <f>IF(OR($B53="",$C53="",$D53="",$E53="",$F53="",$G53&lt;an_initial,$G53&gt;an_final,$K53=FALSE),"",P_MAT_1*VLOOKUP(L53,Coef!$E$2:$F$17,2,FALSE))</f>
        <v/>
      </c>
      <c r="J53" s="67" t="str">
        <f>IF(OR($B53="",$C53="",$D53="",$G53&gt;an_final,$F53="",$E53=""),"",P_ISI_STR*VLOOKUP(L53,Coef!$E$2:$F$17,2,FALSE))</f>
        <v/>
      </c>
      <c r="K53" s="333" t="b">
        <f t="shared" si="0"/>
        <v>0</v>
      </c>
      <c r="L53" s="214">
        <f t="shared" si="1"/>
        <v>1</v>
      </c>
      <c r="M53" s="294"/>
    </row>
    <row r="54" spans="1:13" s="322" customFormat="1" x14ac:dyDescent="0.25">
      <c r="A54" s="216">
        <v>46</v>
      </c>
      <c r="B54" s="39"/>
      <c r="C54" s="39"/>
      <c r="D54" s="39"/>
      <c r="E54" s="38"/>
      <c r="F54" s="38"/>
      <c r="G54" s="216"/>
      <c r="H54" s="216"/>
      <c r="I54" s="67" t="str">
        <f>IF(OR($B54="",$C54="",$D54="",$E54="",$F54="",$G54&lt;an_initial,$G54&gt;an_final,$K54=FALSE),"",P_MAT_1*VLOOKUP(L54,Coef!$E$2:$F$17,2,FALSE))</f>
        <v/>
      </c>
      <c r="J54" s="67" t="str">
        <f>IF(OR($B54="",$C54="",$D54="",$G54&gt;an_final,$F54="",$E54=""),"",P_ISI_STR*VLOOKUP(L54,Coef!$E$2:$F$17,2,FALSE))</f>
        <v/>
      </c>
      <c r="K54" s="333" t="b">
        <f t="shared" si="0"/>
        <v>0</v>
      </c>
      <c r="L54" s="214">
        <f t="shared" si="1"/>
        <v>1</v>
      </c>
      <c r="M54" s="294"/>
    </row>
    <row r="55" spans="1:13" s="322" customFormat="1" x14ac:dyDescent="0.25">
      <c r="A55" s="216">
        <v>47</v>
      </c>
      <c r="B55" s="39"/>
      <c r="C55" s="39"/>
      <c r="D55" s="39"/>
      <c r="E55" s="38"/>
      <c r="F55" s="38"/>
      <c r="G55" s="216"/>
      <c r="H55" s="216"/>
      <c r="I55" s="67" t="str">
        <f>IF(OR($B55="",$C55="",$D55="",$E55="",$F55="",$G55&lt;an_initial,$G55&gt;an_final,$K55=FALSE),"",P_MAT_1*VLOOKUP(L55,Coef!$E$2:$F$17,2,FALSE))</f>
        <v/>
      </c>
      <c r="J55" s="67" t="str">
        <f>IF(OR($B55="",$C55="",$D55="",$G55&gt;an_final,$F55="",$E55=""),"",P_ISI_STR*VLOOKUP(L55,Coef!$E$2:$F$17,2,FALSE))</f>
        <v/>
      </c>
      <c r="K55" s="333" t="b">
        <f t="shared" si="0"/>
        <v>0</v>
      </c>
      <c r="L55" s="214">
        <f t="shared" si="1"/>
        <v>1</v>
      </c>
      <c r="M55" s="294"/>
    </row>
    <row r="56" spans="1:13" s="322" customFormat="1" x14ac:dyDescent="0.25">
      <c r="A56" s="216">
        <v>48</v>
      </c>
      <c r="B56" s="39"/>
      <c r="C56" s="39"/>
      <c r="D56" s="39"/>
      <c r="E56" s="38"/>
      <c r="F56" s="38"/>
      <c r="G56" s="216"/>
      <c r="H56" s="216"/>
      <c r="I56" s="67" t="str">
        <f>IF(OR($B56="",$C56="",$D56="",$E56="",$F56="",$G56&lt;an_initial,$G56&gt;an_final,$K56=FALSE),"",P_MAT_1*VLOOKUP(L56,Coef!$E$2:$F$17,2,FALSE))</f>
        <v/>
      </c>
      <c r="J56" s="67" t="str">
        <f>IF(OR($B56="",$C56="",$D56="",$G56&gt;an_final,$F56="",$E56=""),"",P_ISI_STR*VLOOKUP(L56,Coef!$E$2:$F$17,2,FALSE))</f>
        <v/>
      </c>
      <c r="K56" s="333" t="b">
        <f t="shared" si="0"/>
        <v>0</v>
      </c>
      <c r="L56" s="214">
        <f t="shared" si="1"/>
        <v>1</v>
      </c>
      <c r="M56" s="294"/>
    </row>
    <row r="57" spans="1:13" s="322" customFormat="1" x14ac:dyDescent="0.25">
      <c r="A57" s="216">
        <v>49</v>
      </c>
      <c r="B57" s="39"/>
      <c r="C57" s="39"/>
      <c r="D57" s="39"/>
      <c r="E57" s="38"/>
      <c r="F57" s="38"/>
      <c r="G57" s="216"/>
      <c r="H57" s="216"/>
      <c r="I57" s="67" t="str">
        <f>IF(OR($B57="",$C57="",$D57="",$E57="",$F57="",$G57&lt;an_initial,$G57&gt;an_final,$K57=FALSE),"",P_MAT_1*VLOOKUP(L57,Coef!$E$2:$F$17,2,FALSE))</f>
        <v/>
      </c>
      <c r="J57" s="67" t="str">
        <f>IF(OR($B57="",$C57="",$D57="",$G57&gt;an_final,$F57="",$E57=""),"",P_ISI_STR*VLOOKUP(L57,Coef!$E$2:$F$17,2,FALSE))</f>
        <v/>
      </c>
      <c r="K57" s="333" t="b">
        <f t="shared" si="0"/>
        <v>0</v>
      </c>
      <c r="L57" s="214">
        <f t="shared" si="1"/>
        <v>1</v>
      </c>
      <c r="M57" s="294"/>
    </row>
    <row r="58" spans="1:13" s="322" customFormat="1" x14ac:dyDescent="0.25">
      <c r="A58" s="216">
        <v>50</v>
      </c>
      <c r="B58" s="39"/>
      <c r="C58" s="39"/>
      <c r="D58" s="39"/>
      <c r="E58" s="38"/>
      <c r="F58" s="38"/>
      <c r="G58" s="216"/>
      <c r="H58" s="216"/>
      <c r="I58" s="67" t="str">
        <f>IF(OR($B58="",$C58="",$D58="",$E58="",$F58="",$G58&lt;an_initial,$G58&gt;an_final,$K58=FALSE),"",P_MAT_1*VLOOKUP(L58,Coef!$E$2:$F$17,2,FALSE))</f>
        <v/>
      </c>
      <c r="J58" s="67" t="str">
        <f>IF(OR($B58="",$C58="",$D58="",$G58&gt;an_final,$F58="",$E58=""),"",P_ISI_STR*VLOOKUP(L58,Coef!$E$2:$F$17,2,FALSE))</f>
        <v/>
      </c>
      <c r="K58" s="333" t="b">
        <f t="shared" si="0"/>
        <v>0</v>
      </c>
      <c r="L58" s="214">
        <f t="shared" si="1"/>
        <v>1</v>
      </c>
      <c r="M58" s="294"/>
    </row>
    <row r="59" spans="1:13" s="322" customFormat="1" x14ac:dyDescent="0.25">
      <c r="A59" s="216">
        <v>51</v>
      </c>
      <c r="B59" s="39"/>
      <c r="C59" s="39"/>
      <c r="D59" s="39"/>
      <c r="E59" s="38"/>
      <c r="F59" s="38"/>
      <c r="G59" s="216"/>
      <c r="H59" s="216"/>
      <c r="I59" s="67" t="str">
        <f>IF(OR($B59="",$C59="",$D59="",$E59="",$F59="",$G59&lt;an_initial,$G59&gt;an_final,$K59=FALSE),"",P_MAT_1*VLOOKUP(L59,Coef!$E$2:$F$17,2,FALSE))</f>
        <v/>
      </c>
      <c r="J59" s="67" t="str">
        <f>IF(OR($B59="",$C59="",$D59="",$G59&gt;an_final,$F59="",$E59=""),"",P_ISI_STR*VLOOKUP(L59,Coef!$E$2:$F$17,2,FALSE))</f>
        <v/>
      </c>
      <c r="K59" s="333" t="b">
        <f t="shared" si="0"/>
        <v>0</v>
      </c>
      <c r="L59" s="214">
        <f t="shared" si="1"/>
        <v>1</v>
      </c>
      <c r="M59" s="294"/>
    </row>
    <row r="60" spans="1:13" s="322" customFormat="1" x14ac:dyDescent="0.25">
      <c r="A60" s="216">
        <v>52</v>
      </c>
      <c r="B60" s="39"/>
      <c r="C60" s="39"/>
      <c r="D60" s="39"/>
      <c r="E60" s="38"/>
      <c r="F60" s="38"/>
      <c r="G60" s="216"/>
      <c r="H60" s="216"/>
      <c r="I60" s="67" t="str">
        <f>IF(OR($B60="",$C60="",$D60="",$E60="",$F60="",$G60&lt;an_initial,$G60&gt;an_final,$K60=FALSE),"",P_MAT_1*VLOOKUP(L60,Coef!$E$2:$F$17,2,FALSE))</f>
        <v/>
      </c>
      <c r="J60" s="67" t="str">
        <f>IF(OR($B60="",$C60="",$D60="",$G60&gt;an_final,$F60="",$E60=""),"",P_ISI_STR*VLOOKUP(L60,Coef!$E$2:$F$17,2,FALSE))</f>
        <v/>
      </c>
      <c r="K60" s="333" t="b">
        <f t="shared" si="0"/>
        <v>0</v>
      </c>
      <c r="L60" s="214">
        <f t="shared" si="1"/>
        <v>1</v>
      </c>
      <c r="M60" s="294"/>
    </row>
    <row r="61" spans="1:13" s="322" customFormat="1" x14ac:dyDescent="0.25">
      <c r="A61" s="216">
        <v>53</v>
      </c>
      <c r="B61" s="39"/>
      <c r="C61" s="39"/>
      <c r="D61" s="39"/>
      <c r="E61" s="38"/>
      <c r="F61" s="38"/>
      <c r="G61" s="216"/>
      <c r="H61" s="216"/>
      <c r="I61" s="67" t="str">
        <f>IF(OR($B61="",$C61="",$D61="",$E61="",$F61="",$G61&lt;an_initial,$G61&gt;an_final,$K61=FALSE),"",P_MAT_1*VLOOKUP(L61,Coef!$E$2:$F$17,2,FALSE))</f>
        <v/>
      </c>
      <c r="J61" s="67" t="str">
        <f>IF(OR($B61="",$C61="",$D61="",$G61&gt;an_final,$F61="",$E61=""),"",P_ISI_STR*VLOOKUP(L61,Coef!$E$2:$F$17,2,FALSE))</f>
        <v/>
      </c>
      <c r="K61" s="333" t="b">
        <f t="shared" si="0"/>
        <v>0</v>
      </c>
      <c r="L61" s="214">
        <f t="shared" si="1"/>
        <v>1</v>
      </c>
      <c r="M61" s="294"/>
    </row>
    <row r="62" spans="1:13" s="322" customFormat="1" x14ac:dyDescent="0.25">
      <c r="A62" s="216">
        <v>54</v>
      </c>
      <c r="B62" s="39"/>
      <c r="C62" s="39"/>
      <c r="D62" s="39"/>
      <c r="E62" s="38"/>
      <c r="F62" s="38"/>
      <c r="G62" s="216"/>
      <c r="H62" s="216"/>
      <c r="I62" s="67" t="str">
        <f>IF(OR($B62="",$C62="",$D62="",$E62="",$F62="",$G62&lt;an_initial,$G62&gt;an_final,$K62=FALSE),"",P_MAT_1*VLOOKUP(L62,Coef!$E$2:$F$17,2,FALSE))</f>
        <v/>
      </c>
      <c r="J62" s="67" t="str">
        <f>IF(OR($B62="",$C62="",$D62="",$G62&gt;an_final,$F62="",$E62=""),"",P_ISI_STR*VLOOKUP(L62,Coef!$E$2:$F$17,2,FALSE))</f>
        <v/>
      </c>
      <c r="K62" s="333" t="b">
        <f t="shared" si="0"/>
        <v>0</v>
      </c>
      <c r="L62" s="214">
        <f t="shared" si="1"/>
        <v>1</v>
      </c>
      <c r="M62" s="294"/>
    </row>
    <row r="63" spans="1:13" s="322" customFormat="1" x14ac:dyDescent="0.25">
      <c r="A63" s="216">
        <v>55</v>
      </c>
      <c r="B63" s="39"/>
      <c r="C63" s="39"/>
      <c r="D63" s="39"/>
      <c r="E63" s="38"/>
      <c r="F63" s="38"/>
      <c r="G63" s="216"/>
      <c r="H63" s="216"/>
      <c r="I63" s="67" t="str">
        <f>IF(OR($B63="",$C63="",$D63="",$E63="",$F63="",$G63&lt;an_initial,$G63&gt;an_final,$K63=FALSE),"",P_MAT_1*VLOOKUP(L63,Coef!$E$2:$F$17,2,FALSE))</f>
        <v/>
      </c>
      <c r="J63" s="67" t="str">
        <f>IF(OR($B63="",$C63="",$D63="",$G63&gt;an_final,$F63="",$E63=""),"",P_ISI_STR*VLOOKUP(L63,Coef!$E$2:$F$17,2,FALSE))</f>
        <v/>
      </c>
      <c r="K63" s="333" t="b">
        <f t="shared" si="0"/>
        <v>0</v>
      </c>
      <c r="L63" s="214">
        <f t="shared" si="1"/>
        <v>1</v>
      </c>
      <c r="M63" s="294"/>
    </row>
    <row r="64" spans="1:13" s="322" customFormat="1" x14ac:dyDescent="0.25">
      <c r="A64" s="216">
        <v>56</v>
      </c>
      <c r="B64" s="39"/>
      <c r="C64" s="39"/>
      <c r="D64" s="39"/>
      <c r="E64" s="38"/>
      <c r="F64" s="38"/>
      <c r="G64" s="216"/>
      <c r="H64" s="216"/>
      <c r="I64" s="67" t="str">
        <f>IF(OR($B64="",$C64="",$D64="",$E64="",$F64="",$G64&lt;an_initial,$G64&gt;an_final,$K64=FALSE),"",P_MAT_1*VLOOKUP(L64,Coef!$E$2:$F$17,2,FALSE))</f>
        <v/>
      </c>
      <c r="J64" s="67" t="str">
        <f>IF(OR($B64="",$C64="",$D64="",$G64&gt;an_final,$F64="",$E64=""),"",P_ISI_STR*VLOOKUP(L64,Coef!$E$2:$F$17,2,FALSE))</f>
        <v/>
      </c>
      <c r="K64" s="333" t="b">
        <f t="shared" si="0"/>
        <v>0</v>
      </c>
      <c r="L64" s="214">
        <f t="shared" si="1"/>
        <v>1</v>
      </c>
      <c r="M64" s="294"/>
    </row>
    <row r="65" spans="1:14" s="322" customFormat="1" x14ac:dyDescent="0.25">
      <c r="A65" s="216">
        <v>57</v>
      </c>
      <c r="B65" s="39"/>
      <c r="C65" s="39"/>
      <c r="D65" s="39"/>
      <c r="E65" s="38"/>
      <c r="F65" s="38"/>
      <c r="G65" s="216"/>
      <c r="H65" s="216"/>
      <c r="I65" s="67" t="str">
        <f>IF(OR($B65="",$C65="",$D65="",$E65="",$F65="",$G65&lt;an_initial,$G65&gt;an_final,$K65=FALSE),"",P_MAT_1*VLOOKUP(L65,Coef!$E$2:$F$17,2,FALSE))</f>
        <v/>
      </c>
      <c r="J65" s="67" t="str">
        <f>IF(OR($B65="",$C65="",$D65="",$G65&gt;an_final,$F65="",$E65=""),"",P_ISI_STR*VLOOKUP(L65,Coef!$E$2:$F$17,2,FALSE))</f>
        <v/>
      </c>
      <c r="K65" s="333" t="b">
        <f t="shared" si="0"/>
        <v>0</v>
      </c>
      <c r="L65" s="214">
        <f t="shared" si="1"/>
        <v>1</v>
      </c>
      <c r="M65" s="294"/>
    </row>
    <row r="66" spans="1:14" s="322" customFormat="1" x14ac:dyDescent="0.25">
      <c r="A66" s="216">
        <v>58</v>
      </c>
      <c r="B66" s="39"/>
      <c r="C66" s="39"/>
      <c r="D66" s="39"/>
      <c r="E66" s="38"/>
      <c r="F66" s="38"/>
      <c r="G66" s="216"/>
      <c r="H66" s="216"/>
      <c r="I66" s="67" t="str">
        <f>IF(OR($B66="",$C66="",$D66="",$E66="",$F66="",$G66&lt;an_initial,$G66&gt;an_final,$K66=FALSE),"",P_MAT_1*VLOOKUP(L66,Coef!$E$2:$F$17,2,FALSE))</f>
        <v/>
      </c>
      <c r="J66" s="67" t="str">
        <f>IF(OR($B66="",$C66="",$D66="",$G66&gt;an_final,$F66="",$E66=""),"",P_ISI_STR*VLOOKUP(L66,Coef!$E$2:$F$17,2,FALSE))</f>
        <v/>
      </c>
      <c r="K66" s="333" t="b">
        <f t="shared" si="0"/>
        <v>0</v>
      </c>
      <c r="L66" s="214">
        <f t="shared" si="1"/>
        <v>1</v>
      </c>
      <c r="M66" s="294"/>
    </row>
    <row r="67" spans="1:14" s="322" customFormat="1" x14ac:dyDescent="0.25">
      <c r="A67" s="216">
        <v>59</v>
      </c>
      <c r="B67" s="39"/>
      <c r="C67" s="39"/>
      <c r="D67" s="39"/>
      <c r="E67" s="38"/>
      <c r="F67" s="38"/>
      <c r="G67" s="216"/>
      <c r="H67" s="216"/>
      <c r="I67" s="67" t="str">
        <f>IF(OR($B67="",$C67="",$D67="",$E67="",$F67="",$G67&lt;an_initial,$G67&gt;an_final,$K67=FALSE),"",P_MAT_1*VLOOKUP(L67,Coef!$E$2:$F$17,2,FALSE))</f>
        <v/>
      </c>
      <c r="J67" s="67" t="str">
        <f>IF(OR($B67="",$C67="",$D67="",$G67&gt;an_final,$F67="",$E67=""),"",P_ISI_STR*VLOOKUP(L67,Coef!$E$2:$F$17,2,FALSE))</f>
        <v/>
      </c>
      <c r="K67" s="333" t="b">
        <f t="shared" si="0"/>
        <v>0</v>
      </c>
      <c r="L67" s="214">
        <f t="shared" si="1"/>
        <v>1</v>
      </c>
      <c r="M67" s="294"/>
    </row>
    <row r="68" spans="1:14" s="322" customFormat="1" x14ac:dyDescent="0.25">
      <c r="A68" s="216">
        <v>60</v>
      </c>
      <c r="B68" s="39"/>
      <c r="C68" s="39"/>
      <c r="D68" s="39"/>
      <c r="E68" s="38"/>
      <c r="F68" s="38"/>
      <c r="G68" s="216"/>
      <c r="H68" s="216"/>
      <c r="I68" s="67" t="str">
        <f>IF(OR($B68="",$C68="",$D68="",$E68="",$F68="",$G68&lt;an_initial,$G68&gt;an_final,$K68=FALSE),"",P_MAT_1*VLOOKUP(L68,Coef!$E$2:$F$17,2,FALSE))</f>
        <v/>
      </c>
      <c r="J68" s="67" t="str">
        <f>IF(OR($B68="",$C68="",$D68="",$G68&gt;an_final,$F68="",$E68=""),"",P_ISI_STR*VLOOKUP(L68,Coef!$E$2:$F$17,2,FALSE))</f>
        <v/>
      </c>
      <c r="K68" s="333" t="b">
        <f t="shared" si="0"/>
        <v>0</v>
      </c>
      <c r="L68" s="214">
        <f t="shared" si="1"/>
        <v>1</v>
      </c>
      <c r="M68" s="294"/>
    </row>
    <row r="69" spans="1:14" s="322" customFormat="1" x14ac:dyDescent="0.25">
      <c r="A69" s="216">
        <v>61</v>
      </c>
      <c r="B69" s="39"/>
      <c r="C69" s="39"/>
      <c r="D69" s="39"/>
      <c r="E69" s="38"/>
      <c r="F69" s="38"/>
      <c r="G69" s="216"/>
      <c r="H69" s="216"/>
      <c r="I69" s="67" t="str">
        <f>IF(OR($B69="",$C69="",$D69="",$E69="",$F69="",$G69&lt;an_initial,$G69&gt;an_final,$K69=FALSE),"",P_MAT_1*VLOOKUP(L69,Coef!$E$2:$F$17,2,FALSE))</f>
        <v/>
      </c>
      <c r="J69" s="67" t="str">
        <f>IF(OR($B69="",$C69="",$D69="",$G69&gt;an_final,$F69="",$E69=""),"",P_ISI_STR*VLOOKUP(L69,Coef!$E$2:$F$17,2,FALSE))</f>
        <v/>
      </c>
      <c r="K69" s="333" t="b">
        <f t="shared" si="0"/>
        <v>0</v>
      </c>
      <c r="L69" s="214">
        <f t="shared" si="1"/>
        <v>1</v>
      </c>
      <c r="M69" s="294"/>
    </row>
    <row r="70" spans="1:14" s="322" customFormat="1" x14ac:dyDescent="0.25">
      <c r="A70" s="216">
        <v>62</v>
      </c>
      <c r="B70" s="39"/>
      <c r="C70" s="39"/>
      <c r="D70" s="39"/>
      <c r="E70" s="38"/>
      <c r="F70" s="38"/>
      <c r="G70" s="216"/>
      <c r="H70" s="216"/>
      <c r="I70" s="67" t="str">
        <f>IF(OR($B70="",$C70="",$D70="",$E70="",$F70="",$G70&lt;an_initial,$G70&gt;an_final,$K70=FALSE),"",P_MAT_1*VLOOKUP(L70,Coef!$E$2:$F$17,2,FALSE))</f>
        <v/>
      </c>
      <c r="J70" s="67" t="str">
        <f>IF(OR($B70="",$C70="",$D70="",$G70&gt;an_final,$F70="",$E70=""),"",P_ISI_STR*VLOOKUP(L70,Coef!$E$2:$F$17,2,FALSE))</f>
        <v/>
      </c>
      <c r="K70" s="333" t="b">
        <f t="shared" si="0"/>
        <v>0</v>
      </c>
      <c r="L70" s="214">
        <f t="shared" si="1"/>
        <v>1</v>
      </c>
      <c r="M70" s="294"/>
    </row>
    <row r="71" spans="1:14" s="322" customFormat="1" x14ac:dyDescent="0.25">
      <c r="A71" s="216">
        <v>63</v>
      </c>
      <c r="B71" s="39"/>
      <c r="C71" s="39"/>
      <c r="D71" s="39"/>
      <c r="E71" s="38"/>
      <c r="F71" s="38"/>
      <c r="G71" s="216"/>
      <c r="H71" s="216"/>
      <c r="I71" s="67" t="str">
        <f>IF(OR($B71="",$C71="",$D71="",$E71="",$F71="",$G71&lt;an_initial,$G71&gt;an_final,$K71=FALSE),"",P_MAT_1*VLOOKUP(L71,Coef!$E$2:$F$17,2,FALSE))</f>
        <v/>
      </c>
      <c r="J71" s="67" t="str">
        <f>IF(OR($B71="",$C71="",$D71="",$G71&gt;an_final,$F71="",$E71=""),"",P_ISI_STR*VLOOKUP(L71,Coef!$E$2:$F$17,2,FALSE))</f>
        <v/>
      </c>
      <c r="K71" s="333" t="b">
        <f t="shared" si="0"/>
        <v>0</v>
      </c>
      <c r="L71" s="214">
        <f t="shared" si="1"/>
        <v>1</v>
      </c>
      <c r="M71" s="294"/>
    </row>
    <row r="72" spans="1:14" s="322" customFormat="1" x14ac:dyDescent="0.25">
      <c r="A72" s="216">
        <v>64</v>
      </c>
      <c r="B72" s="39"/>
      <c r="C72" s="39"/>
      <c r="D72" s="39"/>
      <c r="E72" s="38"/>
      <c r="F72" s="38"/>
      <c r="G72" s="216"/>
      <c r="H72" s="216"/>
      <c r="I72" s="67" t="str">
        <f>IF(OR($B72="",$C72="",$D72="",$E72="",$F72="",$G72&lt;an_initial,$G72&gt;an_final,$K72=FALSE),"",P_MAT_1*VLOOKUP(L72,Coef!$E$2:$F$17,2,FALSE))</f>
        <v/>
      </c>
      <c r="J72" s="67" t="str">
        <f>IF(OR($B72="",$C72="",$D72="",$G72&gt;an_final,$F72="",$E72=""),"",P_ISI_STR*VLOOKUP(L72,Coef!$E$2:$F$17,2,FALSE))</f>
        <v/>
      </c>
      <c r="K72" s="333" t="b">
        <f t="shared" si="0"/>
        <v>0</v>
      </c>
      <c r="L72" s="214">
        <f t="shared" si="1"/>
        <v>1</v>
      </c>
      <c r="M72" s="294"/>
    </row>
    <row r="73" spans="1:14" s="322" customFormat="1" x14ac:dyDescent="0.25">
      <c r="A73" s="216">
        <v>65</v>
      </c>
      <c r="B73" s="39"/>
      <c r="C73" s="39"/>
      <c r="D73" s="39"/>
      <c r="E73" s="38"/>
      <c r="F73" s="38"/>
      <c r="G73" s="216"/>
      <c r="H73" s="216"/>
      <c r="I73" s="67" t="str">
        <f>IF(OR($B73="",$C73="",$D73="",$E73="",$F73="",$G73&lt;an_initial,$G73&gt;an_final,$K73=FALSE),"",P_MAT_1*VLOOKUP(L73,Coef!$E$2:$F$17,2,FALSE))</f>
        <v/>
      </c>
      <c r="J73" s="67" t="str">
        <f>IF(OR($B73="",$C73="",$D73="",$G73&gt;an_final,$F73="",$E73=""),"",P_ISI_STR*VLOOKUP(L73,Coef!$E$2:$F$17,2,FALSE))</f>
        <v/>
      </c>
      <c r="K73" s="333" t="b">
        <f t="shared" ref="K73:K136" si="2">IF(nume_candidat="",FALSE,ISNUMBER(SEARCH(nume_candidat,$B73)))</f>
        <v>0</v>
      </c>
      <c r="L73" s="214">
        <f t="shared" si="1"/>
        <v>1</v>
      </c>
      <c r="M73" s="294"/>
    </row>
    <row r="74" spans="1:14" s="322" customFormat="1" x14ac:dyDescent="0.25">
      <c r="A74" s="216">
        <v>66</v>
      </c>
      <c r="B74" s="39"/>
      <c r="C74" s="39"/>
      <c r="D74" s="39"/>
      <c r="E74" s="38"/>
      <c r="F74" s="38"/>
      <c r="G74" s="216"/>
      <c r="H74" s="216"/>
      <c r="I74" s="67" t="str">
        <f>IF(OR($B74="",$C74="",$D74="",$E74="",$F74="",$G74&lt;an_initial,$G74&gt;an_final,$K74=FALSE),"",P_MAT_1*VLOOKUP(L74,Coef!$E$2:$F$17,2,FALSE))</f>
        <v/>
      </c>
      <c r="J74" s="67" t="str">
        <f>IF(OR($B74="",$C74="",$D74="",$G74&gt;an_final,$F74="",$E74=""),"",P_ISI_STR*VLOOKUP(L74,Coef!$E$2:$F$17,2,FALSE))</f>
        <v/>
      </c>
      <c r="K74" s="333" t="b">
        <f t="shared" si="2"/>
        <v>0</v>
      </c>
      <c r="L74" s="214">
        <f t="shared" ref="L74:L137" si="3">LEN(B74)-LEN(SUBSTITUTE(B74,",",""))+1</f>
        <v>1</v>
      </c>
      <c r="M74" s="294"/>
    </row>
    <row r="75" spans="1:14" s="322" customFormat="1" x14ac:dyDescent="0.25">
      <c r="A75" s="216">
        <v>67</v>
      </c>
      <c r="B75" s="39"/>
      <c r="C75" s="39"/>
      <c r="D75" s="39"/>
      <c r="E75" s="38"/>
      <c r="F75" s="38"/>
      <c r="G75" s="216"/>
      <c r="H75" s="216"/>
      <c r="I75" s="67" t="str">
        <f>IF(OR($B75="",$C75="",$D75="",$E75="",$F75="",$G75&lt;an_initial,$G75&gt;an_final,$K75=FALSE),"",P_MAT_1*VLOOKUP(L75,Coef!$E$2:$F$17,2,FALSE))</f>
        <v/>
      </c>
      <c r="J75" s="67" t="str">
        <f>IF(OR($B75="",$C75="",$D75="",$G75&gt;an_final,$F75="",$E75=""),"",P_ISI_STR*VLOOKUP(L75,Coef!$E$2:$F$17,2,FALSE))</f>
        <v/>
      </c>
      <c r="K75" s="333" t="b">
        <f t="shared" si="2"/>
        <v>0</v>
      </c>
      <c r="L75" s="214">
        <f t="shared" si="3"/>
        <v>1</v>
      </c>
      <c r="M75" s="294"/>
    </row>
    <row r="76" spans="1:14" s="322" customFormat="1" x14ac:dyDescent="0.25">
      <c r="A76" s="216">
        <v>68</v>
      </c>
      <c r="B76" s="39"/>
      <c r="C76" s="39"/>
      <c r="D76" s="39"/>
      <c r="E76" s="38"/>
      <c r="F76" s="38"/>
      <c r="G76" s="216"/>
      <c r="H76" s="216"/>
      <c r="I76" s="67" t="str">
        <f>IF(OR($B76="",$C76="",$D76="",$E76="",$F76="",$G76&lt;an_initial,$G76&gt;an_final,$K76=FALSE),"",P_MAT_1*VLOOKUP(L76,Coef!$E$2:$F$17,2,FALSE))</f>
        <v/>
      </c>
      <c r="J76" s="67" t="str">
        <f>IF(OR($B76="",$C76="",$D76="",$G76&gt;an_final,$F76="",$E76=""),"",P_ISI_STR*VLOOKUP(L76,Coef!$E$2:$F$17,2,FALSE))</f>
        <v/>
      </c>
      <c r="K76" s="333" t="b">
        <f t="shared" si="2"/>
        <v>0</v>
      </c>
      <c r="L76" s="214">
        <f t="shared" si="3"/>
        <v>1</v>
      </c>
      <c r="M76" s="294"/>
    </row>
    <row r="77" spans="1:14" s="322" customFormat="1" x14ac:dyDescent="0.25">
      <c r="A77" s="216">
        <v>69</v>
      </c>
      <c r="B77" s="39"/>
      <c r="C77" s="39"/>
      <c r="D77" s="39"/>
      <c r="E77" s="38"/>
      <c r="F77" s="38"/>
      <c r="G77" s="216"/>
      <c r="H77" s="216"/>
      <c r="I77" s="67" t="str">
        <f>IF(OR($B77="",$C77="",$D77="",$E77="",$F77="",$G77&lt;an_initial,$G77&gt;an_final,$K77=FALSE),"",P_MAT_1*VLOOKUP(L77,Coef!$E$2:$F$17,2,FALSE))</f>
        <v/>
      </c>
      <c r="J77" s="67" t="str">
        <f>IF(OR($B77="",$C77="",$D77="",$G77&gt;an_final,$F77="",$E77=""),"",P_ISI_STR*VLOOKUP(L77,Coef!$E$2:$F$17,2,FALSE))</f>
        <v/>
      </c>
      <c r="K77" s="333" t="b">
        <f t="shared" si="2"/>
        <v>0</v>
      </c>
      <c r="L77" s="214">
        <f t="shared" si="3"/>
        <v>1</v>
      </c>
      <c r="M77" s="294"/>
    </row>
    <row r="78" spans="1:14" s="322" customFormat="1" x14ac:dyDescent="0.25">
      <c r="A78" s="216">
        <v>70</v>
      </c>
      <c r="B78" s="39"/>
      <c r="C78" s="39"/>
      <c r="D78" s="39"/>
      <c r="E78" s="38"/>
      <c r="F78" s="38"/>
      <c r="G78" s="216"/>
      <c r="H78" s="216"/>
      <c r="I78" s="67" t="str">
        <f>IF(OR($B78="",$C78="",$D78="",$E78="",$F78="",$G78&lt;an_initial,$G78&gt;an_final,$K78=FALSE),"",P_MAT_1*VLOOKUP(L78,Coef!$E$2:$F$17,2,FALSE))</f>
        <v/>
      </c>
      <c r="J78" s="67" t="str">
        <f>IF(OR($B78="",$C78="",$D78="",$G78&gt;an_final,$F78="",$E78=""),"",P_ISI_STR*VLOOKUP(L78,Coef!$E$2:$F$17,2,FALSE))</f>
        <v/>
      </c>
      <c r="K78" s="333" t="b">
        <f t="shared" si="2"/>
        <v>0</v>
      </c>
      <c r="L78" s="214">
        <f t="shared" si="3"/>
        <v>1</v>
      </c>
      <c r="M78" s="294"/>
    </row>
    <row r="79" spans="1:14" x14ac:dyDescent="0.25">
      <c r="A79" s="216">
        <v>71</v>
      </c>
      <c r="B79" s="39"/>
      <c r="C79" s="39"/>
      <c r="D79" s="39"/>
      <c r="E79" s="38"/>
      <c r="F79" s="38"/>
      <c r="G79" s="216"/>
      <c r="H79" s="216"/>
      <c r="I79" s="67" t="str">
        <f>IF(OR($B79="",$C79="",$D79="",$E79="",$F79="",$G79&lt;an_initial,$G79&gt;an_final,$K79=FALSE),"",P_MAT_1*VLOOKUP(L79,Coef!$E$2:$F$17,2,FALSE))</f>
        <v/>
      </c>
      <c r="J79" s="67" t="str">
        <f>IF(OR($B79="",$C79="",$D79="",$G79&gt;an_final,$F79="",$E79=""),"",P_ISI_STR*VLOOKUP(L79,Coef!$E$2:$F$17,2,FALSE))</f>
        <v/>
      </c>
      <c r="K79" s="333" t="b">
        <f t="shared" si="2"/>
        <v>0</v>
      </c>
      <c r="L79" s="214">
        <f t="shared" si="3"/>
        <v>1</v>
      </c>
      <c r="M79" s="294"/>
      <c r="N79" s="322"/>
    </row>
    <row r="80" spans="1:14" x14ac:dyDescent="0.25">
      <c r="A80" s="216">
        <v>72</v>
      </c>
      <c r="B80" s="39"/>
      <c r="C80" s="39"/>
      <c r="D80" s="39"/>
      <c r="E80" s="38"/>
      <c r="F80" s="38"/>
      <c r="G80" s="216"/>
      <c r="H80" s="216"/>
      <c r="I80" s="67" t="str">
        <f>IF(OR($B80="",$C80="",$D80="",$E80="",$F80="",$G80&lt;an_initial,$G80&gt;an_final,$K80=FALSE),"",P_MAT_1*VLOOKUP(L80,Coef!$E$2:$F$17,2,FALSE))</f>
        <v/>
      </c>
      <c r="J80" s="67" t="str">
        <f>IF(OR($B80="",$C80="",$D80="",$G80&gt;an_final,$F80="",$E80=""),"",P_ISI_STR*VLOOKUP(L80,Coef!$E$2:$F$17,2,FALSE))</f>
        <v/>
      </c>
      <c r="K80" s="333" t="b">
        <f t="shared" si="2"/>
        <v>0</v>
      </c>
      <c r="L80" s="214">
        <f t="shared" si="3"/>
        <v>1</v>
      </c>
      <c r="M80" s="294"/>
      <c r="N80" s="322"/>
    </row>
    <row r="81" spans="1:14" x14ac:dyDescent="0.25">
      <c r="A81" s="216">
        <v>73</v>
      </c>
      <c r="B81" s="39"/>
      <c r="C81" s="39"/>
      <c r="D81" s="39"/>
      <c r="E81" s="38"/>
      <c r="F81" s="38"/>
      <c r="G81" s="216"/>
      <c r="H81" s="216"/>
      <c r="I81" s="67" t="str">
        <f>IF(OR($B81="",$C81="",$D81="",$E81="",$F81="",$G81&lt;an_initial,$G81&gt;an_final,$K81=FALSE),"",P_MAT_1*VLOOKUP(L81,Coef!$E$2:$F$17,2,FALSE))</f>
        <v/>
      </c>
      <c r="J81" s="67" t="str">
        <f>IF(OR($B81="",$C81="",$D81="",$G81&gt;an_final,$F81="",$E81=""),"",P_ISI_STR*VLOOKUP(L81,Coef!$E$2:$F$17,2,FALSE))</f>
        <v/>
      </c>
      <c r="K81" s="333" t="b">
        <f t="shared" si="2"/>
        <v>0</v>
      </c>
      <c r="L81" s="214">
        <f t="shared" si="3"/>
        <v>1</v>
      </c>
      <c r="M81" s="294"/>
      <c r="N81" s="322"/>
    </row>
    <row r="82" spans="1:14" x14ac:dyDescent="0.25">
      <c r="A82" s="216">
        <v>74</v>
      </c>
      <c r="B82" s="39"/>
      <c r="C82" s="39"/>
      <c r="D82" s="39"/>
      <c r="E82" s="38"/>
      <c r="F82" s="38"/>
      <c r="G82" s="216"/>
      <c r="H82" s="216"/>
      <c r="I82" s="67" t="str">
        <f>IF(OR($B82="",$C82="",$D82="",$E82="",$F82="",$G82&lt;an_initial,$G82&gt;an_final,$K82=FALSE),"",P_MAT_1*VLOOKUP(L82,Coef!$E$2:$F$17,2,FALSE))</f>
        <v/>
      </c>
      <c r="J82" s="67" t="str">
        <f>IF(OR($B82="",$C82="",$D82="",$G82&gt;an_final,$F82="",$E82=""),"",P_ISI_STR*VLOOKUP(L82,Coef!$E$2:$F$17,2,FALSE))</f>
        <v/>
      </c>
      <c r="K82" s="333" t="b">
        <f t="shared" si="2"/>
        <v>0</v>
      </c>
      <c r="L82" s="214">
        <f t="shared" si="3"/>
        <v>1</v>
      </c>
      <c r="M82" s="294"/>
      <c r="N82" s="322"/>
    </row>
    <row r="83" spans="1:14" x14ac:dyDescent="0.25">
      <c r="A83" s="216">
        <v>75</v>
      </c>
      <c r="B83" s="39"/>
      <c r="C83" s="39"/>
      <c r="D83" s="39"/>
      <c r="E83" s="38"/>
      <c r="F83" s="38"/>
      <c r="G83" s="216"/>
      <c r="H83" s="216"/>
      <c r="I83" s="67" t="str">
        <f>IF(OR($B83="",$C83="",$D83="",$E83="",$F83="",$G83&lt;an_initial,$G83&gt;an_final,$K83=FALSE),"",P_MAT_1*VLOOKUP(L83,Coef!$E$2:$F$17,2,FALSE))</f>
        <v/>
      </c>
      <c r="J83" s="67" t="str">
        <f>IF(OR($B83="",$C83="",$D83="",$G83&gt;an_final,$F83="",$E83=""),"",P_ISI_STR*VLOOKUP(L83,Coef!$E$2:$F$17,2,FALSE))</f>
        <v/>
      </c>
      <c r="K83" s="333" t="b">
        <f t="shared" si="2"/>
        <v>0</v>
      </c>
      <c r="L83" s="214">
        <f t="shared" si="3"/>
        <v>1</v>
      </c>
      <c r="M83" s="294"/>
      <c r="N83" s="322"/>
    </row>
    <row r="84" spans="1:14" x14ac:dyDescent="0.25">
      <c r="A84" s="216">
        <v>76</v>
      </c>
      <c r="B84" s="39"/>
      <c r="C84" s="39"/>
      <c r="D84" s="39"/>
      <c r="E84" s="38"/>
      <c r="F84" s="38"/>
      <c r="G84" s="216"/>
      <c r="H84" s="216"/>
      <c r="I84" s="67" t="str">
        <f>IF(OR($B84="",$C84="",$D84="",$E84="",$F84="",$G84&lt;an_initial,$G84&gt;an_final,$K84=FALSE),"",P_MAT_1*VLOOKUP(L84,Coef!$E$2:$F$17,2,FALSE))</f>
        <v/>
      </c>
      <c r="J84" s="67" t="str">
        <f>IF(OR($B84="",$C84="",$D84="",$G84&gt;an_final,$F84="",$E84=""),"",P_ISI_STR*VLOOKUP(L84,Coef!$E$2:$F$17,2,FALSE))</f>
        <v/>
      </c>
      <c r="K84" s="333" t="b">
        <f t="shared" si="2"/>
        <v>0</v>
      </c>
      <c r="L84" s="214">
        <f t="shared" si="3"/>
        <v>1</v>
      </c>
      <c r="M84" s="294"/>
      <c r="N84" s="322"/>
    </row>
    <row r="85" spans="1:14" x14ac:dyDescent="0.25">
      <c r="A85" s="216">
        <v>77</v>
      </c>
      <c r="B85" s="39"/>
      <c r="C85" s="39"/>
      <c r="D85" s="39"/>
      <c r="E85" s="38"/>
      <c r="F85" s="38"/>
      <c r="G85" s="216"/>
      <c r="H85" s="216"/>
      <c r="I85" s="67" t="str">
        <f>IF(OR($B85="",$C85="",$D85="",$E85="",$F85="",$G85&lt;an_initial,$G85&gt;an_final,$K85=FALSE),"",P_MAT_1*VLOOKUP(L85,Coef!$E$2:$F$17,2,FALSE))</f>
        <v/>
      </c>
      <c r="J85" s="67" t="str">
        <f>IF(OR($B85="",$C85="",$D85="",$G85&gt;an_final,$F85="",$E85=""),"",P_ISI_STR*VLOOKUP(L85,Coef!$E$2:$F$17,2,FALSE))</f>
        <v/>
      </c>
      <c r="K85" s="333" t="b">
        <f t="shared" si="2"/>
        <v>0</v>
      </c>
      <c r="L85" s="214">
        <f t="shared" si="3"/>
        <v>1</v>
      </c>
      <c r="M85" s="294"/>
      <c r="N85" s="322"/>
    </row>
    <row r="86" spans="1:14" x14ac:dyDescent="0.25">
      <c r="A86" s="216">
        <v>78</v>
      </c>
      <c r="B86" s="39"/>
      <c r="C86" s="39"/>
      <c r="D86" s="39"/>
      <c r="E86" s="38"/>
      <c r="F86" s="38"/>
      <c r="G86" s="216"/>
      <c r="H86" s="216"/>
      <c r="I86" s="67" t="str">
        <f>IF(OR($B86="",$C86="",$D86="",$E86="",$F86="",$G86&lt;an_initial,$G86&gt;an_final,$K86=FALSE),"",P_MAT_1*VLOOKUP(L86,Coef!$E$2:$F$17,2,FALSE))</f>
        <v/>
      </c>
      <c r="J86" s="67" t="str">
        <f>IF(OR($B86="",$C86="",$D86="",$G86&gt;an_final,$F86="",$E86=""),"",P_ISI_STR*VLOOKUP(L86,Coef!$E$2:$F$17,2,FALSE))</f>
        <v/>
      </c>
      <c r="K86" s="333" t="b">
        <f t="shared" si="2"/>
        <v>0</v>
      </c>
      <c r="L86" s="214">
        <f t="shared" si="3"/>
        <v>1</v>
      </c>
      <c r="M86" s="294"/>
      <c r="N86" s="322"/>
    </row>
    <row r="87" spans="1:14" x14ac:dyDescent="0.25">
      <c r="A87" s="216">
        <v>79</v>
      </c>
      <c r="B87" s="39"/>
      <c r="C87" s="39"/>
      <c r="D87" s="39"/>
      <c r="E87" s="38"/>
      <c r="F87" s="38"/>
      <c r="G87" s="216"/>
      <c r="H87" s="216"/>
      <c r="I87" s="67" t="str">
        <f>IF(OR($B87="",$C87="",$D87="",$E87="",$F87="",$G87&lt;an_initial,$G87&gt;an_final,$K87=FALSE),"",P_MAT_1*VLOOKUP(L87,Coef!$E$2:$F$17,2,FALSE))</f>
        <v/>
      </c>
      <c r="J87" s="67" t="str">
        <f>IF(OR($B87="",$C87="",$D87="",$G87&gt;an_final,$F87="",$E87=""),"",P_ISI_STR*VLOOKUP(L87,Coef!$E$2:$F$17,2,FALSE))</f>
        <v/>
      </c>
      <c r="K87" s="333" t="b">
        <f t="shared" si="2"/>
        <v>0</v>
      </c>
      <c r="L87" s="214">
        <f t="shared" si="3"/>
        <v>1</v>
      </c>
      <c r="M87" s="294"/>
      <c r="N87" s="322"/>
    </row>
    <row r="88" spans="1:14" x14ac:dyDescent="0.25">
      <c r="A88" s="216">
        <v>80</v>
      </c>
      <c r="B88" s="39"/>
      <c r="C88" s="39"/>
      <c r="D88" s="39"/>
      <c r="E88" s="38"/>
      <c r="F88" s="38"/>
      <c r="G88" s="216"/>
      <c r="H88" s="216"/>
      <c r="I88" s="67" t="str">
        <f>IF(OR($B88="",$C88="",$D88="",$E88="",$F88="",$G88&lt;an_initial,$G88&gt;an_final,$K88=FALSE),"",P_MAT_1*VLOOKUP(L88,Coef!$E$2:$F$17,2,FALSE))</f>
        <v/>
      </c>
      <c r="J88" s="67" t="str">
        <f>IF(OR($B88="",$C88="",$D88="",$G88&gt;an_final,$F88="",$E88=""),"",P_ISI_STR*VLOOKUP(L88,Coef!$E$2:$F$17,2,FALSE))</f>
        <v/>
      </c>
      <c r="K88" s="333" t="b">
        <f t="shared" si="2"/>
        <v>0</v>
      </c>
      <c r="L88" s="214">
        <f t="shared" si="3"/>
        <v>1</v>
      </c>
      <c r="M88" s="294"/>
      <c r="N88" s="322"/>
    </row>
    <row r="89" spans="1:14" x14ac:dyDescent="0.25">
      <c r="A89" s="216">
        <v>81</v>
      </c>
      <c r="B89" s="39"/>
      <c r="C89" s="39"/>
      <c r="D89" s="39"/>
      <c r="E89" s="38"/>
      <c r="F89" s="38"/>
      <c r="G89" s="216"/>
      <c r="H89" s="216"/>
      <c r="I89" s="67" t="str">
        <f>IF(OR($B89="",$C89="",$D89="",$E89="",$F89="",$G89&lt;an_initial,$G89&gt;an_final,$K89=FALSE),"",P_MAT_1*VLOOKUP(L89,Coef!$E$2:$F$17,2,FALSE))</f>
        <v/>
      </c>
      <c r="J89" s="67" t="str">
        <f>IF(OR($B89="",$C89="",$D89="",$G89&gt;an_final,$F89="",$E89=""),"",P_ISI_STR*VLOOKUP(L89,Coef!$E$2:$F$17,2,FALSE))</f>
        <v/>
      </c>
      <c r="K89" s="333" t="b">
        <f t="shared" si="2"/>
        <v>0</v>
      </c>
      <c r="L89" s="214">
        <f t="shared" si="3"/>
        <v>1</v>
      </c>
      <c r="M89" s="294"/>
      <c r="N89" s="322"/>
    </row>
    <row r="90" spans="1:14" x14ac:dyDescent="0.25">
      <c r="A90" s="216">
        <v>82</v>
      </c>
      <c r="B90" s="39"/>
      <c r="C90" s="39"/>
      <c r="D90" s="39"/>
      <c r="E90" s="38"/>
      <c r="F90" s="38"/>
      <c r="G90" s="216"/>
      <c r="H90" s="216"/>
      <c r="I90" s="67" t="str">
        <f>IF(OR($B90="",$C90="",$D90="",$E90="",$F90="",$G90&lt;an_initial,$G90&gt;an_final,$K90=FALSE),"",P_MAT_1*VLOOKUP(L90,Coef!$E$2:$F$17,2,FALSE))</f>
        <v/>
      </c>
      <c r="J90" s="67" t="str">
        <f>IF(OR($B90="",$C90="",$D90="",$G90&gt;an_final,$F90="",$E90=""),"",P_ISI_STR*VLOOKUP(L90,Coef!$E$2:$F$17,2,FALSE))</f>
        <v/>
      </c>
      <c r="K90" s="333" t="b">
        <f t="shared" si="2"/>
        <v>0</v>
      </c>
      <c r="L90" s="214">
        <f t="shared" si="3"/>
        <v>1</v>
      </c>
      <c r="M90" s="294"/>
      <c r="N90" s="322"/>
    </row>
    <row r="91" spans="1:14" x14ac:dyDescent="0.25">
      <c r="A91" s="216">
        <v>83</v>
      </c>
      <c r="B91" s="39"/>
      <c r="C91" s="39"/>
      <c r="D91" s="39"/>
      <c r="E91" s="38"/>
      <c r="F91" s="38"/>
      <c r="G91" s="216"/>
      <c r="H91" s="216"/>
      <c r="I91" s="67" t="str">
        <f>IF(OR($B91="",$C91="",$D91="",$E91="",$F91="",$G91&lt;an_initial,$G91&gt;an_final,$K91=FALSE),"",P_MAT_1*VLOOKUP(L91,Coef!$E$2:$F$17,2,FALSE))</f>
        <v/>
      </c>
      <c r="J91" s="67" t="str">
        <f>IF(OR($B91="",$C91="",$D91="",$G91&gt;an_final,$F91="",$E91=""),"",P_ISI_STR*VLOOKUP(L91,Coef!$E$2:$F$17,2,FALSE))</f>
        <v/>
      </c>
      <c r="K91" s="333" t="b">
        <f t="shared" si="2"/>
        <v>0</v>
      </c>
      <c r="L91" s="214">
        <f t="shared" si="3"/>
        <v>1</v>
      </c>
      <c r="M91" s="294"/>
      <c r="N91" s="322"/>
    </row>
    <row r="92" spans="1:14" x14ac:dyDescent="0.25">
      <c r="A92" s="216">
        <v>84</v>
      </c>
      <c r="B92" s="39"/>
      <c r="C92" s="39"/>
      <c r="D92" s="39"/>
      <c r="E92" s="38"/>
      <c r="F92" s="38"/>
      <c r="G92" s="216"/>
      <c r="H92" s="216"/>
      <c r="I92" s="67" t="str">
        <f>IF(OR($B92="",$C92="",$D92="",$E92="",$F92="",$G92&lt;an_initial,$G92&gt;an_final,$K92=FALSE),"",P_MAT_1*VLOOKUP(L92,Coef!$E$2:$F$17,2,FALSE))</f>
        <v/>
      </c>
      <c r="J92" s="67" t="str">
        <f>IF(OR($B92="",$C92="",$D92="",$G92&gt;an_final,$F92="",$E92=""),"",P_ISI_STR*VLOOKUP(L92,Coef!$E$2:$F$17,2,FALSE))</f>
        <v/>
      </c>
      <c r="K92" s="333" t="b">
        <f t="shared" si="2"/>
        <v>0</v>
      </c>
      <c r="L92" s="214">
        <f t="shared" si="3"/>
        <v>1</v>
      </c>
      <c r="M92" s="294"/>
      <c r="N92" s="322"/>
    </row>
    <row r="93" spans="1:14" x14ac:dyDescent="0.25">
      <c r="A93" s="216">
        <v>85</v>
      </c>
      <c r="B93" s="39"/>
      <c r="C93" s="39"/>
      <c r="D93" s="39"/>
      <c r="E93" s="38"/>
      <c r="F93" s="38"/>
      <c r="G93" s="216"/>
      <c r="H93" s="216"/>
      <c r="I93" s="67" t="str">
        <f>IF(OR($B93="",$C93="",$D93="",$E93="",$F93="",$G93&lt;an_initial,$G93&gt;an_final,$K93=FALSE),"",P_MAT_1*VLOOKUP(L93,Coef!$E$2:$F$17,2,FALSE))</f>
        <v/>
      </c>
      <c r="J93" s="67" t="str">
        <f>IF(OR($B93="",$C93="",$D93="",$G93&gt;an_final,$F93="",$E93=""),"",P_ISI_STR*VLOOKUP(L93,Coef!$E$2:$F$17,2,FALSE))</f>
        <v/>
      </c>
      <c r="K93" s="333" t="b">
        <f t="shared" si="2"/>
        <v>0</v>
      </c>
      <c r="L93" s="214">
        <f t="shared" si="3"/>
        <v>1</v>
      </c>
      <c r="M93" s="294"/>
      <c r="N93" s="322"/>
    </row>
    <row r="94" spans="1:14" x14ac:dyDescent="0.25">
      <c r="A94" s="216">
        <v>86</v>
      </c>
      <c r="B94" s="39"/>
      <c r="C94" s="39"/>
      <c r="D94" s="39"/>
      <c r="E94" s="38"/>
      <c r="F94" s="38"/>
      <c r="G94" s="216"/>
      <c r="H94" s="216"/>
      <c r="I94" s="67" t="str">
        <f>IF(OR($B94="",$C94="",$D94="",$E94="",$F94="",$G94&lt;an_initial,$G94&gt;an_final,$K94=FALSE),"",P_MAT_1*VLOOKUP(L94,Coef!$E$2:$F$17,2,FALSE))</f>
        <v/>
      </c>
      <c r="J94" s="67" t="str">
        <f>IF(OR($B94="",$C94="",$D94="",$G94&gt;an_final,$F94="",$E94=""),"",P_ISI_STR*VLOOKUP(L94,Coef!$E$2:$F$17,2,FALSE))</f>
        <v/>
      </c>
      <c r="K94" s="333" t="b">
        <f t="shared" si="2"/>
        <v>0</v>
      </c>
      <c r="L94" s="214">
        <f t="shared" si="3"/>
        <v>1</v>
      </c>
      <c r="M94" s="294"/>
      <c r="N94" s="322"/>
    </row>
    <row r="95" spans="1:14" x14ac:dyDescent="0.25">
      <c r="A95" s="216">
        <v>87</v>
      </c>
      <c r="B95" s="39"/>
      <c r="C95" s="39"/>
      <c r="D95" s="39"/>
      <c r="E95" s="38"/>
      <c r="F95" s="38"/>
      <c r="G95" s="216"/>
      <c r="H95" s="216"/>
      <c r="I95" s="67" t="str">
        <f>IF(OR($B95="",$C95="",$D95="",$E95="",$F95="",$G95&lt;an_initial,$G95&gt;an_final,$K95=FALSE),"",P_MAT_1*VLOOKUP(L95,Coef!$E$2:$F$17,2,FALSE))</f>
        <v/>
      </c>
      <c r="J95" s="67" t="str">
        <f>IF(OR($B95="",$C95="",$D95="",$G95&gt;an_final,$F95="",$E95=""),"",P_ISI_STR*VLOOKUP(L95,Coef!$E$2:$F$17,2,FALSE))</f>
        <v/>
      </c>
      <c r="K95" s="333" t="b">
        <f t="shared" si="2"/>
        <v>0</v>
      </c>
      <c r="L95" s="214">
        <f t="shared" si="3"/>
        <v>1</v>
      </c>
      <c r="M95" s="294"/>
      <c r="N95" s="322"/>
    </row>
    <row r="96" spans="1:14" x14ac:dyDescent="0.25">
      <c r="A96" s="216">
        <v>88</v>
      </c>
      <c r="B96" s="39"/>
      <c r="C96" s="39"/>
      <c r="D96" s="39"/>
      <c r="E96" s="38"/>
      <c r="F96" s="38"/>
      <c r="G96" s="216"/>
      <c r="H96" s="216"/>
      <c r="I96" s="67" t="str">
        <f>IF(OR($B96="",$C96="",$D96="",$E96="",$F96="",$G96&lt;an_initial,$G96&gt;an_final,$K96=FALSE),"",P_MAT_1*VLOOKUP(L96,Coef!$E$2:$F$17,2,FALSE))</f>
        <v/>
      </c>
      <c r="J96" s="67" t="str">
        <f>IF(OR($B96="",$C96="",$D96="",$G96&gt;an_final,$F96="",$E96=""),"",P_ISI_STR*VLOOKUP(L96,Coef!$E$2:$F$17,2,FALSE))</f>
        <v/>
      </c>
      <c r="K96" s="333" t="b">
        <f t="shared" si="2"/>
        <v>0</v>
      </c>
      <c r="L96" s="214">
        <f t="shared" si="3"/>
        <v>1</v>
      </c>
      <c r="M96" s="294"/>
      <c r="N96" s="322"/>
    </row>
    <row r="97" spans="1:14" x14ac:dyDescent="0.25">
      <c r="A97" s="216">
        <v>89</v>
      </c>
      <c r="B97" s="39"/>
      <c r="C97" s="39"/>
      <c r="D97" s="39"/>
      <c r="E97" s="38"/>
      <c r="F97" s="38"/>
      <c r="G97" s="216"/>
      <c r="H97" s="216"/>
      <c r="I97" s="67" t="str">
        <f>IF(OR($B97="",$C97="",$D97="",$E97="",$F97="",$G97&lt;an_initial,$G97&gt;an_final,$K97=FALSE),"",P_MAT_1*VLOOKUP(L97,Coef!$E$2:$F$17,2,FALSE))</f>
        <v/>
      </c>
      <c r="J97" s="67" t="str">
        <f>IF(OR($B97="",$C97="",$D97="",$G97&gt;an_final,$F97="",$E97=""),"",P_ISI_STR*VLOOKUP(L97,Coef!$E$2:$F$17,2,FALSE))</f>
        <v/>
      </c>
      <c r="K97" s="333" t="b">
        <f t="shared" si="2"/>
        <v>0</v>
      </c>
      <c r="L97" s="214">
        <f t="shared" si="3"/>
        <v>1</v>
      </c>
      <c r="M97" s="294"/>
      <c r="N97" s="322"/>
    </row>
    <row r="98" spans="1:14" x14ac:dyDescent="0.25">
      <c r="A98" s="216">
        <v>90</v>
      </c>
      <c r="B98" s="39"/>
      <c r="C98" s="39"/>
      <c r="D98" s="39"/>
      <c r="E98" s="38"/>
      <c r="F98" s="38"/>
      <c r="G98" s="216"/>
      <c r="H98" s="216"/>
      <c r="I98" s="67" t="str">
        <f>IF(OR($B98="",$C98="",$D98="",$E98="",$F98="",$G98&lt;an_initial,$G98&gt;an_final,$K98=FALSE),"",P_MAT_1*VLOOKUP(L98,Coef!$E$2:$F$17,2,FALSE))</f>
        <v/>
      </c>
      <c r="J98" s="67" t="str">
        <f>IF(OR($B98="",$C98="",$D98="",$G98&gt;an_final,$F98="",$E98=""),"",P_ISI_STR*VLOOKUP(L98,Coef!$E$2:$F$17,2,FALSE))</f>
        <v/>
      </c>
      <c r="K98" s="333" t="b">
        <f t="shared" si="2"/>
        <v>0</v>
      </c>
      <c r="L98" s="214">
        <f t="shared" si="3"/>
        <v>1</v>
      </c>
      <c r="M98" s="294"/>
      <c r="N98" s="322"/>
    </row>
    <row r="99" spans="1:14" x14ac:dyDescent="0.25">
      <c r="A99" s="216">
        <v>91</v>
      </c>
      <c r="B99" s="39"/>
      <c r="C99" s="39"/>
      <c r="D99" s="39"/>
      <c r="E99" s="38"/>
      <c r="F99" s="38"/>
      <c r="G99" s="216"/>
      <c r="H99" s="216"/>
      <c r="I99" s="67" t="str">
        <f>IF(OR($B99="",$C99="",$D99="",$E99="",$F99="",$G99&lt;an_initial,$G99&gt;an_final,$K99=FALSE),"",P_MAT_1*VLOOKUP(L99,Coef!$E$2:$F$17,2,FALSE))</f>
        <v/>
      </c>
      <c r="J99" s="67" t="str">
        <f>IF(OR($B99="",$C99="",$D99="",$G99&gt;an_final,$F99="",$E99=""),"",P_ISI_STR*VLOOKUP(L99,Coef!$E$2:$F$17,2,FALSE))</f>
        <v/>
      </c>
      <c r="K99" s="333" t="b">
        <f t="shared" si="2"/>
        <v>0</v>
      </c>
      <c r="L99" s="214">
        <f t="shared" si="3"/>
        <v>1</v>
      </c>
      <c r="M99" s="294"/>
      <c r="N99" s="322"/>
    </row>
    <row r="100" spans="1:14" x14ac:dyDescent="0.25">
      <c r="A100" s="216">
        <v>92</v>
      </c>
      <c r="B100" s="39"/>
      <c r="C100" s="39"/>
      <c r="D100" s="39"/>
      <c r="E100" s="38"/>
      <c r="F100" s="38"/>
      <c r="G100" s="216"/>
      <c r="H100" s="216"/>
      <c r="I100" s="67" t="str">
        <f>IF(OR($B100="",$C100="",$D100="",$E100="",$F100="",$G100&lt;an_initial,$G100&gt;an_final,$K100=FALSE),"",P_MAT_1*VLOOKUP(L100,Coef!$E$2:$F$17,2,FALSE))</f>
        <v/>
      </c>
      <c r="J100" s="67" t="str">
        <f>IF(OR($B100="",$C100="",$D100="",$G100&gt;an_final,$F100="",$E100=""),"",P_ISI_STR*VLOOKUP(L100,Coef!$E$2:$F$17,2,FALSE))</f>
        <v/>
      </c>
      <c r="K100" s="333" t="b">
        <f t="shared" si="2"/>
        <v>0</v>
      </c>
      <c r="L100" s="214">
        <f t="shared" si="3"/>
        <v>1</v>
      </c>
      <c r="M100" s="294"/>
      <c r="N100" s="322"/>
    </row>
    <row r="101" spans="1:14" x14ac:dyDescent="0.25">
      <c r="A101" s="216">
        <v>93</v>
      </c>
      <c r="B101" s="39"/>
      <c r="C101" s="39"/>
      <c r="D101" s="39"/>
      <c r="E101" s="38"/>
      <c r="F101" s="38"/>
      <c r="G101" s="216"/>
      <c r="H101" s="216"/>
      <c r="I101" s="67" t="str">
        <f>IF(OR($B101="",$C101="",$D101="",$E101="",$F101="",$G101&lt;an_initial,$G101&gt;an_final,$K101=FALSE),"",P_MAT_1*VLOOKUP(L101,Coef!$E$2:$F$17,2,FALSE))</f>
        <v/>
      </c>
      <c r="J101" s="67" t="str">
        <f>IF(OR($B101="",$C101="",$D101="",$G101&gt;an_final,$F101="",$E101=""),"",P_ISI_STR*VLOOKUP(L101,Coef!$E$2:$F$17,2,FALSE))</f>
        <v/>
      </c>
      <c r="K101" s="333" t="b">
        <f t="shared" si="2"/>
        <v>0</v>
      </c>
      <c r="L101" s="214">
        <f t="shared" si="3"/>
        <v>1</v>
      </c>
      <c r="M101" s="294"/>
      <c r="N101" s="322"/>
    </row>
    <row r="102" spans="1:14" x14ac:dyDescent="0.25">
      <c r="A102" s="216">
        <v>94</v>
      </c>
      <c r="B102" s="39"/>
      <c r="C102" s="39"/>
      <c r="D102" s="39"/>
      <c r="E102" s="38"/>
      <c r="F102" s="38"/>
      <c r="G102" s="216"/>
      <c r="H102" s="216"/>
      <c r="I102" s="67" t="str">
        <f>IF(OR($B102="",$C102="",$D102="",$E102="",$F102="",$G102&lt;an_initial,$G102&gt;an_final,$K102=FALSE),"",P_MAT_1*VLOOKUP(L102,Coef!$E$2:$F$17,2,FALSE))</f>
        <v/>
      </c>
      <c r="J102" s="67" t="str">
        <f>IF(OR($B102="",$C102="",$D102="",$G102&gt;an_final,$F102="",$E102=""),"",P_ISI_STR*VLOOKUP(L102,Coef!$E$2:$F$17,2,FALSE))</f>
        <v/>
      </c>
      <c r="K102" s="333" t="b">
        <f t="shared" si="2"/>
        <v>0</v>
      </c>
      <c r="L102" s="214">
        <f t="shared" si="3"/>
        <v>1</v>
      </c>
      <c r="M102" s="294"/>
      <c r="N102" s="322"/>
    </row>
    <row r="103" spans="1:14" x14ac:dyDescent="0.25">
      <c r="A103" s="216">
        <v>95</v>
      </c>
      <c r="B103" s="39"/>
      <c r="C103" s="39"/>
      <c r="D103" s="39"/>
      <c r="E103" s="38"/>
      <c r="F103" s="38"/>
      <c r="G103" s="216"/>
      <c r="H103" s="216"/>
      <c r="I103" s="67" t="str">
        <f>IF(OR($B103="",$C103="",$D103="",$E103="",$F103="",$G103&lt;an_initial,$G103&gt;an_final,$K103=FALSE),"",P_MAT_1*VLOOKUP(L103,Coef!$E$2:$F$17,2,FALSE))</f>
        <v/>
      </c>
      <c r="J103" s="67" t="str">
        <f>IF(OR($B103="",$C103="",$D103="",$G103&gt;an_final,$F103="",$E103=""),"",P_ISI_STR*VLOOKUP(L103,Coef!$E$2:$F$17,2,FALSE))</f>
        <v/>
      </c>
      <c r="K103" s="333" t="b">
        <f t="shared" si="2"/>
        <v>0</v>
      </c>
      <c r="L103" s="214">
        <f t="shared" si="3"/>
        <v>1</v>
      </c>
      <c r="M103" s="294"/>
      <c r="N103" s="322"/>
    </row>
    <row r="104" spans="1:14" x14ac:dyDescent="0.25">
      <c r="A104" s="216">
        <v>96</v>
      </c>
      <c r="B104" s="39"/>
      <c r="C104" s="39"/>
      <c r="D104" s="39"/>
      <c r="E104" s="38"/>
      <c r="F104" s="38"/>
      <c r="G104" s="216"/>
      <c r="H104" s="216"/>
      <c r="I104" s="67" t="str">
        <f>IF(OR($B104="",$C104="",$D104="",$E104="",$F104="",$G104&lt;an_initial,$G104&gt;an_final,$K104=FALSE),"",P_MAT_1*VLOOKUP(L104,Coef!$E$2:$F$17,2,FALSE))</f>
        <v/>
      </c>
      <c r="J104" s="67" t="str">
        <f>IF(OR($B104="",$C104="",$D104="",$G104&gt;an_final,$F104="",$E104=""),"",P_ISI_STR*VLOOKUP(L104,Coef!$E$2:$F$17,2,FALSE))</f>
        <v/>
      </c>
      <c r="K104" s="333" t="b">
        <f t="shared" si="2"/>
        <v>0</v>
      </c>
      <c r="L104" s="214">
        <f t="shared" si="3"/>
        <v>1</v>
      </c>
      <c r="M104" s="294"/>
      <c r="N104" s="322"/>
    </row>
    <row r="105" spans="1:14" x14ac:dyDescent="0.25">
      <c r="A105" s="216">
        <v>97</v>
      </c>
      <c r="B105" s="39"/>
      <c r="C105" s="39"/>
      <c r="D105" s="39"/>
      <c r="E105" s="38"/>
      <c r="F105" s="38"/>
      <c r="G105" s="216"/>
      <c r="H105" s="216"/>
      <c r="I105" s="67" t="str">
        <f>IF(OR($B105="",$C105="",$D105="",$E105="",$F105="",$G105&lt;an_initial,$G105&gt;an_final,$K105=FALSE),"",P_MAT_1*VLOOKUP(L105,Coef!$E$2:$F$17,2,FALSE))</f>
        <v/>
      </c>
      <c r="J105" s="67" t="str">
        <f>IF(OR($B105="",$C105="",$D105="",$G105&gt;an_final,$F105="",$E105=""),"",P_ISI_STR*VLOOKUP(L105,Coef!$E$2:$F$17,2,FALSE))</f>
        <v/>
      </c>
      <c r="K105" s="333" t="b">
        <f t="shared" si="2"/>
        <v>0</v>
      </c>
      <c r="L105" s="214">
        <f t="shared" si="3"/>
        <v>1</v>
      </c>
      <c r="M105" s="294"/>
      <c r="N105" s="322"/>
    </row>
    <row r="106" spans="1:14" x14ac:dyDescent="0.25">
      <c r="A106" s="216">
        <v>98</v>
      </c>
      <c r="B106" s="39"/>
      <c r="C106" s="39"/>
      <c r="D106" s="39"/>
      <c r="E106" s="38"/>
      <c r="F106" s="38"/>
      <c r="G106" s="216"/>
      <c r="H106" s="216"/>
      <c r="I106" s="67" t="str">
        <f>IF(OR($B106="",$C106="",$D106="",$E106="",$F106="",$G106&lt;an_initial,$G106&gt;an_final,$K106=FALSE),"",P_MAT_1*VLOOKUP(L106,Coef!$E$2:$F$17,2,FALSE))</f>
        <v/>
      </c>
      <c r="J106" s="67" t="str">
        <f>IF(OR($B106="",$C106="",$D106="",$G106&gt;an_final,$F106="",$E106=""),"",P_ISI_STR*VLOOKUP(L106,Coef!$E$2:$F$17,2,FALSE))</f>
        <v/>
      </c>
      <c r="K106" s="333" t="b">
        <f t="shared" si="2"/>
        <v>0</v>
      </c>
      <c r="L106" s="214">
        <f t="shared" si="3"/>
        <v>1</v>
      </c>
      <c r="M106" s="294"/>
      <c r="N106" s="322"/>
    </row>
    <row r="107" spans="1:14" x14ac:dyDescent="0.25">
      <c r="A107" s="216">
        <v>99</v>
      </c>
      <c r="B107" s="39"/>
      <c r="C107" s="39"/>
      <c r="D107" s="39"/>
      <c r="E107" s="38"/>
      <c r="F107" s="38"/>
      <c r="G107" s="216"/>
      <c r="H107" s="216"/>
      <c r="I107" s="67" t="str">
        <f>IF(OR($B107="",$C107="",$D107="",$E107="",$F107="",$G107&lt;an_initial,$G107&gt;an_final,$K107=FALSE),"",P_MAT_1*VLOOKUP(L107,Coef!$E$2:$F$17,2,FALSE))</f>
        <v/>
      </c>
      <c r="J107" s="67" t="str">
        <f>IF(OR($B107="",$C107="",$D107="",$G107&gt;an_final,$F107="",$E107=""),"",P_ISI_STR*VLOOKUP(L107,Coef!$E$2:$F$17,2,FALSE))</f>
        <v/>
      </c>
      <c r="K107" s="333" t="b">
        <f t="shared" si="2"/>
        <v>0</v>
      </c>
      <c r="L107" s="214">
        <f t="shared" si="3"/>
        <v>1</v>
      </c>
      <c r="M107" s="294"/>
      <c r="N107" s="322"/>
    </row>
    <row r="108" spans="1:14" x14ac:dyDescent="0.25">
      <c r="A108" s="216">
        <v>100</v>
      </c>
      <c r="B108" s="39"/>
      <c r="C108" s="39"/>
      <c r="D108" s="39"/>
      <c r="E108" s="38"/>
      <c r="F108" s="38"/>
      <c r="G108" s="216"/>
      <c r="H108" s="216"/>
      <c r="I108" s="67" t="str">
        <f>IF(OR($B108="",$C108="",$D108="",$E108="",$F108="",$G108&lt;an_initial,$G108&gt;an_final,$K108=FALSE),"",P_MAT_1*VLOOKUP(L108,Coef!$E$2:$F$17,2,FALSE))</f>
        <v/>
      </c>
      <c r="J108" s="67" t="str">
        <f>IF(OR($B108="",$C108="",$D108="",$G108&gt;an_final,$F108="",$E108=""),"",P_ISI_STR*VLOOKUP(L108,Coef!$E$2:$F$17,2,FALSE))</f>
        <v/>
      </c>
      <c r="K108" s="333" t="b">
        <f t="shared" si="2"/>
        <v>0</v>
      </c>
      <c r="L108" s="214">
        <f t="shared" si="3"/>
        <v>1</v>
      </c>
      <c r="M108" s="294"/>
      <c r="N108" s="322"/>
    </row>
    <row r="109" spans="1:14" x14ac:dyDescent="0.25">
      <c r="A109" s="216">
        <v>101</v>
      </c>
      <c r="B109" s="39"/>
      <c r="C109" s="39"/>
      <c r="D109" s="39"/>
      <c r="E109" s="38"/>
      <c r="F109" s="38"/>
      <c r="G109" s="216"/>
      <c r="H109" s="216"/>
      <c r="I109" s="67" t="str">
        <f>IF(OR($B109="",$C109="",$D109="",$E109="",$F109="",$G109&lt;an_initial,$G109&gt;an_final,$K109=FALSE),"",P_MAT_1*VLOOKUP(L109,Coef!$E$2:$F$17,2,FALSE))</f>
        <v/>
      </c>
      <c r="J109" s="67" t="str">
        <f>IF(OR($B109="",$C109="",$D109="",$G109&gt;an_final,$F109="",$E109=""),"",P_ISI_STR*VLOOKUP(L109,Coef!$E$2:$F$17,2,FALSE))</f>
        <v/>
      </c>
      <c r="K109" s="333" t="b">
        <f t="shared" si="2"/>
        <v>0</v>
      </c>
      <c r="L109" s="214">
        <f t="shared" si="3"/>
        <v>1</v>
      </c>
      <c r="M109" s="294"/>
      <c r="N109" s="322"/>
    </row>
    <row r="110" spans="1:14" x14ac:dyDescent="0.25">
      <c r="A110" s="216">
        <v>102</v>
      </c>
      <c r="B110" s="39"/>
      <c r="C110" s="39"/>
      <c r="D110" s="39"/>
      <c r="E110" s="38"/>
      <c r="F110" s="38"/>
      <c r="G110" s="216"/>
      <c r="H110" s="216"/>
      <c r="I110" s="67" t="str">
        <f>IF(OR($B110="",$C110="",$D110="",$E110="",$F110="",$G110&lt;an_initial,$G110&gt;an_final,$K110=FALSE),"",P_MAT_1*VLOOKUP(L110,Coef!$E$2:$F$17,2,FALSE))</f>
        <v/>
      </c>
      <c r="J110" s="67" t="str">
        <f>IF(OR($B110="",$C110="",$D110="",$G110&gt;an_final,$F110="",$E110=""),"",P_ISI_STR*VLOOKUP(L110,Coef!$E$2:$F$17,2,FALSE))</f>
        <v/>
      </c>
      <c r="K110" s="333" t="b">
        <f t="shared" si="2"/>
        <v>0</v>
      </c>
      <c r="L110" s="214">
        <f t="shared" si="3"/>
        <v>1</v>
      </c>
      <c r="M110" s="294"/>
      <c r="N110" s="322"/>
    </row>
    <row r="111" spans="1:14" x14ac:dyDescent="0.25">
      <c r="A111" s="216">
        <v>103</v>
      </c>
      <c r="B111" s="39"/>
      <c r="C111" s="39"/>
      <c r="D111" s="39"/>
      <c r="E111" s="38"/>
      <c r="F111" s="38"/>
      <c r="G111" s="216"/>
      <c r="H111" s="216"/>
      <c r="I111" s="67" t="str">
        <f>IF(OR($B111="",$C111="",$D111="",$E111="",$F111="",$G111&lt;an_initial,$G111&gt;an_final,$K111=FALSE),"",P_MAT_1*VLOOKUP(L111,Coef!$E$2:$F$17,2,FALSE))</f>
        <v/>
      </c>
      <c r="J111" s="67" t="str">
        <f>IF(OR($B111="",$C111="",$D111="",$G111&gt;an_final,$F111="",$E111=""),"",P_ISI_STR*VLOOKUP(L111,Coef!$E$2:$F$17,2,FALSE))</f>
        <v/>
      </c>
      <c r="K111" s="333" t="b">
        <f t="shared" si="2"/>
        <v>0</v>
      </c>
      <c r="L111" s="214">
        <f t="shared" si="3"/>
        <v>1</v>
      </c>
      <c r="M111" s="294"/>
      <c r="N111" s="322"/>
    </row>
    <row r="112" spans="1:14" x14ac:dyDescent="0.25">
      <c r="A112" s="216">
        <v>104</v>
      </c>
      <c r="B112" s="39"/>
      <c r="C112" s="39"/>
      <c r="D112" s="39"/>
      <c r="E112" s="38"/>
      <c r="F112" s="38"/>
      <c r="G112" s="216"/>
      <c r="H112" s="216"/>
      <c r="I112" s="67" t="str">
        <f>IF(OR($B112="",$C112="",$D112="",$E112="",$F112="",$G112&lt;an_initial,$G112&gt;an_final,$K112=FALSE),"",P_MAT_1*VLOOKUP(L112,Coef!$E$2:$F$17,2,FALSE))</f>
        <v/>
      </c>
      <c r="J112" s="67" t="str">
        <f>IF(OR($B112="",$C112="",$D112="",$G112&gt;an_final,$F112="",$E112=""),"",P_ISI_STR*VLOOKUP(L112,Coef!$E$2:$F$17,2,FALSE))</f>
        <v/>
      </c>
      <c r="K112" s="333" t="b">
        <f t="shared" si="2"/>
        <v>0</v>
      </c>
      <c r="L112" s="214">
        <f t="shared" si="3"/>
        <v>1</v>
      </c>
      <c r="M112" s="294"/>
      <c r="N112" s="322"/>
    </row>
    <row r="113" spans="1:14" x14ac:dyDescent="0.25">
      <c r="A113" s="216">
        <v>105</v>
      </c>
      <c r="B113" s="39"/>
      <c r="C113" s="39"/>
      <c r="D113" s="39"/>
      <c r="E113" s="38"/>
      <c r="F113" s="38"/>
      <c r="G113" s="216"/>
      <c r="H113" s="216"/>
      <c r="I113" s="67" t="str">
        <f>IF(OR($B113="",$C113="",$D113="",$E113="",$F113="",$G113&lt;an_initial,$G113&gt;an_final,$K113=FALSE),"",P_MAT_1*VLOOKUP(L113,Coef!$E$2:$F$17,2,FALSE))</f>
        <v/>
      </c>
      <c r="J113" s="67" t="str">
        <f>IF(OR($B113="",$C113="",$D113="",$G113&gt;an_final,$F113="",$E113=""),"",P_ISI_STR*VLOOKUP(L113,Coef!$E$2:$F$17,2,FALSE))</f>
        <v/>
      </c>
      <c r="K113" s="333" t="b">
        <f t="shared" si="2"/>
        <v>0</v>
      </c>
      <c r="L113" s="214">
        <f t="shared" si="3"/>
        <v>1</v>
      </c>
      <c r="M113" s="294"/>
      <c r="N113" s="322"/>
    </row>
    <row r="114" spans="1:14" x14ac:dyDescent="0.25">
      <c r="A114" s="216">
        <v>106</v>
      </c>
      <c r="B114" s="39"/>
      <c r="C114" s="39"/>
      <c r="D114" s="39"/>
      <c r="E114" s="38"/>
      <c r="F114" s="38"/>
      <c r="G114" s="216"/>
      <c r="H114" s="216"/>
      <c r="I114" s="67" t="str">
        <f>IF(OR($B114="",$C114="",$D114="",$E114="",$F114="",$G114&lt;an_initial,$G114&gt;an_final,$K114=FALSE),"",P_MAT_1*VLOOKUP(L114,Coef!$E$2:$F$17,2,FALSE))</f>
        <v/>
      </c>
      <c r="J114" s="67" t="str">
        <f>IF(OR($B114="",$C114="",$D114="",$G114&gt;an_final,$F114="",$E114=""),"",P_ISI_STR*VLOOKUP(L114,Coef!$E$2:$F$17,2,FALSE))</f>
        <v/>
      </c>
      <c r="K114" s="333" t="b">
        <f t="shared" si="2"/>
        <v>0</v>
      </c>
      <c r="L114" s="214">
        <f t="shared" si="3"/>
        <v>1</v>
      </c>
      <c r="M114" s="294"/>
      <c r="N114" s="322"/>
    </row>
    <row r="115" spans="1:14" x14ac:dyDescent="0.25">
      <c r="A115" s="216">
        <v>107</v>
      </c>
      <c r="B115" s="39"/>
      <c r="C115" s="39"/>
      <c r="D115" s="39"/>
      <c r="E115" s="38"/>
      <c r="F115" s="38"/>
      <c r="G115" s="216"/>
      <c r="H115" s="216"/>
      <c r="I115" s="67" t="str">
        <f>IF(OR($B115="",$C115="",$D115="",$E115="",$F115="",$G115&lt;an_initial,$G115&gt;an_final,$K115=FALSE),"",P_MAT_1*VLOOKUP(L115,Coef!$E$2:$F$17,2,FALSE))</f>
        <v/>
      </c>
      <c r="J115" s="67" t="str">
        <f>IF(OR($B115="",$C115="",$D115="",$G115&gt;an_final,$F115="",$E115=""),"",P_ISI_STR*VLOOKUP(L115,Coef!$E$2:$F$17,2,FALSE))</f>
        <v/>
      </c>
      <c r="K115" s="333" t="b">
        <f t="shared" si="2"/>
        <v>0</v>
      </c>
      <c r="L115" s="214">
        <f t="shared" si="3"/>
        <v>1</v>
      </c>
      <c r="M115" s="294"/>
      <c r="N115" s="322"/>
    </row>
    <row r="116" spans="1:14" x14ac:dyDescent="0.25">
      <c r="A116" s="216">
        <v>108</v>
      </c>
      <c r="B116" s="39"/>
      <c r="C116" s="39"/>
      <c r="D116" s="39"/>
      <c r="E116" s="38"/>
      <c r="F116" s="38"/>
      <c r="G116" s="216"/>
      <c r="H116" s="216"/>
      <c r="I116" s="67" t="str">
        <f>IF(OR($B116="",$C116="",$D116="",$E116="",$F116="",$G116&lt;an_initial,$G116&gt;an_final,$K116=FALSE),"",P_MAT_1*VLOOKUP(L116,Coef!$E$2:$F$17,2,FALSE))</f>
        <v/>
      </c>
      <c r="J116" s="67" t="str">
        <f>IF(OR($B116="",$C116="",$D116="",$G116&gt;an_final,$F116="",$E116=""),"",P_ISI_STR*VLOOKUP(L116,Coef!$E$2:$F$17,2,FALSE))</f>
        <v/>
      </c>
      <c r="K116" s="333" t="b">
        <f t="shared" si="2"/>
        <v>0</v>
      </c>
      <c r="L116" s="214">
        <f t="shared" si="3"/>
        <v>1</v>
      </c>
      <c r="M116" s="294"/>
      <c r="N116" s="322"/>
    </row>
    <row r="117" spans="1:14" x14ac:dyDescent="0.25">
      <c r="A117" s="216">
        <v>109</v>
      </c>
      <c r="B117" s="39"/>
      <c r="C117" s="39"/>
      <c r="D117" s="39"/>
      <c r="E117" s="38"/>
      <c r="F117" s="38"/>
      <c r="G117" s="216"/>
      <c r="H117" s="216"/>
      <c r="I117" s="67" t="str">
        <f>IF(OR($B117="",$C117="",$D117="",$E117="",$F117="",$G117&lt;an_initial,$G117&gt;an_final,$K117=FALSE),"",P_MAT_1*VLOOKUP(L117,Coef!$E$2:$F$17,2,FALSE))</f>
        <v/>
      </c>
      <c r="J117" s="67" t="str">
        <f>IF(OR($B117="",$C117="",$D117="",$G117&gt;an_final,$F117="",$E117=""),"",P_ISI_STR*VLOOKUP(L117,Coef!$E$2:$F$17,2,FALSE))</f>
        <v/>
      </c>
      <c r="K117" s="333" t="b">
        <f t="shared" si="2"/>
        <v>0</v>
      </c>
      <c r="L117" s="214">
        <f t="shared" si="3"/>
        <v>1</v>
      </c>
      <c r="M117" s="294"/>
      <c r="N117" s="322"/>
    </row>
    <row r="118" spans="1:14" x14ac:dyDescent="0.25">
      <c r="A118" s="216">
        <v>110</v>
      </c>
      <c r="B118" s="39"/>
      <c r="C118" s="39"/>
      <c r="D118" s="39"/>
      <c r="E118" s="38"/>
      <c r="F118" s="38"/>
      <c r="G118" s="216"/>
      <c r="H118" s="216"/>
      <c r="I118" s="67" t="str">
        <f>IF(OR($B118="",$C118="",$D118="",$E118="",$F118="",$G118&lt;an_initial,$G118&gt;an_final,$K118=FALSE),"",P_MAT_1*VLOOKUP(L118,Coef!$E$2:$F$17,2,FALSE))</f>
        <v/>
      </c>
      <c r="J118" s="67" t="str">
        <f>IF(OR($B118="",$C118="",$D118="",$G118&gt;an_final,$F118="",$E118=""),"",P_ISI_STR*VLOOKUP(L118,Coef!$E$2:$F$17,2,FALSE))</f>
        <v/>
      </c>
      <c r="K118" s="333" t="b">
        <f t="shared" si="2"/>
        <v>0</v>
      </c>
      <c r="L118" s="214">
        <f t="shared" si="3"/>
        <v>1</v>
      </c>
      <c r="M118" s="294"/>
      <c r="N118" s="322"/>
    </row>
    <row r="119" spans="1:14" x14ac:dyDescent="0.25">
      <c r="A119" s="216">
        <v>111</v>
      </c>
      <c r="B119" s="39"/>
      <c r="C119" s="39"/>
      <c r="D119" s="39"/>
      <c r="E119" s="38"/>
      <c r="F119" s="38"/>
      <c r="G119" s="216"/>
      <c r="H119" s="216"/>
      <c r="I119" s="67" t="str">
        <f>IF(OR($B119="",$C119="",$D119="",$E119="",$F119="",$G119&lt;an_initial,$G119&gt;an_final,$K119=FALSE),"",P_MAT_1*VLOOKUP(L119,Coef!$E$2:$F$17,2,FALSE))</f>
        <v/>
      </c>
      <c r="J119" s="67" t="str">
        <f>IF(OR($B119="",$C119="",$D119="",$G119&gt;an_final,$F119="",$E119=""),"",P_ISI_STR*VLOOKUP(L119,Coef!$E$2:$F$17,2,FALSE))</f>
        <v/>
      </c>
      <c r="K119" s="333" t="b">
        <f t="shared" si="2"/>
        <v>0</v>
      </c>
      <c r="L119" s="214">
        <f t="shared" si="3"/>
        <v>1</v>
      </c>
      <c r="M119" s="294"/>
      <c r="N119" s="322"/>
    </row>
    <row r="120" spans="1:14" x14ac:dyDescent="0.25">
      <c r="A120" s="216">
        <v>112</v>
      </c>
      <c r="B120" s="39"/>
      <c r="C120" s="39"/>
      <c r="D120" s="39"/>
      <c r="E120" s="38"/>
      <c r="F120" s="38"/>
      <c r="G120" s="216"/>
      <c r="H120" s="216"/>
      <c r="I120" s="67" t="str">
        <f>IF(OR($B120="",$C120="",$D120="",$E120="",$F120="",$G120&lt;an_initial,$G120&gt;an_final,$K120=FALSE),"",P_MAT_1*VLOOKUP(L120,Coef!$E$2:$F$17,2,FALSE))</f>
        <v/>
      </c>
      <c r="J120" s="67" t="str">
        <f>IF(OR($B120="",$C120="",$D120="",$G120&gt;an_final,$F120="",$E120=""),"",P_ISI_STR*VLOOKUP(L120,Coef!$E$2:$F$17,2,FALSE))</f>
        <v/>
      </c>
      <c r="K120" s="333" t="b">
        <f t="shared" si="2"/>
        <v>0</v>
      </c>
      <c r="L120" s="214">
        <f t="shared" si="3"/>
        <v>1</v>
      </c>
      <c r="M120" s="294"/>
      <c r="N120" s="322"/>
    </row>
    <row r="121" spans="1:14" x14ac:dyDescent="0.25">
      <c r="A121" s="216">
        <v>113</v>
      </c>
      <c r="B121" s="39"/>
      <c r="C121" s="39"/>
      <c r="D121" s="39"/>
      <c r="E121" s="38"/>
      <c r="F121" s="38"/>
      <c r="G121" s="216"/>
      <c r="H121" s="216"/>
      <c r="I121" s="67" t="str">
        <f>IF(OR($B121="",$C121="",$D121="",$E121="",$F121="",$G121&lt;an_initial,$G121&gt;an_final,$K121=FALSE),"",P_MAT_1*VLOOKUP(L121,Coef!$E$2:$F$17,2,FALSE))</f>
        <v/>
      </c>
      <c r="J121" s="67" t="str">
        <f>IF(OR($B121="",$C121="",$D121="",$G121&gt;an_final,$F121="",$E121=""),"",P_ISI_STR*VLOOKUP(L121,Coef!$E$2:$F$17,2,FALSE))</f>
        <v/>
      </c>
      <c r="K121" s="333" t="b">
        <f t="shared" si="2"/>
        <v>0</v>
      </c>
      <c r="L121" s="214">
        <f t="shared" si="3"/>
        <v>1</v>
      </c>
      <c r="M121" s="294"/>
      <c r="N121" s="322"/>
    </row>
    <row r="122" spans="1:14" x14ac:dyDescent="0.25">
      <c r="A122" s="216">
        <v>114</v>
      </c>
      <c r="B122" s="39"/>
      <c r="C122" s="39"/>
      <c r="D122" s="39"/>
      <c r="E122" s="38"/>
      <c r="F122" s="38"/>
      <c r="G122" s="216"/>
      <c r="H122" s="216"/>
      <c r="I122" s="67" t="str">
        <f>IF(OR($B122="",$C122="",$D122="",$E122="",$F122="",$G122&lt;an_initial,$G122&gt;an_final,$K122=FALSE),"",P_MAT_1*VLOOKUP(L122,Coef!$E$2:$F$17,2,FALSE))</f>
        <v/>
      </c>
      <c r="J122" s="67" t="str">
        <f>IF(OR($B122="",$C122="",$D122="",$G122&gt;an_final,$F122="",$E122=""),"",P_ISI_STR*VLOOKUP(L122,Coef!$E$2:$F$17,2,FALSE))</f>
        <v/>
      </c>
      <c r="K122" s="333" t="b">
        <f t="shared" si="2"/>
        <v>0</v>
      </c>
      <c r="L122" s="214">
        <f t="shared" si="3"/>
        <v>1</v>
      </c>
      <c r="M122" s="294"/>
      <c r="N122" s="322"/>
    </row>
    <row r="123" spans="1:14" x14ac:dyDescent="0.25">
      <c r="A123" s="216">
        <v>115</v>
      </c>
      <c r="B123" s="39"/>
      <c r="C123" s="39"/>
      <c r="D123" s="39"/>
      <c r="E123" s="38"/>
      <c r="F123" s="38"/>
      <c r="G123" s="216"/>
      <c r="H123" s="216"/>
      <c r="I123" s="67" t="str">
        <f>IF(OR($B123="",$C123="",$D123="",$E123="",$F123="",$G123&lt;an_initial,$G123&gt;an_final,$K123=FALSE),"",P_MAT_1*VLOOKUP(L123,Coef!$E$2:$F$17,2,FALSE))</f>
        <v/>
      </c>
      <c r="J123" s="67" t="str">
        <f>IF(OR($B123="",$C123="",$D123="",$G123&gt;an_final,$F123="",$E123=""),"",P_ISI_STR*VLOOKUP(L123,Coef!$E$2:$F$17,2,FALSE))</f>
        <v/>
      </c>
      <c r="K123" s="333" t="b">
        <f t="shared" si="2"/>
        <v>0</v>
      </c>
      <c r="L123" s="214">
        <f t="shared" si="3"/>
        <v>1</v>
      </c>
      <c r="M123" s="294"/>
      <c r="N123" s="322"/>
    </row>
    <row r="124" spans="1:14" x14ac:dyDescent="0.25">
      <c r="A124" s="216">
        <v>116</v>
      </c>
      <c r="B124" s="39"/>
      <c r="C124" s="39"/>
      <c r="D124" s="39"/>
      <c r="E124" s="38"/>
      <c r="F124" s="38"/>
      <c r="G124" s="216"/>
      <c r="H124" s="216"/>
      <c r="I124" s="67" t="str">
        <f>IF(OR($B124="",$C124="",$D124="",$E124="",$F124="",$G124&lt;an_initial,$G124&gt;an_final,$K124=FALSE),"",P_MAT_1*VLOOKUP(L124,Coef!$E$2:$F$17,2,FALSE))</f>
        <v/>
      </c>
      <c r="J124" s="67" t="str">
        <f>IF(OR($B124="",$C124="",$D124="",$G124&gt;an_final,$F124="",$E124=""),"",P_ISI_STR*VLOOKUP(L124,Coef!$E$2:$F$17,2,FALSE))</f>
        <v/>
      </c>
      <c r="K124" s="333" t="b">
        <f t="shared" si="2"/>
        <v>0</v>
      </c>
      <c r="L124" s="214">
        <f t="shared" si="3"/>
        <v>1</v>
      </c>
      <c r="M124" s="294"/>
      <c r="N124" s="322"/>
    </row>
    <row r="125" spans="1:14" x14ac:dyDescent="0.25">
      <c r="A125" s="216">
        <v>117</v>
      </c>
      <c r="B125" s="39"/>
      <c r="C125" s="39"/>
      <c r="D125" s="39"/>
      <c r="E125" s="38"/>
      <c r="F125" s="38"/>
      <c r="G125" s="216"/>
      <c r="H125" s="216"/>
      <c r="I125" s="67" t="str">
        <f>IF(OR($B125="",$C125="",$D125="",$E125="",$F125="",$G125&lt;an_initial,$G125&gt;an_final,$K125=FALSE),"",P_MAT_1*VLOOKUP(L125,Coef!$E$2:$F$17,2,FALSE))</f>
        <v/>
      </c>
      <c r="J125" s="67" t="str">
        <f>IF(OR($B125="",$C125="",$D125="",$G125&gt;an_final,$F125="",$E125=""),"",P_ISI_STR*VLOOKUP(L125,Coef!$E$2:$F$17,2,FALSE))</f>
        <v/>
      </c>
      <c r="K125" s="333" t="b">
        <f t="shared" si="2"/>
        <v>0</v>
      </c>
      <c r="L125" s="214">
        <f t="shared" si="3"/>
        <v>1</v>
      </c>
      <c r="M125" s="294"/>
      <c r="N125" s="322"/>
    </row>
    <row r="126" spans="1:14" x14ac:dyDescent="0.25">
      <c r="A126" s="216">
        <v>118</v>
      </c>
      <c r="B126" s="39"/>
      <c r="C126" s="39"/>
      <c r="D126" s="39"/>
      <c r="E126" s="38"/>
      <c r="F126" s="38"/>
      <c r="G126" s="216"/>
      <c r="H126" s="216"/>
      <c r="I126" s="67" t="str">
        <f>IF(OR($B126="",$C126="",$D126="",$E126="",$F126="",$G126&lt;an_initial,$G126&gt;an_final,$K126=FALSE),"",P_MAT_1*VLOOKUP(L126,Coef!$E$2:$F$17,2,FALSE))</f>
        <v/>
      </c>
      <c r="J126" s="67" t="str">
        <f>IF(OR($B126="",$C126="",$D126="",$G126&gt;an_final,$F126="",$E126=""),"",P_ISI_STR*VLOOKUP(L126,Coef!$E$2:$F$17,2,FALSE))</f>
        <v/>
      </c>
      <c r="K126" s="333" t="b">
        <f t="shared" si="2"/>
        <v>0</v>
      </c>
      <c r="L126" s="214">
        <f t="shared" si="3"/>
        <v>1</v>
      </c>
      <c r="M126" s="294"/>
      <c r="N126" s="322"/>
    </row>
    <row r="127" spans="1:14" x14ac:dyDescent="0.25">
      <c r="A127" s="216">
        <v>119</v>
      </c>
      <c r="B127" s="39"/>
      <c r="C127" s="39"/>
      <c r="D127" s="39"/>
      <c r="E127" s="38"/>
      <c r="F127" s="38"/>
      <c r="G127" s="216"/>
      <c r="H127" s="216"/>
      <c r="I127" s="67" t="str">
        <f>IF(OR($B127="",$C127="",$D127="",$E127="",$F127="",$G127&lt;an_initial,$G127&gt;an_final,$K127=FALSE),"",P_MAT_1*VLOOKUP(L127,Coef!$E$2:$F$17,2,FALSE))</f>
        <v/>
      </c>
      <c r="J127" s="67" t="str">
        <f>IF(OR($B127="",$C127="",$D127="",$G127&gt;an_final,$F127="",$E127=""),"",P_ISI_STR*VLOOKUP(L127,Coef!$E$2:$F$17,2,FALSE))</f>
        <v/>
      </c>
      <c r="K127" s="333" t="b">
        <f t="shared" si="2"/>
        <v>0</v>
      </c>
      <c r="L127" s="214">
        <f t="shared" si="3"/>
        <v>1</v>
      </c>
      <c r="M127" s="294"/>
      <c r="N127" s="322"/>
    </row>
    <row r="128" spans="1:14" x14ac:dyDescent="0.25">
      <c r="A128" s="216">
        <v>120</v>
      </c>
      <c r="B128" s="39"/>
      <c r="C128" s="39"/>
      <c r="D128" s="39"/>
      <c r="E128" s="38"/>
      <c r="F128" s="38"/>
      <c r="G128" s="216"/>
      <c r="H128" s="216"/>
      <c r="I128" s="67" t="str">
        <f>IF(OR($B128="",$C128="",$D128="",$E128="",$F128="",$G128&lt;an_initial,$G128&gt;an_final,$K128=FALSE),"",P_MAT_1*VLOOKUP(L128,Coef!$E$2:$F$17,2,FALSE))</f>
        <v/>
      </c>
      <c r="J128" s="67" t="str">
        <f>IF(OR($B128="",$C128="",$D128="",$G128&gt;an_final,$F128="",$E128=""),"",P_ISI_STR*VLOOKUP(L128,Coef!$E$2:$F$17,2,FALSE))</f>
        <v/>
      </c>
      <c r="K128" s="333" t="b">
        <f t="shared" si="2"/>
        <v>0</v>
      </c>
      <c r="L128" s="214">
        <f t="shared" si="3"/>
        <v>1</v>
      </c>
      <c r="M128" s="294"/>
      <c r="N128" s="322"/>
    </row>
    <row r="129" spans="1:14" x14ac:dyDescent="0.25">
      <c r="A129" s="216">
        <v>121</v>
      </c>
      <c r="B129" s="39"/>
      <c r="C129" s="39"/>
      <c r="D129" s="39"/>
      <c r="E129" s="38"/>
      <c r="F129" s="38"/>
      <c r="G129" s="216"/>
      <c r="H129" s="216"/>
      <c r="I129" s="67" t="str">
        <f>IF(OR($B129="",$C129="",$D129="",$E129="",$F129="",$G129&lt;an_initial,$G129&gt;an_final,$K129=FALSE),"",P_MAT_1*VLOOKUP(L129,Coef!$E$2:$F$17,2,FALSE))</f>
        <v/>
      </c>
      <c r="J129" s="67" t="str">
        <f>IF(OR($B129="",$C129="",$D129="",$G129&gt;an_final,$F129="",$E129=""),"",P_ISI_STR*VLOOKUP(L129,Coef!$E$2:$F$17,2,FALSE))</f>
        <v/>
      </c>
      <c r="K129" s="333" t="b">
        <f t="shared" si="2"/>
        <v>0</v>
      </c>
      <c r="L129" s="214">
        <f t="shared" si="3"/>
        <v>1</v>
      </c>
      <c r="M129" s="294"/>
      <c r="N129" s="322"/>
    </row>
    <row r="130" spans="1:14" x14ac:dyDescent="0.25">
      <c r="A130" s="216">
        <v>122</v>
      </c>
      <c r="B130" s="39"/>
      <c r="C130" s="39"/>
      <c r="D130" s="39"/>
      <c r="E130" s="38"/>
      <c r="F130" s="38"/>
      <c r="G130" s="216"/>
      <c r="H130" s="216"/>
      <c r="I130" s="67" t="str">
        <f>IF(OR($B130="",$C130="",$D130="",$E130="",$F130="",$G130&lt;an_initial,$G130&gt;an_final,$K130=FALSE),"",P_MAT_1*VLOOKUP(L130,Coef!$E$2:$F$17,2,FALSE))</f>
        <v/>
      </c>
      <c r="J130" s="67" t="str">
        <f>IF(OR($B130="",$C130="",$D130="",$G130&gt;an_final,$F130="",$E130=""),"",P_ISI_STR*VLOOKUP(L130,Coef!$E$2:$F$17,2,FALSE))</f>
        <v/>
      </c>
      <c r="K130" s="333" t="b">
        <f t="shared" si="2"/>
        <v>0</v>
      </c>
      <c r="L130" s="214">
        <f t="shared" si="3"/>
        <v>1</v>
      </c>
      <c r="M130" s="294"/>
      <c r="N130" s="322"/>
    </row>
    <row r="131" spans="1:14" x14ac:dyDescent="0.25">
      <c r="A131" s="216">
        <v>123</v>
      </c>
      <c r="B131" s="39"/>
      <c r="C131" s="39"/>
      <c r="D131" s="39"/>
      <c r="E131" s="38"/>
      <c r="F131" s="38"/>
      <c r="G131" s="216"/>
      <c r="H131" s="216"/>
      <c r="I131" s="67" t="str">
        <f>IF(OR($B131="",$C131="",$D131="",$E131="",$F131="",$G131&lt;an_initial,$G131&gt;an_final,$K131=FALSE),"",P_MAT_1*VLOOKUP(L131,Coef!$E$2:$F$17,2,FALSE))</f>
        <v/>
      </c>
      <c r="J131" s="67" t="str">
        <f>IF(OR($B131="",$C131="",$D131="",$G131&gt;an_final,$F131="",$E131=""),"",P_ISI_STR*VLOOKUP(L131,Coef!$E$2:$F$17,2,FALSE))</f>
        <v/>
      </c>
      <c r="K131" s="333" t="b">
        <f t="shared" si="2"/>
        <v>0</v>
      </c>
      <c r="L131" s="214">
        <f t="shared" si="3"/>
        <v>1</v>
      </c>
      <c r="M131" s="294"/>
      <c r="N131" s="322"/>
    </row>
    <row r="132" spans="1:14" x14ac:dyDescent="0.25">
      <c r="A132" s="216">
        <v>124</v>
      </c>
      <c r="B132" s="39"/>
      <c r="C132" s="39"/>
      <c r="D132" s="39"/>
      <c r="E132" s="38"/>
      <c r="F132" s="38"/>
      <c r="G132" s="216"/>
      <c r="H132" s="216"/>
      <c r="I132" s="67" t="str">
        <f>IF(OR($B132="",$C132="",$D132="",$E132="",$F132="",$G132&lt;an_initial,$G132&gt;an_final,$K132=FALSE),"",P_MAT_1*VLOOKUP(L132,Coef!$E$2:$F$17,2,FALSE))</f>
        <v/>
      </c>
      <c r="J132" s="67" t="str">
        <f>IF(OR($B132="",$C132="",$D132="",$G132&gt;an_final,$F132="",$E132=""),"",P_ISI_STR*VLOOKUP(L132,Coef!$E$2:$F$17,2,FALSE))</f>
        <v/>
      </c>
      <c r="K132" s="333" t="b">
        <f t="shared" si="2"/>
        <v>0</v>
      </c>
      <c r="L132" s="214">
        <f t="shared" si="3"/>
        <v>1</v>
      </c>
      <c r="M132" s="294"/>
      <c r="N132" s="322"/>
    </row>
    <row r="133" spans="1:14" x14ac:dyDescent="0.25">
      <c r="A133" s="216">
        <v>125</v>
      </c>
      <c r="B133" s="39"/>
      <c r="C133" s="39"/>
      <c r="D133" s="39"/>
      <c r="E133" s="38"/>
      <c r="F133" s="38"/>
      <c r="G133" s="216"/>
      <c r="H133" s="216"/>
      <c r="I133" s="67" t="str">
        <f>IF(OR($B133="",$C133="",$D133="",$E133="",$F133="",$G133&lt;an_initial,$G133&gt;an_final,$K133=FALSE),"",P_MAT_1*VLOOKUP(L133,Coef!$E$2:$F$17,2,FALSE))</f>
        <v/>
      </c>
      <c r="J133" s="67" t="str">
        <f>IF(OR($B133="",$C133="",$D133="",$G133&gt;an_final,$F133="",$E133=""),"",P_ISI_STR*VLOOKUP(L133,Coef!$E$2:$F$17,2,FALSE))</f>
        <v/>
      </c>
      <c r="K133" s="333" t="b">
        <f t="shared" si="2"/>
        <v>0</v>
      </c>
      <c r="L133" s="214">
        <f t="shared" si="3"/>
        <v>1</v>
      </c>
      <c r="M133" s="294"/>
      <c r="N133" s="322"/>
    </row>
    <row r="134" spans="1:14" x14ac:dyDescent="0.25">
      <c r="A134" s="216">
        <v>126</v>
      </c>
      <c r="B134" s="39"/>
      <c r="C134" s="39"/>
      <c r="D134" s="39"/>
      <c r="E134" s="38"/>
      <c r="F134" s="38"/>
      <c r="G134" s="216"/>
      <c r="H134" s="216"/>
      <c r="I134" s="67" t="str">
        <f>IF(OR($B134="",$C134="",$D134="",$E134="",$F134="",$G134&lt;an_initial,$G134&gt;an_final,$K134=FALSE),"",P_MAT_1*VLOOKUP(L134,Coef!$E$2:$F$17,2,FALSE))</f>
        <v/>
      </c>
      <c r="J134" s="67" t="str">
        <f>IF(OR($B134="",$C134="",$D134="",$G134&gt;an_final,$F134="",$E134=""),"",P_ISI_STR*VLOOKUP(L134,Coef!$E$2:$F$17,2,FALSE))</f>
        <v/>
      </c>
      <c r="K134" s="333" t="b">
        <f t="shared" si="2"/>
        <v>0</v>
      </c>
      <c r="L134" s="214">
        <f t="shared" si="3"/>
        <v>1</v>
      </c>
      <c r="M134" s="294"/>
      <c r="N134" s="322"/>
    </row>
    <row r="135" spans="1:14" x14ac:dyDescent="0.25">
      <c r="A135" s="216">
        <v>127</v>
      </c>
      <c r="B135" s="39"/>
      <c r="C135" s="39"/>
      <c r="D135" s="39"/>
      <c r="E135" s="38"/>
      <c r="F135" s="38"/>
      <c r="G135" s="216"/>
      <c r="H135" s="216"/>
      <c r="I135" s="67" t="str">
        <f>IF(OR($B135="",$C135="",$D135="",$E135="",$F135="",$G135&lt;an_initial,$G135&gt;an_final,$K135=FALSE),"",P_MAT_1*VLOOKUP(L135,Coef!$E$2:$F$17,2,FALSE))</f>
        <v/>
      </c>
      <c r="J135" s="67" t="str">
        <f>IF(OR($B135="",$C135="",$D135="",$G135&gt;an_final,$F135="",$E135=""),"",P_ISI_STR*VLOOKUP(L135,Coef!$E$2:$F$17,2,FALSE))</f>
        <v/>
      </c>
      <c r="K135" s="333" t="b">
        <f t="shared" si="2"/>
        <v>0</v>
      </c>
      <c r="L135" s="214">
        <f t="shared" si="3"/>
        <v>1</v>
      </c>
      <c r="M135" s="294"/>
      <c r="N135" s="322"/>
    </row>
    <row r="136" spans="1:14" x14ac:dyDescent="0.25">
      <c r="A136" s="216">
        <v>128</v>
      </c>
      <c r="B136" s="39"/>
      <c r="C136" s="39"/>
      <c r="D136" s="39"/>
      <c r="E136" s="38"/>
      <c r="F136" s="38"/>
      <c r="G136" s="216"/>
      <c r="H136" s="216"/>
      <c r="I136" s="67" t="str">
        <f>IF(OR($B136="",$C136="",$D136="",$E136="",$F136="",$G136&lt;an_initial,$G136&gt;an_final,$K136=FALSE),"",P_MAT_1*VLOOKUP(L136,Coef!$E$2:$F$17,2,FALSE))</f>
        <v/>
      </c>
      <c r="J136" s="67" t="str">
        <f>IF(OR($B136="",$C136="",$D136="",$G136&gt;an_final,$F136="",$E136=""),"",P_ISI_STR*VLOOKUP(L136,Coef!$E$2:$F$17,2,FALSE))</f>
        <v/>
      </c>
      <c r="K136" s="333" t="b">
        <f t="shared" si="2"/>
        <v>0</v>
      </c>
      <c r="L136" s="214">
        <f t="shared" si="3"/>
        <v>1</v>
      </c>
      <c r="M136" s="294"/>
      <c r="N136" s="322"/>
    </row>
    <row r="137" spans="1:14" x14ac:dyDescent="0.25">
      <c r="A137" s="216">
        <v>129</v>
      </c>
      <c r="B137" s="39"/>
      <c r="C137" s="39"/>
      <c r="D137" s="39"/>
      <c r="E137" s="38"/>
      <c r="F137" s="38"/>
      <c r="G137" s="216"/>
      <c r="H137" s="216"/>
      <c r="I137" s="67" t="str">
        <f>IF(OR($B137="",$C137="",$D137="",$E137="",$F137="",$G137&lt;an_initial,$G137&gt;an_final,$K137=FALSE),"",P_MAT_1*VLOOKUP(L137,Coef!$E$2:$F$17,2,FALSE))</f>
        <v/>
      </c>
      <c r="J137" s="67" t="str">
        <f>IF(OR($B137="",$C137="",$D137="",$G137&gt;an_final,$F137="",$E137=""),"",P_ISI_STR*VLOOKUP(L137,Coef!$E$2:$F$17,2,FALSE))</f>
        <v/>
      </c>
      <c r="K137" s="333" t="b">
        <f t="shared" ref="K137:K200" si="4">IF(nume_candidat="",FALSE,ISNUMBER(SEARCH(nume_candidat,$B137)))</f>
        <v>0</v>
      </c>
      <c r="L137" s="214">
        <f t="shared" si="3"/>
        <v>1</v>
      </c>
      <c r="M137" s="294"/>
      <c r="N137" s="322"/>
    </row>
    <row r="138" spans="1:14" x14ac:dyDescent="0.25">
      <c r="A138" s="216">
        <v>130</v>
      </c>
      <c r="B138" s="39"/>
      <c r="C138" s="39"/>
      <c r="D138" s="39"/>
      <c r="E138" s="38"/>
      <c r="F138" s="38"/>
      <c r="G138" s="216"/>
      <c r="H138" s="216"/>
      <c r="I138" s="67" t="str">
        <f>IF(OR($B138="",$C138="",$D138="",$E138="",$F138="",$G138&lt;an_initial,$G138&gt;an_final,$K138=FALSE),"",P_MAT_1*VLOOKUP(L138,Coef!$E$2:$F$17,2,FALSE))</f>
        <v/>
      </c>
      <c r="J138" s="67" t="str">
        <f>IF(OR($B138="",$C138="",$D138="",$G138&gt;an_final,$F138="",$E138=""),"",P_ISI_STR*VLOOKUP(L138,Coef!$E$2:$F$17,2,FALSE))</f>
        <v/>
      </c>
      <c r="K138" s="333" t="b">
        <f t="shared" si="4"/>
        <v>0</v>
      </c>
      <c r="L138" s="214">
        <f t="shared" ref="L138:L201" si="5">LEN(B138)-LEN(SUBSTITUTE(B138,",",""))+1</f>
        <v>1</v>
      </c>
      <c r="M138" s="294"/>
      <c r="N138" s="322"/>
    </row>
    <row r="139" spans="1:14" x14ac:dyDescent="0.25">
      <c r="A139" s="216">
        <v>131</v>
      </c>
      <c r="B139" s="39"/>
      <c r="C139" s="39"/>
      <c r="D139" s="39"/>
      <c r="E139" s="38"/>
      <c r="F139" s="38"/>
      <c r="G139" s="216"/>
      <c r="H139" s="216"/>
      <c r="I139" s="67" t="str">
        <f>IF(OR($B139="",$C139="",$D139="",$E139="",$F139="",$G139&lt;an_initial,$G139&gt;an_final,$K139=FALSE),"",P_MAT_1*VLOOKUP(L139,Coef!$E$2:$F$17,2,FALSE))</f>
        <v/>
      </c>
      <c r="J139" s="67" t="str">
        <f>IF(OR($B139="",$C139="",$D139="",$G139&gt;an_final,$F139="",$E139=""),"",P_ISI_STR*VLOOKUP(L139,Coef!$E$2:$F$17,2,FALSE))</f>
        <v/>
      </c>
      <c r="K139" s="333" t="b">
        <f t="shared" si="4"/>
        <v>0</v>
      </c>
      <c r="L139" s="214">
        <f t="shared" si="5"/>
        <v>1</v>
      </c>
      <c r="M139" s="294"/>
      <c r="N139" s="322"/>
    </row>
    <row r="140" spans="1:14" x14ac:dyDescent="0.25">
      <c r="A140" s="216">
        <v>132</v>
      </c>
      <c r="B140" s="39"/>
      <c r="C140" s="39"/>
      <c r="D140" s="39"/>
      <c r="E140" s="38"/>
      <c r="F140" s="38"/>
      <c r="G140" s="216"/>
      <c r="H140" s="216"/>
      <c r="I140" s="67" t="str">
        <f>IF(OR($B140="",$C140="",$D140="",$E140="",$F140="",$G140&lt;an_initial,$G140&gt;an_final,$K140=FALSE),"",P_MAT_1*VLOOKUP(L140,Coef!$E$2:$F$17,2,FALSE))</f>
        <v/>
      </c>
      <c r="J140" s="67" t="str">
        <f>IF(OR($B140="",$C140="",$D140="",$G140&gt;an_final,$F140="",$E140=""),"",P_ISI_STR*VLOOKUP(L140,Coef!$E$2:$F$17,2,FALSE))</f>
        <v/>
      </c>
      <c r="K140" s="333" t="b">
        <f t="shared" si="4"/>
        <v>0</v>
      </c>
      <c r="L140" s="214">
        <f t="shared" si="5"/>
        <v>1</v>
      </c>
      <c r="M140" s="294"/>
      <c r="N140" s="322"/>
    </row>
    <row r="141" spans="1:14" x14ac:dyDescent="0.25">
      <c r="A141" s="216">
        <v>133</v>
      </c>
      <c r="B141" s="39"/>
      <c r="C141" s="39"/>
      <c r="D141" s="39"/>
      <c r="E141" s="38"/>
      <c r="F141" s="38"/>
      <c r="G141" s="216"/>
      <c r="H141" s="216"/>
      <c r="I141" s="67" t="str">
        <f>IF(OR($B141="",$C141="",$D141="",$E141="",$F141="",$G141&lt;an_initial,$G141&gt;an_final,$K141=FALSE),"",P_MAT_1*VLOOKUP(L141,Coef!$E$2:$F$17,2,FALSE))</f>
        <v/>
      </c>
      <c r="J141" s="67" t="str">
        <f>IF(OR($B141="",$C141="",$D141="",$G141&gt;an_final,$F141="",$E141=""),"",P_ISI_STR*VLOOKUP(L141,Coef!$E$2:$F$17,2,FALSE))</f>
        <v/>
      </c>
      <c r="K141" s="333" t="b">
        <f t="shared" si="4"/>
        <v>0</v>
      </c>
      <c r="L141" s="214">
        <f t="shared" si="5"/>
        <v>1</v>
      </c>
      <c r="M141" s="294"/>
      <c r="N141" s="322"/>
    </row>
    <row r="142" spans="1:14" x14ac:dyDescent="0.25">
      <c r="A142" s="216">
        <v>134</v>
      </c>
      <c r="B142" s="39"/>
      <c r="C142" s="39"/>
      <c r="D142" s="39"/>
      <c r="E142" s="38"/>
      <c r="F142" s="38"/>
      <c r="G142" s="216"/>
      <c r="H142" s="216"/>
      <c r="I142" s="67" t="str">
        <f>IF(OR($B142="",$C142="",$D142="",$E142="",$F142="",$G142&lt;an_initial,$G142&gt;an_final,$K142=FALSE),"",P_MAT_1*VLOOKUP(L142,Coef!$E$2:$F$17,2,FALSE))</f>
        <v/>
      </c>
      <c r="J142" s="67" t="str">
        <f>IF(OR($B142="",$C142="",$D142="",$G142&gt;an_final,$F142="",$E142=""),"",P_ISI_STR*VLOOKUP(L142,Coef!$E$2:$F$17,2,FALSE))</f>
        <v/>
      </c>
      <c r="K142" s="333" t="b">
        <f t="shared" si="4"/>
        <v>0</v>
      </c>
      <c r="L142" s="214">
        <f t="shared" si="5"/>
        <v>1</v>
      </c>
      <c r="M142" s="294"/>
      <c r="N142" s="322"/>
    </row>
    <row r="143" spans="1:14" x14ac:dyDescent="0.25">
      <c r="A143" s="216">
        <v>135</v>
      </c>
      <c r="B143" s="39"/>
      <c r="C143" s="39"/>
      <c r="D143" s="39"/>
      <c r="E143" s="38"/>
      <c r="F143" s="38"/>
      <c r="G143" s="216"/>
      <c r="H143" s="216"/>
      <c r="I143" s="67" t="str">
        <f>IF(OR($B143="",$C143="",$D143="",$E143="",$F143="",$G143&lt;an_initial,$G143&gt;an_final,$K143=FALSE),"",P_MAT_1*VLOOKUP(L143,Coef!$E$2:$F$17,2,FALSE))</f>
        <v/>
      </c>
      <c r="J143" s="67" t="str">
        <f>IF(OR($B143="",$C143="",$D143="",$G143&gt;an_final,$F143="",$E143=""),"",P_ISI_STR*VLOOKUP(L143,Coef!$E$2:$F$17,2,FALSE))</f>
        <v/>
      </c>
      <c r="K143" s="333" t="b">
        <f t="shared" si="4"/>
        <v>0</v>
      </c>
      <c r="L143" s="214">
        <f t="shared" si="5"/>
        <v>1</v>
      </c>
      <c r="M143" s="294"/>
      <c r="N143" s="322"/>
    </row>
    <row r="144" spans="1:14" x14ac:dyDescent="0.25">
      <c r="A144" s="216">
        <v>136</v>
      </c>
      <c r="B144" s="39"/>
      <c r="C144" s="39"/>
      <c r="D144" s="39"/>
      <c r="E144" s="38"/>
      <c r="F144" s="38"/>
      <c r="G144" s="216"/>
      <c r="H144" s="216"/>
      <c r="I144" s="67" t="str">
        <f>IF(OR($B144="",$C144="",$D144="",$E144="",$F144="",$G144&lt;an_initial,$G144&gt;an_final,$K144=FALSE),"",P_MAT_1*VLOOKUP(L144,Coef!$E$2:$F$17,2,FALSE))</f>
        <v/>
      </c>
      <c r="J144" s="67" t="str">
        <f>IF(OR($B144="",$C144="",$D144="",$G144&gt;an_final,$F144="",$E144=""),"",P_ISI_STR*VLOOKUP(L144,Coef!$E$2:$F$17,2,FALSE))</f>
        <v/>
      </c>
      <c r="K144" s="333" t="b">
        <f t="shared" si="4"/>
        <v>0</v>
      </c>
      <c r="L144" s="214">
        <f t="shared" si="5"/>
        <v>1</v>
      </c>
      <c r="M144" s="294"/>
      <c r="N144" s="322"/>
    </row>
    <row r="145" spans="1:14" x14ac:dyDescent="0.25">
      <c r="A145" s="216">
        <v>137</v>
      </c>
      <c r="B145" s="39"/>
      <c r="C145" s="39"/>
      <c r="D145" s="39"/>
      <c r="E145" s="38"/>
      <c r="F145" s="38"/>
      <c r="G145" s="216"/>
      <c r="H145" s="216"/>
      <c r="I145" s="67" t="str">
        <f>IF(OR($B145="",$C145="",$D145="",$E145="",$F145="",$G145&lt;an_initial,$G145&gt;an_final,$K145=FALSE),"",P_MAT_1*VLOOKUP(L145,Coef!$E$2:$F$17,2,FALSE))</f>
        <v/>
      </c>
      <c r="J145" s="67" t="str">
        <f>IF(OR($B145="",$C145="",$D145="",$G145&gt;an_final,$F145="",$E145=""),"",P_ISI_STR*VLOOKUP(L145,Coef!$E$2:$F$17,2,FALSE))</f>
        <v/>
      </c>
      <c r="K145" s="333" t="b">
        <f t="shared" si="4"/>
        <v>0</v>
      </c>
      <c r="L145" s="214">
        <f t="shared" si="5"/>
        <v>1</v>
      </c>
      <c r="M145" s="294"/>
      <c r="N145" s="322"/>
    </row>
    <row r="146" spans="1:14" x14ac:dyDescent="0.25">
      <c r="A146" s="216">
        <v>138</v>
      </c>
      <c r="B146" s="39"/>
      <c r="C146" s="39"/>
      <c r="D146" s="39"/>
      <c r="E146" s="38"/>
      <c r="F146" s="38"/>
      <c r="G146" s="216"/>
      <c r="H146" s="216"/>
      <c r="I146" s="67" t="str">
        <f>IF(OR($B146="",$C146="",$D146="",$E146="",$F146="",$G146&lt;an_initial,$G146&gt;an_final,$K146=FALSE),"",P_MAT_1*VLOOKUP(L146,Coef!$E$2:$F$17,2,FALSE))</f>
        <v/>
      </c>
      <c r="J146" s="67" t="str">
        <f>IF(OR($B146="",$C146="",$D146="",$G146&gt;an_final,$F146="",$E146=""),"",P_ISI_STR*VLOOKUP(L146,Coef!$E$2:$F$17,2,FALSE))</f>
        <v/>
      </c>
      <c r="K146" s="333" t="b">
        <f t="shared" si="4"/>
        <v>0</v>
      </c>
      <c r="L146" s="214">
        <f t="shared" si="5"/>
        <v>1</v>
      </c>
      <c r="M146" s="294"/>
      <c r="N146" s="322"/>
    </row>
    <row r="147" spans="1:14" x14ac:dyDescent="0.25">
      <c r="A147" s="216">
        <v>139</v>
      </c>
      <c r="B147" s="39"/>
      <c r="C147" s="39"/>
      <c r="D147" s="39"/>
      <c r="E147" s="38"/>
      <c r="F147" s="38"/>
      <c r="G147" s="216"/>
      <c r="H147" s="216"/>
      <c r="I147" s="67" t="str">
        <f>IF(OR($B147="",$C147="",$D147="",$E147="",$F147="",$G147&lt;an_initial,$G147&gt;an_final,$K147=FALSE),"",P_MAT_1*VLOOKUP(L147,Coef!$E$2:$F$17,2,FALSE))</f>
        <v/>
      </c>
      <c r="J147" s="67" t="str">
        <f>IF(OR($B147="",$C147="",$D147="",$G147&gt;an_final,$F147="",$E147=""),"",P_ISI_STR*VLOOKUP(L147,Coef!$E$2:$F$17,2,FALSE))</f>
        <v/>
      </c>
      <c r="K147" s="333" t="b">
        <f t="shared" si="4"/>
        <v>0</v>
      </c>
      <c r="L147" s="214">
        <f t="shared" si="5"/>
        <v>1</v>
      </c>
      <c r="M147" s="294"/>
      <c r="N147" s="322"/>
    </row>
    <row r="148" spans="1:14" x14ac:dyDescent="0.25">
      <c r="A148" s="216">
        <v>140</v>
      </c>
      <c r="B148" s="39"/>
      <c r="C148" s="39"/>
      <c r="D148" s="39"/>
      <c r="E148" s="38"/>
      <c r="F148" s="38"/>
      <c r="G148" s="216"/>
      <c r="H148" s="216"/>
      <c r="I148" s="67" t="str">
        <f>IF(OR($B148="",$C148="",$D148="",$E148="",$F148="",$G148&lt;an_initial,$G148&gt;an_final,$K148=FALSE),"",P_MAT_1*VLOOKUP(L148,Coef!$E$2:$F$17,2,FALSE))</f>
        <v/>
      </c>
      <c r="J148" s="67" t="str">
        <f>IF(OR($B148="",$C148="",$D148="",$G148&gt;an_final,$F148="",$E148=""),"",P_ISI_STR*VLOOKUP(L148,Coef!$E$2:$F$17,2,FALSE))</f>
        <v/>
      </c>
      <c r="K148" s="333" t="b">
        <f t="shared" si="4"/>
        <v>0</v>
      </c>
      <c r="L148" s="214">
        <f t="shared" si="5"/>
        <v>1</v>
      </c>
      <c r="M148" s="294"/>
      <c r="N148" s="322"/>
    </row>
    <row r="149" spans="1:14" x14ac:dyDescent="0.25">
      <c r="A149" s="216">
        <v>141</v>
      </c>
      <c r="B149" s="39"/>
      <c r="C149" s="39"/>
      <c r="D149" s="39"/>
      <c r="E149" s="38"/>
      <c r="F149" s="38"/>
      <c r="G149" s="216"/>
      <c r="H149" s="216"/>
      <c r="I149" s="67" t="str">
        <f>IF(OR($B149="",$C149="",$D149="",$E149="",$F149="",$G149&lt;an_initial,$G149&gt;an_final,$K149=FALSE),"",P_MAT_1*VLOOKUP(L149,Coef!$E$2:$F$17,2,FALSE))</f>
        <v/>
      </c>
      <c r="J149" s="67" t="str">
        <f>IF(OR($B149="",$C149="",$D149="",$G149&gt;an_final,$F149="",$E149=""),"",P_ISI_STR*VLOOKUP(L149,Coef!$E$2:$F$17,2,FALSE))</f>
        <v/>
      </c>
      <c r="K149" s="333" t="b">
        <f t="shared" si="4"/>
        <v>0</v>
      </c>
      <c r="L149" s="214">
        <f t="shared" si="5"/>
        <v>1</v>
      </c>
      <c r="M149" s="294"/>
      <c r="N149" s="322"/>
    </row>
    <row r="150" spans="1:14" x14ac:dyDescent="0.25">
      <c r="A150" s="216">
        <v>142</v>
      </c>
      <c r="B150" s="39"/>
      <c r="C150" s="39"/>
      <c r="D150" s="39"/>
      <c r="E150" s="38"/>
      <c r="F150" s="38"/>
      <c r="G150" s="216"/>
      <c r="H150" s="216"/>
      <c r="I150" s="67" t="str">
        <f>IF(OR($B150="",$C150="",$D150="",$E150="",$F150="",$G150&lt;an_initial,$G150&gt;an_final,$K150=FALSE),"",P_MAT_1*VLOOKUP(L150,Coef!$E$2:$F$17,2,FALSE))</f>
        <v/>
      </c>
      <c r="J150" s="67" t="str">
        <f>IF(OR($B150="",$C150="",$D150="",$G150&gt;an_final,$F150="",$E150=""),"",P_ISI_STR*VLOOKUP(L150,Coef!$E$2:$F$17,2,FALSE))</f>
        <v/>
      </c>
      <c r="K150" s="333" t="b">
        <f t="shared" si="4"/>
        <v>0</v>
      </c>
      <c r="L150" s="214">
        <f t="shared" si="5"/>
        <v>1</v>
      </c>
      <c r="M150" s="294"/>
      <c r="N150" s="322"/>
    </row>
    <row r="151" spans="1:14" x14ac:dyDescent="0.25">
      <c r="A151" s="216">
        <v>143</v>
      </c>
      <c r="B151" s="39"/>
      <c r="C151" s="39"/>
      <c r="D151" s="39"/>
      <c r="E151" s="38"/>
      <c r="F151" s="38"/>
      <c r="G151" s="216"/>
      <c r="H151" s="216"/>
      <c r="I151" s="67" t="str">
        <f>IF(OR($B151="",$C151="",$D151="",$E151="",$F151="",$G151&lt;an_initial,$G151&gt;an_final,$K151=FALSE),"",P_MAT_1*VLOOKUP(L151,Coef!$E$2:$F$17,2,FALSE))</f>
        <v/>
      </c>
      <c r="J151" s="67" t="str">
        <f>IF(OR($B151="",$C151="",$D151="",$G151&gt;an_final,$F151="",$E151=""),"",P_ISI_STR*VLOOKUP(L151,Coef!$E$2:$F$17,2,FALSE))</f>
        <v/>
      </c>
      <c r="K151" s="333" t="b">
        <f t="shared" si="4"/>
        <v>0</v>
      </c>
      <c r="L151" s="214">
        <f t="shared" si="5"/>
        <v>1</v>
      </c>
      <c r="M151" s="294"/>
      <c r="N151" s="322"/>
    </row>
    <row r="152" spans="1:14" x14ac:dyDescent="0.25">
      <c r="A152" s="216">
        <v>144</v>
      </c>
      <c r="B152" s="39"/>
      <c r="C152" s="39"/>
      <c r="D152" s="39"/>
      <c r="E152" s="38"/>
      <c r="F152" s="38"/>
      <c r="G152" s="216"/>
      <c r="H152" s="216"/>
      <c r="I152" s="67" t="str">
        <f>IF(OR($B152="",$C152="",$D152="",$E152="",$F152="",$G152&lt;an_initial,$G152&gt;an_final,$K152=FALSE),"",P_MAT_1*VLOOKUP(L152,Coef!$E$2:$F$17,2,FALSE))</f>
        <v/>
      </c>
      <c r="J152" s="67" t="str">
        <f>IF(OR($B152="",$C152="",$D152="",$G152&gt;an_final,$F152="",$E152=""),"",P_ISI_STR*VLOOKUP(L152,Coef!$E$2:$F$17,2,FALSE))</f>
        <v/>
      </c>
      <c r="K152" s="333" t="b">
        <f t="shared" si="4"/>
        <v>0</v>
      </c>
      <c r="L152" s="214">
        <f t="shared" si="5"/>
        <v>1</v>
      </c>
      <c r="M152" s="294"/>
      <c r="N152" s="322"/>
    </row>
    <row r="153" spans="1:14" x14ac:dyDescent="0.25">
      <c r="A153" s="216">
        <v>145</v>
      </c>
      <c r="B153" s="39"/>
      <c r="C153" s="39"/>
      <c r="D153" s="39"/>
      <c r="E153" s="38"/>
      <c r="F153" s="38"/>
      <c r="G153" s="216"/>
      <c r="H153" s="216"/>
      <c r="I153" s="67" t="str">
        <f>IF(OR($B153="",$C153="",$D153="",$E153="",$F153="",$G153&lt;an_initial,$G153&gt;an_final,$K153=FALSE),"",P_MAT_1*VLOOKUP(L153,Coef!$E$2:$F$17,2,FALSE))</f>
        <v/>
      </c>
      <c r="J153" s="67" t="str">
        <f>IF(OR($B153="",$C153="",$D153="",$G153&gt;an_final,$F153="",$E153=""),"",P_ISI_STR*VLOOKUP(L153,Coef!$E$2:$F$17,2,FALSE))</f>
        <v/>
      </c>
      <c r="K153" s="333" t="b">
        <f t="shared" si="4"/>
        <v>0</v>
      </c>
      <c r="L153" s="214">
        <f t="shared" si="5"/>
        <v>1</v>
      </c>
      <c r="M153" s="294"/>
      <c r="N153" s="322"/>
    </row>
    <row r="154" spans="1:14" x14ac:dyDescent="0.25">
      <c r="A154" s="216">
        <v>146</v>
      </c>
      <c r="B154" s="39"/>
      <c r="C154" s="39"/>
      <c r="D154" s="39"/>
      <c r="E154" s="38"/>
      <c r="F154" s="38"/>
      <c r="G154" s="216"/>
      <c r="H154" s="216"/>
      <c r="I154" s="67" t="str">
        <f>IF(OR($B154="",$C154="",$D154="",$E154="",$F154="",$G154&lt;an_initial,$G154&gt;an_final,$K154=FALSE),"",P_MAT_1*VLOOKUP(L154,Coef!$E$2:$F$17,2,FALSE))</f>
        <v/>
      </c>
      <c r="J154" s="67" t="str">
        <f>IF(OR($B154="",$C154="",$D154="",$G154&gt;an_final,$F154="",$E154=""),"",P_ISI_STR*VLOOKUP(L154,Coef!$E$2:$F$17,2,FALSE))</f>
        <v/>
      </c>
      <c r="K154" s="333" t="b">
        <f t="shared" si="4"/>
        <v>0</v>
      </c>
      <c r="L154" s="214">
        <f t="shared" si="5"/>
        <v>1</v>
      </c>
      <c r="M154" s="294"/>
      <c r="N154" s="322"/>
    </row>
    <row r="155" spans="1:14" x14ac:dyDescent="0.25">
      <c r="A155" s="216">
        <v>147</v>
      </c>
      <c r="B155" s="39"/>
      <c r="C155" s="39"/>
      <c r="D155" s="39"/>
      <c r="E155" s="38"/>
      <c r="F155" s="38"/>
      <c r="G155" s="216"/>
      <c r="H155" s="216"/>
      <c r="I155" s="67" t="str">
        <f>IF(OR($B155="",$C155="",$D155="",$E155="",$F155="",$G155&lt;an_initial,$G155&gt;an_final,$K155=FALSE),"",P_MAT_1*VLOOKUP(L155,Coef!$E$2:$F$17,2,FALSE))</f>
        <v/>
      </c>
      <c r="J155" s="67" t="str">
        <f>IF(OR($B155="",$C155="",$D155="",$G155&gt;an_final,$F155="",$E155=""),"",P_ISI_STR*VLOOKUP(L155,Coef!$E$2:$F$17,2,FALSE))</f>
        <v/>
      </c>
      <c r="K155" s="333" t="b">
        <f t="shared" si="4"/>
        <v>0</v>
      </c>
      <c r="L155" s="214">
        <f t="shared" si="5"/>
        <v>1</v>
      </c>
      <c r="M155" s="294"/>
      <c r="N155" s="322"/>
    </row>
    <row r="156" spans="1:14" x14ac:dyDescent="0.25">
      <c r="A156" s="216">
        <v>148</v>
      </c>
      <c r="B156" s="39"/>
      <c r="C156" s="39"/>
      <c r="D156" s="39"/>
      <c r="E156" s="38"/>
      <c r="F156" s="38"/>
      <c r="G156" s="216"/>
      <c r="H156" s="216"/>
      <c r="I156" s="67" t="str">
        <f>IF(OR($B156="",$C156="",$D156="",$E156="",$F156="",$G156&lt;an_initial,$G156&gt;an_final,$K156=FALSE),"",P_MAT_1*VLOOKUP(L156,Coef!$E$2:$F$17,2,FALSE))</f>
        <v/>
      </c>
      <c r="J156" s="67" t="str">
        <f>IF(OR($B156="",$C156="",$D156="",$G156&gt;an_final,$F156="",$E156=""),"",P_ISI_STR*VLOOKUP(L156,Coef!$E$2:$F$17,2,FALSE))</f>
        <v/>
      </c>
      <c r="K156" s="333" t="b">
        <f t="shared" si="4"/>
        <v>0</v>
      </c>
      <c r="L156" s="214">
        <f t="shared" si="5"/>
        <v>1</v>
      </c>
      <c r="M156" s="294"/>
      <c r="N156" s="322"/>
    </row>
    <row r="157" spans="1:14" x14ac:dyDescent="0.25">
      <c r="A157" s="216">
        <v>149</v>
      </c>
      <c r="B157" s="39"/>
      <c r="C157" s="39"/>
      <c r="D157" s="39"/>
      <c r="E157" s="38"/>
      <c r="F157" s="38"/>
      <c r="G157" s="216"/>
      <c r="H157" s="216"/>
      <c r="I157" s="67" t="str">
        <f>IF(OR($B157="",$C157="",$D157="",$E157="",$F157="",$G157&lt;an_initial,$G157&gt;an_final,$K157=FALSE),"",P_MAT_1*VLOOKUP(L157,Coef!$E$2:$F$17,2,FALSE))</f>
        <v/>
      </c>
      <c r="J157" s="67" t="str">
        <f>IF(OR($B157="",$C157="",$D157="",$G157&gt;an_final,$F157="",$E157=""),"",P_ISI_STR*VLOOKUP(L157,Coef!$E$2:$F$17,2,FALSE))</f>
        <v/>
      </c>
      <c r="K157" s="333" t="b">
        <f t="shared" si="4"/>
        <v>0</v>
      </c>
      <c r="L157" s="214">
        <f t="shared" si="5"/>
        <v>1</v>
      </c>
      <c r="M157" s="294"/>
      <c r="N157" s="322"/>
    </row>
    <row r="158" spans="1:14" x14ac:dyDescent="0.25">
      <c r="A158" s="216">
        <v>150</v>
      </c>
      <c r="B158" s="39"/>
      <c r="C158" s="39"/>
      <c r="D158" s="39"/>
      <c r="E158" s="38"/>
      <c r="F158" s="38"/>
      <c r="G158" s="216"/>
      <c r="H158" s="216"/>
      <c r="I158" s="67" t="str">
        <f>IF(OR($B158="",$C158="",$D158="",$E158="",$F158="",$G158&lt;an_initial,$G158&gt;an_final,$K158=FALSE),"",P_MAT_1*VLOOKUP(L158,Coef!$E$2:$F$17,2,FALSE))</f>
        <v/>
      </c>
      <c r="J158" s="67" t="str">
        <f>IF(OR($B158="",$C158="",$D158="",$G158&gt;an_final,$F158="",$E158=""),"",P_ISI_STR*VLOOKUP(L158,Coef!$E$2:$F$17,2,FALSE))</f>
        <v/>
      </c>
      <c r="K158" s="333" t="b">
        <f t="shared" si="4"/>
        <v>0</v>
      </c>
      <c r="L158" s="214">
        <f t="shared" si="5"/>
        <v>1</v>
      </c>
      <c r="M158" s="294"/>
      <c r="N158" s="322"/>
    </row>
    <row r="159" spans="1:14" x14ac:dyDescent="0.25">
      <c r="A159" s="216">
        <v>151</v>
      </c>
      <c r="B159" s="39"/>
      <c r="C159" s="39"/>
      <c r="D159" s="39"/>
      <c r="E159" s="38"/>
      <c r="F159" s="38"/>
      <c r="G159" s="216"/>
      <c r="H159" s="216"/>
      <c r="I159" s="67" t="str">
        <f>IF(OR($B159="",$C159="",$D159="",$E159="",$F159="",$G159&lt;an_initial,$G159&gt;an_final,$K159=FALSE),"",P_MAT_1*VLOOKUP(L159,Coef!$E$2:$F$17,2,FALSE))</f>
        <v/>
      </c>
      <c r="J159" s="67" t="str">
        <f>IF(OR($B159="",$C159="",$D159="",$G159&gt;an_final,$F159="",$E159=""),"",P_ISI_STR*VLOOKUP(L159,Coef!$E$2:$F$17,2,FALSE))</f>
        <v/>
      </c>
      <c r="K159" s="333" t="b">
        <f t="shared" si="4"/>
        <v>0</v>
      </c>
      <c r="L159" s="214">
        <f t="shared" si="5"/>
        <v>1</v>
      </c>
      <c r="M159" s="294"/>
      <c r="N159" s="322"/>
    </row>
    <row r="160" spans="1:14" x14ac:dyDescent="0.25">
      <c r="A160" s="216">
        <v>152</v>
      </c>
      <c r="B160" s="39"/>
      <c r="C160" s="39"/>
      <c r="D160" s="39"/>
      <c r="E160" s="38"/>
      <c r="F160" s="38"/>
      <c r="G160" s="216"/>
      <c r="H160" s="216"/>
      <c r="I160" s="67" t="str">
        <f>IF(OR($B160="",$C160="",$D160="",$E160="",$F160="",$G160&lt;an_initial,$G160&gt;an_final,$K160=FALSE),"",P_MAT_1*VLOOKUP(L160,Coef!$E$2:$F$17,2,FALSE))</f>
        <v/>
      </c>
      <c r="J160" s="67" t="str">
        <f>IF(OR($B160="",$C160="",$D160="",$G160&gt;an_final,$F160="",$E160=""),"",P_ISI_STR*VLOOKUP(L160,Coef!$E$2:$F$17,2,FALSE))</f>
        <v/>
      </c>
      <c r="K160" s="333" t="b">
        <f t="shared" si="4"/>
        <v>0</v>
      </c>
      <c r="L160" s="214">
        <f t="shared" si="5"/>
        <v>1</v>
      </c>
      <c r="M160" s="294"/>
      <c r="N160" s="322"/>
    </row>
    <row r="161" spans="1:14" x14ac:dyDescent="0.25">
      <c r="A161" s="216">
        <v>153</v>
      </c>
      <c r="B161" s="39"/>
      <c r="C161" s="39"/>
      <c r="D161" s="39"/>
      <c r="E161" s="38"/>
      <c r="F161" s="38"/>
      <c r="G161" s="216"/>
      <c r="H161" s="216"/>
      <c r="I161" s="67" t="str">
        <f>IF(OR($B161="",$C161="",$D161="",$E161="",$F161="",$G161&lt;an_initial,$G161&gt;an_final,$K161=FALSE),"",P_MAT_1*VLOOKUP(L161,Coef!$E$2:$F$17,2,FALSE))</f>
        <v/>
      </c>
      <c r="J161" s="67" t="str">
        <f>IF(OR($B161="",$C161="",$D161="",$G161&gt;an_final,$F161="",$E161=""),"",P_ISI_STR*VLOOKUP(L161,Coef!$E$2:$F$17,2,FALSE))</f>
        <v/>
      </c>
      <c r="K161" s="333" t="b">
        <f t="shared" si="4"/>
        <v>0</v>
      </c>
      <c r="L161" s="214">
        <f t="shared" si="5"/>
        <v>1</v>
      </c>
      <c r="M161" s="294"/>
      <c r="N161" s="322"/>
    </row>
    <row r="162" spans="1:14" x14ac:dyDescent="0.25">
      <c r="A162" s="216">
        <v>154</v>
      </c>
      <c r="B162" s="39"/>
      <c r="C162" s="39"/>
      <c r="D162" s="39"/>
      <c r="E162" s="38"/>
      <c r="F162" s="38"/>
      <c r="G162" s="216"/>
      <c r="H162" s="216"/>
      <c r="I162" s="67" t="str">
        <f>IF(OR($B162="",$C162="",$D162="",$E162="",$F162="",$G162&lt;an_initial,$G162&gt;an_final,$K162=FALSE),"",P_MAT_1*VLOOKUP(L162,Coef!$E$2:$F$17,2,FALSE))</f>
        <v/>
      </c>
      <c r="J162" s="67" t="str">
        <f>IF(OR($B162="",$C162="",$D162="",$G162&gt;an_final,$F162="",$E162=""),"",P_ISI_STR*VLOOKUP(L162,Coef!$E$2:$F$17,2,FALSE))</f>
        <v/>
      </c>
      <c r="K162" s="333" t="b">
        <f t="shared" si="4"/>
        <v>0</v>
      </c>
      <c r="L162" s="214">
        <f t="shared" si="5"/>
        <v>1</v>
      </c>
      <c r="M162" s="294"/>
      <c r="N162" s="322"/>
    </row>
    <row r="163" spans="1:14" x14ac:dyDescent="0.25">
      <c r="A163" s="216">
        <v>155</v>
      </c>
      <c r="B163" s="39"/>
      <c r="C163" s="39"/>
      <c r="D163" s="39"/>
      <c r="E163" s="38"/>
      <c r="F163" s="38"/>
      <c r="G163" s="216"/>
      <c r="H163" s="216"/>
      <c r="I163" s="67" t="str">
        <f>IF(OR($B163="",$C163="",$D163="",$E163="",$F163="",$G163&lt;an_initial,$G163&gt;an_final,$K163=FALSE),"",P_MAT_1*VLOOKUP(L163,Coef!$E$2:$F$17,2,FALSE))</f>
        <v/>
      </c>
      <c r="J163" s="67" t="str">
        <f>IF(OR($B163="",$C163="",$D163="",$G163&gt;an_final,$F163="",$E163=""),"",P_ISI_STR*VLOOKUP(L163,Coef!$E$2:$F$17,2,FALSE))</f>
        <v/>
      </c>
      <c r="K163" s="333" t="b">
        <f t="shared" si="4"/>
        <v>0</v>
      </c>
      <c r="L163" s="214">
        <f t="shared" si="5"/>
        <v>1</v>
      </c>
      <c r="M163" s="294"/>
      <c r="N163" s="322"/>
    </row>
    <row r="164" spans="1:14" x14ac:dyDescent="0.25">
      <c r="A164" s="216">
        <v>156</v>
      </c>
      <c r="B164" s="39"/>
      <c r="C164" s="39"/>
      <c r="D164" s="39"/>
      <c r="E164" s="38"/>
      <c r="F164" s="38"/>
      <c r="G164" s="216"/>
      <c r="H164" s="216"/>
      <c r="I164" s="67" t="str">
        <f>IF(OR($B164="",$C164="",$D164="",$E164="",$F164="",$G164&lt;an_initial,$G164&gt;an_final,$K164=FALSE),"",P_MAT_1*VLOOKUP(L164,Coef!$E$2:$F$17,2,FALSE))</f>
        <v/>
      </c>
      <c r="J164" s="67" t="str">
        <f>IF(OR($B164="",$C164="",$D164="",$G164&gt;an_final,$F164="",$E164=""),"",P_ISI_STR*VLOOKUP(L164,Coef!$E$2:$F$17,2,FALSE))</f>
        <v/>
      </c>
      <c r="K164" s="333" t="b">
        <f t="shared" si="4"/>
        <v>0</v>
      </c>
      <c r="L164" s="214">
        <f t="shared" si="5"/>
        <v>1</v>
      </c>
      <c r="M164" s="294"/>
      <c r="N164" s="322"/>
    </row>
    <row r="165" spans="1:14" x14ac:dyDescent="0.25">
      <c r="A165" s="216">
        <v>157</v>
      </c>
      <c r="B165" s="39"/>
      <c r="C165" s="39"/>
      <c r="D165" s="39"/>
      <c r="E165" s="38"/>
      <c r="F165" s="38"/>
      <c r="G165" s="216"/>
      <c r="H165" s="216"/>
      <c r="I165" s="67" t="str">
        <f>IF(OR($B165="",$C165="",$D165="",$E165="",$F165="",$G165&lt;an_initial,$G165&gt;an_final,$K165=FALSE),"",P_MAT_1*VLOOKUP(L165,Coef!$E$2:$F$17,2,FALSE))</f>
        <v/>
      </c>
      <c r="J165" s="67" t="str">
        <f>IF(OR($B165="",$C165="",$D165="",$G165&gt;an_final,$F165="",$E165=""),"",P_ISI_STR*VLOOKUP(L165,Coef!$E$2:$F$17,2,FALSE))</f>
        <v/>
      </c>
      <c r="K165" s="333" t="b">
        <f t="shared" si="4"/>
        <v>0</v>
      </c>
      <c r="L165" s="214">
        <f t="shared" si="5"/>
        <v>1</v>
      </c>
      <c r="M165" s="294"/>
      <c r="N165" s="322"/>
    </row>
    <row r="166" spans="1:14" x14ac:dyDescent="0.25">
      <c r="A166" s="216">
        <v>158</v>
      </c>
      <c r="B166" s="39"/>
      <c r="C166" s="39"/>
      <c r="D166" s="39"/>
      <c r="E166" s="38"/>
      <c r="F166" s="38"/>
      <c r="G166" s="216"/>
      <c r="H166" s="216"/>
      <c r="I166" s="67" t="str">
        <f>IF(OR($B166="",$C166="",$D166="",$E166="",$F166="",$G166&lt;an_initial,$G166&gt;an_final,$K166=FALSE),"",P_MAT_1*VLOOKUP(L166,Coef!$E$2:$F$17,2,FALSE))</f>
        <v/>
      </c>
      <c r="J166" s="67" t="str">
        <f>IF(OR($B166="",$C166="",$D166="",$G166&gt;an_final,$F166="",$E166=""),"",P_ISI_STR*VLOOKUP(L166,Coef!$E$2:$F$17,2,FALSE))</f>
        <v/>
      </c>
      <c r="K166" s="333" t="b">
        <f t="shared" si="4"/>
        <v>0</v>
      </c>
      <c r="L166" s="214">
        <f t="shared" si="5"/>
        <v>1</v>
      </c>
      <c r="M166" s="294"/>
      <c r="N166" s="322"/>
    </row>
    <row r="167" spans="1:14" x14ac:dyDescent="0.25">
      <c r="A167" s="216">
        <v>159</v>
      </c>
      <c r="B167" s="39"/>
      <c r="C167" s="39"/>
      <c r="D167" s="39"/>
      <c r="E167" s="38"/>
      <c r="F167" s="38"/>
      <c r="G167" s="216"/>
      <c r="H167" s="216"/>
      <c r="I167" s="67" t="str">
        <f>IF(OR($B167="",$C167="",$D167="",$E167="",$F167="",$G167&lt;an_initial,$G167&gt;an_final,$K167=FALSE),"",P_MAT_1*VLOOKUP(L167,Coef!$E$2:$F$17,2,FALSE))</f>
        <v/>
      </c>
      <c r="J167" s="67" t="str">
        <f>IF(OR($B167="",$C167="",$D167="",$G167&gt;an_final,$F167="",$E167=""),"",P_ISI_STR*VLOOKUP(L167,Coef!$E$2:$F$17,2,FALSE))</f>
        <v/>
      </c>
      <c r="K167" s="333" t="b">
        <f t="shared" si="4"/>
        <v>0</v>
      </c>
      <c r="L167" s="214">
        <f t="shared" si="5"/>
        <v>1</v>
      </c>
      <c r="M167" s="294"/>
      <c r="N167" s="322"/>
    </row>
    <row r="168" spans="1:14" x14ac:dyDescent="0.25">
      <c r="A168" s="216">
        <v>160</v>
      </c>
      <c r="B168" s="39"/>
      <c r="C168" s="39"/>
      <c r="D168" s="39"/>
      <c r="E168" s="38"/>
      <c r="F168" s="38"/>
      <c r="G168" s="216"/>
      <c r="H168" s="216"/>
      <c r="I168" s="67" t="str">
        <f>IF(OR($B168="",$C168="",$D168="",$E168="",$F168="",$G168&lt;an_initial,$G168&gt;an_final,$K168=FALSE),"",P_MAT_1*VLOOKUP(L168,Coef!$E$2:$F$17,2,FALSE))</f>
        <v/>
      </c>
      <c r="J168" s="67" t="str">
        <f>IF(OR($B168="",$C168="",$D168="",$G168&gt;an_final,$F168="",$E168=""),"",P_ISI_STR*VLOOKUP(L168,Coef!$E$2:$F$17,2,FALSE))</f>
        <v/>
      </c>
      <c r="K168" s="333" t="b">
        <f t="shared" si="4"/>
        <v>0</v>
      </c>
      <c r="L168" s="214">
        <f t="shared" si="5"/>
        <v>1</v>
      </c>
      <c r="M168" s="294"/>
      <c r="N168" s="322"/>
    </row>
    <row r="169" spans="1:14" x14ac:dyDescent="0.25">
      <c r="A169" s="216">
        <v>161</v>
      </c>
      <c r="B169" s="39"/>
      <c r="C169" s="39"/>
      <c r="D169" s="39"/>
      <c r="E169" s="38"/>
      <c r="F169" s="38"/>
      <c r="G169" s="216"/>
      <c r="H169" s="216"/>
      <c r="I169" s="67" t="str">
        <f>IF(OR($B169="",$C169="",$D169="",$E169="",$F169="",$G169&lt;an_initial,$G169&gt;an_final,$K169=FALSE),"",P_MAT_1*VLOOKUP(L169,Coef!$E$2:$F$17,2,FALSE))</f>
        <v/>
      </c>
      <c r="J169" s="67" t="str">
        <f>IF(OR($B169="",$C169="",$D169="",$G169&gt;an_final,$F169="",$E169=""),"",P_ISI_STR*VLOOKUP(L169,Coef!$E$2:$F$17,2,FALSE))</f>
        <v/>
      </c>
      <c r="K169" s="333" t="b">
        <f t="shared" si="4"/>
        <v>0</v>
      </c>
      <c r="L169" s="214">
        <f t="shared" si="5"/>
        <v>1</v>
      </c>
      <c r="M169" s="294"/>
      <c r="N169" s="322"/>
    </row>
    <row r="170" spans="1:14" x14ac:dyDescent="0.25">
      <c r="A170" s="216">
        <v>162</v>
      </c>
      <c r="B170" s="39"/>
      <c r="C170" s="39"/>
      <c r="D170" s="39"/>
      <c r="E170" s="38"/>
      <c r="F170" s="38"/>
      <c r="G170" s="216"/>
      <c r="H170" s="216"/>
      <c r="I170" s="67" t="str">
        <f>IF(OR($B170="",$C170="",$D170="",$E170="",$F170="",$G170&lt;an_initial,$G170&gt;an_final,$K170=FALSE),"",P_MAT_1*VLOOKUP(L170,Coef!$E$2:$F$17,2,FALSE))</f>
        <v/>
      </c>
      <c r="J170" s="67" t="str">
        <f>IF(OR($B170="",$C170="",$D170="",$G170&gt;an_final,$F170="",$E170=""),"",P_ISI_STR*VLOOKUP(L170,Coef!$E$2:$F$17,2,FALSE))</f>
        <v/>
      </c>
      <c r="K170" s="333" t="b">
        <f t="shared" si="4"/>
        <v>0</v>
      </c>
      <c r="L170" s="214">
        <f t="shared" si="5"/>
        <v>1</v>
      </c>
      <c r="M170" s="294"/>
      <c r="N170" s="322"/>
    </row>
    <row r="171" spans="1:14" x14ac:dyDescent="0.25">
      <c r="A171" s="216">
        <v>163</v>
      </c>
      <c r="B171" s="39"/>
      <c r="C171" s="39"/>
      <c r="D171" s="39"/>
      <c r="E171" s="38"/>
      <c r="F171" s="38"/>
      <c r="G171" s="216"/>
      <c r="H171" s="216"/>
      <c r="I171" s="67" t="str">
        <f>IF(OR($B171="",$C171="",$D171="",$E171="",$F171="",$G171&lt;an_initial,$G171&gt;an_final,$K171=FALSE),"",P_MAT_1*VLOOKUP(L171,Coef!$E$2:$F$17,2,FALSE))</f>
        <v/>
      </c>
      <c r="J171" s="67" t="str">
        <f>IF(OR($B171="",$C171="",$D171="",$G171&gt;an_final,$F171="",$E171=""),"",P_ISI_STR*VLOOKUP(L171,Coef!$E$2:$F$17,2,FALSE))</f>
        <v/>
      </c>
      <c r="K171" s="333" t="b">
        <f t="shared" si="4"/>
        <v>0</v>
      </c>
      <c r="L171" s="214">
        <f t="shared" si="5"/>
        <v>1</v>
      </c>
      <c r="M171" s="294"/>
      <c r="N171" s="322"/>
    </row>
    <row r="172" spans="1:14" x14ac:dyDescent="0.25">
      <c r="A172" s="216">
        <v>164</v>
      </c>
      <c r="B172" s="39"/>
      <c r="C172" s="39"/>
      <c r="D172" s="39"/>
      <c r="E172" s="38"/>
      <c r="F172" s="38"/>
      <c r="G172" s="216"/>
      <c r="H172" s="216"/>
      <c r="I172" s="67" t="str">
        <f>IF(OR($B172="",$C172="",$D172="",$E172="",$F172="",$G172&lt;an_initial,$G172&gt;an_final,$K172=FALSE),"",P_MAT_1*VLOOKUP(L172,Coef!$E$2:$F$17,2,FALSE))</f>
        <v/>
      </c>
      <c r="J172" s="67" t="str">
        <f>IF(OR($B172="",$C172="",$D172="",$G172&gt;an_final,$F172="",$E172=""),"",P_ISI_STR*VLOOKUP(L172,Coef!$E$2:$F$17,2,FALSE))</f>
        <v/>
      </c>
      <c r="K172" s="333" t="b">
        <f t="shared" si="4"/>
        <v>0</v>
      </c>
      <c r="L172" s="214">
        <f t="shared" si="5"/>
        <v>1</v>
      </c>
      <c r="M172" s="294"/>
      <c r="N172" s="322"/>
    </row>
    <row r="173" spans="1:14" x14ac:dyDescent="0.25">
      <c r="A173" s="216">
        <v>165</v>
      </c>
      <c r="B173" s="39"/>
      <c r="C173" s="39"/>
      <c r="D173" s="39"/>
      <c r="E173" s="38"/>
      <c r="F173" s="38"/>
      <c r="G173" s="216"/>
      <c r="H173" s="216"/>
      <c r="I173" s="67" t="str">
        <f>IF(OR($B173="",$C173="",$D173="",$E173="",$F173="",$G173&lt;an_initial,$G173&gt;an_final,$K173=FALSE),"",P_MAT_1*VLOOKUP(L173,Coef!$E$2:$F$17,2,FALSE))</f>
        <v/>
      </c>
      <c r="J173" s="67" t="str">
        <f>IF(OR($B173="",$C173="",$D173="",$G173&gt;an_final,$F173="",$E173=""),"",P_ISI_STR*VLOOKUP(L173,Coef!$E$2:$F$17,2,FALSE))</f>
        <v/>
      </c>
      <c r="K173" s="333" t="b">
        <f t="shared" si="4"/>
        <v>0</v>
      </c>
      <c r="L173" s="214">
        <f t="shared" si="5"/>
        <v>1</v>
      </c>
      <c r="M173" s="294"/>
      <c r="N173" s="322"/>
    </row>
    <row r="174" spans="1:14" x14ac:dyDescent="0.25">
      <c r="A174" s="216">
        <v>166</v>
      </c>
      <c r="B174" s="39"/>
      <c r="C174" s="39"/>
      <c r="D174" s="39"/>
      <c r="E174" s="38"/>
      <c r="F174" s="38"/>
      <c r="G174" s="216"/>
      <c r="H174" s="216"/>
      <c r="I174" s="67" t="str">
        <f>IF(OR($B174="",$C174="",$D174="",$E174="",$F174="",$G174&lt;an_initial,$G174&gt;an_final,$K174=FALSE),"",P_MAT_1*VLOOKUP(L174,Coef!$E$2:$F$17,2,FALSE))</f>
        <v/>
      </c>
      <c r="J174" s="67" t="str">
        <f>IF(OR($B174="",$C174="",$D174="",$G174&gt;an_final,$F174="",$E174=""),"",P_ISI_STR*VLOOKUP(L174,Coef!$E$2:$F$17,2,FALSE))</f>
        <v/>
      </c>
      <c r="K174" s="333" t="b">
        <f t="shared" si="4"/>
        <v>0</v>
      </c>
      <c r="L174" s="214">
        <f t="shared" si="5"/>
        <v>1</v>
      </c>
      <c r="M174" s="294"/>
      <c r="N174" s="322"/>
    </row>
    <row r="175" spans="1:14" x14ac:dyDescent="0.25">
      <c r="A175" s="216">
        <v>167</v>
      </c>
      <c r="B175" s="39"/>
      <c r="C175" s="39"/>
      <c r="D175" s="39"/>
      <c r="E175" s="38"/>
      <c r="F175" s="38"/>
      <c r="G175" s="216"/>
      <c r="H175" s="216"/>
      <c r="I175" s="67" t="str">
        <f>IF(OR($B175="",$C175="",$D175="",$E175="",$F175="",$G175&lt;an_initial,$G175&gt;an_final,$K175=FALSE),"",P_MAT_1*VLOOKUP(L175,Coef!$E$2:$F$17,2,FALSE))</f>
        <v/>
      </c>
      <c r="J175" s="67" t="str">
        <f>IF(OR($B175="",$C175="",$D175="",$G175&gt;an_final,$F175="",$E175=""),"",P_ISI_STR*VLOOKUP(L175,Coef!$E$2:$F$17,2,FALSE))</f>
        <v/>
      </c>
      <c r="K175" s="333" t="b">
        <f t="shared" si="4"/>
        <v>0</v>
      </c>
      <c r="L175" s="214">
        <f t="shared" si="5"/>
        <v>1</v>
      </c>
      <c r="M175" s="294"/>
      <c r="N175" s="322"/>
    </row>
    <row r="176" spans="1:14" x14ac:dyDescent="0.25">
      <c r="A176" s="216">
        <v>168</v>
      </c>
      <c r="B176" s="39"/>
      <c r="C176" s="39"/>
      <c r="D176" s="39"/>
      <c r="E176" s="38"/>
      <c r="F176" s="38"/>
      <c r="G176" s="216"/>
      <c r="H176" s="216"/>
      <c r="I176" s="67" t="str">
        <f>IF(OR($B176="",$C176="",$D176="",$E176="",$F176="",$G176&lt;an_initial,$G176&gt;an_final,$K176=FALSE),"",P_MAT_1*VLOOKUP(L176,Coef!$E$2:$F$17,2,FALSE))</f>
        <v/>
      </c>
      <c r="J176" s="67" t="str">
        <f>IF(OR($B176="",$C176="",$D176="",$G176&gt;an_final,$F176="",$E176=""),"",P_ISI_STR*VLOOKUP(L176,Coef!$E$2:$F$17,2,FALSE))</f>
        <v/>
      </c>
      <c r="K176" s="333" t="b">
        <f t="shared" si="4"/>
        <v>0</v>
      </c>
      <c r="L176" s="214">
        <f t="shared" si="5"/>
        <v>1</v>
      </c>
      <c r="M176" s="294"/>
      <c r="N176" s="322"/>
    </row>
    <row r="177" spans="1:14" x14ac:dyDescent="0.25">
      <c r="A177" s="216">
        <v>169</v>
      </c>
      <c r="B177" s="39"/>
      <c r="C177" s="39"/>
      <c r="D177" s="39"/>
      <c r="E177" s="38"/>
      <c r="F177" s="38"/>
      <c r="G177" s="216"/>
      <c r="H177" s="216"/>
      <c r="I177" s="67" t="str">
        <f>IF(OR($B177="",$C177="",$D177="",$E177="",$F177="",$G177&lt;an_initial,$G177&gt;an_final,$K177=FALSE),"",P_MAT_1*VLOOKUP(L177,Coef!$E$2:$F$17,2,FALSE))</f>
        <v/>
      </c>
      <c r="J177" s="67" t="str">
        <f>IF(OR($B177="",$C177="",$D177="",$G177&gt;an_final,$F177="",$E177=""),"",P_ISI_STR*VLOOKUP(L177,Coef!$E$2:$F$17,2,FALSE))</f>
        <v/>
      </c>
      <c r="K177" s="333" t="b">
        <f t="shared" si="4"/>
        <v>0</v>
      </c>
      <c r="L177" s="214">
        <f t="shared" si="5"/>
        <v>1</v>
      </c>
      <c r="M177" s="294"/>
      <c r="N177" s="322"/>
    </row>
    <row r="178" spans="1:14" x14ac:dyDescent="0.25">
      <c r="A178" s="216">
        <v>170</v>
      </c>
      <c r="B178" s="39"/>
      <c r="C178" s="39"/>
      <c r="D178" s="39"/>
      <c r="E178" s="38"/>
      <c r="F178" s="38"/>
      <c r="G178" s="216"/>
      <c r="H178" s="216"/>
      <c r="I178" s="67" t="str">
        <f>IF(OR($B178="",$C178="",$D178="",$E178="",$F178="",$G178&lt;an_initial,$G178&gt;an_final,$K178=FALSE),"",P_MAT_1*VLOOKUP(L178,Coef!$E$2:$F$17,2,FALSE))</f>
        <v/>
      </c>
      <c r="J178" s="67" t="str">
        <f>IF(OR($B178="",$C178="",$D178="",$G178&gt;an_final,$F178="",$E178=""),"",P_ISI_STR*VLOOKUP(L178,Coef!$E$2:$F$17,2,FALSE))</f>
        <v/>
      </c>
      <c r="K178" s="333" t="b">
        <f t="shared" si="4"/>
        <v>0</v>
      </c>
      <c r="L178" s="214">
        <f t="shared" si="5"/>
        <v>1</v>
      </c>
      <c r="M178" s="294"/>
      <c r="N178" s="322"/>
    </row>
    <row r="179" spans="1:14" x14ac:dyDescent="0.25">
      <c r="A179" s="216">
        <v>171</v>
      </c>
      <c r="B179" s="39"/>
      <c r="C179" s="39"/>
      <c r="D179" s="39"/>
      <c r="E179" s="38"/>
      <c r="F179" s="38"/>
      <c r="G179" s="216"/>
      <c r="H179" s="216"/>
      <c r="I179" s="67" t="str">
        <f>IF(OR($B179="",$C179="",$D179="",$E179="",$F179="",$G179&lt;an_initial,$G179&gt;an_final,$K179=FALSE),"",P_MAT_1*VLOOKUP(L179,Coef!$E$2:$F$17,2,FALSE))</f>
        <v/>
      </c>
      <c r="J179" s="67" t="str">
        <f>IF(OR($B179="",$C179="",$D179="",$G179&gt;an_final,$F179="",$E179=""),"",P_ISI_STR*VLOOKUP(L179,Coef!$E$2:$F$17,2,FALSE))</f>
        <v/>
      </c>
      <c r="K179" s="333" t="b">
        <f t="shared" si="4"/>
        <v>0</v>
      </c>
      <c r="L179" s="214">
        <f t="shared" si="5"/>
        <v>1</v>
      </c>
      <c r="M179" s="294"/>
      <c r="N179" s="322"/>
    </row>
    <row r="180" spans="1:14" x14ac:dyDescent="0.25">
      <c r="A180" s="216">
        <v>172</v>
      </c>
      <c r="B180" s="39"/>
      <c r="C180" s="39"/>
      <c r="D180" s="39"/>
      <c r="E180" s="38"/>
      <c r="F180" s="38"/>
      <c r="G180" s="216"/>
      <c r="H180" s="216"/>
      <c r="I180" s="67" t="str">
        <f>IF(OR($B180="",$C180="",$D180="",$E180="",$F180="",$G180&lt;an_initial,$G180&gt;an_final,$K180=FALSE),"",P_MAT_1*VLOOKUP(L180,Coef!$E$2:$F$17,2,FALSE))</f>
        <v/>
      </c>
      <c r="J180" s="67" t="str">
        <f>IF(OR($B180="",$C180="",$D180="",$G180&gt;an_final,$F180="",$E180=""),"",P_ISI_STR*VLOOKUP(L180,Coef!$E$2:$F$17,2,FALSE))</f>
        <v/>
      </c>
      <c r="K180" s="333" t="b">
        <f t="shared" si="4"/>
        <v>0</v>
      </c>
      <c r="L180" s="214">
        <f t="shared" si="5"/>
        <v>1</v>
      </c>
      <c r="M180" s="294"/>
      <c r="N180" s="322"/>
    </row>
    <row r="181" spans="1:14" x14ac:dyDescent="0.25">
      <c r="A181" s="216">
        <v>173</v>
      </c>
      <c r="B181" s="39"/>
      <c r="C181" s="39"/>
      <c r="D181" s="39"/>
      <c r="E181" s="38"/>
      <c r="F181" s="38"/>
      <c r="G181" s="216"/>
      <c r="H181" s="216"/>
      <c r="I181" s="67" t="str">
        <f>IF(OR($B181="",$C181="",$D181="",$E181="",$F181="",$G181&lt;an_initial,$G181&gt;an_final,$K181=FALSE),"",P_MAT_1*VLOOKUP(L181,Coef!$E$2:$F$17,2,FALSE))</f>
        <v/>
      </c>
      <c r="J181" s="67" t="str">
        <f>IF(OR($B181="",$C181="",$D181="",$G181&gt;an_final,$F181="",$E181=""),"",P_ISI_STR*VLOOKUP(L181,Coef!$E$2:$F$17,2,FALSE))</f>
        <v/>
      </c>
      <c r="K181" s="333" t="b">
        <f t="shared" si="4"/>
        <v>0</v>
      </c>
      <c r="L181" s="214">
        <f t="shared" si="5"/>
        <v>1</v>
      </c>
      <c r="M181" s="294"/>
      <c r="N181" s="322"/>
    </row>
    <row r="182" spans="1:14" x14ac:dyDescent="0.25">
      <c r="A182" s="216">
        <v>174</v>
      </c>
      <c r="B182" s="39"/>
      <c r="C182" s="39"/>
      <c r="D182" s="39"/>
      <c r="E182" s="38"/>
      <c r="F182" s="38"/>
      <c r="G182" s="216"/>
      <c r="H182" s="216"/>
      <c r="I182" s="67" t="str">
        <f>IF(OR($B182="",$C182="",$D182="",$E182="",$F182="",$G182&lt;an_initial,$G182&gt;an_final,$K182=FALSE),"",P_MAT_1*VLOOKUP(L182,Coef!$E$2:$F$17,2,FALSE))</f>
        <v/>
      </c>
      <c r="J182" s="67" t="str">
        <f>IF(OR($B182="",$C182="",$D182="",$G182&gt;an_final,$F182="",$E182=""),"",P_ISI_STR*VLOOKUP(L182,Coef!$E$2:$F$17,2,FALSE))</f>
        <v/>
      </c>
      <c r="K182" s="333" t="b">
        <f t="shared" si="4"/>
        <v>0</v>
      </c>
      <c r="L182" s="214">
        <f t="shared" si="5"/>
        <v>1</v>
      </c>
      <c r="M182" s="294"/>
      <c r="N182" s="322"/>
    </row>
    <row r="183" spans="1:14" x14ac:dyDescent="0.25">
      <c r="A183" s="216">
        <v>175</v>
      </c>
      <c r="B183" s="39"/>
      <c r="C183" s="39"/>
      <c r="D183" s="39"/>
      <c r="E183" s="38"/>
      <c r="F183" s="38"/>
      <c r="G183" s="216"/>
      <c r="H183" s="216"/>
      <c r="I183" s="67" t="str">
        <f>IF(OR($B183="",$C183="",$D183="",$E183="",$F183="",$G183&lt;an_initial,$G183&gt;an_final,$K183=FALSE),"",P_MAT_1*VLOOKUP(L183,Coef!$E$2:$F$17,2,FALSE))</f>
        <v/>
      </c>
      <c r="J183" s="67" t="str">
        <f>IF(OR($B183="",$C183="",$D183="",$G183&gt;an_final,$F183="",$E183=""),"",P_ISI_STR*VLOOKUP(L183,Coef!$E$2:$F$17,2,FALSE))</f>
        <v/>
      </c>
      <c r="K183" s="333" t="b">
        <f t="shared" si="4"/>
        <v>0</v>
      </c>
      <c r="L183" s="214">
        <f t="shared" si="5"/>
        <v>1</v>
      </c>
      <c r="M183" s="294"/>
      <c r="N183" s="322"/>
    </row>
    <row r="184" spans="1:14" x14ac:dyDescent="0.25">
      <c r="A184" s="216">
        <v>176</v>
      </c>
      <c r="B184" s="39"/>
      <c r="C184" s="39"/>
      <c r="D184" s="39"/>
      <c r="E184" s="38"/>
      <c r="F184" s="38"/>
      <c r="G184" s="216"/>
      <c r="H184" s="216"/>
      <c r="I184" s="67" t="str">
        <f>IF(OR($B184="",$C184="",$D184="",$E184="",$F184="",$G184&lt;an_initial,$G184&gt;an_final,$K184=FALSE),"",P_MAT_1*VLOOKUP(L184,Coef!$E$2:$F$17,2,FALSE))</f>
        <v/>
      </c>
      <c r="J184" s="67" t="str">
        <f>IF(OR($B184="",$C184="",$D184="",$G184&gt;an_final,$F184="",$E184=""),"",P_ISI_STR*VLOOKUP(L184,Coef!$E$2:$F$17,2,FALSE))</f>
        <v/>
      </c>
      <c r="K184" s="333" t="b">
        <f t="shared" si="4"/>
        <v>0</v>
      </c>
      <c r="L184" s="214">
        <f t="shared" si="5"/>
        <v>1</v>
      </c>
      <c r="M184" s="294"/>
      <c r="N184" s="322"/>
    </row>
    <row r="185" spans="1:14" x14ac:dyDescent="0.25">
      <c r="A185" s="216">
        <v>177</v>
      </c>
      <c r="B185" s="39"/>
      <c r="C185" s="39"/>
      <c r="D185" s="39"/>
      <c r="E185" s="38"/>
      <c r="F185" s="38"/>
      <c r="G185" s="216"/>
      <c r="H185" s="216"/>
      <c r="I185" s="67" t="str">
        <f>IF(OR($B185="",$C185="",$D185="",$E185="",$F185="",$G185&lt;an_initial,$G185&gt;an_final,$K185=FALSE),"",P_MAT_1*VLOOKUP(L185,Coef!$E$2:$F$17,2,FALSE))</f>
        <v/>
      </c>
      <c r="J185" s="67" t="str">
        <f>IF(OR($B185="",$C185="",$D185="",$G185&gt;an_final,$F185="",$E185=""),"",P_ISI_STR*VLOOKUP(L185,Coef!$E$2:$F$17,2,FALSE))</f>
        <v/>
      </c>
      <c r="K185" s="333" t="b">
        <f t="shared" si="4"/>
        <v>0</v>
      </c>
      <c r="L185" s="214">
        <f t="shared" si="5"/>
        <v>1</v>
      </c>
      <c r="M185" s="294"/>
      <c r="N185" s="322"/>
    </row>
    <row r="186" spans="1:14" x14ac:dyDescent="0.25">
      <c r="A186" s="216">
        <v>178</v>
      </c>
      <c r="B186" s="39"/>
      <c r="C186" s="39"/>
      <c r="D186" s="39"/>
      <c r="E186" s="38"/>
      <c r="F186" s="38"/>
      <c r="G186" s="216"/>
      <c r="H186" s="216"/>
      <c r="I186" s="67" t="str">
        <f>IF(OR($B186="",$C186="",$D186="",$E186="",$F186="",$G186&lt;an_initial,$G186&gt;an_final,$K186=FALSE),"",P_MAT_1*VLOOKUP(L186,Coef!$E$2:$F$17,2,FALSE))</f>
        <v/>
      </c>
      <c r="J186" s="67" t="str">
        <f>IF(OR($B186="",$C186="",$D186="",$G186&gt;an_final,$F186="",$E186=""),"",P_ISI_STR*VLOOKUP(L186,Coef!$E$2:$F$17,2,FALSE))</f>
        <v/>
      </c>
      <c r="K186" s="333" t="b">
        <f t="shared" si="4"/>
        <v>0</v>
      </c>
      <c r="L186" s="214">
        <f t="shared" si="5"/>
        <v>1</v>
      </c>
      <c r="M186" s="294"/>
      <c r="N186" s="322"/>
    </row>
    <row r="187" spans="1:14" x14ac:dyDescent="0.25">
      <c r="A187" s="216">
        <v>179</v>
      </c>
      <c r="B187" s="39"/>
      <c r="C187" s="39"/>
      <c r="D187" s="39"/>
      <c r="E187" s="38"/>
      <c r="F187" s="38"/>
      <c r="G187" s="216"/>
      <c r="H187" s="216"/>
      <c r="I187" s="67" t="str">
        <f>IF(OR($B187="",$C187="",$D187="",$E187="",$F187="",$G187&lt;an_initial,$G187&gt;an_final,$K187=FALSE),"",P_MAT_1*VLOOKUP(L187,Coef!$E$2:$F$17,2,FALSE))</f>
        <v/>
      </c>
      <c r="J187" s="67" t="str">
        <f>IF(OR($B187="",$C187="",$D187="",$G187&gt;an_final,$F187="",$E187=""),"",P_ISI_STR*VLOOKUP(L187,Coef!$E$2:$F$17,2,FALSE))</f>
        <v/>
      </c>
      <c r="K187" s="333" t="b">
        <f t="shared" si="4"/>
        <v>0</v>
      </c>
      <c r="L187" s="214">
        <f t="shared" si="5"/>
        <v>1</v>
      </c>
      <c r="M187" s="294"/>
      <c r="N187" s="322"/>
    </row>
    <row r="188" spans="1:14" x14ac:dyDescent="0.25">
      <c r="A188" s="216">
        <v>180</v>
      </c>
      <c r="B188" s="39"/>
      <c r="C188" s="39"/>
      <c r="D188" s="39"/>
      <c r="E188" s="38"/>
      <c r="F188" s="38"/>
      <c r="G188" s="216"/>
      <c r="H188" s="216"/>
      <c r="I188" s="67" t="str">
        <f>IF(OR($B188="",$C188="",$D188="",$E188="",$F188="",$G188&lt;an_initial,$G188&gt;an_final,$K188=FALSE),"",P_MAT_1*VLOOKUP(L188,Coef!$E$2:$F$17,2,FALSE))</f>
        <v/>
      </c>
      <c r="J188" s="67" t="str">
        <f>IF(OR($B188="",$C188="",$D188="",$G188&gt;an_final,$F188="",$E188=""),"",P_ISI_STR*VLOOKUP(L188,Coef!$E$2:$F$17,2,FALSE))</f>
        <v/>
      </c>
      <c r="K188" s="333" t="b">
        <f t="shared" si="4"/>
        <v>0</v>
      </c>
      <c r="L188" s="214">
        <f t="shared" si="5"/>
        <v>1</v>
      </c>
      <c r="M188" s="294"/>
      <c r="N188" s="322"/>
    </row>
    <row r="189" spans="1:14" x14ac:dyDescent="0.25">
      <c r="A189" s="216">
        <v>181</v>
      </c>
      <c r="B189" s="39"/>
      <c r="C189" s="39"/>
      <c r="D189" s="39"/>
      <c r="E189" s="38"/>
      <c r="F189" s="38"/>
      <c r="G189" s="216"/>
      <c r="H189" s="216"/>
      <c r="I189" s="67" t="str">
        <f>IF(OR($B189="",$C189="",$D189="",$E189="",$F189="",$G189&lt;an_initial,$G189&gt;an_final,$K189=FALSE),"",P_MAT_1*VLOOKUP(L189,Coef!$E$2:$F$17,2,FALSE))</f>
        <v/>
      </c>
      <c r="J189" s="67" t="str">
        <f>IF(OR($B189="",$C189="",$D189="",$G189&gt;an_final,$F189="",$E189=""),"",P_ISI_STR*VLOOKUP(L189,Coef!$E$2:$F$17,2,FALSE))</f>
        <v/>
      </c>
      <c r="K189" s="333" t="b">
        <f t="shared" si="4"/>
        <v>0</v>
      </c>
      <c r="L189" s="214">
        <f t="shared" si="5"/>
        <v>1</v>
      </c>
      <c r="M189" s="294"/>
      <c r="N189" s="322"/>
    </row>
    <row r="190" spans="1:14" x14ac:dyDescent="0.25">
      <c r="A190" s="216">
        <v>182</v>
      </c>
      <c r="B190" s="39"/>
      <c r="C190" s="39"/>
      <c r="D190" s="39"/>
      <c r="E190" s="38"/>
      <c r="F190" s="38"/>
      <c r="G190" s="216"/>
      <c r="H190" s="216"/>
      <c r="I190" s="67" t="str">
        <f>IF(OR($B190="",$C190="",$D190="",$E190="",$F190="",$G190&lt;an_initial,$G190&gt;an_final,$K190=FALSE),"",P_MAT_1*VLOOKUP(L190,Coef!$E$2:$F$17,2,FALSE))</f>
        <v/>
      </c>
      <c r="J190" s="67" t="str">
        <f>IF(OR($B190="",$C190="",$D190="",$G190&gt;an_final,$F190="",$E190=""),"",P_ISI_STR*VLOOKUP(L190,Coef!$E$2:$F$17,2,FALSE))</f>
        <v/>
      </c>
      <c r="K190" s="333" t="b">
        <f t="shared" si="4"/>
        <v>0</v>
      </c>
      <c r="L190" s="214">
        <f t="shared" si="5"/>
        <v>1</v>
      </c>
      <c r="M190" s="294"/>
      <c r="N190" s="322"/>
    </row>
    <row r="191" spans="1:14" x14ac:dyDescent="0.25">
      <c r="A191" s="216">
        <v>183</v>
      </c>
      <c r="B191" s="39"/>
      <c r="C191" s="39"/>
      <c r="D191" s="39"/>
      <c r="E191" s="38"/>
      <c r="F191" s="38"/>
      <c r="G191" s="216"/>
      <c r="H191" s="216"/>
      <c r="I191" s="67" t="str">
        <f>IF(OR($B191="",$C191="",$D191="",$E191="",$F191="",$G191&lt;an_initial,$G191&gt;an_final,$K191=FALSE),"",P_MAT_1*VLOOKUP(L191,Coef!$E$2:$F$17,2,FALSE))</f>
        <v/>
      </c>
      <c r="J191" s="67" t="str">
        <f>IF(OR($B191="",$C191="",$D191="",$G191&gt;an_final,$F191="",$E191=""),"",P_ISI_STR*VLOOKUP(L191,Coef!$E$2:$F$17,2,FALSE))</f>
        <v/>
      </c>
      <c r="K191" s="333" t="b">
        <f t="shared" si="4"/>
        <v>0</v>
      </c>
      <c r="L191" s="214">
        <f t="shared" si="5"/>
        <v>1</v>
      </c>
      <c r="M191" s="294"/>
      <c r="N191" s="322"/>
    </row>
    <row r="192" spans="1:14" x14ac:dyDescent="0.25">
      <c r="A192" s="216">
        <v>184</v>
      </c>
      <c r="B192" s="39"/>
      <c r="C192" s="39"/>
      <c r="D192" s="39"/>
      <c r="E192" s="38"/>
      <c r="F192" s="38"/>
      <c r="G192" s="216"/>
      <c r="H192" s="216"/>
      <c r="I192" s="67" t="str">
        <f>IF(OR($B192="",$C192="",$D192="",$E192="",$F192="",$G192&lt;an_initial,$G192&gt;an_final,$K192=FALSE),"",P_MAT_1*VLOOKUP(L192,Coef!$E$2:$F$17,2,FALSE))</f>
        <v/>
      </c>
      <c r="J192" s="67" t="str">
        <f>IF(OR($B192="",$C192="",$D192="",$G192&gt;an_final,$F192="",$E192=""),"",P_ISI_STR*VLOOKUP(L192,Coef!$E$2:$F$17,2,FALSE))</f>
        <v/>
      </c>
      <c r="K192" s="333" t="b">
        <f t="shared" si="4"/>
        <v>0</v>
      </c>
      <c r="L192" s="214">
        <f t="shared" si="5"/>
        <v>1</v>
      </c>
      <c r="M192" s="294"/>
      <c r="N192" s="322"/>
    </row>
    <row r="193" spans="1:14" x14ac:dyDescent="0.25">
      <c r="A193" s="216">
        <v>185</v>
      </c>
      <c r="B193" s="39"/>
      <c r="C193" s="39"/>
      <c r="D193" s="39"/>
      <c r="E193" s="38"/>
      <c r="F193" s="38"/>
      <c r="G193" s="216"/>
      <c r="H193" s="216"/>
      <c r="I193" s="67" t="str">
        <f>IF(OR($B193="",$C193="",$D193="",$E193="",$F193="",$G193&lt;an_initial,$G193&gt;an_final,$K193=FALSE),"",P_MAT_1*VLOOKUP(L193,Coef!$E$2:$F$17,2,FALSE))</f>
        <v/>
      </c>
      <c r="J193" s="67" t="str">
        <f>IF(OR($B193="",$C193="",$D193="",$G193&gt;an_final,$F193="",$E193=""),"",P_ISI_STR*VLOOKUP(L193,Coef!$E$2:$F$17,2,FALSE))</f>
        <v/>
      </c>
      <c r="K193" s="333" t="b">
        <f t="shared" si="4"/>
        <v>0</v>
      </c>
      <c r="L193" s="214">
        <f t="shared" si="5"/>
        <v>1</v>
      </c>
      <c r="M193" s="294"/>
      <c r="N193" s="322"/>
    </row>
    <row r="194" spans="1:14" x14ac:dyDescent="0.25">
      <c r="A194" s="216">
        <v>186</v>
      </c>
      <c r="B194" s="39"/>
      <c r="C194" s="39"/>
      <c r="D194" s="39"/>
      <c r="E194" s="38"/>
      <c r="F194" s="38"/>
      <c r="G194" s="216"/>
      <c r="H194" s="216"/>
      <c r="I194" s="67" t="str">
        <f>IF(OR($B194="",$C194="",$D194="",$E194="",$F194="",$G194&lt;an_initial,$G194&gt;an_final,$K194=FALSE),"",P_MAT_1*VLOOKUP(L194,Coef!$E$2:$F$17,2,FALSE))</f>
        <v/>
      </c>
      <c r="J194" s="67" t="str">
        <f>IF(OR($B194="",$C194="",$D194="",$G194&gt;an_final,$F194="",$E194=""),"",P_ISI_STR*VLOOKUP(L194,Coef!$E$2:$F$17,2,FALSE))</f>
        <v/>
      </c>
      <c r="K194" s="333" t="b">
        <f t="shared" si="4"/>
        <v>0</v>
      </c>
      <c r="L194" s="214">
        <f t="shared" si="5"/>
        <v>1</v>
      </c>
      <c r="M194" s="294"/>
      <c r="N194" s="322"/>
    </row>
    <row r="195" spans="1:14" x14ac:dyDescent="0.25">
      <c r="A195" s="216">
        <v>187</v>
      </c>
      <c r="B195" s="39"/>
      <c r="C195" s="39"/>
      <c r="D195" s="39"/>
      <c r="E195" s="38"/>
      <c r="F195" s="38"/>
      <c r="G195" s="216"/>
      <c r="H195" s="216"/>
      <c r="I195" s="67" t="str">
        <f>IF(OR($B195="",$C195="",$D195="",$E195="",$F195="",$G195&lt;an_initial,$G195&gt;an_final,$K195=FALSE),"",P_MAT_1*VLOOKUP(L195,Coef!$E$2:$F$17,2,FALSE))</f>
        <v/>
      </c>
      <c r="J195" s="67" t="str">
        <f>IF(OR($B195="",$C195="",$D195="",$G195&gt;an_final,$F195="",$E195=""),"",P_ISI_STR*VLOOKUP(L195,Coef!$E$2:$F$17,2,FALSE))</f>
        <v/>
      </c>
      <c r="K195" s="333" t="b">
        <f t="shared" si="4"/>
        <v>0</v>
      </c>
      <c r="L195" s="214">
        <f t="shared" si="5"/>
        <v>1</v>
      </c>
      <c r="M195" s="294"/>
      <c r="N195" s="322"/>
    </row>
    <row r="196" spans="1:14" x14ac:dyDescent="0.25">
      <c r="A196" s="216">
        <v>188</v>
      </c>
      <c r="B196" s="39"/>
      <c r="C196" s="39"/>
      <c r="D196" s="39"/>
      <c r="E196" s="38"/>
      <c r="F196" s="38"/>
      <c r="G196" s="216"/>
      <c r="H196" s="216"/>
      <c r="I196" s="67" t="str">
        <f>IF(OR($B196="",$C196="",$D196="",$E196="",$F196="",$G196&lt;an_initial,$G196&gt;an_final,$K196=FALSE),"",P_MAT_1*VLOOKUP(L196,Coef!$E$2:$F$17,2,FALSE))</f>
        <v/>
      </c>
      <c r="J196" s="67" t="str">
        <f>IF(OR($B196="",$C196="",$D196="",$G196&gt;an_final,$F196="",$E196=""),"",P_ISI_STR*VLOOKUP(L196,Coef!$E$2:$F$17,2,FALSE))</f>
        <v/>
      </c>
      <c r="K196" s="333" t="b">
        <f t="shared" si="4"/>
        <v>0</v>
      </c>
      <c r="L196" s="214">
        <f t="shared" si="5"/>
        <v>1</v>
      </c>
      <c r="M196" s="294"/>
      <c r="N196" s="322"/>
    </row>
    <row r="197" spans="1:14" x14ac:dyDescent="0.25">
      <c r="A197" s="216">
        <v>189</v>
      </c>
      <c r="B197" s="39"/>
      <c r="C197" s="39"/>
      <c r="D197" s="39"/>
      <c r="E197" s="38"/>
      <c r="F197" s="38"/>
      <c r="G197" s="216"/>
      <c r="H197" s="216"/>
      <c r="I197" s="67" t="str">
        <f>IF(OR($B197="",$C197="",$D197="",$E197="",$F197="",$G197&lt;an_initial,$G197&gt;an_final,$K197=FALSE),"",P_MAT_1*VLOOKUP(L197,Coef!$E$2:$F$17,2,FALSE))</f>
        <v/>
      </c>
      <c r="J197" s="67" t="str">
        <f>IF(OR($B197="",$C197="",$D197="",$G197&gt;an_final,$F197="",$E197=""),"",P_ISI_STR*VLOOKUP(L197,Coef!$E$2:$F$17,2,FALSE))</f>
        <v/>
      </c>
      <c r="K197" s="333" t="b">
        <f t="shared" si="4"/>
        <v>0</v>
      </c>
      <c r="L197" s="214">
        <f t="shared" si="5"/>
        <v>1</v>
      </c>
      <c r="M197" s="294"/>
      <c r="N197" s="322"/>
    </row>
    <row r="198" spans="1:14" x14ac:dyDescent="0.25">
      <c r="A198" s="216">
        <v>190</v>
      </c>
      <c r="B198" s="39"/>
      <c r="C198" s="39"/>
      <c r="D198" s="39"/>
      <c r="E198" s="38"/>
      <c r="F198" s="38"/>
      <c r="G198" s="216"/>
      <c r="H198" s="216"/>
      <c r="I198" s="67" t="str">
        <f>IF(OR($B198="",$C198="",$D198="",$E198="",$F198="",$G198&lt;an_initial,$G198&gt;an_final,$K198=FALSE),"",P_MAT_1*VLOOKUP(L198,Coef!$E$2:$F$17,2,FALSE))</f>
        <v/>
      </c>
      <c r="J198" s="67" t="str">
        <f>IF(OR($B198="",$C198="",$D198="",$G198&gt;an_final,$F198="",$E198=""),"",P_ISI_STR*VLOOKUP(L198,Coef!$E$2:$F$17,2,FALSE))</f>
        <v/>
      </c>
      <c r="K198" s="333" t="b">
        <f t="shared" si="4"/>
        <v>0</v>
      </c>
      <c r="L198" s="214">
        <f t="shared" si="5"/>
        <v>1</v>
      </c>
      <c r="M198" s="294"/>
      <c r="N198" s="322"/>
    </row>
    <row r="199" spans="1:14" x14ac:dyDescent="0.25">
      <c r="A199" s="216">
        <v>191</v>
      </c>
      <c r="B199" s="39"/>
      <c r="C199" s="39"/>
      <c r="D199" s="39"/>
      <c r="E199" s="38"/>
      <c r="F199" s="38"/>
      <c r="G199" s="216"/>
      <c r="H199" s="216"/>
      <c r="I199" s="67" t="str">
        <f>IF(OR($B199="",$C199="",$D199="",$E199="",$F199="",$G199&lt;an_initial,$G199&gt;an_final,$K199=FALSE),"",P_MAT_1*VLOOKUP(L199,Coef!$E$2:$F$17,2,FALSE))</f>
        <v/>
      </c>
      <c r="J199" s="67" t="str">
        <f>IF(OR($B199="",$C199="",$D199="",$G199&gt;an_final,$F199="",$E199=""),"",P_ISI_STR*VLOOKUP(L199,Coef!$E$2:$F$17,2,FALSE))</f>
        <v/>
      </c>
      <c r="K199" s="333" t="b">
        <f t="shared" si="4"/>
        <v>0</v>
      </c>
      <c r="L199" s="214">
        <f t="shared" si="5"/>
        <v>1</v>
      </c>
      <c r="M199" s="294"/>
      <c r="N199" s="322"/>
    </row>
    <row r="200" spans="1:14" x14ac:dyDescent="0.25">
      <c r="A200" s="216">
        <v>192</v>
      </c>
      <c r="B200" s="39"/>
      <c r="C200" s="39"/>
      <c r="D200" s="39"/>
      <c r="E200" s="38"/>
      <c r="F200" s="38"/>
      <c r="G200" s="216"/>
      <c r="H200" s="216"/>
      <c r="I200" s="67" t="str">
        <f>IF(OR($B200="",$C200="",$D200="",$E200="",$F200="",$G200&lt;an_initial,$G200&gt;an_final,$K200=FALSE),"",P_MAT_1*VLOOKUP(L200,Coef!$E$2:$F$17,2,FALSE))</f>
        <v/>
      </c>
      <c r="J200" s="67" t="str">
        <f>IF(OR($B200="",$C200="",$D200="",$G200&gt;an_final,$F200="",$E200=""),"",P_ISI_STR*VLOOKUP(L200,Coef!$E$2:$F$17,2,FALSE))</f>
        <v/>
      </c>
      <c r="K200" s="333" t="b">
        <f t="shared" si="4"/>
        <v>0</v>
      </c>
      <c r="L200" s="214">
        <f t="shared" si="5"/>
        <v>1</v>
      </c>
      <c r="M200" s="294"/>
      <c r="N200" s="322"/>
    </row>
    <row r="201" spans="1:14" x14ac:dyDescent="0.25">
      <c r="A201" s="216">
        <v>193</v>
      </c>
      <c r="B201" s="39"/>
      <c r="C201" s="39"/>
      <c r="D201" s="39"/>
      <c r="E201" s="38"/>
      <c r="F201" s="38"/>
      <c r="G201" s="216"/>
      <c r="H201" s="216"/>
      <c r="I201" s="67" t="str">
        <f>IF(OR($B201="",$C201="",$D201="",$E201="",$F201="",$G201&lt;an_initial,$G201&gt;an_final,$K201=FALSE),"",P_MAT_1*VLOOKUP(L201,Coef!$E$2:$F$17,2,FALSE))</f>
        <v/>
      </c>
      <c r="J201" s="67" t="str">
        <f>IF(OR($B201="",$C201="",$D201="",$G201&gt;an_final,$F201="",$E201=""),"",P_ISI_STR*VLOOKUP(L201,Coef!$E$2:$F$17,2,FALSE))</f>
        <v/>
      </c>
      <c r="K201" s="333" t="b">
        <f t="shared" ref="K201:K258" si="6">IF(nume_candidat="",FALSE,ISNUMBER(SEARCH(nume_candidat,$B201)))</f>
        <v>0</v>
      </c>
      <c r="L201" s="214">
        <f t="shared" si="5"/>
        <v>1</v>
      </c>
      <c r="M201" s="294"/>
      <c r="N201" s="322"/>
    </row>
    <row r="202" spans="1:14" x14ac:dyDescent="0.25">
      <c r="A202" s="216">
        <v>194</v>
      </c>
      <c r="B202" s="39"/>
      <c r="C202" s="39"/>
      <c r="D202" s="39"/>
      <c r="E202" s="38"/>
      <c r="F202" s="38"/>
      <c r="G202" s="216"/>
      <c r="H202" s="216"/>
      <c r="I202" s="67" t="str">
        <f>IF(OR($B202="",$C202="",$D202="",$E202="",$F202="",$G202&lt;an_initial,$G202&gt;an_final,$K202=FALSE),"",P_MAT_1*VLOOKUP(L202,Coef!$E$2:$F$17,2,FALSE))</f>
        <v/>
      </c>
      <c r="J202" s="67" t="str">
        <f>IF(OR($B202="",$C202="",$D202="",$G202&gt;an_final,$F202="",$E202=""),"",P_ISI_STR*VLOOKUP(L202,Coef!$E$2:$F$17,2,FALSE))</f>
        <v/>
      </c>
      <c r="K202" s="333" t="b">
        <f t="shared" si="6"/>
        <v>0</v>
      </c>
      <c r="L202" s="214">
        <f t="shared" ref="L202:L258" si="7">LEN(B202)-LEN(SUBSTITUTE(B202,",",""))+1</f>
        <v>1</v>
      </c>
      <c r="M202" s="294"/>
      <c r="N202" s="322"/>
    </row>
    <row r="203" spans="1:14" x14ac:dyDescent="0.25">
      <c r="A203" s="216">
        <v>195</v>
      </c>
      <c r="B203" s="39"/>
      <c r="C203" s="39"/>
      <c r="D203" s="39"/>
      <c r="E203" s="38"/>
      <c r="F203" s="38"/>
      <c r="G203" s="216"/>
      <c r="H203" s="216"/>
      <c r="I203" s="67" t="str">
        <f>IF(OR($B203="",$C203="",$D203="",$E203="",$F203="",$G203&lt;an_initial,$G203&gt;an_final,$K203=FALSE),"",P_MAT_1*VLOOKUP(L203,Coef!$E$2:$F$17,2,FALSE))</f>
        <v/>
      </c>
      <c r="J203" s="67" t="str">
        <f>IF(OR($B203="",$C203="",$D203="",$G203&gt;an_final,$F203="",$E203=""),"",P_ISI_STR*VLOOKUP(L203,Coef!$E$2:$F$17,2,FALSE))</f>
        <v/>
      </c>
      <c r="K203" s="333" t="b">
        <f t="shared" si="6"/>
        <v>0</v>
      </c>
      <c r="L203" s="214">
        <f t="shared" si="7"/>
        <v>1</v>
      </c>
      <c r="M203" s="294"/>
      <c r="N203" s="322"/>
    </row>
    <row r="204" spans="1:14" x14ac:dyDescent="0.25">
      <c r="A204" s="216">
        <v>196</v>
      </c>
      <c r="B204" s="39"/>
      <c r="C204" s="39"/>
      <c r="D204" s="39"/>
      <c r="E204" s="38"/>
      <c r="F204" s="38"/>
      <c r="G204" s="216"/>
      <c r="H204" s="216"/>
      <c r="I204" s="67" t="str">
        <f>IF(OR($B204="",$C204="",$D204="",$E204="",$F204="",$G204&lt;an_initial,$G204&gt;an_final,$K204=FALSE),"",P_MAT_1*VLOOKUP(L204,Coef!$E$2:$F$17,2,FALSE))</f>
        <v/>
      </c>
      <c r="J204" s="67" t="str">
        <f>IF(OR($B204="",$C204="",$D204="",$G204&gt;an_final,$F204="",$E204=""),"",P_ISI_STR*VLOOKUP(L204,Coef!$E$2:$F$17,2,FALSE))</f>
        <v/>
      </c>
      <c r="K204" s="333" t="b">
        <f t="shared" si="6"/>
        <v>0</v>
      </c>
      <c r="L204" s="214">
        <f t="shared" si="7"/>
        <v>1</v>
      </c>
      <c r="M204" s="294"/>
      <c r="N204" s="322"/>
    </row>
    <row r="205" spans="1:14" x14ac:dyDescent="0.25">
      <c r="A205" s="216">
        <v>197</v>
      </c>
      <c r="B205" s="39"/>
      <c r="C205" s="39"/>
      <c r="D205" s="39"/>
      <c r="E205" s="38"/>
      <c r="F205" s="38"/>
      <c r="G205" s="216"/>
      <c r="H205" s="216"/>
      <c r="I205" s="67" t="str">
        <f>IF(OR($B205="",$C205="",$D205="",$E205="",$F205="",$G205&lt;an_initial,$G205&gt;an_final,$K205=FALSE),"",P_MAT_1*VLOOKUP(L205,Coef!$E$2:$F$17,2,FALSE))</f>
        <v/>
      </c>
      <c r="J205" s="67" t="str">
        <f>IF(OR($B205="",$C205="",$D205="",$G205&gt;an_final,$F205="",$E205=""),"",P_ISI_STR*VLOOKUP(L205,Coef!$E$2:$F$17,2,FALSE))</f>
        <v/>
      </c>
      <c r="K205" s="333" t="b">
        <f t="shared" si="6"/>
        <v>0</v>
      </c>
      <c r="L205" s="214">
        <f t="shared" si="7"/>
        <v>1</v>
      </c>
      <c r="M205" s="294"/>
      <c r="N205" s="322"/>
    </row>
    <row r="206" spans="1:14" x14ac:dyDescent="0.25">
      <c r="A206" s="216">
        <v>198</v>
      </c>
      <c r="B206" s="39"/>
      <c r="C206" s="39"/>
      <c r="D206" s="39"/>
      <c r="E206" s="38"/>
      <c r="F206" s="38"/>
      <c r="G206" s="216"/>
      <c r="H206" s="216"/>
      <c r="I206" s="67" t="str">
        <f>IF(OR($B206="",$C206="",$D206="",$E206="",$F206="",$G206&lt;an_initial,$G206&gt;an_final,$K206=FALSE),"",P_MAT_1*VLOOKUP(L206,Coef!$E$2:$F$17,2,FALSE))</f>
        <v/>
      </c>
      <c r="J206" s="67" t="str">
        <f>IF(OR($B206="",$C206="",$D206="",$G206&gt;an_final,$F206="",$E206=""),"",P_ISI_STR*VLOOKUP(L206,Coef!$E$2:$F$17,2,FALSE))</f>
        <v/>
      </c>
      <c r="K206" s="333" t="b">
        <f t="shared" si="6"/>
        <v>0</v>
      </c>
      <c r="L206" s="214">
        <f t="shared" si="7"/>
        <v>1</v>
      </c>
      <c r="M206" s="294"/>
      <c r="N206" s="322"/>
    </row>
    <row r="207" spans="1:14" x14ac:dyDescent="0.25">
      <c r="A207" s="216">
        <v>199</v>
      </c>
      <c r="B207" s="39"/>
      <c r="C207" s="39"/>
      <c r="D207" s="39"/>
      <c r="E207" s="38"/>
      <c r="F207" s="38"/>
      <c r="G207" s="216"/>
      <c r="H207" s="216"/>
      <c r="I207" s="67" t="str">
        <f>IF(OR($B207="",$C207="",$D207="",$E207="",$F207="",$G207&lt;an_initial,$G207&gt;an_final,$K207=FALSE),"",P_MAT_1*VLOOKUP(L207,Coef!$E$2:$F$17,2,FALSE))</f>
        <v/>
      </c>
      <c r="J207" s="67" t="str">
        <f>IF(OR($B207="",$C207="",$D207="",$G207&gt;an_final,$F207="",$E207=""),"",P_ISI_STR*VLOOKUP(L207,Coef!$E$2:$F$17,2,FALSE))</f>
        <v/>
      </c>
      <c r="K207" s="333" t="b">
        <f t="shared" si="6"/>
        <v>0</v>
      </c>
      <c r="L207" s="214">
        <f t="shared" si="7"/>
        <v>1</v>
      </c>
      <c r="M207" s="294"/>
      <c r="N207" s="322"/>
    </row>
    <row r="208" spans="1:14" x14ac:dyDescent="0.25">
      <c r="A208" s="216">
        <v>200</v>
      </c>
      <c r="B208" s="39"/>
      <c r="C208" s="39"/>
      <c r="D208" s="39"/>
      <c r="E208" s="38"/>
      <c r="F208" s="38"/>
      <c r="G208" s="216"/>
      <c r="H208" s="216"/>
      <c r="I208" s="67" t="str">
        <f>IF(OR($B208="",$C208="",$D208="",$E208="",$F208="",$G208&lt;an_initial,$G208&gt;an_final,$K208=FALSE),"",P_MAT_1*VLOOKUP(L208,Coef!$E$2:$F$17,2,FALSE))</f>
        <v/>
      </c>
      <c r="J208" s="67" t="str">
        <f>IF(OR($B208="",$C208="",$D208="",$G208&gt;an_final,$F208="",$E208=""),"",P_ISI_STR*VLOOKUP(L208,Coef!$E$2:$F$17,2,FALSE))</f>
        <v/>
      </c>
      <c r="K208" s="333" t="b">
        <f t="shared" si="6"/>
        <v>0</v>
      </c>
      <c r="L208" s="214">
        <f t="shared" si="7"/>
        <v>1</v>
      </c>
      <c r="M208" s="294"/>
      <c r="N208" s="322"/>
    </row>
    <row r="209" spans="1:14" x14ac:dyDescent="0.25">
      <c r="A209" s="216">
        <v>201</v>
      </c>
      <c r="B209" s="39"/>
      <c r="C209" s="39"/>
      <c r="D209" s="39"/>
      <c r="E209" s="38"/>
      <c r="F209" s="38"/>
      <c r="G209" s="216"/>
      <c r="H209" s="216"/>
      <c r="I209" s="67" t="str">
        <f>IF(OR($B209="",$C209="",$D209="",$E209="",$F209="",$G209&lt;an_initial,$G209&gt;an_final,$K209=FALSE),"",P_MAT_1*VLOOKUP(L209,Coef!$E$2:$F$17,2,FALSE))</f>
        <v/>
      </c>
      <c r="J209" s="67" t="str">
        <f>IF(OR($B209="",$C209="",$D209="",$G209&gt;an_final,$F209="",$E209=""),"",P_ISI_STR*VLOOKUP(L209,Coef!$E$2:$F$17,2,FALSE))</f>
        <v/>
      </c>
      <c r="K209" s="333" t="b">
        <f t="shared" si="6"/>
        <v>0</v>
      </c>
      <c r="L209" s="214">
        <f t="shared" si="7"/>
        <v>1</v>
      </c>
      <c r="M209" s="294"/>
      <c r="N209" s="322"/>
    </row>
    <row r="210" spans="1:14" x14ac:dyDescent="0.25">
      <c r="A210" s="216">
        <v>202</v>
      </c>
      <c r="B210" s="39"/>
      <c r="C210" s="39"/>
      <c r="D210" s="39"/>
      <c r="E210" s="38"/>
      <c r="F210" s="38"/>
      <c r="G210" s="216"/>
      <c r="H210" s="216"/>
      <c r="I210" s="67" t="str">
        <f>IF(OR($B210="",$C210="",$D210="",$E210="",$F210="",$G210&lt;an_initial,$G210&gt;an_final,$K210=FALSE),"",P_MAT_1*VLOOKUP(L210,Coef!$E$2:$F$17,2,FALSE))</f>
        <v/>
      </c>
      <c r="J210" s="67" t="str">
        <f>IF(OR($B210="",$C210="",$D210="",$G210&gt;an_final,$F210="",$E210=""),"",P_ISI_STR*VLOOKUP(L210,Coef!$E$2:$F$17,2,FALSE))</f>
        <v/>
      </c>
      <c r="K210" s="333" t="b">
        <f t="shared" si="6"/>
        <v>0</v>
      </c>
      <c r="L210" s="214">
        <f t="shared" si="7"/>
        <v>1</v>
      </c>
      <c r="M210" s="294"/>
      <c r="N210" s="322"/>
    </row>
    <row r="211" spans="1:14" x14ac:dyDescent="0.25">
      <c r="A211" s="216">
        <v>203</v>
      </c>
      <c r="B211" s="39"/>
      <c r="C211" s="39"/>
      <c r="D211" s="39"/>
      <c r="E211" s="38"/>
      <c r="F211" s="38"/>
      <c r="G211" s="216"/>
      <c r="H211" s="216"/>
      <c r="I211" s="67" t="str">
        <f>IF(OR($B211="",$C211="",$D211="",$E211="",$F211="",$G211&lt;an_initial,$G211&gt;an_final,$K211=FALSE),"",P_MAT_1*VLOOKUP(L211,Coef!$E$2:$F$17,2,FALSE))</f>
        <v/>
      </c>
      <c r="J211" s="67" t="str">
        <f>IF(OR($B211="",$C211="",$D211="",$G211&gt;an_final,$F211="",$E211=""),"",P_ISI_STR*VLOOKUP(L211,Coef!$E$2:$F$17,2,FALSE))</f>
        <v/>
      </c>
      <c r="K211" s="333" t="b">
        <f t="shared" si="6"/>
        <v>0</v>
      </c>
      <c r="L211" s="214">
        <f t="shared" si="7"/>
        <v>1</v>
      </c>
      <c r="M211" s="294"/>
      <c r="N211" s="322"/>
    </row>
    <row r="212" spans="1:14" x14ac:dyDescent="0.25">
      <c r="A212" s="216">
        <v>204</v>
      </c>
      <c r="B212" s="39"/>
      <c r="C212" s="39"/>
      <c r="D212" s="39"/>
      <c r="E212" s="38"/>
      <c r="F212" s="38"/>
      <c r="G212" s="216"/>
      <c r="H212" s="216"/>
      <c r="I212" s="67" t="str">
        <f>IF(OR($B212="",$C212="",$D212="",$E212="",$F212="",$G212&lt;an_initial,$G212&gt;an_final,$K212=FALSE),"",P_MAT_1*VLOOKUP(L212,Coef!$E$2:$F$17,2,FALSE))</f>
        <v/>
      </c>
      <c r="J212" s="67" t="str">
        <f>IF(OR($B212="",$C212="",$D212="",$G212&gt;an_final,$F212="",$E212=""),"",P_ISI_STR*VLOOKUP(L212,Coef!$E$2:$F$17,2,FALSE))</f>
        <v/>
      </c>
      <c r="K212" s="333" t="b">
        <f t="shared" si="6"/>
        <v>0</v>
      </c>
      <c r="L212" s="214">
        <f t="shared" si="7"/>
        <v>1</v>
      </c>
      <c r="M212" s="294"/>
      <c r="N212" s="322"/>
    </row>
    <row r="213" spans="1:14" x14ac:dyDescent="0.25">
      <c r="A213" s="216">
        <v>205</v>
      </c>
      <c r="B213" s="39"/>
      <c r="C213" s="39"/>
      <c r="D213" s="39"/>
      <c r="E213" s="38"/>
      <c r="F213" s="38"/>
      <c r="G213" s="216"/>
      <c r="H213" s="216"/>
      <c r="I213" s="67" t="str">
        <f>IF(OR($B213="",$C213="",$D213="",$E213="",$F213="",$G213&lt;an_initial,$G213&gt;an_final,$K213=FALSE),"",P_MAT_1*VLOOKUP(L213,Coef!$E$2:$F$17,2,FALSE))</f>
        <v/>
      </c>
      <c r="J213" s="67" t="str">
        <f>IF(OR($B213="",$C213="",$D213="",$G213&gt;an_final,$F213="",$E213=""),"",P_ISI_STR*VLOOKUP(L213,Coef!$E$2:$F$17,2,FALSE))</f>
        <v/>
      </c>
      <c r="K213" s="333" t="b">
        <f t="shared" si="6"/>
        <v>0</v>
      </c>
      <c r="L213" s="214">
        <f t="shared" si="7"/>
        <v>1</v>
      </c>
      <c r="M213" s="294"/>
      <c r="N213" s="322"/>
    </row>
    <row r="214" spans="1:14" x14ac:dyDescent="0.25">
      <c r="A214" s="216">
        <v>206</v>
      </c>
      <c r="B214" s="39"/>
      <c r="C214" s="39"/>
      <c r="D214" s="39"/>
      <c r="E214" s="38"/>
      <c r="F214" s="38"/>
      <c r="G214" s="216"/>
      <c r="H214" s="216"/>
      <c r="I214" s="67" t="str">
        <f>IF(OR($B214="",$C214="",$D214="",$E214="",$F214="",$G214&lt;an_initial,$G214&gt;an_final,$K214=FALSE),"",P_MAT_1*VLOOKUP(L214,Coef!$E$2:$F$17,2,FALSE))</f>
        <v/>
      </c>
      <c r="J214" s="67" t="str">
        <f>IF(OR($B214="",$C214="",$D214="",$G214&gt;an_final,$F214="",$E214=""),"",P_ISI_STR*VLOOKUP(L214,Coef!$E$2:$F$17,2,FALSE))</f>
        <v/>
      </c>
      <c r="K214" s="333" t="b">
        <f t="shared" si="6"/>
        <v>0</v>
      </c>
      <c r="L214" s="214">
        <f t="shared" si="7"/>
        <v>1</v>
      </c>
      <c r="M214" s="294"/>
      <c r="N214" s="322"/>
    </row>
    <row r="215" spans="1:14" x14ac:dyDescent="0.25">
      <c r="A215" s="216">
        <v>207</v>
      </c>
      <c r="B215" s="39"/>
      <c r="C215" s="39"/>
      <c r="D215" s="39"/>
      <c r="E215" s="38"/>
      <c r="F215" s="38"/>
      <c r="G215" s="216"/>
      <c r="H215" s="216"/>
      <c r="I215" s="67" t="str">
        <f>IF(OR($B215="",$C215="",$D215="",$E215="",$F215="",$G215&lt;an_initial,$G215&gt;an_final,$K215=FALSE),"",P_MAT_1*VLOOKUP(L215,Coef!$E$2:$F$17,2,FALSE))</f>
        <v/>
      </c>
      <c r="J215" s="67" t="str">
        <f>IF(OR($B215="",$C215="",$D215="",$G215&gt;an_final,$F215="",$E215=""),"",P_ISI_STR*VLOOKUP(L215,Coef!$E$2:$F$17,2,FALSE))</f>
        <v/>
      </c>
      <c r="K215" s="333" t="b">
        <f t="shared" si="6"/>
        <v>0</v>
      </c>
      <c r="L215" s="214">
        <f t="shared" si="7"/>
        <v>1</v>
      </c>
      <c r="M215" s="294"/>
      <c r="N215" s="322"/>
    </row>
    <row r="216" spans="1:14" x14ac:dyDescent="0.25">
      <c r="A216" s="216">
        <v>208</v>
      </c>
      <c r="B216" s="39"/>
      <c r="C216" s="39"/>
      <c r="D216" s="39"/>
      <c r="E216" s="38"/>
      <c r="F216" s="38"/>
      <c r="G216" s="216"/>
      <c r="H216" s="216"/>
      <c r="I216" s="67" t="str">
        <f>IF(OR($B216="",$C216="",$D216="",$E216="",$F216="",$G216&lt;an_initial,$G216&gt;an_final,$K216=FALSE),"",P_MAT_1*VLOOKUP(L216,Coef!$E$2:$F$17,2,FALSE))</f>
        <v/>
      </c>
      <c r="J216" s="67" t="str">
        <f>IF(OR($B216="",$C216="",$D216="",$G216&gt;an_final,$F216="",$E216=""),"",P_ISI_STR*VLOOKUP(L216,Coef!$E$2:$F$17,2,FALSE))</f>
        <v/>
      </c>
      <c r="K216" s="333" t="b">
        <f t="shared" si="6"/>
        <v>0</v>
      </c>
      <c r="L216" s="214">
        <f t="shared" si="7"/>
        <v>1</v>
      </c>
      <c r="M216" s="294"/>
      <c r="N216" s="322"/>
    </row>
    <row r="217" spans="1:14" x14ac:dyDescent="0.25">
      <c r="A217" s="216">
        <v>209</v>
      </c>
      <c r="B217" s="39"/>
      <c r="C217" s="39"/>
      <c r="D217" s="39"/>
      <c r="E217" s="38"/>
      <c r="F217" s="38"/>
      <c r="G217" s="216"/>
      <c r="H217" s="216"/>
      <c r="I217" s="67" t="str">
        <f>IF(OR($B217="",$C217="",$D217="",$E217="",$F217="",$G217&lt;an_initial,$G217&gt;an_final,$K217=FALSE),"",P_MAT_1*VLOOKUP(L217,Coef!$E$2:$F$17,2,FALSE))</f>
        <v/>
      </c>
      <c r="J217" s="67" t="str">
        <f>IF(OR($B217="",$C217="",$D217="",$G217&gt;an_final,$F217="",$E217=""),"",P_ISI_STR*VLOOKUP(L217,Coef!$E$2:$F$17,2,FALSE))</f>
        <v/>
      </c>
      <c r="K217" s="333" t="b">
        <f t="shared" si="6"/>
        <v>0</v>
      </c>
      <c r="L217" s="214">
        <f t="shared" si="7"/>
        <v>1</v>
      </c>
      <c r="M217" s="294"/>
      <c r="N217" s="322"/>
    </row>
    <row r="218" spans="1:14" x14ac:dyDescent="0.25">
      <c r="A218" s="216">
        <v>210</v>
      </c>
      <c r="B218" s="39"/>
      <c r="C218" s="39"/>
      <c r="D218" s="39"/>
      <c r="E218" s="38"/>
      <c r="F218" s="38"/>
      <c r="G218" s="216"/>
      <c r="H218" s="216"/>
      <c r="I218" s="67" t="str">
        <f>IF(OR($B218="",$C218="",$D218="",$E218="",$F218="",$G218&lt;an_initial,$G218&gt;an_final,$K218=FALSE),"",P_MAT_1*VLOOKUP(L218,Coef!$E$2:$F$17,2,FALSE))</f>
        <v/>
      </c>
      <c r="J218" s="67" t="str">
        <f>IF(OR($B218="",$C218="",$D218="",$G218&gt;an_final,$F218="",$E218=""),"",P_ISI_STR*VLOOKUP(L218,Coef!$E$2:$F$17,2,FALSE))</f>
        <v/>
      </c>
      <c r="K218" s="333" t="b">
        <f t="shared" si="6"/>
        <v>0</v>
      </c>
      <c r="L218" s="214">
        <f t="shared" si="7"/>
        <v>1</v>
      </c>
      <c r="M218" s="294"/>
      <c r="N218" s="322"/>
    </row>
    <row r="219" spans="1:14" x14ac:dyDescent="0.25">
      <c r="A219" s="216">
        <v>211</v>
      </c>
      <c r="B219" s="39"/>
      <c r="C219" s="39"/>
      <c r="D219" s="39"/>
      <c r="E219" s="38"/>
      <c r="F219" s="38"/>
      <c r="G219" s="216"/>
      <c r="H219" s="216"/>
      <c r="I219" s="67" t="str">
        <f>IF(OR($B219="",$C219="",$D219="",$E219="",$F219="",$G219&lt;an_initial,$G219&gt;an_final,$K219=FALSE),"",P_MAT_1*VLOOKUP(L219,Coef!$E$2:$F$17,2,FALSE))</f>
        <v/>
      </c>
      <c r="J219" s="67" t="str">
        <f>IF(OR($B219="",$C219="",$D219="",$G219&gt;an_final,$F219="",$E219=""),"",P_ISI_STR*VLOOKUP(L219,Coef!$E$2:$F$17,2,FALSE))</f>
        <v/>
      </c>
      <c r="K219" s="333" t="b">
        <f t="shared" si="6"/>
        <v>0</v>
      </c>
      <c r="L219" s="214">
        <f t="shared" si="7"/>
        <v>1</v>
      </c>
      <c r="M219" s="294"/>
      <c r="N219" s="322"/>
    </row>
    <row r="220" spans="1:14" x14ac:dyDescent="0.25">
      <c r="A220" s="216">
        <v>212</v>
      </c>
      <c r="B220" s="39"/>
      <c r="C220" s="39"/>
      <c r="D220" s="39"/>
      <c r="E220" s="38"/>
      <c r="F220" s="38"/>
      <c r="G220" s="216"/>
      <c r="H220" s="216"/>
      <c r="I220" s="67" t="str">
        <f>IF(OR($B220="",$C220="",$D220="",$E220="",$F220="",$G220&lt;an_initial,$G220&gt;an_final,$K220=FALSE),"",P_MAT_1*VLOOKUP(L220,Coef!$E$2:$F$17,2,FALSE))</f>
        <v/>
      </c>
      <c r="J220" s="67" t="str">
        <f>IF(OR($B220="",$C220="",$D220="",$G220&gt;an_final,$F220="",$E220=""),"",P_ISI_STR*VLOOKUP(L220,Coef!$E$2:$F$17,2,FALSE))</f>
        <v/>
      </c>
      <c r="K220" s="333" t="b">
        <f t="shared" si="6"/>
        <v>0</v>
      </c>
      <c r="L220" s="214">
        <f t="shared" si="7"/>
        <v>1</v>
      </c>
      <c r="M220" s="294"/>
      <c r="N220" s="322"/>
    </row>
    <row r="221" spans="1:14" x14ac:dyDescent="0.25">
      <c r="A221" s="216">
        <v>213</v>
      </c>
      <c r="B221" s="39"/>
      <c r="C221" s="39"/>
      <c r="D221" s="39"/>
      <c r="E221" s="38"/>
      <c r="F221" s="38"/>
      <c r="G221" s="216"/>
      <c r="H221" s="216"/>
      <c r="I221" s="67" t="str">
        <f>IF(OR($B221="",$C221="",$D221="",$E221="",$F221="",$G221&lt;an_initial,$G221&gt;an_final,$K221=FALSE),"",P_MAT_1*VLOOKUP(L221,Coef!$E$2:$F$17,2,FALSE))</f>
        <v/>
      </c>
      <c r="J221" s="67" t="str">
        <f>IF(OR($B221="",$C221="",$D221="",$G221&gt;an_final,$F221="",$E221=""),"",P_ISI_STR*VLOOKUP(L221,Coef!$E$2:$F$17,2,FALSE))</f>
        <v/>
      </c>
      <c r="K221" s="333" t="b">
        <f t="shared" si="6"/>
        <v>0</v>
      </c>
      <c r="L221" s="214">
        <f t="shared" si="7"/>
        <v>1</v>
      </c>
      <c r="M221" s="294"/>
      <c r="N221" s="322"/>
    </row>
    <row r="222" spans="1:14" x14ac:dyDescent="0.25">
      <c r="A222" s="216">
        <v>214</v>
      </c>
      <c r="B222" s="39"/>
      <c r="C222" s="39"/>
      <c r="D222" s="39"/>
      <c r="E222" s="38"/>
      <c r="F222" s="38"/>
      <c r="G222" s="216"/>
      <c r="H222" s="216"/>
      <c r="I222" s="67" t="str">
        <f>IF(OR($B222="",$C222="",$D222="",$E222="",$F222="",$G222&lt;an_initial,$G222&gt;an_final,$K222=FALSE),"",P_MAT_1*VLOOKUP(L222,Coef!$E$2:$F$17,2,FALSE))</f>
        <v/>
      </c>
      <c r="J222" s="67" t="str">
        <f>IF(OR($B222="",$C222="",$D222="",$G222&gt;an_final,$F222="",$E222=""),"",P_ISI_STR*VLOOKUP(L222,Coef!$E$2:$F$17,2,FALSE))</f>
        <v/>
      </c>
      <c r="K222" s="333" t="b">
        <f t="shared" si="6"/>
        <v>0</v>
      </c>
      <c r="L222" s="214">
        <f t="shared" si="7"/>
        <v>1</v>
      </c>
      <c r="M222" s="294"/>
      <c r="N222" s="322"/>
    </row>
    <row r="223" spans="1:14" x14ac:dyDescent="0.25">
      <c r="A223" s="216">
        <v>215</v>
      </c>
      <c r="B223" s="39"/>
      <c r="C223" s="39"/>
      <c r="D223" s="39"/>
      <c r="E223" s="38"/>
      <c r="F223" s="38"/>
      <c r="G223" s="216"/>
      <c r="H223" s="216"/>
      <c r="I223" s="67" t="str">
        <f>IF(OR($B223="",$C223="",$D223="",$E223="",$F223="",$G223&lt;an_initial,$G223&gt;an_final,$K223=FALSE),"",P_MAT_1*VLOOKUP(L223,Coef!$E$2:$F$17,2,FALSE))</f>
        <v/>
      </c>
      <c r="J223" s="67" t="str">
        <f>IF(OR($B223="",$C223="",$D223="",$G223&gt;an_final,$F223="",$E223=""),"",P_ISI_STR*VLOOKUP(L223,Coef!$E$2:$F$17,2,FALSE))</f>
        <v/>
      </c>
      <c r="K223" s="333" t="b">
        <f t="shared" si="6"/>
        <v>0</v>
      </c>
      <c r="L223" s="214">
        <f t="shared" si="7"/>
        <v>1</v>
      </c>
      <c r="M223" s="294"/>
      <c r="N223" s="322"/>
    </row>
    <row r="224" spans="1:14" x14ac:dyDescent="0.25">
      <c r="A224" s="216">
        <v>216</v>
      </c>
      <c r="B224" s="39"/>
      <c r="C224" s="39"/>
      <c r="D224" s="39"/>
      <c r="E224" s="38"/>
      <c r="F224" s="38"/>
      <c r="G224" s="216"/>
      <c r="H224" s="216"/>
      <c r="I224" s="67" t="str">
        <f>IF(OR($B224="",$C224="",$D224="",$E224="",$F224="",$G224&lt;an_initial,$G224&gt;an_final,$K224=FALSE),"",P_MAT_1*VLOOKUP(L224,Coef!$E$2:$F$17,2,FALSE))</f>
        <v/>
      </c>
      <c r="J224" s="67" t="str">
        <f>IF(OR($B224="",$C224="",$D224="",$G224&gt;an_final,$F224="",$E224=""),"",P_ISI_STR*VLOOKUP(L224,Coef!$E$2:$F$17,2,FALSE))</f>
        <v/>
      </c>
      <c r="K224" s="333" t="b">
        <f t="shared" si="6"/>
        <v>0</v>
      </c>
      <c r="L224" s="214">
        <f t="shared" si="7"/>
        <v>1</v>
      </c>
      <c r="M224" s="294"/>
      <c r="N224" s="322"/>
    </row>
    <row r="225" spans="1:14" x14ac:dyDescent="0.25">
      <c r="A225" s="216">
        <v>217</v>
      </c>
      <c r="B225" s="39"/>
      <c r="C225" s="39"/>
      <c r="D225" s="39"/>
      <c r="E225" s="38"/>
      <c r="F225" s="38"/>
      <c r="G225" s="216"/>
      <c r="H225" s="216"/>
      <c r="I225" s="67" t="str">
        <f>IF(OR($B225="",$C225="",$D225="",$E225="",$F225="",$G225&lt;an_initial,$G225&gt;an_final,$K225=FALSE),"",P_MAT_1*VLOOKUP(L225,Coef!$E$2:$F$17,2,FALSE))</f>
        <v/>
      </c>
      <c r="J225" s="67" t="str">
        <f>IF(OR($B225="",$C225="",$D225="",$G225&gt;an_final,$F225="",$E225=""),"",P_ISI_STR*VLOOKUP(L225,Coef!$E$2:$F$17,2,FALSE))</f>
        <v/>
      </c>
      <c r="K225" s="333" t="b">
        <f t="shared" si="6"/>
        <v>0</v>
      </c>
      <c r="L225" s="214">
        <f t="shared" si="7"/>
        <v>1</v>
      </c>
      <c r="M225" s="294"/>
      <c r="N225" s="322"/>
    </row>
    <row r="226" spans="1:14" x14ac:dyDescent="0.25">
      <c r="A226" s="216">
        <v>218</v>
      </c>
      <c r="B226" s="39"/>
      <c r="C226" s="39"/>
      <c r="D226" s="39"/>
      <c r="E226" s="38"/>
      <c r="F226" s="38"/>
      <c r="G226" s="216"/>
      <c r="H226" s="216"/>
      <c r="I226" s="67" t="str">
        <f>IF(OR($B226="",$C226="",$D226="",$E226="",$F226="",$G226&lt;an_initial,$G226&gt;an_final,$K226=FALSE),"",P_MAT_1*VLOOKUP(L226,Coef!$E$2:$F$17,2,FALSE))</f>
        <v/>
      </c>
      <c r="J226" s="67" t="str">
        <f>IF(OR($B226="",$C226="",$D226="",$G226&gt;an_final,$F226="",$E226=""),"",P_ISI_STR*VLOOKUP(L226,Coef!$E$2:$F$17,2,FALSE))</f>
        <v/>
      </c>
      <c r="K226" s="333" t="b">
        <f t="shared" si="6"/>
        <v>0</v>
      </c>
      <c r="L226" s="214">
        <f t="shared" si="7"/>
        <v>1</v>
      </c>
      <c r="M226" s="294"/>
      <c r="N226" s="322"/>
    </row>
    <row r="227" spans="1:14" x14ac:dyDescent="0.25">
      <c r="A227" s="216">
        <v>219</v>
      </c>
      <c r="B227" s="39"/>
      <c r="C227" s="39"/>
      <c r="D227" s="39"/>
      <c r="E227" s="38"/>
      <c r="F227" s="38"/>
      <c r="G227" s="216"/>
      <c r="H227" s="216"/>
      <c r="I227" s="67" t="str">
        <f>IF(OR($B227="",$C227="",$D227="",$E227="",$F227="",$G227&lt;an_initial,$G227&gt;an_final,$K227=FALSE),"",P_MAT_1*VLOOKUP(L227,Coef!$E$2:$F$17,2,FALSE))</f>
        <v/>
      </c>
      <c r="J227" s="67" t="str">
        <f>IF(OR($B227="",$C227="",$D227="",$G227&gt;an_final,$F227="",$E227=""),"",P_ISI_STR*VLOOKUP(L227,Coef!$E$2:$F$17,2,FALSE))</f>
        <v/>
      </c>
      <c r="K227" s="333" t="b">
        <f t="shared" si="6"/>
        <v>0</v>
      </c>
      <c r="L227" s="214">
        <f t="shared" si="7"/>
        <v>1</v>
      </c>
      <c r="M227" s="294"/>
      <c r="N227" s="322"/>
    </row>
    <row r="228" spans="1:14" x14ac:dyDescent="0.25">
      <c r="A228" s="216">
        <v>220</v>
      </c>
      <c r="B228" s="39"/>
      <c r="C228" s="39"/>
      <c r="D228" s="39"/>
      <c r="E228" s="38"/>
      <c r="F228" s="38"/>
      <c r="G228" s="216"/>
      <c r="H228" s="216"/>
      <c r="I228" s="67" t="str">
        <f>IF(OR($B228="",$C228="",$D228="",$E228="",$F228="",$G228&lt;an_initial,$G228&gt;an_final,$K228=FALSE),"",P_MAT_1*VLOOKUP(L228,Coef!$E$2:$F$17,2,FALSE))</f>
        <v/>
      </c>
      <c r="J228" s="67" t="str">
        <f>IF(OR($B228="",$C228="",$D228="",$G228&gt;an_final,$F228="",$E228=""),"",P_ISI_STR*VLOOKUP(L228,Coef!$E$2:$F$17,2,FALSE))</f>
        <v/>
      </c>
      <c r="K228" s="333" t="b">
        <f t="shared" si="6"/>
        <v>0</v>
      </c>
      <c r="L228" s="214">
        <f t="shared" si="7"/>
        <v>1</v>
      </c>
      <c r="M228" s="294"/>
      <c r="N228" s="322"/>
    </row>
    <row r="229" spans="1:14" x14ac:dyDescent="0.25">
      <c r="A229" s="216">
        <v>221</v>
      </c>
      <c r="B229" s="39"/>
      <c r="C229" s="39"/>
      <c r="D229" s="39"/>
      <c r="E229" s="38"/>
      <c r="F229" s="38"/>
      <c r="G229" s="216"/>
      <c r="H229" s="216"/>
      <c r="I229" s="67" t="str">
        <f>IF(OR($B229="",$C229="",$D229="",$E229="",$F229="",$G229&lt;an_initial,$G229&gt;an_final,$K229=FALSE),"",P_MAT_1*VLOOKUP(L229,Coef!$E$2:$F$17,2,FALSE))</f>
        <v/>
      </c>
      <c r="J229" s="67" t="str">
        <f>IF(OR($B229="",$C229="",$D229="",$G229&gt;an_final,$F229="",$E229=""),"",P_ISI_STR*VLOOKUP(L229,Coef!$E$2:$F$17,2,FALSE))</f>
        <v/>
      </c>
      <c r="K229" s="333" t="b">
        <f t="shared" si="6"/>
        <v>0</v>
      </c>
      <c r="L229" s="214">
        <f t="shared" si="7"/>
        <v>1</v>
      </c>
      <c r="M229" s="294"/>
      <c r="N229" s="322"/>
    </row>
    <row r="230" spans="1:14" x14ac:dyDescent="0.25">
      <c r="A230" s="216">
        <v>222</v>
      </c>
      <c r="B230" s="39"/>
      <c r="C230" s="39"/>
      <c r="D230" s="39"/>
      <c r="E230" s="38"/>
      <c r="F230" s="38"/>
      <c r="G230" s="216"/>
      <c r="H230" s="216"/>
      <c r="I230" s="67" t="str">
        <f>IF(OR($B230="",$C230="",$D230="",$E230="",$F230="",$G230&lt;an_initial,$G230&gt;an_final,$K230=FALSE),"",P_MAT_1*VLOOKUP(L230,Coef!$E$2:$F$17,2,FALSE))</f>
        <v/>
      </c>
      <c r="J230" s="67" t="str">
        <f>IF(OR($B230="",$C230="",$D230="",$G230&gt;an_final,$F230="",$E230=""),"",P_ISI_STR*VLOOKUP(L230,Coef!$E$2:$F$17,2,FALSE))</f>
        <v/>
      </c>
      <c r="K230" s="333" t="b">
        <f t="shared" si="6"/>
        <v>0</v>
      </c>
      <c r="L230" s="214">
        <f t="shared" si="7"/>
        <v>1</v>
      </c>
      <c r="M230" s="294"/>
      <c r="N230" s="322"/>
    </row>
    <row r="231" spans="1:14" x14ac:dyDescent="0.25">
      <c r="A231" s="216">
        <v>223</v>
      </c>
      <c r="B231" s="39"/>
      <c r="C231" s="39"/>
      <c r="D231" s="39"/>
      <c r="E231" s="38"/>
      <c r="F231" s="38"/>
      <c r="G231" s="216"/>
      <c r="H231" s="216"/>
      <c r="I231" s="67" t="str">
        <f>IF(OR($B231="",$C231="",$D231="",$E231="",$F231="",$G231&lt;an_initial,$G231&gt;an_final,$K231=FALSE),"",P_MAT_1*VLOOKUP(L231,Coef!$E$2:$F$17,2,FALSE))</f>
        <v/>
      </c>
      <c r="J231" s="67" t="str">
        <f>IF(OR($B231="",$C231="",$D231="",$G231&gt;an_final,$F231="",$E231=""),"",P_ISI_STR*VLOOKUP(L231,Coef!$E$2:$F$17,2,FALSE))</f>
        <v/>
      </c>
      <c r="K231" s="333" t="b">
        <f t="shared" si="6"/>
        <v>0</v>
      </c>
      <c r="L231" s="214">
        <f t="shared" si="7"/>
        <v>1</v>
      </c>
      <c r="M231" s="294"/>
      <c r="N231" s="322"/>
    </row>
    <row r="232" spans="1:14" x14ac:dyDescent="0.25">
      <c r="A232" s="216">
        <v>224</v>
      </c>
      <c r="B232" s="39"/>
      <c r="C232" s="39"/>
      <c r="D232" s="39"/>
      <c r="E232" s="38"/>
      <c r="F232" s="38"/>
      <c r="G232" s="216"/>
      <c r="H232" s="216"/>
      <c r="I232" s="67" t="str">
        <f>IF(OR($B232="",$C232="",$D232="",$E232="",$F232="",$G232&lt;an_initial,$G232&gt;an_final,$K232=FALSE),"",P_MAT_1*VLOOKUP(L232,Coef!$E$2:$F$17,2,FALSE))</f>
        <v/>
      </c>
      <c r="J232" s="67" t="str">
        <f>IF(OR($B232="",$C232="",$D232="",$G232&gt;an_final,$F232="",$E232=""),"",P_ISI_STR*VLOOKUP(L232,Coef!$E$2:$F$17,2,FALSE))</f>
        <v/>
      </c>
      <c r="K232" s="333" t="b">
        <f t="shared" si="6"/>
        <v>0</v>
      </c>
      <c r="L232" s="214">
        <f t="shared" si="7"/>
        <v>1</v>
      </c>
      <c r="M232" s="294"/>
      <c r="N232" s="322"/>
    </row>
    <row r="233" spans="1:14" x14ac:dyDescent="0.25">
      <c r="A233" s="216">
        <v>225</v>
      </c>
      <c r="B233" s="39"/>
      <c r="C233" s="39"/>
      <c r="D233" s="39"/>
      <c r="E233" s="38"/>
      <c r="F233" s="38"/>
      <c r="G233" s="216"/>
      <c r="H233" s="216"/>
      <c r="I233" s="67" t="str">
        <f>IF(OR($B233="",$C233="",$D233="",$E233="",$F233="",$G233&lt;an_initial,$G233&gt;an_final,$K233=FALSE),"",P_MAT_1*VLOOKUP(L233,Coef!$E$2:$F$17,2,FALSE))</f>
        <v/>
      </c>
      <c r="J233" s="67" t="str">
        <f>IF(OR($B233="",$C233="",$D233="",$G233&gt;an_final,$F233="",$E233=""),"",P_ISI_STR*VLOOKUP(L233,Coef!$E$2:$F$17,2,FALSE))</f>
        <v/>
      </c>
      <c r="K233" s="333" t="b">
        <f t="shared" si="6"/>
        <v>0</v>
      </c>
      <c r="L233" s="214">
        <f t="shared" si="7"/>
        <v>1</v>
      </c>
      <c r="M233" s="294"/>
      <c r="N233" s="322"/>
    </row>
    <row r="234" spans="1:14" x14ac:dyDescent="0.25">
      <c r="A234" s="216">
        <v>226</v>
      </c>
      <c r="B234" s="39"/>
      <c r="C234" s="39"/>
      <c r="D234" s="39"/>
      <c r="E234" s="38"/>
      <c r="F234" s="38"/>
      <c r="G234" s="216"/>
      <c r="H234" s="216"/>
      <c r="I234" s="67" t="str">
        <f>IF(OR($B234="",$C234="",$D234="",$E234="",$F234="",$G234&lt;an_initial,$G234&gt;an_final,$K234=FALSE),"",P_MAT_1*VLOOKUP(L234,Coef!$E$2:$F$17,2,FALSE))</f>
        <v/>
      </c>
      <c r="J234" s="67" t="str">
        <f>IF(OR($B234="",$C234="",$D234="",$G234&gt;an_final,$F234="",$E234=""),"",P_ISI_STR*VLOOKUP(L234,Coef!$E$2:$F$17,2,FALSE))</f>
        <v/>
      </c>
      <c r="K234" s="333" t="b">
        <f t="shared" si="6"/>
        <v>0</v>
      </c>
      <c r="L234" s="214">
        <f t="shared" si="7"/>
        <v>1</v>
      </c>
      <c r="M234" s="294"/>
      <c r="N234" s="322"/>
    </row>
    <row r="235" spans="1:14" x14ac:dyDescent="0.25">
      <c r="A235" s="216">
        <v>227</v>
      </c>
      <c r="B235" s="39"/>
      <c r="C235" s="39"/>
      <c r="D235" s="39"/>
      <c r="E235" s="38"/>
      <c r="F235" s="38"/>
      <c r="G235" s="216"/>
      <c r="H235" s="216"/>
      <c r="I235" s="67" t="str">
        <f>IF(OR($B235="",$C235="",$D235="",$E235="",$F235="",$G235&lt;an_initial,$G235&gt;an_final,$K235=FALSE),"",P_MAT_1*VLOOKUP(L235,Coef!$E$2:$F$17,2,FALSE))</f>
        <v/>
      </c>
      <c r="J235" s="67" t="str">
        <f>IF(OR($B235="",$C235="",$D235="",$G235&gt;an_final,$F235="",$E235=""),"",P_ISI_STR*VLOOKUP(L235,Coef!$E$2:$F$17,2,FALSE))</f>
        <v/>
      </c>
      <c r="K235" s="333" t="b">
        <f t="shared" si="6"/>
        <v>0</v>
      </c>
      <c r="L235" s="214">
        <f t="shared" si="7"/>
        <v>1</v>
      </c>
      <c r="M235" s="294"/>
      <c r="N235" s="322"/>
    </row>
    <row r="236" spans="1:14" x14ac:dyDescent="0.25">
      <c r="A236" s="216">
        <v>228</v>
      </c>
      <c r="B236" s="39"/>
      <c r="C236" s="39"/>
      <c r="D236" s="39"/>
      <c r="E236" s="38"/>
      <c r="F236" s="38"/>
      <c r="G236" s="216"/>
      <c r="H236" s="216"/>
      <c r="I236" s="67" t="str">
        <f>IF(OR($B236="",$C236="",$D236="",$E236="",$F236="",$G236&lt;an_initial,$G236&gt;an_final,$K236=FALSE),"",P_MAT_1*VLOOKUP(L236,Coef!$E$2:$F$17,2,FALSE))</f>
        <v/>
      </c>
      <c r="J236" s="67" t="str">
        <f>IF(OR($B236="",$C236="",$D236="",$G236&gt;an_final,$F236="",$E236=""),"",P_ISI_STR*VLOOKUP(L236,Coef!$E$2:$F$17,2,FALSE))</f>
        <v/>
      </c>
      <c r="K236" s="333" t="b">
        <f t="shared" si="6"/>
        <v>0</v>
      </c>
      <c r="L236" s="214">
        <f t="shared" si="7"/>
        <v>1</v>
      </c>
      <c r="M236" s="294"/>
      <c r="N236" s="322"/>
    </row>
    <row r="237" spans="1:14" x14ac:dyDescent="0.25">
      <c r="A237" s="216">
        <v>229</v>
      </c>
      <c r="B237" s="39"/>
      <c r="C237" s="39"/>
      <c r="D237" s="39"/>
      <c r="E237" s="38"/>
      <c r="F237" s="38"/>
      <c r="G237" s="216"/>
      <c r="H237" s="216"/>
      <c r="I237" s="67" t="str">
        <f>IF(OR($B237="",$C237="",$D237="",$E237="",$F237="",$G237&lt;an_initial,$G237&gt;an_final,$K237=FALSE),"",P_MAT_1*VLOOKUP(L237,Coef!$E$2:$F$17,2,FALSE))</f>
        <v/>
      </c>
      <c r="J237" s="67" t="str">
        <f>IF(OR($B237="",$C237="",$D237="",$G237&gt;an_final,$F237="",$E237=""),"",P_ISI_STR*VLOOKUP(L237,Coef!$E$2:$F$17,2,FALSE))</f>
        <v/>
      </c>
      <c r="K237" s="333" t="b">
        <f t="shared" si="6"/>
        <v>0</v>
      </c>
      <c r="L237" s="214">
        <f t="shared" si="7"/>
        <v>1</v>
      </c>
      <c r="M237" s="294"/>
      <c r="N237" s="322"/>
    </row>
    <row r="238" spans="1:14" x14ac:dyDescent="0.25">
      <c r="A238" s="216">
        <v>230</v>
      </c>
      <c r="B238" s="39"/>
      <c r="C238" s="39"/>
      <c r="D238" s="39"/>
      <c r="E238" s="38"/>
      <c r="F238" s="38"/>
      <c r="G238" s="216"/>
      <c r="H238" s="216"/>
      <c r="I238" s="67" t="str">
        <f>IF(OR($B238="",$C238="",$D238="",$E238="",$F238="",$G238&lt;an_initial,$G238&gt;an_final,$K238=FALSE),"",P_MAT_1*VLOOKUP(L238,Coef!$E$2:$F$17,2,FALSE))</f>
        <v/>
      </c>
      <c r="J238" s="67" t="str">
        <f>IF(OR($B238="",$C238="",$D238="",$G238&gt;an_final,$F238="",$E238=""),"",P_ISI_STR*VLOOKUP(L238,Coef!$E$2:$F$17,2,FALSE))</f>
        <v/>
      </c>
      <c r="K238" s="333" t="b">
        <f t="shared" si="6"/>
        <v>0</v>
      </c>
      <c r="L238" s="214">
        <f t="shared" si="7"/>
        <v>1</v>
      </c>
      <c r="M238" s="294"/>
      <c r="N238" s="322"/>
    </row>
    <row r="239" spans="1:14" x14ac:dyDescent="0.25">
      <c r="A239" s="216">
        <v>231</v>
      </c>
      <c r="B239" s="39"/>
      <c r="C239" s="39"/>
      <c r="D239" s="39"/>
      <c r="E239" s="38"/>
      <c r="F239" s="38"/>
      <c r="G239" s="216"/>
      <c r="H239" s="216"/>
      <c r="I239" s="67" t="str">
        <f>IF(OR($B239="",$C239="",$D239="",$E239="",$F239="",$G239&lt;an_initial,$G239&gt;an_final,$K239=FALSE),"",P_MAT_1*VLOOKUP(L239,Coef!$E$2:$F$17,2,FALSE))</f>
        <v/>
      </c>
      <c r="J239" s="67" t="str">
        <f>IF(OR($B239="",$C239="",$D239="",$G239&gt;an_final,$F239="",$E239=""),"",P_ISI_STR*VLOOKUP(L239,Coef!$E$2:$F$17,2,FALSE))</f>
        <v/>
      </c>
      <c r="K239" s="333" t="b">
        <f t="shared" si="6"/>
        <v>0</v>
      </c>
      <c r="L239" s="214">
        <f t="shared" si="7"/>
        <v>1</v>
      </c>
      <c r="M239" s="294"/>
      <c r="N239" s="322"/>
    </row>
    <row r="240" spans="1:14" x14ac:dyDescent="0.25">
      <c r="A240" s="216">
        <v>232</v>
      </c>
      <c r="B240" s="39"/>
      <c r="C240" s="39"/>
      <c r="D240" s="39"/>
      <c r="E240" s="38"/>
      <c r="F240" s="38"/>
      <c r="G240" s="216"/>
      <c r="H240" s="216"/>
      <c r="I240" s="67" t="str">
        <f>IF(OR($B240="",$C240="",$D240="",$E240="",$F240="",$G240&lt;an_initial,$G240&gt;an_final,$K240=FALSE),"",P_MAT_1*VLOOKUP(L240,Coef!$E$2:$F$17,2,FALSE))</f>
        <v/>
      </c>
      <c r="J240" s="67" t="str">
        <f>IF(OR($B240="",$C240="",$D240="",$G240&gt;an_final,$F240="",$E240=""),"",P_ISI_STR*VLOOKUP(L240,Coef!$E$2:$F$17,2,FALSE))</f>
        <v/>
      </c>
      <c r="K240" s="333" t="b">
        <f t="shared" si="6"/>
        <v>0</v>
      </c>
      <c r="L240" s="214">
        <f t="shared" si="7"/>
        <v>1</v>
      </c>
      <c r="M240" s="294"/>
      <c r="N240" s="322"/>
    </row>
    <row r="241" spans="1:14" x14ac:dyDescent="0.25">
      <c r="A241" s="216">
        <v>233</v>
      </c>
      <c r="B241" s="39"/>
      <c r="C241" s="39"/>
      <c r="D241" s="39"/>
      <c r="E241" s="38"/>
      <c r="F241" s="38"/>
      <c r="G241" s="216"/>
      <c r="H241" s="216"/>
      <c r="I241" s="67" t="str">
        <f>IF(OR($B241="",$C241="",$D241="",$E241="",$F241="",$G241&lt;an_initial,$G241&gt;an_final,$K241=FALSE),"",P_MAT_1*VLOOKUP(L241,Coef!$E$2:$F$17,2,FALSE))</f>
        <v/>
      </c>
      <c r="J241" s="67" t="str">
        <f>IF(OR($B241="",$C241="",$D241="",$G241&gt;an_final,$F241="",$E241=""),"",P_ISI_STR*VLOOKUP(L241,Coef!$E$2:$F$17,2,FALSE))</f>
        <v/>
      </c>
      <c r="K241" s="333" t="b">
        <f t="shared" si="6"/>
        <v>0</v>
      </c>
      <c r="L241" s="214">
        <f t="shared" si="7"/>
        <v>1</v>
      </c>
      <c r="M241" s="294"/>
      <c r="N241" s="322"/>
    </row>
    <row r="242" spans="1:14" x14ac:dyDescent="0.25">
      <c r="A242" s="216">
        <v>234</v>
      </c>
      <c r="B242" s="39"/>
      <c r="C242" s="39"/>
      <c r="D242" s="39"/>
      <c r="E242" s="38"/>
      <c r="F242" s="38"/>
      <c r="G242" s="216"/>
      <c r="H242" s="216"/>
      <c r="I242" s="67" t="str">
        <f>IF(OR($B242="",$C242="",$D242="",$E242="",$F242="",$G242&lt;an_initial,$G242&gt;an_final,$K242=FALSE),"",P_MAT_1*VLOOKUP(L242,Coef!$E$2:$F$17,2,FALSE))</f>
        <v/>
      </c>
      <c r="J242" s="67" t="str">
        <f>IF(OR($B242="",$C242="",$D242="",$G242&gt;an_final,$F242="",$E242=""),"",P_ISI_STR*VLOOKUP(L242,Coef!$E$2:$F$17,2,FALSE))</f>
        <v/>
      </c>
      <c r="K242" s="333" t="b">
        <f t="shared" si="6"/>
        <v>0</v>
      </c>
      <c r="L242" s="214">
        <f t="shared" si="7"/>
        <v>1</v>
      </c>
      <c r="M242" s="294"/>
      <c r="N242" s="322"/>
    </row>
    <row r="243" spans="1:14" x14ac:dyDescent="0.25">
      <c r="A243" s="216">
        <v>235</v>
      </c>
      <c r="B243" s="39"/>
      <c r="C243" s="39"/>
      <c r="D243" s="39"/>
      <c r="E243" s="38"/>
      <c r="F243" s="38"/>
      <c r="G243" s="216"/>
      <c r="H243" s="216"/>
      <c r="I243" s="67" t="str">
        <f>IF(OR($B243="",$C243="",$D243="",$E243="",$F243="",$G243&lt;an_initial,$G243&gt;an_final,$K243=FALSE),"",P_MAT_1*VLOOKUP(L243,Coef!$E$2:$F$17,2,FALSE))</f>
        <v/>
      </c>
      <c r="J243" s="67" t="str">
        <f>IF(OR($B243="",$C243="",$D243="",$G243&gt;an_final,$F243="",$E243=""),"",P_ISI_STR*VLOOKUP(L243,Coef!$E$2:$F$17,2,FALSE))</f>
        <v/>
      </c>
      <c r="K243" s="333" t="b">
        <f t="shared" si="6"/>
        <v>0</v>
      </c>
      <c r="L243" s="214">
        <f t="shared" si="7"/>
        <v>1</v>
      </c>
      <c r="M243" s="294"/>
      <c r="N243" s="322"/>
    </row>
    <row r="244" spans="1:14" x14ac:dyDescent="0.25">
      <c r="A244" s="216">
        <v>236</v>
      </c>
      <c r="B244" s="39"/>
      <c r="C244" s="39"/>
      <c r="D244" s="39"/>
      <c r="E244" s="38"/>
      <c r="F244" s="38"/>
      <c r="G244" s="216"/>
      <c r="H244" s="216"/>
      <c r="I244" s="67" t="str">
        <f>IF(OR($B244="",$C244="",$D244="",$E244="",$F244="",$G244&lt;an_initial,$G244&gt;an_final,$K244=FALSE),"",P_MAT_1*VLOOKUP(L244,Coef!$E$2:$F$17,2,FALSE))</f>
        <v/>
      </c>
      <c r="J244" s="67" t="str">
        <f>IF(OR($B244="",$C244="",$D244="",$G244&gt;an_final,$F244="",$E244=""),"",P_ISI_STR*VLOOKUP(L244,Coef!$E$2:$F$17,2,FALSE))</f>
        <v/>
      </c>
      <c r="K244" s="333" t="b">
        <f t="shared" si="6"/>
        <v>0</v>
      </c>
      <c r="L244" s="214">
        <f t="shared" si="7"/>
        <v>1</v>
      </c>
      <c r="M244" s="294"/>
      <c r="N244" s="322"/>
    </row>
    <row r="245" spans="1:14" x14ac:dyDescent="0.25">
      <c r="A245" s="216">
        <v>237</v>
      </c>
      <c r="B245" s="39"/>
      <c r="C245" s="39"/>
      <c r="D245" s="39"/>
      <c r="E245" s="38"/>
      <c r="F245" s="38"/>
      <c r="G245" s="216"/>
      <c r="H245" s="216"/>
      <c r="I245" s="67" t="str">
        <f>IF(OR($B245="",$C245="",$D245="",$E245="",$F245="",$G245&lt;an_initial,$G245&gt;an_final,$K245=FALSE),"",P_MAT_1*VLOOKUP(L245,Coef!$E$2:$F$17,2,FALSE))</f>
        <v/>
      </c>
      <c r="J245" s="67" t="str">
        <f>IF(OR($B245="",$C245="",$D245="",$G245&gt;an_final,$F245="",$E245=""),"",P_ISI_STR*VLOOKUP(L245,Coef!$E$2:$F$17,2,FALSE))</f>
        <v/>
      </c>
      <c r="K245" s="333" t="b">
        <f t="shared" si="6"/>
        <v>0</v>
      </c>
      <c r="L245" s="214">
        <f t="shared" si="7"/>
        <v>1</v>
      </c>
      <c r="M245" s="294"/>
      <c r="N245" s="322"/>
    </row>
    <row r="246" spans="1:14" x14ac:dyDescent="0.25">
      <c r="A246" s="216">
        <v>238</v>
      </c>
      <c r="B246" s="39"/>
      <c r="C246" s="39"/>
      <c r="D246" s="39"/>
      <c r="E246" s="38"/>
      <c r="F246" s="38"/>
      <c r="G246" s="216"/>
      <c r="H246" s="216"/>
      <c r="I246" s="67" t="str">
        <f>IF(OR($B246="",$C246="",$D246="",$E246="",$F246="",$G246&lt;an_initial,$G246&gt;an_final,$K246=FALSE),"",P_MAT_1*VLOOKUP(L246,Coef!$E$2:$F$17,2,FALSE))</f>
        <v/>
      </c>
      <c r="J246" s="67" t="str">
        <f>IF(OR($B246="",$C246="",$D246="",$G246&gt;an_final,$F246="",$E246=""),"",P_ISI_STR*VLOOKUP(L246,Coef!$E$2:$F$17,2,FALSE))</f>
        <v/>
      </c>
      <c r="K246" s="333" t="b">
        <f t="shared" si="6"/>
        <v>0</v>
      </c>
      <c r="L246" s="214">
        <f t="shared" si="7"/>
        <v>1</v>
      </c>
      <c r="M246" s="294"/>
      <c r="N246" s="322"/>
    </row>
    <row r="247" spans="1:14" x14ac:dyDescent="0.25">
      <c r="A247" s="216">
        <v>239</v>
      </c>
      <c r="B247" s="39"/>
      <c r="C247" s="39"/>
      <c r="D247" s="39"/>
      <c r="E247" s="38"/>
      <c r="F247" s="38"/>
      <c r="G247" s="216"/>
      <c r="H247" s="216"/>
      <c r="I247" s="67" t="str">
        <f>IF(OR($B247="",$C247="",$D247="",$E247="",$F247="",$G247&lt;an_initial,$G247&gt;an_final,$K247=FALSE),"",P_MAT_1*VLOOKUP(L247,Coef!$E$2:$F$17,2,FALSE))</f>
        <v/>
      </c>
      <c r="J247" s="67" t="str">
        <f>IF(OR($B247="",$C247="",$D247="",$G247&gt;an_final,$F247="",$E247=""),"",P_ISI_STR*VLOOKUP(L247,Coef!$E$2:$F$17,2,FALSE))</f>
        <v/>
      </c>
      <c r="K247" s="333" t="b">
        <f t="shared" si="6"/>
        <v>0</v>
      </c>
      <c r="L247" s="214">
        <f t="shared" si="7"/>
        <v>1</v>
      </c>
      <c r="M247" s="294"/>
      <c r="N247" s="322"/>
    </row>
    <row r="248" spans="1:14" x14ac:dyDescent="0.25">
      <c r="A248" s="216">
        <v>240</v>
      </c>
      <c r="B248" s="39"/>
      <c r="C248" s="39"/>
      <c r="D248" s="39"/>
      <c r="E248" s="38"/>
      <c r="F248" s="38"/>
      <c r="G248" s="216"/>
      <c r="H248" s="216"/>
      <c r="I248" s="67" t="str">
        <f>IF(OR($B248="",$C248="",$D248="",$E248="",$F248="",$G248&lt;an_initial,$G248&gt;an_final,$K248=FALSE),"",P_MAT_1*VLOOKUP(L248,Coef!$E$2:$F$17,2,FALSE))</f>
        <v/>
      </c>
      <c r="J248" s="67" t="str">
        <f>IF(OR($B248="",$C248="",$D248="",$G248&gt;an_final,$F248="",$E248=""),"",P_ISI_STR*VLOOKUP(L248,Coef!$E$2:$F$17,2,FALSE))</f>
        <v/>
      </c>
      <c r="K248" s="333" t="b">
        <f t="shared" si="6"/>
        <v>0</v>
      </c>
      <c r="L248" s="214">
        <f t="shared" si="7"/>
        <v>1</v>
      </c>
      <c r="M248" s="294"/>
      <c r="N248" s="322"/>
    </row>
    <row r="249" spans="1:14" x14ac:dyDescent="0.25">
      <c r="A249" s="216">
        <v>241</v>
      </c>
      <c r="B249" s="39"/>
      <c r="C249" s="39"/>
      <c r="D249" s="39"/>
      <c r="E249" s="38"/>
      <c r="F249" s="38"/>
      <c r="G249" s="216"/>
      <c r="H249" s="216"/>
      <c r="I249" s="67" t="str">
        <f>IF(OR($B249="",$C249="",$D249="",$E249="",$F249="",$G249&lt;an_initial,$G249&gt;an_final,$K249=FALSE),"",P_MAT_1*VLOOKUP(L249,Coef!$E$2:$F$17,2,FALSE))</f>
        <v/>
      </c>
      <c r="J249" s="67" t="str">
        <f>IF(OR($B249="",$C249="",$D249="",$G249&gt;an_final,$F249="",$E249=""),"",P_ISI_STR*VLOOKUP(L249,Coef!$E$2:$F$17,2,FALSE))</f>
        <v/>
      </c>
      <c r="K249" s="333" t="b">
        <f t="shared" si="6"/>
        <v>0</v>
      </c>
      <c r="L249" s="214">
        <f t="shared" si="7"/>
        <v>1</v>
      </c>
      <c r="M249" s="294"/>
      <c r="N249" s="322"/>
    </row>
    <row r="250" spans="1:14" x14ac:dyDescent="0.25">
      <c r="A250" s="216">
        <v>242</v>
      </c>
      <c r="B250" s="39"/>
      <c r="C250" s="39"/>
      <c r="D250" s="39"/>
      <c r="E250" s="38"/>
      <c r="F250" s="38"/>
      <c r="G250" s="216"/>
      <c r="H250" s="216"/>
      <c r="I250" s="67" t="str">
        <f>IF(OR($B250="",$C250="",$D250="",$E250="",$F250="",$G250&lt;an_initial,$G250&gt;an_final,$K250=FALSE),"",P_MAT_1*VLOOKUP(L250,Coef!$E$2:$F$17,2,FALSE))</f>
        <v/>
      </c>
      <c r="J250" s="67" t="str">
        <f>IF(OR($B250="",$C250="",$D250="",$G250&gt;an_final,$F250="",$E250=""),"",P_ISI_STR*VLOOKUP(L250,Coef!$E$2:$F$17,2,FALSE))</f>
        <v/>
      </c>
      <c r="K250" s="333" t="b">
        <f t="shared" si="6"/>
        <v>0</v>
      </c>
      <c r="L250" s="214">
        <f t="shared" si="7"/>
        <v>1</v>
      </c>
      <c r="M250" s="294"/>
      <c r="N250" s="322"/>
    </row>
    <row r="251" spans="1:14" x14ac:dyDescent="0.25">
      <c r="A251" s="216">
        <v>243</v>
      </c>
      <c r="B251" s="39"/>
      <c r="C251" s="39"/>
      <c r="D251" s="39"/>
      <c r="E251" s="38"/>
      <c r="F251" s="38"/>
      <c r="G251" s="216"/>
      <c r="H251" s="216"/>
      <c r="I251" s="67" t="str">
        <f>IF(OR($B251="",$C251="",$D251="",$E251="",$F251="",$G251&lt;an_initial,$G251&gt;an_final,$K251=FALSE),"",P_MAT_1*VLOOKUP(L251,Coef!$E$2:$F$17,2,FALSE))</f>
        <v/>
      </c>
      <c r="J251" s="67" t="str">
        <f>IF(OR($B251="",$C251="",$D251="",$G251&gt;an_final,$F251="",$E251=""),"",P_ISI_STR*VLOOKUP(L251,Coef!$E$2:$F$17,2,FALSE))</f>
        <v/>
      </c>
      <c r="K251" s="333" t="b">
        <f t="shared" si="6"/>
        <v>0</v>
      </c>
      <c r="L251" s="214">
        <f t="shared" si="7"/>
        <v>1</v>
      </c>
      <c r="M251" s="294"/>
      <c r="N251" s="322"/>
    </row>
    <row r="252" spans="1:14" x14ac:dyDescent="0.25">
      <c r="A252" s="216">
        <v>244</v>
      </c>
      <c r="B252" s="39"/>
      <c r="C252" s="39"/>
      <c r="D252" s="39"/>
      <c r="E252" s="38"/>
      <c r="F252" s="38"/>
      <c r="G252" s="216"/>
      <c r="H252" s="216"/>
      <c r="I252" s="67" t="str">
        <f>IF(OR($B252="",$C252="",$D252="",$E252="",$F252="",$G252&lt;an_initial,$G252&gt;an_final,$K252=FALSE),"",P_MAT_1*VLOOKUP(L252,Coef!$E$2:$F$17,2,FALSE))</f>
        <v/>
      </c>
      <c r="J252" s="67" t="str">
        <f>IF(OR($B252="",$C252="",$D252="",$G252&gt;an_final,$F252="",$E252=""),"",P_ISI_STR*VLOOKUP(L252,Coef!$E$2:$F$17,2,FALSE))</f>
        <v/>
      </c>
      <c r="K252" s="333" t="b">
        <f t="shared" si="6"/>
        <v>0</v>
      </c>
      <c r="L252" s="214">
        <f t="shared" si="7"/>
        <v>1</v>
      </c>
      <c r="M252" s="294"/>
      <c r="N252" s="322"/>
    </row>
    <row r="253" spans="1:14" x14ac:dyDescent="0.25">
      <c r="A253" s="216">
        <v>245</v>
      </c>
      <c r="B253" s="39"/>
      <c r="C253" s="39"/>
      <c r="D253" s="39"/>
      <c r="E253" s="38"/>
      <c r="F253" s="38"/>
      <c r="G253" s="216"/>
      <c r="H253" s="216"/>
      <c r="I253" s="67" t="str">
        <f>IF(OR($B253="",$C253="",$D253="",$E253="",$F253="",$G253&lt;an_initial,$G253&gt;an_final,$K253=FALSE),"",P_MAT_1*VLOOKUP(L253,Coef!$E$2:$F$17,2,FALSE))</f>
        <v/>
      </c>
      <c r="J253" s="67" t="str">
        <f>IF(OR($B253="",$C253="",$D253="",$G253&gt;an_final,$F253="",$E253=""),"",P_ISI_STR*VLOOKUP(L253,Coef!$E$2:$F$17,2,FALSE))</f>
        <v/>
      </c>
      <c r="K253" s="333" t="b">
        <f t="shared" si="6"/>
        <v>0</v>
      </c>
      <c r="L253" s="214">
        <f t="shared" si="7"/>
        <v>1</v>
      </c>
      <c r="M253" s="294"/>
      <c r="N253" s="322"/>
    </row>
    <row r="254" spans="1:14" x14ac:dyDescent="0.25">
      <c r="A254" s="216">
        <v>246</v>
      </c>
      <c r="B254" s="39"/>
      <c r="C254" s="39"/>
      <c r="D254" s="39"/>
      <c r="E254" s="38"/>
      <c r="F254" s="38"/>
      <c r="G254" s="216"/>
      <c r="H254" s="216"/>
      <c r="I254" s="67" t="str">
        <f>IF(OR($B254="",$C254="",$D254="",$E254="",$F254="",$G254&lt;an_initial,$G254&gt;an_final,$K254=FALSE),"",P_MAT_1*VLOOKUP(L254,Coef!$E$2:$F$17,2,FALSE))</f>
        <v/>
      </c>
      <c r="J254" s="67" t="str">
        <f>IF(OR($B254="",$C254="",$D254="",$G254&gt;an_final,$F254="",$E254=""),"",P_ISI_STR*VLOOKUP(L254,Coef!$E$2:$F$17,2,FALSE))</f>
        <v/>
      </c>
      <c r="K254" s="333" t="b">
        <f t="shared" si="6"/>
        <v>0</v>
      </c>
      <c r="L254" s="214">
        <f t="shared" si="7"/>
        <v>1</v>
      </c>
      <c r="M254" s="294"/>
      <c r="N254" s="322"/>
    </row>
    <row r="255" spans="1:14" x14ac:dyDescent="0.25">
      <c r="A255" s="216">
        <v>247</v>
      </c>
      <c r="B255" s="39"/>
      <c r="C255" s="39"/>
      <c r="D255" s="39"/>
      <c r="E255" s="38"/>
      <c r="F255" s="38"/>
      <c r="G255" s="216"/>
      <c r="H255" s="216"/>
      <c r="I255" s="67" t="str">
        <f>IF(OR($B255="",$C255="",$D255="",$E255="",$F255="",$G255&lt;an_initial,$G255&gt;an_final,$K255=FALSE),"",P_MAT_1*VLOOKUP(L255,Coef!$E$2:$F$17,2,FALSE))</f>
        <v/>
      </c>
      <c r="J255" s="67" t="str">
        <f>IF(OR($B255="",$C255="",$D255="",$G255&gt;an_final,$F255="",$E255=""),"",P_ISI_STR*VLOOKUP(L255,Coef!$E$2:$F$17,2,FALSE))</f>
        <v/>
      </c>
      <c r="K255" s="333" t="b">
        <f t="shared" si="6"/>
        <v>0</v>
      </c>
      <c r="L255" s="214">
        <f t="shared" si="7"/>
        <v>1</v>
      </c>
      <c r="M255" s="294"/>
      <c r="N255" s="322"/>
    </row>
    <row r="256" spans="1:14" x14ac:dyDescent="0.25">
      <c r="A256" s="216">
        <v>248</v>
      </c>
      <c r="B256" s="39"/>
      <c r="C256" s="39"/>
      <c r="D256" s="39"/>
      <c r="E256" s="38"/>
      <c r="F256" s="38"/>
      <c r="G256" s="216"/>
      <c r="H256" s="216"/>
      <c r="I256" s="67" t="str">
        <f>IF(OR($B256="",$C256="",$D256="",$E256="",$F256="",$G256&lt;an_initial,$G256&gt;an_final,$K256=FALSE),"",P_MAT_1*VLOOKUP(L256,Coef!$E$2:$F$17,2,FALSE))</f>
        <v/>
      </c>
      <c r="J256" s="67" t="str">
        <f>IF(OR($B256="",$C256="",$D256="",$G256&gt;an_final,$F256="",$E256=""),"",P_ISI_STR*VLOOKUP(L256,Coef!$E$2:$F$17,2,FALSE))</f>
        <v/>
      </c>
      <c r="K256" s="333" t="b">
        <f t="shared" si="6"/>
        <v>0</v>
      </c>
      <c r="L256" s="214">
        <f t="shared" si="7"/>
        <v>1</v>
      </c>
      <c r="M256" s="294"/>
      <c r="N256" s="322"/>
    </row>
    <row r="257" spans="1:14" x14ac:dyDescent="0.25">
      <c r="A257" s="216">
        <v>249</v>
      </c>
      <c r="B257" s="39"/>
      <c r="C257" s="39"/>
      <c r="D257" s="39"/>
      <c r="E257" s="38"/>
      <c r="F257" s="38"/>
      <c r="G257" s="216"/>
      <c r="H257" s="216"/>
      <c r="I257" s="67" t="str">
        <f>IF(OR($B257="",$C257="",$D257="",$E257="",$F257="",$G257&lt;an_initial,$G257&gt;an_final,$K257=FALSE),"",P_MAT_1*VLOOKUP(L257,Coef!$E$2:$F$17,2,FALSE))</f>
        <v/>
      </c>
      <c r="J257" s="67" t="str">
        <f>IF(OR($B257="",$C257="",$D257="",$G257&gt;an_final,$F257="",$E257=""),"",P_ISI_STR*VLOOKUP(L257,Coef!$E$2:$F$17,2,FALSE))</f>
        <v/>
      </c>
      <c r="K257" s="333" t="b">
        <f t="shared" si="6"/>
        <v>0</v>
      </c>
      <c r="L257" s="214">
        <f t="shared" si="7"/>
        <v>1</v>
      </c>
      <c r="M257" s="294"/>
      <c r="N257" s="322"/>
    </row>
    <row r="258" spans="1:14" x14ac:dyDescent="0.25">
      <c r="A258" s="216">
        <v>250</v>
      </c>
      <c r="B258" s="39"/>
      <c r="C258" s="39"/>
      <c r="D258" s="39"/>
      <c r="E258" s="38"/>
      <c r="F258" s="38"/>
      <c r="G258" s="216"/>
      <c r="H258" s="216"/>
      <c r="I258" s="67" t="str">
        <f>IF(OR($B258="",$C258="",$D258="",$E258="",$F258="",$G258&lt;an_initial,$G258&gt;an_final,$K258=FALSE),"",P_MAT_1*VLOOKUP(L258,Coef!$E$2:$F$17,2,FALSE))</f>
        <v/>
      </c>
      <c r="J258" s="67" t="str">
        <f>IF(OR($B258="",$C258="",$D258="",$G258&gt;an_final,$F258="",$E258=""),"",P_ISI_STR*VLOOKUP(L258,Coef!$E$2:$F$17,2,FALSE))</f>
        <v/>
      </c>
      <c r="K258" s="333" t="b">
        <f t="shared" si="6"/>
        <v>0</v>
      </c>
      <c r="L258" s="214">
        <f t="shared" si="7"/>
        <v>1</v>
      </c>
      <c r="M258" s="294"/>
      <c r="N258" s="322"/>
    </row>
  </sheetData>
  <sheetProtection password="CA41" sheet="1" objects="1" scenarios="1" formatCells="0" formatColumns="0" formatRows="0"/>
  <mergeCells count="11">
    <mergeCell ref="H6:H7"/>
    <mergeCell ref="F6:F7"/>
    <mergeCell ref="A2:C2"/>
    <mergeCell ref="A3:J3"/>
    <mergeCell ref="K6:K7"/>
    <mergeCell ref="A6:A7"/>
    <mergeCell ref="B6:B7"/>
    <mergeCell ref="C6:C7"/>
    <mergeCell ref="D6:D7"/>
    <mergeCell ref="E6:E7"/>
    <mergeCell ref="G6:G7"/>
  </mergeCells>
  <dataValidations disablePrompts="1" count="1">
    <dataValidation type="list" allowBlank="1" showInputMessage="1" showErrorMessage="1" sqref="E9:E258">
      <formula1>edituri_a</formula1>
    </dataValidation>
  </dataValidations>
  <pageMargins left="0.62" right="0.69" top="0.74803149606299213" bottom="1.3385826771653544" header="0.31496062992125984" footer="0.9055118110236221"/>
  <pageSetup paperSize="9" scale="70" fitToHeight="100" orientation="landscape" horizontalDpi="4294967295" verticalDpi="4294967295" r:id="rId1"/>
  <headerFooter>
    <oddFooter>&amp;LConfirm existența lucrărilor
Director Departament&amp;RCandidat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92"/>
  <sheetViews>
    <sheetView topLeftCell="A19" zoomScale="150" zoomScaleNormal="150" workbookViewId="0">
      <selection activeCell="C76" sqref="C76"/>
    </sheetView>
  </sheetViews>
  <sheetFormatPr defaultRowHeight="15" x14ac:dyDescent="0.25"/>
  <cols>
    <col min="1" max="1" width="72.7109375" style="250" customWidth="1"/>
    <col min="2" max="2" width="10.7109375" style="250" customWidth="1"/>
    <col min="3" max="3" width="10.7109375" style="286" customWidth="1"/>
    <col min="4" max="4" width="10.7109375" style="286" hidden="1" customWidth="1"/>
    <col min="5" max="16384" width="9.140625" style="250"/>
  </cols>
  <sheetData>
    <row r="1" spans="1:8" s="609" customFormat="1" ht="12" x14ac:dyDescent="0.2">
      <c r="A1" s="606" t="s">
        <v>650</v>
      </c>
      <c r="B1" s="607"/>
      <c r="C1" s="608"/>
      <c r="D1" s="608"/>
      <c r="E1" s="608"/>
      <c r="F1" s="608"/>
      <c r="G1" s="608"/>
      <c r="H1" s="608"/>
    </row>
    <row r="2" spans="1:8" s="609" customFormat="1" ht="12" x14ac:dyDescent="0.2">
      <c r="A2" s="606" t="str">
        <f>IF(ISBLANK(facultate), IF(ISBLANK(departament),"","Departament " &amp; departament), "Facultatea " &amp; facultate)</f>
        <v/>
      </c>
      <c r="B2" s="607"/>
      <c r="C2" s="608"/>
      <c r="D2" s="608"/>
      <c r="E2" s="608"/>
      <c r="F2" s="608"/>
      <c r="G2" s="608"/>
      <c r="H2" s="608"/>
    </row>
    <row r="3" spans="1:8" s="609" customFormat="1" ht="12" x14ac:dyDescent="0.2">
      <c r="A3" s="606" t="str">
        <f>IF(ISBLANK(departament),"","Departamentul " &amp; departament)</f>
        <v/>
      </c>
      <c r="B3" s="607"/>
      <c r="C3" s="608"/>
      <c r="D3" s="608"/>
      <c r="E3" s="608"/>
      <c r="F3" s="608"/>
      <c r="G3" s="608"/>
      <c r="H3" s="608"/>
    </row>
    <row r="5" spans="1:8" ht="15.75" thickBot="1" x14ac:dyDescent="0.3">
      <c r="A5" s="866" t="str">
        <f>CONCATENATE("APRECIERE SINTETICĂ  A ACTIVITĂȚII DESFĂȘURATE ÎN ULTIMII ",durata_evaluare," ANI")</f>
        <v>APRECIERE SINTETICĂ  A ACTIVITĂȚII DESFĂȘURATE ÎN ULTIMII 5 ANI</v>
      </c>
      <c r="B5" s="866"/>
      <c r="C5" s="866"/>
      <c r="D5" s="866"/>
    </row>
    <row r="6" spans="1:8" ht="12" customHeight="1" x14ac:dyDescent="0.25">
      <c r="A6" s="251" t="str">
        <f>CONCATENATE("1)     Numele și prenumele:    ",nume_candidat)</f>
        <v xml:space="preserve">1)     Numele și prenumele:    </v>
      </c>
      <c r="B6" s="869" t="s">
        <v>464</v>
      </c>
      <c r="C6" s="869" t="s">
        <v>463</v>
      </c>
      <c r="D6" s="872" t="s">
        <v>860</v>
      </c>
    </row>
    <row r="7" spans="1:8" ht="12" customHeight="1" x14ac:dyDescent="0.25">
      <c r="A7" s="145" t="s">
        <v>748</v>
      </c>
      <c r="B7" s="878"/>
      <c r="C7" s="870"/>
      <c r="D7" s="873"/>
    </row>
    <row r="8" spans="1:8" ht="12" customHeight="1" x14ac:dyDescent="0.25">
      <c r="A8" s="145" t="s">
        <v>749</v>
      </c>
      <c r="B8" s="878"/>
      <c r="C8" s="870"/>
      <c r="D8" s="873"/>
    </row>
    <row r="9" spans="1:8" ht="12" customHeight="1" x14ac:dyDescent="0.25">
      <c r="A9" s="145" t="s">
        <v>416</v>
      </c>
      <c r="B9" s="879"/>
      <c r="C9" s="871"/>
      <c r="D9" s="874"/>
    </row>
    <row r="10" spans="1:8" s="254" customFormat="1" ht="13.5" customHeight="1" x14ac:dyDescent="0.25">
      <c r="A10" s="252" t="str">
        <f>CONCATENATE("5)     Fișa sintetică cu punctajul realizat în ultimii ",durata_evaluare," ani, detaliat în Anexa 1")</f>
        <v>5)     Fișa sintetică cu punctajul realizat în ultimii 5 ani, detaliat în Anexa 1</v>
      </c>
      <c r="B10" s="253"/>
      <c r="C10" s="543">
        <f>'ANEXA 1'!F75</f>
        <v>0</v>
      </c>
      <c r="D10" s="544">
        <f>'ANEXA 1'!F75</f>
        <v>0</v>
      </c>
    </row>
    <row r="11" spans="1:8" ht="12" customHeight="1" x14ac:dyDescent="0.25">
      <c r="A11" s="252" t="s">
        <v>750</v>
      </c>
      <c r="B11" s="253"/>
      <c r="C11" s="545"/>
      <c r="D11" s="546"/>
    </row>
    <row r="12" spans="1:8" ht="22.5" x14ac:dyDescent="0.25">
      <c r="A12" s="255" t="s">
        <v>751</v>
      </c>
      <c r="B12" s="256" t="s">
        <v>410</v>
      </c>
      <c r="C12" s="547"/>
      <c r="D12" s="548"/>
    </row>
    <row r="13" spans="1:8" ht="12" customHeight="1" x14ac:dyDescent="0.25">
      <c r="A13" s="255" t="s">
        <v>752</v>
      </c>
      <c r="B13" s="256" t="s">
        <v>410</v>
      </c>
      <c r="C13" s="547"/>
      <c r="D13" s="548"/>
    </row>
    <row r="14" spans="1:8" ht="12" customHeight="1" x14ac:dyDescent="0.25">
      <c r="A14" s="255" t="s">
        <v>753</v>
      </c>
      <c r="B14" s="256" t="s">
        <v>410</v>
      </c>
      <c r="C14" s="547"/>
      <c r="D14" s="548"/>
    </row>
    <row r="15" spans="1:8" ht="12" customHeight="1" x14ac:dyDescent="0.25">
      <c r="A15" s="255" t="s">
        <v>754</v>
      </c>
      <c r="B15" s="256" t="s">
        <v>410</v>
      </c>
      <c r="C15" s="547"/>
      <c r="D15" s="548"/>
    </row>
    <row r="16" spans="1:8" ht="12" customHeight="1" x14ac:dyDescent="0.25">
      <c r="A16" s="255" t="s">
        <v>755</v>
      </c>
      <c r="B16" s="256" t="s">
        <v>410</v>
      </c>
      <c r="C16" s="547"/>
      <c r="D16" s="548"/>
    </row>
    <row r="17" spans="1:4" ht="12" customHeight="1" x14ac:dyDescent="0.25">
      <c r="A17" s="255" t="s">
        <v>138</v>
      </c>
      <c r="B17" s="566"/>
      <c r="C17" s="549"/>
      <c r="D17" s="548"/>
    </row>
    <row r="18" spans="1:4" ht="12" customHeight="1" x14ac:dyDescent="0.25">
      <c r="A18" s="257" t="s">
        <v>139</v>
      </c>
      <c r="B18" s="256" t="s">
        <v>410</v>
      </c>
      <c r="C18" s="547"/>
      <c r="D18" s="548"/>
    </row>
    <row r="19" spans="1:4" ht="12" customHeight="1" x14ac:dyDescent="0.25">
      <c r="A19" s="257" t="s">
        <v>756</v>
      </c>
      <c r="B19" s="256" t="s">
        <v>410</v>
      </c>
      <c r="C19" s="547"/>
      <c r="D19" s="548"/>
    </row>
    <row r="20" spans="1:4" ht="12" customHeight="1" x14ac:dyDescent="0.25">
      <c r="A20" s="255" t="s">
        <v>757</v>
      </c>
      <c r="B20" s="566"/>
      <c r="C20" s="549"/>
      <c r="D20" s="548"/>
    </row>
    <row r="21" spans="1:4" ht="12" customHeight="1" x14ac:dyDescent="0.25">
      <c r="A21" s="257" t="s">
        <v>134</v>
      </c>
      <c r="B21" s="256" t="s">
        <v>410</v>
      </c>
      <c r="C21" s="547"/>
      <c r="D21" s="548"/>
    </row>
    <row r="22" spans="1:4" ht="12" customHeight="1" x14ac:dyDescent="0.25">
      <c r="A22" s="257" t="s">
        <v>135</v>
      </c>
      <c r="B22" s="256" t="s">
        <v>410</v>
      </c>
      <c r="C22" s="547"/>
      <c r="D22" s="548"/>
    </row>
    <row r="23" spans="1:4" ht="12" customHeight="1" x14ac:dyDescent="0.25">
      <c r="A23" s="255" t="s">
        <v>758</v>
      </c>
      <c r="B23" s="256" t="s">
        <v>410</v>
      </c>
      <c r="C23" s="547"/>
      <c r="D23" s="550"/>
    </row>
    <row r="24" spans="1:4" ht="12" customHeight="1" x14ac:dyDescent="0.25">
      <c r="A24" s="255" t="s">
        <v>759</v>
      </c>
      <c r="B24" s="256" t="s">
        <v>410</v>
      </c>
      <c r="C24" s="547"/>
      <c r="D24" s="550"/>
    </row>
    <row r="25" spans="1:4" ht="12" customHeight="1" x14ac:dyDescent="0.25">
      <c r="A25" s="255" t="s">
        <v>760</v>
      </c>
      <c r="B25" s="256" t="s">
        <v>410</v>
      </c>
      <c r="C25" s="547"/>
      <c r="D25" s="548"/>
    </row>
    <row r="26" spans="1:4" ht="12" customHeight="1" x14ac:dyDescent="0.25">
      <c r="A26" s="255" t="s">
        <v>761</v>
      </c>
      <c r="B26" s="256" t="s">
        <v>410</v>
      </c>
      <c r="C26" s="547"/>
      <c r="D26" s="548"/>
    </row>
    <row r="27" spans="1:4" x14ac:dyDescent="0.25">
      <c r="A27" s="258" t="s">
        <v>709</v>
      </c>
      <c r="B27" s="259"/>
      <c r="C27" s="551">
        <f>SUM(C12:C26)</f>
        <v>0</v>
      </c>
      <c r="D27" s="552">
        <f>SUM(D12:D26)</f>
        <v>0</v>
      </c>
    </row>
    <row r="28" spans="1:4" ht="12" customHeight="1" x14ac:dyDescent="0.25">
      <c r="A28" s="260" t="s">
        <v>762</v>
      </c>
      <c r="B28" s="261"/>
      <c r="C28" s="553"/>
      <c r="D28" s="546"/>
    </row>
    <row r="29" spans="1:4" ht="12" customHeight="1" x14ac:dyDescent="0.25">
      <c r="A29" s="255" t="s">
        <v>763</v>
      </c>
      <c r="B29" s="256" t="s">
        <v>410</v>
      </c>
      <c r="C29" s="547"/>
      <c r="D29" s="610"/>
    </row>
    <row r="30" spans="1:4" ht="12" customHeight="1" x14ac:dyDescent="0.25">
      <c r="A30" s="255" t="s">
        <v>764</v>
      </c>
      <c r="B30" s="256" t="s">
        <v>410</v>
      </c>
      <c r="C30" s="547"/>
      <c r="D30" s="610"/>
    </row>
    <row r="31" spans="1:4" ht="34.5" customHeight="1" x14ac:dyDescent="0.25">
      <c r="A31" s="255" t="s">
        <v>765</v>
      </c>
      <c r="B31" s="256" t="s">
        <v>410</v>
      </c>
      <c r="C31" s="547"/>
      <c r="D31" s="610"/>
    </row>
    <row r="32" spans="1:4" ht="12.75" customHeight="1" x14ac:dyDescent="0.25">
      <c r="A32" s="262" t="s">
        <v>411</v>
      </c>
      <c r="B32" s="256" t="s">
        <v>412</v>
      </c>
      <c r="C32" s="547"/>
      <c r="D32" s="548"/>
    </row>
    <row r="33" spans="1:4" ht="22.5" x14ac:dyDescent="0.25">
      <c r="A33" s="255" t="s">
        <v>766</v>
      </c>
      <c r="B33" s="256" t="s">
        <v>410</v>
      </c>
      <c r="C33" s="547"/>
      <c r="D33" s="610"/>
    </row>
    <row r="34" spans="1:4" ht="22.5" x14ac:dyDescent="0.25">
      <c r="A34" s="262" t="s">
        <v>767</v>
      </c>
      <c r="B34" s="256" t="s">
        <v>410</v>
      </c>
      <c r="C34" s="547"/>
      <c r="D34" s="610"/>
    </row>
    <row r="35" spans="1:4" ht="12" customHeight="1" x14ac:dyDescent="0.25">
      <c r="A35" s="255" t="s">
        <v>136</v>
      </c>
      <c r="B35" s="256" t="s">
        <v>410</v>
      </c>
      <c r="C35" s="547"/>
      <c r="D35" s="610"/>
    </row>
    <row r="36" spans="1:4" ht="12" customHeight="1" x14ac:dyDescent="0.25">
      <c r="A36" s="262" t="s">
        <v>768</v>
      </c>
      <c r="B36" s="256" t="s">
        <v>410</v>
      </c>
      <c r="C36" s="547"/>
      <c r="D36" s="610"/>
    </row>
    <row r="37" spans="1:4" ht="12" customHeight="1" x14ac:dyDescent="0.25">
      <c r="A37" s="262" t="s">
        <v>137</v>
      </c>
      <c r="B37" s="256" t="s">
        <v>410</v>
      </c>
      <c r="C37" s="547"/>
      <c r="D37" s="610"/>
    </row>
    <row r="38" spans="1:4" ht="12" customHeight="1" x14ac:dyDescent="0.25">
      <c r="A38" s="262" t="s">
        <v>769</v>
      </c>
      <c r="B38" s="256" t="s">
        <v>410</v>
      </c>
      <c r="C38" s="547"/>
      <c r="D38" s="610"/>
    </row>
    <row r="39" spans="1:4" ht="12" customHeight="1" x14ac:dyDescent="0.25">
      <c r="A39" s="258" t="s">
        <v>710</v>
      </c>
      <c r="B39" s="263"/>
      <c r="C39" s="551">
        <f>SUM(C29:C38)</f>
        <v>0</v>
      </c>
      <c r="D39" s="552">
        <f>SUM(D29:D38)</f>
        <v>0</v>
      </c>
    </row>
    <row r="40" spans="1:4" ht="22.5" x14ac:dyDescent="0.25">
      <c r="A40" s="260" t="s">
        <v>770</v>
      </c>
      <c r="B40" s="264"/>
      <c r="C40" s="553"/>
      <c r="D40" s="546"/>
    </row>
    <row r="41" spans="1:4" ht="12" customHeight="1" x14ac:dyDescent="0.25">
      <c r="A41" s="262" t="s">
        <v>413</v>
      </c>
      <c r="B41" s="256" t="s">
        <v>415</v>
      </c>
      <c r="C41" s="547"/>
      <c r="D41" s="610"/>
    </row>
    <row r="42" spans="1:4" ht="12" customHeight="1" x14ac:dyDescent="0.25">
      <c r="A42" s="262" t="s">
        <v>414</v>
      </c>
      <c r="B42" s="256" t="s">
        <v>415</v>
      </c>
      <c r="C42" s="547"/>
      <c r="D42" s="610"/>
    </row>
    <row r="43" spans="1:4" ht="12" customHeight="1" x14ac:dyDescent="0.25">
      <c r="A43" s="258" t="s">
        <v>711</v>
      </c>
      <c r="B43" s="259"/>
      <c r="C43" s="551">
        <f>SUM(C41:C42)</f>
        <v>0</v>
      </c>
      <c r="D43" s="552">
        <f>SUM(D41:D42)</f>
        <v>0</v>
      </c>
    </row>
    <row r="44" spans="1:4" ht="12" customHeight="1" thickBot="1" x14ac:dyDescent="0.3">
      <c r="A44" s="265" t="s">
        <v>357</v>
      </c>
      <c r="B44" s="259">
        <v>400</v>
      </c>
      <c r="C44" s="554"/>
      <c r="D44" s="555"/>
    </row>
    <row r="45" spans="1:4" ht="12" hidden="1" customHeight="1" x14ac:dyDescent="0.25">
      <c r="A45" s="260" t="s">
        <v>771</v>
      </c>
      <c r="B45" s="264"/>
      <c r="C45" s="553"/>
      <c r="D45" s="546"/>
    </row>
    <row r="46" spans="1:4" ht="12" hidden="1" customHeight="1" x14ac:dyDescent="0.25">
      <c r="A46" s="262" t="s">
        <v>716</v>
      </c>
      <c r="B46" s="261">
        <v>20</v>
      </c>
      <c r="C46" s="556"/>
      <c r="D46" s="546"/>
    </row>
    <row r="47" spans="1:4" ht="12" hidden="1" customHeight="1" x14ac:dyDescent="0.25">
      <c r="A47" s="262" t="s">
        <v>717</v>
      </c>
      <c r="B47" s="261">
        <v>20</v>
      </c>
      <c r="C47" s="556"/>
      <c r="D47" s="546"/>
    </row>
    <row r="48" spans="1:4" ht="12" hidden="1" customHeight="1" x14ac:dyDescent="0.25">
      <c r="A48" s="262" t="s">
        <v>865</v>
      </c>
      <c r="B48" s="261">
        <v>20</v>
      </c>
      <c r="C48" s="556"/>
      <c r="D48" s="546"/>
    </row>
    <row r="49" spans="1:4" ht="12" hidden="1" customHeight="1" x14ac:dyDescent="0.25">
      <c r="A49" s="262" t="s">
        <v>417</v>
      </c>
      <c r="B49" s="261">
        <v>20</v>
      </c>
      <c r="C49" s="556"/>
      <c r="D49" s="546"/>
    </row>
    <row r="50" spans="1:4" ht="12" hidden="1" customHeight="1" x14ac:dyDescent="0.25">
      <c r="A50" s="262" t="s">
        <v>772</v>
      </c>
      <c r="B50" s="261">
        <v>20</v>
      </c>
      <c r="C50" s="556"/>
      <c r="D50" s="546"/>
    </row>
    <row r="51" spans="1:4" ht="12" hidden="1" customHeight="1" x14ac:dyDescent="0.25">
      <c r="A51" s="262" t="s">
        <v>773</v>
      </c>
      <c r="B51" s="261">
        <v>20</v>
      </c>
      <c r="C51" s="556"/>
      <c r="D51" s="546"/>
    </row>
    <row r="52" spans="1:4" ht="12" hidden="1" customHeight="1" x14ac:dyDescent="0.25">
      <c r="A52" s="262" t="s">
        <v>418</v>
      </c>
      <c r="B52" s="261">
        <v>20</v>
      </c>
      <c r="C52" s="556"/>
      <c r="D52" s="546"/>
    </row>
    <row r="53" spans="1:4" ht="12" hidden="1" customHeight="1" x14ac:dyDescent="0.25">
      <c r="A53" s="262" t="s">
        <v>718</v>
      </c>
      <c r="B53" s="261">
        <v>20</v>
      </c>
      <c r="C53" s="556"/>
      <c r="D53" s="546"/>
    </row>
    <row r="54" spans="1:4" ht="12" hidden="1" customHeight="1" x14ac:dyDescent="0.25">
      <c r="A54" s="262" t="s">
        <v>774</v>
      </c>
      <c r="B54" s="261">
        <v>20</v>
      </c>
      <c r="C54" s="556"/>
      <c r="D54" s="546"/>
    </row>
    <row r="55" spans="1:4" ht="12" hidden="1" customHeight="1" x14ac:dyDescent="0.25">
      <c r="A55" s="262" t="s">
        <v>775</v>
      </c>
      <c r="B55" s="261">
        <v>20</v>
      </c>
      <c r="C55" s="556"/>
      <c r="D55" s="546"/>
    </row>
    <row r="56" spans="1:4" ht="12" hidden="1" customHeight="1" x14ac:dyDescent="0.25">
      <c r="A56" s="262" t="s">
        <v>776</v>
      </c>
      <c r="B56" s="261">
        <v>20</v>
      </c>
      <c r="C56" s="556"/>
      <c r="D56" s="546"/>
    </row>
    <row r="57" spans="1:4" ht="22.5" hidden="1" x14ac:dyDescent="0.25">
      <c r="A57" s="266" t="s">
        <v>852</v>
      </c>
      <c r="B57" s="256" t="s">
        <v>410</v>
      </c>
      <c r="C57" s="547"/>
      <c r="D57" s="546"/>
    </row>
    <row r="58" spans="1:4" ht="12" hidden="1" customHeight="1" x14ac:dyDescent="0.25">
      <c r="A58" s="262" t="s">
        <v>719</v>
      </c>
      <c r="B58" s="256">
        <v>20</v>
      </c>
      <c r="C58" s="547"/>
      <c r="D58" s="546"/>
    </row>
    <row r="59" spans="1:4" ht="12" hidden="1" customHeight="1" x14ac:dyDescent="0.25">
      <c r="A59" s="262" t="s">
        <v>777</v>
      </c>
      <c r="B59" s="261">
        <v>20</v>
      </c>
      <c r="C59" s="556"/>
      <c r="D59" s="546"/>
    </row>
    <row r="60" spans="1:4" ht="12" hidden="1" customHeight="1" x14ac:dyDescent="0.25">
      <c r="A60" s="262" t="s">
        <v>778</v>
      </c>
      <c r="B60" s="256" t="s">
        <v>419</v>
      </c>
      <c r="C60" s="547"/>
      <c r="D60" s="546"/>
    </row>
    <row r="61" spans="1:4" ht="12" hidden="1" customHeight="1" x14ac:dyDescent="0.25">
      <c r="A61" s="262" t="s">
        <v>779</v>
      </c>
      <c r="B61" s="256" t="s">
        <v>410</v>
      </c>
      <c r="C61" s="547"/>
      <c r="D61" s="546"/>
    </row>
    <row r="62" spans="1:4" ht="12" hidden="1" customHeight="1" x14ac:dyDescent="0.25">
      <c r="A62" s="262" t="s">
        <v>420</v>
      </c>
      <c r="B62" s="256" t="s">
        <v>410</v>
      </c>
      <c r="C62" s="547"/>
      <c r="D62" s="546"/>
    </row>
    <row r="63" spans="1:4" ht="12" hidden="1" customHeight="1" x14ac:dyDescent="0.25">
      <c r="A63" s="262" t="s">
        <v>421</v>
      </c>
      <c r="B63" s="256" t="s">
        <v>410</v>
      </c>
      <c r="C63" s="547"/>
      <c r="D63" s="546"/>
    </row>
    <row r="64" spans="1:4" ht="12" hidden="1" customHeight="1" x14ac:dyDescent="0.25">
      <c r="A64" s="262" t="s">
        <v>422</v>
      </c>
      <c r="B64" s="256" t="s">
        <v>410</v>
      </c>
      <c r="C64" s="547"/>
      <c r="D64" s="546"/>
    </row>
    <row r="65" spans="1:7" ht="12" hidden="1" customHeight="1" x14ac:dyDescent="0.25">
      <c r="A65" s="262" t="s">
        <v>780</v>
      </c>
      <c r="B65" s="256" t="s">
        <v>410</v>
      </c>
      <c r="C65" s="547"/>
      <c r="D65" s="546"/>
    </row>
    <row r="66" spans="1:7" ht="22.5" hidden="1" x14ac:dyDescent="0.25">
      <c r="A66" s="262" t="s">
        <v>781</v>
      </c>
      <c r="B66" s="256" t="s">
        <v>410</v>
      </c>
      <c r="C66" s="547"/>
      <c r="D66" s="546"/>
    </row>
    <row r="67" spans="1:7" ht="12" hidden="1" customHeight="1" x14ac:dyDescent="0.25">
      <c r="A67" s="267" t="s">
        <v>782</v>
      </c>
      <c r="B67" s="256" t="s">
        <v>423</v>
      </c>
      <c r="C67" s="547"/>
      <c r="D67" s="546"/>
    </row>
    <row r="68" spans="1:7" ht="22.5" hidden="1" x14ac:dyDescent="0.25">
      <c r="A68" s="262" t="s">
        <v>783</v>
      </c>
      <c r="B68" s="256" t="s">
        <v>784</v>
      </c>
      <c r="C68" s="547"/>
      <c r="D68" s="546"/>
      <c r="G68" s="268"/>
    </row>
    <row r="69" spans="1:7" ht="12" hidden="1" customHeight="1" x14ac:dyDescent="0.25">
      <c r="A69" s="262" t="s">
        <v>424</v>
      </c>
      <c r="B69" s="256" t="s">
        <v>425</v>
      </c>
      <c r="C69" s="547"/>
      <c r="D69" s="546"/>
    </row>
    <row r="70" spans="1:7" ht="12" hidden="1" customHeight="1" x14ac:dyDescent="0.25">
      <c r="A70" s="262" t="s">
        <v>785</v>
      </c>
      <c r="B70" s="256" t="s">
        <v>426</v>
      </c>
      <c r="C70" s="547"/>
      <c r="D70" s="546"/>
    </row>
    <row r="71" spans="1:7" ht="12" hidden="1" customHeight="1" x14ac:dyDescent="0.25">
      <c r="A71" s="262" t="s">
        <v>786</v>
      </c>
      <c r="B71" s="256" t="s">
        <v>427</v>
      </c>
      <c r="C71" s="547"/>
      <c r="D71" s="546"/>
    </row>
    <row r="72" spans="1:7" ht="12" hidden="1" customHeight="1" x14ac:dyDescent="0.25">
      <c r="A72" s="262" t="s">
        <v>428</v>
      </c>
      <c r="B72" s="256" t="s">
        <v>410</v>
      </c>
      <c r="C72" s="547"/>
      <c r="D72" s="546"/>
    </row>
    <row r="73" spans="1:7" ht="12" hidden="1" customHeight="1" x14ac:dyDescent="0.25">
      <c r="A73" s="262" t="s">
        <v>787</v>
      </c>
      <c r="B73" s="256" t="s">
        <v>419</v>
      </c>
      <c r="C73" s="547"/>
      <c r="D73" s="546"/>
    </row>
    <row r="74" spans="1:7" ht="12" hidden="1" customHeight="1" x14ac:dyDescent="0.25">
      <c r="A74" s="262" t="s">
        <v>429</v>
      </c>
      <c r="B74" s="256" t="s">
        <v>419</v>
      </c>
      <c r="C74" s="547"/>
      <c r="D74" s="546"/>
    </row>
    <row r="75" spans="1:7" ht="12" hidden="1" customHeight="1" thickBot="1" x14ac:dyDescent="0.3">
      <c r="A75" s="269" t="s">
        <v>712</v>
      </c>
      <c r="B75" s="270"/>
      <c r="C75" s="557">
        <f>SUM(C46:C74)</f>
        <v>0</v>
      </c>
      <c r="D75" s="558">
        <f>SUM(D46:D74)</f>
        <v>0</v>
      </c>
    </row>
    <row r="76" spans="1:7" ht="15.75" thickBot="1" x14ac:dyDescent="0.3">
      <c r="A76" s="271" t="s">
        <v>866</v>
      </c>
      <c r="B76" s="272"/>
      <c r="C76" s="559">
        <f>C10+C27+C39+C43+C44+C75</f>
        <v>0</v>
      </c>
      <c r="D76" s="560">
        <f>D10+D27+D39+D43+D44+D75</f>
        <v>0</v>
      </c>
    </row>
    <row r="77" spans="1:7" ht="19.5" hidden="1" customHeight="1" x14ac:dyDescent="0.25">
      <c r="A77" s="875" t="s">
        <v>713</v>
      </c>
      <c r="B77" s="875"/>
      <c r="C77" s="876"/>
      <c r="D77" s="876"/>
    </row>
    <row r="78" spans="1:7" ht="17.25" hidden="1" customHeight="1" x14ac:dyDescent="0.25">
      <c r="A78" s="868" t="s">
        <v>788</v>
      </c>
      <c r="B78" s="868"/>
      <c r="C78" s="868"/>
      <c r="D78" s="868"/>
    </row>
    <row r="79" spans="1:7" hidden="1" x14ac:dyDescent="0.25">
      <c r="A79" s="273"/>
      <c r="B79" s="273"/>
      <c r="C79" s="273"/>
      <c r="D79" s="273"/>
    </row>
    <row r="80" spans="1:7" hidden="1" x14ac:dyDescent="0.25">
      <c r="A80" s="274" t="s">
        <v>140</v>
      </c>
      <c r="B80" s="274"/>
      <c r="C80" s="275"/>
      <c r="D80" s="275"/>
    </row>
    <row r="81" spans="1:6" s="278" customFormat="1" ht="20.25" hidden="1" customHeight="1" x14ac:dyDescent="0.25">
      <c r="A81" s="276" t="s">
        <v>830</v>
      </c>
      <c r="B81" s="277"/>
      <c r="C81" s="877"/>
      <c r="D81" s="877"/>
    </row>
    <row r="82" spans="1:6" s="278" customFormat="1" ht="6.75" hidden="1" customHeight="1" x14ac:dyDescent="0.25">
      <c r="A82" s="276"/>
      <c r="B82" s="277"/>
      <c r="C82" s="279"/>
      <c r="D82" s="279"/>
    </row>
    <row r="83" spans="1:6" s="278" customFormat="1" hidden="1" x14ac:dyDescent="0.25">
      <c r="A83" s="236" t="str">
        <f>"Decan Facultate " &amp; facultate&amp; ", " &amp; decan_facultate</f>
        <v xml:space="preserve">Decan Facultate , </v>
      </c>
      <c r="B83" s="277"/>
      <c r="C83" s="279"/>
      <c r="D83" s="279"/>
    </row>
    <row r="84" spans="1:6" s="278" customFormat="1" ht="9.75" hidden="1" customHeight="1" x14ac:dyDescent="0.25">
      <c r="A84" s="236"/>
      <c r="B84" s="277"/>
      <c r="C84" s="279"/>
      <c r="D84" s="279"/>
    </row>
    <row r="85" spans="1:6" s="278" customFormat="1" hidden="1" x14ac:dyDescent="0.25">
      <c r="A85" s="276" t="s">
        <v>830</v>
      </c>
      <c r="B85" s="277"/>
      <c r="C85" s="279"/>
      <c r="D85" s="279"/>
    </row>
    <row r="86" spans="1:6" s="278" customFormat="1" ht="6" hidden="1" customHeight="1" x14ac:dyDescent="0.25">
      <c r="A86" s="236"/>
      <c r="B86" s="277"/>
      <c r="C86" s="279"/>
      <c r="D86" s="279"/>
    </row>
    <row r="87" spans="1:6" s="278" customFormat="1" hidden="1" x14ac:dyDescent="0.25">
      <c r="A87" s="236" t="str">
        <f>"Director Departament " &amp; departament &amp;", "&amp;director_departament</f>
        <v xml:space="preserve">Director Departament , </v>
      </c>
      <c r="B87" s="280"/>
      <c r="C87" s="280"/>
      <c r="D87" s="280"/>
      <c r="F87" s="281"/>
    </row>
    <row r="88" spans="1:6" s="278" customFormat="1" hidden="1" x14ac:dyDescent="0.25">
      <c r="A88" s="236" t="str">
        <f>"Director Departament " &amp; departament &amp;", "&amp;director_departament</f>
        <v xml:space="preserve">Director Departament , </v>
      </c>
      <c r="B88" s="280"/>
      <c r="C88" s="280"/>
      <c r="D88" s="280"/>
      <c r="F88" s="281"/>
    </row>
    <row r="89" spans="1:6" s="278" customFormat="1" hidden="1" x14ac:dyDescent="0.25">
      <c r="A89" s="280"/>
      <c r="B89" s="280"/>
      <c r="C89" s="280"/>
      <c r="D89" s="280"/>
      <c r="F89" s="281"/>
    </row>
    <row r="90" spans="1:6" s="278" customFormat="1" hidden="1" x14ac:dyDescent="0.25">
      <c r="A90" s="282" t="s">
        <v>789</v>
      </c>
      <c r="B90" s="282"/>
      <c r="C90" s="283"/>
      <c r="D90" s="283"/>
    </row>
    <row r="91" spans="1:6" s="278" customFormat="1" x14ac:dyDescent="0.25">
      <c r="A91" s="867"/>
      <c r="B91" s="867"/>
      <c r="C91" s="867"/>
      <c r="D91" s="867"/>
      <c r="F91" s="281"/>
    </row>
    <row r="92" spans="1:6" x14ac:dyDescent="0.25">
      <c r="A92" s="284"/>
      <c r="B92" s="284"/>
      <c r="C92" s="285"/>
      <c r="D92" s="285"/>
    </row>
  </sheetData>
  <sheetProtection algorithmName="SHA-512" hashValue="S4xenIHlA1A6F6H6VWyk+VWJdd7s8rXhuDuXLINrgqBNM7rtYzMWAcy3nsQC179gIAnLyWi5hmErHQwhY1yyYA==" saltValue="96x4OR3tJxw6JAXhM9GVyA==" spinCount="100000" sheet="1" objects="1" scenarios="1" formatCells="0" formatColumns="0" formatRows="0"/>
  <mergeCells count="8">
    <mergeCell ref="A5:D5"/>
    <mergeCell ref="A91:D91"/>
    <mergeCell ref="A78:D78"/>
    <mergeCell ref="C6:C9"/>
    <mergeCell ref="D6:D9"/>
    <mergeCell ref="A77:D77"/>
    <mergeCell ref="C81:D81"/>
    <mergeCell ref="B6:B9"/>
  </mergeCells>
  <phoneticPr fontId="29" type="noConversion"/>
  <dataValidations count="3">
    <dataValidation type="whole" allowBlank="1" showInputMessage="1" showErrorMessage="1" sqref="C12:D26 C29:D31 C33:D38 C46:D59 C61:D66 C72:D72">
      <formula1>0</formula1>
      <formula2>20</formula2>
    </dataValidation>
    <dataValidation type="whole" allowBlank="1" showInputMessage="1" showErrorMessage="1" sqref="C41:D42">
      <formula1>0</formula1>
      <formula2>100</formula2>
    </dataValidation>
    <dataValidation type="whole" allowBlank="1" showInputMessage="1" showErrorMessage="1" sqref="C60:D60 C73:D74">
      <formula1>0</formula1>
      <formula2>40</formula2>
    </dataValidation>
  </dataValidations>
  <printOptions horizontalCentered="1"/>
  <pageMargins left="0.23622047244094491" right="0.23622047244094491" top="0.74803149606299213" bottom="0.74803149606299213" header="0.31496062992125984" footer="0.31496062992125984"/>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755"/>
  <sheetViews>
    <sheetView zoomScaleNormal="100" workbookViewId="0">
      <selection activeCell="B8" sqref="B8:C8"/>
    </sheetView>
  </sheetViews>
  <sheetFormatPr defaultRowHeight="15.75" x14ac:dyDescent="0.25"/>
  <cols>
    <col min="1" max="1" width="7.42578125" style="368" customWidth="1"/>
    <col min="2" max="7" width="30.7109375" style="368" customWidth="1"/>
    <col min="8" max="8" width="12.85546875" style="368" customWidth="1"/>
    <col min="9" max="15" width="10.7109375" style="368" customWidth="1"/>
    <col min="16" max="16" width="10.7109375" style="458" customWidth="1"/>
    <col min="17" max="17" width="12.28515625" style="458" customWidth="1"/>
    <col min="18" max="18" width="12.140625" style="459" customWidth="1"/>
    <col min="19" max="21" width="10.7109375" style="459" hidden="1" customWidth="1"/>
    <col min="22" max="22" width="9.140625" style="329" hidden="1" customWidth="1"/>
    <col min="23" max="23" width="8.140625" style="459" hidden="1" customWidth="1"/>
    <col min="24" max="24" width="9.140625" style="312" hidden="1" customWidth="1"/>
    <col min="25" max="25" width="7.7109375" style="329" hidden="1" customWidth="1"/>
    <col min="26" max="27" width="9.140625" style="322" hidden="1" customWidth="1"/>
    <col min="28" max="28" width="10.7109375" style="322" hidden="1" customWidth="1"/>
    <col min="29" max="29" width="9.140625" style="322" hidden="1" customWidth="1"/>
    <col min="30" max="30" width="9.140625" style="322" customWidth="1"/>
    <col min="31" max="16384" width="9.140625" style="322"/>
  </cols>
  <sheetData>
    <row r="1" spans="1:28" s="318" customFormat="1" x14ac:dyDescent="0.2">
      <c r="A1" s="317" t="s">
        <v>650</v>
      </c>
      <c r="E1" s="319"/>
      <c r="F1" s="319"/>
      <c r="H1" s="320"/>
      <c r="I1" s="321"/>
      <c r="K1" s="320"/>
      <c r="L1" s="287"/>
      <c r="M1" s="287"/>
      <c r="N1" s="291"/>
      <c r="O1" s="291"/>
      <c r="P1" s="291"/>
      <c r="Q1" s="291"/>
      <c r="R1" s="287"/>
      <c r="S1" s="287"/>
    </row>
    <row r="2" spans="1:28" s="318" customFormat="1" x14ac:dyDescent="0.2">
      <c r="A2" s="936" t="s">
        <v>588</v>
      </c>
      <c r="B2" s="936"/>
      <c r="C2" s="936"/>
      <c r="E2" s="319"/>
      <c r="F2" s="319"/>
      <c r="H2" s="320"/>
      <c r="I2" s="321"/>
      <c r="K2" s="320"/>
      <c r="L2" s="287"/>
      <c r="M2" s="287"/>
      <c r="N2" s="291"/>
      <c r="O2" s="291"/>
      <c r="P2" s="291"/>
      <c r="Q2" s="291"/>
      <c r="R2" s="287"/>
      <c r="S2" s="287"/>
    </row>
    <row r="3" spans="1:28" s="294" customFormat="1" x14ac:dyDescent="0.25">
      <c r="A3" s="882" t="s">
        <v>714</v>
      </c>
      <c r="B3" s="882"/>
      <c r="C3" s="882"/>
      <c r="D3" s="882"/>
      <c r="E3" s="882"/>
      <c r="F3" s="882"/>
      <c r="G3" s="882"/>
      <c r="H3" s="882"/>
      <c r="I3" s="882"/>
      <c r="J3" s="882"/>
      <c r="K3" s="882"/>
      <c r="L3" s="882"/>
      <c r="M3" s="882"/>
      <c r="N3" s="882"/>
      <c r="O3" s="882"/>
      <c r="P3" s="882"/>
      <c r="Q3" s="882"/>
      <c r="R3" s="292"/>
      <c r="S3" s="292"/>
      <c r="T3" s="292"/>
      <c r="U3" s="292"/>
      <c r="V3" s="449"/>
      <c r="W3" s="292"/>
      <c r="X3" s="312"/>
      <c r="Y3" s="312"/>
    </row>
    <row r="4" spans="1:28" s="294" customFormat="1" x14ac:dyDescent="0.25">
      <c r="A4" s="882" t="s">
        <v>591</v>
      </c>
      <c r="B4" s="882"/>
      <c r="C4" s="882"/>
      <c r="D4" s="882"/>
      <c r="E4" s="882"/>
      <c r="F4" s="882"/>
      <c r="G4" s="882"/>
      <c r="H4" s="882"/>
      <c r="I4" s="882"/>
      <c r="J4" s="882"/>
      <c r="K4" s="882"/>
      <c r="L4" s="882"/>
      <c r="M4" s="882"/>
      <c r="N4" s="882"/>
      <c r="O4" s="882"/>
      <c r="P4" s="882"/>
      <c r="Q4" s="882"/>
      <c r="R4" s="292"/>
      <c r="S4" s="292"/>
      <c r="T4" s="292"/>
      <c r="U4" s="292"/>
      <c r="V4" s="312"/>
      <c r="W4" s="292"/>
      <c r="X4" s="312"/>
      <c r="Y4" s="312"/>
    </row>
    <row r="5" spans="1:28" s="294" customFormat="1" ht="20.25" customHeight="1" thickBot="1" x14ac:dyDescent="0.3">
      <c r="A5" s="963" t="s">
        <v>373</v>
      </c>
      <c r="B5" s="963"/>
      <c r="C5" s="963"/>
      <c r="D5" s="963"/>
      <c r="E5" s="963"/>
      <c r="F5" s="963"/>
      <c r="G5" s="963"/>
      <c r="H5" s="963"/>
      <c r="I5" s="963"/>
      <c r="J5" s="312"/>
      <c r="K5" s="312"/>
      <c r="L5" s="312"/>
      <c r="M5" s="312"/>
      <c r="N5" s="312"/>
      <c r="P5" s="403"/>
      <c r="Q5" s="296"/>
      <c r="R5" s="292"/>
      <c r="S5" s="292"/>
      <c r="T5" s="292"/>
      <c r="U5" s="292"/>
      <c r="V5" s="312"/>
      <c r="W5" s="292"/>
      <c r="X5" s="312"/>
      <c r="Y5" s="312"/>
    </row>
    <row r="6" spans="1:28" s="294" customFormat="1" ht="20.25" customHeight="1" thickBot="1" x14ac:dyDescent="0.3">
      <c r="A6" s="718"/>
      <c r="B6" s="969" t="s">
        <v>854</v>
      </c>
      <c r="C6" s="969"/>
      <c r="D6" s="969"/>
      <c r="E6" s="969"/>
      <c r="F6" s="969"/>
      <c r="G6" s="969"/>
      <c r="H6" s="969"/>
      <c r="I6" s="969"/>
      <c r="J6" s="969"/>
      <c r="K6" s="969"/>
      <c r="L6" s="969"/>
      <c r="M6" s="312"/>
      <c r="N6" s="312"/>
      <c r="P6" s="403"/>
      <c r="Q6" s="296"/>
      <c r="R6" s="292"/>
      <c r="S6" s="292"/>
      <c r="T6" s="292"/>
      <c r="U6" s="292"/>
      <c r="V6" s="312"/>
      <c r="W6" s="292"/>
      <c r="X6" s="312"/>
      <c r="Y6" s="312"/>
    </row>
    <row r="7" spans="1:28" s="294" customFormat="1" ht="20.25" customHeight="1" thickBot="1" x14ac:dyDescent="0.3">
      <c r="A7" s="717"/>
      <c r="B7" s="963" t="s">
        <v>864</v>
      </c>
      <c r="C7" s="963"/>
      <c r="D7" s="963"/>
      <c r="E7" s="963"/>
      <c r="F7" s="963"/>
      <c r="G7" s="963"/>
      <c r="H7" s="963"/>
      <c r="I7" s="963"/>
      <c r="J7" s="963"/>
      <c r="K7" s="963"/>
      <c r="L7" s="963"/>
      <c r="M7" s="312"/>
      <c r="N7" s="312"/>
      <c r="P7" s="403"/>
      <c r="Q7" s="296"/>
      <c r="R7" s="296" t="str">
        <f>CONCATENATE(functie," ",nume_candidat)</f>
        <v xml:space="preserve"> </v>
      </c>
      <c r="S7" s="292"/>
      <c r="T7" s="292"/>
      <c r="U7" s="292"/>
      <c r="V7" s="312"/>
      <c r="W7" s="292"/>
      <c r="X7" s="312"/>
      <c r="Y7" s="312"/>
    </row>
    <row r="8" spans="1:28" s="295" customFormat="1" ht="15.75" customHeight="1" thickBot="1" x14ac:dyDescent="0.3">
      <c r="A8" s="938" t="s">
        <v>470</v>
      </c>
      <c r="B8" s="965" t="s">
        <v>368</v>
      </c>
      <c r="C8" s="966"/>
      <c r="D8" s="965" t="s">
        <v>364</v>
      </c>
      <c r="E8" s="966"/>
      <c r="F8" s="462" t="s">
        <v>376</v>
      </c>
      <c r="G8" s="463" t="s">
        <v>381</v>
      </c>
      <c r="H8" s="938" t="s">
        <v>382</v>
      </c>
      <c r="I8" s="953" t="s">
        <v>365</v>
      </c>
      <c r="J8" s="920"/>
      <c r="K8" s="464" t="s">
        <v>361</v>
      </c>
      <c r="L8" s="465" t="s">
        <v>30</v>
      </c>
      <c r="M8" s="464" t="s">
        <v>362</v>
      </c>
      <c r="N8" s="942" t="s">
        <v>391</v>
      </c>
      <c r="O8" s="953" t="s">
        <v>363</v>
      </c>
      <c r="P8" s="920"/>
      <c r="Q8" s="954" t="s">
        <v>847</v>
      </c>
      <c r="R8" s="955"/>
      <c r="S8" s="945" t="s">
        <v>375</v>
      </c>
      <c r="T8" s="942"/>
      <c r="U8" s="926" t="s">
        <v>374</v>
      </c>
      <c r="V8" s="942"/>
      <c r="W8" s="947" t="s">
        <v>708</v>
      </c>
      <c r="X8" s="942" t="s">
        <v>366</v>
      </c>
      <c r="Y8" s="938" t="s">
        <v>367</v>
      </c>
      <c r="Z8" s="940" t="s">
        <v>844</v>
      </c>
      <c r="AA8" s="970" t="s">
        <v>845</v>
      </c>
      <c r="AB8" s="938" t="s">
        <v>849</v>
      </c>
    </row>
    <row r="9" spans="1:28" s="353" customFormat="1" ht="17.25" customHeight="1" x14ac:dyDescent="0.2">
      <c r="A9" s="939"/>
      <c r="B9" s="961" t="s">
        <v>359</v>
      </c>
      <c r="C9" s="967" t="s">
        <v>370</v>
      </c>
      <c r="D9" s="961" t="s">
        <v>359</v>
      </c>
      <c r="E9" s="967" t="s">
        <v>370</v>
      </c>
      <c r="F9" s="975" t="s">
        <v>369</v>
      </c>
      <c r="G9" s="974" t="s">
        <v>369</v>
      </c>
      <c r="H9" s="939"/>
      <c r="I9" s="958" t="s">
        <v>371</v>
      </c>
      <c r="J9" s="901" t="s">
        <v>387</v>
      </c>
      <c r="K9" s="973" t="s">
        <v>371</v>
      </c>
      <c r="L9" s="960" t="s">
        <v>387</v>
      </c>
      <c r="M9" s="922" t="s">
        <v>371</v>
      </c>
      <c r="N9" s="950"/>
      <c r="O9" s="958" t="s">
        <v>371</v>
      </c>
      <c r="P9" s="901" t="s">
        <v>372</v>
      </c>
      <c r="Q9" s="956"/>
      <c r="R9" s="957"/>
      <c r="S9" s="946"/>
      <c r="T9" s="944"/>
      <c r="U9" s="943"/>
      <c r="V9" s="944"/>
      <c r="W9" s="948"/>
      <c r="X9" s="950"/>
      <c r="Y9" s="939"/>
      <c r="Z9" s="941"/>
      <c r="AA9" s="971"/>
      <c r="AB9" s="939"/>
    </row>
    <row r="10" spans="1:28" s="353" customFormat="1" ht="67.5" customHeight="1" thickBot="1" x14ac:dyDescent="0.25">
      <c r="A10" s="939"/>
      <c r="B10" s="958"/>
      <c r="C10" s="968"/>
      <c r="D10" s="958"/>
      <c r="E10" s="968"/>
      <c r="F10" s="922"/>
      <c r="G10" s="960"/>
      <c r="H10" s="952"/>
      <c r="I10" s="959"/>
      <c r="J10" s="927"/>
      <c r="K10" s="929"/>
      <c r="L10" s="950"/>
      <c r="M10" s="952"/>
      <c r="N10" s="951"/>
      <c r="O10" s="959"/>
      <c r="P10" s="927"/>
      <c r="Q10" s="631" t="s">
        <v>848</v>
      </c>
      <c r="R10" s="632" t="s">
        <v>846</v>
      </c>
      <c r="S10" s="450" t="str">
        <f>CONCATENATE("ultimii                                  ",durata_evaluare," ani")</f>
        <v>ultimii                                  5 ani</v>
      </c>
      <c r="T10" s="451" t="s">
        <v>6</v>
      </c>
      <c r="U10" s="565" t="str">
        <f>CONCATENATE("ultimii                                  ",durata_evaluare," ani")</f>
        <v>ultimii                                  5 ani</v>
      </c>
      <c r="V10" s="451" t="s">
        <v>6</v>
      </c>
      <c r="W10" s="949"/>
      <c r="X10" s="951"/>
      <c r="Y10" s="952"/>
      <c r="Z10" s="972"/>
      <c r="AA10" s="971"/>
      <c r="AB10" s="939"/>
    </row>
    <row r="11" spans="1:28" s="353" customFormat="1" ht="16.5" thickBot="1" x14ac:dyDescent="0.25">
      <c r="A11" s="452"/>
      <c r="B11" s="453"/>
      <c r="C11" s="454"/>
      <c r="D11" s="453"/>
      <c r="E11" s="454"/>
      <c r="F11" s="418"/>
      <c r="G11" s="454"/>
      <c r="H11" s="419"/>
      <c r="I11" s="455"/>
      <c r="J11" s="456"/>
      <c r="K11" s="466"/>
      <c r="L11" s="457"/>
      <c r="M11" s="416"/>
      <c r="N11" s="457"/>
      <c r="O11" s="452"/>
      <c r="P11" s="419"/>
      <c r="Q11" s="576">
        <f t="shared" ref="Q11:V11" si="0">SUMIF(Q12:Q261,"&gt;0")</f>
        <v>0</v>
      </c>
      <c r="R11" s="577">
        <f t="shared" si="0"/>
        <v>0</v>
      </c>
      <c r="S11" s="89">
        <f t="shared" si="0"/>
        <v>0</v>
      </c>
      <c r="T11" s="89">
        <f t="shared" si="0"/>
        <v>0</v>
      </c>
      <c r="U11" s="110">
        <f t="shared" si="0"/>
        <v>0</v>
      </c>
      <c r="V11" s="110">
        <f t="shared" si="0"/>
        <v>0</v>
      </c>
      <c r="W11" s="87"/>
      <c r="X11" s="102"/>
      <c r="Y11" s="88"/>
      <c r="Z11" s="111"/>
      <c r="AA11" s="666"/>
      <c r="AB11" s="667"/>
    </row>
    <row r="12" spans="1:28" s="357" customFormat="1" x14ac:dyDescent="0.25">
      <c r="A12" s="223" t="s">
        <v>853</v>
      </c>
      <c r="B12" s="763"/>
      <c r="C12" s="739"/>
      <c r="D12" s="728"/>
      <c r="E12" s="737"/>
      <c r="F12" s="729"/>
      <c r="G12" s="738"/>
      <c r="H12" s="723"/>
      <c r="I12" s="695"/>
      <c r="J12" s="741"/>
      <c r="K12" s="732"/>
      <c r="L12" s="742"/>
      <c r="M12" s="735"/>
      <c r="N12" s="745"/>
      <c r="O12" s="703"/>
      <c r="P12" s="714"/>
      <c r="Q12" s="194" t="str">
        <f t="shared" ref="Q12:Q75" si="1">IF(B12&lt;&gt;"","",IF(AND(C12&lt;&gt;"",E12&lt;&gt;"",G12&lt;&gt;"",H12&lt;&gt;"",J12&gt;=an_initial,J12&lt;=an_final,W12=FALSE,X12=FALSE),coef_citari*CIT_ISI*Z12*(1+P12),""))</f>
        <v/>
      </c>
      <c r="R12" s="195" t="str">
        <f t="shared" ref="R12:R75" si="2">IF(B12&lt;&gt;"","",IF(AND(C12&lt;&gt;"",E12&lt;&gt;"",G12&lt;&gt;"",H12&lt;&gt;"",J12&lt;=an_final,L12&lt;&gt;"",N12&lt;&gt;"",W12=FALSE,X12=FALSE),coef_citari*CIT_ISI*AA12*(1+P12),""))</f>
        <v/>
      </c>
      <c r="S12" s="90" t="str">
        <f t="shared" ref="S12:S75" si="3">IF(OR($B12="",$D12="",$F12="",$I12="",$I12&gt;an_final,$W12=FALSE),"",IF($I12&gt;=an_initial,1,""))</f>
        <v/>
      </c>
      <c r="T12" s="663" t="str">
        <f t="shared" ref="T12:T75" si="4">IF(OR($B12="",$D12="",$F12="",$I12="",$I12&gt;an_final,$W12=FALSE),"",1)</f>
        <v/>
      </c>
      <c r="U12" s="113" t="str">
        <f>IF(Q12="","",1)</f>
        <v/>
      </c>
      <c r="V12" s="114" t="str">
        <f>IF(R12="","",1)</f>
        <v/>
      </c>
      <c r="W12" s="664" t="b">
        <f t="shared" ref="W12:W75" si="5">IF(nume_candidat="",FALSE,ISNUMBER(SEARCH(nume_candidat,$B12)))</f>
        <v>0</v>
      </c>
      <c r="X12" s="103" t="b">
        <f t="shared" ref="X12:X75" si="6">IF(nume_candidat="",FALSE,ISNUMBER(SEARCH(nume_candidat,$C12)))</f>
        <v>0</v>
      </c>
      <c r="Y12" s="224">
        <f>LEN(B12)-LEN(SUBSTITUTE(B12,",",""))+1</f>
        <v>1</v>
      </c>
      <c r="Z12" s="112">
        <f>IF(AND(B12&lt;&gt;"",I12&gt;=an_initial-3),VLOOKUP(Y12,Coef!$E$2:$F$17,2,FALSE),IF(AB12=TRUE,0,Z11))</f>
        <v>0</v>
      </c>
      <c r="AA12" s="665">
        <f>IF(B12&lt;&gt;"",VLOOKUP(Y12,Coef!$E$2:$F$17,2,FALSE),AA11)</f>
        <v>0</v>
      </c>
      <c r="AB12" s="668" t="b">
        <f>IF(B12="",FALSE,TRUE)</f>
        <v>0</v>
      </c>
    </row>
    <row r="13" spans="1:28" s="193" customFormat="1" x14ac:dyDescent="0.2">
      <c r="A13" s="223">
        <v>1</v>
      </c>
      <c r="B13" s="764"/>
      <c r="C13" s="762"/>
      <c r="D13" s="691"/>
      <c r="E13" s="689"/>
      <c r="F13" s="730"/>
      <c r="G13" s="739"/>
      <c r="H13" s="723"/>
      <c r="I13" s="696"/>
      <c r="J13" s="708"/>
      <c r="K13" s="733"/>
      <c r="L13" s="743"/>
      <c r="M13" s="732"/>
      <c r="N13" s="745"/>
      <c r="O13" s="704"/>
      <c r="P13" s="715"/>
      <c r="Q13" s="194" t="str">
        <f t="shared" si="1"/>
        <v/>
      </c>
      <c r="R13" s="195" t="str">
        <f t="shared" si="2"/>
        <v/>
      </c>
      <c r="S13" s="90" t="str">
        <f t="shared" si="3"/>
        <v/>
      </c>
      <c r="T13" s="663" t="str">
        <f t="shared" si="4"/>
        <v/>
      </c>
      <c r="U13" s="94" t="str">
        <f t="shared" ref="U13:V76" si="7">IF(Q13="","",1)</f>
        <v/>
      </c>
      <c r="V13" s="95" t="str">
        <f t="shared" si="7"/>
        <v/>
      </c>
      <c r="W13" s="664" t="b">
        <f t="shared" si="5"/>
        <v>0</v>
      </c>
      <c r="X13" s="103" t="b">
        <f t="shared" si="6"/>
        <v>0</v>
      </c>
      <c r="Y13" s="224">
        <f t="shared" ref="Y13:Y76" si="8">LEN(B13)-LEN(SUBSTITUTE(B13,",",""))+1</f>
        <v>1</v>
      </c>
      <c r="Z13" s="112">
        <f>IF(AND(B13&lt;&gt;"",I13&gt;=an_initial-3),VLOOKUP(Y13,Coef!$E$2:$F$17,2,FALSE),IF(AB13=TRUE,0,Z12))</f>
        <v>0</v>
      </c>
      <c r="AA13" s="643">
        <f>IF(B13&lt;&gt;"",VLOOKUP(Y13,Coef!$E$2:$F$17,2,FALSE),AA12)</f>
        <v>0</v>
      </c>
      <c r="AB13" s="669" t="b">
        <f t="shared" ref="AB13:AB76" si="9">IF(B13="",FALSE,TRUE)</f>
        <v>0</v>
      </c>
    </row>
    <row r="14" spans="1:28" s="193" customFormat="1" x14ac:dyDescent="0.2">
      <c r="A14" s="223">
        <v>2</v>
      </c>
      <c r="B14" s="764"/>
      <c r="C14" s="762"/>
      <c r="D14" s="692"/>
      <c r="E14" s="689"/>
      <c r="F14" s="730"/>
      <c r="G14" s="739"/>
      <c r="H14" s="723"/>
      <c r="I14" s="696"/>
      <c r="J14" s="708"/>
      <c r="K14" s="733"/>
      <c r="L14" s="743"/>
      <c r="M14" s="732"/>
      <c r="N14" s="745"/>
      <c r="O14" s="704"/>
      <c r="P14" s="715"/>
      <c r="Q14" s="194" t="str">
        <f>IF(B14&lt;&gt;"","",IF(AND(C14&lt;&gt;"",E14&lt;&gt;"",G14&lt;&gt;"",H14&lt;&gt;"",J14&gt;=an_initial,J14&lt;=an_final,W14=FALSE,X14=FALSE),coef_citari*CIT_ISI*Z14*(1+P14),""))</f>
        <v/>
      </c>
      <c r="R14" s="195" t="str">
        <f t="shared" si="2"/>
        <v/>
      </c>
      <c r="S14" s="90" t="str">
        <f t="shared" si="3"/>
        <v/>
      </c>
      <c r="T14" s="663" t="str">
        <f t="shared" si="4"/>
        <v/>
      </c>
      <c r="U14" s="94" t="str">
        <f t="shared" si="7"/>
        <v/>
      </c>
      <c r="V14" s="95" t="str">
        <f t="shared" si="7"/>
        <v/>
      </c>
      <c r="W14" s="664" t="b">
        <f t="shared" si="5"/>
        <v>0</v>
      </c>
      <c r="X14" s="103" t="b">
        <f t="shared" si="6"/>
        <v>0</v>
      </c>
      <c r="Y14" s="224">
        <f t="shared" si="8"/>
        <v>1</v>
      </c>
      <c r="Z14" s="112">
        <f>IF(AND(B14&lt;&gt;"",I14&gt;=an_initial-3),VLOOKUP(Y14,Coef!$E$2:$F$17,2,FALSE),IF(AB14=TRUE,0,Z13))</f>
        <v>0</v>
      </c>
      <c r="AA14" s="643">
        <f>IF(B14&lt;&gt;"",VLOOKUP(Y14,Coef!$E$2:$F$17,2,FALSE),AA13)</f>
        <v>0</v>
      </c>
      <c r="AB14" s="669" t="b">
        <f t="shared" si="9"/>
        <v>0</v>
      </c>
    </row>
    <row r="15" spans="1:28" s="193" customFormat="1" x14ac:dyDescent="0.2">
      <c r="A15" s="223"/>
      <c r="B15" s="764"/>
      <c r="C15" s="739"/>
      <c r="D15" s="692"/>
      <c r="E15" s="689"/>
      <c r="F15" s="730"/>
      <c r="G15" s="739"/>
      <c r="H15" s="723"/>
      <c r="I15" s="696"/>
      <c r="J15" s="708"/>
      <c r="K15" s="733"/>
      <c r="L15" s="743"/>
      <c r="M15" s="733"/>
      <c r="N15" s="743"/>
      <c r="O15" s="704"/>
      <c r="P15" s="715"/>
      <c r="Q15" s="194" t="str">
        <f t="shared" si="1"/>
        <v/>
      </c>
      <c r="R15" s="195" t="str">
        <f t="shared" si="2"/>
        <v/>
      </c>
      <c r="S15" s="90" t="str">
        <f t="shared" si="3"/>
        <v/>
      </c>
      <c r="T15" s="663" t="str">
        <f t="shared" si="4"/>
        <v/>
      </c>
      <c r="U15" s="94" t="str">
        <f t="shared" si="7"/>
        <v/>
      </c>
      <c r="V15" s="95" t="str">
        <f t="shared" si="7"/>
        <v/>
      </c>
      <c r="W15" s="664" t="b">
        <f t="shared" si="5"/>
        <v>0</v>
      </c>
      <c r="X15" s="103" t="b">
        <f t="shared" si="6"/>
        <v>0</v>
      </c>
      <c r="Y15" s="224">
        <f t="shared" si="8"/>
        <v>1</v>
      </c>
      <c r="Z15" s="112">
        <f>IF(AND(B15&lt;&gt;"",I15&gt;=an_initial-3),VLOOKUP(Y15,Coef!$E$2:$F$17,2,FALSE),IF(AB15=TRUE,0,Z14))</f>
        <v>0</v>
      </c>
      <c r="AA15" s="643">
        <f>IF(B15&lt;&gt;"",VLOOKUP(Y15,Coef!$E$2:$F$17,2,FALSE),AA14)</f>
        <v>0</v>
      </c>
      <c r="AB15" s="669" t="b">
        <f t="shared" si="9"/>
        <v>0</v>
      </c>
    </row>
    <row r="16" spans="1:28" s="193" customFormat="1" x14ac:dyDescent="0.2">
      <c r="A16" s="223">
        <v>2</v>
      </c>
      <c r="B16" s="764"/>
      <c r="C16" s="739"/>
      <c r="D16" s="692"/>
      <c r="E16" s="689"/>
      <c r="F16" s="730"/>
      <c r="G16" s="739"/>
      <c r="H16" s="723"/>
      <c r="I16" s="696"/>
      <c r="J16" s="708"/>
      <c r="K16" s="733"/>
      <c r="L16" s="743"/>
      <c r="M16" s="733"/>
      <c r="N16" s="743"/>
      <c r="O16" s="704"/>
      <c r="P16" s="715"/>
      <c r="Q16" s="194" t="str">
        <f t="shared" si="1"/>
        <v/>
      </c>
      <c r="R16" s="195" t="str">
        <f t="shared" si="2"/>
        <v/>
      </c>
      <c r="S16" s="90" t="str">
        <f t="shared" si="3"/>
        <v/>
      </c>
      <c r="T16" s="663" t="str">
        <f t="shared" si="4"/>
        <v/>
      </c>
      <c r="U16" s="94" t="str">
        <f t="shared" si="7"/>
        <v/>
      </c>
      <c r="V16" s="95" t="str">
        <f t="shared" si="7"/>
        <v/>
      </c>
      <c r="W16" s="664" t="b">
        <f t="shared" si="5"/>
        <v>0</v>
      </c>
      <c r="X16" s="103" t="b">
        <f t="shared" si="6"/>
        <v>0</v>
      </c>
      <c r="Y16" s="224">
        <f t="shared" si="8"/>
        <v>1</v>
      </c>
      <c r="Z16" s="112">
        <f>IF(AND(B16&lt;&gt;"",I16&gt;=an_initial-3),VLOOKUP(Y16,Coef!$E$2:$F$17,2,FALSE),IF(AB16=TRUE,0,Z15))</f>
        <v>0</v>
      </c>
      <c r="AA16" s="643">
        <f>IF(B16&lt;&gt;"",VLOOKUP(Y16,Coef!$E$2:$F$17,2,FALSE),AA15)</f>
        <v>0</v>
      </c>
      <c r="AB16" s="669" t="b">
        <f t="shared" si="9"/>
        <v>0</v>
      </c>
    </row>
    <row r="17" spans="1:28" s="193" customFormat="1" x14ac:dyDescent="0.2">
      <c r="A17" s="223"/>
      <c r="B17" s="764"/>
      <c r="C17" s="739"/>
      <c r="D17" s="692"/>
      <c r="E17" s="689"/>
      <c r="F17" s="730"/>
      <c r="G17" s="739"/>
      <c r="H17" s="723"/>
      <c r="I17" s="696"/>
      <c r="J17" s="708"/>
      <c r="K17" s="733"/>
      <c r="L17" s="743"/>
      <c r="M17" s="733"/>
      <c r="N17" s="743"/>
      <c r="O17" s="704"/>
      <c r="P17" s="715"/>
      <c r="Q17" s="194" t="str">
        <f t="shared" si="1"/>
        <v/>
      </c>
      <c r="R17" s="195" t="str">
        <f t="shared" si="2"/>
        <v/>
      </c>
      <c r="S17" s="90" t="str">
        <f t="shared" si="3"/>
        <v/>
      </c>
      <c r="T17" s="663" t="str">
        <f t="shared" si="4"/>
        <v/>
      </c>
      <c r="U17" s="94" t="str">
        <f t="shared" si="7"/>
        <v/>
      </c>
      <c r="V17" s="95" t="str">
        <f t="shared" si="7"/>
        <v/>
      </c>
      <c r="W17" s="664" t="b">
        <f t="shared" si="5"/>
        <v>0</v>
      </c>
      <c r="X17" s="103" t="b">
        <f t="shared" si="6"/>
        <v>0</v>
      </c>
      <c r="Y17" s="224">
        <f t="shared" si="8"/>
        <v>1</v>
      </c>
      <c r="Z17" s="112">
        <f>IF(AND(B17&lt;&gt;"",I17&gt;=an_initial-3),VLOOKUP(Y17,Coef!$E$2:$F$17,2,FALSE),IF(AB17=TRUE,0,Z16))</f>
        <v>0</v>
      </c>
      <c r="AA17" s="643">
        <f>IF(B17&lt;&gt;"",VLOOKUP(Y17,Coef!$E$2:$F$17,2,FALSE),AA16)</f>
        <v>0</v>
      </c>
      <c r="AB17" s="669" t="b">
        <f t="shared" si="9"/>
        <v>0</v>
      </c>
    </row>
    <row r="18" spans="1:28" s="193" customFormat="1" x14ac:dyDescent="0.2">
      <c r="A18" s="223"/>
      <c r="B18" s="764"/>
      <c r="C18" s="739"/>
      <c r="D18" s="692"/>
      <c r="E18" s="689"/>
      <c r="F18" s="730"/>
      <c r="G18" s="739"/>
      <c r="H18" s="723"/>
      <c r="I18" s="696"/>
      <c r="J18" s="708"/>
      <c r="K18" s="733"/>
      <c r="L18" s="743"/>
      <c r="M18" s="733"/>
      <c r="N18" s="743"/>
      <c r="O18" s="704"/>
      <c r="P18" s="715"/>
      <c r="Q18" s="194" t="str">
        <f t="shared" si="1"/>
        <v/>
      </c>
      <c r="R18" s="195" t="str">
        <f t="shared" si="2"/>
        <v/>
      </c>
      <c r="S18" s="90" t="str">
        <f t="shared" si="3"/>
        <v/>
      </c>
      <c r="T18" s="663" t="str">
        <f t="shared" si="4"/>
        <v/>
      </c>
      <c r="U18" s="94" t="str">
        <f t="shared" si="7"/>
        <v/>
      </c>
      <c r="V18" s="95" t="str">
        <f t="shared" si="7"/>
        <v/>
      </c>
      <c r="W18" s="664" t="b">
        <f t="shared" si="5"/>
        <v>0</v>
      </c>
      <c r="X18" s="103" t="b">
        <f t="shared" si="6"/>
        <v>0</v>
      </c>
      <c r="Y18" s="224">
        <f t="shared" si="8"/>
        <v>1</v>
      </c>
      <c r="Z18" s="112">
        <f>IF(AND(B18&lt;&gt;"",I18&gt;=an_initial-3),VLOOKUP(Y18,Coef!$E$2:$F$17,2,FALSE),IF(AB18=TRUE,0,Z17))</f>
        <v>0</v>
      </c>
      <c r="AA18" s="643">
        <f>IF(B18&lt;&gt;"",VLOOKUP(Y18,Coef!$E$2:$F$17,2,FALSE),AA17)</f>
        <v>0</v>
      </c>
      <c r="AB18" s="669" t="b">
        <f t="shared" si="9"/>
        <v>0</v>
      </c>
    </row>
    <row r="19" spans="1:28" s="193" customFormat="1" x14ac:dyDescent="0.2">
      <c r="A19" s="223"/>
      <c r="B19" s="764"/>
      <c r="C19" s="739"/>
      <c r="D19" s="692"/>
      <c r="E19" s="689"/>
      <c r="F19" s="730"/>
      <c r="G19" s="739"/>
      <c r="H19" s="724"/>
      <c r="I19" s="696"/>
      <c r="J19" s="708"/>
      <c r="K19" s="733"/>
      <c r="L19" s="743"/>
      <c r="M19" s="733"/>
      <c r="N19" s="743"/>
      <c r="O19" s="704"/>
      <c r="P19" s="715"/>
      <c r="Q19" s="194" t="str">
        <f t="shared" si="1"/>
        <v/>
      </c>
      <c r="R19" s="195" t="str">
        <f t="shared" si="2"/>
        <v/>
      </c>
      <c r="S19" s="90" t="str">
        <f t="shared" si="3"/>
        <v/>
      </c>
      <c r="T19" s="663" t="str">
        <f t="shared" si="4"/>
        <v/>
      </c>
      <c r="U19" s="94" t="str">
        <f t="shared" si="7"/>
        <v/>
      </c>
      <c r="V19" s="95" t="str">
        <f t="shared" si="7"/>
        <v/>
      </c>
      <c r="W19" s="664" t="b">
        <f t="shared" si="5"/>
        <v>0</v>
      </c>
      <c r="X19" s="103" t="b">
        <f t="shared" si="6"/>
        <v>0</v>
      </c>
      <c r="Y19" s="224">
        <f t="shared" si="8"/>
        <v>1</v>
      </c>
      <c r="Z19" s="112">
        <f>IF(AND(B19&lt;&gt;"",I19&gt;=an_initial-3),VLOOKUP(Y19,Coef!$E$2:$F$17,2,FALSE),IF(AB19=TRUE,0,Z18))</f>
        <v>0</v>
      </c>
      <c r="AA19" s="643">
        <f>IF(B19&lt;&gt;"",VLOOKUP(Y19,Coef!$E$2:$F$17,2,FALSE),AA18)</f>
        <v>0</v>
      </c>
      <c r="AB19" s="669" t="b">
        <f t="shared" si="9"/>
        <v>0</v>
      </c>
    </row>
    <row r="20" spans="1:28" s="193" customFormat="1" x14ac:dyDescent="0.2">
      <c r="A20" s="223"/>
      <c r="B20" s="764"/>
      <c r="C20" s="739"/>
      <c r="D20" s="692"/>
      <c r="E20" s="689"/>
      <c r="F20" s="730"/>
      <c r="G20" s="739"/>
      <c r="H20" s="724"/>
      <c r="I20" s="696"/>
      <c r="J20" s="708"/>
      <c r="K20" s="733"/>
      <c r="L20" s="743"/>
      <c r="M20" s="736"/>
      <c r="N20" s="743"/>
      <c r="O20" s="704"/>
      <c r="P20" s="715"/>
      <c r="Q20" s="194" t="str">
        <f t="shared" si="1"/>
        <v/>
      </c>
      <c r="R20" s="195" t="str">
        <f t="shared" si="2"/>
        <v/>
      </c>
      <c r="S20" s="90" t="str">
        <f t="shared" si="3"/>
        <v/>
      </c>
      <c r="T20" s="663" t="str">
        <f t="shared" si="4"/>
        <v/>
      </c>
      <c r="U20" s="94" t="str">
        <f t="shared" si="7"/>
        <v/>
      </c>
      <c r="V20" s="95" t="str">
        <f t="shared" si="7"/>
        <v/>
      </c>
      <c r="W20" s="664" t="b">
        <f t="shared" si="5"/>
        <v>0</v>
      </c>
      <c r="X20" s="103" t="b">
        <f t="shared" si="6"/>
        <v>0</v>
      </c>
      <c r="Y20" s="224">
        <f t="shared" si="8"/>
        <v>1</v>
      </c>
      <c r="Z20" s="112">
        <f>IF(AND(B20&lt;&gt;"",I20&gt;=an_initial-3),VLOOKUP(Y20,Coef!$E$2:$F$17,2,FALSE),IF(AB20=TRUE,0,Z19))</f>
        <v>0</v>
      </c>
      <c r="AA20" s="643">
        <f>IF(B20&lt;&gt;"",VLOOKUP(Y20,Coef!$E$2:$F$17,2,FALSE),AA19)</f>
        <v>0</v>
      </c>
      <c r="AB20" s="669" t="b">
        <f t="shared" si="9"/>
        <v>0</v>
      </c>
    </row>
    <row r="21" spans="1:28" s="193" customFormat="1" x14ac:dyDescent="0.2">
      <c r="A21" s="223"/>
      <c r="B21" s="764"/>
      <c r="C21" s="739"/>
      <c r="D21" s="692"/>
      <c r="E21" s="689"/>
      <c r="F21" s="730"/>
      <c r="G21" s="739"/>
      <c r="H21" s="724"/>
      <c r="I21" s="696"/>
      <c r="J21" s="708"/>
      <c r="K21" s="733"/>
      <c r="L21" s="743"/>
      <c r="M21" s="733"/>
      <c r="N21" s="743"/>
      <c r="O21" s="704"/>
      <c r="P21" s="715"/>
      <c r="Q21" s="194" t="str">
        <f t="shared" si="1"/>
        <v/>
      </c>
      <c r="R21" s="195" t="str">
        <f t="shared" si="2"/>
        <v/>
      </c>
      <c r="S21" s="90" t="str">
        <f t="shared" si="3"/>
        <v/>
      </c>
      <c r="T21" s="663" t="str">
        <f t="shared" si="4"/>
        <v/>
      </c>
      <c r="U21" s="94" t="str">
        <f t="shared" si="7"/>
        <v/>
      </c>
      <c r="V21" s="95" t="str">
        <f t="shared" si="7"/>
        <v/>
      </c>
      <c r="W21" s="664" t="b">
        <f t="shared" si="5"/>
        <v>0</v>
      </c>
      <c r="X21" s="103" t="b">
        <f t="shared" si="6"/>
        <v>0</v>
      </c>
      <c r="Y21" s="224">
        <f t="shared" si="8"/>
        <v>1</v>
      </c>
      <c r="Z21" s="112">
        <f>IF(AND(B21&lt;&gt;"",I21&gt;=an_initial-3),VLOOKUP(Y21,Coef!$E$2:$F$17,2,FALSE),IF(AB21=TRUE,0,Z20))</f>
        <v>0</v>
      </c>
      <c r="AA21" s="643">
        <f>IF(B21&lt;&gt;"",VLOOKUP(Y21,Coef!$E$2:$F$17,2,FALSE),AA20)</f>
        <v>0</v>
      </c>
      <c r="AB21" s="669" t="b">
        <f t="shared" si="9"/>
        <v>0</v>
      </c>
    </row>
    <row r="22" spans="1:28" s="193" customFormat="1" x14ac:dyDescent="0.2">
      <c r="A22" s="223"/>
      <c r="B22" s="764"/>
      <c r="C22" s="739"/>
      <c r="D22" s="692"/>
      <c r="E22" s="689"/>
      <c r="F22" s="730"/>
      <c r="G22" s="739"/>
      <c r="H22" s="724"/>
      <c r="I22" s="696"/>
      <c r="J22" s="708"/>
      <c r="K22" s="733"/>
      <c r="L22" s="743"/>
      <c r="M22" s="733"/>
      <c r="N22" s="743"/>
      <c r="O22" s="704"/>
      <c r="P22" s="715"/>
      <c r="Q22" s="194" t="str">
        <f t="shared" si="1"/>
        <v/>
      </c>
      <c r="R22" s="195" t="str">
        <f t="shared" si="2"/>
        <v/>
      </c>
      <c r="S22" s="90" t="str">
        <f t="shared" si="3"/>
        <v/>
      </c>
      <c r="T22" s="663" t="str">
        <f t="shared" si="4"/>
        <v/>
      </c>
      <c r="U22" s="94" t="str">
        <f t="shared" si="7"/>
        <v/>
      </c>
      <c r="V22" s="95" t="str">
        <f t="shared" si="7"/>
        <v/>
      </c>
      <c r="W22" s="664" t="b">
        <f t="shared" si="5"/>
        <v>0</v>
      </c>
      <c r="X22" s="103" t="b">
        <f t="shared" si="6"/>
        <v>0</v>
      </c>
      <c r="Y22" s="224">
        <f t="shared" si="8"/>
        <v>1</v>
      </c>
      <c r="Z22" s="112">
        <f>IF(AND(B22&lt;&gt;"",I22&gt;=an_initial-3),VLOOKUP(Y22,Coef!$E$2:$F$17,2,FALSE),IF(AB22=TRUE,0,Z21))</f>
        <v>0</v>
      </c>
      <c r="AA22" s="643">
        <f>IF(B22&lt;&gt;"",VLOOKUP(Y22,Coef!$E$2:$F$17,2,FALSE),AA21)</f>
        <v>0</v>
      </c>
      <c r="AB22" s="669" t="b">
        <f t="shared" si="9"/>
        <v>0</v>
      </c>
    </row>
    <row r="23" spans="1:28" s="193" customFormat="1" x14ac:dyDescent="0.2">
      <c r="A23" s="223"/>
      <c r="B23" s="764"/>
      <c r="C23" s="739"/>
      <c r="D23" s="692"/>
      <c r="E23" s="689"/>
      <c r="F23" s="730"/>
      <c r="G23" s="739"/>
      <c r="H23" s="724"/>
      <c r="I23" s="696"/>
      <c r="J23" s="708"/>
      <c r="K23" s="733"/>
      <c r="L23" s="743"/>
      <c r="M23" s="733"/>
      <c r="N23" s="743"/>
      <c r="O23" s="704"/>
      <c r="P23" s="715"/>
      <c r="Q23" s="194" t="str">
        <f t="shared" si="1"/>
        <v/>
      </c>
      <c r="R23" s="195" t="str">
        <f t="shared" si="2"/>
        <v/>
      </c>
      <c r="S23" s="90" t="str">
        <f t="shared" si="3"/>
        <v/>
      </c>
      <c r="T23" s="663" t="str">
        <f t="shared" si="4"/>
        <v/>
      </c>
      <c r="U23" s="94" t="str">
        <f t="shared" si="7"/>
        <v/>
      </c>
      <c r="V23" s="95" t="str">
        <f t="shared" si="7"/>
        <v/>
      </c>
      <c r="W23" s="664" t="b">
        <f t="shared" si="5"/>
        <v>0</v>
      </c>
      <c r="X23" s="103" t="b">
        <f t="shared" si="6"/>
        <v>0</v>
      </c>
      <c r="Y23" s="224">
        <f t="shared" si="8"/>
        <v>1</v>
      </c>
      <c r="Z23" s="112">
        <f>IF(AND(B23&lt;&gt;"",I23&gt;=an_initial-3),VLOOKUP(Y23,Coef!$E$2:$F$17,2,FALSE),IF(AB23=TRUE,0,Z22))</f>
        <v>0</v>
      </c>
      <c r="AA23" s="643">
        <f>IF(B23&lt;&gt;"",VLOOKUP(Y23,Coef!$E$2:$F$17,2,FALSE),AA22)</f>
        <v>0</v>
      </c>
      <c r="AB23" s="669" t="b">
        <f t="shared" si="9"/>
        <v>0</v>
      </c>
    </row>
    <row r="24" spans="1:28" s="193" customFormat="1" x14ac:dyDescent="0.2">
      <c r="A24" s="223"/>
      <c r="B24" s="764"/>
      <c r="C24" s="739"/>
      <c r="D24" s="692"/>
      <c r="E24" s="689"/>
      <c r="F24" s="730"/>
      <c r="G24" s="739"/>
      <c r="H24" s="724"/>
      <c r="I24" s="696"/>
      <c r="J24" s="708"/>
      <c r="K24" s="733"/>
      <c r="L24" s="743"/>
      <c r="M24" s="733"/>
      <c r="N24" s="743"/>
      <c r="O24" s="704"/>
      <c r="P24" s="715"/>
      <c r="Q24" s="194" t="str">
        <f t="shared" si="1"/>
        <v/>
      </c>
      <c r="R24" s="195" t="str">
        <f t="shared" si="2"/>
        <v/>
      </c>
      <c r="S24" s="90" t="str">
        <f t="shared" si="3"/>
        <v/>
      </c>
      <c r="T24" s="663" t="str">
        <f t="shared" si="4"/>
        <v/>
      </c>
      <c r="U24" s="94" t="str">
        <f t="shared" si="7"/>
        <v/>
      </c>
      <c r="V24" s="95" t="str">
        <f t="shared" si="7"/>
        <v/>
      </c>
      <c r="W24" s="664" t="b">
        <f t="shared" si="5"/>
        <v>0</v>
      </c>
      <c r="X24" s="103" t="b">
        <f t="shared" si="6"/>
        <v>0</v>
      </c>
      <c r="Y24" s="224">
        <f t="shared" si="8"/>
        <v>1</v>
      </c>
      <c r="Z24" s="112">
        <f>IF(AND(B24&lt;&gt;"",I24&gt;=an_initial-3),VLOOKUP(Y24,Coef!$E$2:$F$17,2,FALSE),IF(AB24=TRUE,0,Z23))</f>
        <v>0</v>
      </c>
      <c r="AA24" s="643">
        <f>IF(B24&lt;&gt;"",VLOOKUP(Y24,Coef!$E$2:$F$17,2,FALSE),AA23)</f>
        <v>0</v>
      </c>
      <c r="AB24" s="669" t="b">
        <f t="shared" si="9"/>
        <v>0</v>
      </c>
    </row>
    <row r="25" spans="1:28" s="193" customFormat="1" x14ac:dyDescent="0.2">
      <c r="A25" s="223"/>
      <c r="B25" s="764"/>
      <c r="C25" s="739"/>
      <c r="D25" s="692"/>
      <c r="E25" s="689"/>
      <c r="F25" s="730"/>
      <c r="G25" s="739"/>
      <c r="H25" s="724"/>
      <c r="I25" s="696"/>
      <c r="J25" s="708"/>
      <c r="K25" s="733"/>
      <c r="L25" s="743"/>
      <c r="M25" s="733"/>
      <c r="N25" s="743"/>
      <c r="O25" s="704"/>
      <c r="P25" s="715"/>
      <c r="Q25" s="194" t="str">
        <f t="shared" si="1"/>
        <v/>
      </c>
      <c r="R25" s="195" t="str">
        <f t="shared" si="2"/>
        <v/>
      </c>
      <c r="S25" s="90" t="str">
        <f t="shared" si="3"/>
        <v/>
      </c>
      <c r="T25" s="663" t="str">
        <f t="shared" si="4"/>
        <v/>
      </c>
      <c r="U25" s="94" t="str">
        <f t="shared" si="7"/>
        <v/>
      </c>
      <c r="V25" s="95" t="str">
        <f t="shared" si="7"/>
        <v/>
      </c>
      <c r="W25" s="664" t="b">
        <f t="shared" si="5"/>
        <v>0</v>
      </c>
      <c r="X25" s="103" t="b">
        <f t="shared" si="6"/>
        <v>0</v>
      </c>
      <c r="Y25" s="224">
        <f t="shared" si="8"/>
        <v>1</v>
      </c>
      <c r="Z25" s="112">
        <f>IF(AND(B25&lt;&gt;"",I25&gt;=an_initial-3),VLOOKUP(Y25,Coef!$E$2:$F$17,2,FALSE),IF(AB25=TRUE,0,Z24))</f>
        <v>0</v>
      </c>
      <c r="AA25" s="643">
        <f>IF(B25&lt;&gt;"",VLOOKUP(Y25,Coef!$E$2:$F$17,2,FALSE),AA24)</f>
        <v>0</v>
      </c>
      <c r="AB25" s="669" t="b">
        <f t="shared" si="9"/>
        <v>0</v>
      </c>
    </row>
    <row r="26" spans="1:28" s="193" customFormat="1" x14ac:dyDescent="0.2">
      <c r="A26" s="223"/>
      <c r="B26" s="764"/>
      <c r="C26" s="739"/>
      <c r="D26" s="692"/>
      <c r="E26" s="689"/>
      <c r="F26" s="730"/>
      <c r="G26" s="739"/>
      <c r="H26" s="724"/>
      <c r="I26" s="696"/>
      <c r="J26" s="708"/>
      <c r="K26" s="733"/>
      <c r="L26" s="743"/>
      <c r="M26" s="733"/>
      <c r="N26" s="743"/>
      <c r="O26" s="704"/>
      <c r="P26" s="715"/>
      <c r="Q26" s="194" t="str">
        <f t="shared" si="1"/>
        <v/>
      </c>
      <c r="R26" s="195" t="str">
        <f t="shared" si="2"/>
        <v/>
      </c>
      <c r="S26" s="90" t="str">
        <f t="shared" si="3"/>
        <v/>
      </c>
      <c r="T26" s="663" t="str">
        <f t="shared" si="4"/>
        <v/>
      </c>
      <c r="U26" s="94" t="str">
        <f t="shared" si="7"/>
        <v/>
      </c>
      <c r="V26" s="95" t="str">
        <f t="shared" si="7"/>
        <v/>
      </c>
      <c r="W26" s="664" t="b">
        <f t="shared" si="5"/>
        <v>0</v>
      </c>
      <c r="X26" s="103" t="b">
        <f t="shared" si="6"/>
        <v>0</v>
      </c>
      <c r="Y26" s="224">
        <f t="shared" si="8"/>
        <v>1</v>
      </c>
      <c r="Z26" s="112">
        <f>IF(AND(B26&lt;&gt;"",I26&gt;=an_initial-3),VLOOKUP(Y26,Coef!$E$2:$F$17,2,FALSE),IF(AB26=TRUE,0,Z25))</f>
        <v>0</v>
      </c>
      <c r="AA26" s="643">
        <f>IF(B26&lt;&gt;"",VLOOKUP(Y26,Coef!$E$2:$F$17,2,FALSE),AA25)</f>
        <v>0</v>
      </c>
      <c r="AB26" s="669" t="b">
        <f t="shared" si="9"/>
        <v>0</v>
      </c>
    </row>
    <row r="27" spans="1:28" s="193" customFormat="1" x14ac:dyDescent="0.2">
      <c r="A27" s="223"/>
      <c r="B27" s="764"/>
      <c r="C27" s="739"/>
      <c r="D27" s="692"/>
      <c r="E27" s="689"/>
      <c r="F27" s="730"/>
      <c r="G27" s="739"/>
      <c r="H27" s="724"/>
      <c r="I27" s="696"/>
      <c r="J27" s="708"/>
      <c r="K27" s="733"/>
      <c r="L27" s="743"/>
      <c r="M27" s="733"/>
      <c r="N27" s="743"/>
      <c r="O27" s="704"/>
      <c r="P27" s="715"/>
      <c r="Q27" s="194" t="str">
        <f t="shared" si="1"/>
        <v/>
      </c>
      <c r="R27" s="195" t="str">
        <f t="shared" si="2"/>
        <v/>
      </c>
      <c r="S27" s="90" t="str">
        <f t="shared" si="3"/>
        <v/>
      </c>
      <c r="T27" s="663" t="str">
        <f t="shared" si="4"/>
        <v/>
      </c>
      <c r="U27" s="94" t="str">
        <f t="shared" si="7"/>
        <v/>
      </c>
      <c r="V27" s="95" t="str">
        <f t="shared" si="7"/>
        <v/>
      </c>
      <c r="W27" s="664" t="b">
        <f t="shared" si="5"/>
        <v>0</v>
      </c>
      <c r="X27" s="103" t="b">
        <f t="shared" si="6"/>
        <v>0</v>
      </c>
      <c r="Y27" s="224">
        <f t="shared" si="8"/>
        <v>1</v>
      </c>
      <c r="Z27" s="112">
        <f>IF(AND(B27&lt;&gt;"",I27&gt;=an_initial-3),VLOOKUP(Y27,Coef!$E$2:$F$17,2,FALSE),IF(AB27=TRUE,0,Z26))</f>
        <v>0</v>
      </c>
      <c r="AA27" s="643">
        <f>IF(B27&lt;&gt;"",VLOOKUP(Y27,Coef!$E$2:$F$17,2,FALSE),AA26)</f>
        <v>0</v>
      </c>
      <c r="AB27" s="669" t="b">
        <f t="shared" si="9"/>
        <v>0</v>
      </c>
    </row>
    <row r="28" spans="1:28" s="193" customFormat="1" x14ac:dyDescent="0.2">
      <c r="A28" s="223"/>
      <c r="B28" s="764"/>
      <c r="C28" s="739"/>
      <c r="D28" s="692"/>
      <c r="E28" s="689"/>
      <c r="F28" s="730"/>
      <c r="G28" s="739"/>
      <c r="H28" s="724"/>
      <c r="I28" s="696"/>
      <c r="J28" s="708"/>
      <c r="K28" s="733"/>
      <c r="L28" s="743"/>
      <c r="M28" s="733"/>
      <c r="N28" s="743"/>
      <c r="O28" s="704"/>
      <c r="P28" s="715"/>
      <c r="Q28" s="194" t="str">
        <f t="shared" si="1"/>
        <v/>
      </c>
      <c r="R28" s="195" t="str">
        <f t="shared" si="2"/>
        <v/>
      </c>
      <c r="S28" s="90" t="str">
        <f t="shared" si="3"/>
        <v/>
      </c>
      <c r="T28" s="663" t="str">
        <f t="shared" si="4"/>
        <v/>
      </c>
      <c r="U28" s="94" t="str">
        <f t="shared" si="7"/>
        <v/>
      </c>
      <c r="V28" s="95" t="str">
        <f t="shared" si="7"/>
        <v/>
      </c>
      <c r="W28" s="664" t="b">
        <f t="shared" si="5"/>
        <v>0</v>
      </c>
      <c r="X28" s="103" t="b">
        <f t="shared" si="6"/>
        <v>0</v>
      </c>
      <c r="Y28" s="224">
        <f t="shared" si="8"/>
        <v>1</v>
      </c>
      <c r="Z28" s="112">
        <f>IF(AND(B28&lt;&gt;"",I28&gt;=an_initial-3),VLOOKUP(Y28,Coef!$E$2:$F$17,2,FALSE),IF(AB28=TRUE,0,Z27))</f>
        <v>0</v>
      </c>
      <c r="AA28" s="643">
        <f>IF(B28&lt;&gt;"",VLOOKUP(Y28,Coef!$E$2:$F$17,2,FALSE),AA27)</f>
        <v>0</v>
      </c>
      <c r="AB28" s="669" t="b">
        <f t="shared" si="9"/>
        <v>0</v>
      </c>
    </row>
    <row r="29" spans="1:28" s="193" customFormat="1" x14ac:dyDescent="0.2">
      <c r="A29" s="223"/>
      <c r="B29" s="764"/>
      <c r="C29" s="739"/>
      <c r="D29" s="692"/>
      <c r="E29" s="689"/>
      <c r="F29" s="730"/>
      <c r="G29" s="739"/>
      <c r="H29" s="724"/>
      <c r="I29" s="696"/>
      <c r="J29" s="708"/>
      <c r="K29" s="733"/>
      <c r="L29" s="743"/>
      <c r="M29" s="733"/>
      <c r="N29" s="743"/>
      <c r="O29" s="704"/>
      <c r="P29" s="715"/>
      <c r="Q29" s="194" t="str">
        <f t="shared" si="1"/>
        <v/>
      </c>
      <c r="R29" s="195" t="str">
        <f t="shared" si="2"/>
        <v/>
      </c>
      <c r="S29" s="90" t="str">
        <f t="shared" si="3"/>
        <v/>
      </c>
      <c r="T29" s="663" t="str">
        <f t="shared" si="4"/>
        <v/>
      </c>
      <c r="U29" s="94" t="str">
        <f t="shared" si="7"/>
        <v/>
      </c>
      <c r="V29" s="95" t="str">
        <f t="shared" si="7"/>
        <v/>
      </c>
      <c r="W29" s="664" t="b">
        <f t="shared" si="5"/>
        <v>0</v>
      </c>
      <c r="X29" s="103" t="b">
        <f t="shared" si="6"/>
        <v>0</v>
      </c>
      <c r="Y29" s="224">
        <f t="shared" si="8"/>
        <v>1</v>
      </c>
      <c r="Z29" s="112">
        <f>IF(AND(B29&lt;&gt;"",I29&gt;=an_initial-3),VLOOKUP(Y29,Coef!$E$2:$F$17,2,FALSE),IF(AB29=TRUE,0,Z28))</f>
        <v>0</v>
      </c>
      <c r="AA29" s="643">
        <f>IF(B29&lt;&gt;"",VLOOKUP(Y29,Coef!$E$2:$F$17,2,FALSE),AA28)</f>
        <v>0</v>
      </c>
      <c r="AB29" s="669" t="b">
        <f t="shared" si="9"/>
        <v>0</v>
      </c>
    </row>
    <row r="30" spans="1:28" s="193" customFormat="1" x14ac:dyDescent="0.2">
      <c r="A30" s="223"/>
      <c r="B30" s="764"/>
      <c r="C30" s="739"/>
      <c r="D30" s="692"/>
      <c r="E30" s="689"/>
      <c r="F30" s="730"/>
      <c r="G30" s="739"/>
      <c r="H30" s="724"/>
      <c r="I30" s="696"/>
      <c r="J30" s="708"/>
      <c r="K30" s="733"/>
      <c r="L30" s="743"/>
      <c r="M30" s="733"/>
      <c r="N30" s="743"/>
      <c r="O30" s="704"/>
      <c r="P30" s="715"/>
      <c r="Q30" s="194" t="str">
        <f t="shared" si="1"/>
        <v/>
      </c>
      <c r="R30" s="195" t="str">
        <f t="shared" si="2"/>
        <v/>
      </c>
      <c r="S30" s="90" t="str">
        <f t="shared" si="3"/>
        <v/>
      </c>
      <c r="T30" s="663" t="str">
        <f t="shared" si="4"/>
        <v/>
      </c>
      <c r="U30" s="94" t="str">
        <f t="shared" si="7"/>
        <v/>
      </c>
      <c r="V30" s="95" t="str">
        <f t="shared" si="7"/>
        <v/>
      </c>
      <c r="W30" s="664" t="b">
        <f t="shared" si="5"/>
        <v>0</v>
      </c>
      <c r="X30" s="103" t="b">
        <f t="shared" si="6"/>
        <v>0</v>
      </c>
      <c r="Y30" s="224">
        <f t="shared" si="8"/>
        <v>1</v>
      </c>
      <c r="Z30" s="112">
        <f>IF(AND(B30&lt;&gt;"",I30&gt;=an_initial-3),VLOOKUP(Y30,Coef!$E$2:$F$17,2,FALSE),IF(AB30=TRUE,0,Z29))</f>
        <v>0</v>
      </c>
      <c r="AA30" s="643">
        <f>IF(B30&lt;&gt;"",VLOOKUP(Y30,Coef!$E$2:$F$17,2,FALSE),AA29)</f>
        <v>0</v>
      </c>
      <c r="AB30" s="669" t="b">
        <f t="shared" si="9"/>
        <v>0</v>
      </c>
    </row>
    <row r="31" spans="1:28" s="193" customFormat="1" x14ac:dyDescent="0.2">
      <c r="A31" s="223"/>
      <c r="B31" s="764"/>
      <c r="C31" s="739"/>
      <c r="D31" s="692"/>
      <c r="E31" s="689"/>
      <c r="F31" s="730"/>
      <c r="G31" s="739"/>
      <c r="H31" s="724"/>
      <c r="I31" s="696"/>
      <c r="J31" s="708"/>
      <c r="K31" s="733"/>
      <c r="L31" s="743"/>
      <c r="M31" s="733"/>
      <c r="N31" s="743"/>
      <c r="O31" s="704"/>
      <c r="P31" s="715"/>
      <c r="Q31" s="194" t="str">
        <f t="shared" si="1"/>
        <v/>
      </c>
      <c r="R31" s="195" t="str">
        <f t="shared" si="2"/>
        <v/>
      </c>
      <c r="S31" s="90" t="str">
        <f t="shared" si="3"/>
        <v/>
      </c>
      <c r="T31" s="663" t="str">
        <f t="shared" si="4"/>
        <v/>
      </c>
      <c r="U31" s="94" t="str">
        <f t="shared" si="7"/>
        <v/>
      </c>
      <c r="V31" s="95" t="str">
        <f t="shared" si="7"/>
        <v/>
      </c>
      <c r="W31" s="664" t="b">
        <f t="shared" si="5"/>
        <v>0</v>
      </c>
      <c r="X31" s="103" t="b">
        <f t="shared" si="6"/>
        <v>0</v>
      </c>
      <c r="Y31" s="224">
        <f t="shared" si="8"/>
        <v>1</v>
      </c>
      <c r="Z31" s="112">
        <f>IF(AND(B31&lt;&gt;"",I31&gt;=an_initial-3),VLOOKUP(Y31,Coef!$E$2:$F$17,2,FALSE),IF(AB31=TRUE,0,Z30))</f>
        <v>0</v>
      </c>
      <c r="AA31" s="643">
        <f>IF(B31&lt;&gt;"",VLOOKUP(Y31,Coef!$E$2:$F$17,2,FALSE),AA30)</f>
        <v>0</v>
      </c>
      <c r="AB31" s="669" t="b">
        <f t="shared" si="9"/>
        <v>0</v>
      </c>
    </row>
    <row r="32" spans="1:28" s="193" customFormat="1" x14ac:dyDescent="0.2">
      <c r="A32" s="223"/>
      <c r="B32" s="764"/>
      <c r="C32" s="739"/>
      <c r="D32" s="692"/>
      <c r="E32" s="689"/>
      <c r="F32" s="730"/>
      <c r="G32" s="739"/>
      <c r="H32" s="724"/>
      <c r="I32" s="696"/>
      <c r="J32" s="708"/>
      <c r="K32" s="733"/>
      <c r="L32" s="743"/>
      <c r="M32" s="733"/>
      <c r="N32" s="743"/>
      <c r="O32" s="704"/>
      <c r="P32" s="715"/>
      <c r="Q32" s="194" t="str">
        <f t="shared" si="1"/>
        <v/>
      </c>
      <c r="R32" s="195" t="str">
        <f t="shared" si="2"/>
        <v/>
      </c>
      <c r="S32" s="90" t="str">
        <f t="shared" si="3"/>
        <v/>
      </c>
      <c r="T32" s="663" t="str">
        <f t="shared" si="4"/>
        <v/>
      </c>
      <c r="U32" s="94" t="str">
        <f t="shared" si="7"/>
        <v/>
      </c>
      <c r="V32" s="95" t="str">
        <f t="shared" si="7"/>
        <v/>
      </c>
      <c r="W32" s="664" t="b">
        <f t="shared" si="5"/>
        <v>0</v>
      </c>
      <c r="X32" s="103" t="b">
        <f t="shared" si="6"/>
        <v>0</v>
      </c>
      <c r="Y32" s="224">
        <f t="shared" si="8"/>
        <v>1</v>
      </c>
      <c r="Z32" s="112">
        <f>IF(AND(B32&lt;&gt;"",I32&gt;=an_initial-3),VLOOKUP(Y32,Coef!$E$2:$F$17,2,FALSE),IF(AB32=TRUE,0,Z31))</f>
        <v>0</v>
      </c>
      <c r="AA32" s="643">
        <f>IF(B32&lt;&gt;"",VLOOKUP(Y32,Coef!$E$2:$F$17,2,FALSE),AA31)</f>
        <v>0</v>
      </c>
      <c r="AB32" s="669" t="b">
        <f t="shared" si="9"/>
        <v>0</v>
      </c>
    </row>
    <row r="33" spans="1:28" s="193" customFormat="1" x14ac:dyDescent="0.2">
      <c r="A33" s="223"/>
      <c r="B33" s="764"/>
      <c r="C33" s="739"/>
      <c r="D33" s="692"/>
      <c r="E33" s="689"/>
      <c r="F33" s="730"/>
      <c r="G33" s="739"/>
      <c r="H33" s="724"/>
      <c r="I33" s="696"/>
      <c r="J33" s="708"/>
      <c r="K33" s="733"/>
      <c r="L33" s="743"/>
      <c r="M33" s="733"/>
      <c r="N33" s="743"/>
      <c r="O33" s="704"/>
      <c r="P33" s="715"/>
      <c r="Q33" s="194" t="str">
        <f t="shared" si="1"/>
        <v/>
      </c>
      <c r="R33" s="195" t="str">
        <f t="shared" si="2"/>
        <v/>
      </c>
      <c r="S33" s="90" t="str">
        <f t="shared" si="3"/>
        <v/>
      </c>
      <c r="T33" s="663" t="str">
        <f t="shared" si="4"/>
        <v/>
      </c>
      <c r="U33" s="94" t="str">
        <f t="shared" si="7"/>
        <v/>
      </c>
      <c r="V33" s="95" t="str">
        <f t="shared" si="7"/>
        <v/>
      </c>
      <c r="W33" s="664" t="b">
        <f t="shared" si="5"/>
        <v>0</v>
      </c>
      <c r="X33" s="103" t="b">
        <f t="shared" si="6"/>
        <v>0</v>
      </c>
      <c r="Y33" s="224">
        <f t="shared" si="8"/>
        <v>1</v>
      </c>
      <c r="Z33" s="112">
        <f>IF(AND(B33&lt;&gt;"",I33&gt;=an_initial-3),VLOOKUP(Y33,Coef!$E$2:$F$17,2,FALSE),IF(AB33=TRUE,0,Z32))</f>
        <v>0</v>
      </c>
      <c r="AA33" s="643">
        <f>IF(B33&lt;&gt;"",VLOOKUP(Y33,Coef!$E$2:$F$17,2,FALSE),AA32)</f>
        <v>0</v>
      </c>
      <c r="AB33" s="669" t="b">
        <f t="shared" si="9"/>
        <v>0</v>
      </c>
    </row>
    <row r="34" spans="1:28" s="193" customFormat="1" x14ac:dyDescent="0.2">
      <c r="A34" s="223"/>
      <c r="B34" s="764"/>
      <c r="C34" s="739"/>
      <c r="D34" s="692"/>
      <c r="E34" s="689"/>
      <c r="F34" s="730"/>
      <c r="G34" s="739"/>
      <c r="H34" s="724"/>
      <c r="I34" s="696"/>
      <c r="J34" s="708"/>
      <c r="K34" s="733"/>
      <c r="L34" s="743"/>
      <c r="M34" s="733"/>
      <c r="N34" s="743"/>
      <c r="O34" s="704"/>
      <c r="P34" s="715"/>
      <c r="Q34" s="194" t="str">
        <f t="shared" si="1"/>
        <v/>
      </c>
      <c r="R34" s="195" t="str">
        <f t="shared" si="2"/>
        <v/>
      </c>
      <c r="S34" s="90" t="str">
        <f t="shared" si="3"/>
        <v/>
      </c>
      <c r="T34" s="663" t="str">
        <f t="shared" si="4"/>
        <v/>
      </c>
      <c r="U34" s="94" t="str">
        <f t="shared" si="7"/>
        <v/>
      </c>
      <c r="V34" s="95" t="str">
        <f t="shared" si="7"/>
        <v/>
      </c>
      <c r="W34" s="664" t="b">
        <f t="shared" si="5"/>
        <v>0</v>
      </c>
      <c r="X34" s="103" t="b">
        <f t="shared" si="6"/>
        <v>0</v>
      </c>
      <c r="Y34" s="224">
        <f t="shared" si="8"/>
        <v>1</v>
      </c>
      <c r="Z34" s="112">
        <f>IF(AND(B34&lt;&gt;"",I34&gt;=an_initial-3),VLOOKUP(Y34,Coef!$E$2:$F$17,2,FALSE),IF(AB34=TRUE,0,Z33))</f>
        <v>0</v>
      </c>
      <c r="AA34" s="643">
        <f>IF(B34&lt;&gt;"",VLOOKUP(Y34,Coef!$E$2:$F$17,2,FALSE),AA33)</f>
        <v>0</v>
      </c>
      <c r="AB34" s="669" t="b">
        <f t="shared" si="9"/>
        <v>0</v>
      </c>
    </row>
    <row r="35" spans="1:28" s="193" customFormat="1" x14ac:dyDescent="0.2">
      <c r="A35" s="223"/>
      <c r="B35" s="764"/>
      <c r="C35" s="739"/>
      <c r="D35" s="692"/>
      <c r="E35" s="689"/>
      <c r="F35" s="730"/>
      <c r="G35" s="739"/>
      <c r="H35" s="724"/>
      <c r="I35" s="696"/>
      <c r="J35" s="708"/>
      <c r="K35" s="733"/>
      <c r="L35" s="743"/>
      <c r="M35" s="733"/>
      <c r="N35" s="743"/>
      <c r="O35" s="704"/>
      <c r="P35" s="715"/>
      <c r="Q35" s="194" t="str">
        <f t="shared" si="1"/>
        <v/>
      </c>
      <c r="R35" s="195" t="str">
        <f t="shared" si="2"/>
        <v/>
      </c>
      <c r="S35" s="90" t="str">
        <f t="shared" si="3"/>
        <v/>
      </c>
      <c r="T35" s="663" t="str">
        <f t="shared" si="4"/>
        <v/>
      </c>
      <c r="U35" s="94" t="str">
        <f t="shared" si="7"/>
        <v/>
      </c>
      <c r="V35" s="95" t="str">
        <f t="shared" si="7"/>
        <v/>
      </c>
      <c r="W35" s="664" t="b">
        <f t="shared" si="5"/>
        <v>0</v>
      </c>
      <c r="X35" s="103" t="b">
        <f t="shared" si="6"/>
        <v>0</v>
      </c>
      <c r="Y35" s="224">
        <f t="shared" si="8"/>
        <v>1</v>
      </c>
      <c r="Z35" s="112">
        <f>IF(AND(B35&lt;&gt;"",I35&gt;=an_initial-3),VLOOKUP(Y35,Coef!$E$2:$F$17,2,FALSE),IF(AB35=TRUE,0,Z34))</f>
        <v>0</v>
      </c>
      <c r="AA35" s="643">
        <f>IF(B35&lt;&gt;"",VLOOKUP(Y35,Coef!$E$2:$F$17,2,FALSE),AA34)</f>
        <v>0</v>
      </c>
      <c r="AB35" s="669" t="b">
        <f t="shared" si="9"/>
        <v>0</v>
      </c>
    </row>
    <row r="36" spans="1:28" s="193" customFormat="1" x14ac:dyDescent="0.2">
      <c r="A36" s="223"/>
      <c r="B36" s="764"/>
      <c r="C36" s="739"/>
      <c r="D36" s="692"/>
      <c r="E36" s="689"/>
      <c r="F36" s="730"/>
      <c r="G36" s="739"/>
      <c r="H36" s="724"/>
      <c r="I36" s="696"/>
      <c r="J36" s="708"/>
      <c r="K36" s="733"/>
      <c r="L36" s="743"/>
      <c r="M36" s="733"/>
      <c r="N36" s="743"/>
      <c r="O36" s="704"/>
      <c r="P36" s="715"/>
      <c r="Q36" s="194" t="str">
        <f t="shared" si="1"/>
        <v/>
      </c>
      <c r="R36" s="195" t="str">
        <f t="shared" si="2"/>
        <v/>
      </c>
      <c r="S36" s="90" t="str">
        <f t="shared" si="3"/>
        <v/>
      </c>
      <c r="T36" s="663" t="str">
        <f t="shared" si="4"/>
        <v/>
      </c>
      <c r="U36" s="94" t="str">
        <f t="shared" si="7"/>
        <v/>
      </c>
      <c r="V36" s="95" t="str">
        <f t="shared" si="7"/>
        <v/>
      </c>
      <c r="W36" s="664" t="b">
        <f t="shared" si="5"/>
        <v>0</v>
      </c>
      <c r="X36" s="103" t="b">
        <f t="shared" si="6"/>
        <v>0</v>
      </c>
      <c r="Y36" s="224">
        <f t="shared" si="8"/>
        <v>1</v>
      </c>
      <c r="Z36" s="112">
        <f>IF(AND(B36&lt;&gt;"",I36&gt;=an_initial-3),VLOOKUP(Y36,Coef!$E$2:$F$17,2,FALSE),IF(AB36=TRUE,0,Z35))</f>
        <v>0</v>
      </c>
      <c r="AA36" s="643">
        <f>IF(B36&lt;&gt;"",VLOOKUP(Y36,Coef!$E$2:$F$17,2,FALSE),AA35)</f>
        <v>0</v>
      </c>
      <c r="AB36" s="669" t="b">
        <f t="shared" si="9"/>
        <v>0</v>
      </c>
    </row>
    <row r="37" spans="1:28" s="193" customFormat="1" x14ac:dyDescent="0.2">
      <c r="A37" s="223"/>
      <c r="B37" s="764"/>
      <c r="C37" s="739"/>
      <c r="D37" s="692"/>
      <c r="E37" s="689"/>
      <c r="F37" s="730"/>
      <c r="G37" s="739"/>
      <c r="H37" s="724"/>
      <c r="I37" s="696"/>
      <c r="J37" s="708"/>
      <c r="K37" s="733"/>
      <c r="L37" s="743"/>
      <c r="M37" s="733"/>
      <c r="N37" s="743"/>
      <c r="O37" s="704"/>
      <c r="P37" s="715"/>
      <c r="Q37" s="194" t="str">
        <f t="shared" si="1"/>
        <v/>
      </c>
      <c r="R37" s="195" t="str">
        <f t="shared" si="2"/>
        <v/>
      </c>
      <c r="S37" s="90" t="str">
        <f t="shared" si="3"/>
        <v/>
      </c>
      <c r="T37" s="663" t="str">
        <f t="shared" si="4"/>
        <v/>
      </c>
      <c r="U37" s="94" t="str">
        <f t="shared" si="7"/>
        <v/>
      </c>
      <c r="V37" s="95" t="str">
        <f t="shared" si="7"/>
        <v/>
      </c>
      <c r="W37" s="664" t="b">
        <f t="shared" si="5"/>
        <v>0</v>
      </c>
      <c r="X37" s="103" t="b">
        <f t="shared" si="6"/>
        <v>0</v>
      </c>
      <c r="Y37" s="224">
        <f t="shared" si="8"/>
        <v>1</v>
      </c>
      <c r="Z37" s="112">
        <f>IF(AND(B37&lt;&gt;"",I37&gt;=an_initial-3),VLOOKUP(Y37,Coef!$E$2:$F$17,2,FALSE),IF(AB37=TRUE,0,Z36))</f>
        <v>0</v>
      </c>
      <c r="AA37" s="643">
        <f>IF(B37&lt;&gt;"",VLOOKUP(Y37,Coef!$E$2:$F$17,2,FALSE),AA36)</f>
        <v>0</v>
      </c>
      <c r="AB37" s="669" t="b">
        <f t="shared" si="9"/>
        <v>0</v>
      </c>
    </row>
    <row r="38" spans="1:28" s="193" customFormat="1" x14ac:dyDescent="0.2">
      <c r="A38" s="223"/>
      <c r="B38" s="764"/>
      <c r="C38" s="739"/>
      <c r="D38" s="692"/>
      <c r="E38" s="689"/>
      <c r="F38" s="730"/>
      <c r="G38" s="739"/>
      <c r="H38" s="724"/>
      <c r="I38" s="696"/>
      <c r="J38" s="708"/>
      <c r="K38" s="733"/>
      <c r="L38" s="743"/>
      <c r="M38" s="733"/>
      <c r="N38" s="743"/>
      <c r="O38" s="704"/>
      <c r="P38" s="715"/>
      <c r="Q38" s="194" t="str">
        <f t="shared" si="1"/>
        <v/>
      </c>
      <c r="R38" s="195" t="str">
        <f t="shared" si="2"/>
        <v/>
      </c>
      <c r="S38" s="90" t="str">
        <f t="shared" si="3"/>
        <v/>
      </c>
      <c r="T38" s="663" t="str">
        <f t="shared" si="4"/>
        <v/>
      </c>
      <c r="U38" s="94" t="str">
        <f t="shared" si="7"/>
        <v/>
      </c>
      <c r="V38" s="95" t="str">
        <f t="shared" si="7"/>
        <v/>
      </c>
      <c r="W38" s="664" t="b">
        <f t="shared" si="5"/>
        <v>0</v>
      </c>
      <c r="X38" s="103" t="b">
        <f t="shared" si="6"/>
        <v>0</v>
      </c>
      <c r="Y38" s="224">
        <f t="shared" si="8"/>
        <v>1</v>
      </c>
      <c r="Z38" s="112">
        <f>IF(AND(B38&lt;&gt;"",I38&gt;=an_initial-3),VLOOKUP(Y38,Coef!$E$2:$F$17,2,FALSE),IF(AB38=TRUE,0,Z37))</f>
        <v>0</v>
      </c>
      <c r="AA38" s="643">
        <f>IF(B38&lt;&gt;"",VLOOKUP(Y38,Coef!$E$2:$F$17,2,FALSE),AA37)</f>
        <v>0</v>
      </c>
      <c r="AB38" s="669" t="b">
        <f t="shared" si="9"/>
        <v>0</v>
      </c>
    </row>
    <row r="39" spans="1:28" s="193" customFormat="1" x14ac:dyDescent="0.2">
      <c r="A39" s="223"/>
      <c r="B39" s="764"/>
      <c r="C39" s="739"/>
      <c r="D39" s="692"/>
      <c r="E39" s="689"/>
      <c r="F39" s="730"/>
      <c r="G39" s="739"/>
      <c r="H39" s="724"/>
      <c r="I39" s="696"/>
      <c r="J39" s="708"/>
      <c r="K39" s="733"/>
      <c r="L39" s="743"/>
      <c r="M39" s="733"/>
      <c r="N39" s="743"/>
      <c r="O39" s="704"/>
      <c r="P39" s="715"/>
      <c r="Q39" s="194" t="str">
        <f t="shared" si="1"/>
        <v/>
      </c>
      <c r="R39" s="195" t="str">
        <f t="shared" si="2"/>
        <v/>
      </c>
      <c r="S39" s="90" t="str">
        <f t="shared" si="3"/>
        <v/>
      </c>
      <c r="T39" s="663" t="str">
        <f t="shared" si="4"/>
        <v/>
      </c>
      <c r="U39" s="94" t="str">
        <f t="shared" si="7"/>
        <v/>
      </c>
      <c r="V39" s="95" t="str">
        <f t="shared" si="7"/>
        <v/>
      </c>
      <c r="W39" s="664" t="b">
        <f t="shared" si="5"/>
        <v>0</v>
      </c>
      <c r="X39" s="103" t="b">
        <f t="shared" si="6"/>
        <v>0</v>
      </c>
      <c r="Y39" s="224">
        <f t="shared" si="8"/>
        <v>1</v>
      </c>
      <c r="Z39" s="112">
        <f>IF(AND(B39&lt;&gt;"",I39&gt;=an_initial-3),VLOOKUP(Y39,Coef!$E$2:$F$17,2,FALSE),IF(AB39=TRUE,0,Z38))</f>
        <v>0</v>
      </c>
      <c r="AA39" s="643">
        <f>IF(B39&lt;&gt;"",VLOOKUP(Y39,Coef!$E$2:$F$17,2,FALSE),AA38)</f>
        <v>0</v>
      </c>
      <c r="AB39" s="669" t="b">
        <f t="shared" si="9"/>
        <v>0</v>
      </c>
    </row>
    <row r="40" spans="1:28" s="193" customFormat="1" x14ac:dyDescent="0.2">
      <c r="A40" s="223"/>
      <c r="B40" s="764"/>
      <c r="C40" s="739"/>
      <c r="D40" s="692"/>
      <c r="E40" s="689"/>
      <c r="F40" s="730"/>
      <c r="G40" s="739"/>
      <c r="H40" s="724"/>
      <c r="I40" s="696"/>
      <c r="J40" s="708"/>
      <c r="K40" s="733"/>
      <c r="L40" s="743"/>
      <c r="M40" s="733"/>
      <c r="N40" s="743"/>
      <c r="O40" s="704"/>
      <c r="P40" s="715"/>
      <c r="Q40" s="194" t="str">
        <f t="shared" si="1"/>
        <v/>
      </c>
      <c r="R40" s="195" t="str">
        <f t="shared" si="2"/>
        <v/>
      </c>
      <c r="S40" s="90" t="str">
        <f t="shared" si="3"/>
        <v/>
      </c>
      <c r="T40" s="663" t="str">
        <f t="shared" si="4"/>
        <v/>
      </c>
      <c r="U40" s="94" t="str">
        <f t="shared" si="7"/>
        <v/>
      </c>
      <c r="V40" s="95" t="str">
        <f t="shared" si="7"/>
        <v/>
      </c>
      <c r="W40" s="664" t="b">
        <f t="shared" si="5"/>
        <v>0</v>
      </c>
      <c r="X40" s="103" t="b">
        <f t="shared" si="6"/>
        <v>0</v>
      </c>
      <c r="Y40" s="224">
        <f t="shared" si="8"/>
        <v>1</v>
      </c>
      <c r="Z40" s="112">
        <f>IF(AND(B40&lt;&gt;"",I40&gt;=an_initial-3),VLOOKUP(Y40,Coef!$E$2:$F$17,2,FALSE),IF(AB40=TRUE,0,Z39))</f>
        <v>0</v>
      </c>
      <c r="AA40" s="643">
        <f>IF(B40&lt;&gt;"",VLOOKUP(Y40,Coef!$E$2:$F$17,2,FALSE),AA39)</f>
        <v>0</v>
      </c>
      <c r="AB40" s="669" t="b">
        <f t="shared" si="9"/>
        <v>0</v>
      </c>
    </row>
    <row r="41" spans="1:28" s="193" customFormat="1" x14ac:dyDescent="0.2">
      <c r="A41" s="223"/>
      <c r="B41" s="764"/>
      <c r="C41" s="739"/>
      <c r="D41" s="692"/>
      <c r="E41" s="689"/>
      <c r="F41" s="730"/>
      <c r="G41" s="739"/>
      <c r="H41" s="724"/>
      <c r="I41" s="696"/>
      <c r="J41" s="708"/>
      <c r="K41" s="733"/>
      <c r="L41" s="743"/>
      <c r="M41" s="733"/>
      <c r="N41" s="743"/>
      <c r="O41" s="704"/>
      <c r="P41" s="715"/>
      <c r="Q41" s="194" t="str">
        <f t="shared" si="1"/>
        <v/>
      </c>
      <c r="R41" s="195" t="str">
        <f t="shared" si="2"/>
        <v/>
      </c>
      <c r="S41" s="90" t="str">
        <f t="shared" si="3"/>
        <v/>
      </c>
      <c r="T41" s="663" t="str">
        <f t="shared" si="4"/>
        <v/>
      </c>
      <c r="U41" s="94" t="str">
        <f t="shared" si="7"/>
        <v/>
      </c>
      <c r="V41" s="95" t="str">
        <f t="shared" si="7"/>
        <v/>
      </c>
      <c r="W41" s="664" t="b">
        <f t="shared" si="5"/>
        <v>0</v>
      </c>
      <c r="X41" s="103" t="b">
        <f t="shared" si="6"/>
        <v>0</v>
      </c>
      <c r="Y41" s="224">
        <f t="shared" si="8"/>
        <v>1</v>
      </c>
      <c r="Z41" s="112">
        <f>IF(AND(B41&lt;&gt;"",I41&gt;=an_initial-3),VLOOKUP(Y41,Coef!$E$2:$F$17,2,FALSE),IF(AB41=TRUE,0,Z40))</f>
        <v>0</v>
      </c>
      <c r="AA41" s="643">
        <f>IF(B41&lt;&gt;"",VLOOKUP(Y41,Coef!$E$2:$F$17,2,FALSE),AA40)</f>
        <v>0</v>
      </c>
      <c r="AB41" s="669" t="b">
        <f t="shared" si="9"/>
        <v>0</v>
      </c>
    </row>
    <row r="42" spans="1:28" s="193" customFormat="1" x14ac:dyDescent="0.2">
      <c r="A42" s="223"/>
      <c r="B42" s="764"/>
      <c r="C42" s="739"/>
      <c r="D42" s="692"/>
      <c r="E42" s="689"/>
      <c r="F42" s="730"/>
      <c r="G42" s="739"/>
      <c r="H42" s="724"/>
      <c r="I42" s="696"/>
      <c r="J42" s="708"/>
      <c r="K42" s="733"/>
      <c r="L42" s="743"/>
      <c r="M42" s="733"/>
      <c r="N42" s="743"/>
      <c r="O42" s="704"/>
      <c r="P42" s="715"/>
      <c r="Q42" s="194" t="str">
        <f t="shared" si="1"/>
        <v/>
      </c>
      <c r="R42" s="195" t="str">
        <f t="shared" si="2"/>
        <v/>
      </c>
      <c r="S42" s="90" t="str">
        <f t="shared" si="3"/>
        <v/>
      </c>
      <c r="T42" s="663" t="str">
        <f t="shared" si="4"/>
        <v/>
      </c>
      <c r="U42" s="94" t="str">
        <f t="shared" si="7"/>
        <v/>
      </c>
      <c r="V42" s="95" t="str">
        <f t="shared" si="7"/>
        <v/>
      </c>
      <c r="W42" s="664" t="b">
        <f t="shared" si="5"/>
        <v>0</v>
      </c>
      <c r="X42" s="103" t="b">
        <f t="shared" si="6"/>
        <v>0</v>
      </c>
      <c r="Y42" s="224">
        <f t="shared" si="8"/>
        <v>1</v>
      </c>
      <c r="Z42" s="112">
        <f>IF(AND(B42&lt;&gt;"",I42&gt;=an_initial-3),VLOOKUP(Y42,Coef!$E$2:$F$17,2,FALSE),IF(AB42=TRUE,0,Z41))</f>
        <v>0</v>
      </c>
      <c r="AA42" s="643">
        <f>IF(B42&lt;&gt;"",VLOOKUP(Y42,Coef!$E$2:$F$17,2,FALSE),AA41)</f>
        <v>0</v>
      </c>
      <c r="AB42" s="669" t="b">
        <f t="shared" si="9"/>
        <v>0</v>
      </c>
    </row>
    <row r="43" spans="1:28" s="193" customFormat="1" x14ac:dyDescent="0.2">
      <c r="A43" s="223"/>
      <c r="B43" s="764"/>
      <c r="C43" s="739"/>
      <c r="D43" s="692"/>
      <c r="E43" s="689"/>
      <c r="F43" s="730"/>
      <c r="G43" s="739"/>
      <c r="H43" s="724"/>
      <c r="I43" s="696"/>
      <c r="J43" s="708"/>
      <c r="K43" s="733"/>
      <c r="L43" s="743"/>
      <c r="M43" s="733"/>
      <c r="N43" s="743"/>
      <c r="O43" s="704"/>
      <c r="P43" s="715"/>
      <c r="Q43" s="194" t="str">
        <f t="shared" si="1"/>
        <v/>
      </c>
      <c r="R43" s="195" t="str">
        <f t="shared" si="2"/>
        <v/>
      </c>
      <c r="S43" s="90" t="str">
        <f t="shared" si="3"/>
        <v/>
      </c>
      <c r="T43" s="663" t="str">
        <f t="shared" si="4"/>
        <v/>
      </c>
      <c r="U43" s="94" t="str">
        <f t="shared" si="7"/>
        <v/>
      </c>
      <c r="V43" s="95" t="str">
        <f t="shared" si="7"/>
        <v/>
      </c>
      <c r="W43" s="664" t="b">
        <f t="shared" si="5"/>
        <v>0</v>
      </c>
      <c r="X43" s="103" t="b">
        <f t="shared" si="6"/>
        <v>0</v>
      </c>
      <c r="Y43" s="224">
        <f t="shared" si="8"/>
        <v>1</v>
      </c>
      <c r="Z43" s="112">
        <f>IF(AND(B43&lt;&gt;"",I43&gt;=an_initial-3),VLOOKUP(Y43,Coef!$E$2:$F$17,2,FALSE),IF(AB43=TRUE,0,Z42))</f>
        <v>0</v>
      </c>
      <c r="AA43" s="643">
        <f>IF(B43&lt;&gt;"",VLOOKUP(Y43,Coef!$E$2:$F$17,2,FALSE),AA42)</f>
        <v>0</v>
      </c>
      <c r="AB43" s="669" t="b">
        <f t="shared" si="9"/>
        <v>0</v>
      </c>
    </row>
    <row r="44" spans="1:28" s="193" customFormat="1" x14ac:dyDescent="0.2">
      <c r="A44" s="223"/>
      <c r="B44" s="764"/>
      <c r="C44" s="739"/>
      <c r="D44" s="692"/>
      <c r="E44" s="689"/>
      <c r="F44" s="730"/>
      <c r="G44" s="739"/>
      <c r="H44" s="724"/>
      <c r="I44" s="696"/>
      <c r="J44" s="708"/>
      <c r="K44" s="733"/>
      <c r="L44" s="743"/>
      <c r="M44" s="733"/>
      <c r="N44" s="743"/>
      <c r="O44" s="704"/>
      <c r="P44" s="715"/>
      <c r="Q44" s="194" t="str">
        <f t="shared" si="1"/>
        <v/>
      </c>
      <c r="R44" s="195" t="str">
        <f t="shared" si="2"/>
        <v/>
      </c>
      <c r="S44" s="90" t="str">
        <f t="shared" si="3"/>
        <v/>
      </c>
      <c r="T44" s="663" t="str">
        <f t="shared" si="4"/>
        <v/>
      </c>
      <c r="U44" s="94" t="str">
        <f t="shared" si="7"/>
        <v/>
      </c>
      <c r="V44" s="95" t="str">
        <f t="shared" si="7"/>
        <v/>
      </c>
      <c r="W44" s="664" t="b">
        <f t="shared" si="5"/>
        <v>0</v>
      </c>
      <c r="X44" s="103" t="b">
        <f t="shared" si="6"/>
        <v>0</v>
      </c>
      <c r="Y44" s="224">
        <f t="shared" si="8"/>
        <v>1</v>
      </c>
      <c r="Z44" s="112">
        <f>IF(AND(B44&lt;&gt;"",I44&gt;=an_initial-3),VLOOKUP(Y44,Coef!$E$2:$F$17,2,FALSE),IF(AB44=TRUE,0,Z43))</f>
        <v>0</v>
      </c>
      <c r="AA44" s="643">
        <f>IF(B44&lt;&gt;"",VLOOKUP(Y44,Coef!$E$2:$F$17,2,FALSE),AA43)</f>
        <v>0</v>
      </c>
      <c r="AB44" s="669" t="b">
        <f t="shared" si="9"/>
        <v>0</v>
      </c>
    </row>
    <row r="45" spans="1:28" s="193" customFormat="1" x14ac:dyDescent="0.2">
      <c r="A45" s="223"/>
      <c r="B45" s="764"/>
      <c r="C45" s="739"/>
      <c r="D45" s="692"/>
      <c r="E45" s="689"/>
      <c r="F45" s="730"/>
      <c r="G45" s="739"/>
      <c r="H45" s="724"/>
      <c r="I45" s="696"/>
      <c r="J45" s="708"/>
      <c r="K45" s="733"/>
      <c r="L45" s="743"/>
      <c r="M45" s="733"/>
      <c r="N45" s="743"/>
      <c r="O45" s="704"/>
      <c r="P45" s="715"/>
      <c r="Q45" s="194" t="str">
        <f t="shared" si="1"/>
        <v/>
      </c>
      <c r="R45" s="195" t="str">
        <f t="shared" si="2"/>
        <v/>
      </c>
      <c r="S45" s="90" t="str">
        <f t="shared" si="3"/>
        <v/>
      </c>
      <c r="T45" s="663" t="str">
        <f t="shared" si="4"/>
        <v/>
      </c>
      <c r="U45" s="94" t="str">
        <f t="shared" si="7"/>
        <v/>
      </c>
      <c r="V45" s="95" t="str">
        <f t="shared" si="7"/>
        <v/>
      </c>
      <c r="W45" s="664" t="b">
        <f t="shared" si="5"/>
        <v>0</v>
      </c>
      <c r="X45" s="103" t="b">
        <f t="shared" si="6"/>
        <v>0</v>
      </c>
      <c r="Y45" s="224">
        <f t="shared" si="8"/>
        <v>1</v>
      </c>
      <c r="Z45" s="112">
        <f>IF(AND(B45&lt;&gt;"",I45&gt;=an_initial-3),VLOOKUP(Y45,Coef!$E$2:$F$17,2,FALSE),IF(AB45=TRUE,0,Z44))</f>
        <v>0</v>
      </c>
      <c r="AA45" s="643">
        <f>IF(B45&lt;&gt;"",VLOOKUP(Y45,Coef!$E$2:$F$17,2,FALSE),AA44)</f>
        <v>0</v>
      </c>
      <c r="AB45" s="669" t="b">
        <f t="shared" si="9"/>
        <v>0</v>
      </c>
    </row>
    <row r="46" spans="1:28" s="193" customFormat="1" x14ac:dyDescent="0.2">
      <c r="A46" s="223"/>
      <c r="B46" s="764"/>
      <c r="C46" s="739"/>
      <c r="D46" s="692"/>
      <c r="E46" s="689"/>
      <c r="F46" s="730"/>
      <c r="G46" s="739"/>
      <c r="H46" s="724"/>
      <c r="I46" s="696"/>
      <c r="J46" s="708"/>
      <c r="K46" s="733"/>
      <c r="L46" s="743"/>
      <c r="M46" s="733"/>
      <c r="N46" s="743"/>
      <c r="O46" s="704"/>
      <c r="P46" s="715"/>
      <c r="Q46" s="194" t="str">
        <f t="shared" si="1"/>
        <v/>
      </c>
      <c r="R46" s="195" t="str">
        <f t="shared" si="2"/>
        <v/>
      </c>
      <c r="S46" s="90" t="str">
        <f t="shared" si="3"/>
        <v/>
      </c>
      <c r="T46" s="663" t="str">
        <f t="shared" si="4"/>
        <v/>
      </c>
      <c r="U46" s="94" t="str">
        <f t="shared" si="7"/>
        <v/>
      </c>
      <c r="V46" s="95" t="str">
        <f t="shared" si="7"/>
        <v/>
      </c>
      <c r="W46" s="664" t="b">
        <f t="shared" si="5"/>
        <v>0</v>
      </c>
      <c r="X46" s="103" t="b">
        <f t="shared" si="6"/>
        <v>0</v>
      </c>
      <c r="Y46" s="224">
        <f t="shared" si="8"/>
        <v>1</v>
      </c>
      <c r="Z46" s="112">
        <f>IF(AND(B46&lt;&gt;"",I46&gt;=an_initial-3),VLOOKUP(Y46,Coef!$E$2:$F$17,2,FALSE),IF(AB46=TRUE,0,Z45))</f>
        <v>0</v>
      </c>
      <c r="AA46" s="643">
        <f>IF(B46&lt;&gt;"",VLOOKUP(Y46,Coef!$E$2:$F$17,2,FALSE),AA45)</f>
        <v>0</v>
      </c>
      <c r="AB46" s="669" t="b">
        <f t="shared" si="9"/>
        <v>0</v>
      </c>
    </row>
    <row r="47" spans="1:28" s="193" customFormat="1" x14ac:dyDescent="0.2">
      <c r="A47" s="223"/>
      <c r="B47" s="764"/>
      <c r="C47" s="739"/>
      <c r="D47" s="692"/>
      <c r="E47" s="689"/>
      <c r="F47" s="730"/>
      <c r="G47" s="739"/>
      <c r="H47" s="724"/>
      <c r="I47" s="696"/>
      <c r="J47" s="708"/>
      <c r="K47" s="733"/>
      <c r="L47" s="743"/>
      <c r="M47" s="733"/>
      <c r="N47" s="743"/>
      <c r="O47" s="704"/>
      <c r="P47" s="715"/>
      <c r="Q47" s="194" t="str">
        <f t="shared" si="1"/>
        <v/>
      </c>
      <c r="R47" s="195" t="str">
        <f t="shared" si="2"/>
        <v/>
      </c>
      <c r="S47" s="90" t="str">
        <f t="shared" si="3"/>
        <v/>
      </c>
      <c r="T47" s="663" t="str">
        <f t="shared" si="4"/>
        <v/>
      </c>
      <c r="U47" s="94" t="str">
        <f t="shared" si="7"/>
        <v/>
      </c>
      <c r="V47" s="95" t="str">
        <f t="shared" si="7"/>
        <v/>
      </c>
      <c r="W47" s="664" t="b">
        <f t="shared" si="5"/>
        <v>0</v>
      </c>
      <c r="X47" s="103" t="b">
        <f t="shared" si="6"/>
        <v>0</v>
      </c>
      <c r="Y47" s="224">
        <f t="shared" si="8"/>
        <v>1</v>
      </c>
      <c r="Z47" s="112">
        <f>IF(AND(B47&lt;&gt;"",I47&gt;=an_initial-3),VLOOKUP(Y47,Coef!$E$2:$F$17,2,FALSE),IF(AB47=TRUE,0,Z46))</f>
        <v>0</v>
      </c>
      <c r="AA47" s="643">
        <f>IF(B47&lt;&gt;"",VLOOKUP(Y47,Coef!$E$2:$F$17,2,FALSE),AA46)</f>
        <v>0</v>
      </c>
      <c r="AB47" s="669" t="b">
        <f t="shared" si="9"/>
        <v>0</v>
      </c>
    </row>
    <row r="48" spans="1:28" s="193" customFormat="1" x14ac:dyDescent="0.2">
      <c r="A48" s="223"/>
      <c r="B48" s="764"/>
      <c r="C48" s="739"/>
      <c r="D48" s="692"/>
      <c r="E48" s="689"/>
      <c r="F48" s="730"/>
      <c r="G48" s="739"/>
      <c r="H48" s="724"/>
      <c r="I48" s="696"/>
      <c r="J48" s="708"/>
      <c r="K48" s="733"/>
      <c r="L48" s="743"/>
      <c r="M48" s="733"/>
      <c r="N48" s="743"/>
      <c r="O48" s="704"/>
      <c r="P48" s="715"/>
      <c r="Q48" s="194" t="str">
        <f t="shared" si="1"/>
        <v/>
      </c>
      <c r="R48" s="195" t="str">
        <f t="shared" si="2"/>
        <v/>
      </c>
      <c r="S48" s="90" t="str">
        <f t="shared" si="3"/>
        <v/>
      </c>
      <c r="T48" s="663" t="str">
        <f t="shared" si="4"/>
        <v/>
      </c>
      <c r="U48" s="94" t="str">
        <f t="shared" si="7"/>
        <v/>
      </c>
      <c r="V48" s="95" t="str">
        <f t="shared" si="7"/>
        <v/>
      </c>
      <c r="W48" s="664" t="b">
        <f t="shared" si="5"/>
        <v>0</v>
      </c>
      <c r="X48" s="103" t="b">
        <f t="shared" si="6"/>
        <v>0</v>
      </c>
      <c r="Y48" s="224">
        <f t="shared" si="8"/>
        <v>1</v>
      </c>
      <c r="Z48" s="112">
        <f>IF(AND(B48&lt;&gt;"",I48&gt;=an_initial-3),VLOOKUP(Y48,Coef!$E$2:$F$17,2,FALSE),IF(AB48=TRUE,0,Z47))</f>
        <v>0</v>
      </c>
      <c r="AA48" s="643">
        <f>IF(B48&lt;&gt;"",VLOOKUP(Y48,Coef!$E$2:$F$17,2,FALSE),AA47)</f>
        <v>0</v>
      </c>
      <c r="AB48" s="669" t="b">
        <f t="shared" si="9"/>
        <v>0</v>
      </c>
    </row>
    <row r="49" spans="1:28" s="193" customFormat="1" x14ac:dyDescent="0.2">
      <c r="A49" s="223"/>
      <c r="B49" s="764"/>
      <c r="C49" s="739"/>
      <c r="D49" s="692"/>
      <c r="E49" s="689"/>
      <c r="F49" s="730"/>
      <c r="G49" s="739"/>
      <c r="H49" s="724"/>
      <c r="I49" s="696"/>
      <c r="J49" s="708"/>
      <c r="K49" s="733"/>
      <c r="L49" s="743"/>
      <c r="M49" s="733"/>
      <c r="N49" s="743"/>
      <c r="O49" s="704"/>
      <c r="P49" s="715"/>
      <c r="Q49" s="194" t="str">
        <f t="shared" si="1"/>
        <v/>
      </c>
      <c r="R49" s="195" t="str">
        <f t="shared" si="2"/>
        <v/>
      </c>
      <c r="S49" s="90" t="str">
        <f t="shared" si="3"/>
        <v/>
      </c>
      <c r="T49" s="663" t="str">
        <f t="shared" si="4"/>
        <v/>
      </c>
      <c r="U49" s="94" t="str">
        <f t="shared" si="7"/>
        <v/>
      </c>
      <c r="V49" s="95" t="str">
        <f t="shared" si="7"/>
        <v/>
      </c>
      <c r="W49" s="664" t="b">
        <f t="shared" si="5"/>
        <v>0</v>
      </c>
      <c r="X49" s="103" t="b">
        <f t="shared" si="6"/>
        <v>0</v>
      </c>
      <c r="Y49" s="224">
        <f t="shared" si="8"/>
        <v>1</v>
      </c>
      <c r="Z49" s="112">
        <f>IF(AND(B49&lt;&gt;"",I49&gt;=an_initial-3),VLOOKUP(Y49,Coef!$E$2:$F$17,2,FALSE),IF(AB49=TRUE,0,Z48))</f>
        <v>0</v>
      </c>
      <c r="AA49" s="643">
        <f>IF(B49&lt;&gt;"",VLOOKUP(Y49,Coef!$E$2:$F$17,2,FALSE),AA48)</f>
        <v>0</v>
      </c>
      <c r="AB49" s="669" t="b">
        <f t="shared" si="9"/>
        <v>0</v>
      </c>
    </row>
    <row r="50" spans="1:28" s="193" customFormat="1" x14ac:dyDescent="0.2">
      <c r="A50" s="223"/>
      <c r="B50" s="764"/>
      <c r="C50" s="739"/>
      <c r="D50" s="692"/>
      <c r="E50" s="689"/>
      <c r="F50" s="730"/>
      <c r="G50" s="739"/>
      <c r="H50" s="724"/>
      <c r="I50" s="696"/>
      <c r="J50" s="708"/>
      <c r="K50" s="733"/>
      <c r="L50" s="743"/>
      <c r="M50" s="733"/>
      <c r="N50" s="743"/>
      <c r="O50" s="704"/>
      <c r="P50" s="715"/>
      <c r="Q50" s="194" t="str">
        <f t="shared" si="1"/>
        <v/>
      </c>
      <c r="R50" s="195" t="str">
        <f t="shared" si="2"/>
        <v/>
      </c>
      <c r="S50" s="90" t="str">
        <f t="shared" si="3"/>
        <v/>
      </c>
      <c r="T50" s="663" t="str">
        <f t="shared" si="4"/>
        <v/>
      </c>
      <c r="U50" s="94" t="str">
        <f t="shared" si="7"/>
        <v/>
      </c>
      <c r="V50" s="95" t="str">
        <f t="shared" si="7"/>
        <v/>
      </c>
      <c r="W50" s="664" t="b">
        <f t="shared" si="5"/>
        <v>0</v>
      </c>
      <c r="X50" s="103" t="b">
        <f t="shared" si="6"/>
        <v>0</v>
      </c>
      <c r="Y50" s="224">
        <f t="shared" si="8"/>
        <v>1</v>
      </c>
      <c r="Z50" s="112">
        <f>IF(AND(B50&lt;&gt;"",I50&gt;=an_initial-3),VLOOKUP(Y50,Coef!$E$2:$F$17,2,FALSE),IF(AB50=TRUE,0,Z49))</f>
        <v>0</v>
      </c>
      <c r="AA50" s="643">
        <f>IF(B50&lt;&gt;"",VLOOKUP(Y50,Coef!$E$2:$F$17,2,FALSE),AA49)</f>
        <v>0</v>
      </c>
      <c r="AB50" s="669" t="b">
        <f t="shared" si="9"/>
        <v>0</v>
      </c>
    </row>
    <row r="51" spans="1:28" s="193" customFormat="1" x14ac:dyDescent="0.2">
      <c r="A51" s="223"/>
      <c r="B51" s="764"/>
      <c r="C51" s="739"/>
      <c r="D51" s="692"/>
      <c r="E51" s="689"/>
      <c r="F51" s="730"/>
      <c r="G51" s="739"/>
      <c r="H51" s="724"/>
      <c r="I51" s="696"/>
      <c r="J51" s="708"/>
      <c r="K51" s="733"/>
      <c r="L51" s="743"/>
      <c r="M51" s="733"/>
      <c r="N51" s="743"/>
      <c r="O51" s="704"/>
      <c r="P51" s="715"/>
      <c r="Q51" s="194" t="str">
        <f t="shared" si="1"/>
        <v/>
      </c>
      <c r="R51" s="195" t="str">
        <f t="shared" si="2"/>
        <v/>
      </c>
      <c r="S51" s="90" t="str">
        <f t="shared" si="3"/>
        <v/>
      </c>
      <c r="T51" s="663" t="str">
        <f t="shared" si="4"/>
        <v/>
      </c>
      <c r="U51" s="94" t="str">
        <f t="shared" si="7"/>
        <v/>
      </c>
      <c r="V51" s="95" t="str">
        <f t="shared" si="7"/>
        <v/>
      </c>
      <c r="W51" s="664" t="b">
        <f t="shared" si="5"/>
        <v>0</v>
      </c>
      <c r="X51" s="103" t="b">
        <f t="shared" si="6"/>
        <v>0</v>
      </c>
      <c r="Y51" s="224">
        <f t="shared" si="8"/>
        <v>1</v>
      </c>
      <c r="Z51" s="112">
        <f>IF(AND(B51&lt;&gt;"",I51&gt;=an_initial-3),VLOOKUP(Y51,Coef!$E$2:$F$17,2,FALSE),IF(AB51=TRUE,0,Z50))</f>
        <v>0</v>
      </c>
      <c r="AA51" s="643">
        <f>IF(B51&lt;&gt;"",VLOOKUP(Y51,Coef!$E$2:$F$17,2,FALSE),AA50)</f>
        <v>0</v>
      </c>
      <c r="AB51" s="669" t="b">
        <f t="shared" si="9"/>
        <v>0</v>
      </c>
    </row>
    <row r="52" spans="1:28" s="193" customFormat="1" x14ac:dyDescent="0.2">
      <c r="A52" s="223"/>
      <c r="B52" s="764"/>
      <c r="C52" s="739"/>
      <c r="D52" s="692"/>
      <c r="E52" s="689"/>
      <c r="F52" s="730"/>
      <c r="G52" s="739"/>
      <c r="H52" s="724"/>
      <c r="I52" s="696"/>
      <c r="J52" s="708"/>
      <c r="K52" s="733"/>
      <c r="L52" s="743"/>
      <c r="M52" s="733"/>
      <c r="N52" s="743"/>
      <c r="O52" s="704"/>
      <c r="P52" s="715"/>
      <c r="Q52" s="194" t="str">
        <f t="shared" si="1"/>
        <v/>
      </c>
      <c r="R52" s="195" t="str">
        <f t="shared" si="2"/>
        <v/>
      </c>
      <c r="S52" s="90" t="str">
        <f t="shared" si="3"/>
        <v/>
      </c>
      <c r="T52" s="663" t="str">
        <f t="shared" si="4"/>
        <v/>
      </c>
      <c r="U52" s="94" t="str">
        <f t="shared" si="7"/>
        <v/>
      </c>
      <c r="V52" s="95" t="str">
        <f t="shared" si="7"/>
        <v/>
      </c>
      <c r="W52" s="664" t="b">
        <f t="shared" si="5"/>
        <v>0</v>
      </c>
      <c r="X52" s="103" t="b">
        <f t="shared" si="6"/>
        <v>0</v>
      </c>
      <c r="Y52" s="224">
        <f t="shared" si="8"/>
        <v>1</v>
      </c>
      <c r="Z52" s="112">
        <f>IF(AND(B52&lt;&gt;"",I52&gt;=an_initial-3),VLOOKUP(Y52,Coef!$E$2:$F$17,2,FALSE),IF(AB52=TRUE,0,Z51))</f>
        <v>0</v>
      </c>
      <c r="AA52" s="643">
        <f>IF(B52&lt;&gt;"",VLOOKUP(Y52,Coef!$E$2:$F$17,2,FALSE),AA51)</f>
        <v>0</v>
      </c>
      <c r="AB52" s="669" t="b">
        <f t="shared" si="9"/>
        <v>0</v>
      </c>
    </row>
    <row r="53" spans="1:28" s="193" customFormat="1" x14ac:dyDescent="0.2">
      <c r="A53" s="223"/>
      <c r="B53" s="764"/>
      <c r="C53" s="739"/>
      <c r="D53" s="692"/>
      <c r="E53" s="689"/>
      <c r="F53" s="730"/>
      <c r="G53" s="739"/>
      <c r="H53" s="724"/>
      <c r="I53" s="696"/>
      <c r="J53" s="708"/>
      <c r="K53" s="733"/>
      <c r="L53" s="743"/>
      <c r="M53" s="733"/>
      <c r="N53" s="743"/>
      <c r="O53" s="704"/>
      <c r="P53" s="715"/>
      <c r="Q53" s="194" t="str">
        <f t="shared" si="1"/>
        <v/>
      </c>
      <c r="R53" s="195" t="str">
        <f t="shared" si="2"/>
        <v/>
      </c>
      <c r="S53" s="90" t="str">
        <f t="shared" si="3"/>
        <v/>
      </c>
      <c r="T53" s="663" t="str">
        <f t="shared" si="4"/>
        <v/>
      </c>
      <c r="U53" s="94" t="str">
        <f t="shared" si="7"/>
        <v/>
      </c>
      <c r="V53" s="95" t="str">
        <f t="shared" si="7"/>
        <v/>
      </c>
      <c r="W53" s="664" t="b">
        <f t="shared" si="5"/>
        <v>0</v>
      </c>
      <c r="X53" s="103" t="b">
        <f t="shared" si="6"/>
        <v>0</v>
      </c>
      <c r="Y53" s="224">
        <f t="shared" si="8"/>
        <v>1</v>
      </c>
      <c r="Z53" s="112">
        <f>IF(AND(B53&lt;&gt;"",I53&gt;=an_initial-3),VLOOKUP(Y53,Coef!$E$2:$F$17,2,FALSE),IF(AB53=TRUE,0,Z52))</f>
        <v>0</v>
      </c>
      <c r="AA53" s="643">
        <f>IF(B53&lt;&gt;"",VLOOKUP(Y53,Coef!$E$2:$F$17,2,FALSE),AA52)</f>
        <v>0</v>
      </c>
      <c r="AB53" s="669" t="b">
        <f t="shared" si="9"/>
        <v>0</v>
      </c>
    </row>
    <row r="54" spans="1:28" s="193" customFormat="1" x14ac:dyDescent="0.2">
      <c r="A54" s="223"/>
      <c r="B54" s="764"/>
      <c r="C54" s="739"/>
      <c r="D54" s="692"/>
      <c r="E54" s="689"/>
      <c r="F54" s="730"/>
      <c r="G54" s="739"/>
      <c r="H54" s="724"/>
      <c r="I54" s="696"/>
      <c r="J54" s="708"/>
      <c r="K54" s="733"/>
      <c r="L54" s="743"/>
      <c r="M54" s="733"/>
      <c r="N54" s="743"/>
      <c r="O54" s="704"/>
      <c r="P54" s="715"/>
      <c r="Q54" s="194" t="str">
        <f t="shared" si="1"/>
        <v/>
      </c>
      <c r="R54" s="195" t="str">
        <f t="shared" si="2"/>
        <v/>
      </c>
      <c r="S54" s="90" t="str">
        <f t="shared" si="3"/>
        <v/>
      </c>
      <c r="T54" s="663" t="str">
        <f t="shared" si="4"/>
        <v/>
      </c>
      <c r="U54" s="94" t="str">
        <f t="shared" si="7"/>
        <v/>
      </c>
      <c r="V54" s="95" t="str">
        <f t="shared" si="7"/>
        <v/>
      </c>
      <c r="W54" s="664" t="b">
        <f t="shared" si="5"/>
        <v>0</v>
      </c>
      <c r="X54" s="103" t="b">
        <f t="shared" si="6"/>
        <v>0</v>
      </c>
      <c r="Y54" s="224">
        <f t="shared" si="8"/>
        <v>1</v>
      </c>
      <c r="Z54" s="112">
        <f>IF(AND(B54&lt;&gt;"",I54&gt;=an_initial-3),VLOOKUP(Y54,Coef!$E$2:$F$17,2,FALSE),IF(AB54=TRUE,0,Z53))</f>
        <v>0</v>
      </c>
      <c r="AA54" s="643">
        <f>IF(B54&lt;&gt;"",VLOOKUP(Y54,Coef!$E$2:$F$17,2,FALSE),AA53)</f>
        <v>0</v>
      </c>
      <c r="AB54" s="669" t="b">
        <f t="shared" si="9"/>
        <v>0</v>
      </c>
    </row>
    <row r="55" spans="1:28" s="193" customFormat="1" x14ac:dyDescent="0.2">
      <c r="A55" s="223"/>
      <c r="B55" s="764"/>
      <c r="C55" s="739"/>
      <c r="D55" s="692"/>
      <c r="E55" s="689"/>
      <c r="F55" s="730"/>
      <c r="G55" s="739"/>
      <c r="H55" s="724"/>
      <c r="I55" s="696"/>
      <c r="J55" s="708"/>
      <c r="K55" s="733"/>
      <c r="L55" s="743"/>
      <c r="M55" s="733"/>
      <c r="N55" s="743"/>
      <c r="O55" s="704"/>
      <c r="P55" s="715"/>
      <c r="Q55" s="194" t="str">
        <f t="shared" si="1"/>
        <v/>
      </c>
      <c r="R55" s="195" t="str">
        <f t="shared" si="2"/>
        <v/>
      </c>
      <c r="S55" s="90" t="str">
        <f t="shared" si="3"/>
        <v/>
      </c>
      <c r="T55" s="663" t="str">
        <f t="shared" si="4"/>
        <v/>
      </c>
      <c r="U55" s="94" t="str">
        <f t="shared" si="7"/>
        <v/>
      </c>
      <c r="V55" s="95" t="str">
        <f t="shared" si="7"/>
        <v/>
      </c>
      <c r="W55" s="664" t="b">
        <f t="shared" si="5"/>
        <v>0</v>
      </c>
      <c r="X55" s="103" t="b">
        <f t="shared" si="6"/>
        <v>0</v>
      </c>
      <c r="Y55" s="224">
        <f t="shared" si="8"/>
        <v>1</v>
      </c>
      <c r="Z55" s="112">
        <f>IF(AND(B55&lt;&gt;"",I55&gt;=an_initial-3),VLOOKUP(Y55,Coef!$E$2:$F$17,2,FALSE),IF(AB55=TRUE,0,Z54))</f>
        <v>0</v>
      </c>
      <c r="AA55" s="643">
        <f>IF(B55&lt;&gt;"",VLOOKUP(Y55,Coef!$E$2:$F$17,2,FALSE),AA54)</f>
        <v>0</v>
      </c>
      <c r="AB55" s="669" t="b">
        <f t="shared" si="9"/>
        <v>0</v>
      </c>
    </row>
    <row r="56" spans="1:28" s="193" customFormat="1" x14ac:dyDescent="0.2">
      <c r="A56" s="223"/>
      <c r="B56" s="764"/>
      <c r="C56" s="739"/>
      <c r="D56" s="692"/>
      <c r="E56" s="689"/>
      <c r="F56" s="730"/>
      <c r="G56" s="739"/>
      <c r="H56" s="724"/>
      <c r="I56" s="696"/>
      <c r="J56" s="708"/>
      <c r="K56" s="733"/>
      <c r="L56" s="743"/>
      <c r="M56" s="733"/>
      <c r="N56" s="743"/>
      <c r="O56" s="704"/>
      <c r="P56" s="715"/>
      <c r="Q56" s="194" t="str">
        <f t="shared" si="1"/>
        <v/>
      </c>
      <c r="R56" s="195" t="str">
        <f t="shared" si="2"/>
        <v/>
      </c>
      <c r="S56" s="90" t="str">
        <f t="shared" si="3"/>
        <v/>
      </c>
      <c r="T56" s="663" t="str">
        <f t="shared" si="4"/>
        <v/>
      </c>
      <c r="U56" s="94" t="str">
        <f t="shared" si="7"/>
        <v/>
      </c>
      <c r="V56" s="95" t="str">
        <f t="shared" si="7"/>
        <v/>
      </c>
      <c r="W56" s="664" t="b">
        <f t="shared" si="5"/>
        <v>0</v>
      </c>
      <c r="X56" s="103" t="b">
        <f t="shared" si="6"/>
        <v>0</v>
      </c>
      <c r="Y56" s="224">
        <f t="shared" si="8"/>
        <v>1</v>
      </c>
      <c r="Z56" s="112">
        <f>IF(AND(B56&lt;&gt;"",I56&gt;=an_initial-3),VLOOKUP(Y56,Coef!$E$2:$F$17,2,FALSE),IF(AB56=TRUE,0,Z55))</f>
        <v>0</v>
      </c>
      <c r="AA56" s="643">
        <f>IF(B56&lt;&gt;"",VLOOKUP(Y56,Coef!$E$2:$F$17,2,FALSE),AA55)</f>
        <v>0</v>
      </c>
      <c r="AB56" s="669" t="b">
        <f t="shared" si="9"/>
        <v>0</v>
      </c>
    </row>
    <row r="57" spans="1:28" s="193" customFormat="1" x14ac:dyDescent="0.2">
      <c r="A57" s="223"/>
      <c r="B57" s="764"/>
      <c r="C57" s="739"/>
      <c r="D57" s="692"/>
      <c r="E57" s="689"/>
      <c r="F57" s="730"/>
      <c r="G57" s="739"/>
      <c r="H57" s="724"/>
      <c r="I57" s="696"/>
      <c r="J57" s="708"/>
      <c r="K57" s="733"/>
      <c r="L57" s="743"/>
      <c r="M57" s="733"/>
      <c r="N57" s="743"/>
      <c r="O57" s="704"/>
      <c r="P57" s="715"/>
      <c r="Q57" s="194" t="str">
        <f t="shared" si="1"/>
        <v/>
      </c>
      <c r="R57" s="195" t="str">
        <f t="shared" si="2"/>
        <v/>
      </c>
      <c r="S57" s="90" t="str">
        <f t="shared" si="3"/>
        <v/>
      </c>
      <c r="T57" s="663" t="str">
        <f t="shared" si="4"/>
        <v/>
      </c>
      <c r="U57" s="94" t="str">
        <f t="shared" si="7"/>
        <v/>
      </c>
      <c r="V57" s="95" t="str">
        <f t="shared" si="7"/>
        <v/>
      </c>
      <c r="W57" s="664" t="b">
        <f t="shared" si="5"/>
        <v>0</v>
      </c>
      <c r="X57" s="103" t="b">
        <f t="shared" si="6"/>
        <v>0</v>
      </c>
      <c r="Y57" s="224">
        <f t="shared" si="8"/>
        <v>1</v>
      </c>
      <c r="Z57" s="112">
        <f>IF(AND(B57&lt;&gt;"",I57&gt;=an_initial-3),VLOOKUP(Y57,Coef!$E$2:$F$17,2,FALSE),IF(AB57=TRUE,0,Z56))</f>
        <v>0</v>
      </c>
      <c r="AA57" s="643">
        <f>IF(B57&lt;&gt;"",VLOOKUP(Y57,Coef!$E$2:$F$17,2,FALSE),AA56)</f>
        <v>0</v>
      </c>
      <c r="AB57" s="669" t="b">
        <f t="shared" si="9"/>
        <v>0</v>
      </c>
    </row>
    <row r="58" spans="1:28" s="193" customFormat="1" x14ac:dyDescent="0.2">
      <c r="A58" s="223"/>
      <c r="B58" s="764"/>
      <c r="C58" s="739"/>
      <c r="D58" s="692"/>
      <c r="E58" s="689"/>
      <c r="F58" s="730"/>
      <c r="G58" s="739"/>
      <c r="H58" s="724"/>
      <c r="I58" s="696"/>
      <c r="J58" s="708"/>
      <c r="K58" s="733"/>
      <c r="L58" s="743"/>
      <c r="M58" s="733"/>
      <c r="N58" s="743"/>
      <c r="O58" s="704"/>
      <c r="P58" s="715"/>
      <c r="Q58" s="194" t="str">
        <f t="shared" si="1"/>
        <v/>
      </c>
      <c r="R58" s="195" t="str">
        <f t="shared" si="2"/>
        <v/>
      </c>
      <c r="S58" s="90" t="str">
        <f t="shared" si="3"/>
        <v/>
      </c>
      <c r="T58" s="663" t="str">
        <f t="shared" si="4"/>
        <v/>
      </c>
      <c r="U58" s="94" t="str">
        <f t="shared" si="7"/>
        <v/>
      </c>
      <c r="V58" s="95" t="str">
        <f t="shared" si="7"/>
        <v/>
      </c>
      <c r="W58" s="664" t="b">
        <f t="shared" si="5"/>
        <v>0</v>
      </c>
      <c r="X58" s="103" t="b">
        <f t="shared" si="6"/>
        <v>0</v>
      </c>
      <c r="Y58" s="224">
        <f t="shared" si="8"/>
        <v>1</v>
      </c>
      <c r="Z58" s="112">
        <f>IF(AND(B58&lt;&gt;"",I58&gt;=an_initial-3),VLOOKUP(Y58,Coef!$E$2:$F$17,2,FALSE),IF(AB58=TRUE,0,Z57))</f>
        <v>0</v>
      </c>
      <c r="AA58" s="643">
        <f>IF(B58&lt;&gt;"",VLOOKUP(Y58,Coef!$E$2:$F$17,2,FALSE),AA57)</f>
        <v>0</v>
      </c>
      <c r="AB58" s="669" t="b">
        <f t="shared" si="9"/>
        <v>0</v>
      </c>
    </row>
    <row r="59" spans="1:28" s="193" customFormat="1" x14ac:dyDescent="0.2">
      <c r="A59" s="223"/>
      <c r="B59" s="764"/>
      <c r="C59" s="739"/>
      <c r="D59" s="692"/>
      <c r="E59" s="689"/>
      <c r="F59" s="730"/>
      <c r="G59" s="739"/>
      <c r="H59" s="724"/>
      <c r="I59" s="696"/>
      <c r="J59" s="708"/>
      <c r="K59" s="733"/>
      <c r="L59" s="743"/>
      <c r="M59" s="733"/>
      <c r="N59" s="743"/>
      <c r="O59" s="704"/>
      <c r="P59" s="715"/>
      <c r="Q59" s="194" t="str">
        <f t="shared" si="1"/>
        <v/>
      </c>
      <c r="R59" s="195" t="str">
        <f t="shared" si="2"/>
        <v/>
      </c>
      <c r="S59" s="90" t="str">
        <f t="shared" si="3"/>
        <v/>
      </c>
      <c r="T59" s="663" t="str">
        <f t="shared" si="4"/>
        <v/>
      </c>
      <c r="U59" s="94" t="str">
        <f t="shared" si="7"/>
        <v/>
      </c>
      <c r="V59" s="95" t="str">
        <f t="shared" si="7"/>
        <v/>
      </c>
      <c r="W59" s="664" t="b">
        <f t="shared" si="5"/>
        <v>0</v>
      </c>
      <c r="X59" s="103" t="b">
        <f t="shared" si="6"/>
        <v>0</v>
      </c>
      <c r="Y59" s="224">
        <f t="shared" si="8"/>
        <v>1</v>
      </c>
      <c r="Z59" s="112">
        <f>IF(AND(B59&lt;&gt;"",I59&gt;=an_initial-3),VLOOKUP(Y59,Coef!$E$2:$F$17,2,FALSE),IF(AB59=TRUE,0,Z58))</f>
        <v>0</v>
      </c>
      <c r="AA59" s="643">
        <f>IF(B59&lt;&gt;"",VLOOKUP(Y59,Coef!$E$2:$F$17,2,FALSE),AA58)</f>
        <v>0</v>
      </c>
      <c r="AB59" s="669" t="b">
        <f t="shared" si="9"/>
        <v>0</v>
      </c>
    </row>
    <row r="60" spans="1:28" s="193" customFormat="1" x14ac:dyDescent="0.2">
      <c r="A60" s="223"/>
      <c r="B60" s="764"/>
      <c r="C60" s="739"/>
      <c r="D60" s="692"/>
      <c r="E60" s="689"/>
      <c r="F60" s="730"/>
      <c r="G60" s="739"/>
      <c r="H60" s="724"/>
      <c r="I60" s="696"/>
      <c r="J60" s="708"/>
      <c r="K60" s="733"/>
      <c r="L60" s="743"/>
      <c r="M60" s="733"/>
      <c r="N60" s="743"/>
      <c r="O60" s="704"/>
      <c r="P60" s="715"/>
      <c r="Q60" s="194" t="str">
        <f t="shared" si="1"/>
        <v/>
      </c>
      <c r="R60" s="195" t="str">
        <f t="shared" si="2"/>
        <v/>
      </c>
      <c r="S60" s="90" t="str">
        <f t="shared" si="3"/>
        <v/>
      </c>
      <c r="T60" s="663" t="str">
        <f t="shared" si="4"/>
        <v/>
      </c>
      <c r="U60" s="94" t="str">
        <f t="shared" si="7"/>
        <v/>
      </c>
      <c r="V60" s="95" t="str">
        <f t="shared" si="7"/>
        <v/>
      </c>
      <c r="W60" s="664" t="b">
        <f t="shared" si="5"/>
        <v>0</v>
      </c>
      <c r="X60" s="103" t="b">
        <f t="shared" si="6"/>
        <v>0</v>
      </c>
      <c r="Y60" s="224">
        <f t="shared" si="8"/>
        <v>1</v>
      </c>
      <c r="Z60" s="112">
        <f>IF(AND(B60&lt;&gt;"",I60&gt;=an_initial-3),VLOOKUP(Y60,Coef!$E$2:$F$17,2,FALSE),IF(AB60=TRUE,0,Z59))</f>
        <v>0</v>
      </c>
      <c r="AA60" s="643">
        <f>IF(B60&lt;&gt;"",VLOOKUP(Y60,Coef!$E$2:$F$17,2,FALSE),AA59)</f>
        <v>0</v>
      </c>
      <c r="AB60" s="669" t="b">
        <f t="shared" si="9"/>
        <v>0</v>
      </c>
    </row>
    <row r="61" spans="1:28" s="193" customFormat="1" x14ac:dyDescent="0.2">
      <c r="A61" s="223"/>
      <c r="B61" s="764"/>
      <c r="C61" s="739"/>
      <c r="D61" s="692"/>
      <c r="E61" s="689"/>
      <c r="F61" s="730"/>
      <c r="G61" s="739"/>
      <c r="H61" s="724"/>
      <c r="I61" s="696"/>
      <c r="J61" s="708"/>
      <c r="K61" s="733"/>
      <c r="L61" s="743"/>
      <c r="M61" s="733"/>
      <c r="N61" s="743"/>
      <c r="O61" s="704"/>
      <c r="P61" s="715"/>
      <c r="Q61" s="194" t="str">
        <f t="shared" si="1"/>
        <v/>
      </c>
      <c r="R61" s="195" t="str">
        <f t="shared" si="2"/>
        <v/>
      </c>
      <c r="S61" s="90" t="str">
        <f t="shared" si="3"/>
        <v/>
      </c>
      <c r="T61" s="663" t="str">
        <f t="shared" si="4"/>
        <v/>
      </c>
      <c r="U61" s="94" t="str">
        <f t="shared" si="7"/>
        <v/>
      </c>
      <c r="V61" s="95" t="str">
        <f t="shared" si="7"/>
        <v/>
      </c>
      <c r="W61" s="664" t="b">
        <f t="shared" si="5"/>
        <v>0</v>
      </c>
      <c r="X61" s="103" t="b">
        <f t="shared" si="6"/>
        <v>0</v>
      </c>
      <c r="Y61" s="224">
        <f t="shared" si="8"/>
        <v>1</v>
      </c>
      <c r="Z61" s="112">
        <f>IF(AND(B61&lt;&gt;"",I61&gt;=an_initial-3),VLOOKUP(Y61,Coef!$E$2:$F$17,2,FALSE),IF(AB61=TRUE,0,Z60))</f>
        <v>0</v>
      </c>
      <c r="AA61" s="643">
        <f>IF(B61&lt;&gt;"",VLOOKUP(Y61,Coef!$E$2:$F$17,2,FALSE),AA60)</f>
        <v>0</v>
      </c>
      <c r="AB61" s="669" t="b">
        <f t="shared" si="9"/>
        <v>0</v>
      </c>
    </row>
    <row r="62" spans="1:28" s="193" customFormat="1" x14ac:dyDescent="0.2">
      <c r="A62" s="223"/>
      <c r="B62" s="764"/>
      <c r="C62" s="739"/>
      <c r="D62" s="692"/>
      <c r="E62" s="689"/>
      <c r="F62" s="730"/>
      <c r="G62" s="739"/>
      <c r="H62" s="724"/>
      <c r="I62" s="696"/>
      <c r="J62" s="708"/>
      <c r="K62" s="733"/>
      <c r="L62" s="743"/>
      <c r="M62" s="733"/>
      <c r="N62" s="743"/>
      <c r="O62" s="704"/>
      <c r="P62" s="715"/>
      <c r="Q62" s="194" t="str">
        <f t="shared" si="1"/>
        <v/>
      </c>
      <c r="R62" s="195" t="str">
        <f t="shared" si="2"/>
        <v/>
      </c>
      <c r="S62" s="90" t="str">
        <f t="shared" si="3"/>
        <v/>
      </c>
      <c r="T62" s="663" t="str">
        <f t="shared" si="4"/>
        <v/>
      </c>
      <c r="U62" s="94" t="str">
        <f t="shared" si="7"/>
        <v/>
      </c>
      <c r="V62" s="95" t="str">
        <f t="shared" si="7"/>
        <v/>
      </c>
      <c r="W62" s="664" t="b">
        <f t="shared" si="5"/>
        <v>0</v>
      </c>
      <c r="X62" s="103" t="b">
        <f t="shared" si="6"/>
        <v>0</v>
      </c>
      <c r="Y62" s="224">
        <f t="shared" si="8"/>
        <v>1</v>
      </c>
      <c r="Z62" s="112">
        <f>IF(AND(B62&lt;&gt;"",I62&gt;=an_initial-3),VLOOKUP(Y62,Coef!$E$2:$F$17,2,FALSE),IF(AB62=TRUE,0,Z61))</f>
        <v>0</v>
      </c>
      <c r="AA62" s="643">
        <f>IF(B62&lt;&gt;"",VLOOKUP(Y62,Coef!$E$2:$F$17,2,FALSE),AA61)</f>
        <v>0</v>
      </c>
      <c r="AB62" s="669" t="b">
        <f t="shared" si="9"/>
        <v>0</v>
      </c>
    </row>
    <row r="63" spans="1:28" s="193" customFormat="1" x14ac:dyDescent="0.2">
      <c r="A63" s="223"/>
      <c r="B63" s="764"/>
      <c r="C63" s="739"/>
      <c r="D63" s="692"/>
      <c r="E63" s="689"/>
      <c r="F63" s="730"/>
      <c r="G63" s="739"/>
      <c r="H63" s="724"/>
      <c r="I63" s="696"/>
      <c r="J63" s="708"/>
      <c r="K63" s="733"/>
      <c r="L63" s="743"/>
      <c r="M63" s="733"/>
      <c r="N63" s="743"/>
      <c r="O63" s="704"/>
      <c r="P63" s="715"/>
      <c r="Q63" s="194" t="str">
        <f t="shared" si="1"/>
        <v/>
      </c>
      <c r="R63" s="195" t="str">
        <f t="shared" si="2"/>
        <v/>
      </c>
      <c r="S63" s="90" t="str">
        <f t="shared" si="3"/>
        <v/>
      </c>
      <c r="T63" s="663" t="str">
        <f t="shared" si="4"/>
        <v/>
      </c>
      <c r="U63" s="94" t="str">
        <f t="shared" si="7"/>
        <v/>
      </c>
      <c r="V63" s="95" t="str">
        <f t="shared" si="7"/>
        <v/>
      </c>
      <c r="W63" s="664" t="b">
        <f t="shared" si="5"/>
        <v>0</v>
      </c>
      <c r="X63" s="103" t="b">
        <f t="shared" si="6"/>
        <v>0</v>
      </c>
      <c r="Y63" s="224">
        <f t="shared" si="8"/>
        <v>1</v>
      </c>
      <c r="Z63" s="112">
        <f>IF(AND(B63&lt;&gt;"",I63&gt;=an_initial-3),VLOOKUP(Y63,Coef!$E$2:$F$17,2,FALSE),IF(AB63=TRUE,0,Z62))</f>
        <v>0</v>
      </c>
      <c r="AA63" s="643">
        <f>IF(B63&lt;&gt;"",VLOOKUP(Y63,Coef!$E$2:$F$17,2,FALSE),AA62)</f>
        <v>0</v>
      </c>
      <c r="AB63" s="669" t="b">
        <f t="shared" si="9"/>
        <v>0</v>
      </c>
    </row>
    <row r="64" spans="1:28" s="193" customFormat="1" x14ac:dyDescent="0.2">
      <c r="A64" s="223"/>
      <c r="B64" s="764"/>
      <c r="C64" s="739"/>
      <c r="D64" s="692"/>
      <c r="E64" s="689"/>
      <c r="F64" s="730"/>
      <c r="G64" s="739"/>
      <c r="H64" s="724"/>
      <c r="I64" s="696"/>
      <c r="J64" s="708"/>
      <c r="K64" s="733"/>
      <c r="L64" s="743"/>
      <c r="M64" s="733"/>
      <c r="N64" s="743"/>
      <c r="O64" s="704"/>
      <c r="P64" s="715"/>
      <c r="Q64" s="194" t="str">
        <f t="shared" si="1"/>
        <v/>
      </c>
      <c r="R64" s="195" t="str">
        <f t="shared" si="2"/>
        <v/>
      </c>
      <c r="S64" s="90" t="str">
        <f t="shared" si="3"/>
        <v/>
      </c>
      <c r="T64" s="663" t="str">
        <f t="shared" si="4"/>
        <v/>
      </c>
      <c r="U64" s="94" t="str">
        <f t="shared" si="7"/>
        <v/>
      </c>
      <c r="V64" s="95" t="str">
        <f t="shared" si="7"/>
        <v/>
      </c>
      <c r="W64" s="664" t="b">
        <f t="shared" si="5"/>
        <v>0</v>
      </c>
      <c r="X64" s="103" t="b">
        <f t="shared" si="6"/>
        <v>0</v>
      </c>
      <c r="Y64" s="224">
        <f t="shared" si="8"/>
        <v>1</v>
      </c>
      <c r="Z64" s="112">
        <f>IF(AND(B64&lt;&gt;"",I64&gt;=an_initial-3),VLOOKUP(Y64,Coef!$E$2:$F$17,2,FALSE),IF(AB64=TRUE,0,Z63))</f>
        <v>0</v>
      </c>
      <c r="AA64" s="643">
        <f>IF(B64&lt;&gt;"",VLOOKUP(Y64,Coef!$E$2:$F$17,2,FALSE),AA63)</f>
        <v>0</v>
      </c>
      <c r="AB64" s="669" t="b">
        <f t="shared" si="9"/>
        <v>0</v>
      </c>
    </row>
    <row r="65" spans="1:28" s="193" customFormat="1" x14ac:dyDescent="0.2">
      <c r="A65" s="223"/>
      <c r="B65" s="764"/>
      <c r="C65" s="739"/>
      <c r="D65" s="692"/>
      <c r="E65" s="689"/>
      <c r="F65" s="730"/>
      <c r="G65" s="739"/>
      <c r="H65" s="724"/>
      <c r="I65" s="696"/>
      <c r="J65" s="708"/>
      <c r="K65" s="733"/>
      <c r="L65" s="743"/>
      <c r="M65" s="733"/>
      <c r="N65" s="743"/>
      <c r="O65" s="704"/>
      <c r="P65" s="715"/>
      <c r="Q65" s="194" t="str">
        <f t="shared" si="1"/>
        <v/>
      </c>
      <c r="R65" s="195" t="str">
        <f t="shared" si="2"/>
        <v/>
      </c>
      <c r="S65" s="90" t="str">
        <f t="shared" si="3"/>
        <v/>
      </c>
      <c r="T65" s="663" t="str">
        <f t="shared" si="4"/>
        <v/>
      </c>
      <c r="U65" s="94" t="str">
        <f t="shared" si="7"/>
        <v/>
      </c>
      <c r="V65" s="95" t="str">
        <f t="shared" si="7"/>
        <v/>
      </c>
      <c r="W65" s="664" t="b">
        <f t="shared" si="5"/>
        <v>0</v>
      </c>
      <c r="X65" s="103" t="b">
        <f t="shared" si="6"/>
        <v>0</v>
      </c>
      <c r="Y65" s="224">
        <f t="shared" si="8"/>
        <v>1</v>
      </c>
      <c r="Z65" s="112">
        <f>IF(AND(B65&lt;&gt;"",I65&gt;=an_initial-3),VLOOKUP(Y65,Coef!$E$2:$F$17,2,FALSE),IF(AB65=TRUE,0,Z64))</f>
        <v>0</v>
      </c>
      <c r="AA65" s="643">
        <f>IF(B65&lt;&gt;"",VLOOKUP(Y65,Coef!$E$2:$F$17,2,FALSE),AA64)</f>
        <v>0</v>
      </c>
      <c r="AB65" s="669" t="b">
        <f t="shared" si="9"/>
        <v>0</v>
      </c>
    </row>
    <row r="66" spans="1:28" s="193" customFormat="1" x14ac:dyDescent="0.2">
      <c r="A66" s="223"/>
      <c r="B66" s="764"/>
      <c r="C66" s="739"/>
      <c r="D66" s="692"/>
      <c r="E66" s="689"/>
      <c r="F66" s="730"/>
      <c r="G66" s="739"/>
      <c r="H66" s="724"/>
      <c r="I66" s="696"/>
      <c r="J66" s="708"/>
      <c r="K66" s="733"/>
      <c r="L66" s="743"/>
      <c r="M66" s="733"/>
      <c r="N66" s="743"/>
      <c r="O66" s="704"/>
      <c r="P66" s="715"/>
      <c r="Q66" s="194" t="str">
        <f t="shared" si="1"/>
        <v/>
      </c>
      <c r="R66" s="195" t="str">
        <f t="shared" si="2"/>
        <v/>
      </c>
      <c r="S66" s="90" t="str">
        <f t="shared" si="3"/>
        <v/>
      </c>
      <c r="T66" s="663" t="str">
        <f t="shared" si="4"/>
        <v/>
      </c>
      <c r="U66" s="94" t="str">
        <f t="shared" si="7"/>
        <v/>
      </c>
      <c r="V66" s="95" t="str">
        <f t="shared" si="7"/>
        <v/>
      </c>
      <c r="W66" s="664" t="b">
        <f t="shared" si="5"/>
        <v>0</v>
      </c>
      <c r="X66" s="103" t="b">
        <f t="shared" si="6"/>
        <v>0</v>
      </c>
      <c r="Y66" s="224">
        <f t="shared" si="8"/>
        <v>1</v>
      </c>
      <c r="Z66" s="112">
        <f>IF(AND(B66&lt;&gt;"",I66&gt;=an_initial-3),VLOOKUP(Y66,Coef!$E$2:$F$17,2,FALSE),IF(AB66=TRUE,0,Z65))</f>
        <v>0</v>
      </c>
      <c r="AA66" s="643">
        <f>IF(B66&lt;&gt;"",VLOOKUP(Y66,Coef!$E$2:$F$17,2,FALSE),AA65)</f>
        <v>0</v>
      </c>
      <c r="AB66" s="669" t="b">
        <f t="shared" si="9"/>
        <v>0</v>
      </c>
    </row>
    <row r="67" spans="1:28" s="193" customFormat="1" x14ac:dyDescent="0.2">
      <c r="A67" s="223"/>
      <c r="B67" s="764"/>
      <c r="C67" s="739"/>
      <c r="D67" s="692"/>
      <c r="E67" s="689"/>
      <c r="F67" s="730"/>
      <c r="G67" s="739"/>
      <c r="H67" s="724"/>
      <c r="I67" s="696"/>
      <c r="J67" s="708"/>
      <c r="K67" s="733"/>
      <c r="L67" s="743"/>
      <c r="M67" s="733"/>
      <c r="N67" s="743"/>
      <c r="O67" s="704"/>
      <c r="P67" s="715"/>
      <c r="Q67" s="194" t="str">
        <f t="shared" si="1"/>
        <v/>
      </c>
      <c r="R67" s="195" t="str">
        <f t="shared" si="2"/>
        <v/>
      </c>
      <c r="S67" s="90" t="str">
        <f t="shared" si="3"/>
        <v/>
      </c>
      <c r="T67" s="663" t="str">
        <f t="shared" si="4"/>
        <v/>
      </c>
      <c r="U67" s="94" t="str">
        <f t="shared" si="7"/>
        <v/>
      </c>
      <c r="V67" s="95" t="str">
        <f t="shared" si="7"/>
        <v/>
      </c>
      <c r="W67" s="664" t="b">
        <f t="shared" si="5"/>
        <v>0</v>
      </c>
      <c r="X67" s="103" t="b">
        <f t="shared" si="6"/>
        <v>0</v>
      </c>
      <c r="Y67" s="224">
        <f t="shared" si="8"/>
        <v>1</v>
      </c>
      <c r="Z67" s="112">
        <f>IF(AND(B67&lt;&gt;"",I67&gt;=an_initial-3),VLOOKUP(Y67,Coef!$E$2:$F$17,2,FALSE),IF(AB67=TRUE,0,Z66))</f>
        <v>0</v>
      </c>
      <c r="AA67" s="643">
        <f>IF(B67&lt;&gt;"",VLOOKUP(Y67,Coef!$E$2:$F$17,2,FALSE),AA66)</f>
        <v>0</v>
      </c>
      <c r="AB67" s="669" t="b">
        <f t="shared" si="9"/>
        <v>0</v>
      </c>
    </row>
    <row r="68" spans="1:28" s="193" customFormat="1" x14ac:dyDescent="0.2">
      <c r="A68" s="223"/>
      <c r="B68" s="764"/>
      <c r="C68" s="739"/>
      <c r="D68" s="692"/>
      <c r="E68" s="689"/>
      <c r="F68" s="730"/>
      <c r="G68" s="739"/>
      <c r="H68" s="724"/>
      <c r="I68" s="696"/>
      <c r="J68" s="708"/>
      <c r="K68" s="733"/>
      <c r="L68" s="743"/>
      <c r="M68" s="733"/>
      <c r="N68" s="743"/>
      <c r="O68" s="704"/>
      <c r="P68" s="715"/>
      <c r="Q68" s="194" t="str">
        <f t="shared" si="1"/>
        <v/>
      </c>
      <c r="R68" s="195" t="str">
        <f t="shared" si="2"/>
        <v/>
      </c>
      <c r="S68" s="90" t="str">
        <f t="shared" si="3"/>
        <v/>
      </c>
      <c r="T68" s="663" t="str">
        <f t="shared" si="4"/>
        <v/>
      </c>
      <c r="U68" s="94" t="str">
        <f t="shared" si="7"/>
        <v/>
      </c>
      <c r="V68" s="95" t="str">
        <f t="shared" si="7"/>
        <v/>
      </c>
      <c r="W68" s="664" t="b">
        <f t="shared" si="5"/>
        <v>0</v>
      </c>
      <c r="X68" s="103" t="b">
        <f t="shared" si="6"/>
        <v>0</v>
      </c>
      <c r="Y68" s="224">
        <f t="shared" si="8"/>
        <v>1</v>
      </c>
      <c r="Z68" s="112">
        <f>IF(AND(B68&lt;&gt;"",I68&gt;=an_initial-3),VLOOKUP(Y68,Coef!$E$2:$F$17,2,FALSE),IF(AB68=TRUE,0,Z67))</f>
        <v>0</v>
      </c>
      <c r="AA68" s="643">
        <f>IF(B68&lt;&gt;"",VLOOKUP(Y68,Coef!$E$2:$F$17,2,FALSE),AA67)</f>
        <v>0</v>
      </c>
      <c r="AB68" s="669" t="b">
        <f t="shared" si="9"/>
        <v>0</v>
      </c>
    </row>
    <row r="69" spans="1:28" s="193" customFormat="1" x14ac:dyDescent="0.2">
      <c r="A69" s="223"/>
      <c r="B69" s="764"/>
      <c r="C69" s="739"/>
      <c r="D69" s="692"/>
      <c r="E69" s="689"/>
      <c r="F69" s="730"/>
      <c r="G69" s="739"/>
      <c r="H69" s="724"/>
      <c r="I69" s="696"/>
      <c r="J69" s="708"/>
      <c r="K69" s="733"/>
      <c r="L69" s="743"/>
      <c r="M69" s="733"/>
      <c r="N69" s="743"/>
      <c r="O69" s="704"/>
      <c r="P69" s="715"/>
      <c r="Q69" s="194" t="str">
        <f t="shared" si="1"/>
        <v/>
      </c>
      <c r="R69" s="195" t="str">
        <f t="shared" si="2"/>
        <v/>
      </c>
      <c r="S69" s="90" t="str">
        <f t="shared" si="3"/>
        <v/>
      </c>
      <c r="T69" s="663" t="str">
        <f t="shared" si="4"/>
        <v/>
      </c>
      <c r="U69" s="94" t="str">
        <f t="shared" si="7"/>
        <v/>
      </c>
      <c r="V69" s="95" t="str">
        <f t="shared" si="7"/>
        <v/>
      </c>
      <c r="W69" s="664" t="b">
        <f t="shared" si="5"/>
        <v>0</v>
      </c>
      <c r="X69" s="103" t="b">
        <f t="shared" si="6"/>
        <v>0</v>
      </c>
      <c r="Y69" s="224">
        <f t="shared" si="8"/>
        <v>1</v>
      </c>
      <c r="Z69" s="112">
        <f>IF(AND(B69&lt;&gt;"",I69&gt;=an_initial-3),VLOOKUP(Y69,Coef!$E$2:$F$17,2,FALSE),IF(AB69=TRUE,0,Z68))</f>
        <v>0</v>
      </c>
      <c r="AA69" s="643">
        <f>IF(B69&lt;&gt;"",VLOOKUP(Y69,Coef!$E$2:$F$17,2,FALSE),AA68)</f>
        <v>0</v>
      </c>
      <c r="AB69" s="669" t="b">
        <f t="shared" si="9"/>
        <v>0</v>
      </c>
    </row>
    <row r="70" spans="1:28" s="193" customFormat="1" x14ac:dyDescent="0.2">
      <c r="A70" s="223"/>
      <c r="B70" s="764"/>
      <c r="C70" s="739"/>
      <c r="D70" s="692"/>
      <c r="E70" s="689"/>
      <c r="F70" s="730"/>
      <c r="G70" s="739"/>
      <c r="H70" s="724"/>
      <c r="I70" s="696"/>
      <c r="J70" s="708"/>
      <c r="K70" s="733"/>
      <c r="L70" s="743"/>
      <c r="M70" s="733"/>
      <c r="N70" s="743"/>
      <c r="O70" s="704"/>
      <c r="P70" s="715"/>
      <c r="Q70" s="194" t="str">
        <f t="shared" si="1"/>
        <v/>
      </c>
      <c r="R70" s="195" t="str">
        <f t="shared" si="2"/>
        <v/>
      </c>
      <c r="S70" s="90" t="str">
        <f t="shared" si="3"/>
        <v/>
      </c>
      <c r="T70" s="663" t="str">
        <f t="shared" si="4"/>
        <v/>
      </c>
      <c r="U70" s="94" t="str">
        <f t="shared" si="7"/>
        <v/>
      </c>
      <c r="V70" s="95" t="str">
        <f t="shared" si="7"/>
        <v/>
      </c>
      <c r="W70" s="664" t="b">
        <f t="shared" si="5"/>
        <v>0</v>
      </c>
      <c r="X70" s="103" t="b">
        <f t="shared" si="6"/>
        <v>0</v>
      </c>
      <c r="Y70" s="224">
        <f t="shared" si="8"/>
        <v>1</v>
      </c>
      <c r="Z70" s="112">
        <f>IF(AND(B70&lt;&gt;"",I70&gt;=an_initial-3),VLOOKUP(Y70,Coef!$E$2:$F$17,2,FALSE),IF(AB70=TRUE,0,Z69))</f>
        <v>0</v>
      </c>
      <c r="AA70" s="643">
        <f>IF(B70&lt;&gt;"",VLOOKUP(Y70,Coef!$E$2:$F$17,2,FALSE),AA69)</f>
        <v>0</v>
      </c>
      <c r="AB70" s="669" t="b">
        <f t="shared" si="9"/>
        <v>0</v>
      </c>
    </row>
    <row r="71" spans="1:28" s="193" customFormat="1" x14ac:dyDescent="0.2">
      <c r="A71" s="223"/>
      <c r="B71" s="764"/>
      <c r="C71" s="739"/>
      <c r="D71" s="692"/>
      <c r="E71" s="689"/>
      <c r="F71" s="730"/>
      <c r="G71" s="739"/>
      <c r="H71" s="724"/>
      <c r="I71" s="696"/>
      <c r="J71" s="708"/>
      <c r="K71" s="733"/>
      <c r="L71" s="743"/>
      <c r="M71" s="733"/>
      <c r="N71" s="743"/>
      <c r="O71" s="704"/>
      <c r="P71" s="715"/>
      <c r="Q71" s="194" t="str">
        <f t="shared" si="1"/>
        <v/>
      </c>
      <c r="R71" s="195" t="str">
        <f t="shared" si="2"/>
        <v/>
      </c>
      <c r="S71" s="90" t="str">
        <f t="shared" si="3"/>
        <v/>
      </c>
      <c r="T71" s="663" t="str">
        <f t="shared" si="4"/>
        <v/>
      </c>
      <c r="U71" s="94" t="str">
        <f t="shared" si="7"/>
        <v/>
      </c>
      <c r="V71" s="95" t="str">
        <f t="shared" si="7"/>
        <v/>
      </c>
      <c r="W71" s="664" t="b">
        <f t="shared" si="5"/>
        <v>0</v>
      </c>
      <c r="X71" s="103" t="b">
        <f t="shared" si="6"/>
        <v>0</v>
      </c>
      <c r="Y71" s="224">
        <f t="shared" si="8"/>
        <v>1</v>
      </c>
      <c r="Z71" s="112">
        <f>IF(AND(B71&lt;&gt;"",I71&gt;=an_initial-3),VLOOKUP(Y71,Coef!$E$2:$F$17,2,FALSE),IF(AB71=TRUE,0,Z70))</f>
        <v>0</v>
      </c>
      <c r="AA71" s="643">
        <f>IF(B71&lt;&gt;"",VLOOKUP(Y71,Coef!$E$2:$F$17,2,FALSE),AA70)</f>
        <v>0</v>
      </c>
      <c r="AB71" s="669" t="b">
        <f t="shared" si="9"/>
        <v>0</v>
      </c>
    </row>
    <row r="72" spans="1:28" s="193" customFormat="1" x14ac:dyDescent="0.2">
      <c r="A72" s="223"/>
      <c r="B72" s="764"/>
      <c r="C72" s="739"/>
      <c r="D72" s="692"/>
      <c r="E72" s="689"/>
      <c r="F72" s="730"/>
      <c r="G72" s="739"/>
      <c r="H72" s="724"/>
      <c r="I72" s="696"/>
      <c r="J72" s="708"/>
      <c r="K72" s="733"/>
      <c r="L72" s="743"/>
      <c r="M72" s="733"/>
      <c r="N72" s="743"/>
      <c r="O72" s="704"/>
      <c r="P72" s="715"/>
      <c r="Q72" s="194" t="str">
        <f t="shared" si="1"/>
        <v/>
      </c>
      <c r="R72" s="195" t="str">
        <f t="shared" si="2"/>
        <v/>
      </c>
      <c r="S72" s="90" t="str">
        <f t="shared" si="3"/>
        <v/>
      </c>
      <c r="T72" s="663" t="str">
        <f t="shared" si="4"/>
        <v/>
      </c>
      <c r="U72" s="94" t="str">
        <f t="shared" si="7"/>
        <v/>
      </c>
      <c r="V72" s="95" t="str">
        <f t="shared" si="7"/>
        <v/>
      </c>
      <c r="W72" s="664" t="b">
        <f t="shared" si="5"/>
        <v>0</v>
      </c>
      <c r="X72" s="103" t="b">
        <f t="shared" si="6"/>
        <v>0</v>
      </c>
      <c r="Y72" s="224">
        <f t="shared" si="8"/>
        <v>1</v>
      </c>
      <c r="Z72" s="112">
        <f>IF(AND(B72&lt;&gt;"",I72&gt;=an_initial-3),VLOOKUP(Y72,Coef!$E$2:$F$17,2,FALSE),IF(AB72=TRUE,0,Z71))</f>
        <v>0</v>
      </c>
      <c r="AA72" s="643">
        <f>IF(B72&lt;&gt;"",VLOOKUP(Y72,Coef!$E$2:$F$17,2,FALSE),AA71)</f>
        <v>0</v>
      </c>
      <c r="AB72" s="669" t="b">
        <f t="shared" si="9"/>
        <v>0</v>
      </c>
    </row>
    <row r="73" spans="1:28" s="193" customFormat="1" x14ac:dyDescent="0.2">
      <c r="A73" s="223"/>
      <c r="B73" s="764"/>
      <c r="C73" s="739"/>
      <c r="D73" s="692"/>
      <c r="E73" s="689"/>
      <c r="F73" s="730"/>
      <c r="G73" s="739"/>
      <c r="H73" s="724"/>
      <c r="I73" s="696"/>
      <c r="J73" s="708"/>
      <c r="K73" s="733"/>
      <c r="L73" s="743"/>
      <c r="M73" s="733"/>
      <c r="N73" s="743"/>
      <c r="O73" s="704"/>
      <c r="P73" s="715"/>
      <c r="Q73" s="194" t="str">
        <f t="shared" si="1"/>
        <v/>
      </c>
      <c r="R73" s="195" t="str">
        <f t="shared" si="2"/>
        <v/>
      </c>
      <c r="S73" s="90" t="str">
        <f t="shared" si="3"/>
        <v/>
      </c>
      <c r="T73" s="663" t="str">
        <f t="shared" si="4"/>
        <v/>
      </c>
      <c r="U73" s="94" t="str">
        <f t="shared" si="7"/>
        <v/>
      </c>
      <c r="V73" s="95" t="str">
        <f t="shared" si="7"/>
        <v/>
      </c>
      <c r="W73" s="664" t="b">
        <f t="shared" si="5"/>
        <v>0</v>
      </c>
      <c r="X73" s="103" t="b">
        <f t="shared" si="6"/>
        <v>0</v>
      </c>
      <c r="Y73" s="224">
        <f t="shared" si="8"/>
        <v>1</v>
      </c>
      <c r="Z73" s="112">
        <f>IF(AND(B73&lt;&gt;"",I73&gt;=an_initial-3),VLOOKUP(Y73,Coef!$E$2:$F$17,2,FALSE),IF(AB73=TRUE,0,Z72))</f>
        <v>0</v>
      </c>
      <c r="AA73" s="643">
        <f>IF(B73&lt;&gt;"",VLOOKUP(Y73,Coef!$E$2:$F$17,2,FALSE),AA72)</f>
        <v>0</v>
      </c>
      <c r="AB73" s="669" t="b">
        <f t="shared" si="9"/>
        <v>0</v>
      </c>
    </row>
    <row r="74" spans="1:28" s="193" customFormat="1" x14ac:dyDescent="0.2">
      <c r="A74" s="223"/>
      <c r="B74" s="764"/>
      <c r="C74" s="739"/>
      <c r="D74" s="692"/>
      <c r="E74" s="689"/>
      <c r="F74" s="730"/>
      <c r="G74" s="739"/>
      <c r="H74" s="724"/>
      <c r="I74" s="696"/>
      <c r="J74" s="708"/>
      <c r="K74" s="733"/>
      <c r="L74" s="743"/>
      <c r="M74" s="733"/>
      <c r="N74" s="743"/>
      <c r="O74" s="704"/>
      <c r="P74" s="715"/>
      <c r="Q74" s="194" t="str">
        <f t="shared" si="1"/>
        <v/>
      </c>
      <c r="R74" s="195" t="str">
        <f t="shared" si="2"/>
        <v/>
      </c>
      <c r="S74" s="90" t="str">
        <f t="shared" si="3"/>
        <v/>
      </c>
      <c r="T74" s="663" t="str">
        <f t="shared" si="4"/>
        <v/>
      </c>
      <c r="U74" s="94" t="str">
        <f t="shared" si="7"/>
        <v/>
      </c>
      <c r="V74" s="95" t="str">
        <f t="shared" si="7"/>
        <v/>
      </c>
      <c r="W74" s="664" t="b">
        <f t="shared" si="5"/>
        <v>0</v>
      </c>
      <c r="X74" s="103" t="b">
        <f t="shared" si="6"/>
        <v>0</v>
      </c>
      <c r="Y74" s="224">
        <f t="shared" si="8"/>
        <v>1</v>
      </c>
      <c r="Z74" s="112">
        <f>IF(AND(B74&lt;&gt;"",I74&gt;=an_initial-3),VLOOKUP(Y74,Coef!$E$2:$F$17,2,FALSE),IF(AB74=TRUE,0,Z73))</f>
        <v>0</v>
      </c>
      <c r="AA74" s="643">
        <f>IF(B74&lt;&gt;"",VLOOKUP(Y74,Coef!$E$2:$F$17,2,FALSE),AA73)</f>
        <v>0</v>
      </c>
      <c r="AB74" s="669" t="b">
        <f t="shared" si="9"/>
        <v>0</v>
      </c>
    </row>
    <row r="75" spans="1:28" s="193" customFormat="1" x14ac:dyDescent="0.2">
      <c r="A75" s="223"/>
      <c r="B75" s="764"/>
      <c r="C75" s="739"/>
      <c r="D75" s="692"/>
      <c r="E75" s="689"/>
      <c r="F75" s="730"/>
      <c r="G75" s="739"/>
      <c r="H75" s="724"/>
      <c r="I75" s="696"/>
      <c r="J75" s="708"/>
      <c r="K75" s="733"/>
      <c r="L75" s="743"/>
      <c r="M75" s="733"/>
      <c r="N75" s="743"/>
      <c r="O75" s="704"/>
      <c r="P75" s="715"/>
      <c r="Q75" s="194" t="str">
        <f t="shared" si="1"/>
        <v/>
      </c>
      <c r="R75" s="195" t="str">
        <f t="shared" si="2"/>
        <v/>
      </c>
      <c r="S75" s="90" t="str">
        <f t="shared" si="3"/>
        <v/>
      </c>
      <c r="T75" s="663" t="str">
        <f t="shared" si="4"/>
        <v/>
      </c>
      <c r="U75" s="94" t="str">
        <f t="shared" si="7"/>
        <v/>
      </c>
      <c r="V75" s="95" t="str">
        <f t="shared" si="7"/>
        <v/>
      </c>
      <c r="W75" s="664" t="b">
        <f t="shared" si="5"/>
        <v>0</v>
      </c>
      <c r="X75" s="103" t="b">
        <f t="shared" si="6"/>
        <v>0</v>
      </c>
      <c r="Y75" s="224">
        <f t="shared" si="8"/>
        <v>1</v>
      </c>
      <c r="Z75" s="112">
        <f>IF(AND(B75&lt;&gt;"",I75&gt;=an_initial-3),VLOOKUP(Y75,Coef!$E$2:$F$17,2,FALSE),IF(AB75=TRUE,0,Z74))</f>
        <v>0</v>
      </c>
      <c r="AA75" s="643">
        <f>IF(B75&lt;&gt;"",VLOOKUP(Y75,Coef!$E$2:$F$17,2,FALSE),AA74)</f>
        <v>0</v>
      </c>
      <c r="AB75" s="669" t="b">
        <f t="shared" si="9"/>
        <v>0</v>
      </c>
    </row>
    <row r="76" spans="1:28" s="193" customFormat="1" x14ac:dyDescent="0.2">
      <c r="A76" s="223"/>
      <c r="B76" s="764"/>
      <c r="C76" s="739"/>
      <c r="D76" s="692"/>
      <c r="E76" s="689"/>
      <c r="F76" s="730"/>
      <c r="G76" s="739"/>
      <c r="H76" s="724"/>
      <c r="I76" s="696"/>
      <c r="J76" s="708"/>
      <c r="K76" s="733"/>
      <c r="L76" s="743"/>
      <c r="M76" s="733"/>
      <c r="N76" s="743"/>
      <c r="O76" s="704"/>
      <c r="P76" s="715"/>
      <c r="Q76" s="194" t="str">
        <f t="shared" ref="Q76:Q139" si="10">IF(B76&lt;&gt;"","",IF(AND(C76&lt;&gt;"",E76&lt;&gt;"",G76&lt;&gt;"",H76&lt;&gt;"",J76&gt;=an_initial,J76&lt;=an_final,W76=FALSE,X76=FALSE),coef_citari*CIT_ISI*Z76*(1+P76),""))</f>
        <v/>
      </c>
      <c r="R76" s="195" t="str">
        <f t="shared" ref="R76:R139" si="11">IF(B76&lt;&gt;"","",IF(AND(C76&lt;&gt;"",E76&lt;&gt;"",G76&lt;&gt;"",H76&lt;&gt;"",J76&lt;=an_final,L76&lt;&gt;"",N76&lt;&gt;"",W76=FALSE,X76=FALSE),coef_citari*CIT_ISI*AA76*(1+P76),""))</f>
        <v/>
      </c>
      <c r="S76" s="90" t="str">
        <f t="shared" ref="S76:S139" si="12">IF(OR($B76="",$D76="",$F76="",$I76="",$I76&gt;an_final,$W76=FALSE),"",IF($I76&gt;=an_initial,1,""))</f>
        <v/>
      </c>
      <c r="T76" s="663" t="str">
        <f t="shared" ref="T76:T139" si="13">IF(OR($B76="",$D76="",$F76="",$I76="",$I76&gt;an_final,$W76=FALSE),"",1)</f>
        <v/>
      </c>
      <c r="U76" s="94" t="str">
        <f t="shared" si="7"/>
        <v/>
      </c>
      <c r="V76" s="95" t="str">
        <f t="shared" si="7"/>
        <v/>
      </c>
      <c r="W76" s="664" t="b">
        <f t="shared" ref="W76:W139" si="14">IF(nume_candidat="",FALSE,ISNUMBER(SEARCH(nume_candidat,$B76)))</f>
        <v>0</v>
      </c>
      <c r="X76" s="103" t="b">
        <f t="shared" ref="X76:X139" si="15">IF(nume_candidat="",FALSE,ISNUMBER(SEARCH(nume_candidat,$C76)))</f>
        <v>0</v>
      </c>
      <c r="Y76" s="224">
        <f t="shared" si="8"/>
        <v>1</v>
      </c>
      <c r="Z76" s="112">
        <f>IF(AND(B76&lt;&gt;"",I76&gt;=an_initial-3),VLOOKUP(Y76,Coef!$E$2:$F$17,2,FALSE),IF(AB76=TRUE,0,Z75))</f>
        <v>0</v>
      </c>
      <c r="AA76" s="643">
        <f>IF(B76&lt;&gt;"",VLOOKUP(Y76,Coef!$E$2:$F$17,2,FALSE),AA75)</f>
        <v>0</v>
      </c>
      <c r="AB76" s="669" t="b">
        <f t="shared" si="9"/>
        <v>0</v>
      </c>
    </row>
    <row r="77" spans="1:28" s="193" customFormat="1" x14ac:dyDescent="0.2">
      <c r="A77" s="223"/>
      <c r="B77" s="764"/>
      <c r="C77" s="739"/>
      <c r="D77" s="692"/>
      <c r="E77" s="689"/>
      <c r="F77" s="730"/>
      <c r="G77" s="739"/>
      <c r="H77" s="724"/>
      <c r="I77" s="696"/>
      <c r="J77" s="708"/>
      <c r="K77" s="733"/>
      <c r="L77" s="743"/>
      <c r="M77" s="733"/>
      <c r="N77" s="743"/>
      <c r="O77" s="704"/>
      <c r="P77" s="715"/>
      <c r="Q77" s="194" t="str">
        <f t="shared" si="10"/>
        <v/>
      </c>
      <c r="R77" s="195" t="str">
        <f t="shared" si="11"/>
        <v/>
      </c>
      <c r="S77" s="90" t="str">
        <f t="shared" si="12"/>
        <v/>
      </c>
      <c r="T77" s="663" t="str">
        <f t="shared" si="13"/>
        <v/>
      </c>
      <c r="U77" s="94" t="str">
        <f t="shared" ref="U77:V140" si="16">IF(Q77="","",1)</f>
        <v/>
      </c>
      <c r="V77" s="95" t="str">
        <f t="shared" si="16"/>
        <v/>
      </c>
      <c r="W77" s="664" t="b">
        <f t="shared" si="14"/>
        <v>0</v>
      </c>
      <c r="X77" s="103" t="b">
        <f t="shared" si="15"/>
        <v>0</v>
      </c>
      <c r="Y77" s="224">
        <f t="shared" ref="Y77:Y140" si="17">LEN(B77)-LEN(SUBSTITUTE(B77,",",""))+1</f>
        <v>1</v>
      </c>
      <c r="Z77" s="112">
        <f>IF(AND(B77&lt;&gt;"",I77&gt;=an_initial-3),VLOOKUP(Y77,Coef!$E$2:$F$17,2,FALSE),IF(AB77=TRUE,0,Z76))</f>
        <v>0</v>
      </c>
      <c r="AA77" s="643">
        <f>IF(B77&lt;&gt;"",VLOOKUP(Y77,Coef!$E$2:$F$17,2,FALSE),AA76)</f>
        <v>0</v>
      </c>
      <c r="AB77" s="669" t="b">
        <f t="shared" ref="AB77:AB140" si="18">IF(B77="",FALSE,TRUE)</f>
        <v>0</v>
      </c>
    </row>
    <row r="78" spans="1:28" s="193" customFormat="1" x14ac:dyDescent="0.2">
      <c r="A78" s="223"/>
      <c r="B78" s="764"/>
      <c r="C78" s="739"/>
      <c r="D78" s="692"/>
      <c r="E78" s="689"/>
      <c r="F78" s="730"/>
      <c r="G78" s="739"/>
      <c r="H78" s="724"/>
      <c r="I78" s="696"/>
      <c r="J78" s="708"/>
      <c r="K78" s="733"/>
      <c r="L78" s="743"/>
      <c r="M78" s="733"/>
      <c r="N78" s="743"/>
      <c r="O78" s="704"/>
      <c r="P78" s="715"/>
      <c r="Q78" s="194" t="str">
        <f t="shared" si="10"/>
        <v/>
      </c>
      <c r="R78" s="195" t="str">
        <f t="shared" si="11"/>
        <v/>
      </c>
      <c r="S78" s="90" t="str">
        <f t="shared" si="12"/>
        <v/>
      </c>
      <c r="T78" s="663" t="str">
        <f t="shared" si="13"/>
        <v/>
      </c>
      <c r="U78" s="94" t="str">
        <f t="shared" si="16"/>
        <v/>
      </c>
      <c r="V78" s="95" t="str">
        <f t="shared" si="16"/>
        <v/>
      </c>
      <c r="W78" s="664" t="b">
        <f t="shared" si="14"/>
        <v>0</v>
      </c>
      <c r="X78" s="103" t="b">
        <f t="shared" si="15"/>
        <v>0</v>
      </c>
      <c r="Y78" s="224">
        <f t="shared" si="17"/>
        <v>1</v>
      </c>
      <c r="Z78" s="112">
        <f>IF(AND(B78&lt;&gt;"",I78&gt;=an_initial-3),VLOOKUP(Y78,Coef!$E$2:$F$17,2,FALSE),IF(AB78=TRUE,0,Z77))</f>
        <v>0</v>
      </c>
      <c r="AA78" s="643">
        <f>IF(B78&lt;&gt;"",VLOOKUP(Y78,Coef!$E$2:$F$17,2,FALSE),AA77)</f>
        <v>0</v>
      </c>
      <c r="AB78" s="669" t="b">
        <f t="shared" si="18"/>
        <v>0</v>
      </c>
    </row>
    <row r="79" spans="1:28" s="193" customFormat="1" x14ac:dyDescent="0.2">
      <c r="A79" s="223"/>
      <c r="B79" s="764"/>
      <c r="C79" s="739"/>
      <c r="D79" s="692"/>
      <c r="E79" s="689"/>
      <c r="F79" s="730"/>
      <c r="G79" s="739"/>
      <c r="H79" s="724"/>
      <c r="I79" s="696"/>
      <c r="J79" s="708"/>
      <c r="K79" s="733"/>
      <c r="L79" s="743"/>
      <c r="M79" s="733"/>
      <c r="N79" s="743"/>
      <c r="O79" s="704"/>
      <c r="P79" s="715"/>
      <c r="Q79" s="194" t="str">
        <f t="shared" si="10"/>
        <v/>
      </c>
      <c r="R79" s="195" t="str">
        <f t="shared" si="11"/>
        <v/>
      </c>
      <c r="S79" s="90" t="str">
        <f t="shared" si="12"/>
        <v/>
      </c>
      <c r="T79" s="663" t="str">
        <f t="shared" si="13"/>
        <v/>
      </c>
      <c r="U79" s="94" t="str">
        <f t="shared" si="16"/>
        <v/>
      </c>
      <c r="V79" s="95" t="str">
        <f t="shared" si="16"/>
        <v/>
      </c>
      <c r="W79" s="664" t="b">
        <f t="shared" si="14"/>
        <v>0</v>
      </c>
      <c r="X79" s="103" t="b">
        <f t="shared" si="15"/>
        <v>0</v>
      </c>
      <c r="Y79" s="224">
        <f t="shared" si="17"/>
        <v>1</v>
      </c>
      <c r="Z79" s="112">
        <f>IF(AND(B79&lt;&gt;"",I79&gt;=an_initial-3),VLOOKUP(Y79,Coef!$E$2:$F$17,2,FALSE),IF(AB79=TRUE,0,Z78))</f>
        <v>0</v>
      </c>
      <c r="AA79" s="643">
        <f>IF(B79&lt;&gt;"",VLOOKUP(Y79,Coef!$E$2:$F$17,2,FALSE),AA78)</f>
        <v>0</v>
      </c>
      <c r="AB79" s="669" t="b">
        <f t="shared" si="18"/>
        <v>0</v>
      </c>
    </row>
    <row r="80" spans="1:28" s="193" customFormat="1" x14ac:dyDescent="0.2">
      <c r="A80" s="223"/>
      <c r="B80" s="764"/>
      <c r="C80" s="739"/>
      <c r="D80" s="692"/>
      <c r="E80" s="689"/>
      <c r="F80" s="730"/>
      <c r="G80" s="739"/>
      <c r="H80" s="724"/>
      <c r="I80" s="696"/>
      <c r="J80" s="708"/>
      <c r="K80" s="733"/>
      <c r="L80" s="743"/>
      <c r="M80" s="733"/>
      <c r="N80" s="743"/>
      <c r="O80" s="704"/>
      <c r="P80" s="715"/>
      <c r="Q80" s="194" t="str">
        <f t="shared" si="10"/>
        <v/>
      </c>
      <c r="R80" s="195" t="str">
        <f t="shared" si="11"/>
        <v/>
      </c>
      <c r="S80" s="90" t="str">
        <f t="shared" si="12"/>
        <v/>
      </c>
      <c r="T80" s="663" t="str">
        <f t="shared" si="13"/>
        <v/>
      </c>
      <c r="U80" s="94" t="str">
        <f t="shared" si="16"/>
        <v/>
      </c>
      <c r="V80" s="95" t="str">
        <f t="shared" si="16"/>
        <v/>
      </c>
      <c r="W80" s="664" t="b">
        <f t="shared" si="14"/>
        <v>0</v>
      </c>
      <c r="X80" s="103" t="b">
        <f t="shared" si="15"/>
        <v>0</v>
      </c>
      <c r="Y80" s="224">
        <f t="shared" si="17"/>
        <v>1</v>
      </c>
      <c r="Z80" s="112">
        <f>IF(AND(B80&lt;&gt;"",I80&gt;=an_initial-3),VLOOKUP(Y80,Coef!$E$2:$F$17,2,FALSE),IF(AB80=TRUE,0,Z79))</f>
        <v>0</v>
      </c>
      <c r="AA80" s="643">
        <f>IF(B80&lt;&gt;"",VLOOKUP(Y80,Coef!$E$2:$F$17,2,FALSE),AA79)</f>
        <v>0</v>
      </c>
      <c r="AB80" s="669" t="b">
        <f t="shared" si="18"/>
        <v>0</v>
      </c>
    </row>
    <row r="81" spans="1:28" s="193" customFormat="1" x14ac:dyDescent="0.2">
      <c r="A81" s="223"/>
      <c r="B81" s="764"/>
      <c r="C81" s="739"/>
      <c r="D81" s="692"/>
      <c r="E81" s="689"/>
      <c r="F81" s="730"/>
      <c r="G81" s="739"/>
      <c r="H81" s="724"/>
      <c r="I81" s="696"/>
      <c r="J81" s="708"/>
      <c r="K81" s="733"/>
      <c r="L81" s="743"/>
      <c r="M81" s="733"/>
      <c r="N81" s="743"/>
      <c r="O81" s="704"/>
      <c r="P81" s="715"/>
      <c r="Q81" s="194" t="str">
        <f t="shared" si="10"/>
        <v/>
      </c>
      <c r="R81" s="195" t="str">
        <f t="shared" si="11"/>
        <v/>
      </c>
      <c r="S81" s="90" t="str">
        <f t="shared" si="12"/>
        <v/>
      </c>
      <c r="T81" s="663" t="str">
        <f t="shared" si="13"/>
        <v/>
      </c>
      <c r="U81" s="94" t="str">
        <f t="shared" si="16"/>
        <v/>
      </c>
      <c r="V81" s="95" t="str">
        <f t="shared" si="16"/>
        <v/>
      </c>
      <c r="W81" s="664" t="b">
        <f t="shared" si="14"/>
        <v>0</v>
      </c>
      <c r="X81" s="103" t="b">
        <f t="shared" si="15"/>
        <v>0</v>
      </c>
      <c r="Y81" s="224">
        <f t="shared" si="17"/>
        <v>1</v>
      </c>
      <c r="Z81" s="112">
        <f>IF(AND(B81&lt;&gt;"",I81&gt;=an_initial-3),VLOOKUP(Y81,Coef!$E$2:$F$17,2,FALSE),IF(AB81=TRUE,0,Z80))</f>
        <v>0</v>
      </c>
      <c r="AA81" s="643">
        <f>IF(B81&lt;&gt;"",VLOOKUP(Y81,Coef!$E$2:$F$17,2,FALSE),AA80)</f>
        <v>0</v>
      </c>
      <c r="AB81" s="669" t="b">
        <f t="shared" si="18"/>
        <v>0</v>
      </c>
    </row>
    <row r="82" spans="1:28" x14ac:dyDescent="0.25">
      <c r="A82" s="223"/>
      <c r="B82" s="764"/>
      <c r="C82" s="739"/>
      <c r="D82" s="692"/>
      <c r="E82" s="689"/>
      <c r="F82" s="730"/>
      <c r="G82" s="739"/>
      <c r="H82" s="724"/>
      <c r="I82" s="696"/>
      <c r="J82" s="708"/>
      <c r="K82" s="733"/>
      <c r="L82" s="743"/>
      <c r="M82" s="733"/>
      <c r="N82" s="743"/>
      <c r="O82" s="704"/>
      <c r="P82" s="715"/>
      <c r="Q82" s="194" t="str">
        <f t="shared" si="10"/>
        <v/>
      </c>
      <c r="R82" s="195" t="str">
        <f t="shared" si="11"/>
        <v/>
      </c>
      <c r="S82" s="90" t="str">
        <f t="shared" si="12"/>
        <v/>
      </c>
      <c r="T82" s="663" t="str">
        <f t="shared" si="13"/>
        <v/>
      </c>
      <c r="U82" s="94" t="str">
        <f t="shared" si="16"/>
        <v/>
      </c>
      <c r="V82" s="95" t="str">
        <f t="shared" si="16"/>
        <v/>
      </c>
      <c r="W82" s="664" t="b">
        <f t="shared" si="14"/>
        <v>0</v>
      </c>
      <c r="X82" s="103" t="b">
        <f t="shared" si="15"/>
        <v>0</v>
      </c>
      <c r="Y82" s="224">
        <f t="shared" si="17"/>
        <v>1</v>
      </c>
      <c r="Z82" s="112">
        <f>IF(AND(B82&lt;&gt;"",I82&gt;=an_initial-3),VLOOKUP(Y82,Coef!$E$2:$F$17,2,FALSE),IF(AB82=TRUE,0,Z81))</f>
        <v>0</v>
      </c>
      <c r="AA82" s="643">
        <f>IF(B82&lt;&gt;"",VLOOKUP(Y82,Coef!$E$2:$F$17,2,FALSE),AA81)</f>
        <v>0</v>
      </c>
      <c r="AB82" s="669" t="b">
        <f t="shared" si="18"/>
        <v>0</v>
      </c>
    </row>
    <row r="83" spans="1:28" x14ac:dyDescent="0.25">
      <c r="A83" s="223"/>
      <c r="B83" s="764"/>
      <c r="C83" s="739"/>
      <c r="D83" s="692"/>
      <c r="E83" s="689"/>
      <c r="F83" s="730"/>
      <c r="G83" s="739"/>
      <c r="H83" s="724"/>
      <c r="I83" s="696"/>
      <c r="J83" s="708"/>
      <c r="K83" s="733"/>
      <c r="L83" s="743"/>
      <c r="M83" s="733"/>
      <c r="N83" s="743"/>
      <c r="O83" s="704"/>
      <c r="P83" s="715"/>
      <c r="Q83" s="194" t="str">
        <f t="shared" si="10"/>
        <v/>
      </c>
      <c r="R83" s="195" t="str">
        <f t="shared" si="11"/>
        <v/>
      </c>
      <c r="S83" s="90" t="str">
        <f t="shared" si="12"/>
        <v/>
      </c>
      <c r="T83" s="663" t="str">
        <f t="shared" si="13"/>
        <v/>
      </c>
      <c r="U83" s="94" t="str">
        <f t="shared" si="16"/>
        <v/>
      </c>
      <c r="V83" s="95" t="str">
        <f t="shared" si="16"/>
        <v/>
      </c>
      <c r="W83" s="664" t="b">
        <f t="shared" si="14"/>
        <v>0</v>
      </c>
      <c r="X83" s="103" t="b">
        <f t="shared" si="15"/>
        <v>0</v>
      </c>
      <c r="Y83" s="224">
        <f t="shared" si="17"/>
        <v>1</v>
      </c>
      <c r="Z83" s="112">
        <f>IF(AND(B83&lt;&gt;"",I83&gt;=an_initial-3),VLOOKUP(Y83,Coef!$E$2:$F$17,2,FALSE),IF(AB83=TRUE,0,Z82))</f>
        <v>0</v>
      </c>
      <c r="AA83" s="643">
        <f>IF(B83&lt;&gt;"",VLOOKUP(Y83,Coef!$E$2:$F$17,2,FALSE),AA82)</f>
        <v>0</v>
      </c>
      <c r="AB83" s="669" t="b">
        <f t="shared" si="18"/>
        <v>0</v>
      </c>
    </row>
    <row r="84" spans="1:28" x14ac:dyDescent="0.25">
      <c r="A84" s="223"/>
      <c r="B84" s="764"/>
      <c r="C84" s="739"/>
      <c r="D84" s="692"/>
      <c r="E84" s="689"/>
      <c r="F84" s="730"/>
      <c r="G84" s="739"/>
      <c r="H84" s="724"/>
      <c r="I84" s="696"/>
      <c r="J84" s="708"/>
      <c r="K84" s="733"/>
      <c r="L84" s="743"/>
      <c r="M84" s="733"/>
      <c r="N84" s="743"/>
      <c r="O84" s="704"/>
      <c r="P84" s="715"/>
      <c r="Q84" s="194" t="str">
        <f t="shared" si="10"/>
        <v/>
      </c>
      <c r="R84" s="195" t="str">
        <f t="shared" si="11"/>
        <v/>
      </c>
      <c r="S84" s="90" t="str">
        <f t="shared" si="12"/>
        <v/>
      </c>
      <c r="T84" s="663" t="str">
        <f t="shared" si="13"/>
        <v/>
      </c>
      <c r="U84" s="94" t="str">
        <f t="shared" si="16"/>
        <v/>
      </c>
      <c r="V84" s="95" t="str">
        <f t="shared" si="16"/>
        <v/>
      </c>
      <c r="W84" s="664" t="b">
        <f t="shared" si="14"/>
        <v>0</v>
      </c>
      <c r="X84" s="103" t="b">
        <f t="shared" si="15"/>
        <v>0</v>
      </c>
      <c r="Y84" s="224">
        <f t="shared" si="17"/>
        <v>1</v>
      </c>
      <c r="Z84" s="112">
        <f>IF(AND(B84&lt;&gt;"",I84&gt;=an_initial-3),VLOOKUP(Y84,Coef!$E$2:$F$17,2,FALSE),IF(AB84=TRUE,0,Z83))</f>
        <v>0</v>
      </c>
      <c r="AA84" s="643">
        <f>IF(B84&lt;&gt;"",VLOOKUP(Y84,Coef!$E$2:$F$17,2,FALSE),AA83)</f>
        <v>0</v>
      </c>
      <c r="AB84" s="669" t="b">
        <f t="shared" si="18"/>
        <v>0</v>
      </c>
    </row>
    <row r="85" spans="1:28" x14ac:dyDescent="0.25">
      <c r="A85" s="223"/>
      <c r="B85" s="764"/>
      <c r="C85" s="739"/>
      <c r="D85" s="692"/>
      <c r="E85" s="689"/>
      <c r="F85" s="730"/>
      <c r="G85" s="739"/>
      <c r="H85" s="724"/>
      <c r="I85" s="696"/>
      <c r="J85" s="708"/>
      <c r="K85" s="733"/>
      <c r="L85" s="743"/>
      <c r="M85" s="733"/>
      <c r="N85" s="743"/>
      <c r="O85" s="704"/>
      <c r="P85" s="715"/>
      <c r="Q85" s="194" t="str">
        <f t="shared" si="10"/>
        <v/>
      </c>
      <c r="R85" s="195" t="str">
        <f t="shared" si="11"/>
        <v/>
      </c>
      <c r="S85" s="90" t="str">
        <f t="shared" si="12"/>
        <v/>
      </c>
      <c r="T85" s="663" t="str">
        <f t="shared" si="13"/>
        <v/>
      </c>
      <c r="U85" s="94" t="str">
        <f t="shared" si="16"/>
        <v/>
      </c>
      <c r="V85" s="95" t="str">
        <f t="shared" si="16"/>
        <v/>
      </c>
      <c r="W85" s="664" t="b">
        <f t="shared" si="14"/>
        <v>0</v>
      </c>
      <c r="X85" s="103" t="b">
        <f t="shared" si="15"/>
        <v>0</v>
      </c>
      <c r="Y85" s="224">
        <f t="shared" si="17"/>
        <v>1</v>
      </c>
      <c r="Z85" s="112">
        <f>IF(AND(B85&lt;&gt;"",I85&gt;=an_initial-3),VLOOKUP(Y85,Coef!$E$2:$F$17,2,FALSE),IF(AB85=TRUE,0,Z84))</f>
        <v>0</v>
      </c>
      <c r="AA85" s="643">
        <f>IF(B85&lt;&gt;"",VLOOKUP(Y85,Coef!$E$2:$F$17,2,FALSE),AA84)</f>
        <v>0</v>
      </c>
      <c r="AB85" s="669" t="b">
        <f t="shared" si="18"/>
        <v>0</v>
      </c>
    </row>
    <row r="86" spans="1:28" x14ac:dyDescent="0.25">
      <c r="A86" s="223"/>
      <c r="B86" s="764"/>
      <c r="C86" s="739"/>
      <c r="D86" s="692"/>
      <c r="E86" s="689"/>
      <c r="F86" s="730"/>
      <c r="G86" s="739"/>
      <c r="H86" s="724"/>
      <c r="I86" s="696"/>
      <c r="J86" s="708"/>
      <c r="K86" s="733"/>
      <c r="L86" s="743"/>
      <c r="M86" s="733"/>
      <c r="N86" s="743"/>
      <c r="O86" s="704"/>
      <c r="P86" s="715"/>
      <c r="Q86" s="194" t="str">
        <f t="shared" si="10"/>
        <v/>
      </c>
      <c r="R86" s="195" t="str">
        <f t="shared" si="11"/>
        <v/>
      </c>
      <c r="S86" s="90" t="str">
        <f t="shared" si="12"/>
        <v/>
      </c>
      <c r="T86" s="663" t="str">
        <f t="shared" si="13"/>
        <v/>
      </c>
      <c r="U86" s="94" t="str">
        <f t="shared" si="16"/>
        <v/>
      </c>
      <c r="V86" s="95" t="str">
        <f t="shared" si="16"/>
        <v/>
      </c>
      <c r="W86" s="664" t="b">
        <f t="shared" si="14"/>
        <v>0</v>
      </c>
      <c r="X86" s="103" t="b">
        <f t="shared" si="15"/>
        <v>0</v>
      </c>
      <c r="Y86" s="224">
        <f t="shared" si="17"/>
        <v>1</v>
      </c>
      <c r="Z86" s="112">
        <f>IF(AND(B86&lt;&gt;"",I86&gt;=an_initial-3),VLOOKUP(Y86,Coef!$E$2:$F$17,2,FALSE),IF(AB86=TRUE,0,Z85))</f>
        <v>0</v>
      </c>
      <c r="AA86" s="643">
        <f>IF(B86&lt;&gt;"",VLOOKUP(Y86,Coef!$E$2:$F$17,2,FALSE),AA85)</f>
        <v>0</v>
      </c>
      <c r="AB86" s="669" t="b">
        <f t="shared" si="18"/>
        <v>0</v>
      </c>
    </row>
    <row r="87" spans="1:28" x14ac:dyDescent="0.25">
      <c r="A87" s="223"/>
      <c r="B87" s="764"/>
      <c r="C87" s="739"/>
      <c r="D87" s="692"/>
      <c r="E87" s="689"/>
      <c r="F87" s="730"/>
      <c r="G87" s="739"/>
      <c r="H87" s="724"/>
      <c r="I87" s="696"/>
      <c r="J87" s="708"/>
      <c r="K87" s="733"/>
      <c r="L87" s="743"/>
      <c r="M87" s="733"/>
      <c r="N87" s="743"/>
      <c r="O87" s="704"/>
      <c r="P87" s="715"/>
      <c r="Q87" s="194" t="str">
        <f t="shared" si="10"/>
        <v/>
      </c>
      <c r="R87" s="195" t="str">
        <f t="shared" si="11"/>
        <v/>
      </c>
      <c r="S87" s="90" t="str">
        <f t="shared" si="12"/>
        <v/>
      </c>
      <c r="T87" s="663" t="str">
        <f t="shared" si="13"/>
        <v/>
      </c>
      <c r="U87" s="94" t="str">
        <f t="shared" si="16"/>
        <v/>
      </c>
      <c r="V87" s="95" t="str">
        <f t="shared" si="16"/>
        <v/>
      </c>
      <c r="W87" s="664" t="b">
        <f t="shared" si="14"/>
        <v>0</v>
      </c>
      <c r="X87" s="103" t="b">
        <f t="shared" si="15"/>
        <v>0</v>
      </c>
      <c r="Y87" s="224">
        <f t="shared" si="17"/>
        <v>1</v>
      </c>
      <c r="Z87" s="112">
        <f>IF(AND(B87&lt;&gt;"",I87&gt;=an_initial-3),VLOOKUP(Y87,Coef!$E$2:$F$17,2,FALSE),IF(AB87=TRUE,0,Z86))</f>
        <v>0</v>
      </c>
      <c r="AA87" s="643">
        <f>IF(B87&lt;&gt;"",VLOOKUP(Y87,Coef!$E$2:$F$17,2,FALSE),AA86)</f>
        <v>0</v>
      </c>
      <c r="AB87" s="669" t="b">
        <f t="shared" si="18"/>
        <v>0</v>
      </c>
    </row>
    <row r="88" spans="1:28" x14ac:dyDescent="0.25">
      <c r="A88" s="223"/>
      <c r="B88" s="764"/>
      <c r="C88" s="739"/>
      <c r="D88" s="692"/>
      <c r="E88" s="689"/>
      <c r="F88" s="730"/>
      <c r="G88" s="739"/>
      <c r="H88" s="724"/>
      <c r="I88" s="696"/>
      <c r="J88" s="708"/>
      <c r="K88" s="733"/>
      <c r="L88" s="743"/>
      <c r="M88" s="733"/>
      <c r="N88" s="743"/>
      <c r="O88" s="704"/>
      <c r="P88" s="715"/>
      <c r="Q88" s="194" t="str">
        <f t="shared" si="10"/>
        <v/>
      </c>
      <c r="R88" s="195" t="str">
        <f t="shared" si="11"/>
        <v/>
      </c>
      <c r="S88" s="90" t="str">
        <f t="shared" si="12"/>
        <v/>
      </c>
      <c r="T88" s="663" t="str">
        <f t="shared" si="13"/>
        <v/>
      </c>
      <c r="U88" s="94" t="str">
        <f t="shared" si="16"/>
        <v/>
      </c>
      <c r="V88" s="95" t="str">
        <f t="shared" si="16"/>
        <v/>
      </c>
      <c r="W88" s="664" t="b">
        <f t="shared" si="14"/>
        <v>0</v>
      </c>
      <c r="X88" s="103" t="b">
        <f t="shared" si="15"/>
        <v>0</v>
      </c>
      <c r="Y88" s="224">
        <f t="shared" si="17"/>
        <v>1</v>
      </c>
      <c r="Z88" s="112">
        <f>IF(AND(B88&lt;&gt;"",I88&gt;=an_initial-3),VLOOKUP(Y88,Coef!$E$2:$F$17,2,FALSE),IF(AB88=TRUE,0,Z87))</f>
        <v>0</v>
      </c>
      <c r="AA88" s="643">
        <f>IF(B88&lt;&gt;"",VLOOKUP(Y88,Coef!$E$2:$F$17,2,FALSE),AA87)</f>
        <v>0</v>
      </c>
      <c r="AB88" s="669" t="b">
        <f t="shared" si="18"/>
        <v>0</v>
      </c>
    </row>
    <row r="89" spans="1:28" x14ac:dyDescent="0.25">
      <c r="A89" s="223"/>
      <c r="B89" s="764"/>
      <c r="C89" s="739"/>
      <c r="D89" s="692"/>
      <c r="E89" s="689"/>
      <c r="F89" s="730"/>
      <c r="G89" s="739"/>
      <c r="H89" s="724"/>
      <c r="I89" s="696"/>
      <c r="J89" s="708"/>
      <c r="K89" s="733"/>
      <c r="L89" s="743"/>
      <c r="M89" s="733"/>
      <c r="N89" s="743"/>
      <c r="O89" s="704"/>
      <c r="P89" s="715"/>
      <c r="Q89" s="194" t="str">
        <f t="shared" si="10"/>
        <v/>
      </c>
      <c r="R89" s="195" t="str">
        <f t="shared" si="11"/>
        <v/>
      </c>
      <c r="S89" s="90" t="str">
        <f t="shared" si="12"/>
        <v/>
      </c>
      <c r="T89" s="663" t="str">
        <f t="shared" si="13"/>
        <v/>
      </c>
      <c r="U89" s="94" t="str">
        <f t="shared" si="16"/>
        <v/>
      </c>
      <c r="V89" s="95" t="str">
        <f t="shared" si="16"/>
        <v/>
      </c>
      <c r="W89" s="664" t="b">
        <f t="shared" si="14"/>
        <v>0</v>
      </c>
      <c r="X89" s="103" t="b">
        <f t="shared" si="15"/>
        <v>0</v>
      </c>
      <c r="Y89" s="224">
        <f t="shared" si="17"/>
        <v>1</v>
      </c>
      <c r="Z89" s="112">
        <f>IF(AND(B89&lt;&gt;"",I89&gt;=an_initial-3),VLOOKUP(Y89,Coef!$E$2:$F$17,2,FALSE),IF(AB89=TRUE,0,Z88))</f>
        <v>0</v>
      </c>
      <c r="AA89" s="643">
        <f>IF(B89&lt;&gt;"",VLOOKUP(Y89,Coef!$E$2:$F$17,2,FALSE),AA88)</f>
        <v>0</v>
      </c>
      <c r="AB89" s="669" t="b">
        <f t="shared" si="18"/>
        <v>0</v>
      </c>
    </row>
    <row r="90" spans="1:28" x14ac:dyDescent="0.25">
      <c r="A90" s="223"/>
      <c r="B90" s="764"/>
      <c r="C90" s="739"/>
      <c r="D90" s="692"/>
      <c r="E90" s="689"/>
      <c r="F90" s="730"/>
      <c r="G90" s="739"/>
      <c r="H90" s="724"/>
      <c r="I90" s="696"/>
      <c r="J90" s="708"/>
      <c r="K90" s="733"/>
      <c r="L90" s="743"/>
      <c r="M90" s="733"/>
      <c r="N90" s="743"/>
      <c r="O90" s="704"/>
      <c r="P90" s="715"/>
      <c r="Q90" s="194" t="str">
        <f t="shared" si="10"/>
        <v/>
      </c>
      <c r="R90" s="195" t="str">
        <f t="shared" si="11"/>
        <v/>
      </c>
      <c r="S90" s="90" t="str">
        <f t="shared" si="12"/>
        <v/>
      </c>
      <c r="T90" s="663" t="str">
        <f t="shared" si="13"/>
        <v/>
      </c>
      <c r="U90" s="94" t="str">
        <f t="shared" si="16"/>
        <v/>
      </c>
      <c r="V90" s="95" t="str">
        <f t="shared" si="16"/>
        <v/>
      </c>
      <c r="W90" s="664" t="b">
        <f t="shared" si="14"/>
        <v>0</v>
      </c>
      <c r="X90" s="103" t="b">
        <f t="shared" si="15"/>
        <v>0</v>
      </c>
      <c r="Y90" s="224">
        <f t="shared" si="17"/>
        <v>1</v>
      </c>
      <c r="Z90" s="112">
        <f>IF(AND(B90&lt;&gt;"",I90&gt;=an_initial-3),VLOOKUP(Y90,Coef!$E$2:$F$17,2,FALSE),IF(AB90=TRUE,0,Z89))</f>
        <v>0</v>
      </c>
      <c r="AA90" s="643">
        <f>IF(B90&lt;&gt;"",VLOOKUP(Y90,Coef!$E$2:$F$17,2,FALSE),AA89)</f>
        <v>0</v>
      </c>
      <c r="AB90" s="669" t="b">
        <f t="shared" si="18"/>
        <v>0</v>
      </c>
    </row>
    <row r="91" spans="1:28" x14ac:dyDescent="0.25">
      <c r="A91" s="223"/>
      <c r="B91" s="764"/>
      <c r="C91" s="739"/>
      <c r="D91" s="692"/>
      <c r="E91" s="689"/>
      <c r="F91" s="730"/>
      <c r="G91" s="739"/>
      <c r="H91" s="724"/>
      <c r="I91" s="696"/>
      <c r="J91" s="708"/>
      <c r="K91" s="733"/>
      <c r="L91" s="743"/>
      <c r="M91" s="733"/>
      <c r="N91" s="743"/>
      <c r="O91" s="704"/>
      <c r="P91" s="715"/>
      <c r="Q91" s="194" t="str">
        <f t="shared" si="10"/>
        <v/>
      </c>
      <c r="R91" s="195" t="str">
        <f t="shared" si="11"/>
        <v/>
      </c>
      <c r="S91" s="90" t="str">
        <f t="shared" si="12"/>
        <v/>
      </c>
      <c r="T91" s="663" t="str">
        <f t="shared" si="13"/>
        <v/>
      </c>
      <c r="U91" s="94" t="str">
        <f t="shared" si="16"/>
        <v/>
      </c>
      <c r="V91" s="95" t="str">
        <f t="shared" si="16"/>
        <v/>
      </c>
      <c r="W91" s="664" t="b">
        <f t="shared" si="14"/>
        <v>0</v>
      </c>
      <c r="X91" s="103" t="b">
        <f t="shared" si="15"/>
        <v>0</v>
      </c>
      <c r="Y91" s="224">
        <f t="shared" si="17"/>
        <v>1</v>
      </c>
      <c r="Z91" s="112">
        <f>IF(AND(B91&lt;&gt;"",I91&gt;=an_initial-3),VLOOKUP(Y91,Coef!$E$2:$F$17,2,FALSE),IF(AB91=TRUE,0,Z90))</f>
        <v>0</v>
      </c>
      <c r="AA91" s="643">
        <f>IF(B91&lt;&gt;"",VLOOKUP(Y91,Coef!$E$2:$F$17,2,FALSE),AA90)</f>
        <v>0</v>
      </c>
      <c r="AB91" s="669" t="b">
        <f t="shared" si="18"/>
        <v>0</v>
      </c>
    </row>
    <row r="92" spans="1:28" x14ac:dyDescent="0.25">
      <c r="A92" s="223"/>
      <c r="B92" s="764"/>
      <c r="C92" s="739"/>
      <c r="D92" s="692"/>
      <c r="E92" s="689"/>
      <c r="F92" s="730"/>
      <c r="G92" s="739"/>
      <c r="H92" s="724"/>
      <c r="I92" s="696"/>
      <c r="J92" s="708"/>
      <c r="K92" s="733"/>
      <c r="L92" s="743"/>
      <c r="M92" s="733"/>
      <c r="N92" s="743"/>
      <c r="O92" s="704"/>
      <c r="P92" s="715"/>
      <c r="Q92" s="194" t="str">
        <f t="shared" si="10"/>
        <v/>
      </c>
      <c r="R92" s="195" t="str">
        <f t="shared" si="11"/>
        <v/>
      </c>
      <c r="S92" s="90" t="str">
        <f t="shared" si="12"/>
        <v/>
      </c>
      <c r="T92" s="663" t="str">
        <f t="shared" si="13"/>
        <v/>
      </c>
      <c r="U92" s="94" t="str">
        <f t="shared" si="16"/>
        <v/>
      </c>
      <c r="V92" s="95" t="str">
        <f t="shared" si="16"/>
        <v/>
      </c>
      <c r="W92" s="664" t="b">
        <f t="shared" si="14"/>
        <v>0</v>
      </c>
      <c r="X92" s="103" t="b">
        <f t="shared" si="15"/>
        <v>0</v>
      </c>
      <c r="Y92" s="224">
        <f t="shared" si="17"/>
        <v>1</v>
      </c>
      <c r="Z92" s="112">
        <f>IF(AND(B92&lt;&gt;"",I92&gt;=an_initial-3),VLOOKUP(Y92,Coef!$E$2:$F$17,2,FALSE),IF(AB92=TRUE,0,Z91))</f>
        <v>0</v>
      </c>
      <c r="AA92" s="643">
        <f>IF(B92&lt;&gt;"",VLOOKUP(Y92,Coef!$E$2:$F$17,2,FALSE),AA91)</f>
        <v>0</v>
      </c>
      <c r="AB92" s="669" t="b">
        <f t="shared" si="18"/>
        <v>0</v>
      </c>
    </row>
    <row r="93" spans="1:28" x14ac:dyDescent="0.25">
      <c r="A93" s="223"/>
      <c r="B93" s="764"/>
      <c r="C93" s="739"/>
      <c r="D93" s="692"/>
      <c r="E93" s="689"/>
      <c r="F93" s="730"/>
      <c r="G93" s="739"/>
      <c r="H93" s="724"/>
      <c r="I93" s="696"/>
      <c r="J93" s="708"/>
      <c r="K93" s="733"/>
      <c r="L93" s="743"/>
      <c r="M93" s="733"/>
      <c r="N93" s="743"/>
      <c r="O93" s="704"/>
      <c r="P93" s="715"/>
      <c r="Q93" s="194" t="str">
        <f t="shared" si="10"/>
        <v/>
      </c>
      <c r="R93" s="195" t="str">
        <f t="shared" si="11"/>
        <v/>
      </c>
      <c r="S93" s="90" t="str">
        <f t="shared" si="12"/>
        <v/>
      </c>
      <c r="T93" s="663" t="str">
        <f t="shared" si="13"/>
        <v/>
      </c>
      <c r="U93" s="94" t="str">
        <f t="shared" si="16"/>
        <v/>
      </c>
      <c r="V93" s="95" t="str">
        <f t="shared" si="16"/>
        <v/>
      </c>
      <c r="W93" s="664" t="b">
        <f t="shared" si="14"/>
        <v>0</v>
      </c>
      <c r="X93" s="103" t="b">
        <f t="shared" si="15"/>
        <v>0</v>
      </c>
      <c r="Y93" s="224">
        <f t="shared" si="17"/>
        <v>1</v>
      </c>
      <c r="Z93" s="112">
        <f>IF(AND(B93&lt;&gt;"",I93&gt;=an_initial-3),VLOOKUP(Y93,Coef!$E$2:$F$17,2,FALSE),IF(AB93=TRUE,0,Z92))</f>
        <v>0</v>
      </c>
      <c r="AA93" s="643">
        <f>IF(B93&lt;&gt;"",VLOOKUP(Y93,Coef!$E$2:$F$17,2,FALSE),AA92)</f>
        <v>0</v>
      </c>
      <c r="AB93" s="669" t="b">
        <f t="shared" si="18"/>
        <v>0</v>
      </c>
    </row>
    <row r="94" spans="1:28" x14ac:dyDescent="0.25">
      <c r="A94" s="223"/>
      <c r="B94" s="764"/>
      <c r="C94" s="739"/>
      <c r="D94" s="692"/>
      <c r="E94" s="689"/>
      <c r="F94" s="730"/>
      <c r="G94" s="739"/>
      <c r="H94" s="724"/>
      <c r="I94" s="696"/>
      <c r="J94" s="708"/>
      <c r="K94" s="733"/>
      <c r="L94" s="743"/>
      <c r="M94" s="733"/>
      <c r="N94" s="743"/>
      <c r="O94" s="704"/>
      <c r="P94" s="715"/>
      <c r="Q94" s="194" t="str">
        <f t="shared" si="10"/>
        <v/>
      </c>
      <c r="R94" s="195" t="str">
        <f t="shared" si="11"/>
        <v/>
      </c>
      <c r="S94" s="90" t="str">
        <f t="shared" si="12"/>
        <v/>
      </c>
      <c r="T94" s="663" t="str">
        <f t="shared" si="13"/>
        <v/>
      </c>
      <c r="U94" s="94" t="str">
        <f t="shared" si="16"/>
        <v/>
      </c>
      <c r="V94" s="95" t="str">
        <f t="shared" si="16"/>
        <v/>
      </c>
      <c r="W94" s="664" t="b">
        <f t="shared" si="14"/>
        <v>0</v>
      </c>
      <c r="X94" s="103" t="b">
        <f t="shared" si="15"/>
        <v>0</v>
      </c>
      <c r="Y94" s="224">
        <f t="shared" si="17"/>
        <v>1</v>
      </c>
      <c r="Z94" s="112">
        <f>IF(AND(B94&lt;&gt;"",I94&gt;=an_initial-3),VLOOKUP(Y94,Coef!$E$2:$F$17,2,FALSE),IF(AB94=TRUE,0,Z93))</f>
        <v>0</v>
      </c>
      <c r="AA94" s="643">
        <f>IF(B94&lt;&gt;"",VLOOKUP(Y94,Coef!$E$2:$F$17,2,FALSE),AA93)</f>
        <v>0</v>
      </c>
      <c r="AB94" s="669" t="b">
        <f t="shared" si="18"/>
        <v>0</v>
      </c>
    </row>
    <row r="95" spans="1:28" x14ac:dyDescent="0.25">
      <c r="A95" s="223"/>
      <c r="B95" s="764"/>
      <c r="C95" s="739"/>
      <c r="D95" s="692"/>
      <c r="E95" s="689"/>
      <c r="F95" s="730"/>
      <c r="G95" s="739"/>
      <c r="H95" s="724"/>
      <c r="I95" s="696"/>
      <c r="J95" s="708"/>
      <c r="K95" s="733"/>
      <c r="L95" s="743"/>
      <c r="M95" s="733"/>
      <c r="N95" s="743"/>
      <c r="O95" s="704"/>
      <c r="P95" s="715"/>
      <c r="Q95" s="194" t="str">
        <f t="shared" si="10"/>
        <v/>
      </c>
      <c r="R95" s="195" t="str">
        <f t="shared" si="11"/>
        <v/>
      </c>
      <c r="S95" s="90" t="str">
        <f t="shared" si="12"/>
        <v/>
      </c>
      <c r="T95" s="663" t="str">
        <f t="shared" si="13"/>
        <v/>
      </c>
      <c r="U95" s="94" t="str">
        <f t="shared" si="16"/>
        <v/>
      </c>
      <c r="V95" s="95" t="str">
        <f t="shared" si="16"/>
        <v/>
      </c>
      <c r="W95" s="664" t="b">
        <f t="shared" si="14"/>
        <v>0</v>
      </c>
      <c r="X95" s="103" t="b">
        <f t="shared" si="15"/>
        <v>0</v>
      </c>
      <c r="Y95" s="224">
        <f t="shared" si="17"/>
        <v>1</v>
      </c>
      <c r="Z95" s="112">
        <f>IF(AND(B95&lt;&gt;"",I95&gt;=an_initial-3),VLOOKUP(Y95,Coef!$E$2:$F$17,2,FALSE),IF(AB95=TRUE,0,Z94))</f>
        <v>0</v>
      </c>
      <c r="AA95" s="643">
        <f>IF(B95&lt;&gt;"",VLOOKUP(Y95,Coef!$E$2:$F$17,2,FALSE),AA94)</f>
        <v>0</v>
      </c>
      <c r="AB95" s="669" t="b">
        <f t="shared" si="18"/>
        <v>0</v>
      </c>
    </row>
    <row r="96" spans="1:28" x14ac:dyDescent="0.25">
      <c r="A96" s="223"/>
      <c r="B96" s="764"/>
      <c r="C96" s="739"/>
      <c r="D96" s="692"/>
      <c r="E96" s="689"/>
      <c r="F96" s="730"/>
      <c r="G96" s="739"/>
      <c r="H96" s="724"/>
      <c r="I96" s="696"/>
      <c r="J96" s="708"/>
      <c r="K96" s="733"/>
      <c r="L96" s="743"/>
      <c r="M96" s="733"/>
      <c r="N96" s="743"/>
      <c r="O96" s="704"/>
      <c r="P96" s="715"/>
      <c r="Q96" s="194" t="str">
        <f t="shared" si="10"/>
        <v/>
      </c>
      <c r="R96" s="195" t="str">
        <f t="shared" si="11"/>
        <v/>
      </c>
      <c r="S96" s="90" t="str">
        <f t="shared" si="12"/>
        <v/>
      </c>
      <c r="T96" s="663" t="str">
        <f t="shared" si="13"/>
        <v/>
      </c>
      <c r="U96" s="94" t="str">
        <f t="shared" si="16"/>
        <v/>
      </c>
      <c r="V96" s="95" t="str">
        <f t="shared" si="16"/>
        <v/>
      </c>
      <c r="W96" s="664" t="b">
        <f t="shared" si="14"/>
        <v>0</v>
      </c>
      <c r="X96" s="103" t="b">
        <f t="shared" si="15"/>
        <v>0</v>
      </c>
      <c r="Y96" s="224">
        <f t="shared" si="17"/>
        <v>1</v>
      </c>
      <c r="Z96" s="112">
        <f>IF(AND(B96&lt;&gt;"",I96&gt;=an_initial-3),VLOOKUP(Y96,Coef!$E$2:$F$17,2,FALSE),IF(AB96=TRUE,0,Z95))</f>
        <v>0</v>
      </c>
      <c r="AA96" s="643">
        <f>IF(B96&lt;&gt;"",VLOOKUP(Y96,Coef!$E$2:$F$17,2,FALSE),AA95)</f>
        <v>0</v>
      </c>
      <c r="AB96" s="669" t="b">
        <f t="shared" si="18"/>
        <v>0</v>
      </c>
    </row>
    <row r="97" spans="1:28" x14ac:dyDescent="0.25">
      <c r="A97" s="223"/>
      <c r="B97" s="764"/>
      <c r="C97" s="739"/>
      <c r="D97" s="692"/>
      <c r="E97" s="689"/>
      <c r="F97" s="730"/>
      <c r="G97" s="739"/>
      <c r="H97" s="724"/>
      <c r="I97" s="696"/>
      <c r="J97" s="708"/>
      <c r="K97" s="733"/>
      <c r="L97" s="743"/>
      <c r="M97" s="733"/>
      <c r="N97" s="743"/>
      <c r="O97" s="704"/>
      <c r="P97" s="715"/>
      <c r="Q97" s="194" t="str">
        <f t="shared" si="10"/>
        <v/>
      </c>
      <c r="R97" s="195" t="str">
        <f t="shared" si="11"/>
        <v/>
      </c>
      <c r="S97" s="90" t="str">
        <f t="shared" si="12"/>
        <v/>
      </c>
      <c r="T97" s="663" t="str">
        <f t="shared" si="13"/>
        <v/>
      </c>
      <c r="U97" s="94" t="str">
        <f t="shared" si="16"/>
        <v/>
      </c>
      <c r="V97" s="95" t="str">
        <f t="shared" si="16"/>
        <v/>
      </c>
      <c r="W97" s="664" t="b">
        <f t="shared" si="14"/>
        <v>0</v>
      </c>
      <c r="X97" s="103" t="b">
        <f t="shared" si="15"/>
        <v>0</v>
      </c>
      <c r="Y97" s="224">
        <f t="shared" si="17"/>
        <v>1</v>
      </c>
      <c r="Z97" s="112">
        <f>IF(AND(B97&lt;&gt;"",I97&gt;=an_initial-3),VLOOKUP(Y97,Coef!$E$2:$F$17,2,FALSE),IF(AB97=TRUE,0,Z96))</f>
        <v>0</v>
      </c>
      <c r="AA97" s="643">
        <f>IF(B97&lt;&gt;"",VLOOKUP(Y97,Coef!$E$2:$F$17,2,FALSE),AA96)</f>
        <v>0</v>
      </c>
      <c r="AB97" s="669" t="b">
        <f t="shared" si="18"/>
        <v>0</v>
      </c>
    </row>
    <row r="98" spans="1:28" x14ac:dyDescent="0.25">
      <c r="A98" s="223"/>
      <c r="B98" s="764"/>
      <c r="C98" s="739"/>
      <c r="D98" s="692"/>
      <c r="E98" s="689"/>
      <c r="F98" s="730"/>
      <c r="G98" s="739"/>
      <c r="H98" s="724"/>
      <c r="I98" s="696"/>
      <c r="J98" s="708"/>
      <c r="K98" s="733"/>
      <c r="L98" s="743"/>
      <c r="M98" s="733"/>
      <c r="N98" s="743"/>
      <c r="O98" s="704"/>
      <c r="P98" s="715"/>
      <c r="Q98" s="194" t="str">
        <f t="shared" si="10"/>
        <v/>
      </c>
      <c r="R98" s="195" t="str">
        <f t="shared" si="11"/>
        <v/>
      </c>
      <c r="S98" s="90" t="str">
        <f t="shared" si="12"/>
        <v/>
      </c>
      <c r="T98" s="663" t="str">
        <f t="shared" si="13"/>
        <v/>
      </c>
      <c r="U98" s="94" t="str">
        <f t="shared" si="16"/>
        <v/>
      </c>
      <c r="V98" s="95" t="str">
        <f t="shared" si="16"/>
        <v/>
      </c>
      <c r="W98" s="664" t="b">
        <f t="shared" si="14"/>
        <v>0</v>
      </c>
      <c r="X98" s="103" t="b">
        <f t="shared" si="15"/>
        <v>0</v>
      </c>
      <c r="Y98" s="224">
        <f t="shared" si="17"/>
        <v>1</v>
      </c>
      <c r="Z98" s="112">
        <f>IF(AND(B98&lt;&gt;"",I98&gt;=an_initial-3),VLOOKUP(Y98,Coef!$E$2:$F$17,2,FALSE),IF(AB98=TRUE,0,Z97))</f>
        <v>0</v>
      </c>
      <c r="AA98" s="643">
        <f>IF(B98&lt;&gt;"",VLOOKUP(Y98,Coef!$E$2:$F$17,2,FALSE),AA97)</f>
        <v>0</v>
      </c>
      <c r="AB98" s="669" t="b">
        <f t="shared" si="18"/>
        <v>0</v>
      </c>
    </row>
    <row r="99" spans="1:28" x14ac:dyDescent="0.25">
      <c r="A99" s="223"/>
      <c r="B99" s="764"/>
      <c r="C99" s="739"/>
      <c r="D99" s="692"/>
      <c r="E99" s="689"/>
      <c r="F99" s="730"/>
      <c r="G99" s="739"/>
      <c r="H99" s="724"/>
      <c r="I99" s="696"/>
      <c r="J99" s="708"/>
      <c r="K99" s="733"/>
      <c r="L99" s="743"/>
      <c r="M99" s="733"/>
      <c r="N99" s="743"/>
      <c r="O99" s="704"/>
      <c r="P99" s="715"/>
      <c r="Q99" s="194" t="str">
        <f t="shared" si="10"/>
        <v/>
      </c>
      <c r="R99" s="195" t="str">
        <f t="shared" si="11"/>
        <v/>
      </c>
      <c r="S99" s="90" t="str">
        <f t="shared" si="12"/>
        <v/>
      </c>
      <c r="T99" s="663" t="str">
        <f t="shared" si="13"/>
        <v/>
      </c>
      <c r="U99" s="94" t="str">
        <f t="shared" si="16"/>
        <v/>
      </c>
      <c r="V99" s="95" t="str">
        <f t="shared" si="16"/>
        <v/>
      </c>
      <c r="W99" s="664" t="b">
        <f t="shared" si="14"/>
        <v>0</v>
      </c>
      <c r="X99" s="103" t="b">
        <f t="shared" si="15"/>
        <v>0</v>
      </c>
      <c r="Y99" s="224">
        <f t="shared" si="17"/>
        <v>1</v>
      </c>
      <c r="Z99" s="112">
        <f>IF(AND(B99&lt;&gt;"",I99&gt;=an_initial-3),VLOOKUP(Y99,Coef!$E$2:$F$17,2,FALSE),IF(AB99=TRUE,0,Z98))</f>
        <v>0</v>
      </c>
      <c r="AA99" s="643">
        <f>IF(B99&lt;&gt;"",VLOOKUP(Y99,Coef!$E$2:$F$17,2,FALSE),AA98)</f>
        <v>0</v>
      </c>
      <c r="AB99" s="669" t="b">
        <f t="shared" si="18"/>
        <v>0</v>
      </c>
    </row>
    <row r="100" spans="1:28" x14ac:dyDescent="0.25">
      <c r="A100" s="223"/>
      <c r="B100" s="764"/>
      <c r="C100" s="739"/>
      <c r="D100" s="692"/>
      <c r="E100" s="689"/>
      <c r="F100" s="730"/>
      <c r="G100" s="739"/>
      <c r="H100" s="724"/>
      <c r="I100" s="696"/>
      <c r="J100" s="708"/>
      <c r="K100" s="733"/>
      <c r="L100" s="743"/>
      <c r="M100" s="733"/>
      <c r="N100" s="743"/>
      <c r="O100" s="704"/>
      <c r="P100" s="715"/>
      <c r="Q100" s="194" t="str">
        <f t="shared" si="10"/>
        <v/>
      </c>
      <c r="R100" s="195" t="str">
        <f t="shared" si="11"/>
        <v/>
      </c>
      <c r="S100" s="90" t="str">
        <f t="shared" si="12"/>
        <v/>
      </c>
      <c r="T100" s="663" t="str">
        <f t="shared" si="13"/>
        <v/>
      </c>
      <c r="U100" s="94" t="str">
        <f t="shared" si="16"/>
        <v/>
      </c>
      <c r="V100" s="95" t="str">
        <f t="shared" si="16"/>
        <v/>
      </c>
      <c r="W100" s="664" t="b">
        <f t="shared" si="14"/>
        <v>0</v>
      </c>
      <c r="X100" s="103" t="b">
        <f t="shared" si="15"/>
        <v>0</v>
      </c>
      <c r="Y100" s="224">
        <f t="shared" si="17"/>
        <v>1</v>
      </c>
      <c r="Z100" s="112">
        <f>IF(AND(B100&lt;&gt;"",I100&gt;=an_initial-3),VLOOKUP(Y100,Coef!$E$2:$F$17,2,FALSE),IF(AB100=TRUE,0,Z99))</f>
        <v>0</v>
      </c>
      <c r="AA100" s="643">
        <f>IF(B100&lt;&gt;"",VLOOKUP(Y100,Coef!$E$2:$F$17,2,FALSE),AA99)</f>
        <v>0</v>
      </c>
      <c r="AB100" s="669" t="b">
        <f t="shared" si="18"/>
        <v>0</v>
      </c>
    </row>
    <row r="101" spans="1:28" x14ac:dyDescent="0.25">
      <c r="A101" s="223"/>
      <c r="B101" s="764"/>
      <c r="C101" s="739"/>
      <c r="D101" s="692"/>
      <c r="E101" s="689"/>
      <c r="F101" s="730"/>
      <c r="G101" s="739"/>
      <c r="H101" s="724"/>
      <c r="I101" s="696"/>
      <c r="J101" s="708"/>
      <c r="K101" s="733"/>
      <c r="L101" s="743"/>
      <c r="M101" s="733"/>
      <c r="N101" s="743"/>
      <c r="O101" s="704"/>
      <c r="P101" s="715"/>
      <c r="Q101" s="194" t="str">
        <f t="shared" si="10"/>
        <v/>
      </c>
      <c r="R101" s="195" t="str">
        <f t="shared" si="11"/>
        <v/>
      </c>
      <c r="S101" s="90" t="str">
        <f t="shared" si="12"/>
        <v/>
      </c>
      <c r="T101" s="663" t="str">
        <f t="shared" si="13"/>
        <v/>
      </c>
      <c r="U101" s="94" t="str">
        <f t="shared" si="16"/>
        <v/>
      </c>
      <c r="V101" s="95" t="str">
        <f t="shared" si="16"/>
        <v/>
      </c>
      <c r="W101" s="664" t="b">
        <f t="shared" si="14"/>
        <v>0</v>
      </c>
      <c r="X101" s="103" t="b">
        <f t="shared" si="15"/>
        <v>0</v>
      </c>
      <c r="Y101" s="224">
        <f t="shared" si="17"/>
        <v>1</v>
      </c>
      <c r="Z101" s="112">
        <f>IF(AND(B101&lt;&gt;"",I101&gt;=an_initial-3),VLOOKUP(Y101,Coef!$E$2:$F$17,2,FALSE),IF(AB101=TRUE,0,Z100))</f>
        <v>0</v>
      </c>
      <c r="AA101" s="643">
        <f>IF(B101&lt;&gt;"",VLOOKUP(Y101,Coef!$E$2:$F$17,2,FALSE),AA100)</f>
        <v>0</v>
      </c>
      <c r="AB101" s="669" t="b">
        <f t="shared" si="18"/>
        <v>0</v>
      </c>
    </row>
    <row r="102" spans="1:28" x14ac:dyDescent="0.25">
      <c r="A102" s="223"/>
      <c r="B102" s="764"/>
      <c r="C102" s="739"/>
      <c r="D102" s="692"/>
      <c r="E102" s="689"/>
      <c r="F102" s="730"/>
      <c r="G102" s="739"/>
      <c r="H102" s="724"/>
      <c r="I102" s="696"/>
      <c r="J102" s="708"/>
      <c r="K102" s="733"/>
      <c r="L102" s="743"/>
      <c r="M102" s="733"/>
      <c r="N102" s="743"/>
      <c r="O102" s="704"/>
      <c r="P102" s="715"/>
      <c r="Q102" s="194" t="str">
        <f t="shared" si="10"/>
        <v/>
      </c>
      <c r="R102" s="195" t="str">
        <f t="shared" si="11"/>
        <v/>
      </c>
      <c r="S102" s="90" t="str">
        <f t="shared" si="12"/>
        <v/>
      </c>
      <c r="T102" s="663" t="str">
        <f t="shared" si="13"/>
        <v/>
      </c>
      <c r="U102" s="94" t="str">
        <f t="shared" si="16"/>
        <v/>
      </c>
      <c r="V102" s="95" t="str">
        <f t="shared" si="16"/>
        <v/>
      </c>
      <c r="W102" s="664" t="b">
        <f t="shared" si="14"/>
        <v>0</v>
      </c>
      <c r="X102" s="103" t="b">
        <f t="shared" si="15"/>
        <v>0</v>
      </c>
      <c r="Y102" s="224">
        <f t="shared" si="17"/>
        <v>1</v>
      </c>
      <c r="Z102" s="112">
        <f>IF(AND(B102&lt;&gt;"",I102&gt;=an_initial-3),VLOOKUP(Y102,Coef!$E$2:$F$17,2,FALSE),IF(AB102=TRUE,0,Z101))</f>
        <v>0</v>
      </c>
      <c r="AA102" s="643">
        <f>IF(B102&lt;&gt;"",VLOOKUP(Y102,Coef!$E$2:$F$17,2,FALSE),AA101)</f>
        <v>0</v>
      </c>
      <c r="AB102" s="669" t="b">
        <f t="shared" si="18"/>
        <v>0</v>
      </c>
    </row>
    <row r="103" spans="1:28" x14ac:dyDescent="0.25">
      <c r="A103" s="223"/>
      <c r="B103" s="764"/>
      <c r="C103" s="739"/>
      <c r="D103" s="692"/>
      <c r="E103" s="689"/>
      <c r="F103" s="730"/>
      <c r="G103" s="739"/>
      <c r="H103" s="724"/>
      <c r="I103" s="696"/>
      <c r="J103" s="708"/>
      <c r="K103" s="733"/>
      <c r="L103" s="743"/>
      <c r="M103" s="733"/>
      <c r="N103" s="743"/>
      <c r="O103" s="704"/>
      <c r="P103" s="715"/>
      <c r="Q103" s="194" t="str">
        <f t="shared" si="10"/>
        <v/>
      </c>
      <c r="R103" s="195" t="str">
        <f t="shared" si="11"/>
        <v/>
      </c>
      <c r="S103" s="90" t="str">
        <f t="shared" si="12"/>
        <v/>
      </c>
      <c r="T103" s="663" t="str">
        <f t="shared" si="13"/>
        <v/>
      </c>
      <c r="U103" s="94" t="str">
        <f t="shared" si="16"/>
        <v/>
      </c>
      <c r="V103" s="95" t="str">
        <f t="shared" si="16"/>
        <v/>
      </c>
      <c r="W103" s="664" t="b">
        <f t="shared" si="14"/>
        <v>0</v>
      </c>
      <c r="X103" s="103" t="b">
        <f t="shared" si="15"/>
        <v>0</v>
      </c>
      <c r="Y103" s="224">
        <f t="shared" si="17"/>
        <v>1</v>
      </c>
      <c r="Z103" s="112">
        <f>IF(AND(B103&lt;&gt;"",I103&gt;=an_initial-3),VLOOKUP(Y103,Coef!$E$2:$F$17,2,FALSE),IF(AB103=TRUE,0,Z102))</f>
        <v>0</v>
      </c>
      <c r="AA103" s="643">
        <f>IF(B103&lt;&gt;"",VLOOKUP(Y103,Coef!$E$2:$F$17,2,FALSE),AA102)</f>
        <v>0</v>
      </c>
      <c r="AB103" s="669" t="b">
        <f t="shared" si="18"/>
        <v>0</v>
      </c>
    </row>
    <row r="104" spans="1:28" x14ac:dyDescent="0.25">
      <c r="A104" s="223"/>
      <c r="B104" s="764"/>
      <c r="C104" s="739"/>
      <c r="D104" s="692"/>
      <c r="E104" s="689"/>
      <c r="F104" s="730"/>
      <c r="G104" s="739"/>
      <c r="H104" s="724"/>
      <c r="I104" s="696"/>
      <c r="J104" s="708"/>
      <c r="K104" s="733"/>
      <c r="L104" s="743"/>
      <c r="M104" s="733"/>
      <c r="N104" s="743"/>
      <c r="O104" s="704"/>
      <c r="P104" s="715"/>
      <c r="Q104" s="194" t="str">
        <f t="shared" si="10"/>
        <v/>
      </c>
      <c r="R104" s="195" t="str">
        <f t="shared" si="11"/>
        <v/>
      </c>
      <c r="S104" s="90" t="str">
        <f t="shared" si="12"/>
        <v/>
      </c>
      <c r="T104" s="663" t="str">
        <f t="shared" si="13"/>
        <v/>
      </c>
      <c r="U104" s="94" t="str">
        <f t="shared" si="16"/>
        <v/>
      </c>
      <c r="V104" s="95" t="str">
        <f t="shared" si="16"/>
        <v/>
      </c>
      <c r="W104" s="664" t="b">
        <f t="shared" si="14"/>
        <v>0</v>
      </c>
      <c r="X104" s="103" t="b">
        <f t="shared" si="15"/>
        <v>0</v>
      </c>
      <c r="Y104" s="224">
        <f t="shared" si="17"/>
        <v>1</v>
      </c>
      <c r="Z104" s="112">
        <f>IF(AND(B104&lt;&gt;"",I104&gt;=an_initial-3),VLOOKUP(Y104,Coef!$E$2:$F$17,2,FALSE),IF(AB104=TRUE,0,Z103))</f>
        <v>0</v>
      </c>
      <c r="AA104" s="643">
        <f>IF(B104&lt;&gt;"",VLOOKUP(Y104,Coef!$E$2:$F$17,2,FALSE),AA103)</f>
        <v>0</v>
      </c>
      <c r="AB104" s="669" t="b">
        <f t="shared" si="18"/>
        <v>0</v>
      </c>
    </row>
    <row r="105" spans="1:28" x14ac:dyDescent="0.25">
      <c r="A105" s="223"/>
      <c r="B105" s="764"/>
      <c r="C105" s="739"/>
      <c r="D105" s="692"/>
      <c r="E105" s="689"/>
      <c r="F105" s="730"/>
      <c r="G105" s="739"/>
      <c r="H105" s="724"/>
      <c r="I105" s="696"/>
      <c r="J105" s="708"/>
      <c r="K105" s="733"/>
      <c r="L105" s="743"/>
      <c r="M105" s="733"/>
      <c r="N105" s="743"/>
      <c r="O105" s="704"/>
      <c r="P105" s="715"/>
      <c r="Q105" s="194" t="str">
        <f t="shared" si="10"/>
        <v/>
      </c>
      <c r="R105" s="195" t="str">
        <f t="shared" si="11"/>
        <v/>
      </c>
      <c r="S105" s="90" t="str">
        <f t="shared" si="12"/>
        <v/>
      </c>
      <c r="T105" s="663" t="str">
        <f t="shared" si="13"/>
        <v/>
      </c>
      <c r="U105" s="94" t="str">
        <f t="shared" si="16"/>
        <v/>
      </c>
      <c r="V105" s="95" t="str">
        <f t="shared" si="16"/>
        <v/>
      </c>
      <c r="W105" s="664" t="b">
        <f t="shared" si="14"/>
        <v>0</v>
      </c>
      <c r="X105" s="103" t="b">
        <f t="shared" si="15"/>
        <v>0</v>
      </c>
      <c r="Y105" s="224">
        <f t="shared" si="17"/>
        <v>1</v>
      </c>
      <c r="Z105" s="112">
        <f>IF(AND(B105&lt;&gt;"",I105&gt;=an_initial-3),VLOOKUP(Y105,Coef!$E$2:$F$17,2,FALSE),IF(AB105=TRUE,0,Z104))</f>
        <v>0</v>
      </c>
      <c r="AA105" s="643">
        <f>IF(B105&lt;&gt;"",VLOOKUP(Y105,Coef!$E$2:$F$17,2,FALSE),AA104)</f>
        <v>0</v>
      </c>
      <c r="AB105" s="669" t="b">
        <f t="shared" si="18"/>
        <v>0</v>
      </c>
    </row>
    <row r="106" spans="1:28" x14ac:dyDescent="0.25">
      <c r="A106" s="223"/>
      <c r="B106" s="764"/>
      <c r="C106" s="739"/>
      <c r="D106" s="692"/>
      <c r="E106" s="689"/>
      <c r="F106" s="730"/>
      <c r="G106" s="739"/>
      <c r="H106" s="724"/>
      <c r="I106" s="696"/>
      <c r="J106" s="708"/>
      <c r="K106" s="733"/>
      <c r="L106" s="743"/>
      <c r="M106" s="733"/>
      <c r="N106" s="743"/>
      <c r="O106" s="704"/>
      <c r="P106" s="715"/>
      <c r="Q106" s="194" t="str">
        <f t="shared" si="10"/>
        <v/>
      </c>
      <c r="R106" s="195" t="str">
        <f t="shared" si="11"/>
        <v/>
      </c>
      <c r="S106" s="90" t="str">
        <f t="shared" si="12"/>
        <v/>
      </c>
      <c r="T106" s="663" t="str">
        <f t="shared" si="13"/>
        <v/>
      </c>
      <c r="U106" s="94" t="str">
        <f t="shared" si="16"/>
        <v/>
      </c>
      <c r="V106" s="95" t="str">
        <f t="shared" si="16"/>
        <v/>
      </c>
      <c r="W106" s="664" t="b">
        <f t="shared" si="14"/>
        <v>0</v>
      </c>
      <c r="X106" s="103" t="b">
        <f t="shared" si="15"/>
        <v>0</v>
      </c>
      <c r="Y106" s="224">
        <f t="shared" si="17"/>
        <v>1</v>
      </c>
      <c r="Z106" s="112">
        <f>IF(AND(B106&lt;&gt;"",I106&gt;=an_initial-3),VLOOKUP(Y106,Coef!$E$2:$F$17,2,FALSE),IF(AB106=TRUE,0,Z105))</f>
        <v>0</v>
      </c>
      <c r="AA106" s="643">
        <f>IF(B106&lt;&gt;"",VLOOKUP(Y106,Coef!$E$2:$F$17,2,FALSE),AA105)</f>
        <v>0</v>
      </c>
      <c r="AB106" s="669" t="b">
        <f t="shared" si="18"/>
        <v>0</v>
      </c>
    </row>
    <row r="107" spans="1:28" x14ac:dyDescent="0.25">
      <c r="A107" s="223"/>
      <c r="B107" s="764"/>
      <c r="C107" s="739"/>
      <c r="D107" s="692"/>
      <c r="E107" s="689"/>
      <c r="F107" s="730"/>
      <c r="G107" s="739"/>
      <c r="H107" s="724"/>
      <c r="I107" s="696"/>
      <c r="J107" s="708"/>
      <c r="K107" s="733"/>
      <c r="L107" s="743"/>
      <c r="M107" s="733"/>
      <c r="N107" s="743"/>
      <c r="O107" s="704"/>
      <c r="P107" s="715"/>
      <c r="Q107" s="194" t="str">
        <f t="shared" si="10"/>
        <v/>
      </c>
      <c r="R107" s="195" t="str">
        <f t="shared" si="11"/>
        <v/>
      </c>
      <c r="S107" s="90" t="str">
        <f t="shared" si="12"/>
        <v/>
      </c>
      <c r="T107" s="663" t="str">
        <f t="shared" si="13"/>
        <v/>
      </c>
      <c r="U107" s="94" t="str">
        <f t="shared" si="16"/>
        <v/>
      </c>
      <c r="V107" s="95" t="str">
        <f t="shared" si="16"/>
        <v/>
      </c>
      <c r="W107" s="664" t="b">
        <f t="shared" si="14"/>
        <v>0</v>
      </c>
      <c r="X107" s="103" t="b">
        <f t="shared" si="15"/>
        <v>0</v>
      </c>
      <c r="Y107" s="224">
        <f t="shared" si="17"/>
        <v>1</v>
      </c>
      <c r="Z107" s="112">
        <f>IF(AND(B107&lt;&gt;"",I107&gt;=an_initial-3),VLOOKUP(Y107,Coef!$E$2:$F$17,2,FALSE),IF(AB107=TRUE,0,Z106))</f>
        <v>0</v>
      </c>
      <c r="AA107" s="643">
        <f>IF(B107&lt;&gt;"",VLOOKUP(Y107,Coef!$E$2:$F$17,2,FALSE),AA106)</f>
        <v>0</v>
      </c>
      <c r="AB107" s="669" t="b">
        <f t="shared" si="18"/>
        <v>0</v>
      </c>
    </row>
    <row r="108" spans="1:28" x14ac:dyDescent="0.25">
      <c r="A108" s="223"/>
      <c r="B108" s="764"/>
      <c r="C108" s="739"/>
      <c r="D108" s="692"/>
      <c r="E108" s="689"/>
      <c r="F108" s="730"/>
      <c r="G108" s="739"/>
      <c r="H108" s="724"/>
      <c r="I108" s="696"/>
      <c r="J108" s="708"/>
      <c r="K108" s="733"/>
      <c r="L108" s="743"/>
      <c r="M108" s="733"/>
      <c r="N108" s="743"/>
      <c r="O108" s="704"/>
      <c r="P108" s="715"/>
      <c r="Q108" s="194" t="str">
        <f t="shared" si="10"/>
        <v/>
      </c>
      <c r="R108" s="195" t="str">
        <f t="shared" si="11"/>
        <v/>
      </c>
      <c r="S108" s="90" t="str">
        <f t="shared" si="12"/>
        <v/>
      </c>
      <c r="T108" s="663" t="str">
        <f t="shared" si="13"/>
        <v/>
      </c>
      <c r="U108" s="94" t="str">
        <f t="shared" si="16"/>
        <v/>
      </c>
      <c r="V108" s="95" t="str">
        <f t="shared" si="16"/>
        <v/>
      </c>
      <c r="W108" s="664" t="b">
        <f t="shared" si="14"/>
        <v>0</v>
      </c>
      <c r="X108" s="103" t="b">
        <f t="shared" si="15"/>
        <v>0</v>
      </c>
      <c r="Y108" s="224">
        <f t="shared" si="17"/>
        <v>1</v>
      </c>
      <c r="Z108" s="112">
        <f>IF(AND(B108&lt;&gt;"",I108&gt;=an_initial-3),VLOOKUP(Y108,Coef!$E$2:$F$17,2,FALSE),IF(AB108=TRUE,0,Z107))</f>
        <v>0</v>
      </c>
      <c r="AA108" s="643">
        <f>IF(B108&lt;&gt;"",VLOOKUP(Y108,Coef!$E$2:$F$17,2,FALSE),AA107)</f>
        <v>0</v>
      </c>
      <c r="AB108" s="669" t="b">
        <f t="shared" si="18"/>
        <v>0</v>
      </c>
    </row>
    <row r="109" spans="1:28" x14ac:dyDescent="0.25">
      <c r="A109" s="223"/>
      <c r="B109" s="764"/>
      <c r="C109" s="739"/>
      <c r="D109" s="692"/>
      <c r="E109" s="689"/>
      <c r="F109" s="730"/>
      <c r="G109" s="739"/>
      <c r="H109" s="724"/>
      <c r="I109" s="696"/>
      <c r="J109" s="708"/>
      <c r="K109" s="733"/>
      <c r="L109" s="743"/>
      <c r="M109" s="733"/>
      <c r="N109" s="743"/>
      <c r="O109" s="704"/>
      <c r="P109" s="715"/>
      <c r="Q109" s="194" t="str">
        <f t="shared" si="10"/>
        <v/>
      </c>
      <c r="R109" s="195" t="str">
        <f t="shared" si="11"/>
        <v/>
      </c>
      <c r="S109" s="90" t="str">
        <f t="shared" si="12"/>
        <v/>
      </c>
      <c r="T109" s="663" t="str">
        <f t="shared" si="13"/>
        <v/>
      </c>
      <c r="U109" s="94" t="str">
        <f t="shared" si="16"/>
        <v/>
      </c>
      <c r="V109" s="95" t="str">
        <f t="shared" si="16"/>
        <v/>
      </c>
      <c r="W109" s="664" t="b">
        <f t="shared" si="14"/>
        <v>0</v>
      </c>
      <c r="X109" s="103" t="b">
        <f t="shared" si="15"/>
        <v>0</v>
      </c>
      <c r="Y109" s="224">
        <f t="shared" si="17"/>
        <v>1</v>
      </c>
      <c r="Z109" s="112">
        <f>IF(AND(B109&lt;&gt;"",I109&gt;=an_initial-3),VLOOKUP(Y109,Coef!$E$2:$F$17,2,FALSE),IF(AB109=TRUE,0,Z108))</f>
        <v>0</v>
      </c>
      <c r="AA109" s="643">
        <f>IF(B109&lt;&gt;"",VLOOKUP(Y109,Coef!$E$2:$F$17,2,FALSE),AA108)</f>
        <v>0</v>
      </c>
      <c r="AB109" s="669" t="b">
        <f t="shared" si="18"/>
        <v>0</v>
      </c>
    </row>
    <row r="110" spans="1:28" x14ac:dyDescent="0.25">
      <c r="A110" s="223"/>
      <c r="B110" s="764"/>
      <c r="C110" s="739"/>
      <c r="D110" s="692"/>
      <c r="E110" s="689"/>
      <c r="F110" s="730"/>
      <c r="G110" s="739"/>
      <c r="H110" s="724"/>
      <c r="I110" s="696"/>
      <c r="J110" s="708"/>
      <c r="K110" s="733"/>
      <c r="L110" s="743"/>
      <c r="M110" s="733"/>
      <c r="N110" s="743"/>
      <c r="O110" s="704"/>
      <c r="P110" s="715"/>
      <c r="Q110" s="194" t="str">
        <f t="shared" si="10"/>
        <v/>
      </c>
      <c r="R110" s="195" t="str">
        <f t="shared" si="11"/>
        <v/>
      </c>
      <c r="S110" s="90" t="str">
        <f t="shared" si="12"/>
        <v/>
      </c>
      <c r="T110" s="663" t="str">
        <f t="shared" si="13"/>
        <v/>
      </c>
      <c r="U110" s="94" t="str">
        <f t="shared" si="16"/>
        <v/>
      </c>
      <c r="V110" s="95" t="str">
        <f t="shared" si="16"/>
        <v/>
      </c>
      <c r="W110" s="664" t="b">
        <f t="shared" si="14"/>
        <v>0</v>
      </c>
      <c r="X110" s="103" t="b">
        <f t="shared" si="15"/>
        <v>0</v>
      </c>
      <c r="Y110" s="224">
        <f t="shared" si="17"/>
        <v>1</v>
      </c>
      <c r="Z110" s="112">
        <f>IF(AND(B110&lt;&gt;"",I110&gt;=an_initial-3),VLOOKUP(Y110,Coef!$E$2:$F$17,2,FALSE),IF(AB110=TRUE,0,Z109))</f>
        <v>0</v>
      </c>
      <c r="AA110" s="643">
        <f>IF(B110&lt;&gt;"",VLOOKUP(Y110,Coef!$E$2:$F$17,2,FALSE),AA109)</f>
        <v>0</v>
      </c>
      <c r="AB110" s="669" t="b">
        <f t="shared" si="18"/>
        <v>0</v>
      </c>
    </row>
    <row r="111" spans="1:28" x14ac:dyDescent="0.25">
      <c r="A111" s="223"/>
      <c r="B111" s="764"/>
      <c r="C111" s="739"/>
      <c r="D111" s="692"/>
      <c r="E111" s="689"/>
      <c r="F111" s="730"/>
      <c r="G111" s="739"/>
      <c r="H111" s="724"/>
      <c r="I111" s="696"/>
      <c r="J111" s="708"/>
      <c r="K111" s="733"/>
      <c r="L111" s="743"/>
      <c r="M111" s="733"/>
      <c r="N111" s="743"/>
      <c r="O111" s="704"/>
      <c r="P111" s="715"/>
      <c r="Q111" s="194" t="str">
        <f t="shared" si="10"/>
        <v/>
      </c>
      <c r="R111" s="195" t="str">
        <f t="shared" si="11"/>
        <v/>
      </c>
      <c r="S111" s="90" t="str">
        <f t="shared" si="12"/>
        <v/>
      </c>
      <c r="T111" s="663" t="str">
        <f t="shared" si="13"/>
        <v/>
      </c>
      <c r="U111" s="94" t="str">
        <f t="shared" si="16"/>
        <v/>
      </c>
      <c r="V111" s="95" t="str">
        <f t="shared" si="16"/>
        <v/>
      </c>
      <c r="W111" s="664" t="b">
        <f t="shared" si="14"/>
        <v>0</v>
      </c>
      <c r="X111" s="103" t="b">
        <f t="shared" si="15"/>
        <v>0</v>
      </c>
      <c r="Y111" s="224">
        <f t="shared" si="17"/>
        <v>1</v>
      </c>
      <c r="Z111" s="112">
        <f>IF(AND(B111&lt;&gt;"",I111&gt;=an_initial-3),VLOOKUP(Y111,Coef!$E$2:$F$17,2,FALSE),IF(AB111=TRUE,0,Z110))</f>
        <v>0</v>
      </c>
      <c r="AA111" s="643">
        <f>IF(B111&lt;&gt;"",VLOOKUP(Y111,Coef!$E$2:$F$17,2,FALSE),AA110)</f>
        <v>0</v>
      </c>
      <c r="AB111" s="669" t="b">
        <f t="shared" si="18"/>
        <v>0</v>
      </c>
    </row>
    <row r="112" spans="1:28" x14ac:dyDescent="0.25">
      <c r="A112" s="223"/>
      <c r="B112" s="764"/>
      <c r="C112" s="739"/>
      <c r="D112" s="692"/>
      <c r="E112" s="689"/>
      <c r="F112" s="730"/>
      <c r="G112" s="739"/>
      <c r="H112" s="724"/>
      <c r="I112" s="696"/>
      <c r="J112" s="708"/>
      <c r="K112" s="733"/>
      <c r="L112" s="743"/>
      <c r="M112" s="733"/>
      <c r="N112" s="743"/>
      <c r="O112" s="704"/>
      <c r="P112" s="715"/>
      <c r="Q112" s="194" t="str">
        <f t="shared" si="10"/>
        <v/>
      </c>
      <c r="R112" s="195" t="str">
        <f t="shared" si="11"/>
        <v/>
      </c>
      <c r="S112" s="90" t="str">
        <f t="shared" si="12"/>
        <v/>
      </c>
      <c r="T112" s="663" t="str">
        <f t="shared" si="13"/>
        <v/>
      </c>
      <c r="U112" s="94" t="str">
        <f t="shared" si="16"/>
        <v/>
      </c>
      <c r="V112" s="95" t="str">
        <f t="shared" si="16"/>
        <v/>
      </c>
      <c r="W112" s="664" t="b">
        <f t="shared" si="14"/>
        <v>0</v>
      </c>
      <c r="X112" s="103" t="b">
        <f t="shared" si="15"/>
        <v>0</v>
      </c>
      <c r="Y112" s="224">
        <f t="shared" si="17"/>
        <v>1</v>
      </c>
      <c r="Z112" s="112">
        <f>IF(AND(B112&lt;&gt;"",I112&gt;=an_initial-3),VLOOKUP(Y112,Coef!$E$2:$F$17,2,FALSE),IF(AB112=TRUE,0,Z111))</f>
        <v>0</v>
      </c>
      <c r="AA112" s="643">
        <f>IF(B112&lt;&gt;"",VLOOKUP(Y112,Coef!$E$2:$F$17,2,FALSE),AA111)</f>
        <v>0</v>
      </c>
      <c r="AB112" s="669" t="b">
        <f t="shared" si="18"/>
        <v>0</v>
      </c>
    </row>
    <row r="113" spans="1:28" x14ac:dyDescent="0.25">
      <c r="A113" s="223"/>
      <c r="B113" s="764"/>
      <c r="C113" s="739"/>
      <c r="D113" s="692"/>
      <c r="E113" s="689"/>
      <c r="F113" s="730"/>
      <c r="G113" s="739"/>
      <c r="H113" s="724"/>
      <c r="I113" s="696"/>
      <c r="J113" s="708"/>
      <c r="K113" s="733"/>
      <c r="L113" s="743"/>
      <c r="M113" s="733"/>
      <c r="N113" s="743"/>
      <c r="O113" s="704"/>
      <c r="P113" s="715"/>
      <c r="Q113" s="194" t="str">
        <f t="shared" si="10"/>
        <v/>
      </c>
      <c r="R113" s="195" t="str">
        <f t="shared" si="11"/>
        <v/>
      </c>
      <c r="S113" s="90" t="str">
        <f t="shared" si="12"/>
        <v/>
      </c>
      <c r="T113" s="663" t="str">
        <f t="shared" si="13"/>
        <v/>
      </c>
      <c r="U113" s="94" t="str">
        <f t="shared" si="16"/>
        <v/>
      </c>
      <c r="V113" s="95" t="str">
        <f t="shared" si="16"/>
        <v/>
      </c>
      <c r="W113" s="664" t="b">
        <f t="shared" si="14"/>
        <v>0</v>
      </c>
      <c r="X113" s="103" t="b">
        <f t="shared" si="15"/>
        <v>0</v>
      </c>
      <c r="Y113" s="224">
        <f t="shared" si="17"/>
        <v>1</v>
      </c>
      <c r="Z113" s="112">
        <f>IF(AND(B113&lt;&gt;"",I113&gt;=an_initial-3),VLOOKUP(Y113,Coef!$E$2:$F$17,2,FALSE),IF(AB113=TRUE,0,Z112))</f>
        <v>0</v>
      </c>
      <c r="AA113" s="643">
        <f>IF(B113&lt;&gt;"",VLOOKUP(Y113,Coef!$E$2:$F$17,2,FALSE),AA112)</f>
        <v>0</v>
      </c>
      <c r="AB113" s="669" t="b">
        <f t="shared" si="18"/>
        <v>0</v>
      </c>
    </row>
    <row r="114" spans="1:28" x14ac:dyDescent="0.25">
      <c r="A114" s="223"/>
      <c r="B114" s="764"/>
      <c r="C114" s="739"/>
      <c r="D114" s="692"/>
      <c r="E114" s="689"/>
      <c r="F114" s="730"/>
      <c r="G114" s="739"/>
      <c r="H114" s="724"/>
      <c r="I114" s="696"/>
      <c r="J114" s="708"/>
      <c r="K114" s="733"/>
      <c r="L114" s="743"/>
      <c r="M114" s="733"/>
      <c r="N114" s="743"/>
      <c r="O114" s="704"/>
      <c r="P114" s="715"/>
      <c r="Q114" s="194" t="str">
        <f t="shared" si="10"/>
        <v/>
      </c>
      <c r="R114" s="195" t="str">
        <f t="shared" si="11"/>
        <v/>
      </c>
      <c r="S114" s="90" t="str">
        <f t="shared" si="12"/>
        <v/>
      </c>
      <c r="T114" s="663" t="str">
        <f t="shared" si="13"/>
        <v/>
      </c>
      <c r="U114" s="94" t="str">
        <f t="shared" si="16"/>
        <v/>
      </c>
      <c r="V114" s="95" t="str">
        <f t="shared" si="16"/>
        <v/>
      </c>
      <c r="W114" s="664" t="b">
        <f t="shared" si="14"/>
        <v>0</v>
      </c>
      <c r="X114" s="103" t="b">
        <f t="shared" si="15"/>
        <v>0</v>
      </c>
      <c r="Y114" s="224">
        <f t="shared" si="17"/>
        <v>1</v>
      </c>
      <c r="Z114" s="112">
        <f>IF(AND(B114&lt;&gt;"",I114&gt;=an_initial-3),VLOOKUP(Y114,Coef!$E$2:$F$17,2,FALSE),IF(AB114=TRUE,0,Z113))</f>
        <v>0</v>
      </c>
      <c r="AA114" s="643">
        <f>IF(B114&lt;&gt;"",VLOOKUP(Y114,Coef!$E$2:$F$17,2,FALSE),AA113)</f>
        <v>0</v>
      </c>
      <c r="AB114" s="669" t="b">
        <f t="shared" si="18"/>
        <v>0</v>
      </c>
    </row>
    <row r="115" spans="1:28" x14ac:dyDescent="0.25">
      <c r="A115" s="223"/>
      <c r="B115" s="764"/>
      <c r="C115" s="739"/>
      <c r="D115" s="692"/>
      <c r="E115" s="689"/>
      <c r="F115" s="730"/>
      <c r="G115" s="739"/>
      <c r="H115" s="724"/>
      <c r="I115" s="696"/>
      <c r="J115" s="708"/>
      <c r="K115" s="733"/>
      <c r="L115" s="743"/>
      <c r="M115" s="733"/>
      <c r="N115" s="743"/>
      <c r="O115" s="704"/>
      <c r="P115" s="715"/>
      <c r="Q115" s="194" t="str">
        <f t="shared" si="10"/>
        <v/>
      </c>
      <c r="R115" s="195" t="str">
        <f t="shared" si="11"/>
        <v/>
      </c>
      <c r="S115" s="90" t="str">
        <f t="shared" si="12"/>
        <v/>
      </c>
      <c r="T115" s="663" t="str">
        <f t="shared" si="13"/>
        <v/>
      </c>
      <c r="U115" s="94" t="str">
        <f t="shared" si="16"/>
        <v/>
      </c>
      <c r="V115" s="95" t="str">
        <f t="shared" si="16"/>
        <v/>
      </c>
      <c r="W115" s="664" t="b">
        <f t="shared" si="14"/>
        <v>0</v>
      </c>
      <c r="X115" s="103" t="b">
        <f t="shared" si="15"/>
        <v>0</v>
      </c>
      <c r="Y115" s="224">
        <f t="shared" si="17"/>
        <v>1</v>
      </c>
      <c r="Z115" s="112">
        <f>IF(AND(B115&lt;&gt;"",I115&gt;=an_initial-3),VLOOKUP(Y115,Coef!$E$2:$F$17,2,FALSE),IF(AB115=TRUE,0,Z114))</f>
        <v>0</v>
      </c>
      <c r="AA115" s="643">
        <f>IF(B115&lt;&gt;"",VLOOKUP(Y115,Coef!$E$2:$F$17,2,FALSE),AA114)</f>
        <v>0</v>
      </c>
      <c r="AB115" s="669" t="b">
        <f t="shared" si="18"/>
        <v>0</v>
      </c>
    </row>
    <row r="116" spans="1:28" x14ac:dyDescent="0.25">
      <c r="A116" s="223"/>
      <c r="B116" s="764"/>
      <c r="C116" s="739"/>
      <c r="D116" s="692"/>
      <c r="E116" s="689"/>
      <c r="F116" s="730"/>
      <c r="G116" s="739"/>
      <c r="H116" s="724"/>
      <c r="I116" s="696"/>
      <c r="J116" s="708"/>
      <c r="K116" s="733"/>
      <c r="L116" s="743"/>
      <c r="M116" s="733"/>
      <c r="N116" s="743"/>
      <c r="O116" s="704"/>
      <c r="P116" s="715"/>
      <c r="Q116" s="194" t="str">
        <f t="shared" si="10"/>
        <v/>
      </c>
      <c r="R116" s="195" t="str">
        <f t="shared" si="11"/>
        <v/>
      </c>
      <c r="S116" s="90" t="str">
        <f t="shared" si="12"/>
        <v/>
      </c>
      <c r="T116" s="663" t="str">
        <f t="shared" si="13"/>
        <v/>
      </c>
      <c r="U116" s="94" t="str">
        <f t="shared" si="16"/>
        <v/>
      </c>
      <c r="V116" s="95" t="str">
        <f t="shared" si="16"/>
        <v/>
      </c>
      <c r="W116" s="664" t="b">
        <f t="shared" si="14"/>
        <v>0</v>
      </c>
      <c r="X116" s="103" t="b">
        <f t="shared" si="15"/>
        <v>0</v>
      </c>
      <c r="Y116" s="224">
        <f t="shared" si="17"/>
        <v>1</v>
      </c>
      <c r="Z116" s="112">
        <f>IF(AND(B116&lt;&gt;"",I116&gt;=an_initial-3),VLOOKUP(Y116,Coef!$E$2:$F$17,2,FALSE),IF(AB116=TRUE,0,Z115))</f>
        <v>0</v>
      </c>
      <c r="AA116" s="643">
        <f>IF(B116&lt;&gt;"",VLOOKUP(Y116,Coef!$E$2:$F$17,2,FALSE),AA115)</f>
        <v>0</v>
      </c>
      <c r="AB116" s="669" t="b">
        <f t="shared" si="18"/>
        <v>0</v>
      </c>
    </row>
    <row r="117" spans="1:28" x14ac:dyDescent="0.25">
      <c r="A117" s="223"/>
      <c r="B117" s="764"/>
      <c r="C117" s="739"/>
      <c r="D117" s="692"/>
      <c r="E117" s="689"/>
      <c r="F117" s="730"/>
      <c r="G117" s="739"/>
      <c r="H117" s="724"/>
      <c r="I117" s="696"/>
      <c r="J117" s="708"/>
      <c r="K117" s="733"/>
      <c r="L117" s="743"/>
      <c r="M117" s="733"/>
      <c r="N117" s="743"/>
      <c r="O117" s="704"/>
      <c r="P117" s="715"/>
      <c r="Q117" s="194" t="str">
        <f t="shared" si="10"/>
        <v/>
      </c>
      <c r="R117" s="195" t="str">
        <f t="shared" si="11"/>
        <v/>
      </c>
      <c r="S117" s="90" t="str">
        <f t="shared" si="12"/>
        <v/>
      </c>
      <c r="T117" s="663" t="str">
        <f t="shared" si="13"/>
        <v/>
      </c>
      <c r="U117" s="94" t="str">
        <f t="shared" si="16"/>
        <v/>
      </c>
      <c r="V117" s="95" t="str">
        <f t="shared" si="16"/>
        <v/>
      </c>
      <c r="W117" s="664" t="b">
        <f t="shared" si="14"/>
        <v>0</v>
      </c>
      <c r="X117" s="103" t="b">
        <f t="shared" si="15"/>
        <v>0</v>
      </c>
      <c r="Y117" s="224">
        <f t="shared" si="17"/>
        <v>1</v>
      </c>
      <c r="Z117" s="112">
        <f>IF(AND(B117&lt;&gt;"",I117&gt;=an_initial-3),VLOOKUP(Y117,Coef!$E$2:$F$17,2,FALSE),IF(AB117=TRUE,0,Z116))</f>
        <v>0</v>
      </c>
      <c r="AA117" s="643">
        <f>IF(B117&lt;&gt;"",VLOOKUP(Y117,Coef!$E$2:$F$17,2,FALSE),AA116)</f>
        <v>0</v>
      </c>
      <c r="AB117" s="669" t="b">
        <f t="shared" si="18"/>
        <v>0</v>
      </c>
    </row>
    <row r="118" spans="1:28" x14ac:dyDescent="0.25">
      <c r="A118" s="223"/>
      <c r="B118" s="764"/>
      <c r="C118" s="739"/>
      <c r="D118" s="692"/>
      <c r="E118" s="689"/>
      <c r="F118" s="730"/>
      <c r="G118" s="739"/>
      <c r="H118" s="724"/>
      <c r="I118" s="696"/>
      <c r="J118" s="708"/>
      <c r="K118" s="733"/>
      <c r="L118" s="743"/>
      <c r="M118" s="733"/>
      <c r="N118" s="743"/>
      <c r="O118" s="704"/>
      <c r="P118" s="715"/>
      <c r="Q118" s="194" t="str">
        <f t="shared" si="10"/>
        <v/>
      </c>
      <c r="R118" s="195" t="str">
        <f t="shared" si="11"/>
        <v/>
      </c>
      <c r="S118" s="90" t="str">
        <f t="shared" si="12"/>
        <v/>
      </c>
      <c r="T118" s="663" t="str">
        <f t="shared" si="13"/>
        <v/>
      </c>
      <c r="U118" s="94" t="str">
        <f t="shared" si="16"/>
        <v/>
      </c>
      <c r="V118" s="95" t="str">
        <f t="shared" si="16"/>
        <v/>
      </c>
      <c r="W118" s="664" t="b">
        <f t="shared" si="14"/>
        <v>0</v>
      </c>
      <c r="X118" s="103" t="b">
        <f t="shared" si="15"/>
        <v>0</v>
      </c>
      <c r="Y118" s="224">
        <f t="shared" si="17"/>
        <v>1</v>
      </c>
      <c r="Z118" s="112">
        <f>IF(AND(B118&lt;&gt;"",I118&gt;=an_initial-3),VLOOKUP(Y118,Coef!$E$2:$F$17,2,FALSE),IF(AB118=TRUE,0,Z117))</f>
        <v>0</v>
      </c>
      <c r="AA118" s="643">
        <f>IF(B118&lt;&gt;"",VLOOKUP(Y118,Coef!$E$2:$F$17,2,FALSE),AA117)</f>
        <v>0</v>
      </c>
      <c r="AB118" s="669" t="b">
        <f t="shared" si="18"/>
        <v>0</v>
      </c>
    </row>
    <row r="119" spans="1:28" x14ac:dyDescent="0.25">
      <c r="A119" s="223"/>
      <c r="B119" s="764"/>
      <c r="C119" s="739"/>
      <c r="D119" s="692"/>
      <c r="E119" s="689"/>
      <c r="F119" s="730"/>
      <c r="G119" s="739"/>
      <c r="H119" s="724"/>
      <c r="I119" s="696"/>
      <c r="J119" s="708"/>
      <c r="K119" s="733"/>
      <c r="L119" s="743"/>
      <c r="M119" s="733"/>
      <c r="N119" s="743"/>
      <c r="O119" s="704"/>
      <c r="P119" s="715"/>
      <c r="Q119" s="194" t="str">
        <f t="shared" si="10"/>
        <v/>
      </c>
      <c r="R119" s="195" t="str">
        <f t="shared" si="11"/>
        <v/>
      </c>
      <c r="S119" s="90" t="str">
        <f t="shared" si="12"/>
        <v/>
      </c>
      <c r="T119" s="663" t="str">
        <f t="shared" si="13"/>
        <v/>
      </c>
      <c r="U119" s="94" t="str">
        <f t="shared" si="16"/>
        <v/>
      </c>
      <c r="V119" s="95" t="str">
        <f t="shared" si="16"/>
        <v/>
      </c>
      <c r="W119" s="664" t="b">
        <f t="shared" si="14"/>
        <v>0</v>
      </c>
      <c r="X119" s="103" t="b">
        <f t="shared" si="15"/>
        <v>0</v>
      </c>
      <c r="Y119" s="224">
        <f t="shared" si="17"/>
        <v>1</v>
      </c>
      <c r="Z119" s="112">
        <f>IF(AND(B119&lt;&gt;"",I119&gt;=an_initial-3),VLOOKUP(Y119,Coef!$E$2:$F$17,2,FALSE),IF(AB119=TRUE,0,Z118))</f>
        <v>0</v>
      </c>
      <c r="AA119" s="643">
        <f>IF(B119&lt;&gt;"",VLOOKUP(Y119,Coef!$E$2:$F$17,2,FALSE),AA118)</f>
        <v>0</v>
      </c>
      <c r="AB119" s="669" t="b">
        <f t="shared" si="18"/>
        <v>0</v>
      </c>
    </row>
    <row r="120" spans="1:28" x14ac:dyDescent="0.25">
      <c r="A120" s="223"/>
      <c r="B120" s="764"/>
      <c r="C120" s="739"/>
      <c r="D120" s="692"/>
      <c r="E120" s="689"/>
      <c r="F120" s="730"/>
      <c r="G120" s="739"/>
      <c r="H120" s="724"/>
      <c r="I120" s="696"/>
      <c r="J120" s="708"/>
      <c r="K120" s="733"/>
      <c r="L120" s="743"/>
      <c r="M120" s="733"/>
      <c r="N120" s="743"/>
      <c r="O120" s="704"/>
      <c r="P120" s="715"/>
      <c r="Q120" s="194" t="str">
        <f t="shared" si="10"/>
        <v/>
      </c>
      <c r="R120" s="195" t="str">
        <f t="shared" si="11"/>
        <v/>
      </c>
      <c r="S120" s="90" t="str">
        <f t="shared" si="12"/>
        <v/>
      </c>
      <c r="T120" s="663" t="str">
        <f t="shared" si="13"/>
        <v/>
      </c>
      <c r="U120" s="94" t="str">
        <f t="shared" si="16"/>
        <v/>
      </c>
      <c r="V120" s="95" t="str">
        <f t="shared" si="16"/>
        <v/>
      </c>
      <c r="W120" s="664" t="b">
        <f t="shared" si="14"/>
        <v>0</v>
      </c>
      <c r="X120" s="103" t="b">
        <f t="shared" si="15"/>
        <v>0</v>
      </c>
      <c r="Y120" s="224">
        <f t="shared" si="17"/>
        <v>1</v>
      </c>
      <c r="Z120" s="112">
        <f>IF(AND(B120&lt;&gt;"",I120&gt;=an_initial-3),VLOOKUP(Y120,Coef!$E$2:$F$17,2,FALSE),IF(AB120=TRUE,0,Z119))</f>
        <v>0</v>
      </c>
      <c r="AA120" s="643">
        <f>IF(B120&lt;&gt;"",VLOOKUP(Y120,Coef!$E$2:$F$17,2,FALSE),AA119)</f>
        <v>0</v>
      </c>
      <c r="AB120" s="669" t="b">
        <f t="shared" si="18"/>
        <v>0</v>
      </c>
    </row>
    <row r="121" spans="1:28" x14ac:dyDescent="0.25">
      <c r="A121" s="223"/>
      <c r="B121" s="764"/>
      <c r="C121" s="739"/>
      <c r="D121" s="692"/>
      <c r="E121" s="689"/>
      <c r="F121" s="730"/>
      <c r="G121" s="739"/>
      <c r="H121" s="724"/>
      <c r="I121" s="696"/>
      <c r="J121" s="708"/>
      <c r="K121" s="733"/>
      <c r="L121" s="743"/>
      <c r="M121" s="733"/>
      <c r="N121" s="743"/>
      <c r="O121" s="704"/>
      <c r="P121" s="715"/>
      <c r="Q121" s="194" t="str">
        <f t="shared" si="10"/>
        <v/>
      </c>
      <c r="R121" s="195" t="str">
        <f t="shared" si="11"/>
        <v/>
      </c>
      <c r="S121" s="90" t="str">
        <f t="shared" si="12"/>
        <v/>
      </c>
      <c r="T121" s="663" t="str">
        <f t="shared" si="13"/>
        <v/>
      </c>
      <c r="U121" s="94" t="str">
        <f t="shared" si="16"/>
        <v/>
      </c>
      <c r="V121" s="95" t="str">
        <f t="shared" si="16"/>
        <v/>
      </c>
      <c r="W121" s="664" t="b">
        <f t="shared" si="14"/>
        <v>0</v>
      </c>
      <c r="X121" s="103" t="b">
        <f t="shared" si="15"/>
        <v>0</v>
      </c>
      <c r="Y121" s="224">
        <f t="shared" si="17"/>
        <v>1</v>
      </c>
      <c r="Z121" s="112">
        <f>IF(AND(B121&lt;&gt;"",I121&gt;=an_initial-3),VLOOKUP(Y121,Coef!$E$2:$F$17,2,FALSE),IF(AB121=TRUE,0,Z120))</f>
        <v>0</v>
      </c>
      <c r="AA121" s="643">
        <f>IF(B121&lt;&gt;"",VLOOKUP(Y121,Coef!$E$2:$F$17,2,FALSE),AA120)</f>
        <v>0</v>
      </c>
      <c r="AB121" s="669" t="b">
        <f t="shared" si="18"/>
        <v>0</v>
      </c>
    </row>
    <row r="122" spans="1:28" x14ac:dyDescent="0.25">
      <c r="A122" s="223"/>
      <c r="B122" s="764"/>
      <c r="C122" s="739"/>
      <c r="D122" s="692"/>
      <c r="E122" s="689"/>
      <c r="F122" s="730"/>
      <c r="G122" s="739"/>
      <c r="H122" s="724"/>
      <c r="I122" s="696"/>
      <c r="J122" s="708"/>
      <c r="K122" s="733"/>
      <c r="L122" s="743"/>
      <c r="M122" s="733"/>
      <c r="N122" s="743"/>
      <c r="O122" s="704"/>
      <c r="P122" s="715"/>
      <c r="Q122" s="194" t="str">
        <f t="shared" si="10"/>
        <v/>
      </c>
      <c r="R122" s="195" t="str">
        <f t="shared" si="11"/>
        <v/>
      </c>
      <c r="S122" s="90" t="str">
        <f t="shared" si="12"/>
        <v/>
      </c>
      <c r="T122" s="663" t="str">
        <f t="shared" si="13"/>
        <v/>
      </c>
      <c r="U122" s="94" t="str">
        <f t="shared" si="16"/>
        <v/>
      </c>
      <c r="V122" s="95" t="str">
        <f t="shared" si="16"/>
        <v/>
      </c>
      <c r="W122" s="664" t="b">
        <f t="shared" si="14"/>
        <v>0</v>
      </c>
      <c r="X122" s="103" t="b">
        <f t="shared" si="15"/>
        <v>0</v>
      </c>
      <c r="Y122" s="224">
        <f t="shared" si="17"/>
        <v>1</v>
      </c>
      <c r="Z122" s="112">
        <f>IF(AND(B122&lt;&gt;"",I122&gt;=an_initial-3),VLOOKUP(Y122,Coef!$E$2:$F$17,2,FALSE),IF(AB122=TRUE,0,Z121))</f>
        <v>0</v>
      </c>
      <c r="AA122" s="643">
        <f>IF(B122&lt;&gt;"",VLOOKUP(Y122,Coef!$E$2:$F$17,2,FALSE),AA121)</f>
        <v>0</v>
      </c>
      <c r="AB122" s="669" t="b">
        <f t="shared" si="18"/>
        <v>0</v>
      </c>
    </row>
    <row r="123" spans="1:28" x14ac:dyDescent="0.25">
      <c r="A123" s="223"/>
      <c r="B123" s="764"/>
      <c r="C123" s="739"/>
      <c r="D123" s="692"/>
      <c r="E123" s="689"/>
      <c r="F123" s="730"/>
      <c r="G123" s="739"/>
      <c r="H123" s="724"/>
      <c r="I123" s="696"/>
      <c r="J123" s="708"/>
      <c r="K123" s="733"/>
      <c r="L123" s="743"/>
      <c r="M123" s="733"/>
      <c r="N123" s="743"/>
      <c r="O123" s="704"/>
      <c r="P123" s="715"/>
      <c r="Q123" s="194" t="str">
        <f t="shared" si="10"/>
        <v/>
      </c>
      <c r="R123" s="195" t="str">
        <f t="shared" si="11"/>
        <v/>
      </c>
      <c r="S123" s="90" t="str">
        <f t="shared" si="12"/>
        <v/>
      </c>
      <c r="T123" s="663" t="str">
        <f t="shared" si="13"/>
        <v/>
      </c>
      <c r="U123" s="94" t="str">
        <f t="shared" si="16"/>
        <v/>
      </c>
      <c r="V123" s="95" t="str">
        <f t="shared" si="16"/>
        <v/>
      </c>
      <c r="W123" s="664" t="b">
        <f t="shared" si="14"/>
        <v>0</v>
      </c>
      <c r="X123" s="103" t="b">
        <f t="shared" si="15"/>
        <v>0</v>
      </c>
      <c r="Y123" s="224">
        <f t="shared" si="17"/>
        <v>1</v>
      </c>
      <c r="Z123" s="112">
        <f>IF(AND(B123&lt;&gt;"",I123&gt;=an_initial-3),VLOOKUP(Y123,Coef!$E$2:$F$17,2,FALSE),IF(AB123=TRUE,0,Z122))</f>
        <v>0</v>
      </c>
      <c r="AA123" s="643">
        <f>IF(B123&lt;&gt;"",VLOOKUP(Y123,Coef!$E$2:$F$17,2,FALSE),AA122)</f>
        <v>0</v>
      </c>
      <c r="AB123" s="669" t="b">
        <f t="shared" si="18"/>
        <v>0</v>
      </c>
    </row>
    <row r="124" spans="1:28" x14ac:dyDescent="0.25">
      <c r="A124" s="223"/>
      <c r="B124" s="764"/>
      <c r="C124" s="739"/>
      <c r="D124" s="692"/>
      <c r="E124" s="689"/>
      <c r="F124" s="730"/>
      <c r="G124" s="739"/>
      <c r="H124" s="724"/>
      <c r="I124" s="696"/>
      <c r="J124" s="708"/>
      <c r="K124" s="733"/>
      <c r="L124" s="743"/>
      <c r="M124" s="733"/>
      <c r="N124" s="743"/>
      <c r="O124" s="704"/>
      <c r="P124" s="715"/>
      <c r="Q124" s="194" t="str">
        <f t="shared" si="10"/>
        <v/>
      </c>
      <c r="R124" s="195" t="str">
        <f t="shared" si="11"/>
        <v/>
      </c>
      <c r="S124" s="90" t="str">
        <f t="shared" si="12"/>
        <v/>
      </c>
      <c r="T124" s="663" t="str">
        <f t="shared" si="13"/>
        <v/>
      </c>
      <c r="U124" s="94" t="str">
        <f t="shared" si="16"/>
        <v/>
      </c>
      <c r="V124" s="95" t="str">
        <f t="shared" si="16"/>
        <v/>
      </c>
      <c r="W124" s="664" t="b">
        <f t="shared" si="14"/>
        <v>0</v>
      </c>
      <c r="X124" s="103" t="b">
        <f t="shared" si="15"/>
        <v>0</v>
      </c>
      <c r="Y124" s="224">
        <f t="shared" si="17"/>
        <v>1</v>
      </c>
      <c r="Z124" s="112">
        <f>IF(AND(B124&lt;&gt;"",I124&gt;=an_initial-3),VLOOKUP(Y124,Coef!$E$2:$F$17,2,FALSE),IF(AB124=TRUE,0,Z123))</f>
        <v>0</v>
      </c>
      <c r="AA124" s="643">
        <f>IF(B124&lt;&gt;"",VLOOKUP(Y124,Coef!$E$2:$F$17,2,FALSE),AA123)</f>
        <v>0</v>
      </c>
      <c r="AB124" s="669" t="b">
        <f t="shared" si="18"/>
        <v>0</v>
      </c>
    </row>
    <row r="125" spans="1:28" x14ac:dyDescent="0.25">
      <c r="A125" s="223"/>
      <c r="B125" s="764"/>
      <c r="C125" s="739"/>
      <c r="D125" s="692"/>
      <c r="E125" s="689"/>
      <c r="F125" s="730"/>
      <c r="G125" s="739"/>
      <c r="H125" s="724"/>
      <c r="I125" s="696"/>
      <c r="J125" s="708"/>
      <c r="K125" s="733"/>
      <c r="L125" s="743"/>
      <c r="M125" s="733"/>
      <c r="N125" s="743"/>
      <c r="O125" s="704"/>
      <c r="P125" s="715"/>
      <c r="Q125" s="194" t="str">
        <f t="shared" si="10"/>
        <v/>
      </c>
      <c r="R125" s="195" t="str">
        <f t="shared" si="11"/>
        <v/>
      </c>
      <c r="S125" s="90" t="str">
        <f t="shared" si="12"/>
        <v/>
      </c>
      <c r="T125" s="663" t="str">
        <f t="shared" si="13"/>
        <v/>
      </c>
      <c r="U125" s="94" t="str">
        <f t="shared" si="16"/>
        <v/>
      </c>
      <c r="V125" s="95" t="str">
        <f t="shared" si="16"/>
        <v/>
      </c>
      <c r="W125" s="664" t="b">
        <f t="shared" si="14"/>
        <v>0</v>
      </c>
      <c r="X125" s="103" t="b">
        <f t="shared" si="15"/>
        <v>0</v>
      </c>
      <c r="Y125" s="224">
        <f t="shared" si="17"/>
        <v>1</v>
      </c>
      <c r="Z125" s="112">
        <f>IF(AND(B125&lt;&gt;"",I125&gt;=an_initial-3),VLOOKUP(Y125,Coef!$E$2:$F$17,2,FALSE),IF(AB125=TRUE,0,Z124))</f>
        <v>0</v>
      </c>
      <c r="AA125" s="643">
        <f>IF(B125&lt;&gt;"",VLOOKUP(Y125,Coef!$E$2:$F$17,2,FALSE),AA124)</f>
        <v>0</v>
      </c>
      <c r="AB125" s="669" t="b">
        <f t="shared" si="18"/>
        <v>0</v>
      </c>
    </row>
    <row r="126" spans="1:28" x14ac:dyDescent="0.25">
      <c r="A126" s="223"/>
      <c r="B126" s="764"/>
      <c r="C126" s="739"/>
      <c r="D126" s="692"/>
      <c r="E126" s="689"/>
      <c r="F126" s="730"/>
      <c r="G126" s="739"/>
      <c r="H126" s="724"/>
      <c r="I126" s="696"/>
      <c r="J126" s="708"/>
      <c r="K126" s="733"/>
      <c r="L126" s="743"/>
      <c r="M126" s="733"/>
      <c r="N126" s="743"/>
      <c r="O126" s="704"/>
      <c r="P126" s="715"/>
      <c r="Q126" s="194" t="str">
        <f t="shared" si="10"/>
        <v/>
      </c>
      <c r="R126" s="195" t="str">
        <f t="shared" si="11"/>
        <v/>
      </c>
      <c r="S126" s="90" t="str">
        <f t="shared" si="12"/>
        <v/>
      </c>
      <c r="T126" s="663" t="str">
        <f t="shared" si="13"/>
        <v/>
      </c>
      <c r="U126" s="94" t="str">
        <f t="shared" si="16"/>
        <v/>
      </c>
      <c r="V126" s="95" t="str">
        <f t="shared" si="16"/>
        <v/>
      </c>
      <c r="W126" s="664" t="b">
        <f t="shared" si="14"/>
        <v>0</v>
      </c>
      <c r="X126" s="103" t="b">
        <f t="shared" si="15"/>
        <v>0</v>
      </c>
      <c r="Y126" s="224">
        <f t="shared" si="17"/>
        <v>1</v>
      </c>
      <c r="Z126" s="112">
        <f>IF(AND(B126&lt;&gt;"",I126&gt;=an_initial-3),VLOOKUP(Y126,Coef!$E$2:$F$17,2,FALSE),IF(AB126=TRUE,0,Z125))</f>
        <v>0</v>
      </c>
      <c r="AA126" s="643">
        <f>IF(B126&lt;&gt;"",VLOOKUP(Y126,Coef!$E$2:$F$17,2,FALSE),AA125)</f>
        <v>0</v>
      </c>
      <c r="AB126" s="669" t="b">
        <f t="shared" si="18"/>
        <v>0</v>
      </c>
    </row>
    <row r="127" spans="1:28" x14ac:dyDescent="0.25">
      <c r="A127" s="223"/>
      <c r="B127" s="764"/>
      <c r="C127" s="739"/>
      <c r="D127" s="692"/>
      <c r="E127" s="689"/>
      <c r="F127" s="730"/>
      <c r="G127" s="739"/>
      <c r="H127" s="724"/>
      <c r="I127" s="696"/>
      <c r="J127" s="708"/>
      <c r="K127" s="733"/>
      <c r="L127" s="743"/>
      <c r="M127" s="733"/>
      <c r="N127" s="743"/>
      <c r="O127" s="704"/>
      <c r="P127" s="715"/>
      <c r="Q127" s="194" t="str">
        <f t="shared" si="10"/>
        <v/>
      </c>
      <c r="R127" s="195" t="str">
        <f t="shared" si="11"/>
        <v/>
      </c>
      <c r="S127" s="90" t="str">
        <f t="shared" si="12"/>
        <v/>
      </c>
      <c r="T127" s="663" t="str">
        <f t="shared" si="13"/>
        <v/>
      </c>
      <c r="U127" s="94" t="str">
        <f t="shared" si="16"/>
        <v/>
      </c>
      <c r="V127" s="95" t="str">
        <f t="shared" si="16"/>
        <v/>
      </c>
      <c r="W127" s="664" t="b">
        <f t="shared" si="14"/>
        <v>0</v>
      </c>
      <c r="X127" s="103" t="b">
        <f t="shared" si="15"/>
        <v>0</v>
      </c>
      <c r="Y127" s="224">
        <f t="shared" si="17"/>
        <v>1</v>
      </c>
      <c r="Z127" s="112">
        <f>IF(AND(B127&lt;&gt;"",I127&gt;=an_initial-3),VLOOKUP(Y127,Coef!$E$2:$F$17,2,FALSE),IF(AB127=TRUE,0,Z126))</f>
        <v>0</v>
      </c>
      <c r="AA127" s="643">
        <f>IF(B127&lt;&gt;"",VLOOKUP(Y127,Coef!$E$2:$F$17,2,FALSE),AA126)</f>
        <v>0</v>
      </c>
      <c r="AB127" s="669" t="b">
        <f t="shared" si="18"/>
        <v>0</v>
      </c>
    </row>
    <row r="128" spans="1:28" x14ac:dyDescent="0.25">
      <c r="A128" s="223"/>
      <c r="B128" s="764"/>
      <c r="C128" s="739"/>
      <c r="D128" s="692"/>
      <c r="E128" s="689"/>
      <c r="F128" s="730"/>
      <c r="G128" s="739"/>
      <c r="H128" s="724"/>
      <c r="I128" s="696"/>
      <c r="J128" s="708"/>
      <c r="K128" s="733"/>
      <c r="L128" s="743"/>
      <c r="M128" s="733"/>
      <c r="N128" s="743"/>
      <c r="O128" s="704"/>
      <c r="P128" s="715"/>
      <c r="Q128" s="194" t="str">
        <f t="shared" si="10"/>
        <v/>
      </c>
      <c r="R128" s="195" t="str">
        <f t="shared" si="11"/>
        <v/>
      </c>
      <c r="S128" s="90" t="str">
        <f t="shared" si="12"/>
        <v/>
      </c>
      <c r="T128" s="663" t="str">
        <f t="shared" si="13"/>
        <v/>
      </c>
      <c r="U128" s="94" t="str">
        <f t="shared" si="16"/>
        <v/>
      </c>
      <c r="V128" s="95" t="str">
        <f t="shared" si="16"/>
        <v/>
      </c>
      <c r="W128" s="664" t="b">
        <f t="shared" si="14"/>
        <v>0</v>
      </c>
      <c r="X128" s="103" t="b">
        <f t="shared" si="15"/>
        <v>0</v>
      </c>
      <c r="Y128" s="224">
        <f t="shared" si="17"/>
        <v>1</v>
      </c>
      <c r="Z128" s="112">
        <f>IF(AND(B128&lt;&gt;"",I128&gt;=an_initial-3),VLOOKUP(Y128,Coef!$E$2:$F$17,2,FALSE),IF(AB128=TRUE,0,Z127))</f>
        <v>0</v>
      </c>
      <c r="AA128" s="643">
        <f>IF(B128&lt;&gt;"",VLOOKUP(Y128,Coef!$E$2:$F$17,2,FALSE),AA127)</f>
        <v>0</v>
      </c>
      <c r="AB128" s="669" t="b">
        <f t="shared" si="18"/>
        <v>0</v>
      </c>
    </row>
    <row r="129" spans="1:28" x14ac:dyDescent="0.25">
      <c r="A129" s="223"/>
      <c r="B129" s="764"/>
      <c r="C129" s="739"/>
      <c r="D129" s="692"/>
      <c r="E129" s="689"/>
      <c r="F129" s="730"/>
      <c r="G129" s="739"/>
      <c r="H129" s="724"/>
      <c r="I129" s="696"/>
      <c r="J129" s="708"/>
      <c r="K129" s="733"/>
      <c r="L129" s="743"/>
      <c r="M129" s="733"/>
      <c r="N129" s="743"/>
      <c r="O129" s="704"/>
      <c r="P129" s="715"/>
      <c r="Q129" s="194" t="str">
        <f t="shared" si="10"/>
        <v/>
      </c>
      <c r="R129" s="195" t="str">
        <f t="shared" si="11"/>
        <v/>
      </c>
      <c r="S129" s="90" t="str">
        <f t="shared" si="12"/>
        <v/>
      </c>
      <c r="T129" s="663" t="str">
        <f t="shared" si="13"/>
        <v/>
      </c>
      <c r="U129" s="94" t="str">
        <f t="shared" si="16"/>
        <v/>
      </c>
      <c r="V129" s="95" t="str">
        <f t="shared" si="16"/>
        <v/>
      </c>
      <c r="W129" s="664" t="b">
        <f t="shared" si="14"/>
        <v>0</v>
      </c>
      <c r="X129" s="103" t="b">
        <f t="shared" si="15"/>
        <v>0</v>
      </c>
      <c r="Y129" s="224">
        <f t="shared" si="17"/>
        <v>1</v>
      </c>
      <c r="Z129" s="112">
        <f>IF(AND(B129&lt;&gt;"",I129&gt;=an_initial-3),VLOOKUP(Y129,Coef!$E$2:$F$17,2,FALSE),IF(AB129=TRUE,0,Z128))</f>
        <v>0</v>
      </c>
      <c r="AA129" s="643">
        <f>IF(B129&lt;&gt;"",VLOOKUP(Y129,Coef!$E$2:$F$17,2,FALSE),AA128)</f>
        <v>0</v>
      </c>
      <c r="AB129" s="669" t="b">
        <f t="shared" si="18"/>
        <v>0</v>
      </c>
    </row>
    <row r="130" spans="1:28" x14ac:dyDescent="0.25">
      <c r="A130" s="223"/>
      <c r="B130" s="764"/>
      <c r="C130" s="739"/>
      <c r="D130" s="692"/>
      <c r="E130" s="689"/>
      <c r="F130" s="730"/>
      <c r="G130" s="739"/>
      <c r="H130" s="724"/>
      <c r="I130" s="696"/>
      <c r="J130" s="708"/>
      <c r="K130" s="733"/>
      <c r="L130" s="743"/>
      <c r="M130" s="733"/>
      <c r="N130" s="743"/>
      <c r="O130" s="704"/>
      <c r="P130" s="715"/>
      <c r="Q130" s="194" t="str">
        <f t="shared" si="10"/>
        <v/>
      </c>
      <c r="R130" s="195" t="str">
        <f t="shared" si="11"/>
        <v/>
      </c>
      <c r="S130" s="90" t="str">
        <f t="shared" si="12"/>
        <v/>
      </c>
      <c r="T130" s="663" t="str">
        <f t="shared" si="13"/>
        <v/>
      </c>
      <c r="U130" s="94" t="str">
        <f t="shared" si="16"/>
        <v/>
      </c>
      <c r="V130" s="95" t="str">
        <f t="shared" si="16"/>
        <v/>
      </c>
      <c r="W130" s="664" t="b">
        <f t="shared" si="14"/>
        <v>0</v>
      </c>
      <c r="X130" s="103" t="b">
        <f t="shared" si="15"/>
        <v>0</v>
      </c>
      <c r="Y130" s="224">
        <f t="shared" si="17"/>
        <v>1</v>
      </c>
      <c r="Z130" s="112">
        <f>IF(AND(B130&lt;&gt;"",I130&gt;=an_initial-3),VLOOKUP(Y130,Coef!$E$2:$F$17,2,FALSE),IF(AB130=TRUE,0,Z129))</f>
        <v>0</v>
      </c>
      <c r="AA130" s="643">
        <f>IF(B130&lt;&gt;"",VLOOKUP(Y130,Coef!$E$2:$F$17,2,FALSE),AA129)</f>
        <v>0</v>
      </c>
      <c r="AB130" s="669" t="b">
        <f t="shared" si="18"/>
        <v>0</v>
      </c>
    </row>
    <row r="131" spans="1:28" x14ac:dyDescent="0.25">
      <c r="A131" s="223"/>
      <c r="B131" s="764"/>
      <c r="C131" s="739"/>
      <c r="D131" s="692"/>
      <c r="E131" s="689"/>
      <c r="F131" s="730"/>
      <c r="G131" s="739"/>
      <c r="H131" s="724"/>
      <c r="I131" s="696"/>
      <c r="J131" s="708"/>
      <c r="K131" s="733"/>
      <c r="L131" s="743"/>
      <c r="M131" s="733"/>
      <c r="N131" s="743"/>
      <c r="O131" s="704"/>
      <c r="P131" s="715"/>
      <c r="Q131" s="194" t="str">
        <f t="shared" si="10"/>
        <v/>
      </c>
      <c r="R131" s="195" t="str">
        <f t="shared" si="11"/>
        <v/>
      </c>
      <c r="S131" s="90" t="str">
        <f t="shared" si="12"/>
        <v/>
      </c>
      <c r="T131" s="663" t="str">
        <f t="shared" si="13"/>
        <v/>
      </c>
      <c r="U131" s="94" t="str">
        <f t="shared" si="16"/>
        <v/>
      </c>
      <c r="V131" s="95" t="str">
        <f t="shared" si="16"/>
        <v/>
      </c>
      <c r="W131" s="664" t="b">
        <f t="shared" si="14"/>
        <v>0</v>
      </c>
      <c r="X131" s="103" t="b">
        <f t="shared" si="15"/>
        <v>0</v>
      </c>
      <c r="Y131" s="224">
        <f t="shared" si="17"/>
        <v>1</v>
      </c>
      <c r="Z131" s="112">
        <f>IF(AND(B131&lt;&gt;"",I131&gt;=an_initial-3),VLOOKUP(Y131,Coef!$E$2:$F$17,2,FALSE),IF(AB131=TRUE,0,Z130))</f>
        <v>0</v>
      </c>
      <c r="AA131" s="643">
        <f>IF(B131&lt;&gt;"",VLOOKUP(Y131,Coef!$E$2:$F$17,2,FALSE),AA130)</f>
        <v>0</v>
      </c>
      <c r="AB131" s="669" t="b">
        <f t="shared" si="18"/>
        <v>0</v>
      </c>
    </row>
    <row r="132" spans="1:28" x14ac:dyDescent="0.25">
      <c r="A132" s="223"/>
      <c r="B132" s="764"/>
      <c r="C132" s="739"/>
      <c r="D132" s="692"/>
      <c r="E132" s="689"/>
      <c r="F132" s="730"/>
      <c r="G132" s="739"/>
      <c r="H132" s="724"/>
      <c r="I132" s="696"/>
      <c r="J132" s="708"/>
      <c r="K132" s="733"/>
      <c r="L132" s="743"/>
      <c r="M132" s="733"/>
      <c r="N132" s="743"/>
      <c r="O132" s="704"/>
      <c r="P132" s="715"/>
      <c r="Q132" s="194" t="str">
        <f t="shared" si="10"/>
        <v/>
      </c>
      <c r="R132" s="195" t="str">
        <f t="shared" si="11"/>
        <v/>
      </c>
      <c r="S132" s="90" t="str">
        <f t="shared" si="12"/>
        <v/>
      </c>
      <c r="T132" s="663" t="str">
        <f t="shared" si="13"/>
        <v/>
      </c>
      <c r="U132" s="94" t="str">
        <f t="shared" si="16"/>
        <v/>
      </c>
      <c r="V132" s="95" t="str">
        <f t="shared" si="16"/>
        <v/>
      </c>
      <c r="W132" s="664" t="b">
        <f t="shared" si="14"/>
        <v>0</v>
      </c>
      <c r="X132" s="103" t="b">
        <f t="shared" si="15"/>
        <v>0</v>
      </c>
      <c r="Y132" s="224">
        <f t="shared" si="17"/>
        <v>1</v>
      </c>
      <c r="Z132" s="112">
        <f>IF(AND(B132&lt;&gt;"",I132&gt;=an_initial-3),VLOOKUP(Y132,Coef!$E$2:$F$17,2,FALSE),IF(AB132=TRUE,0,Z131))</f>
        <v>0</v>
      </c>
      <c r="AA132" s="643">
        <f>IF(B132&lt;&gt;"",VLOOKUP(Y132,Coef!$E$2:$F$17,2,FALSE),AA131)</f>
        <v>0</v>
      </c>
      <c r="AB132" s="669" t="b">
        <f t="shared" si="18"/>
        <v>0</v>
      </c>
    </row>
    <row r="133" spans="1:28" x14ac:dyDescent="0.25">
      <c r="A133" s="223"/>
      <c r="B133" s="764"/>
      <c r="C133" s="739"/>
      <c r="D133" s="692"/>
      <c r="E133" s="689"/>
      <c r="F133" s="730"/>
      <c r="G133" s="739"/>
      <c r="H133" s="724"/>
      <c r="I133" s="696"/>
      <c r="J133" s="708"/>
      <c r="K133" s="733"/>
      <c r="L133" s="743"/>
      <c r="M133" s="733"/>
      <c r="N133" s="743"/>
      <c r="O133" s="704"/>
      <c r="P133" s="715"/>
      <c r="Q133" s="194" t="str">
        <f t="shared" si="10"/>
        <v/>
      </c>
      <c r="R133" s="195" t="str">
        <f t="shared" si="11"/>
        <v/>
      </c>
      <c r="S133" s="90" t="str">
        <f t="shared" si="12"/>
        <v/>
      </c>
      <c r="T133" s="663" t="str">
        <f t="shared" si="13"/>
        <v/>
      </c>
      <c r="U133" s="94" t="str">
        <f t="shared" si="16"/>
        <v/>
      </c>
      <c r="V133" s="95" t="str">
        <f t="shared" si="16"/>
        <v/>
      </c>
      <c r="W133" s="664" t="b">
        <f t="shared" si="14"/>
        <v>0</v>
      </c>
      <c r="X133" s="103" t="b">
        <f t="shared" si="15"/>
        <v>0</v>
      </c>
      <c r="Y133" s="224">
        <f t="shared" si="17"/>
        <v>1</v>
      </c>
      <c r="Z133" s="112">
        <f>IF(AND(B133&lt;&gt;"",I133&gt;=an_initial-3),VLOOKUP(Y133,Coef!$E$2:$F$17,2,FALSE),IF(AB133=TRUE,0,Z132))</f>
        <v>0</v>
      </c>
      <c r="AA133" s="643">
        <f>IF(B133&lt;&gt;"",VLOOKUP(Y133,Coef!$E$2:$F$17,2,FALSE),AA132)</f>
        <v>0</v>
      </c>
      <c r="AB133" s="669" t="b">
        <f t="shared" si="18"/>
        <v>0</v>
      </c>
    </row>
    <row r="134" spans="1:28" x14ac:dyDescent="0.25">
      <c r="A134" s="223"/>
      <c r="B134" s="764"/>
      <c r="C134" s="739"/>
      <c r="D134" s="692"/>
      <c r="E134" s="689"/>
      <c r="F134" s="730"/>
      <c r="G134" s="739"/>
      <c r="H134" s="724"/>
      <c r="I134" s="696"/>
      <c r="J134" s="708"/>
      <c r="K134" s="733"/>
      <c r="L134" s="743"/>
      <c r="M134" s="733"/>
      <c r="N134" s="743"/>
      <c r="O134" s="704"/>
      <c r="P134" s="715"/>
      <c r="Q134" s="194" t="str">
        <f t="shared" si="10"/>
        <v/>
      </c>
      <c r="R134" s="195" t="str">
        <f t="shared" si="11"/>
        <v/>
      </c>
      <c r="S134" s="90" t="str">
        <f t="shared" si="12"/>
        <v/>
      </c>
      <c r="T134" s="663" t="str">
        <f t="shared" si="13"/>
        <v/>
      </c>
      <c r="U134" s="94" t="str">
        <f t="shared" si="16"/>
        <v/>
      </c>
      <c r="V134" s="95" t="str">
        <f t="shared" si="16"/>
        <v/>
      </c>
      <c r="W134" s="664" t="b">
        <f t="shared" si="14"/>
        <v>0</v>
      </c>
      <c r="X134" s="103" t="b">
        <f t="shared" si="15"/>
        <v>0</v>
      </c>
      <c r="Y134" s="224">
        <f t="shared" si="17"/>
        <v>1</v>
      </c>
      <c r="Z134" s="112">
        <f>IF(AND(B134&lt;&gt;"",I134&gt;=an_initial-3),VLOOKUP(Y134,Coef!$E$2:$F$17,2,FALSE),IF(AB134=TRUE,0,Z133))</f>
        <v>0</v>
      </c>
      <c r="AA134" s="643">
        <f>IF(B134&lt;&gt;"",VLOOKUP(Y134,Coef!$E$2:$F$17,2,FALSE),AA133)</f>
        <v>0</v>
      </c>
      <c r="AB134" s="669" t="b">
        <f t="shared" si="18"/>
        <v>0</v>
      </c>
    </row>
    <row r="135" spans="1:28" x14ac:dyDescent="0.25">
      <c r="A135" s="223"/>
      <c r="B135" s="764"/>
      <c r="C135" s="739"/>
      <c r="D135" s="692"/>
      <c r="E135" s="689"/>
      <c r="F135" s="730"/>
      <c r="G135" s="739"/>
      <c r="H135" s="724"/>
      <c r="I135" s="696"/>
      <c r="J135" s="708"/>
      <c r="K135" s="733"/>
      <c r="L135" s="743"/>
      <c r="M135" s="733"/>
      <c r="N135" s="743"/>
      <c r="O135" s="704"/>
      <c r="P135" s="715"/>
      <c r="Q135" s="194" t="str">
        <f t="shared" si="10"/>
        <v/>
      </c>
      <c r="R135" s="195" t="str">
        <f t="shared" si="11"/>
        <v/>
      </c>
      <c r="S135" s="90" t="str">
        <f t="shared" si="12"/>
        <v/>
      </c>
      <c r="T135" s="663" t="str">
        <f t="shared" si="13"/>
        <v/>
      </c>
      <c r="U135" s="94" t="str">
        <f t="shared" si="16"/>
        <v/>
      </c>
      <c r="V135" s="95" t="str">
        <f t="shared" si="16"/>
        <v/>
      </c>
      <c r="W135" s="664" t="b">
        <f t="shared" si="14"/>
        <v>0</v>
      </c>
      <c r="X135" s="103" t="b">
        <f t="shared" si="15"/>
        <v>0</v>
      </c>
      <c r="Y135" s="224">
        <f t="shared" si="17"/>
        <v>1</v>
      </c>
      <c r="Z135" s="112">
        <f>IF(AND(B135&lt;&gt;"",I135&gt;=an_initial-3),VLOOKUP(Y135,Coef!$E$2:$F$17,2,FALSE),IF(AB135=TRUE,0,Z134))</f>
        <v>0</v>
      </c>
      <c r="AA135" s="643">
        <f>IF(B135&lt;&gt;"",VLOOKUP(Y135,Coef!$E$2:$F$17,2,FALSE),AA134)</f>
        <v>0</v>
      </c>
      <c r="AB135" s="669" t="b">
        <f t="shared" si="18"/>
        <v>0</v>
      </c>
    </row>
    <row r="136" spans="1:28" x14ac:dyDescent="0.25">
      <c r="A136" s="223"/>
      <c r="B136" s="764"/>
      <c r="C136" s="739"/>
      <c r="D136" s="692"/>
      <c r="E136" s="689"/>
      <c r="F136" s="730"/>
      <c r="G136" s="739"/>
      <c r="H136" s="724"/>
      <c r="I136" s="696"/>
      <c r="J136" s="708"/>
      <c r="K136" s="733"/>
      <c r="L136" s="743"/>
      <c r="M136" s="733"/>
      <c r="N136" s="743"/>
      <c r="O136" s="704"/>
      <c r="P136" s="715"/>
      <c r="Q136" s="194" t="str">
        <f t="shared" si="10"/>
        <v/>
      </c>
      <c r="R136" s="195" t="str">
        <f t="shared" si="11"/>
        <v/>
      </c>
      <c r="S136" s="90" t="str">
        <f t="shared" si="12"/>
        <v/>
      </c>
      <c r="T136" s="663" t="str">
        <f t="shared" si="13"/>
        <v/>
      </c>
      <c r="U136" s="94" t="str">
        <f t="shared" si="16"/>
        <v/>
      </c>
      <c r="V136" s="95" t="str">
        <f t="shared" si="16"/>
        <v/>
      </c>
      <c r="W136" s="664" t="b">
        <f t="shared" si="14"/>
        <v>0</v>
      </c>
      <c r="X136" s="103" t="b">
        <f t="shared" si="15"/>
        <v>0</v>
      </c>
      <c r="Y136" s="224">
        <f t="shared" si="17"/>
        <v>1</v>
      </c>
      <c r="Z136" s="112">
        <f>IF(AND(B136&lt;&gt;"",I136&gt;=an_initial-3),VLOOKUP(Y136,Coef!$E$2:$F$17,2,FALSE),IF(AB136=TRUE,0,Z135))</f>
        <v>0</v>
      </c>
      <c r="AA136" s="643">
        <f>IF(B136&lt;&gt;"",VLOOKUP(Y136,Coef!$E$2:$F$17,2,FALSE),AA135)</f>
        <v>0</v>
      </c>
      <c r="AB136" s="669" t="b">
        <f t="shared" si="18"/>
        <v>0</v>
      </c>
    </row>
    <row r="137" spans="1:28" x14ac:dyDescent="0.25">
      <c r="A137" s="223"/>
      <c r="B137" s="764"/>
      <c r="C137" s="739"/>
      <c r="D137" s="692"/>
      <c r="E137" s="689"/>
      <c r="F137" s="730"/>
      <c r="G137" s="739"/>
      <c r="H137" s="724"/>
      <c r="I137" s="696"/>
      <c r="J137" s="708"/>
      <c r="K137" s="733"/>
      <c r="L137" s="743"/>
      <c r="M137" s="733"/>
      <c r="N137" s="743"/>
      <c r="O137" s="704"/>
      <c r="P137" s="715"/>
      <c r="Q137" s="194" t="str">
        <f t="shared" si="10"/>
        <v/>
      </c>
      <c r="R137" s="195" t="str">
        <f t="shared" si="11"/>
        <v/>
      </c>
      <c r="S137" s="90" t="str">
        <f t="shared" si="12"/>
        <v/>
      </c>
      <c r="T137" s="663" t="str">
        <f t="shared" si="13"/>
        <v/>
      </c>
      <c r="U137" s="94" t="str">
        <f t="shared" si="16"/>
        <v/>
      </c>
      <c r="V137" s="95" t="str">
        <f t="shared" si="16"/>
        <v/>
      </c>
      <c r="W137" s="664" t="b">
        <f t="shared" si="14"/>
        <v>0</v>
      </c>
      <c r="X137" s="103" t="b">
        <f t="shared" si="15"/>
        <v>0</v>
      </c>
      <c r="Y137" s="224">
        <f t="shared" si="17"/>
        <v>1</v>
      </c>
      <c r="Z137" s="112">
        <f>IF(AND(B137&lt;&gt;"",I137&gt;=an_initial-3),VLOOKUP(Y137,Coef!$E$2:$F$17,2,FALSE),IF(AB137=TRUE,0,Z136))</f>
        <v>0</v>
      </c>
      <c r="AA137" s="643">
        <f>IF(B137&lt;&gt;"",VLOOKUP(Y137,Coef!$E$2:$F$17,2,FALSE),AA136)</f>
        <v>0</v>
      </c>
      <c r="AB137" s="669" t="b">
        <f t="shared" si="18"/>
        <v>0</v>
      </c>
    </row>
    <row r="138" spans="1:28" x14ac:dyDescent="0.25">
      <c r="A138" s="223"/>
      <c r="B138" s="764"/>
      <c r="C138" s="739"/>
      <c r="D138" s="692"/>
      <c r="E138" s="689"/>
      <c r="F138" s="730"/>
      <c r="G138" s="739"/>
      <c r="H138" s="724"/>
      <c r="I138" s="696"/>
      <c r="J138" s="708"/>
      <c r="K138" s="733"/>
      <c r="L138" s="743"/>
      <c r="M138" s="733"/>
      <c r="N138" s="743"/>
      <c r="O138" s="704"/>
      <c r="P138" s="715"/>
      <c r="Q138" s="194" t="str">
        <f t="shared" si="10"/>
        <v/>
      </c>
      <c r="R138" s="195" t="str">
        <f t="shared" si="11"/>
        <v/>
      </c>
      <c r="S138" s="90" t="str">
        <f t="shared" si="12"/>
        <v/>
      </c>
      <c r="T138" s="663" t="str">
        <f t="shared" si="13"/>
        <v/>
      </c>
      <c r="U138" s="94" t="str">
        <f t="shared" si="16"/>
        <v/>
      </c>
      <c r="V138" s="95" t="str">
        <f t="shared" si="16"/>
        <v/>
      </c>
      <c r="W138" s="664" t="b">
        <f t="shared" si="14"/>
        <v>0</v>
      </c>
      <c r="X138" s="103" t="b">
        <f t="shared" si="15"/>
        <v>0</v>
      </c>
      <c r="Y138" s="224">
        <f t="shared" si="17"/>
        <v>1</v>
      </c>
      <c r="Z138" s="112">
        <f>IF(AND(B138&lt;&gt;"",I138&gt;=an_initial-3),VLOOKUP(Y138,Coef!$E$2:$F$17,2,FALSE),IF(AB138=TRUE,0,Z137))</f>
        <v>0</v>
      </c>
      <c r="AA138" s="643">
        <f>IF(B138&lt;&gt;"",VLOOKUP(Y138,Coef!$E$2:$F$17,2,FALSE),AA137)</f>
        <v>0</v>
      </c>
      <c r="AB138" s="669" t="b">
        <f t="shared" si="18"/>
        <v>0</v>
      </c>
    </row>
    <row r="139" spans="1:28" x14ac:dyDescent="0.25">
      <c r="A139" s="223"/>
      <c r="B139" s="764"/>
      <c r="C139" s="739"/>
      <c r="D139" s="692"/>
      <c r="E139" s="689"/>
      <c r="F139" s="730"/>
      <c r="G139" s="739"/>
      <c r="H139" s="724"/>
      <c r="I139" s="696"/>
      <c r="J139" s="708"/>
      <c r="K139" s="733"/>
      <c r="L139" s="743"/>
      <c r="M139" s="733"/>
      <c r="N139" s="743"/>
      <c r="O139" s="704"/>
      <c r="P139" s="715"/>
      <c r="Q139" s="194" t="str">
        <f t="shared" si="10"/>
        <v/>
      </c>
      <c r="R139" s="195" t="str">
        <f t="shared" si="11"/>
        <v/>
      </c>
      <c r="S139" s="90" t="str">
        <f t="shared" si="12"/>
        <v/>
      </c>
      <c r="T139" s="663" t="str">
        <f t="shared" si="13"/>
        <v/>
      </c>
      <c r="U139" s="94" t="str">
        <f t="shared" si="16"/>
        <v/>
      </c>
      <c r="V139" s="95" t="str">
        <f t="shared" si="16"/>
        <v/>
      </c>
      <c r="W139" s="664" t="b">
        <f t="shared" si="14"/>
        <v>0</v>
      </c>
      <c r="X139" s="103" t="b">
        <f t="shared" si="15"/>
        <v>0</v>
      </c>
      <c r="Y139" s="224">
        <f t="shared" si="17"/>
        <v>1</v>
      </c>
      <c r="Z139" s="112">
        <f>IF(AND(B139&lt;&gt;"",I139&gt;=an_initial-3),VLOOKUP(Y139,Coef!$E$2:$F$17,2,FALSE),IF(AB139=TRUE,0,Z138))</f>
        <v>0</v>
      </c>
      <c r="AA139" s="643">
        <f>IF(B139&lt;&gt;"",VLOOKUP(Y139,Coef!$E$2:$F$17,2,FALSE),AA138)</f>
        <v>0</v>
      </c>
      <c r="AB139" s="669" t="b">
        <f t="shared" si="18"/>
        <v>0</v>
      </c>
    </row>
    <row r="140" spans="1:28" x14ac:dyDescent="0.25">
      <c r="A140" s="223"/>
      <c r="B140" s="764"/>
      <c r="C140" s="739"/>
      <c r="D140" s="692"/>
      <c r="E140" s="689"/>
      <c r="F140" s="730"/>
      <c r="G140" s="739"/>
      <c r="H140" s="724"/>
      <c r="I140" s="696"/>
      <c r="J140" s="708"/>
      <c r="K140" s="733"/>
      <c r="L140" s="743"/>
      <c r="M140" s="733"/>
      <c r="N140" s="743"/>
      <c r="O140" s="704"/>
      <c r="P140" s="715"/>
      <c r="Q140" s="194" t="str">
        <f t="shared" ref="Q140:Q203" si="19">IF(B140&lt;&gt;"","",IF(AND(C140&lt;&gt;"",E140&lt;&gt;"",G140&lt;&gt;"",H140&lt;&gt;"",J140&gt;=an_initial,J140&lt;=an_final,W140=FALSE,X140=FALSE),coef_citari*CIT_ISI*Z140*(1+P140),""))</f>
        <v/>
      </c>
      <c r="R140" s="195" t="str">
        <f t="shared" ref="R140:R203" si="20">IF(B140&lt;&gt;"","",IF(AND(C140&lt;&gt;"",E140&lt;&gt;"",G140&lt;&gt;"",H140&lt;&gt;"",J140&lt;=an_final,L140&lt;&gt;"",N140&lt;&gt;"",W140=FALSE,X140=FALSE),coef_citari*CIT_ISI*AA140*(1+P140),""))</f>
        <v/>
      </c>
      <c r="S140" s="90" t="str">
        <f t="shared" ref="S140:S203" si="21">IF(OR($B140="",$D140="",$F140="",$I140="",$I140&gt;an_final,$W140=FALSE),"",IF($I140&gt;=an_initial,1,""))</f>
        <v/>
      </c>
      <c r="T140" s="663" t="str">
        <f t="shared" ref="T140:T203" si="22">IF(OR($B140="",$D140="",$F140="",$I140="",$I140&gt;an_final,$W140=FALSE),"",1)</f>
        <v/>
      </c>
      <c r="U140" s="94" t="str">
        <f t="shared" si="16"/>
        <v/>
      </c>
      <c r="V140" s="95" t="str">
        <f t="shared" si="16"/>
        <v/>
      </c>
      <c r="W140" s="664" t="b">
        <f t="shared" ref="W140:W203" si="23">IF(nume_candidat="",FALSE,ISNUMBER(SEARCH(nume_candidat,$B140)))</f>
        <v>0</v>
      </c>
      <c r="X140" s="103" t="b">
        <f t="shared" ref="X140:X203" si="24">IF(nume_candidat="",FALSE,ISNUMBER(SEARCH(nume_candidat,$C140)))</f>
        <v>0</v>
      </c>
      <c r="Y140" s="224">
        <f t="shared" si="17"/>
        <v>1</v>
      </c>
      <c r="Z140" s="112">
        <f>IF(AND(B140&lt;&gt;"",I140&gt;=an_initial-3),VLOOKUP(Y140,Coef!$E$2:$F$17,2,FALSE),IF(AB140=TRUE,0,Z139))</f>
        <v>0</v>
      </c>
      <c r="AA140" s="643">
        <f>IF(B140&lt;&gt;"",VLOOKUP(Y140,Coef!$E$2:$F$17,2,FALSE),AA139)</f>
        <v>0</v>
      </c>
      <c r="AB140" s="669" t="b">
        <f t="shared" si="18"/>
        <v>0</v>
      </c>
    </row>
    <row r="141" spans="1:28" x14ac:dyDescent="0.25">
      <c r="A141" s="223"/>
      <c r="B141" s="764"/>
      <c r="C141" s="739"/>
      <c r="D141" s="692"/>
      <c r="E141" s="689"/>
      <c r="F141" s="730"/>
      <c r="G141" s="739"/>
      <c r="H141" s="724"/>
      <c r="I141" s="696"/>
      <c r="J141" s="708"/>
      <c r="K141" s="733"/>
      <c r="L141" s="743"/>
      <c r="M141" s="733"/>
      <c r="N141" s="743"/>
      <c r="O141" s="704"/>
      <c r="P141" s="715"/>
      <c r="Q141" s="194" t="str">
        <f t="shared" si="19"/>
        <v/>
      </c>
      <c r="R141" s="195" t="str">
        <f t="shared" si="20"/>
        <v/>
      </c>
      <c r="S141" s="90" t="str">
        <f t="shared" si="21"/>
        <v/>
      </c>
      <c r="T141" s="663" t="str">
        <f t="shared" si="22"/>
        <v/>
      </c>
      <c r="U141" s="94" t="str">
        <f t="shared" ref="U141:V204" si="25">IF(Q141="","",1)</f>
        <v/>
      </c>
      <c r="V141" s="95" t="str">
        <f t="shared" si="25"/>
        <v/>
      </c>
      <c r="W141" s="664" t="b">
        <f t="shared" si="23"/>
        <v>0</v>
      </c>
      <c r="X141" s="103" t="b">
        <f t="shared" si="24"/>
        <v>0</v>
      </c>
      <c r="Y141" s="224">
        <f t="shared" ref="Y141:Y204" si="26">LEN(B141)-LEN(SUBSTITUTE(B141,",",""))+1</f>
        <v>1</v>
      </c>
      <c r="Z141" s="112">
        <f>IF(AND(B141&lt;&gt;"",I141&gt;=an_initial-3),VLOOKUP(Y141,Coef!$E$2:$F$17,2,FALSE),IF(AB141=TRUE,0,Z140))</f>
        <v>0</v>
      </c>
      <c r="AA141" s="643">
        <f>IF(B141&lt;&gt;"",VLOOKUP(Y141,Coef!$E$2:$F$17,2,FALSE),AA140)</f>
        <v>0</v>
      </c>
      <c r="AB141" s="669" t="b">
        <f t="shared" ref="AB141:AB204" si="27">IF(B141="",FALSE,TRUE)</f>
        <v>0</v>
      </c>
    </row>
    <row r="142" spans="1:28" x14ac:dyDescent="0.25">
      <c r="A142" s="223"/>
      <c r="B142" s="764"/>
      <c r="C142" s="739"/>
      <c r="D142" s="692"/>
      <c r="E142" s="689"/>
      <c r="F142" s="730"/>
      <c r="G142" s="739"/>
      <c r="H142" s="724"/>
      <c r="I142" s="696"/>
      <c r="J142" s="708"/>
      <c r="K142" s="733"/>
      <c r="L142" s="743"/>
      <c r="M142" s="733"/>
      <c r="N142" s="743"/>
      <c r="O142" s="704"/>
      <c r="P142" s="715"/>
      <c r="Q142" s="194" t="str">
        <f t="shared" si="19"/>
        <v/>
      </c>
      <c r="R142" s="195" t="str">
        <f t="shared" si="20"/>
        <v/>
      </c>
      <c r="S142" s="90" t="str">
        <f t="shared" si="21"/>
        <v/>
      </c>
      <c r="T142" s="663" t="str">
        <f t="shared" si="22"/>
        <v/>
      </c>
      <c r="U142" s="94" t="str">
        <f t="shared" si="25"/>
        <v/>
      </c>
      <c r="V142" s="95" t="str">
        <f t="shared" si="25"/>
        <v/>
      </c>
      <c r="W142" s="664" t="b">
        <f t="shared" si="23"/>
        <v>0</v>
      </c>
      <c r="X142" s="103" t="b">
        <f t="shared" si="24"/>
        <v>0</v>
      </c>
      <c r="Y142" s="224">
        <f t="shared" si="26"/>
        <v>1</v>
      </c>
      <c r="Z142" s="112">
        <f>IF(AND(B142&lt;&gt;"",I142&gt;=an_initial-3),VLOOKUP(Y142,Coef!$E$2:$F$17,2,FALSE),IF(AB142=TRUE,0,Z141))</f>
        <v>0</v>
      </c>
      <c r="AA142" s="643">
        <f>IF(B142&lt;&gt;"",VLOOKUP(Y142,Coef!$E$2:$F$17,2,FALSE),AA141)</f>
        <v>0</v>
      </c>
      <c r="AB142" s="669" t="b">
        <f t="shared" si="27"/>
        <v>0</v>
      </c>
    </row>
    <row r="143" spans="1:28" x14ac:dyDescent="0.25">
      <c r="A143" s="223"/>
      <c r="B143" s="764"/>
      <c r="C143" s="739"/>
      <c r="D143" s="692"/>
      <c r="E143" s="689"/>
      <c r="F143" s="730"/>
      <c r="G143" s="739"/>
      <c r="H143" s="724"/>
      <c r="I143" s="696"/>
      <c r="J143" s="708"/>
      <c r="K143" s="733"/>
      <c r="L143" s="743"/>
      <c r="M143" s="733"/>
      <c r="N143" s="743"/>
      <c r="O143" s="704"/>
      <c r="P143" s="715"/>
      <c r="Q143" s="194" t="str">
        <f t="shared" si="19"/>
        <v/>
      </c>
      <c r="R143" s="195" t="str">
        <f t="shared" si="20"/>
        <v/>
      </c>
      <c r="S143" s="90" t="str">
        <f t="shared" si="21"/>
        <v/>
      </c>
      <c r="T143" s="663" t="str">
        <f t="shared" si="22"/>
        <v/>
      </c>
      <c r="U143" s="94" t="str">
        <f t="shared" si="25"/>
        <v/>
      </c>
      <c r="V143" s="95" t="str">
        <f t="shared" si="25"/>
        <v/>
      </c>
      <c r="W143" s="664" t="b">
        <f t="shared" si="23"/>
        <v>0</v>
      </c>
      <c r="X143" s="103" t="b">
        <f t="shared" si="24"/>
        <v>0</v>
      </c>
      <c r="Y143" s="224">
        <f t="shared" si="26"/>
        <v>1</v>
      </c>
      <c r="Z143" s="112">
        <f>IF(AND(B143&lt;&gt;"",I143&gt;=an_initial-3),VLOOKUP(Y143,Coef!$E$2:$F$17,2,FALSE),IF(AB143=TRUE,0,Z142))</f>
        <v>0</v>
      </c>
      <c r="AA143" s="643">
        <f>IF(B143&lt;&gt;"",VLOOKUP(Y143,Coef!$E$2:$F$17,2,FALSE),AA142)</f>
        <v>0</v>
      </c>
      <c r="AB143" s="669" t="b">
        <f t="shared" si="27"/>
        <v>0</v>
      </c>
    </row>
    <row r="144" spans="1:28" x14ac:dyDescent="0.25">
      <c r="A144" s="223"/>
      <c r="B144" s="764"/>
      <c r="C144" s="739"/>
      <c r="D144" s="692"/>
      <c r="E144" s="689"/>
      <c r="F144" s="730"/>
      <c r="G144" s="739"/>
      <c r="H144" s="724"/>
      <c r="I144" s="696"/>
      <c r="J144" s="708"/>
      <c r="K144" s="733"/>
      <c r="L144" s="743"/>
      <c r="M144" s="733"/>
      <c r="N144" s="743"/>
      <c r="O144" s="704"/>
      <c r="P144" s="715"/>
      <c r="Q144" s="194" t="str">
        <f t="shared" si="19"/>
        <v/>
      </c>
      <c r="R144" s="195" t="str">
        <f t="shared" si="20"/>
        <v/>
      </c>
      <c r="S144" s="90" t="str">
        <f t="shared" si="21"/>
        <v/>
      </c>
      <c r="T144" s="663" t="str">
        <f t="shared" si="22"/>
        <v/>
      </c>
      <c r="U144" s="94" t="str">
        <f t="shared" si="25"/>
        <v/>
      </c>
      <c r="V144" s="95" t="str">
        <f t="shared" si="25"/>
        <v/>
      </c>
      <c r="W144" s="664" t="b">
        <f t="shared" si="23"/>
        <v>0</v>
      </c>
      <c r="X144" s="103" t="b">
        <f t="shared" si="24"/>
        <v>0</v>
      </c>
      <c r="Y144" s="224">
        <f t="shared" si="26"/>
        <v>1</v>
      </c>
      <c r="Z144" s="112">
        <f>IF(AND(B144&lt;&gt;"",I144&gt;=an_initial-3),VLOOKUP(Y144,Coef!$E$2:$F$17,2,FALSE),IF(AB144=TRUE,0,Z143))</f>
        <v>0</v>
      </c>
      <c r="AA144" s="643">
        <f>IF(B144&lt;&gt;"",VLOOKUP(Y144,Coef!$E$2:$F$17,2,FALSE),AA143)</f>
        <v>0</v>
      </c>
      <c r="AB144" s="669" t="b">
        <f t="shared" si="27"/>
        <v>0</v>
      </c>
    </row>
    <row r="145" spans="1:28" x14ac:dyDescent="0.25">
      <c r="A145" s="223"/>
      <c r="B145" s="764"/>
      <c r="C145" s="739"/>
      <c r="D145" s="692"/>
      <c r="E145" s="689"/>
      <c r="F145" s="730"/>
      <c r="G145" s="739"/>
      <c r="H145" s="724"/>
      <c r="I145" s="696"/>
      <c r="J145" s="708"/>
      <c r="K145" s="733"/>
      <c r="L145" s="743"/>
      <c r="M145" s="733"/>
      <c r="N145" s="743"/>
      <c r="O145" s="704"/>
      <c r="P145" s="715"/>
      <c r="Q145" s="194" t="str">
        <f t="shared" si="19"/>
        <v/>
      </c>
      <c r="R145" s="195" t="str">
        <f t="shared" si="20"/>
        <v/>
      </c>
      <c r="S145" s="90" t="str">
        <f t="shared" si="21"/>
        <v/>
      </c>
      <c r="T145" s="663" t="str">
        <f t="shared" si="22"/>
        <v/>
      </c>
      <c r="U145" s="94" t="str">
        <f t="shared" si="25"/>
        <v/>
      </c>
      <c r="V145" s="95" t="str">
        <f t="shared" si="25"/>
        <v/>
      </c>
      <c r="W145" s="664" t="b">
        <f t="shared" si="23"/>
        <v>0</v>
      </c>
      <c r="X145" s="103" t="b">
        <f t="shared" si="24"/>
        <v>0</v>
      </c>
      <c r="Y145" s="224">
        <f t="shared" si="26"/>
        <v>1</v>
      </c>
      <c r="Z145" s="112">
        <f>IF(AND(B145&lt;&gt;"",I145&gt;=an_initial-3),VLOOKUP(Y145,Coef!$E$2:$F$17,2,FALSE),IF(AB145=TRUE,0,Z144))</f>
        <v>0</v>
      </c>
      <c r="AA145" s="643">
        <f>IF(B145&lt;&gt;"",VLOOKUP(Y145,Coef!$E$2:$F$17,2,FALSE),AA144)</f>
        <v>0</v>
      </c>
      <c r="AB145" s="669" t="b">
        <f t="shared" si="27"/>
        <v>0</v>
      </c>
    </row>
    <row r="146" spans="1:28" x14ac:dyDescent="0.25">
      <c r="A146" s="223"/>
      <c r="B146" s="764"/>
      <c r="C146" s="739"/>
      <c r="D146" s="692"/>
      <c r="E146" s="689"/>
      <c r="F146" s="730"/>
      <c r="G146" s="739"/>
      <c r="H146" s="724"/>
      <c r="I146" s="696"/>
      <c r="J146" s="708"/>
      <c r="K146" s="733"/>
      <c r="L146" s="743"/>
      <c r="M146" s="733"/>
      <c r="N146" s="743"/>
      <c r="O146" s="704"/>
      <c r="P146" s="715"/>
      <c r="Q146" s="194" t="str">
        <f t="shared" si="19"/>
        <v/>
      </c>
      <c r="R146" s="195" t="str">
        <f t="shared" si="20"/>
        <v/>
      </c>
      <c r="S146" s="90" t="str">
        <f t="shared" si="21"/>
        <v/>
      </c>
      <c r="T146" s="663" t="str">
        <f t="shared" si="22"/>
        <v/>
      </c>
      <c r="U146" s="94" t="str">
        <f t="shared" si="25"/>
        <v/>
      </c>
      <c r="V146" s="95" t="str">
        <f t="shared" si="25"/>
        <v/>
      </c>
      <c r="W146" s="664" t="b">
        <f t="shared" si="23"/>
        <v>0</v>
      </c>
      <c r="X146" s="103" t="b">
        <f t="shared" si="24"/>
        <v>0</v>
      </c>
      <c r="Y146" s="224">
        <f t="shared" si="26"/>
        <v>1</v>
      </c>
      <c r="Z146" s="112">
        <f>IF(AND(B146&lt;&gt;"",I146&gt;=an_initial-3),VLOOKUP(Y146,Coef!$E$2:$F$17,2,FALSE),IF(AB146=TRUE,0,Z145))</f>
        <v>0</v>
      </c>
      <c r="AA146" s="643">
        <f>IF(B146&lt;&gt;"",VLOOKUP(Y146,Coef!$E$2:$F$17,2,FALSE),AA145)</f>
        <v>0</v>
      </c>
      <c r="AB146" s="669" t="b">
        <f t="shared" si="27"/>
        <v>0</v>
      </c>
    </row>
    <row r="147" spans="1:28" x14ac:dyDescent="0.25">
      <c r="A147" s="223"/>
      <c r="B147" s="764"/>
      <c r="C147" s="739"/>
      <c r="D147" s="692"/>
      <c r="E147" s="689"/>
      <c r="F147" s="730"/>
      <c r="G147" s="739"/>
      <c r="H147" s="724"/>
      <c r="I147" s="696"/>
      <c r="J147" s="708"/>
      <c r="K147" s="733"/>
      <c r="L147" s="743"/>
      <c r="M147" s="733"/>
      <c r="N147" s="743"/>
      <c r="O147" s="704"/>
      <c r="P147" s="715"/>
      <c r="Q147" s="194" t="str">
        <f t="shared" si="19"/>
        <v/>
      </c>
      <c r="R147" s="195" t="str">
        <f t="shared" si="20"/>
        <v/>
      </c>
      <c r="S147" s="90" t="str">
        <f t="shared" si="21"/>
        <v/>
      </c>
      <c r="T147" s="663" t="str">
        <f t="shared" si="22"/>
        <v/>
      </c>
      <c r="U147" s="94" t="str">
        <f t="shared" si="25"/>
        <v/>
      </c>
      <c r="V147" s="95" t="str">
        <f t="shared" si="25"/>
        <v/>
      </c>
      <c r="W147" s="664" t="b">
        <f t="shared" si="23"/>
        <v>0</v>
      </c>
      <c r="X147" s="103" t="b">
        <f t="shared" si="24"/>
        <v>0</v>
      </c>
      <c r="Y147" s="224">
        <f t="shared" si="26"/>
        <v>1</v>
      </c>
      <c r="Z147" s="112">
        <f>IF(AND(B147&lt;&gt;"",I147&gt;=an_initial-3),VLOOKUP(Y147,Coef!$E$2:$F$17,2,FALSE),IF(AB147=TRUE,0,Z146))</f>
        <v>0</v>
      </c>
      <c r="AA147" s="643">
        <f>IF(B147&lt;&gt;"",VLOOKUP(Y147,Coef!$E$2:$F$17,2,FALSE),AA146)</f>
        <v>0</v>
      </c>
      <c r="AB147" s="669" t="b">
        <f t="shared" si="27"/>
        <v>0</v>
      </c>
    </row>
    <row r="148" spans="1:28" x14ac:dyDescent="0.25">
      <c r="A148" s="223"/>
      <c r="B148" s="764"/>
      <c r="C148" s="739"/>
      <c r="D148" s="692"/>
      <c r="E148" s="689"/>
      <c r="F148" s="730"/>
      <c r="G148" s="739"/>
      <c r="H148" s="724"/>
      <c r="I148" s="696"/>
      <c r="J148" s="708"/>
      <c r="K148" s="733"/>
      <c r="L148" s="743"/>
      <c r="M148" s="733"/>
      <c r="N148" s="743"/>
      <c r="O148" s="704"/>
      <c r="P148" s="715"/>
      <c r="Q148" s="194" t="str">
        <f t="shared" si="19"/>
        <v/>
      </c>
      <c r="R148" s="195" t="str">
        <f t="shared" si="20"/>
        <v/>
      </c>
      <c r="S148" s="90" t="str">
        <f t="shared" si="21"/>
        <v/>
      </c>
      <c r="T148" s="663" t="str">
        <f t="shared" si="22"/>
        <v/>
      </c>
      <c r="U148" s="94" t="str">
        <f t="shared" si="25"/>
        <v/>
      </c>
      <c r="V148" s="95" t="str">
        <f t="shared" si="25"/>
        <v/>
      </c>
      <c r="W148" s="664" t="b">
        <f t="shared" si="23"/>
        <v>0</v>
      </c>
      <c r="X148" s="103" t="b">
        <f t="shared" si="24"/>
        <v>0</v>
      </c>
      <c r="Y148" s="224">
        <f t="shared" si="26"/>
        <v>1</v>
      </c>
      <c r="Z148" s="112">
        <f>IF(AND(B148&lt;&gt;"",I148&gt;=an_initial-3),VLOOKUP(Y148,Coef!$E$2:$F$17,2,FALSE),IF(AB148=TRUE,0,Z147))</f>
        <v>0</v>
      </c>
      <c r="AA148" s="643">
        <f>IF(B148&lt;&gt;"",VLOOKUP(Y148,Coef!$E$2:$F$17,2,FALSE),AA147)</f>
        <v>0</v>
      </c>
      <c r="AB148" s="669" t="b">
        <f t="shared" si="27"/>
        <v>0</v>
      </c>
    </row>
    <row r="149" spans="1:28" x14ac:dyDescent="0.25">
      <c r="A149" s="223"/>
      <c r="B149" s="764"/>
      <c r="C149" s="739"/>
      <c r="D149" s="692"/>
      <c r="E149" s="689"/>
      <c r="F149" s="730"/>
      <c r="G149" s="739"/>
      <c r="H149" s="724"/>
      <c r="I149" s="696"/>
      <c r="J149" s="708"/>
      <c r="K149" s="733"/>
      <c r="L149" s="743"/>
      <c r="M149" s="733"/>
      <c r="N149" s="743"/>
      <c r="O149" s="704"/>
      <c r="P149" s="715"/>
      <c r="Q149" s="194" t="str">
        <f t="shared" si="19"/>
        <v/>
      </c>
      <c r="R149" s="195" t="str">
        <f t="shared" si="20"/>
        <v/>
      </c>
      <c r="S149" s="90" t="str">
        <f t="shared" si="21"/>
        <v/>
      </c>
      <c r="T149" s="663" t="str">
        <f t="shared" si="22"/>
        <v/>
      </c>
      <c r="U149" s="94" t="str">
        <f t="shared" si="25"/>
        <v/>
      </c>
      <c r="V149" s="95" t="str">
        <f t="shared" si="25"/>
        <v/>
      </c>
      <c r="W149" s="664" t="b">
        <f t="shared" si="23"/>
        <v>0</v>
      </c>
      <c r="X149" s="103" t="b">
        <f t="shared" si="24"/>
        <v>0</v>
      </c>
      <c r="Y149" s="224">
        <f t="shared" si="26"/>
        <v>1</v>
      </c>
      <c r="Z149" s="112">
        <f>IF(AND(B149&lt;&gt;"",I149&gt;=an_initial-3),VLOOKUP(Y149,Coef!$E$2:$F$17,2,FALSE),IF(AB149=TRUE,0,Z148))</f>
        <v>0</v>
      </c>
      <c r="AA149" s="643">
        <f>IF(B149&lt;&gt;"",VLOOKUP(Y149,Coef!$E$2:$F$17,2,FALSE),AA148)</f>
        <v>0</v>
      </c>
      <c r="AB149" s="669" t="b">
        <f t="shared" si="27"/>
        <v>0</v>
      </c>
    </row>
    <row r="150" spans="1:28" x14ac:dyDescent="0.25">
      <c r="A150" s="223"/>
      <c r="B150" s="764"/>
      <c r="C150" s="739"/>
      <c r="D150" s="692"/>
      <c r="E150" s="689"/>
      <c r="F150" s="730"/>
      <c r="G150" s="739"/>
      <c r="H150" s="724"/>
      <c r="I150" s="696"/>
      <c r="J150" s="708"/>
      <c r="K150" s="733"/>
      <c r="L150" s="743"/>
      <c r="M150" s="733"/>
      <c r="N150" s="743"/>
      <c r="O150" s="704"/>
      <c r="P150" s="715"/>
      <c r="Q150" s="194" t="str">
        <f t="shared" si="19"/>
        <v/>
      </c>
      <c r="R150" s="195" t="str">
        <f t="shared" si="20"/>
        <v/>
      </c>
      <c r="S150" s="90" t="str">
        <f t="shared" si="21"/>
        <v/>
      </c>
      <c r="T150" s="663" t="str">
        <f t="shared" si="22"/>
        <v/>
      </c>
      <c r="U150" s="94" t="str">
        <f t="shared" si="25"/>
        <v/>
      </c>
      <c r="V150" s="95" t="str">
        <f t="shared" si="25"/>
        <v/>
      </c>
      <c r="W150" s="664" t="b">
        <f t="shared" si="23"/>
        <v>0</v>
      </c>
      <c r="X150" s="103" t="b">
        <f t="shared" si="24"/>
        <v>0</v>
      </c>
      <c r="Y150" s="224">
        <f t="shared" si="26"/>
        <v>1</v>
      </c>
      <c r="Z150" s="112">
        <f>IF(AND(B150&lt;&gt;"",I150&gt;=an_initial-3),VLOOKUP(Y150,Coef!$E$2:$F$17,2,FALSE),IF(AB150=TRUE,0,Z149))</f>
        <v>0</v>
      </c>
      <c r="AA150" s="643">
        <f>IF(B150&lt;&gt;"",VLOOKUP(Y150,Coef!$E$2:$F$17,2,FALSE),AA149)</f>
        <v>0</v>
      </c>
      <c r="AB150" s="669" t="b">
        <f t="shared" si="27"/>
        <v>0</v>
      </c>
    </row>
    <row r="151" spans="1:28" x14ac:dyDescent="0.25">
      <c r="A151" s="223"/>
      <c r="B151" s="764"/>
      <c r="C151" s="739"/>
      <c r="D151" s="692"/>
      <c r="E151" s="689"/>
      <c r="F151" s="730"/>
      <c r="G151" s="739"/>
      <c r="H151" s="724"/>
      <c r="I151" s="696"/>
      <c r="J151" s="708"/>
      <c r="K151" s="733"/>
      <c r="L151" s="743"/>
      <c r="M151" s="733"/>
      <c r="N151" s="743"/>
      <c r="O151" s="704"/>
      <c r="P151" s="715"/>
      <c r="Q151" s="194" t="str">
        <f t="shared" si="19"/>
        <v/>
      </c>
      <c r="R151" s="195" t="str">
        <f t="shared" si="20"/>
        <v/>
      </c>
      <c r="S151" s="90" t="str">
        <f t="shared" si="21"/>
        <v/>
      </c>
      <c r="T151" s="663" t="str">
        <f t="shared" si="22"/>
        <v/>
      </c>
      <c r="U151" s="94" t="str">
        <f t="shared" si="25"/>
        <v/>
      </c>
      <c r="V151" s="95" t="str">
        <f t="shared" si="25"/>
        <v/>
      </c>
      <c r="W151" s="664" t="b">
        <f t="shared" si="23"/>
        <v>0</v>
      </c>
      <c r="X151" s="103" t="b">
        <f t="shared" si="24"/>
        <v>0</v>
      </c>
      <c r="Y151" s="224">
        <f t="shared" si="26"/>
        <v>1</v>
      </c>
      <c r="Z151" s="112">
        <f>IF(AND(B151&lt;&gt;"",I151&gt;=an_initial-3),VLOOKUP(Y151,Coef!$E$2:$F$17,2,FALSE),IF(AB151=TRUE,0,Z150))</f>
        <v>0</v>
      </c>
      <c r="AA151" s="643">
        <f>IF(B151&lt;&gt;"",VLOOKUP(Y151,Coef!$E$2:$F$17,2,FALSE),AA150)</f>
        <v>0</v>
      </c>
      <c r="AB151" s="669" t="b">
        <f t="shared" si="27"/>
        <v>0</v>
      </c>
    </row>
    <row r="152" spans="1:28" x14ac:dyDescent="0.25">
      <c r="A152" s="223"/>
      <c r="B152" s="764"/>
      <c r="C152" s="739"/>
      <c r="D152" s="692"/>
      <c r="E152" s="689"/>
      <c r="F152" s="730"/>
      <c r="G152" s="739"/>
      <c r="H152" s="724"/>
      <c r="I152" s="696"/>
      <c r="J152" s="708"/>
      <c r="K152" s="733"/>
      <c r="L152" s="743"/>
      <c r="M152" s="733"/>
      <c r="N152" s="743"/>
      <c r="O152" s="704"/>
      <c r="P152" s="715"/>
      <c r="Q152" s="194" t="str">
        <f t="shared" si="19"/>
        <v/>
      </c>
      <c r="R152" s="195" t="str">
        <f t="shared" si="20"/>
        <v/>
      </c>
      <c r="S152" s="90" t="str">
        <f t="shared" si="21"/>
        <v/>
      </c>
      <c r="T152" s="663" t="str">
        <f t="shared" si="22"/>
        <v/>
      </c>
      <c r="U152" s="94" t="str">
        <f t="shared" si="25"/>
        <v/>
      </c>
      <c r="V152" s="95" t="str">
        <f t="shared" si="25"/>
        <v/>
      </c>
      <c r="W152" s="664" t="b">
        <f t="shared" si="23"/>
        <v>0</v>
      </c>
      <c r="X152" s="103" t="b">
        <f t="shared" si="24"/>
        <v>0</v>
      </c>
      <c r="Y152" s="224">
        <f t="shared" si="26"/>
        <v>1</v>
      </c>
      <c r="Z152" s="112">
        <f>IF(AND(B152&lt;&gt;"",I152&gt;=an_initial-3),VLOOKUP(Y152,Coef!$E$2:$F$17,2,FALSE),IF(AB152=TRUE,0,Z151))</f>
        <v>0</v>
      </c>
      <c r="AA152" s="643">
        <f>IF(B152&lt;&gt;"",VLOOKUP(Y152,Coef!$E$2:$F$17,2,FALSE),AA151)</f>
        <v>0</v>
      </c>
      <c r="AB152" s="669" t="b">
        <f t="shared" si="27"/>
        <v>0</v>
      </c>
    </row>
    <row r="153" spans="1:28" x14ac:dyDescent="0.25">
      <c r="A153" s="223"/>
      <c r="B153" s="764"/>
      <c r="C153" s="739"/>
      <c r="D153" s="692"/>
      <c r="E153" s="689"/>
      <c r="F153" s="730"/>
      <c r="G153" s="739"/>
      <c r="H153" s="724"/>
      <c r="I153" s="696"/>
      <c r="J153" s="708"/>
      <c r="K153" s="733"/>
      <c r="L153" s="743"/>
      <c r="M153" s="733"/>
      <c r="N153" s="743"/>
      <c r="O153" s="704"/>
      <c r="P153" s="715"/>
      <c r="Q153" s="194" t="str">
        <f t="shared" si="19"/>
        <v/>
      </c>
      <c r="R153" s="195" t="str">
        <f t="shared" si="20"/>
        <v/>
      </c>
      <c r="S153" s="90" t="str">
        <f t="shared" si="21"/>
        <v/>
      </c>
      <c r="T153" s="663" t="str">
        <f t="shared" si="22"/>
        <v/>
      </c>
      <c r="U153" s="94" t="str">
        <f t="shared" si="25"/>
        <v/>
      </c>
      <c r="V153" s="95" t="str">
        <f t="shared" si="25"/>
        <v/>
      </c>
      <c r="W153" s="664" t="b">
        <f t="shared" si="23"/>
        <v>0</v>
      </c>
      <c r="X153" s="103" t="b">
        <f t="shared" si="24"/>
        <v>0</v>
      </c>
      <c r="Y153" s="224">
        <f t="shared" si="26"/>
        <v>1</v>
      </c>
      <c r="Z153" s="112">
        <f>IF(AND(B153&lt;&gt;"",I153&gt;=an_initial-3),VLOOKUP(Y153,Coef!$E$2:$F$17,2,FALSE),IF(AB153=TRUE,0,Z152))</f>
        <v>0</v>
      </c>
      <c r="AA153" s="643">
        <f>IF(B153&lt;&gt;"",VLOOKUP(Y153,Coef!$E$2:$F$17,2,FALSE),AA152)</f>
        <v>0</v>
      </c>
      <c r="AB153" s="669" t="b">
        <f t="shared" si="27"/>
        <v>0</v>
      </c>
    </row>
    <row r="154" spans="1:28" x14ac:dyDescent="0.25">
      <c r="A154" s="223"/>
      <c r="B154" s="764"/>
      <c r="C154" s="739"/>
      <c r="D154" s="692"/>
      <c r="E154" s="689"/>
      <c r="F154" s="730"/>
      <c r="G154" s="739"/>
      <c r="H154" s="724"/>
      <c r="I154" s="696"/>
      <c r="J154" s="708"/>
      <c r="K154" s="733"/>
      <c r="L154" s="743"/>
      <c r="M154" s="733"/>
      <c r="N154" s="743"/>
      <c r="O154" s="704"/>
      <c r="P154" s="715"/>
      <c r="Q154" s="194" t="str">
        <f t="shared" si="19"/>
        <v/>
      </c>
      <c r="R154" s="195" t="str">
        <f t="shared" si="20"/>
        <v/>
      </c>
      <c r="S154" s="90" t="str">
        <f t="shared" si="21"/>
        <v/>
      </c>
      <c r="T154" s="663" t="str">
        <f t="shared" si="22"/>
        <v/>
      </c>
      <c r="U154" s="94" t="str">
        <f t="shared" si="25"/>
        <v/>
      </c>
      <c r="V154" s="95" t="str">
        <f t="shared" si="25"/>
        <v/>
      </c>
      <c r="W154" s="664" t="b">
        <f t="shared" si="23"/>
        <v>0</v>
      </c>
      <c r="X154" s="103" t="b">
        <f t="shared" si="24"/>
        <v>0</v>
      </c>
      <c r="Y154" s="224">
        <f t="shared" si="26"/>
        <v>1</v>
      </c>
      <c r="Z154" s="112">
        <f>IF(AND(B154&lt;&gt;"",I154&gt;=an_initial-3),VLOOKUP(Y154,Coef!$E$2:$F$17,2,FALSE),IF(AB154=TRUE,0,Z153))</f>
        <v>0</v>
      </c>
      <c r="AA154" s="643">
        <f>IF(B154&lt;&gt;"",VLOOKUP(Y154,Coef!$E$2:$F$17,2,FALSE),AA153)</f>
        <v>0</v>
      </c>
      <c r="AB154" s="669" t="b">
        <f t="shared" si="27"/>
        <v>0</v>
      </c>
    </row>
    <row r="155" spans="1:28" x14ac:dyDescent="0.25">
      <c r="A155" s="223"/>
      <c r="B155" s="764"/>
      <c r="C155" s="739"/>
      <c r="D155" s="692"/>
      <c r="E155" s="689"/>
      <c r="F155" s="730"/>
      <c r="G155" s="739"/>
      <c r="H155" s="724"/>
      <c r="I155" s="696"/>
      <c r="J155" s="708"/>
      <c r="K155" s="733"/>
      <c r="L155" s="743"/>
      <c r="M155" s="733"/>
      <c r="N155" s="743"/>
      <c r="O155" s="704"/>
      <c r="P155" s="715"/>
      <c r="Q155" s="194" t="str">
        <f t="shared" si="19"/>
        <v/>
      </c>
      <c r="R155" s="195" t="str">
        <f t="shared" si="20"/>
        <v/>
      </c>
      <c r="S155" s="90" t="str">
        <f t="shared" si="21"/>
        <v/>
      </c>
      <c r="T155" s="663" t="str">
        <f t="shared" si="22"/>
        <v/>
      </c>
      <c r="U155" s="94" t="str">
        <f t="shared" si="25"/>
        <v/>
      </c>
      <c r="V155" s="95" t="str">
        <f t="shared" si="25"/>
        <v/>
      </c>
      <c r="W155" s="664" t="b">
        <f t="shared" si="23"/>
        <v>0</v>
      </c>
      <c r="X155" s="103" t="b">
        <f t="shared" si="24"/>
        <v>0</v>
      </c>
      <c r="Y155" s="224">
        <f t="shared" si="26"/>
        <v>1</v>
      </c>
      <c r="Z155" s="112">
        <f>IF(AND(B155&lt;&gt;"",I155&gt;=an_initial-3),VLOOKUP(Y155,Coef!$E$2:$F$17,2,FALSE),IF(AB155=TRUE,0,Z154))</f>
        <v>0</v>
      </c>
      <c r="AA155" s="643">
        <f>IF(B155&lt;&gt;"",VLOOKUP(Y155,Coef!$E$2:$F$17,2,FALSE),AA154)</f>
        <v>0</v>
      </c>
      <c r="AB155" s="669" t="b">
        <f t="shared" si="27"/>
        <v>0</v>
      </c>
    </row>
    <row r="156" spans="1:28" x14ac:dyDescent="0.25">
      <c r="A156" s="223"/>
      <c r="B156" s="764"/>
      <c r="C156" s="739"/>
      <c r="D156" s="692"/>
      <c r="E156" s="689"/>
      <c r="F156" s="730"/>
      <c r="G156" s="739"/>
      <c r="H156" s="724"/>
      <c r="I156" s="696"/>
      <c r="J156" s="708"/>
      <c r="K156" s="733"/>
      <c r="L156" s="743"/>
      <c r="M156" s="733"/>
      <c r="N156" s="743"/>
      <c r="O156" s="704"/>
      <c r="P156" s="715"/>
      <c r="Q156" s="194" t="str">
        <f t="shared" si="19"/>
        <v/>
      </c>
      <c r="R156" s="195" t="str">
        <f t="shared" si="20"/>
        <v/>
      </c>
      <c r="S156" s="90" t="str">
        <f t="shared" si="21"/>
        <v/>
      </c>
      <c r="T156" s="663" t="str">
        <f t="shared" si="22"/>
        <v/>
      </c>
      <c r="U156" s="94" t="str">
        <f t="shared" si="25"/>
        <v/>
      </c>
      <c r="V156" s="95" t="str">
        <f t="shared" si="25"/>
        <v/>
      </c>
      <c r="W156" s="664" t="b">
        <f t="shared" si="23"/>
        <v>0</v>
      </c>
      <c r="X156" s="103" t="b">
        <f t="shared" si="24"/>
        <v>0</v>
      </c>
      <c r="Y156" s="224">
        <f t="shared" si="26"/>
        <v>1</v>
      </c>
      <c r="Z156" s="112">
        <f>IF(AND(B156&lt;&gt;"",I156&gt;=an_initial-3),VLOOKUP(Y156,Coef!$E$2:$F$17,2,FALSE),IF(AB156=TRUE,0,Z155))</f>
        <v>0</v>
      </c>
      <c r="AA156" s="643">
        <f>IF(B156&lt;&gt;"",VLOOKUP(Y156,Coef!$E$2:$F$17,2,FALSE),AA155)</f>
        <v>0</v>
      </c>
      <c r="AB156" s="669" t="b">
        <f t="shared" si="27"/>
        <v>0</v>
      </c>
    </row>
    <row r="157" spans="1:28" x14ac:dyDescent="0.25">
      <c r="A157" s="223"/>
      <c r="B157" s="764"/>
      <c r="C157" s="739"/>
      <c r="D157" s="692"/>
      <c r="E157" s="689"/>
      <c r="F157" s="730"/>
      <c r="G157" s="739"/>
      <c r="H157" s="724"/>
      <c r="I157" s="696"/>
      <c r="J157" s="708"/>
      <c r="K157" s="733"/>
      <c r="L157" s="743"/>
      <c r="M157" s="733"/>
      <c r="N157" s="743"/>
      <c r="O157" s="704"/>
      <c r="P157" s="715"/>
      <c r="Q157" s="194" t="str">
        <f t="shared" si="19"/>
        <v/>
      </c>
      <c r="R157" s="195" t="str">
        <f t="shared" si="20"/>
        <v/>
      </c>
      <c r="S157" s="90" t="str">
        <f t="shared" si="21"/>
        <v/>
      </c>
      <c r="T157" s="663" t="str">
        <f t="shared" si="22"/>
        <v/>
      </c>
      <c r="U157" s="94" t="str">
        <f t="shared" si="25"/>
        <v/>
      </c>
      <c r="V157" s="95" t="str">
        <f t="shared" si="25"/>
        <v/>
      </c>
      <c r="W157" s="664" t="b">
        <f t="shared" si="23"/>
        <v>0</v>
      </c>
      <c r="X157" s="103" t="b">
        <f t="shared" si="24"/>
        <v>0</v>
      </c>
      <c r="Y157" s="224">
        <f t="shared" si="26"/>
        <v>1</v>
      </c>
      <c r="Z157" s="112">
        <f>IF(AND(B157&lt;&gt;"",I157&gt;=an_initial-3),VLOOKUP(Y157,Coef!$E$2:$F$17,2,FALSE),IF(AB157=TRUE,0,Z156))</f>
        <v>0</v>
      </c>
      <c r="AA157" s="643">
        <f>IF(B157&lt;&gt;"",VLOOKUP(Y157,Coef!$E$2:$F$17,2,FALSE),AA156)</f>
        <v>0</v>
      </c>
      <c r="AB157" s="669" t="b">
        <f t="shared" si="27"/>
        <v>0</v>
      </c>
    </row>
    <row r="158" spans="1:28" x14ac:dyDescent="0.25">
      <c r="A158" s="223"/>
      <c r="B158" s="764"/>
      <c r="C158" s="739"/>
      <c r="D158" s="692"/>
      <c r="E158" s="689"/>
      <c r="F158" s="730"/>
      <c r="G158" s="739"/>
      <c r="H158" s="724"/>
      <c r="I158" s="696"/>
      <c r="J158" s="708"/>
      <c r="K158" s="733"/>
      <c r="L158" s="743"/>
      <c r="M158" s="733"/>
      <c r="N158" s="743"/>
      <c r="O158" s="704"/>
      <c r="P158" s="715"/>
      <c r="Q158" s="194" t="str">
        <f t="shared" si="19"/>
        <v/>
      </c>
      <c r="R158" s="195" t="str">
        <f t="shared" si="20"/>
        <v/>
      </c>
      <c r="S158" s="90" t="str">
        <f t="shared" si="21"/>
        <v/>
      </c>
      <c r="T158" s="663" t="str">
        <f t="shared" si="22"/>
        <v/>
      </c>
      <c r="U158" s="94" t="str">
        <f t="shared" si="25"/>
        <v/>
      </c>
      <c r="V158" s="95" t="str">
        <f t="shared" si="25"/>
        <v/>
      </c>
      <c r="W158" s="664" t="b">
        <f t="shared" si="23"/>
        <v>0</v>
      </c>
      <c r="X158" s="103" t="b">
        <f t="shared" si="24"/>
        <v>0</v>
      </c>
      <c r="Y158" s="224">
        <f t="shared" si="26"/>
        <v>1</v>
      </c>
      <c r="Z158" s="112">
        <f>IF(AND(B158&lt;&gt;"",I158&gt;=an_initial-3),VLOOKUP(Y158,Coef!$E$2:$F$17,2,FALSE),IF(AB158=TRUE,0,Z157))</f>
        <v>0</v>
      </c>
      <c r="AA158" s="643">
        <f>IF(B158&lt;&gt;"",VLOOKUP(Y158,Coef!$E$2:$F$17,2,FALSE),AA157)</f>
        <v>0</v>
      </c>
      <c r="AB158" s="669" t="b">
        <f t="shared" si="27"/>
        <v>0</v>
      </c>
    </row>
    <row r="159" spans="1:28" x14ac:dyDescent="0.25">
      <c r="A159" s="223"/>
      <c r="B159" s="764"/>
      <c r="C159" s="739"/>
      <c r="D159" s="692"/>
      <c r="E159" s="689"/>
      <c r="F159" s="730"/>
      <c r="G159" s="739"/>
      <c r="H159" s="724"/>
      <c r="I159" s="696"/>
      <c r="J159" s="708"/>
      <c r="K159" s="733"/>
      <c r="L159" s="743"/>
      <c r="M159" s="733"/>
      <c r="N159" s="743"/>
      <c r="O159" s="704"/>
      <c r="P159" s="715"/>
      <c r="Q159" s="194" t="str">
        <f t="shared" si="19"/>
        <v/>
      </c>
      <c r="R159" s="195" t="str">
        <f t="shared" si="20"/>
        <v/>
      </c>
      <c r="S159" s="90" t="str">
        <f t="shared" si="21"/>
        <v/>
      </c>
      <c r="T159" s="663" t="str">
        <f t="shared" si="22"/>
        <v/>
      </c>
      <c r="U159" s="94" t="str">
        <f t="shared" si="25"/>
        <v/>
      </c>
      <c r="V159" s="95" t="str">
        <f t="shared" si="25"/>
        <v/>
      </c>
      <c r="W159" s="664" t="b">
        <f t="shared" si="23"/>
        <v>0</v>
      </c>
      <c r="X159" s="103" t="b">
        <f t="shared" si="24"/>
        <v>0</v>
      </c>
      <c r="Y159" s="224">
        <f t="shared" si="26"/>
        <v>1</v>
      </c>
      <c r="Z159" s="112">
        <f>IF(AND(B159&lt;&gt;"",I159&gt;=an_initial-3),VLOOKUP(Y159,Coef!$E$2:$F$17,2,FALSE),IF(AB159=TRUE,0,Z158))</f>
        <v>0</v>
      </c>
      <c r="AA159" s="643">
        <f>IF(B159&lt;&gt;"",VLOOKUP(Y159,Coef!$E$2:$F$17,2,FALSE),AA158)</f>
        <v>0</v>
      </c>
      <c r="AB159" s="669" t="b">
        <f t="shared" si="27"/>
        <v>0</v>
      </c>
    </row>
    <row r="160" spans="1:28" x14ac:dyDescent="0.25">
      <c r="A160" s="223"/>
      <c r="B160" s="764"/>
      <c r="C160" s="739"/>
      <c r="D160" s="692"/>
      <c r="E160" s="689"/>
      <c r="F160" s="730"/>
      <c r="G160" s="739"/>
      <c r="H160" s="724"/>
      <c r="I160" s="696"/>
      <c r="J160" s="708"/>
      <c r="K160" s="733"/>
      <c r="L160" s="743"/>
      <c r="M160" s="733"/>
      <c r="N160" s="743"/>
      <c r="O160" s="704"/>
      <c r="P160" s="715"/>
      <c r="Q160" s="194" t="str">
        <f t="shared" si="19"/>
        <v/>
      </c>
      <c r="R160" s="195" t="str">
        <f t="shared" si="20"/>
        <v/>
      </c>
      <c r="S160" s="90" t="str">
        <f t="shared" si="21"/>
        <v/>
      </c>
      <c r="T160" s="663" t="str">
        <f t="shared" si="22"/>
        <v/>
      </c>
      <c r="U160" s="94" t="str">
        <f t="shared" si="25"/>
        <v/>
      </c>
      <c r="V160" s="95" t="str">
        <f t="shared" si="25"/>
        <v/>
      </c>
      <c r="W160" s="664" t="b">
        <f t="shared" si="23"/>
        <v>0</v>
      </c>
      <c r="X160" s="103" t="b">
        <f t="shared" si="24"/>
        <v>0</v>
      </c>
      <c r="Y160" s="224">
        <f t="shared" si="26"/>
        <v>1</v>
      </c>
      <c r="Z160" s="112">
        <f>IF(AND(B160&lt;&gt;"",I160&gt;=an_initial-3),VLOOKUP(Y160,Coef!$E$2:$F$17,2,FALSE),IF(AB160=TRUE,0,Z159))</f>
        <v>0</v>
      </c>
      <c r="AA160" s="643">
        <f>IF(B160&lt;&gt;"",VLOOKUP(Y160,Coef!$E$2:$F$17,2,FALSE),AA159)</f>
        <v>0</v>
      </c>
      <c r="AB160" s="669" t="b">
        <f t="shared" si="27"/>
        <v>0</v>
      </c>
    </row>
    <row r="161" spans="1:28" x14ac:dyDescent="0.25">
      <c r="A161" s="223"/>
      <c r="B161" s="764"/>
      <c r="C161" s="739"/>
      <c r="D161" s="692"/>
      <c r="E161" s="689"/>
      <c r="F161" s="730"/>
      <c r="G161" s="739"/>
      <c r="H161" s="724"/>
      <c r="I161" s="696"/>
      <c r="J161" s="708"/>
      <c r="K161" s="733"/>
      <c r="L161" s="743"/>
      <c r="M161" s="733"/>
      <c r="N161" s="743"/>
      <c r="O161" s="704"/>
      <c r="P161" s="715"/>
      <c r="Q161" s="194" t="str">
        <f t="shared" si="19"/>
        <v/>
      </c>
      <c r="R161" s="195" t="str">
        <f t="shared" si="20"/>
        <v/>
      </c>
      <c r="S161" s="90" t="str">
        <f t="shared" si="21"/>
        <v/>
      </c>
      <c r="T161" s="663" t="str">
        <f t="shared" si="22"/>
        <v/>
      </c>
      <c r="U161" s="94" t="str">
        <f t="shared" si="25"/>
        <v/>
      </c>
      <c r="V161" s="95" t="str">
        <f t="shared" si="25"/>
        <v/>
      </c>
      <c r="W161" s="664" t="b">
        <f t="shared" si="23"/>
        <v>0</v>
      </c>
      <c r="X161" s="103" t="b">
        <f t="shared" si="24"/>
        <v>0</v>
      </c>
      <c r="Y161" s="224">
        <f t="shared" si="26"/>
        <v>1</v>
      </c>
      <c r="Z161" s="112">
        <f>IF(AND(B161&lt;&gt;"",I161&gt;=an_initial-3),VLOOKUP(Y161,Coef!$E$2:$F$17,2,FALSE),IF(AB161=TRUE,0,Z160))</f>
        <v>0</v>
      </c>
      <c r="AA161" s="643">
        <f>IF(B161&lt;&gt;"",VLOOKUP(Y161,Coef!$E$2:$F$17,2,FALSE),AA160)</f>
        <v>0</v>
      </c>
      <c r="AB161" s="669" t="b">
        <f t="shared" si="27"/>
        <v>0</v>
      </c>
    </row>
    <row r="162" spans="1:28" x14ac:dyDescent="0.25">
      <c r="A162" s="223"/>
      <c r="B162" s="764"/>
      <c r="C162" s="739"/>
      <c r="D162" s="692"/>
      <c r="E162" s="689"/>
      <c r="F162" s="730"/>
      <c r="G162" s="739"/>
      <c r="H162" s="724"/>
      <c r="I162" s="696"/>
      <c r="J162" s="708"/>
      <c r="K162" s="733"/>
      <c r="L162" s="743"/>
      <c r="M162" s="733"/>
      <c r="N162" s="743"/>
      <c r="O162" s="704"/>
      <c r="P162" s="715"/>
      <c r="Q162" s="194" t="str">
        <f t="shared" si="19"/>
        <v/>
      </c>
      <c r="R162" s="195" t="str">
        <f t="shared" si="20"/>
        <v/>
      </c>
      <c r="S162" s="90" t="str">
        <f t="shared" si="21"/>
        <v/>
      </c>
      <c r="T162" s="663" t="str">
        <f t="shared" si="22"/>
        <v/>
      </c>
      <c r="U162" s="94" t="str">
        <f t="shared" si="25"/>
        <v/>
      </c>
      <c r="V162" s="95" t="str">
        <f t="shared" si="25"/>
        <v/>
      </c>
      <c r="W162" s="664" t="b">
        <f t="shared" si="23"/>
        <v>0</v>
      </c>
      <c r="X162" s="103" t="b">
        <f t="shared" si="24"/>
        <v>0</v>
      </c>
      <c r="Y162" s="224">
        <f t="shared" si="26"/>
        <v>1</v>
      </c>
      <c r="Z162" s="112">
        <f>IF(AND(B162&lt;&gt;"",I162&gt;=an_initial-3),VLOOKUP(Y162,Coef!$E$2:$F$17,2,FALSE),IF(AB162=TRUE,0,Z161))</f>
        <v>0</v>
      </c>
      <c r="AA162" s="643">
        <f>IF(B162&lt;&gt;"",VLOOKUP(Y162,Coef!$E$2:$F$17,2,FALSE),AA161)</f>
        <v>0</v>
      </c>
      <c r="AB162" s="669" t="b">
        <f t="shared" si="27"/>
        <v>0</v>
      </c>
    </row>
    <row r="163" spans="1:28" x14ac:dyDescent="0.25">
      <c r="A163" s="223"/>
      <c r="B163" s="764"/>
      <c r="C163" s="739"/>
      <c r="D163" s="692"/>
      <c r="E163" s="689"/>
      <c r="F163" s="730"/>
      <c r="G163" s="739"/>
      <c r="H163" s="724"/>
      <c r="I163" s="696"/>
      <c r="J163" s="708"/>
      <c r="K163" s="733"/>
      <c r="L163" s="743"/>
      <c r="M163" s="733"/>
      <c r="N163" s="743"/>
      <c r="O163" s="704"/>
      <c r="P163" s="715"/>
      <c r="Q163" s="194" t="str">
        <f t="shared" si="19"/>
        <v/>
      </c>
      <c r="R163" s="195" t="str">
        <f t="shared" si="20"/>
        <v/>
      </c>
      <c r="S163" s="90" t="str">
        <f t="shared" si="21"/>
        <v/>
      </c>
      <c r="T163" s="663" t="str">
        <f t="shared" si="22"/>
        <v/>
      </c>
      <c r="U163" s="94" t="str">
        <f t="shared" si="25"/>
        <v/>
      </c>
      <c r="V163" s="95" t="str">
        <f t="shared" si="25"/>
        <v/>
      </c>
      <c r="W163" s="664" t="b">
        <f t="shared" si="23"/>
        <v>0</v>
      </c>
      <c r="X163" s="103" t="b">
        <f t="shared" si="24"/>
        <v>0</v>
      </c>
      <c r="Y163" s="224">
        <f t="shared" si="26"/>
        <v>1</v>
      </c>
      <c r="Z163" s="112">
        <f>IF(AND(B163&lt;&gt;"",I163&gt;=an_initial-3),VLOOKUP(Y163,Coef!$E$2:$F$17,2,FALSE),IF(AB163=TRUE,0,Z162))</f>
        <v>0</v>
      </c>
      <c r="AA163" s="643">
        <f>IF(B163&lt;&gt;"",VLOOKUP(Y163,Coef!$E$2:$F$17,2,FALSE),AA162)</f>
        <v>0</v>
      </c>
      <c r="AB163" s="669" t="b">
        <f t="shared" si="27"/>
        <v>0</v>
      </c>
    </row>
    <row r="164" spans="1:28" x14ac:dyDescent="0.25">
      <c r="A164" s="223"/>
      <c r="B164" s="764"/>
      <c r="C164" s="739"/>
      <c r="D164" s="692"/>
      <c r="E164" s="689"/>
      <c r="F164" s="730"/>
      <c r="G164" s="739"/>
      <c r="H164" s="724"/>
      <c r="I164" s="696"/>
      <c r="J164" s="708"/>
      <c r="K164" s="733"/>
      <c r="L164" s="743"/>
      <c r="M164" s="733"/>
      <c r="N164" s="743"/>
      <c r="O164" s="704"/>
      <c r="P164" s="715"/>
      <c r="Q164" s="194" t="str">
        <f t="shared" si="19"/>
        <v/>
      </c>
      <c r="R164" s="195" t="str">
        <f t="shared" si="20"/>
        <v/>
      </c>
      <c r="S164" s="90" t="str">
        <f t="shared" si="21"/>
        <v/>
      </c>
      <c r="T164" s="663" t="str">
        <f t="shared" si="22"/>
        <v/>
      </c>
      <c r="U164" s="94" t="str">
        <f t="shared" si="25"/>
        <v/>
      </c>
      <c r="V164" s="95" t="str">
        <f t="shared" si="25"/>
        <v/>
      </c>
      <c r="W164" s="664" t="b">
        <f t="shared" si="23"/>
        <v>0</v>
      </c>
      <c r="X164" s="103" t="b">
        <f t="shared" si="24"/>
        <v>0</v>
      </c>
      <c r="Y164" s="224">
        <f t="shared" si="26"/>
        <v>1</v>
      </c>
      <c r="Z164" s="112">
        <f>IF(AND(B164&lt;&gt;"",I164&gt;=an_initial-3),VLOOKUP(Y164,Coef!$E$2:$F$17,2,FALSE),IF(AB164=TRUE,0,Z163))</f>
        <v>0</v>
      </c>
      <c r="AA164" s="643">
        <f>IF(B164&lt;&gt;"",VLOOKUP(Y164,Coef!$E$2:$F$17,2,FALSE),AA163)</f>
        <v>0</v>
      </c>
      <c r="AB164" s="669" t="b">
        <f t="shared" si="27"/>
        <v>0</v>
      </c>
    </row>
    <row r="165" spans="1:28" x14ac:dyDescent="0.25">
      <c r="A165" s="223"/>
      <c r="B165" s="764"/>
      <c r="C165" s="739"/>
      <c r="D165" s="692"/>
      <c r="E165" s="689"/>
      <c r="F165" s="730"/>
      <c r="G165" s="739"/>
      <c r="H165" s="724"/>
      <c r="I165" s="696"/>
      <c r="J165" s="708"/>
      <c r="K165" s="733"/>
      <c r="L165" s="743"/>
      <c r="M165" s="733"/>
      <c r="N165" s="743"/>
      <c r="O165" s="704"/>
      <c r="P165" s="715"/>
      <c r="Q165" s="194" t="str">
        <f t="shared" si="19"/>
        <v/>
      </c>
      <c r="R165" s="195" t="str">
        <f t="shared" si="20"/>
        <v/>
      </c>
      <c r="S165" s="90" t="str">
        <f t="shared" si="21"/>
        <v/>
      </c>
      <c r="T165" s="663" t="str">
        <f t="shared" si="22"/>
        <v/>
      </c>
      <c r="U165" s="94" t="str">
        <f t="shared" si="25"/>
        <v/>
      </c>
      <c r="V165" s="95" t="str">
        <f t="shared" si="25"/>
        <v/>
      </c>
      <c r="W165" s="664" t="b">
        <f t="shared" si="23"/>
        <v>0</v>
      </c>
      <c r="X165" s="103" t="b">
        <f t="shared" si="24"/>
        <v>0</v>
      </c>
      <c r="Y165" s="224">
        <f t="shared" si="26"/>
        <v>1</v>
      </c>
      <c r="Z165" s="112">
        <f>IF(AND(B165&lt;&gt;"",I165&gt;=an_initial-3),VLOOKUP(Y165,Coef!$E$2:$F$17,2,FALSE),IF(AB165=TRUE,0,Z164))</f>
        <v>0</v>
      </c>
      <c r="AA165" s="643">
        <f>IF(B165&lt;&gt;"",VLOOKUP(Y165,Coef!$E$2:$F$17,2,FALSE),AA164)</f>
        <v>0</v>
      </c>
      <c r="AB165" s="669" t="b">
        <f t="shared" si="27"/>
        <v>0</v>
      </c>
    </row>
    <row r="166" spans="1:28" x14ac:dyDescent="0.25">
      <c r="A166" s="223"/>
      <c r="B166" s="764"/>
      <c r="C166" s="739"/>
      <c r="D166" s="692"/>
      <c r="E166" s="689"/>
      <c r="F166" s="730"/>
      <c r="G166" s="739"/>
      <c r="H166" s="724"/>
      <c r="I166" s="696"/>
      <c r="J166" s="708"/>
      <c r="K166" s="733"/>
      <c r="L166" s="743"/>
      <c r="M166" s="733"/>
      <c r="N166" s="743"/>
      <c r="O166" s="704"/>
      <c r="P166" s="715"/>
      <c r="Q166" s="194" t="str">
        <f t="shared" si="19"/>
        <v/>
      </c>
      <c r="R166" s="195" t="str">
        <f t="shared" si="20"/>
        <v/>
      </c>
      <c r="S166" s="90" t="str">
        <f t="shared" si="21"/>
        <v/>
      </c>
      <c r="T166" s="663" t="str">
        <f t="shared" si="22"/>
        <v/>
      </c>
      <c r="U166" s="94" t="str">
        <f t="shared" si="25"/>
        <v/>
      </c>
      <c r="V166" s="95" t="str">
        <f t="shared" si="25"/>
        <v/>
      </c>
      <c r="W166" s="664" t="b">
        <f t="shared" si="23"/>
        <v>0</v>
      </c>
      <c r="X166" s="103" t="b">
        <f t="shared" si="24"/>
        <v>0</v>
      </c>
      <c r="Y166" s="224">
        <f t="shared" si="26"/>
        <v>1</v>
      </c>
      <c r="Z166" s="112">
        <f>IF(AND(B166&lt;&gt;"",I166&gt;=an_initial-3),VLOOKUP(Y166,Coef!$E$2:$F$17,2,FALSE),IF(AB166=TRUE,0,Z165))</f>
        <v>0</v>
      </c>
      <c r="AA166" s="643">
        <f>IF(B166&lt;&gt;"",VLOOKUP(Y166,Coef!$E$2:$F$17,2,FALSE),AA165)</f>
        <v>0</v>
      </c>
      <c r="AB166" s="669" t="b">
        <f t="shared" si="27"/>
        <v>0</v>
      </c>
    </row>
    <row r="167" spans="1:28" x14ac:dyDescent="0.25">
      <c r="A167" s="223"/>
      <c r="B167" s="764"/>
      <c r="C167" s="739"/>
      <c r="D167" s="692"/>
      <c r="E167" s="689"/>
      <c r="F167" s="730"/>
      <c r="G167" s="739"/>
      <c r="H167" s="724"/>
      <c r="I167" s="696"/>
      <c r="J167" s="708"/>
      <c r="K167" s="733"/>
      <c r="L167" s="743"/>
      <c r="M167" s="733"/>
      <c r="N167" s="743"/>
      <c r="O167" s="704"/>
      <c r="P167" s="715"/>
      <c r="Q167" s="194" t="str">
        <f t="shared" si="19"/>
        <v/>
      </c>
      <c r="R167" s="195" t="str">
        <f t="shared" si="20"/>
        <v/>
      </c>
      <c r="S167" s="90" t="str">
        <f t="shared" si="21"/>
        <v/>
      </c>
      <c r="T167" s="663" t="str">
        <f t="shared" si="22"/>
        <v/>
      </c>
      <c r="U167" s="94" t="str">
        <f t="shared" si="25"/>
        <v/>
      </c>
      <c r="V167" s="95" t="str">
        <f t="shared" si="25"/>
        <v/>
      </c>
      <c r="W167" s="664" t="b">
        <f t="shared" si="23"/>
        <v>0</v>
      </c>
      <c r="X167" s="103" t="b">
        <f t="shared" si="24"/>
        <v>0</v>
      </c>
      <c r="Y167" s="224">
        <f t="shared" si="26"/>
        <v>1</v>
      </c>
      <c r="Z167" s="112">
        <f>IF(AND(B167&lt;&gt;"",I167&gt;=an_initial-3),VLOOKUP(Y167,Coef!$E$2:$F$17,2,FALSE),IF(AB167=TRUE,0,Z166))</f>
        <v>0</v>
      </c>
      <c r="AA167" s="643">
        <f>IF(B167&lt;&gt;"",VLOOKUP(Y167,Coef!$E$2:$F$17,2,FALSE),AA166)</f>
        <v>0</v>
      </c>
      <c r="AB167" s="669" t="b">
        <f t="shared" si="27"/>
        <v>0</v>
      </c>
    </row>
    <row r="168" spans="1:28" x14ac:dyDescent="0.25">
      <c r="A168" s="223"/>
      <c r="B168" s="764"/>
      <c r="C168" s="739"/>
      <c r="D168" s="692"/>
      <c r="E168" s="689"/>
      <c r="F168" s="730"/>
      <c r="G168" s="739"/>
      <c r="H168" s="724"/>
      <c r="I168" s="696"/>
      <c r="J168" s="708"/>
      <c r="K168" s="733"/>
      <c r="L168" s="743"/>
      <c r="M168" s="733"/>
      <c r="N168" s="743"/>
      <c r="O168" s="704"/>
      <c r="P168" s="715"/>
      <c r="Q168" s="194" t="str">
        <f t="shared" si="19"/>
        <v/>
      </c>
      <c r="R168" s="195" t="str">
        <f t="shared" si="20"/>
        <v/>
      </c>
      <c r="S168" s="90" t="str">
        <f t="shared" si="21"/>
        <v/>
      </c>
      <c r="T168" s="663" t="str">
        <f t="shared" si="22"/>
        <v/>
      </c>
      <c r="U168" s="94" t="str">
        <f t="shared" si="25"/>
        <v/>
      </c>
      <c r="V168" s="95" t="str">
        <f t="shared" si="25"/>
        <v/>
      </c>
      <c r="W168" s="664" t="b">
        <f t="shared" si="23"/>
        <v>0</v>
      </c>
      <c r="X168" s="103" t="b">
        <f t="shared" si="24"/>
        <v>0</v>
      </c>
      <c r="Y168" s="224">
        <f t="shared" si="26"/>
        <v>1</v>
      </c>
      <c r="Z168" s="112">
        <f>IF(AND(B168&lt;&gt;"",I168&gt;=an_initial-3),VLOOKUP(Y168,Coef!$E$2:$F$17,2,FALSE),IF(AB168=TRUE,0,Z167))</f>
        <v>0</v>
      </c>
      <c r="AA168" s="643">
        <f>IF(B168&lt;&gt;"",VLOOKUP(Y168,Coef!$E$2:$F$17,2,FALSE),AA167)</f>
        <v>0</v>
      </c>
      <c r="AB168" s="669" t="b">
        <f t="shared" si="27"/>
        <v>0</v>
      </c>
    </row>
    <row r="169" spans="1:28" x14ac:dyDescent="0.25">
      <c r="A169" s="223"/>
      <c r="B169" s="764"/>
      <c r="C169" s="739"/>
      <c r="D169" s="692"/>
      <c r="E169" s="689"/>
      <c r="F169" s="730"/>
      <c r="G169" s="739"/>
      <c r="H169" s="724"/>
      <c r="I169" s="696"/>
      <c r="J169" s="708"/>
      <c r="K169" s="733"/>
      <c r="L169" s="743"/>
      <c r="M169" s="733"/>
      <c r="N169" s="743"/>
      <c r="O169" s="704"/>
      <c r="P169" s="715"/>
      <c r="Q169" s="194" t="str">
        <f t="shared" si="19"/>
        <v/>
      </c>
      <c r="R169" s="195" t="str">
        <f t="shared" si="20"/>
        <v/>
      </c>
      <c r="S169" s="90" t="str">
        <f t="shared" si="21"/>
        <v/>
      </c>
      <c r="T169" s="663" t="str">
        <f t="shared" si="22"/>
        <v/>
      </c>
      <c r="U169" s="94" t="str">
        <f t="shared" si="25"/>
        <v/>
      </c>
      <c r="V169" s="95" t="str">
        <f t="shared" si="25"/>
        <v/>
      </c>
      <c r="W169" s="664" t="b">
        <f t="shared" si="23"/>
        <v>0</v>
      </c>
      <c r="X169" s="103" t="b">
        <f t="shared" si="24"/>
        <v>0</v>
      </c>
      <c r="Y169" s="224">
        <f t="shared" si="26"/>
        <v>1</v>
      </c>
      <c r="Z169" s="112">
        <f>IF(AND(B169&lt;&gt;"",I169&gt;=an_initial-3),VLOOKUP(Y169,Coef!$E$2:$F$17,2,FALSE),IF(AB169=TRUE,0,Z168))</f>
        <v>0</v>
      </c>
      <c r="AA169" s="643">
        <f>IF(B169&lt;&gt;"",VLOOKUP(Y169,Coef!$E$2:$F$17,2,FALSE),AA168)</f>
        <v>0</v>
      </c>
      <c r="AB169" s="669" t="b">
        <f t="shared" si="27"/>
        <v>0</v>
      </c>
    </row>
    <row r="170" spans="1:28" x14ac:dyDescent="0.25">
      <c r="A170" s="223"/>
      <c r="B170" s="764"/>
      <c r="C170" s="739"/>
      <c r="D170" s="692"/>
      <c r="E170" s="689"/>
      <c r="F170" s="730"/>
      <c r="G170" s="739"/>
      <c r="H170" s="724"/>
      <c r="I170" s="696"/>
      <c r="J170" s="708"/>
      <c r="K170" s="733"/>
      <c r="L170" s="743"/>
      <c r="M170" s="733"/>
      <c r="N170" s="743"/>
      <c r="O170" s="704"/>
      <c r="P170" s="715"/>
      <c r="Q170" s="194" t="str">
        <f t="shared" si="19"/>
        <v/>
      </c>
      <c r="R170" s="195" t="str">
        <f t="shared" si="20"/>
        <v/>
      </c>
      <c r="S170" s="90" t="str">
        <f t="shared" si="21"/>
        <v/>
      </c>
      <c r="T170" s="663" t="str">
        <f t="shared" si="22"/>
        <v/>
      </c>
      <c r="U170" s="94" t="str">
        <f t="shared" si="25"/>
        <v/>
      </c>
      <c r="V170" s="95" t="str">
        <f t="shared" si="25"/>
        <v/>
      </c>
      <c r="W170" s="664" t="b">
        <f t="shared" si="23"/>
        <v>0</v>
      </c>
      <c r="X170" s="103" t="b">
        <f t="shared" si="24"/>
        <v>0</v>
      </c>
      <c r="Y170" s="224">
        <f t="shared" si="26"/>
        <v>1</v>
      </c>
      <c r="Z170" s="112">
        <f>IF(AND(B170&lt;&gt;"",I170&gt;=an_initial-3),VLOOKUP(Y170,Coef!$E$2:$F$17,2,FALSE),IF(AB170=TRUE,0,Z169))</f>
        <v>0</v>
      </c>
      <c r="AA170" s="643">
        <f>IF(B170&lt;&gt;"",VLOOKUP(Y170,Coef!$E$2:$F$17,2,FALSE),AA169)</f>
        <v>0</v>
      </c>
      <c r="AB170" s="669" t="b">
        <f t="shared" si="27"/>
        <v>0</v>
      </c>
    </row>
    <row r="171" spans="1:28" x14ac:dyDescent="0.25">
      <c r="A171" s="223"/>
      <c r="B171" s="764"/>
      <c r="C171" s="739"/>
      <c r="D171" s="692"/>
      <c r="E171" s="689"/>
      <c r="F171" s="730"/>
      <c r="G171" s="739"/>
      <c r="H171" s="724"/>
      <c r="I171" s="696"/>
      <c r="J171" s="708"/>
      <c r="K171" s="733"/>
      <c r="L171" s="743"/>
      <c r="M171" s="733"/>
      <c r="N171" s="743"/>
      <c r="O171" s="704"/>
      <c r="P171" s="715"/>
      <c r="Q171" s="194" t="str">
        <f t="shared" si="19"/>
        <v/>
      </c>
      <c r="R171" s="195" t="str">
        <f t="shared" si="20"/>
        <v/>
      </c>
      <c r="S171" s="90" t="str">
        <f t="shared" si="21"/>
        <v/>
      </c>
      <c r="T171" s="663" t="str">
        <f t="shared" si="22"/>
        <v/>
      </c>
      <c r="U171" s="94" t="str">
        <f t="shared" si="25"/>
        <v/>
      </c>
      <c r="V171" s="95" t="str">
        <f t="shared" si="25"/>
        <v/>
      </c>
      <c r="W171" s="664" t="b">
        <f t="shared" si="23"/>
        <v>0</v>
      </c>
      <c r="X171" s="103" t="b">
        <f t="shared" si="24"/>
        <v>0</v>
      </c>
      <c r="Y171" s="224">
        <f t="shared" si="26"/>
        <v>1</v>
      </c>
      <c r="Z171" s="112">
        <f>IF(AND(B171&lt;&gt;"",I171&gt;=an_initial-3),VLOOKUP(Y171,Coef!$E$2:$F$17,2,FALSE),IF(AB171=TRUE,0,Z170))</f>
        <v>0</v>
      </c>
      <c r="AA171" s="643">
        <f>IF(B171&lt;&gt;"",VLOOKUP(Y171,Coef!$E$2:$F$17,2,FALSE),AA170)</f>
        <v>0</v>
      </c>
      <c r="AB171" s="669" t="b">
        <f t="shared" si="27"/>
        <v>0</v>
      </c>
    </row>
    <row r="172" spans="1:28" x14ac:dyDescent="0.25">
      <c r="A172" s="223"/>
      <c r="B172" s="764"/>
      <c r="C172" s="739"/>
      <c r="D172" s="692"/>
      <c r="E172" s="689"/>
      <c r="F172" s="730"/>
      <c r="G172" s="739"/>
      <c r="H172" s="724"/>
      <c r="I172" s="696"/>
      <c r="J172" s="708"/>
      <c r="K172" s="733"/>
      <c r="L172" s="743"/>
      <c r="M172" s="733"/>
      <c r="N172" s="743"/>
      <c r="O172" s="704"/>
      <c r="P172" s="715"/>
      <c r="Q172" s="194" t="str">
        <f t="shared" si="19"/>
        <v/>
      </c>
      <c r="R172" s="195" t="str">
        <f t="shared" si="20"/>
        <v/>
      </c>
      <c r="S172" s="90" t="str">
        <f t="shared" si="21"/>
        <v/>
      </c>
      <c r="T172" s="663" t="str">
        <f t="shared" si="22"/>
        <v/>
      </c>
      <c r="U172" s="94" t="str">
        <f t="shared" si="25"/>
        <v/>
      </c>
      <c r="V172" s="95" t="str">
        <f t="shared" si="25"/>
        <v/>
      </c>
      <c r="W172" s="664" t="b">
        <f t="shared" si="23"/>
        <v>0</v>
      </c>
      <c r="X172" s="103" t="b">
        <f t="shared" si="24"/>
        <v>0</v>
      </c>
      <c r="Y172" s="224">
        <f t="shared" si="26"/>
        <v>1</v>
      </c>
      <c r="Z172" s="112">
        <f>IF(AND(B172&lt;&gt;"",I172&gt;=an_initial-3),VLOOKUP(Y172,Coef!$E$2:$F$17,2,FALSE),IF(AB172=TRUE,0,Z171))</f>
        <v>0</v>
      </c>
      <c r="AA172" s="643">
        <f>IF(B172&lt;&gt;"",VLOOKUP(Y172,Coef!$E$2:$F$17,2,FALSE),AA171)</f>
        <v>0</v>
      </c>
      <c r="AB172" s="669" t="b">
        <f t="shared" si="27"/>
        <v>0</v>
      </c>
    </row>
    <row r="173" spans="1:28" x14ac:dyDescent="0.25">
      <c r="A173" s="223"/>
      <c r="B173" s="764"/>
      <c r="C173" s="739"/>
      <c r="D173" s="692"/>
      <c r="E173" s="689"/>
      <c r="F173" s="730"/>
      <c r="G173" s="739"/>
      <c r="H173" s="724"/>
      <c r="I173" s="696"/>
      <c r="J173" s="708"/>
      <c r="K173" s="733"/>
      <c r="L173" s="743"/>
      <c r="M173" s="733"/>
      <c r="N173" s="743"/>
      <c r="O173" s="704"/>
      <c r="P173" s="715"/>
      <c r="Q173" s="194" t="str">
        <f t="shared" si="19"/>
        <v/>
      </c>
      <c r="R173" s="195" t="str">
        <f t="shared" si="20"/>
        <v/>
      </c>
      <c r="S173" s="90" t="str">
        <f t="shared" si="21"/>
        <v/>
      </c>
      <c r="T173" s="663" t="str">
        <f t="shared" si="22"/>
        <v/>
      </c>
      <c r="U173" s="94" t="str">
        <f t="shared" si="25"/>
        <v/>
      </c>
      <c r="V173" s="95" t="str">
        <f t="shared" si="25"/>
        <v/>
      </c>
      <c r="W173" s="664" t="b">
        <f t="shared" si="23"/>
        <v>0</v>
      </c>
      <c r="X173" s="103" t="b">
        <f t="shared" si="24"/>
        <v>0</v>
      </c>
      <c r="Y173" s="224">
        <f t="shared" si="26"/>
        <v>1</v>
      </c>
      <c r="Z173" s="112">
        <f>IF(AND(B173&lt;&gt;"",I173&gt;=an_initial-3),VLOOKUP(Y173,Coef!$E$2:$F$17,2,FALSE),IF(AB173=TRUE,0,Z172))</f>
        <v>0</v>
      </c>
      <c r="AA173" s="643">
        <f>IF(B173&lt;&gt;"",VLOOKUP(Y173,Coef!$E$2:$F$17,2,FALSE),AA172)</f>
        <v>0</v>
      </c>
      <c r="AB173" s="669" t="b">
        <f t="shared" si="27"/>
        <v>0</v>
      </c>
    </row>
    <row r="174" spans="1:28" x14ac:dyDescent="0.25">
      <c r="A174" s="223"/>
      <c r="B174" s="764"/>
      <c r="C174" s="739"/>
      <c r="D174" s="692"/>
      <c r="E174" s="689"/>
      <c r="F174" s="730"/>
      <c r="G174" s="739"/>
      <c r="H174" s="724"/>
      <c r="I174" s="696"/>
      <c r="J174" s="708"/>
      <c r="K174" s="733"/>
      <c r="L174" s="743"/>
      <c r="M174" s="733"/>
      <c r="N174" s="743"/>
      <c r="O174" s="704"/>
      <c r="P174" s="715"/>
      <c r="Q174" s="194" t="str">
        <f t="shared" si="19"/>
        <v/>
      </c>
      <c r="R174" s="195" t="str">
        <f t="shared" si="20"/>
        <v/>
      </c>
      <c r="S174" s="90" t="str">
        <f t="shared" si="21"/>
        <v/>
      </c>
      <c r="T174" s="663" t="str">
        <f t="shared" si="22"/>
        <v/>
      </c>
      <c r="U174" s="94" t="str">
        <f t="shared" si="25"/>
        <v/>
      </c>
      <c r="V174" s="95" t="str">
        <f t="shared" si="25"/>
        <v/>
      </c>
      <c r="W174" s="664" t="b">
        <f t="shared" si="23"/>
        <v>0</v>
      </c>
      <c r="X174" s="103" t="b">
        <f t="shared" si="24"/>
        <v>0</v>
      </c>
      <c r="Y174" s="224">
        <f t="shared" si="26"/>
        <v>1</v>
      </c>
      <c r="Z174" s="112">
        <f>IF(AND(B174&lt;&gt;"",I174&gt;=an_initial-3),VLOOKUP(Y174,Coef!$E$2:$F$17,2,FALSE),IF(AB174=TRUE,0,Z173))</f>
        <v>0</v>
      </c>
      <c r="AA174" s="643">
        <f>IF(B174&lt;&gt;"",VLOOKUP(Y174,Coef!$E$2:$F$17,2,FALSE),AA173)</f>
        <v>0</v>
      </c>
      <c r="AB174" s="669" t="b">
        <f t="shared" si="27"/>
        <v>0</v>
      </c>
    </row>
    <row r="175" spans="1:28" x14ac:dyDescent="0.25">
      <c r="A175" s="223"/>
      <c r="B175" s="764"/>
      <c r="C175" s="739"/>
      <c r="D175" s="692"/>
      <c r="E175" s="689"/>
      <c r="F175" s="730"/>
      <c r="G175" s="739"/>
      <c r="H175" s="724"/>
      <c r="I175" s="696"/>
      <c r="J175" s="708"/>
      <c r="K175" s="733"/>
      <c r="L175" s="743"/>
      <c r="M175" s="733"/>
      <c r="N175" s="743"/>
      <c r="O175" s="704"/>
      <c r="P175" s="715"/>
      <c r="Q175" s="194" t="str">
        <f t="shared" si="19"/>
        <v/>
      </c>
      <c r="R175" s="195" t="str">
        <f t="shared" si="20"/>
        <v/>
      </c>
      <c r="S175" s="90" t="str">
        <f t="shared" si="21"/>
        <v/>
      </c>
      <c r="T175" s="663" t="str">
        <f t="shared" si="22"/>
        <v/>
      </c>
      <c r="U175" s="94" t="str">
        <f t="shared" si="25"/>
        <v/>
      </c>
      <c r="V175" s="95" t="str">
        <f t="shared" si="25"/>
        <v/>
      </c>
      <c r="W175" s="664" t="b">
        <f t="shared" si="23"/>
        <v>0</v>
      </c>
      <c r="X175" s="103" t="b">
        <f t="shared" si="24"/>
        <v>0</v>
      </c>
      <c r="Y175" s="224">
        <f t="shared" si="26"/>
        <v>1</v>
      </c>
      <c r="Z175" s="112">
        <f>IF(AND(B175&lt;&gt;"",I175&gt;=an_initial-3),VLOOKUP(Y175,Coef!$E$2:$F$17,2,FALSE),IF(AB175=TRUE,0,Z174))</f>
        <v>0</v>
      </c>
      <c r="AA175" s="643">
        <f>IF(B175&lt;&gt;"",VLOOKUP(Y175,Coef!$E$2:$F$17,2,FALSE),AA174)</f>
        <v>0</v>
      </c>
      <c r="AB175" s="669" t="b">
        <f t="shared" si="27"/>
        <v>0</v>
      </c>
    </row>
    <row r="176" spans="1:28" x14ac:dyDescent="0.25">
      <c r="A176" s="223"/>
      <c r="B176" s="764"/>
      <c r="C176" s="739"/>
      <c r="D176" s="692"/>
      <c r="E176" s="689"/>
      <c r="F176" s="730"/>
      <c r="G176" s="739"/>
      <c r="H176" s="724"/>
      <c r="I176" s="696"/>
      <c r="J176" s="708"/>
      <c r="K176" s="733"/>
      <c r="L176" s="743"/>
      <c r="M176" s="733"/>
      <c r="N176" s="743"/>
      <c r="O176" s="704"/>
      <c r="P176" s="715"/>
      <c r="Q176" s="194" t="str">
        <f t="shared" si="19"/>
        <v/>
      </c>
      <c r="R176" s="195" t="str">
        <f t="shared" si="20"/>
        <v/>
      </c>
      <c r="S176" s="90" t="str">
        <f t="shared" si="21"/>
        <v/>
      </c>
      <c r="T176" s="663" t="str">
        <f t="shared" si="22"/>
        <v/>
      </c>
      <c r="U176" s="94" t="str">
        <f t="shared" si="25"/>
        <v/>
      </c>
      <c r="V176" s="95" t="str">
        <f t="shared" si="25"/>
        <v/>
      </c>
      <c r="W176" s="664" t="b">
        <f t="shared" si="23"/>
        <v>0</v>
      </c>
      <c r="X176" s="103" t="b">
        <f t="shared" si="24"/>
        <v>0</v>
      </c>
      <c r="Y176" s="224">
        <f t="shared" si="26"/>
        <v>1</v>
      </c>
      <c r="Z176" s="112">
        <f>IF(AND(B176&lt;&gt;"",I176&gt;=an_initial-3),VLOOKUP(Y176,Coef!$E$2:$F$17,2,FALSE),IF(AB176=TRUE,0,Z175))</f>
        <v>0</v>
      </c>
      <c r="AA176" s="643">
        <f>IF(B176&lt;&gt;"",VLOOKUP(Y176,Coef!$E$2:$F$17,2,FALSE),AA175)</f>
        <v>0</v>
      </c>
      <c r="AB176" s="669" t="b">
        <f t="shared" si="27"/>
        <v>0</v>
      </c>
    </row>
    <row r="177" spans="1:28" x14ac:dyDescent="0.25">
      <c r="A177" s="223"/>
      <c r="B177" s="764"/>
      <c r="C177" s="739"/>
      <c r="D177" s="692"/>
      <c r="E177" s="689"/>
      <c r="F177" s="730"/>
      <c r="G177" s="739"/>
      <c r="H177" s="724"/>
      <c r="I177" s="696"/>
      <c r="J177" s="708"/>
      <c r="K177" s="733"/>
      <c r="L177" s="743"/>
      <c r="M177" s="733"/>
      <c r="N177" s="743"/>
      <c r="O177" s="704"/>
      <c r="P177" s="715"/>
      <c r="Q177" s="194" t="str">
        <f t="shared" si="19"/>
        <v/>
      </c>
      <c r="R177" s="195" t="str">
        <f t="shared" si="20"/>
        <v/>
      </c>
      <c r="S177" s="90" t="str">
        <f t="shared" si="21"/>
        <v/>
      </c>
      <c r="T177" s="663" t="str">
        <f t="shared" si="22"/>
        <v/>
      </c>
      <c r="U177" s="94" t="str">
        <f t="shared" si="25"/>
        <v/>
      </c>
      <c r="V177" s="95" t="str">
        <f t="shared" si="25"/>
        <v/>
      </c>
      <c r="W177" s="664" t="b">
        <f t="shared" si="23"/>
        <v>0</v>
      </c>
      <c r="X177" s="103" t="b">
        <f t="shared" si="24"/>
        <v>0</v>
      </c>
      <c r="Y177" s="224">
        <f t="shared" si="26"/>
        <v>1</v>
      </c>
      <c r="Z177" s="112">
        <f>IF(AND(B177&lt;&gt;"",I177&gt;=an_initial-3),VLOOKUP(Y177,Coef!$E$2:$F$17,2,FALSE),IF(AB177=TRUE,0,Z176))</f>
        <v>0</v>
      </c>
      <c r="AA177" s="643">
        <f>IF(B177&lt;&gt;"",VLOOKUP(Y177,Coef!$E$2:$F$17,2,FALSE),AA176)</f>
        <v>0</v>
      </c>
      <c r="AB177" s="669" t="b">
        <f t="shared" si="27"/>
        <v>0</v>
      </c>
    </row>
    <row r="178" spans="1:28" x14ac:dyDescent="0.25">
      <c r="A178" s="223"/>
      <c r="B178" s="764"/>
      <c r="C178" s="739"/>
      <c r="D178" s="692"/>
      <c r="E178" s="689"/>
      <c r="F178" s="730"/>
      <c r="G178" s="739"/>
      <c r="H178" s="724"/>
      <c r="I178" s="696"/>
      <c r="J178" s="708"/>
      <c r="K178" s="733"/>
      <c r="L178" s="743"/>
      <c r="M178" s="733"/>
      <c r="N178" s="743"/>
      <c r="O178" s="704"/>
      <c r="P178" s="715"/>
      <c r="Q178" s="194" t="str">
        <f t="shared" si="19"/>
        <v/>
      </c>
      <c r="R178" s="195" t="str">
        <f t="shared" si="20"/>
        <v/>
      </c>
      <c r="S178" s="90" t="str">
        <f t="shared" si="21"/>
        <v/>
      </c>
      <c r="T178" s="663" t="str">
        <f t="shared" si="22"/>
        <v/>
      </c>
      <c r="U178" s="94" t="str">
        <f t="shared" si="25"/>
        <v/>
      </c>
      <c r="V178" s="95" t="str">
        <f t="shared" si="25"/>
        <v/>
      </c>
      <c r="W178" s="664" t="b">
        <f t="shared" si="23"/>
        <v>0</v>
      </c>
      <c r="X178" s="103" t="b">
        <f t="shared" si="24"/>
        <v>0</v>
      </c>
      <c r="Y178" s="224">
        <f t="shared" si="26"/>
        <v>1</v>
      </c>
      <c r="Z178" s="112">
        <f>IF(AND(B178&lt;&gt;"",I178&gt;=an_initial-3),VLOOKUP(Y178,Coef!$E$2:$F$17,2,FALSE),IF(AB178=TRUE,0,Z177))</f>
        <v>0</v>
      </c>
      <c r="AA178" s="643">
        <f>IF(B178&lt;&gt;"",VLOOKUP(Y178,Coef!$E$2:$F$17,2,FALSE),AA177)</f>
        <v>0</v>
      </c>
      <c r="AB178" s="669" t="b">
        <f t="shared" si="27"/>
        <v>0</v>
      </c>
    </row>
    <row r="179" spans="1:28" x14ac:dyDescent="0.25">
      <c r="A179" s="223"/>
      <c r="B179" s="764"/>
      <c r="C179" s="739"/>
      <c r="D179" s="692"/>
      <c r="E179" s="689"/>
      <c r="F179" s="730"/>
      <c r="G179" s="739"/>
      <c r="H179" s="724"/>
      <c r="I179" s="696"/>
      <c r="J179" s="708"/>
      <c r="K179" s="733"/>
      <c r="L179" s="743"/>
      <c r="M179" s="733"/>
      <c r="N179" s="743"/>
      <c r="O179" s="704"/>
      <c r="P179" s="715"/>
      <c r="Q179" s="194" t="str">
        <f t="shared" si="19"/>
        <v/>
      </c>
      <c r="R179" s="195" t="str">
        <f t="shared" si="20"/>
        <v/>
      </c>
      <c r="S179" s="90" t="str">
        <f t="shared" si="21"/>
        <v/>
      </c>
      <c r="T179" s="663" t="str">
        <f t="shared" si="22"/>
        <v/>
      </c>
      <c r="U179" s="94" t="str">
        <f t="shared" si="25"/>
        <v/>
      </c>
      <c r="V179" s="95" t="str">
        <f t="shared" si="25"/>
        <v/>
      </c>
      <c r="W179" s="664" t="b">
        <f t="shared" si="23"/>
        <v>0</v>
      </c>
      <c r="X179" s="103" t="b">
        <f t="shared" si="24"/>
        <v>0</v>
      </c>
      <c r="Y179" s="224">
        <f t="shared" si="26"/>
        <v>1</v>
      </c>
      <c r="Z179" s="112">
        <f>IF(AND(B179&lt;&gt;"",I179&gt;=an_initial-3),VLOOKUP(Y179,Coef!$E$2:$F$17,2,FALSE),IF(AB179=TRUE,0,Z178))</f>
        <v>0</v>
      </c>
      <c r="AA179" s="643">
        <f>IF(B179&lt;&gt;"",VLOOKUP(Y179,Coef!$E$2:$F$17,2,FALSE),AA178)</f>
        <v>0</v>
      </c>
      <c r="AB179" s="669" t="b">
        <f t="shared" si="27"/>
        <v>0</v>
      </c>
    </row>
    <row r="180" spans="1:28" x14ac:dyDescent="0.25">
      <c r="A180" s="223"/>
      <c r="B180" s="764"/>
      <c r="C180" s="739"/>
      <c r="D180" s="692"/>
      <c r="E180" s="689"/>
      <c r="F180" s="730"/>
      <c r="G180" s="739"/>
      <c r="H180" s="724"/>
      <c r="I180" s="696"/>
      <c r="J180" s="708"/>
      <c r="K180" s="733"/>
      <c r="L180" s="743"/>
      <c r="M180" s="733"/>
      <c r="N180" s="743"/>
      <c r="O180" s="704"/>
      <c r="P180" s="715"/>
      <c r="Q180" s="194" t="str">
        <f t="shared" si="19"/>
        <v/>
      </c>
      <c r="R180" s="195" t="str">
        <f t="shared" si="20"/>
        <v/>
      </c>
      <c r="S180" s="90" t="str">
        <f t="shared" si="21"/>
        <v/>
      </c>
      <c r="T180" s="663" t="str">
        <f t="shared" si="22"/>
        <v/>
      </c>
      <c r="U180" s="94" t="str">
        <f t="shared" si="25"/>
        <v/>
      </c>
      <c r="V180" s="95" t="str">
        <f t="shared" si="25"/>
        <v/>
      </c>
      <c r="W180" s="664" t="b">
        <f t="shared" si="23"/>
        <v>0</v>
      </c>
      <c r="X180" s="103" t="b">
        <f t="shared" si="24"/>
        <v>0</v>
      </c>
      <c r="Y180" s="224">
        <f t="shared" si="26"/>
        <v>1</v>
      </c>
      <c r="Z180" s="112">
        <f>IF(AND(B180&lt;&gt;"",I180&gt;=an_initial-3),VLOOKUP(Y180,Coef!$E$2:$F$17,2,FALSE),IF(AB180=TRUE,0,Z179))</f>
        <v>0</v>
      </c>
      <c r="AA180" s="643">
        <f>IF(B180&lt;&gt;"",VLOOKUP(Y180,Coef!$E$2:$F$17,2,FALSE),AA179)</f>
        <v>0</v>
      </c>
      <c r="AB180" s="669" t="b">
        <f t="shared" si="27"/>
        <v>0</v>
      </c>
    </row>
    <row r="181" spans="1:28" x14ac:dyDescent="0.25">
      <c r="A181" s="223"/>
      <c r="B181" s="764"/>
      <c r="C181" s="739"/>
      <c r="D181" s="692"/>
      <c r="E181" s="689"/>
      <c r="F181" s="730"/>
      <c r="G181" s="739"/>
      <c r="H181" s="724"/>
      <c r="I181" s="696"/>
      <c r="J181" s="708"/>
      <c r="K181" s="733"/>
      <c r="L181" s="743"/>
      <c r="M181" s="733"/>
      <c r="N181" s="743"/>
      <c r="O181" s="704"/>
      <c r="P181" s="715"/>
      <c r="Q181" s="194" t="str">
        <f t="shared" si="19"/>
        <v/>
      </c>
      <c r="R181" s="195" t="str">
        <f t="shared" si="20"/>
        <v/>
      </c>
      <c r="S181" s="90" t="str">
        <f t="shared" si="21"/>
        <v/>
      </c>
      <c r="T181" s="663" t="str">
        <f t="shared" si="22"/>
        <v/>
      </c>
      <c r="U181" s="94" t="str">
        <f t="shared" si="25"/>
        <v/>
      </c>
      <c r="V181" s="95" t="str">
        <f t="shared" si="25"/>
        <v/>
      </c>
      <c r="W181" s="664" t="b">
        <f t="shared" si="23"/>
        <v>0</v>
      </c>
      <c r="X181" s="103" t="b">
        <f t="shared" si="24"/>
        <v>0</v>
      </c>
      <c r="Y181" s="224">
        <f t="shared" si="26"/>
        <v>1</v>
      </c>
      <c r="Z181" s="112">
        <f>IF(AND(B181&lt;&gt;"",I181&gt;=an_initial-3),VLOOKUP(Y181,Coef!$E$2:$F$17,2,FALSE),IF(AB181=TRUE,0,Z180))</f>
        <v>0</v>
      </c>
      <c r="AA181" s="643">
        <f>IF(B181&lt;&gt;"",VLOOKUP(Y181,Coef!$E$2:$F$17,2,FALSE),AA180)</f>
        <v>0</v>
      </c>
      <c r="AB181" s="669" t="b">
        <f t="shared" si="27"/>
        <v>0</v>
      </c>
    </row>
    <row r="182" spans="1:28" x14ac:dyDescent="0.25">
      <c r="A182" s="223"/>
      <c r="B182" s="764"/>
      <c r="C182" s="739"/>
      <c r="D182" s="692"/>
      <c r="E182" s="689"/>
      <c r="F182" s="730"/>
      <c r="G182" s="739"/>
      <c r="H182" s="724"/>
      <c r="I182" s="696"/>
      <c r="J182" s="708"/>
      <c r="K182" s="733"/>
      <c r="L182" s="743"/>
      <c r="M182" s="733"/>
      <c r="N182" s="743"/>
      <c r="O182" s="704"/>
      <c r="P182" s="715"/>
      <c r="Q182" s="194" t="str">
        <f t="shared" si="19"/>
        <v/>
      </c>
      <c r="R182" s="195" t="str">
        <f t="shared" si="20"/>
        <v/>
      </c>
      <c r="S182" s="90" t="str">
        <f t="shared" si="21"/>
        <v/>
      </c>
      <c r="T182" s="663" t="str">
        <f t="shared" si="22"/>
        <v/>
      </c>
      <c r="U182" s="94" t="str">
        <f t="shared" si="25"/>
        <v/>
      </c>
      <c r="V182" s="95" t="str">
        <f t="shared" si="25"/>
        <v/>
      </c>
      <c r="W182" s="664" t="b">
        <f t="shared" si="23"/>
        <v>0</v>
      </c>
      <c r="X182" s="103" t="b">
        <f t="shared" si="24"/>
        <v>0</v>
      </c>
      <c r="Y182" s="224">
        <f t="shared" si="26"/>
        <v>1</v>
      </c>
      <c r="Z182" s="112">
        <f>IF(AND(B182&lt;&gt;"",I182&gt;=an_initial-3),VLOOKUP(Y182,Coef!$E$2:$F$17,2,FALSE),IF(AB182=TRUE,0,Z181))</f>
        <v>0</v>
      </c>
      <c r="AA182" s="643">
        <f>IF(B182&lt;&gt;"",VLOOKUP(Y182,Coef!$E$2:$F$17,2,FALSE),AA181)</f>
        <v>0</v>
      </c>
      <c r="AB182" s="669" t="b">
        <f t="shared" si="27"/>
        <v>0</v>
      </c>
    </row>
    <row r="183" spans="1:28" x14ac:dyDescent="0.25">
      <c r="A183" s="223"/>
      <c r="B183" s="764"/>
      <c r="C183" s="739"/>
      <c r="D183" s="692"/>
      <c r="E183" s="689"/>
      <c r="F183" s="730"/>
      <c r="G183" s="739"/>
      <c r="H183" s="724"/>
      <c r="I183" s="696"/>
      <c r="J183" s="708"/>
      <c r="K183" s="733"/>
      <c r="L183" s="743"/>
      <c r="M183" s="733"/>
      <c r="N183" s="743"/>
      <c r="O183" s="704"/>
      <c r="P183" s="715"/>
      <c r="Q183" s="194" t="str">
        <f t="shared" si="19"/>
        <v/>
      </c>
      <c r="R183" s="195" t="str">
        <f t="shared" si="20"/>
        <v/>
      </c>
      <c r="S183" s="90" t="str">
        <f t="shared" si="21"/>
        <v/>
      </c>
      <c r="T183" s="663" t="str">
        <f t="shared" si="22"/>
        <v/>
      </c>
      <c r="U183" s="94" t="str">
        <f t="shared" si="25"/>
        <v/>
      </c>
      <c r="V183" s="95" t="str">
        <f t="shared" si="25"/>
        <v/>
      </c>
      <c r="W183" s="664" t="b">
        <f t="shared" si="23"/>
        <v>0</v>
      </c>
      <c r="X183" s="103" t="b">
        <f t="shared" si="24"/>
        <v>0</v>
      </c>
      <c r="Y183" s="224">
        <f t="shared" si="26"/>
        <v>1</v>
      </c>
      <c r="Z183" s="112">
        <f>IF(AND(B183&lt;&gt;"",I183&gt;=an_initial-3),VLOOKUP(Y183,Coef!$E$2:$F$17,2,FALSE),IF(AB183=TRUE,0,Z182))</f>
        <v>0</v>
      </c>
      <c r="AA183" s="643">
        <f>IF(B183&lt;&gt;"",VLOOKUP(Y183,Coef!$E$2:$F$17,2,FALSE),AA182)</f>
        <v>0</v>
      </c>
      <c r="AB183" s="669" t="b">
        <f t="shared" si="27"/>
        <v>0</v>
      </c>
    </row>
    <row r="184" spans="1:28" x14ac:dyDescent="0.25">
      <c r="A184" s="223"/>
      <c r="B184" s="764"/>
      <c r="C184" s="739"/>
      <c r="D184" s="692"/>
      <c r="E184" s="689"/>
      <c r="F184" s="730"/>
      <c r="G184" s="739"/>
      <c r="H184" s="724"/>
      <c r="I184" s="696"/>
      <c r="J184" s="708"/>
      <c r="K184" s="733"/>
      <c r="L184" s="743"/>
      <c r="M184" s="733"/>
      <c r="N184" s="743"/>
      <c r="O184" s="704"/>
      <c r="P184" s="715"/>
      <c r="Q184" s="194" t="str">
        <f t="shared" si="19"/>
        <v/>
      </c>
      <c r="R184" s="195" t="str">
        <f t="shared" si="20"/>
        <v/>
      </c>
      <c r="S184" s="90" t="str">
        <f t="shared" si="21"/>
        <v/>
      </c>
      <c r="T184" s="663" t="str">
        <f t="shared" si="22"/>
        <v/>
      </c>
      <c r="U184" s="94" t="str">
        <f t="shared" si="25"/>
        <v/>
      </c>
      <c r="V184" s="95" t="str">
        <f t="shared" si="25"/>
        <v/>
      </c>
      <c r="W184" s="664" t="b">
        <f t="shared" si="23"/>
        <v>0</v>
      </c>
      <c r="X184" s="103" t="b">
        <f t="shared" si="24"/>
        <v>0</v>
      </c>
      <c r="Y184" s="224">
        <f t="shared" si="26"/>
        <v>1</v>
      </c>
      <c r="Z184" s="112">
        <f>IF(AND(B184&lt;&gt;"",I184&gt;=an_initial-3),VLOOKUP(Y184,Coef!$E$2:$F$17,2,FALSE),IF(AB184=TRUE,0,Z183))</f>
        <v>0</v>
      </c>
      <c r="AA184" s="643">
        <f>IF(B184&lt;&gt;"",VLOOKUP(Y184,Coef!$E$2:$F$17,2,FALSE),AA183)</f>
        <v>0</v>
      </c>
      <c r="AB184" s="669" t="b">
        <f t="shared" si="27"/>
        <v>0</v>
      </c>
    </row>
    <row r="185" spans="1:28" x14ac:dyDescent="0.25">
      <c r="A185" s="223"/>
      <c r="B185" s="764"/>
      <c r="C185" s="739"/>
      <c r="D185" s="692"/>
      <c r="E185" s="689"/>
      <c r="F185" s="730"/>
      <c r="G185" s="739"/>
      <c r="H185" s="724"/>
      <c r="I185" s="696"/>
      <c r="J185" s="708"/>
      <c r="K185" s="733"/>
      <c r="L185" s="743"/>
      <c r="M185" s="733"/>
      <c r="N185" s="743"/>
      <c r="O185" s="704"/>
      <c r="P185" s="715"/>
      <c r="Q185" s="194" t="str">
        <f t="shared" si="19"/>
        <v/>
      </c>
      <c r="R185" s="195" t="str">
        <f t="shared" si="20"/>
        <v/>
      </c>
      <c r="S185" s="90" t="str">
        <f t="shared" si="21"/>
        <v/>
      </c>
      <c r="T185" s="663" t="str">
        <f t="shared" si="22"/>
        <v/>
      </c>
      <c r="U185" s="94" t="str">
        <f t="shared" si="25"/>
        <v/>
      </c>
      <c r="V185" s="95" t="str">
        <f t="shared" si="25"/>
        <v/>
      </c>
      <c r="W185" s="664" t="b">
        <f t="shared" si="23"/>
        <v>0</v>
      </c>
      <c r="X185" s="103" t="b">
        <f t="shared" si="24"/>
        <v>0</v>
      </c>
      <c r="Y185" s="224">
        <f t="shared" si="26"/>
        <v>1</v>
      </c>
      <c r="Z185" s="112">
        <f>IF(AND(B185&lt;&gt;"",I185&gt;=an_initial-3),VLOOKUP(Y185,Coef!$E$2:$F$17,2,FALSE),IF(AB185=TRUE,0,Z184))</f>
        <v>0</v>
      </c>
      <c r="AA185" s="643">
        <f>IF(B185&lt;&gt;"",VLOOKUP(Y185,Coef!$E$2:$F$17,2,FALSE),AA184)</f>
        <v>0</v>
      </c>
      <c r="AB185" s="669" t="b">
        <f t="shared" si="27"/>
        <v>0</v>
      </c>
    </row>
    <row r="186" spans="1:28" x14ac:dyDescent="0.25">
      <c r="A186" s="223"/>
      <c r="B186" s="764"/>
      <c r="C186" s="739"/>
      <c r="D186" s="692"/>
      <c r="E186" s="689"/>
      <c r="F186" s="730"/>
      <c r="G186" s="739"/>
      <c r="H186" s="724"/>
      <c r="I186" s="696"/>
      <c r="J186" s="708"/>
      <c r="K186" s="733"/>
      <c r="L186" s="743"/>
      <c r="M186" s="733"/>
      <c r="N186" s="743"/>
      <c r="O186" s="704"/>
      <c r="P186" s="715"/>
      <c r="Q186" s="194" t="str">
        <f t="shared" si="19"/>
        <v/>
      </c>
      <c r="R186" s="195" t="str">
        <f t="shared" si="20"/>
        <v/>
      </c>
      <c r="S186" s="90" t="str">
        <f t="shared" si="21"/>
        <v/>
      </c>
      <c r="T186" s="663" t="str">
        <f t="shared" si="22"/>
        <v/>
      </c>
      <c r="U186" s="94" t="str">
        <f t="shared" si="25"/>
        <v/>
      </c>
      <c r="V186" s="95" t="str">
        <f t="shared" si="25"/>
        <v/>
      </c>
      <c r="W186" s="664" t="b">
        <f t="shared" si="23"/>
        <v>0</v>
      </c>
      <c r="X186" s="103" t="b">
        <f t="shared" si="24"/>
        <v>0</v>
      </c>
      <c r="Y186" s="224">
        <f t="shared" si="26"/>
        <v>1</v>
      </c>
      <c r="Z186" s="112">
        <f>IF(AND(B186&lt;&gt;"",I186&gt;=an_initial-3),VLOOKUP(Y186,Coef!$E$2:$F$17,2,FALSE),IF(AB186=TRUE,0,Z185))</f>
        <v>0</v>
      </c>
      <c r="AA186" s="643">
        <f>IF(B186&lt;&gt;"",VLOOKUP(Y186,Coef!$E$2:$F$17,2,FALSE),AA185)</f>
        <v>0</v>
      </c>
      <c r="AB186" s="669" t="b">
        <f t="shared" si="27"/>
        <v>0</v>
      </c>
    </row>
    <row r="187" spans="1:28" x14ac:dyDescent="0.25">
      <c r="A187" s="223"/>
      <c r="B187" s="764"/>
      <c r="C187" s="739"/>
      <c r="D187" s="692"/>
      <c r="E187" s="689"/>
      <c r="F187" s="730"/>
      <c r="G187" s="739"/>
      <c r="H187" s="724"/>
      <c r="I187" s="696"/>
      <c r="J187" s="708"/>
      <c r="K187" s="733"/>
      <c r="L187" s="743"/>
      <c r="M187" s="733"/>
      <c r="N187" s="743"/>
      <c r="O187" s="704"/>
      <c r="P187" s="715"/>
      <c r="Q187" s="194" t="str">
        <f t="shared" si="19"/>
        <v/>
      </c>
      <c r="R187" s="195" t="str">
        <f t="shared" si="20"/>
        <v/>
      </c>
      <c r="S187" s="90" t="str">
        <f t="shared" si="21"/>
        <v/>
      </c>
      <c r="T187" s="663" t="str">
        <f t="shared" si="22"/>
        <v/>
      </c>
      <c r="U187" s="94" t="str">
        <f t="shared" si="25"/>
        <v/>
      </c>
      <c r="V187" s="95" t="str">
        <f t="shared" si="25"/>
        <v/>
      </c>
      <c r="W187" s="664" t="b">
        <f t="shared" si="23"/>
        <v>0</v>
      </c>
      <c r="X187" s="103" t="b">
        <f t="shared" si="24"/>
        <v>0</v>
      </c>
      <c r="Y187" s="224">
        <f t="shared" si="26"/>
        <v>1</v>
      </c>
      <c r="Z187" s="112">
        <f>IF(AND(B187&lt;&gt;"",I187&gt;=an_initial-3),VLOOKUP(Y187,Coef!$E$2:$F$17,2,FALSE),IF(AB187=TRUE,0,Z186))</f>
        <v>0</v>
      </c>
      <c r="AA187" s="643">
        <f>IF(B187&lt;&gt;"",VLOOKUP(Y187,Coef!$E$2:$F$17,2,FALSE),AA186)</f>
        <v>0</v>
      </c>
      <c r="AB187" s="669" t="b">
        <f t="shared" si="27"/>
        <v>0</v>
      </c>
    </row>
    <row r="188" spans="1:28" x14ac:dyDescent="0.25">
      <c r="A188" s="223"/>
      <c r="B188" s="764"/>
      <c r="C188" s="739"/>
      <c r="D188" s="692"/>
      <c r="E188" s="689"/>
      <c r="F188" s="730"/>
      <c r="G188" s="739"/>
      <c r="H188" s="724"/>
      <c r="I188" s="696"/>
      <c r="J188" s="708"/>
      <c r="K188" s="733"/>
      <c r="L188" s="743"/>
      <c r="M188" s="733"/>
      <c r="N188" s="743"/>
      <c r="O188" s="704"/>
      <c r="P188" s="715"/>
      <c r="Q188" s="194" t="str">
        <f t="shared" si="19"/>
        <v/>
      </c>
      <c r="R188" s="195" t="str">
        <f t="shared" si="20"/>
        <v/>
      </c>
      <c r="S188" s="90" t="str">
        <f t="shared" si="21"/>
        <v/>
      </c>
      <c r="T188" s="663" t="str">
        <f t="shared" si="22"/>
        <v/>
      </c>
      <c r="U188" s="94" t="str">
        <f t="shared" si="25"/>
        <v/>
      </c>
      <c r="V188" s="95" t="str">
        <f t="shared" si="25"/>
        <v/>
      </c>
      <c r="W188" s="664" t="b">
        <f t="shared" si="23"/>
        <v>0</v>
      </c>
      <c r="X188" s="103" t="b">
        <f t="shared" si="24"/>
        <v>0</v>
      </c>
      <c r="Y188" s="224">
        <f t="shared" si="26"/>
        <v>1</v>
      </c>
      <c r="Z188" s="112">
        <f>IF(AND(B188&lt;&gt;"",I188&gt;=an_initial-3),VLOOKUP(Y188,Coef!$E$2:$F$17,2,FALSE),IF(AB188=TRUE,0,Z187))</f>
        <v>0</v>
      </c>
      <c r="AA188" s="643">
        <f>IF(B188&lt;&gt;"",VLOOKUP(Y188,Coef!$E$2:$F$17,2,FALSE),AA187)</f>
        <v>0</v>
      </c>
      <c r="AB188" s="669" t="b">
        <f t="shared" si="27"/>
        <v>0</v>
      </c>
    </row>
    <row r="189" spans="1:28" x14ac:dyDescent="0.25">
      <c r="A189" s="223"/>
      <c r="B189" s="764"/>
      <c r="C189" s="739"/>
      <c r="D189" s="692"/>
      <c r="E189" s="689"/>
      <c r="F189" s="730"/>
      <c r="G189" s="739"/>
      <c r="H189" s="724"/>
      <c r="I189" s="696"/>
      <c r="J189" s="708"/>
      <c r="K189" s="733"/>
      <c r="L189" s="743"/>
      <c r="M189" s="733"/>
      <c r="N189" s="743"/>
      <c r="O189" s="704"/>
      <c r="P189" s="715"/>
      <c r="Q189" s="194" t="str">
        <f t="shared" si="19"/>
        <v/>
      </c>
      <c r="R189" s="195" t="str">
        <f t="shared" si="20"/>
        <v/>
      </c>
      <c r="S189" s="90" t="str">
        <f t="shared" si="21"/>
        <v/>
      </c>
      <c r="T189" s="663" t="str">
        <f t="shared" si="22"/>
        <v/>
      </c>
      <c r="U189" s="94" t="str">
        <f t="shared" si="25"/>
        <v/>
      </c>
      <c r="V189" s="95" t="str">
        <f t="shared" si="25"/>
        <v/>
      </c>
      <c r="W189" s="664" t="b">
        <f t="shared" si="23"/>
        <v>0</v>
      </c>
      <c r="X189" s="103" t="b">
        <f t="shared" si="24"/>
        <v>0</v>
      </c>
      <c r="Y189" s="224">
        <f t="shared" si="26"/>
        <v>1</v>
      </c>
      <c r="Z189" s="112">
        <f>IF(AND(B189&lt;&gt;"",I189&gt;=an_initial-3),VLOOKUP(Y189,Coef!$E$2:$F$17,2,FALSE),IF(AB189=TRUE,0,Z188))</f>
        <v>0</v>
      </c>
      <c r="AA189" s="643">
        <f>IF(B189&lt;&gt;"",VLOOKUP(Y189,Coef!$E$2:$F$17,2,FALSE),AA188)</f>
        <v>0</v>
      </c>
      <c r="AB189" s="669" t="b">
        <f t="shared" si="27"/>
        <v>0</v>
      </c>
    </row>
    <row r="190" spans="1:28" x14ac:dyDescent="0.25">
      <c r="A190" s="223"/>
      <c r="B190" s="764"/>
      <c r="C190" s="739"/>
      <c r="D190" s="692"/>
      <c r="E190" s="689"/>
      <c r="F190" s="730"/>
      <c r="G190" s="739"/>
      <c r="H190" s="724"/>
      <c r="I190" s="696"/>
      <c r="J190" s="708"/>
      <c r="K190" s="733"/>
      <c r="L190" s="743"/>
      <c r="M190" s="733"/>
      <c r="N190" s="743"/>
      <c r="O190" s="704"/>
      <c r="P190" s="715"/>
      <c r="Q190" s="194" t="str">
        <f t="shared" si="19"/>
        <v/>
      </c>
      <c r="R190" s="195" t="str">
        <f t="shared" si="20"/>
        <v/>
      </c>
      <c r="S190" s="90" t="str">
        <f t="shared" si="21"/>
        <v/>
      </c>
      <c r="T190" s="663" t="str">
        <f t="shared" si="22"/>
        <v/>
      </c>
      <c r="U190" s="94" t="str">
        <f t="shared" si="25"/>
        <v/>
      </c>
      <c r="V190" s="95" t="str">
        <f t="shared" si="25"/>
        <v/>
      </c>
      <c r="W190" s="664" t="b">
        <f t="shared" si="23"/>
        <v>0</v>
      </c>
      <c r="X190" s="103" t="b">
        <f t="shared" si="24"/>
        <v>0</v>
      </c>
      <c r="Y190" s="224">
        <f t="shared" si="26"/>
        <v>1</v>
      </c>
      <c r="Z190" s="112">
        <f>IF(AND(B190&lt;&gt;"",I190&gt;=an_initial-3),VLOOKUP(Y190,Coef!$E$2:$F$17,2,FALSE),IF(AB190=TRUE,0,Z189))</f>
        <v>0</v>
      </c>
      <c r="AA190" s="643">
        <f>IF(B190&lt;&gt;"",VLOOKUP(Y190,Coef!$E$2:$F$17,2,FALSE),AA189)</f>
        <v>0</v>
      </c>
      <c r="AB190" s="669" t="b">
        <f t="shared" si="27"/>
        <v>0</v>
      </c>
    </row>
    <row r="191" spans="1:28" x14ac:dyDescent="0.25">
      <c r="A191" s="223"/>
      <c r="B191" s="764"/>
      <c r="C191" s="739"/>
      <c r="D191" s="692"/>
      <c r="E191" s="689"/>
      <c r="F191" s="730"/>
      <c r="G191" s="739"/>
      <c r="H191" s="724"/>
      <c r="I191" s="696"/>
      <c r="J191" s="708"/>
      <c r="K191" s="733"/>
      <c r="L191" s="743"/>
      <c r="M191" s="733"/>
      <c r="N191" s="743"/>
      <c r="O191" s="704"/>
      <c r="P191" s="715"/>
      <c r="Q191" s="194" t="str">
        <f t="shared" si="19"/>
        <v/>
      </c>
      <c r="R191" s="195" t="str">
        <f t="shared" si="20"/>
        <v/>
      </c>
      <c r="S191" s="90" t="str">
        <f t="shared" si="21"/>
        <v/>
      </c>
      <c r="T191" s="663" t="str">
        <f t="shared" si="22"/>
        <v/>
      </c>
      <c r="U191" s="94" t="str">
        <f t="shared" si="25"/>
        <v/>
      </c>
      <c r="V191" s="95" t="str">
        <f t="shared" si="25"/>
        <v/>
      </c>
      <c r="W191" s="664" t="b">
        <f t="shared" si="23"/>
        <v>0</v>
      </c>
      <c r="X191" s="103" t="b">
        <f t="shared" si="24"/>
        <v>0</v>
      </c>
      <c r="Y191" s="224">
        <f t="shared" si="26"/>
        <v>1</v>
      </c>
      <c r="Z191" s="112">
        <f>IF(AND(B191&lt;&gt;"",I191&gt;=an_initial-3),VLOOKUP(Y191,Coef!$E$2:$F$17,2,FALSE),IF(AB191=TRUE,0,Z190))</f>
        <v>0</v>
      </c>
      <c r="AA191" s="643">
        <f>IF(B191&lt;&gt;"",VLOOKUP(Y191,Coef!$E$2:$F$17,2,FALSE),AA190)</f>
        <v>0</v>
      </c>
      <c r="AB191" s="669" t="b">
        <f t="shared" si="27"/>
        <v>0</v>
      </c>
    </row>
    <row r="192" spans="1:28" x14ac:dyDescent="0.25">
      <c r="A192" s="223"/>
      <c r="B192" s="764"/>
      <c r="C192" s="739"/>
      <c r="D192" s="692"/>
      <c r="E192" s="689"/>
      <c r="F192" s="730"/>
      <c r="G192" s="739"/>
      <c r="H192" s="724"/>
      <c r="I192" s="696"/>
      <c r="J192" s="708"/>
      <c r="K192" s="733"/>
      <c r="L192" s="743"/>
      <c r="M192" s="733"/>
      <c r="N192" s="743"/>
      <c r="O192" s="704"/>
      <c r="P192" s="715"/>
      <c r="Q192" s="194" t="str">
        <f t="shared" si="19"/>
        <v/>
      </c>
      <c r="R192" s="195" t="str">
        <f t="shared" si="20"/>
        <v/>
      </c>
      <c r="S192" s="90" t="str">
        <f t="shared" si="21"/>
        <v/>
      </c>
      <c r="T192" s="663" t="str">
        <f t="shared" si="22"/>
        <v/>
      </c>
      <c r="U192" s="94" t="str">
        <f t="shared" si="25"/>
        <v/>
      </c>
      <c r="V192" s="95" t="str">
        <f t="shared" si="25"/>
        <v/>
      </c>
      <c r="W192" s="664" t="b">
        <f t="shared" si="23"/>
        <v>0</v>
      </c>
      <c r="X192" s="103" t="b">
        <f t="shared" si="24"/>
        <v>0</v>
      </c>
      <c r="Y192" s="224">
        <f t="shared" si="26"/>
        <v>1</v>
      </c>
      <c r="Z192" s="112">
        <f>IF(AND(B192&lt;&gt;"",I192&gt;=an_initial-3),VLOOKUP(Y192,Coef!$E$2:$F$17,2,FALSE),IF(AB192=TRUE,0,Z191))</f>
        <v>0</v>
      </c>
      <c r="AA192" s="643">
        <f>IF(B192&lt;&gt;"",VLOOKUP(Y192,Coef!$E$2:$F$17,2,FALSE),AA191)</f>
        <v>0</v>
      </c>
      <c r="AB192" s="669" t="b">
        <f t="shared" si="27"/>
        <v>0</v>
      </c>
    </row>
    <row r="193" spans="1:28" x14ac:dyDescent="0.25">
      <c r="A193" s="223"/>
      <c r="B193" s="764"/>
      <c r="C193" s="739"/>
      <c r="D193" s="692"/>
      <c r="E193" s="689"/>
      <c r="F193" s="730"/>
      <c r="G193" s="739"/>
      <c r="H193" s="724"/>
      <c r="I193" s="696"/>
      <c r="J193" s="708"/>
      <c r="K193" s="733"/>
      <c r="L193" s="743"/>
      <c r="M193" s="733"/>
      <c r="N193" s="743"/>
      <c r="O193" s="704"/>
      <c r="P193" s="715"/>
      <c r="Q193" s="194" t="str">
        <f t="shared" si="19"/>
        <v/>
      </c>
      <c r="R193" s="195" t="str">
        <f t="shared" si="20"/>
        <v/>
      </c>
      <c r="S193" s="90" t="str">
        <f t="shared" si="21"/>
        <v/>
      </c>
      <c r="T193" s="663" t="str">
        <f t="shared" si="22"/>
        <v/>
      </c>
      <c r="U193" s="94" t="str">
        <f t="shared" si="25"/>
        <v/>
      </c>
      <c r="V193" s="95" t="str">
        <f t="shared" si="25"/>
        <v/>
      </c>
      <c r="W193" s="664" t="b">
        <f t="shared" si="23"/>
        <v>0</v>
      </c>
      <c r="X193" s="103" t="b">
        <f t="shared" si="24"/>
        <v>0</v>
      </c>
      <c r="Y193" s="224">
        <f t="shared" si="26"/>
        <v>1</v>
      </c>
      <c r="Z193" s="112">
        <f>IF(AND(B193&lt;&gt;"",I193&gt;=an_initial-3),VLOOKUP(Y193,Coef!$E$2:$F$17,2,FALSE),IF(AB193=TRUE,0,Z192))</f>
        <v>0</v>
      </c>
      <c r="AA193" s="643">
        <f>IF(B193&lt;&gt;"",VLOOKUP(Y193,Coef!$E$2:$F$17,2,FALSE),AA192)</f>
        <v>0</v>
      </c>
      <c r="AB193" s="669" t="b">
        <f t="shared" si="27"/>
        <v>0</v>
      </c>
    </row>
    <row r="194" spans="1:28" x14ac:dyDescent="0.25">
      <c r="A194" s="223"/>
      <c r="B194" s="764"/>
      <c r="C194" s="739"/>
      <c r="D194" s="692"/>
      <c r="E194" s="689"/>
      <c r="F194" s="730"/>
      <c r="G194" s="739"/>
      <c r="H194" s="724"/>
      <c r="I194" s="696"/>
      <c r="J194" s="708"/>
      <c r="K194" s="733"/>
      <c r="L194" s="743"/>
      <c r="M194" s="733"/>
      <c r="N194" s="743"/>
      <c r="O194" s="704"/>
      <c r="P194" s="715"/>
      <c r="Q194" s="194" t="str">
        <f t="shared" si="19"/>
        <v/>
      </c>
      <c r="R194" s="195" t="str">
        <f t="shared" si="20"/>
        <v/>
      </c>
      <c r="S194" s="90" t="str">
        <f t="shared" si="21"/>
        <v/>
      </c>
      <c r="T194" s="663" t="str">
        <f t="shared" si="22"/>
        <v/>
      </c>
      <c r="U194" s="94" t="str">
        <f t="shared" si="25"/>
        <v/>
      </c>
      <c r="V194" s="95" t="str">
        <f t="shared" si="25"/>
        <v/>
      </c>
      <c r="W194" s="664" t="b">
        <f t="shared" si="23"/>
        <v>0</v>
      </c>
      <c r="X194" s="103" t="b">
        <f t="shared" si="24"/>
        <v>0</v>
      </c>
      <c r="Y194" s="224">
        <f t="shared" si="26"/>
        <v>1</v>
      </c>
      <c r="Z194" s="112">
        <f>IF(AND(B194&lt;&gt;"",I194&gt;=an_initial-3),VLOOKUP(Y194,Coef!$E$2:$F$17,2,FALSE),IF(AB194=TRUE,0,Z193))</f>
        <v>0</v>
      </c>
      <c r="AA194" s="643">
        <f>IF(B194&lt;&gt;"",VLOOKUP(Y194,Coef!$E$2:$F$17,2,FALSE),AA193)</f>
        <v>0</v>
      </c>
      <c r="AB194" s="669" t="b">
        <f t="shared" si="27"/>
        <v>0</v>
      </c>
    </row>
    <row r="195" spans="1:28" x14ac:dyDescent="0.25">
      <c r="A195" s="223"/>
      <c r="B195" s="764"/>
      <c r="C195" s="739"/>
      <c r="D195" s="692"/>
      <c r="E195" s="689"/>
      <c r="F195" s="730"/>
      <c r="G195" s="739"/>
      <c r="H195" s="724"/>
      <c r="I195" s="696"/>
      <c r="J195" s="708"/>
      <c r="K195" s="733"/>
      <c r="L195" s="743"/>
      <c r="M195" s="733"/>
      <c r="N195" s="743"/>
      <c r="O195" s="704"/>
      <c r="P195" s="715"/>
      <c r="Q195" s="194" t="str">
        <f t="shared" si="19"/>
        <v/>
      </c>
      <c r="R195" s="195" t="str">
        <f t="shared" si="20"/>
        <v/>
      </c>
      <c r="S195" s="90" t="str">
        <f t="shared" si="21"/>
        <v/>
      </c>
      <c r="T195" s="663" t="str">
        <f t="shared" si="22"/>
        <v/>
      </c>
      <c r="U195" s="94" t="str">
        <f t="shared" si="25"/>
        <v/>
      </c>
      <c r="V195" s="95" t="str">
        <f t="shared" si="25"/>
        <v/>
      </c>
      <c r="W195" s="664" t="b">
        <f t="shared" si="23"/>
        <v>0</v>
      </c>
      <c r="X195" s="103" t="b">
        <f t="shared" si="24"/>
        <v>0</v>
      </c>
      <c r="Y195" s="224">
        <f t="shared" si="26"/>
        <v>1</v>
      </c>
      <c r="Z195" s="112">
        <f>IF(AND(B195&lt;&gt;"",I195&gt;=an_initial-3),VLOOKUP(Y195,Coef!$E$2:$F$17,2,FALSE),IF(AB195=TRUE,0,Z194))</f>
        <v>0</v>
      </c>
      <c r="AA195" s="643">
        <f>IF(B195&lt;&gt;"",VLOOKUP(Y195,Coef!$E$2:$F$17,2,FALSE),AA194)</f>
        <v>0</v>
      </c>
      <c r="AB195" s="669" t="b">
        <f t="shared" si="27"/>
        <v>0</v>
      </c>
    </row>
    <row r="196" spans="1:28" x14ac:dyDescent="0.25">
      <c r="A196" s="223"/>
      <c r="B196" s="764"/>
      <c r="C196" s="739"/>
      <c r="D196" s="692"/>
      <c r="E196" s="689"/>
      <c r="F196" s="730"/>
      <c r="G196" s="739"/>
      <c r="H196" s="724"/>
      <c r="I196" s="696"/>
      <c r="J196" s="708"/>
      <c r="K196" s="733"/>
      <c r="L196" s="743"/>
      <c r="M196" s="733"/>
      <c r="N196" s="743"/>
      <c r="O196" s="704"/>
      <c r="P196" s="715"/>
      <c r="Q196" s="194" t="str">
        <f t="shared" si="19"/>
        <v/>
      </c>
      <c r="R196" s="195" t="str">
        <f t="shared" si="20"/>
        <v/>
      </c>
      <c r="S196" s="90" t="str">
        <f t="shared" si="21"/>
        <v/>
      </c>
      <c r="T196" s="663" t="str">
        <f t="shared" si="22"/>
        <v/>
      </c>
      <c r="U196" s="94" t="str">
        <f t="shared" si="25"/>
        <v/>
      </c>
      <c r="V196" s="95" t="str">
        <f t="shared" si="25"/>
        <v/>
      </c>
      <c r="W196" s="664" t="b">
        <f t="shared" si="23"/>
        <v>0</v>
      </c>
      <c r="X196" s="103" t="b">
        <f t="shared" si="24"/>
        <v>0</v>
      </c>
      <c r="Y196" s="224">
        <f t="shared" si="26"/>
        <v>1</v>
      </c>
      <c r="Z196" s="112">
        <f>IF(AND(B196&lt;&gt;"",I196&gt;=an_initial-3),VLOOKUP(Y196,Coef!$E$2:$F$17,2,FALSE),IF(AB196=TRUE,0,Z195))</f>
        <v>0</v>
      </c>
      <c r="AA196" s="643">
        <f>IF(B196&lt;&gt;"",VLOOKUP(Y196,Coef!$E$2:$F$17,2,FALSE),AA195)</f>
        <v>0</v>
      </c>
      <c r="AB196" s="669" t="b">
        <f t="shared" si="27"/>
        <v>0</v>
      </c>
    </row>
    <row r="197" spans="1:28" x14ac:dyDescent="0.25">
      <c r="A197" s="223"/>
      <c r="B197" s="764"/>
      <c r="C197" s="739"/>
      <c r="D197" s="692"/>
      <c r="E197" s="689"/>
      <c r="F197" s="730"/>
      <c r="G197" s="739"/>
      <c r="H197" s="724"/>
      <c r="I197" s="696"/>
      <c r="J197" s="708"/>
      <c r="K197" s="733"/>
      <c r="L197" s="743"/>
      <c r="M197" s="733"/>
      <c r="N197" s="743"/>
      <c r="O197" s="704"/>
      <c r="P197" s="715"/>
      <c r="Q197" s="194" t="str">
        <f t="shared" si="19"/>
        <v/>
      </c>
      <c r="R197" s="195" t="str">
        <f t="shared" si="20"/>
        <v/>
      </c>
      <c r="S197" s="90" t="str">
        <f t="shared" si="21"/>
        <v/>
      </c>
      <c r="T197" s="663" t="str">
        <f t="shared" si="22"/>
        <v/>
      </c>
      <c r="U197" s="94" t="str">
        <f t="shared" si="25"/>
        <v/>
      </c>
      <c r="V197" s="95" t="str">
        <f t="shared" si="25"/>
        <v/>
      </c>
      <c r="W197" s="664" t="b">
        <f t="shared" si="23"/>
        <v>0</v>
      </c>
      <c r="X197" s="103" t="b">
        <f t="shared" si="24"/>
        <v>0</v>
      </c>
      <c r="Y197" s="224">
        <f t="shared" si="26"/>
        <v>1</v>
      </c>
      <c r="Z197" s="112">
        <f>IF(AND(B197&lt;&gt;"",I197&gt;=an_initial-3),VLOOKUP(Y197,Coef!$E$2:$F$17,2,FALSE),IF(AB197=TRUE,0,Z196))</f>
        <v>0</v>
      </c>
      <c r="AA197" s="643">
        <f>IF(B197&lt;&gt;"",VLOOKUP(Y197,Coef!$E$2:$F$17,2,FALSE),AA196)</f>
        <v>0</v>
      </c>
      <c r="AB197" s="669" t="b">
        <f t="shared" si="27"/>
        <v>0</v>
      </c>
    </row>
    <row r="198" spans="1:28" x14ac:dyDescent="0.25">
      <c r="A198" s="223"/>
      <c r="B198" s="764"/>
      <c r="C198" s="739"/>
      <c r="D198" s="692"/>
      <c r="E198" s="689"/>
      <c r="F198" s="730"/>
      <c r="G198" s="739"/>
      <c r="H198" s="724"/>
      <c r="I198" s="696"/>
      <c r="J198" s="708"/>
      <c r="K198" s="733"/>
      <c r="L198" s="743"/>
      <c r="M198" s="733"/>
      <c r="N198" s="743"/>
      <c r="O198" s="704"/>
      <c r="P198" s="715"/>
      <c r="Q198" s="194" t="str">
        <f t="shared" si="19"/>
        <v/>
      </c>
      <c r="R198" s="195" t="str">
        <f t="shared" si="20"/>
        <v/>
      </c>
      <c r="S198" s="90" t="str">
        <f t="shared" si="21"/>
        <v/>
      </c>
      <c r="T198" s="663" t="str">
        <f t="shared" si="22"/>
        <v/>
      </c>
      <c r="U198" s="94" t="str">
        <f t="shared" si="25"/>
        <v/>
      </c>
      <c r="V198" s="95" t="str">
        <f t="shared" si="25"/>
        <v/>
      </c>
      <c r="W198" s="664" t="b">
        <f t="shared" si="23"/>
        <v>0</v>
      </c>
      <c r="X198" s="103" t="b">
        <f t="shared" si="24"/>
        <v>0</v>
      </c>
      <c r="Y198" s="224">
        <f t="shared" si="26"/>
        <v>1</v>
      </c>
      <c r="Z198" s="112">
        <f>IF(AND(B198&lt;&gt;"",I198&gt;=an_initial-3),VLOOKUP(Y198,Coef!$E$2:$F$17,2,FALSE),IF(AB198=TRUE,0,Z197))</f>
        <v>0</v>
      </c>
      <c r="AA198" s="643">
        <f>IF(B198&lt;&gt;"",VLOOKUP(Y198,Coef!$E$2:$F$17,2,FALSE),AA197)</f>
        <v>0</v>
      </c>
      <c r="AB198" s="669" t="b">
        <f t="shared" si="27"/>
        <v>0</v>
      </c>
    </row>
    <row r="199" spans="1:28" x14ac:dyDescent="0.25">
      <c r="A199" s="223"/>
      <c r="B199" s="764"/>
      <c r="C199" s="739"/>
      <c r="D199" s="692"/>
      <c r="E199" s="689"/>
      <c r="F199" s="730"/>
      <c r="G199" s="739"/>
      <c r="H199" s="724"/>
      <c r="I199" s="696"/>
      <c r="J199" s="708"/>
      <c r="K199" s="733"/>
      <c r="L199" s="743"/>
      <c r="M199" s="733"/>
      <c r="N199" s="743"/>
      <c r="O199" s="704"/>
      <c r="P199" s="715"/>
      <c r="Q199" s="194" t="str">
        <f t="shared" si="19"/>
        <v/>
      </c>
      <c r="R199" s="195" t="str">
        <f t="shared" si="20"/>
        <v/>
      </c>
      <c r="S199" s="90" t="str">
        <f t="shared" si="21"/>
        <v/>
      </c>
      <c r="T199" s="663" t="str">
        <f t="shared" si="22"/>
        <v/>
      </c>
      <c r="U199" s="94" t="str">
        <f t="shared" si="25"/>
        <v/>
      </c>
      <c r="V199" s="95" t="str">
        <f t="shared" si="25"/>
        <v/>
      </c>
      <c r="W199" s="664" t="b">
        <f t="shared" si="23"/>
        <v>0</v>
      </c>
      <c r="X199" s="103" t="b">
        <f t="shared" si="24"/>
        <v>0</v>
      </c>
      <c r="Y199" s="224">
        <f t="shared" si="26"/>
        <v>1</v>
      </c>
      <c r="Z199" s="112">
        <f>IF(AND(B199&lt;&gt;"",I199&gt;=an_initial-3),VLOOKUP(Y199,Coef!$E$2:$F$17,2,FALSE),IF(AB199=TRUE,0,Z198))</f>
        <v>0</v>
      </c>
      <c r="AA199" s="643">
        <f>IF(B199&lt;&gt;"",VLOOKUP(Y199,Coef!$E$2:$F$17,2,FALSE),AA198)</f>
        <v>0</v>
      </c>
      <c r="AB199" s="669" t="b">
        <f t="shared" si="27"/>
        <v>0</v>
      </c>
    </row>
    <row r="200" spans="1:28" x14ac:dyDescent="0.25">
      <c r="A200" s="223"/>
      <c r="B200" s="764"/>
      <c r="C200" s="739"/>
      <c r="D200" s="692"/>
      <c r="E200" s="689"/>
      <c r="F200" s="730"/>
      <c r="G200" s="739"/>
      <c r="H200" s="724"/>
      <c r="I200" s="696"/>
      <c r="J200" s="708"/>
      <c r="K200" s="733"/>
      <c r="L200" s="743"/>
      <c r="M200" s="733"/>
      <c r="N200" s="743"/>
      <c r="O200" s="704"/>
      <c r="P200" s="715"/>
      <c r="Q200" s="194" t="str">
        <f t="shared" si="19"/>
        <v/>
      </c>
      <c r="R200" s="195" t="str">
        <f t="shared" si="20"/>
        <v/>
      </c>
      <c r="S200" s="90" t="str">
        <f t="shared" si="21"/>
        <v/>
      </c>
      <c r="T200" s="663" t="str">
        <f t="shared" si="22"/>
        <v/>
      </c>
      <c r="U200" s="94" t="str">
        <f t="shared" si="25"/>
        <v/>
      </c>
      <c r="V200" s="95" t="str">
        <f t="shared" si="25"/>
        <v/>
      </c>
      <c r="W200" s="664" t="b">
        <f t="shared" si="23"/>
        <v>0</v>
      </c>
      <c r="X200" s="103" t="b">
        <f t="shared" si="24"/>
        <v>0</v>
      </c>
      <c r="Y200" s="224">
        <f t="shared" si="26"/>
        <v>1</v>
      </c>
      <c r="Z200" s="112">
        <f>IF(AND(B200&lt;&gt;"",I200&gt;=an_initial-3),VLOOKUP(Y200,Coef!$E$2:$F$17,2,FALSE),IF(AB200=TRUE,0,Z199))</f>
        <v>0</v>
      </c>
      <c r="AA200" s="643">
        <f>IF(B200&lt;&gt;"",VLOOKUP(Y200,Coef!$E$2:$F$17,2,FALSE),AA199)</f>
        <v>0</v>
      </c>
      <c r="AB200" s="669" t="b">
        <f t="shared" si="27"/>
        <v>0</v>
      </c>
    </row>
    <row r="201" spans="1:28" x14ac:dyDescent="0.25">
      <c r="A201" s="223"/>
      <c r="B201" s="764"/>
      <c r="C201" s="739"/>
      <c r="D201" s="692"/>
      <c r="E201" s="689"/>
      <c r="F201" s="730"/>
      <c r="G201" s="739"/>
      <c r="H201" s="724"/>
      <c r="I201" s="696"/>
      <c r="J201" s="708"/>
      <c r="K201" s="733"/>
      <c r="L201" s="743"/>
      <c r="M201" s="733"/>
      <c r="N201" s="743"/>
      <c r="O201" s="704"/>
      <c r="P201" s="715"/>
      <c r="Q201" s="194" t="str">
        <f t="shared" si="19"/>
        <v/>
      </c>
      <c r="R201" s="195" t="str">
        <f t="shared" si="20"/>
        <v/>
      </c>
      <c r="S201" s="90" t="str">
        <f t="shared" si="21"/>
        <v/>
      </c>
      <c r="T201" s="663" t="str">
        <f t="shared" si="22"/>
        <v/>
      </c>
      <c r="U201" s="94" t="str">
        <f t="shared" si="25"/>
        <v/>
      </c>
      <c r="V201" s="95" t="str">
        <f t="shared" si="25"/>
        <v/>
      </c>
      <c r="W201" s="664" t="b">
        <f t="shared" si="23"/>
        <v>0</v>
      </c>
      <c r="X201" s="103" t="b">
        <f t="shared" si="24"/>
        <v>0</v>
      </c>
      <c r="Y201" s="224">
        <f t="shared" si="26"/>
        <v>1</v>
      </c>
      <c r="Z201" s="112">
        <f>IF(AND(B201&lt;&gt;"",I201&gt;=an_initial-3),VLOOKUP(Y201,Coef!$E$2:$F$17,2,FALSE),IF(AB201=TRUE,0,Z200))</f>
        <v>0</v>
      </c>
      <c r="AA201" s="643">
        <f>IF(B201&lt;&gt;"",VLOOKUP(Y201,Coef!$E$2:$F$17,2,FALSE),AA200)</f>
        <v>0</v>
      </c>
      <c r="AB201" s="669" t="b">
        <f t="shared" si="27"/>
        <v>0</v>
      </c>
    </row>
    <row r="202" spans="1:28" x14ac:dyDescent="0.25">
      <c r="A202" s="223"/>
      <c r="B202" s="764"/>
      <c r="C202" s="739"/>
      <c r="D202" s="692"/>
      <c r="E202" s="689"/>
      <c r="F202" s="730"/>
      <c r="G202" s="739"/>
      <c r="H202" s="724"/>
      <c r="I202" s="696"/>
      <c r="J202" s="708"/>
      <c r="K202" s="733"/>
      <c r="L202" s="743"/>
      <c r="M202" s="733"/>
      <c r="N202" s="743"/>
      <c r="O202" s="704"/>
      <c r="P202" s="715"/>
      <c r="Q202" s="194" t="str">
        <f t="shared" si="19"/>
        <v/>
      </c>
      <c r="R202" s="195" t="str">
        <f t="shared" si="20"/>
        <v/>
      </c>
      <c r="S202" s="90" t="str">
        <f t="shared" si="21"/>
        <v/>
      </c>
      <c r="T202" s="663" t="str">
        <f t="shared" si="22"/>
        <v/>
      </c>
      <c r="U202" s="94" t="str">
        <f t="shared" si="25"/>
        <v/>
      </c>
      <c r="V202" s="95" t="str">
        <f t="shared" si="25"/>
        <v/>
      </c>
      <c r="W202" s="664" t="b">
        <f t="shared" si="23"/>
        <v>0</v>
      </c>
      <c r="X202" s="103" t="b">
        <f t="shared" si="24"/>
        <v>0</v>
      </c>
      <c r="Y202" s="224">
        <f t="shared" si="26"/>
        <v>1</v>
      </c>
      <c r="Z202" s="112">
        <f>IF(AND(B202&lt;&gt;"",I202&gt;=an_initial-3),VLOOKUP(Y202,Coef!$E$2:$F$17,2,FALSE),IF(AB202=TRUE,0,Z201))</f>
        <v>0</v>
      </c>
      <c r="AA202" s="643">
        <f>IF(B202&lt;&gt;"",VLOOKUP(Y202,Coef!$E$2:$F$17,2,FALSE),AA201)</f>
        <v>0</v>
      </c>
      <c r="AB202" s="669" t="b">
        <f t="shared" si="27"/>
        <v>0</v>
      </c>
    </row>
    <row r="203" spans="1:28" x14ac:dyDescent="0.25">
      <c r="A203" s="223"/>
      <c r="B203" s="764"/>
      <c r="C203" s="739"/>
      <c r="D203" s="692"/>
      <c r="E203" s="689"/>
      <c r="F203" s="730"/>
      <c r="G203" s="739"/>
      <c r="H203" s="724"/>
      <c r="I203" s="696"/>
      <c r="J203" s="708"/>
      <c r="K203" s="733"/>
      <c r="L203" s="743"/>
      <c r="M203" s="733"/>
      <c r="N203" s="743"/>
      <c r="O203" s="704"/>
      <c r="P203" s="715"/>
      <c r="Q203" s="194" t="str">
        <f t="shared" si="19"/>
        <v/>
      </c>
      <c r="R203" s="195" t="str">
        <f t="shared" si="20"/>
        <v/>
      </c>
      <c r="S203" s="90" t="str">
        <f t="shared" si="21"/>
        <v/>
      </c>
      <c r="T203" s="663" t="str">
        <f t="shared" si="22"/>
        <v/>
      </c>
      <c r="U203" s="94" t="str">
        <f t="shared" si="25"/>
        <v/>
      </c>
      <c r="V203" s="95" t="str">
        <f t="shared" si="25"/>
        <v/>
      </c>
      <c r="W203" s="664" t="b">
        <f t="shared" si="23"/>
        <v>0</v>
      </c>
      <c r="X203" s="103" t="b">
        <f t="shared" si="24"/>
        <v>0</v>
      </c>
      <c r="Y203" s="224">
        <f t="shared" si="26"/>
        <v>1</v>
      </c>
      <c r="Z203" s="112">
        <f>IF(AND(B203&lt;&gt;"",I203&gt;=an_initial-3),VLOOKUP(Y203,Coef!$E$2:$F$17,2,FALSE),IF(AB203=TRUE,0,Z202))</f>
        <v>0</v>
      </c>
      <c r="AA203" s="643">
        <f>IF(B203&lt;&gt;"",VLOOKUP(Y203,Coef!$E$2:$F$17,2,FALSE),AA202)</f>
        <v>0</v>
      </c>
      <c r="AB203" s="669" t="b">
        <f t="shared" si="27"/>
        <v>0</v>
      </c>
    </row>
    <row r="204" spans="1:28" x14ac:dyDescent="0.25">
      <c r="A204" s="223"/>
      <c r="B204" s="764"/>
      <c r="C204" s="739"/>
      <c r="D204" s="692"/>
      <c r="E204" s="689"/>
      <c r="F204" s="730"/>
      <c r="G204" s="739"/>
      <c r="H204" s="724"/>
      <c r="I204" s="696"/>
      <c r="J204" s="708"/>
      <c r="K204" s="733"/>
      <c r="L204" s="743"/>
      <c r="M204" s="733"/>
      <c r="N204" s="743"/>
      <c r="O204" s="704"/>
      <c r="P204" s="715"/>
      <c r="Q204" s="194" t="str">
        <f t="shared" ref="Q204:Q261" si="28">IF(B204&lt;&gt;"","",IF(AND(C204&lt;&gt;"",E204&lt;&gt;"",G204&lt;&gt;"",H204&lt;&gt;"",J204&gt;=an_initial,J204&lt;=an_final,W204=FALSE,X204=FALSE),coef_citari*CIT_ISI*Z204*(1+P204),""))</f>
        <v/>
      </c>
      <c r="R204" s="195" t="str">
        <f t="shared" ref="R204:R261" si="29">IF(B204&lt;&gt;"","",IF(AND(C204&lt;&gt;"",E204&lt;&gt;"",G204&lt;&gt;"",H204&lt;&gt;"",J204&lt;=an_final,L204&lt;&gt;"",N204&lt;&gt;"",W204=FALSE,X204=FALSE),coef_citari*CIT_ISI*AA204*(1+P204),""))</f>
        <v/>
      </c>
      <c r="S204" s="90" t="str">
        <f t="shared" ref="S204:S261" si="30">IF(OR($B204="",$D204="",$F204="",$I204="",$I204&gt;an_final,$W204=FALSE),"",IF($I204&gt;=an_initial,1,""))</f>
        <v/>
      </c>
      <c r="T204" s="663" t="str">
        <f t="shared" ref="T204:T261" si="31">IF(OR($B204="",$D204="",$F204="",$I204="",$I204&gt;an_final,$W204=FALSE),"",1)</f>
        <v/>
      </c>
      <c r="U204" s="94" t="str">
        <f t="shared" si="25"/>
        <v/>
      </c>
      <c r="V204" s="95" t="str">
        <f t="shared" si="25"/>
        <v/>
      </c>
      <c r="W204" s="664" t="b">
        <f t="shared" ref="W204:W261" si="32">IF(nume_candidat="",FALSE,ISNUMBER(SEARCH(nume_candidat,$B204)))</f>
        <v>0</v>
      </c>
      <c r="X204" s="103" t="b">
        <f t="shared" ref="X204:X261" si="33">IF(nume_candidat="",FALSE,ISNUMBER(SEARCH(nume_candidat,$C204)))</f>
        <v>0</v>
      </c>
      <c r="Y204" s="224">
        <f t="shared" si="26"/>
        <v>1</v>
      </c>
      <c r="Z204" s="112">
        <f>IF(AND(B204&lt;&gt;"",I204&gt;=an_initial-3),VLOOKUP(Y204,Coef!$E$2:$F$17,2,FALSE),IF(AB204=TRUE,0,Z203))</f>
        <v>0</v>
      </c>
      <c r="AA204" s="643">
        <f>IF(B204&lt;&gt;"",VLOOKUP(Y204,Coef!$E$2:$F$17,2,FALSE),AA203)</f>
        <v>0</v>
      </c>
      <c r="AB204" s="669" t="b">
        <f t="shared" si="27"/>
        <v>0</v>
      </c>
    </row>
    <row r="205" spans="1:28" x14ac:dyDescent="0.25">
      <c r="A205" s="223"/>
      <c r="B205" s="764"/>
      <c r="C205" s="739"/>
      <c r="D205" s="692"/>
      <c r="E205" s="689"/>
      <c r="F205" s="730"/>
      <c r="G205" s="739"/>
      <c r="H205" s="724"/>
      <c r="I205" s="696"/>
      <c r="J205" s="708"/>
      <c r="K205" s="733"/>
      <c r="L205" s="743"/>
      <c r="M205" s="733"/>
      <c r="N205" s="743"/>
      <c r="O205" s="704"/>
      <c r="P205" s="715"/>
      <c r="Q205" s="194" t="str">
        <f t="shared" si="28"/>
        <v/>
      </c>
      <c r="R205" s="195" t="str">
        <f t="shared" si="29"/>
        <v/>
      </c>
      <c r="S205" s="90" t="str">
        <f t="shared" si="30"/>
        <v/>
      </c>
      <c r="T205" s="663" t="str">
        <f t="shared" si="31"/>
        <v/>
      </c>
      <c r="U205" s="94" t="str">
        <f t="shared" ref="U205:V261" si="34">IF(Q205="","",1)</f>
        <v/>
      </c>
      <c r="V205" s="95" t="str">
        <f t="shared" si="34"/>
        <v/>
      </c>
      <c r="W205" s="664" t="b">
        <f t="shared" si="32"/>
        <v>0</v>
      </c>
      <c r="X205" s="103" t="b">
        <f t="shared" si="33"/>
        <v>0</v>
      </c>
      <c r="Y205" s="224">
        <f t="shared" ref="Y205:Y261" si="35">LEN(B205)-LEN(SUBSTITUTE(B205,",",""))+1</f>
        <v>1</v>
      </c>
      <c r="Z205" s="112">
        <f>IF(AND(B205&lt;&gt;"",I205&gt;=an_initial-3),VLOOKUP(Y205,Coef!$E$2:$F$17,2,FALSE),IF(AB205=TRUE,0,Z204))</f>
        <v>0</v>
      </c>
      <c r="AA205" s="643">
        <f>IF(B205&lt;&gt;"",VLOOKUP(Y205,Coef!$E$2:$F$17,2,FALSE),AA204)</f>
        <v>0</v>
      </c>
      <c r="AB205" s="669" t="b">
        <f t="shared" ref="AB205:AB261" si="36">IF(B205="",FALSE,TRUE)</f>
        <v>0</v>
      </c>
    </row>
    <row r="206" spans="1:28" x14ac:dyDescent="0.25">
      <c r="A206" s="223"/>
      <c r="B206" s="764"/>
      <c r="C206" s="739"/>
      <c r="D206" s="692"/>
      <c r="E206" s="689"/>
      <c r="F206" s="730"/>
      <c r="G206" s="739"/>
      <c r="H206" s="724"/>
      <c r="I206" s="696"/>
      <c r="J206" s="708"/>
      <c r="K206" s="733"/>
      <c r="L206" s="743"/>
      <c r="M206" s="733"/>
      <c r="N206" s="743"/>
      <c r="O206" s="704"/>
      <c r="P206" s="715"/>
      <c r="Q206" s="194" t="str">
        <f t="shared" si="28"/>
        <v/>
      </c>
      <c r="R206" s="195" t="str">
        <f t="shared" si="29"/>
        <v/>
      </c>
      <c r="S206" s="90" t="str">
        <f t="shared" si="30"/>
        <v/>
      </c>
      <c r="T206" s="663" t="str">
        <f t="shared" si="31"/>
        <v/>
      </c>
      <c r="U206" s="94" t="str">
        <f t="shared" si="34"/>
        <v/>
      </c>
      <c r="V206" s="95" t="str">
        <f t="shared" si="34"/>
        <v/>
      </c>
      <c r="W206" s="664" t="b">
        <f t="shared" si="32"/>
        <v>0</v>
      </c>
      <c r="X206" s="103" t="b">
        <f t="shared" si="33"/>
        <v>0</v>
      </c>
      <c r="Y206" s="224">
        <f t="shared" si="35"/>
        <v>1</v>
      </c>
      <c r="Z206" s="112">
        <f>IF(AND(B206&lt;&gt;"",I206&gt;=an_initial-3),VLOOKUP(Y206,Coef!$E$2:$F$17,2,FALSE),IF(AB206=TRUE,0,Z205))</f>
        <v>0</v>
      </c>
      <c r="AA206" s="643">
        <f>IF(B206&lt;&gt;"",VLOOKUP(Y206,Coef!$E$2:$F$17,2,FALSE),AA205)</f>
        <v>0</v>
      </c>
      <c r="AB206" s="669" t="b">
        <f t="shared" si="36"/>
        <v>0</v>
      </c>
    </row>
    <row r="207" spans="1:28" x14ac:dyDescent="0.25">
      <c r="A207" s="223"/>
      <c r="B207" s="764"/>
      <c r="C207" s="739"/>
      <c r="D207" s="692"/>
      <c r="E207" s="689"/>
      <c r="F207" s="730"/>
      <c r="G207" s="739"/>
      <c r="H207" s="724"/>
      <c r="I207" s="696"/>
      <c r="J207" s="708"/>
      <c r="K207" s="733"/>
      <c r="L207" s="743"/>
      <c r="M207" s="733"/>
      <c r="N207" s="743"/>
      <c r="O207" s="704"/>
      <c r="P207" s="715"/>
      <c r="Q207" s="194" t="str">
        <f t="shared" si="28"/>
        <v/>
      </c>
      <c r="R207" s="195" t="str">
        <f t="shared" si="29"/>
        <v/>
      </c>
      <c r="S207" s="90" t="str">
        <f t="shared" si="30"/>
        <v/>
      </c>
      <c r="T207" s="663" t="str">
        <f t="shared" si="31"/>
        <v/>
      </c>
      <c r="U207" s="94" t="str">
        <f t="shared" si="34"/>
        <v/>
      </c>
      <c r="V207" s="95" t="str">
        <f t="shared" si="34"/>
        <v/>
      </c>
      <c r="W207" s="664" t="b">
        <f t="shared" si="32"/>
        <v>0</v>
      </c>
      <c r="X207" s="103" t="b">
        <f t="shared" si="33"/>
        <v>0</v>
      </c>
      <c r="Y207" s="224">
        <f t="shared" si="35"/>
        <v>1</v>
      </c>
      <c r="Z207" s="112">
        <f>IF(AND(B207&lt;&gt;"",I207&gt;=an_initial-3),VLOOKUP(Y207,Coef!$E$2:$F$17,2,FALSE),IF(AB207=TRUE,0,Z206))</f>
        <v>0</v>
      </c>
      <c r="AA207" s="643">
        <f>IF(B207&lt;&gt;"",VLOOKUP(Y207,Coef!$E$2:$F$17,2,FALSE),AA206)</f>
        <v>0</v>
      </c>
      <c r="AB207" s="669" t="b">
        <f t="shared" si="36"/>
        <v>0</v>
      </c>
    </row>
    <row r="208" spans="1:28" x14ac:dyDescent="0.25">
      <c r="A208" s="223"/>
      <c r="B208" s="764"/>
      <c r="C208" s="739"/>
      <c r="D208" s="692"/>
      <c r="E208" s="689"/>
      <c r="F208" s="730"/>
      <c r="G208" s="739"/>
      <c r="H208" s="724"/>
      <c r="I208" s="696"/>
      <c r="J208" s="708"/>
      <c r="K208" s="733"/>
      <c r="L208" s="743"/>
      <c r="M208" s="733"/>
      <c r="N208" s="743"/>
      <c r="O208" s="704"/>
      <c r="P208" s="715"/>
      <c r="Q208" s="194" t="str">
        <f t="shared" si="28"/>
        <v/>
      </c>
      <c r="R208" s="195" t="str">
        <f t="shared" si="29"/>
        <v/>
      </c>
      <c r="S208" s="90" t="str">
        <f t="shared" si="30"/>
        <v/>
      </c>
      <c r="T208" s="663" t="str">
        <f t="shared" si="31"/>
        <v/>
      </c>
      <c r="U208" s="94" t="str">
        <f t="shared" si="34"/>
        <v/>
      </c>
      <c r="V208" s="95" t="str">
        <f t="shared" si="34"/>
        <v/>
      </c>
      <c r="W208" s="664" t="b">
        <f t="shared" si="32"/>
        <v>0</v>
      </c>
      <c r="X208" s="103" t="b">
        <f t="shared" si="33"/>
        <v>0</v>
      </c>
      <c r="Y208" s="224">
        <f t="shared" si="35"/>
        <v>1</v>
      </c>
      <c r="Z208" s="112">
        <f>IF(AND(B208&lt;&gt;"",I208&gt;=an_initial-3),VLOOKUP(Y208,Coef!$E$2:$F$17,2,FALSE),IF(AB208=TRUE,0,Z207))</f>
        <v>0</v>
      </c>
      <c r="AA208" s="643">
        <f>IF(B208&lt;&gt;"",VLOOKUP(Y208,Coef!$E$2:$F$17,2,FALSE),AA207)</f>
        <v>0</v>
      </c>
      <c r="AB208" s="669" t="b">
        <f t="shared" si="36"/>
        <v>0</v>
      </c>
    </row>
    <row r="209" spans="1:28" x14ac:dyDescent="0.25">
      <c r="A209" s="223"/>
      <c r="B209" s="764"/>
      <c r="C209" s="739"/>
      <c r="D209" s="692"/>
      <c r="E209" s="689"/>
      <c r="F209" s="730"/>
      <c r="G209" s="739"/>
      <c r="H209" s="724"/>
      <c r="I209" s="696"/>
      <c r="J209" s="708"/>
      <c r="K209" s="733"/>
      <c r="L209" s="743"/>
      <c r="M209" s="733"/>
      <c r="N209" s="743"/>
      <c r="O209" s="704"/>
      <c r="P209" s="715"/>
      <c r="Q209" s="194" t="str">
        <f t="shared" si="28"/>
        <v/>
      </c>
      <c r="R209" s="195" t="str">
        <f t="shared" si="29"/>
        <v/>
      </c>
      <c r="S209" s="90" t="str">
        <f t="shared" si="30"/>
        <v/>
      </c>
      <c r="T209" s="663" t="str">
        <f t="shared" si="31"/>
        <v/>
      </c>
      <c r="U209" s="94" t="str">
        <f t="shared" si="34"/>
        <v/>
      </c>
      <c r="V209" s="95" t="str">
        <f t="shared" si="34"/>
        <v/>
      </c>
      <c r="W209" s="664" t="b">
        <f t="shared" si="32"/>
        <v>0</v>
      </c>
      <c r="X209" s="103" t="b">
        <f t="shared" si="33"/>
        <v>0</v>
      </c>
      <c r="Y209" s="224">
        <f t="shared" si="35"/>
        <v>1</v>
      </c>
      <c r="Z209" s="112">
        <f>IF(AND(B209&lt;&gt;"",I209&gt;=an_initial-3),VLOOKUP(Y209,Coef!$E$2:$F$17,2,FALSE),IF(AB209=TRUE,0,Z208))</f>
        <v>0</v>
      </c>
      <c r="AA209" s="643">
        <f>IF(B209&lt;&gt;"",VLOOKUP(Y209,Coef!$E$2:$F$17,2,FALSE),AA208)</f>
        <v>0</v>
      </c>
      <c r="AB209" s="669" t="b">
        <f t="shared" si="36"/>
        <v>0</v>
      </c>
    </row>
    <row r="210" spans="1:28" x14ac:dyDescent="0.25">
      <c r="A210" s="223"/>
      <c r="B210" s="764"/>
      <c r="C210" s="739"/>
      <c r="D210" s="692"/>
      <c r="E210" s="689"/>
      <c r="F210" s="730"/>
      <c r="G210" s="739"/>
      <c r="H210" s="724"/>
      <c r="I210" s="696"/>
      <c r="J210" s="708"/>
      <c r="K210" s="733"/>
      <c r="L210" s="743"/>
      <c r="M210" s="733"/>
      <c r="N210" s="743"/>
      <c r="O210" s="704"/>
      <c r="P210" s="715"/>
      <c r="Q210" s="194" t="str">
        <f t="shared" si="28"/>
        <v/>
      </c>
      <c r="R210" s="195" t="str">
        <f t="shared" si="29"/>
        <v/>
      </c>
      <c r="S210" s="90" t="str">
        <f t="shared" si="30"/>
        <v/>
      </c>
      <c r="T210" s="663" t="str">
        <f t="shared" si="31"/>
        <v/>
      </c>
      <c r="U210" s="94" t="str">
        <f t="shared" si="34"/>
        <v/>
      </c>
      <c r="V210" s="95" t="str">
        <f t="shared" si="34"/>
        <v/>
      </c>
      <c r="W210" s="664" t="b">
        <f t="shared" si="32"/>
        <v>0</v>
      </c>
      <c r="X210" s="103" t="b">
        <f t="shared" si="33"/>
        <v>0</v>
      </c>
      <c r="Y210" s="224">
        <f t="shared" si="35"/>
        <v>1</v>
      </c>
      <c r="Z210" s="112">
        <f>IF(AND(B210&lt;&gt;"",I210&gt;=an_initial-3),VLOOKUP(Y210,Coef!$E$2:$F$17,2,FALSE),IF(AB210=TRUE,0,Z209))</f>
        <v>0</v>
      </c>
      <c r="AA210" s="643">
        <f>IF(B210&lt;&gt;"",VLOOKUP(Y210,Coef!$E$2:$F$17,2,FALSE),AA209)</f>
        <v>0</v>
      </c>
      <c r="AB210" s="669" t="b">
        <f t="shared" si="36"/>
        <v>0</v>
      </c>
    </row>
    <row r="211" spans="1:28" x14ac:dyDescent="0.25">
      <c r="A211" s="223"/>
      <c r="B211" s="764"/>
      <c r="C211" s="739"/>
      <c r="D211" s="692"/>
      <c r="E211" s="689"/>
      <c r="F211" s="730"/>
      <c r="G211" s="739"/>
      <c r="H211" s="724"/>
      <c r="I211" s="696"/>
      <c r="J211" s="708"/>
      <c r="K211" s="733"/>
      <c r="L211" s="743"/>
      <c r="M211" s="733"/>
      <c r="N211" s="743"/>
      <c r="O211" s="704"/>
      <c r="P211" s="715"/>
      <c r="Q211" s="194" t="str">
        <f t="shared" si="28"/>
        <v/>
      </c>
      <c r="R211" s="195" t="str">
        <f t="shared" si="29"/>
        <v/>
      </c>
      <c r="S211" s="90" t="str">
        <f t="shared" si="30"/>
        <v/>
      </c>
      <c r="T211" s="663" t="str">
        <f t="shared" si="31"/>
        <v/>
      </c>
      <c r="U211" s="94" t="str">
        <f t="shared" si="34"/>
        <v/>
      </c>
      <c r="V211" s="95" t="str">
        <f t="shared" si="34"/>
        <v/>
      </c>
      <c r="W211" s="664" t="b">
        <f t="shared" si="32"/>
        <v>0</v>
      </c>
      <c r="X211" s="103" t="b">
        <f t="shared" si="33"/>
        <v>0</v>
      </c>
      <c r="Y211" s="224">
        <f t="shared" si="35"/>
        <v>1</v>
      </c>
      <c r="Z211" s="112">
        <f>IF(AND(B211&lt;&gt;"",I211&gt;=an_initial-3),VLOOKUP(Y211,Coef!$E$2:$F$17,2,FALSE),IF(AB211=TRUE,0,Z210))</f>
        <v>0</v>
      </c>
      <c r="AA211" s="643">
        <f>IF(B211&lt;&gt;"",VLOOKUP(Y211,Coef!$E$2:$F$17,2,FALSE),AA210)</f>
        <v>0</v>
      </c>
      <c r="AB211" s="669" t="b">
        <f t="shared" si="36"/>
        <v>0</v>
      </c>
    </row>
    <row r="212" spans="1:28" x14ac:dyDescent="0.25">
      <c r="A212" s="223"/>
      <c r="B212" s="764"/>
      <c r="C212" s="739"/>
      <c r="D212" s="692"/>
      <c r="E212" s="689"/>
      <c r="F212" s="730"/>
      <c r="G212" s="739"/>
      <c r="H212" s="724"/>
      <c r="I212" s="696"/>
      <c r="J212" s="708"/>
      <c r="K212" s="733"/>
      <c r="L212" s="743"/>
      <c r="M212" s="733"/>
      <c r="N212" s="743"/>
      <c r="O212" s="704"/>
      <c r="P212" s="715"/>
      <c r="Q212" s="194" t="str">
        <f t="shared" si="28"/>
        <v/>
      </c>
      <c r="R212" s="195" t="str">
        <f t="shared" si="29"/>
        <v/>
      </c>
      <c r="S212" s="90" t="str">
        <f t="shared" si="30"/>
        <v/>
      </c>
      <c r="T212" s="663" t="str">
        <f t="shared" si="31"/>
        <v/>
      </c>
      <c r="U212" s="94" t="str">
        <f t="shared" si="34"/>
        <v/>
      </c>
      <c r="V212" s="95" t="str">
        <f t="shared" si="34"/>
        <v/>
      </c>
      <c r="W212" s="664" t="b">
        <f t="shared" si="32"/>
        <v>0</v>
      </c>
      <c r="X212" s="103" t="b">
        <f t="shared" si="33"/>
        <v>0</v>
      </c>
      <c r="Y212" s="224">
        <f t="shared" si="35"/>
        <v>1</v>
      </c>
      <c r="Z212" s="112">
        <f>IF(AND(B212&lt;&gt;"",I212&gt;=an_initial-3),VLOOKUP(Y212,Coef!$E$2:$F$17,2,FALSE),IF(AB212=TRUE,0,Z211))</f>
        <v>0</v>
      </c>
      <c r="AA212" s="643">
        <f>IF(B212&lt;&gt;"",VLOOKUP(Y212,Coef!$E$2:$F$17,2,FALSE),AA211)</f>
        <v>0</v>
      </c>
      <c r="AB212" s="669" t="b">
        <f t="shared" si="36"/>
        <v>0</v>
      </c>
    </row>
    <row r="213" spans="1:28" x14ac:dyDescent="0.25">
      <c r="A213" s="223"/>
      <c r="B213" s="764"/>
      <c r="C213" s="739"/>
      <c r="D213" s="692"/>
      <c r="E213" s="689"/>
      <c r="F213" s="730"/>
      <c r="G213" s="739"/>
      <c r="H213" s="724"/>
      <c r="I213" s="696"/>
      <c r="J213" s="708"/>
      <c r="K213" s="733"/>
      <c r="L213" s="743"/>
      <c r="M213" s="733"/>
      <c r="N213" s="743"/>
      <c r="O213" s="704"/>
      <c r="P213" s="715"/>
      <c r="Q213" s="194" t="str">
        <f t="shared" si="28"/>
        <v/>
      </c>
      <c r="R213" s="195" t="str">
        <f t="shared" si="29"/>
        <v/>
      </c>
      <c r="S213" s="90" t="str">
        <f t="shared" si="30"/>
        <v/>
      </c>
      <c r="T213" s="663" t="str">
        <f t="shared" si="31"/>
        <v/>
      </c>
      <c r="U213" s="94" t="str">
        <f t="shared" si="34"/>
        <v/>
      </c>
      <c r="V213" s="95" t="str">
        <f t="shared" si="34"/>
        <v/>
      </c>
      <c r="W213" s="664" t="b">
        <f t="shared" si="32"/>
        <v>0</v>
      </c>
      <c r="X213" s="103" t="b">
        <f t="shared" si="33"/>
        <v>0</v>
      </c>
      <c r="Y213" s="224">
        <f t="shared" si="35"/>
        <v>1</v>
      </c>
      <c r="Z213" s="112">
        <f>IF(AND(B213&lt;&gt;"",I213&gt;=an_initial-3),VLOOKUP(Y213,Coef!$E$2:$F$17,2,FALSE),IF(AB213=TRUE,0,Z212))</f>
        <v>0</v>
      </c>
      <c r="AA213" s="643">
        <f>IF(B213&lt;&gt;"",VLOOKUP(Y213,Coef!$E$2:$F$17,2,FALSE),AA212)</f>
        <v>0</v>
      </c>
      <c r="AB213" s="669" t="b">
        <f t="shared" si="36"/>
        <v>0</v>
      </c>
    </row>
    <row r="214" spans="1:28" x14ac:dyDescent="0.25">
      <c r="A214" s="223"/>
      <c r="B214" s="764"/>
      <c r="C214" s="739"/>
      <c r="D214" s="692"/>
      <c r="E214" s="689"/>
      <c r="F214" s="730"/>
      <c r="G214" s="739"/>
      <c r="H214" s="724"/>
      <c r="I214" s="696"/>
      <c r="J214" s="708"/>
      <c r="K214" s="733"/>
      <c r="L214" s="743"/>
      <c r="M214" s="733"/>
      <c r="N214" s="743"/>
      <c r="O214" s="704"/>
      <c r="P214" s="715"/>
      <c r="Q214" s="194" t="str">
        <f t="shared" si="28"/>
        <v/>
      </c>
      <c r="R214" s="195" t="str">
        <f t="shared" si="29"/>
        <v/>
      </c>
      <c r="S214" s="90" t="str">
        <f t="shared" si="30"/>
        <v/>
      </c>
      <c r="T214" s="663" t="str">
        <f t="shared" si="31"/>
        <v/>
      </c>
      <c r="U214" s="94" t="str">
        <f t="shared" si="34"/>
        <v/>
      </c>
      <c r="V214" s="95" t="str">
        <f t="shared" si="34"/>
        <v/>
      </c>
      <c r="W214" s="664" t="b">
        <f t="shared" si="32"/>
        <v>0</v>
      </c>
      <c r="X214" s="103" t="b">
        <f t="shared" si="33"/>
        <v>0</v>
      </c>
      <c r="Y214" s="224">
        <f t="shared" si="35"/>
        <v>1</v>
      </c>
      <c r="Z214" s="112">
        <f>IF(AND(B214&lt;&gt;"",I214&gt;=an_initial-3),VLOOKUP(Y214,Coef!$E$2:$F$17,2,FALSE),IF(AB214=TRUE,0,Z213))</f>
        <v>0</v>
      </c>
      <c r="AA214" s="643">
        <f>IF(B214&lt;&gt;"",VLOOKUP(Y214,Coef!$E$2:$F$17,2,FALSE),AA213)</f>
        <v>0</v>
      </c>
      <c r="AB214" s="669" t="b">
        <f t="shared" si="36"/>
        <v>0</v>
      </c>
    </row>
    <row r="215" spans="1:28" x14ac:dyDescent="0.25">
      <c r="A215" s="223"/>
      <c r="B215" s="764"/>
      <c r="C215" s="739"/>
      <c r="D215" s="692"/>
      <c r="E215" s="689"/>
      <c r="F215" s="730"/>
      <c r="G215" s="739"/>
      <c r="H215" s="724"/>
      <c r="I215" s="696"/>
      <c r="J215" s="708"/>
      <c r="K215" s="733"/>
      <c r="L215" s="743"/>
      <c r="M215" s="733"/>
      <c r="N215" s="743"/>
      <c r="O215" s="704"/>
      <c r="P215" s="715"/>
      <c r="Q215" s="194" t="str">
        <f t="shared" si="28"/>
        <v/>
      </c>
      <c r="R215" s="195" t="str">
        <f t="shared" si="29"/>
        <v/>
      </c>
      <c r="S215" s="90" t="str">
        <f t="shared" si="30"/>
        <v/>
      </c>
      <c r="T215" s="663" t="str">
        <f t="shared" si="31"/>
        <v/>
      </c>
      <c r="U215" s="94" t="str">
        <f t="shared" si="34"/>
        <v/>
      </c>
      <c r="V215" s="95" t="str">
        <f t="shared" si="34"/>
        <v/>
      </c>
      <c r="W215" s="664" t="b">
        <f t="shared" si="32"/>
        <v>0</v>
      </c>
      <c r="X215" s="103" t="b">
        <f t="shared" si="33"/>
        <v>0</v>
      </c>
      <c r="Y215" s="224">
        <f t="shared" si="35"/>
        <v>1</v>
      </c>
      <c r="Z215" s="112">
        <f>IF(AND(B215&lt;&gt;"",I215&gt;=an_initial-3),VLOOKUP(Y215,Coef!$E$2:$F$17,2,FALSE),IF(AB215=TRUE,0,Z214))</f>
        <v>0</v>
      </c>
      <c r="AA215" s="643">
        <f>IF(B215&lt;&gt;"",VLOOKUP(Y215,Coef!$E$2:$F$17,2,FALSE),AA214)</f>
        <v>0</v>
      </c>
      <c r="AB215" s="669" t="b">
        <f t="shared" si="36"/>
        <v>0</v>
      </c>
    </row>
    <row r="216" spans="1:28" x14ac:dyDescent="0.25">
      <c r="A216" s="223"/>
      <c r="B216" s="764"/>
      <c r="C216" s="739"/>
      <c r="D216" s="692"/>
      <c r="E216" s="689"/>
      <c r="F216" s="730"/>
      <c r="G216" s="739"/>
      <c r="H216" s="724"/>
      <c r="I216" s="696"/>
      <c r="J216" s="708"/>
      <c r="K216" s="733"/>
      <c r="L216" s="743"/>
      <c r="M216" s="733"/>
      <c r="N216" s="743"/>
      <c r="O216" s="704"/>
      <c r="P216" s="715"/>
      <c r="Q216" s="194" t="str">
        <f t="shared" si="28"/>
        <v/>
      </c>
      <c r="R216" s="195" t="str">
        <f t="shared" si="29"/>
        <v/>
      </c>
      <c r="S216" s="90" t="str">
        <f t="shared" si="30"/>
        <v/>
      </c>
      <c r="T216" s="663" t="str">
        <f t="shared" si="31"/>
        <v/>
      </c>
      <c r="U216" s="94" t="str">
        <f t="shared" si="34"/>
        <v/>
      </c>
      <c r="V216" s="95" t="str">
        <f t="shared" si="34"/>
        <v/>
      </c>
      <c r="W216" s="664" t="b">
        <f t="shared" si="32"/>
        <v>0</v>
      </c>
      <c r="X216" s="103" t="b">
        <f t="shared" si="33"/>
        <v>0</v>
      </c>
      <c r="Y216" s="224">
        <f t="shared" si="35"/>
        <v>1</v>
      </c>
      <c r="Z216" s="112">
        <f>IF(AND(B216&lt;&gt;"",I216&gt;=an_initial-3),VLOOKUP(Y216,Coef!$E$2:$F$17,2,FALSE),IF(AB216=TRUE,0,Z215))</f>
        <v>0</v>
      </c>
      <c r="AA216" s="643">
        <f>IF(B216&lt;&gt;"",VLOOKUP(Y216,Coef!$E$2:$F$17,2,FALSE),AA215)</f>
        <v>0</v>
      </c>
      <c r="AB216" s="669" t="b">
        <f t="shared" si="36"/>
        <v>0</v>
      </c>
    </row>
    <row r="217" spans="1:28" x14ac:dyDescent="0.25">
      <c r="A217" s="223"/>
      <c r="B217" s="764"/>
      <c r="C217" s="739"/>
      <c r="D217" s="692"/>
      <c r="E217" s="689"/>
      <c r="F217" s="730"/>
      <c r="G217" s="739"/>
      <c r="H217" s="724"/>
      <c r="I217" s="696"/>
      <c r="J217" s="708"/>
      <c r="K217" s="733"/>
      <c r="L217" s="743"/>
      <c r="M217" s="733"/>
      <c r="N217" s="743"/>
      <c r="O217" s="704"/>
      <c r="P217" s="715"/>
      <c r="Q217" s="194" t="str">
        <f t="shared" si="28"/>
        <v/>
      </c>
      <c r="R217" s="195" t="str">
        <f t="shared" si="29"/>
        <v/>
      </c>
      <c r="S217" s="90" t="str">
        <f t="shared" si="30"/>
        <v/>
      </c>
      <c r="T217" s="663" t="str">
        <f t="shared" si="31"/>
        <v/>
      </c>
      <c r="U217" s="94" t="str">
        <f t="shared" si="34"/>
        <v/>
      </c>
      <c r="V217" s="95" t="str">
        <f t="shared" si="34"/>
        <v/>
      </c>
      <c r="W217" s="664" t="b">
        <f t="shared" si="32"/>
        <v>0</v>
      </c>
      <c r="X217" s="103" t="b">
        <f t="shared" si="33"/>
        <v>0</v>
      </c>
      <c r="Y217" s="224">
        <f t="shared" si="35"/>
        <v>1</v>
      </c>
      <c r="Z217" s="112">
        <f>IF(AND(B217&lt;&gt;"",I217&gt;=an_initial-3),VLOOKUP(Y217,Coef!$E$2:$F$17,2,FALSE),IF(AB217=TRUE,0,Z216))</f>
        <v>0</v>
      </c>
      <c r="AA217" s="643">
        <f>IF(B217&lt;&gt;"",VLOOKUP(Y217,Coef!$E$2:$F$17,2,FALSE),AA216)</f>
        <v>0</v>
      </c>
      <c r="AB217" s="669" t="b">
        <f t="shared" si="36"/>
        <v>0</v>
      </c>
    </row>
    <row r="218" spans="1:28" x14ac:dyDescent="0.25">
      <c r="A218" s="223"/>
      <c r="B218" s="764"/>
      <c r="C218" s="739"/>
      <c r="D218" s="692"/>
      <c r="E218" s="689"/>
      <c r="F218" s="730"/>
      <c r="G218" s="739"/>
      <c r="H218" s="724"/>
      <c r="I218" s="696"/>
      <c r="J218" s="708"/>
      <c r="K218" s="733"/>
      <c r="L218" s="743"/>
      <c r="M218" s="733"/>
      <c r="N218" s="743"/>
      <c r="O218" s="704"/>
      <c r="P218" s="715"/>
      <c r="Q218" s="194" t="str">
        <f t="shared" si="28"/>
        <v/>
      </c>
      <c r="R218" s="195" t="str">
        <f t="shared" si="29"/>
        <v/>
      </c>
      <c r="S218" s="90" t="str">
        <f t="shared" si="30"/>
        <v/>
      </c>
      <c r="T218" s="663" t="str">
        <f t="shared" si="31"/>
        <v/>
      </c>
      <c r="U218" s="94" t="str">
        <f t="shared" si="34"/>
        <v/>
      </c>
      <c r="V218" s="95" t="str">
        <f t="shared" si="34"/>
        <v/>
      </c>
      <c r="W218" s="664" t="b">
        <f t="shared" si="32"/>
        <v>0</v>
      </c>
      <c r="X218" s="103" t="b">
        <f t="shared" si="33"/>
        <v>0</v>
      </c>
      <c r="Y218" s="224">
        <f t="shared" si="35"/>
        <v>1</v>
      </c>
      <c r="Z218" s="112">
        <f>IF(AND(B218&lt;&gt;"",I218&gt;=an_initial-3),VLOOKUP(Y218,Coef!$E$2:$F$17,2,FALSE),IF(AB218=TRUE,0,Z217))</f>
        <v>0</v>
      </c>
      <c r="AA218" s="643">
        <f>IF(B218&lt;&gt;"",VLOOKUP(Y218,Coef!$E$2:$F$17,2,FALSE),AA217)</f>
        <v>0</v>
      </c>
      <c r="AB218" s="669" t="b">
        <f t="shared" si="36"/>
        <v>0</v>
      </c>
    </row>
    <row r="219" spans="1:28" x14ac:dyDescent="0.25">
      <c r="A219" s="223"/>
      <c r="B219" s="764"/>
      <c r="C219" s="739"/>
      <c r="D219" s="692"/>
      <c r="E219" s="689"/>
      <c r="F219" s="730"/>
      <c r="G219" s="739"/>
      <c r="H219" s="724"/>
      <c r="I219" s="696"/>
      <c r="J219" s="708"/>
      <c r="K219" s="733"/>
      <c r="L219" s="743"/>
      <c r="M219" s="733"/>
      <c r="N219" s="743"/>
      <c r="O219" s="704"/>
      <c r="P219" s="715"/>
      <c r="Q219" s="194" t="str">
        <f t="shared" si="28"/>
        <v/>
      </c>
      <c r="R219" s="195" t="str">
        <f t="shared" si="29"/>
        <v/>
      </c>
      <c r="S219" s="90" t="str">
        <f t="shared" si="30"/>
        <v/>
      </c>
      <c r="T219" s="663" t="str">
        <f t="shared" si="31"/>
        <v/>
      </c>
      <c r="U219" s="94" t="str">
        <f t="shared" si="34"/>
        <v/>
      </c>
      <c r="V219" s="95" t="str">
        <f t="shared" si="34"/>
        <v/>
      </c>
      <c r="W219" s="664" t="b">
        <f t="shared" si="32"/>
        <v>0</v>
      </c>
      <c r="X219" s="103" t="b">
        <f t="shared" si="33"/>
        <v>0</v>
      </c>
      <c r="Y219" s="224">
        <f t="shared" si="35"/>
        <v>1</v>
      </c>
      <c r="Z219" s="112">
        <f>IF(AND(B219&lt;&gt;"",I219&gt;=an_initial-3),VLOOKUP(Y219,Coef!$E$2:$F$17,2,FALSE),IF(AB219=TRUE,0,Z218))</f>
        <v>0</v>
      </c>
      <c r="AA219" s="643">
        <f>IF(B219&lt;&gt;"",VLOOKUP(Y219,Coef!$E$2:$F$17,2,FALSE),AA218)</f>
        <v>0</v>
      </c>
      <c r="AB219" s="669" t="b">
        <f t="shared" si="36"/>
        <v>0</v>
      </c>
    </row>
    <row r="220" spans="1:28" x14ac:dyDescent="0.25">
      <c r="A220" s="223"/>
      <c r="B220" s="764"/>
      <c r="C220" s="739"/>
      <c r="D220" s="692"/>
      <c r="E220" s="689"/>
      <c r="F220" s="730"/>
      <c r="G220" s="739"/>
      <c r="H220" s="724"/>
      <c r="I220" s="696"/>
      <c r="J220" s="708"/>
      <c r="K220" s="733"/>
      <c r="L220" s="743"/>
      <c r="M220" s="733"/>
      <c r="N220" s="743"/>
      <c r="O220" s="704"/>
      <c r="P220" s="715"/>
      <c r="Q220" s="194" t="str">
        <f t="shared" si="28"/>
        <v/>
      </c>
      <c r="R220" s="195" t="str">
        <f t="shared" si="29"/>
        <v/>
      </c>
      <c r="S220" s="90" t="str">
        <f t="shared" si="30"/>
        <v/>
      </c>
      <c r="T220" s="663" t="str">
        <f t="shared" si="31"/>
        <v/>
      </c>
      <c r="U220" s="94" t="str">
        <f t="shared" si="34"/>
        <v/>
      </c>
      <c r="V220" s="95" t="str">
        <f t="shared" si="34"/>
        <v/>
      </c>
      <c r="W220" s="664" t="b">
        <f t="shared" si="32"/>
        <v>0</v>
      </c>
      <c r="X220" s="103" t="b">
        <f t="shared" si="33"/>
        <v>0</v>
      </c>
      <c r="Y220" s="224">
        <f t="shared" si="35"/>
        <v>1</v>
      </c>
      <c r="Z220" s="112">
        <f>IF(AND(B220&lt;&gt;"",I220&gt;=an_initial-3),VLOOKUP(Y220,Coef!$E$2:$F$17,2,FALSE),IF(AB220=TRUE,0,Z219))</f>
        <v>0</v>
      </c>
      <c r="AA220" s="643">
        <f>IF(B220&lt;&gt;"",VLOOKUP(Y220,Coef!$E$2:$F$17,2,FALSE),AA219)</f>
        <v>0</v>
      </c>
      <c r="AB220" s="669" t="b">
        <f t="shared" si="36"/>
        <v>0</v>
      </c>
    </row>
    <row r="221" spans="1:28" x14ac:dyDescent="0.25">
      <c r="A221" s="223"/>
      <c r="B221" s="764"/>
      <c r="C221" s="739"/>
      <c r="D221" s="692"/>
      <c r="E221" s="689"/>
      <c r="F221" s="730"/>
      <c r="G221" s="739"/>
      <c r="H221" s="724"/>
      <c r="I221" s="696"/>
      <c r="J221" s="708"/>
      <c r="K221" s="733"/>
      <c r="L221" s="743"/>
      <c r="M221" s="733"/>
      <c r="N221" s="743"/>
      <c r="O221" s="704"/>
      <c r="P221" s="715"/>
      <c r="Q221" s="194" t="str">
        <f t="shared" si="28"/>
        <v/>
      </c>
      <c r="R221" s="195" t="str">
        <f t="shared" si="29"/>
        <v/>
      </c>
      <c r="S221" s="90" t="str">
        <f t="shared" si="30"/>
        <v/>
      </c>
      <c r="T221" s="663" t="str">
        <f t="shared" si="31"/>
        <v/>
      </c>
      <c r="U221" s="94" t="str">
        <f t="shared" si="34"/>
        <v/>
      </c>
      <c r="V221" s="95" t="str">
        <f t="shared" si="34"/>
        <v/>
      </c>
      <c r="W221" s="664" t="b">
        <f t="shared" si="32"/>
        <v>0</v>
      </c>
      <c r="X221" s="103" t="b">
        <f t="shared" si="33"/>
        <v>0</v>
      </c>
      <c r="Y221" s="224">
        <f t="shared" si="35"/>
        <v>1</v>
      </c>
      <c r="Z221" s="112">
        <f>IF(AND(B221&lt;&gt;"",I221&gt;=an_initial-3),VLOOKUP(Y221,Coef!$E$2:$F$17,2,FALSE),IF(AB221=TRUE,0,Z220))</f>
        <v>0</v>
      </c>
      <c r="AA221" s="643">
        <f>IF(B221&lt;&gt;"",VLOOKUP(Y221,Coef!$E$2:$F$17,2,FALSE),AA220)</f>
        <v>0</v>
      </c>
      <c r="AB221" s="669" t="b">
        <f t="shared" si="36"/>
        <v>0</v>
      </c>
    </row>
    <row r="222" spans="1:28" x14ac:dyDescent="0.25">
      <c r="A222" s="223"/>
      <c r="B222" s="764"/>
      <c r="C222" s="739"/>
      <c r="D222" s="692"/>
      <c r="E222" s="689"/>
      <c r="F222" s="730"/>
      <c r="G222" s="739"/>
      <c r="H222" s="724"/>
      <c r="I222" s="696"/>
      <c r="J222" s="708"/>
      <c r="K222" s="733"/>
      <c r="L222" s="743"/>
      <c r="M222" s="733"/>
      <c r="N222" s="743"/>
      <c r="O222" s="704"/>
      <c r="P222" s="715"/>
      <c r="Q222" s="194" t="str">
        <f t="shared" si="28"/>
        <v/>
      </c>
      <c r="R222" s="195" t="str">
        <f t="shared" si="29"/>
        <v/>
      </c>
      <c r="S222" s="90" t="str">
        <f t="shared" si="30"/>
        <v/>
      </c>
      <c r="T222" s="663" t="str">
        <f t="shared" si="31"/>
        <v/>
      </c>
      <c r="U222" s="94" t="str">
        <f t="shared" si="34"/>
        <v/>
      </c>
      <c r="V222" s="95" t="str">
        <f t="shared" si="34"/>
        <v/>
      </c>
      <c r="W222" s="664" t="b">
        <f t="shared" si="32"/>
        <v>0</v>
      </c>
      <c r="X222" s="103" t="b">
        <f t="shared" si="33"/>
        <v>0</v>
      </c>
      <c r="Y222" s="224">
        <f t="shared" si="35"/>
        <v>1</v>
      </c>
      <c r="Z222" s="112">
        <f>IF(AND(B222&lt;&gt;"",I222&gt;=an_initial-3),VLOOKUP(Y222,Coef!$E$2:$F$17,2,FALSE),IF(AB222=TRUE,0,Z221))</f>
        <v>0</v>
      </c>
      <c r="AA222" s="643">
        <f>IF(B222&lt;&gt;"",VLOOKUP(Y222,Coef!$E$2:$F$17,2,FALSE),AA221)</f>
        <v>0</v>
      </c>
      <c r="AB222" s="669" t="b">
        <f t="shared" si="36"/>
        <v>0</v>
      </c>
    </row>
    <row r="223" spans="1:28" x14ac:dyDescent="0.25">
      <c r="A223" s="223"/>
      <c r="B223" s="764"/>
      <c r="C223" s="739"/>
      <c r="D223" s="692"/>
      <c r="E223" s="689"/>
      <c r="F223" s="730"/>
      <c r="G223" s="739"/>
      <c r="H223" s="724"/>
      <c r="I223" s="696"/>
      <c r="J223" s="708"/>
      <c r="K223" s="733"/>
      <c r="L223" s="743"/>
      <c r="M223" s="733"/>
      <c r="N223" s="743"/>
      <c r="O223" s="704"/>
      <c r="P223" s="715"/>
      <c r="Q223" s="194" t="str">
        <f t="shared" si="28"/>
        <v/>
      </c>
      <c r="R223" s="195" t="str">
        <f t="shared" si="29"/>
        <v/>
      </c>
      <c r="S223" s="90" t="str">
        <f t="shared" si="30"/>
        <v/>
      </c>
      <c r="T223" s="663" t="str">
        <f t="shared" si="31"/>
        <v/>
      </c>
      <c r="U223" s="94" t="str">
        <f t="shared" si="34"/>
        <v/>
      </c>
      <c r="V223" s="95" t="str">
        <f t="shared" si="34"/>
        <v/>
      </c>
      <c r="W223" s="664" t="b">
        <f t="shared" si="32"/>
        <v>0</v>
      </c>
      <c r="X223" s="103" t="b">
        <f t="shared" si="33"/>
        <v>0</v>
      </c>
      <c r="Y223" s="224">
        <f t="shared" si="35"/>
        <v>1</v>
      </c>
      <c r="Z223" s="112">
        <f>IF(AND(B223&lt;&gt;"",I223&gt;=an_initial-3),VLOOKUP(Y223,Coef!$E$2:$F$17,2,FALSE),IF(AB223=TRUE,0,Z222))</f>
        <v>0</v>
      </c>
      <c r="AA223" s="643">
        <f>IF(B223&lt;&gt;"",VLOOKUP(Y223,Coef!$E$2:$F$17,2,FALSE),AA222)</f>
        <v>0</v>
      </c>
      <c r="AB223" s="669" t="b">
        <f t="shared" si="36"/>
        <v>0</v>
      </c>
    </row>
    <row r="224" spans="1:28" x14ac:dyDescent="0.25">
      <c r="A224" s="223"/>
      <c r="B224" s="764"/>
      <c r="C224" s="739"/>
      <c r="D224" s="692"/>
      <c r="E224" s="689"/>
      <c r="F224" s="730"/>
      <c r="G224" s="739"/>
      <c r="H224" s="724"/>
      <c r="I224" s="696"/>
      <c r="J224" s="708"/>
      <c r="K224" s="733"/>
      <c r="L224" s="743"/>
      <c r="M224" s="733"/>
      <c r="N224" s="743"/>
      <c r="O224" s="704"/>
      <c r="P224" s="715"/>
      <c r="Q224" s="194" t="str">
        <f t="shared" si="28"/>
        <v/>
      </c>
      <c r="R224" s="195" t="str">
        <f t="shared" si="29"/>
        <v/>
      </c>
      <c r="S224" s="90" t="str">
        <f t="shared" si="30"/>
        <v/>
      </c>
      <c r="T224" s="663" t="str">
        <f t="shared" si="31"/>
        <v/>
      </c>
      <c r="U224" s="94" t="str">
        <f t="shared" si="34"/>
        <v/>
      </c>
      <c r="V224" s="95" t="str">
        <f t="shared" si="34"/>
        <v/>
      </c>
      <c r="W224" s="664" t="b">
        <f t="shared" si="32"/>
        <v>0</v>
      </c>
      <c r="X224" s="103" t="b">
        <f t="shared" si="33"/>
        <v>0</v>
      </c>
      <c r="Y224" s="224">
        <f t="shared" si="35"/>
        <v>1</v>
      </c>
      <c r="Z224" s="112">
        <f>IF(AND(B224&lt;&gt;"",I224&gt;=an_initial-3),VLOOKUP(Y224,Coef!$E$2:$F$17,2,FALSE),IF(AB224=TRUE,0,Z223))</f>
        <v>0</v>
      </c>
      <c r="AA224" s="643">
        <f>IF(B224&lt;&gt;"",VLOOKUP(Y224,Coef!$E$2:$F$17,2,FALSE),AA223)</f>
        <v>0</v>
      </c>
      <c r="AB224" s="669" t="b">
        <f t="shared" si="36"/>
        <v>0</v>
      </c>
    </row>
    <row r="225" spans="1:28" x14ac:dyDescent="0.25">
      <c r="A225" s="223"/>
      <c r="B225" s="764"/>
      <c r="C225" s="739"/>
      <c r="D225" s="692"/>
      <c r="E225" s="689"/>
      <c r="F225" s="730"/>
      <c r="G225" s="739"/>
      <c r="H225" s="724"/>
      <c r="I225" s="696"/>
      <c r="J225" s="708"/>
      <c r="K225" s="733"/>
      <c r="L225" s="743"/>
      <c r="M225" s="733"/>
      <c r="N225" s="743"/>
      <c r="O225" s="704"/>
      <c r="P225" s="715"/>
      <c r="Q225" s="194" t="str">
        <f t="shared" si="28"/>
        <v/>
      </c>
      <c r="R225" s="195" t="str">
        <f t="shared" si="29"/>
        <v/>
      </c>
      <c r="S225" s="90" t="str">
        <f t="shared" si="30"/>
        <v/>
      </c>
      <c r="T225" s="663" t="str">
        <f t="shared" si="31"/>
        <v/>
      </c>
      <c r="U225" s="94" t="str">
        <f t="shared" si="34"/>
        <v/>
      </c>
      <c r="V225" s="95" t="str">
        <f t="shared" si="34"/>
        <v/>
      </c>
      <c r="W225" s="664" t="b">
        <f t="shared" si="32"/>
        <v>0</v>
      </c>
      <c r="X225" s="103" t="b">
        <f t="shared" si="33"/>
        <v>0</v>
      </c>
      <c r="Y225" s="224">
        <f t="shared" si="35"/>
        <v>1</v>
      </c>
      <c r="Z225" s="112">
        <f>IF(AND(B225&lt;&gt;"",I225&gt;=an_initial-3),VLOOKUP(Y225,Coef!$E$2:$F$17,2,FALSE),IF(AB225=TRUE,0,Z224))</f>
        <v>0</v>
      </c>
      <c r="AA225" s="643">
        <f>IF(B225&lt;&gt;"",VLOOKUP(Y225,Coef!$E$2:$F$17,2,FALSE),AA224)</f>
        <v>0</v>
      </c>
      <c r="AB225" s="669" t="b">
        <f t="shared" si="36"/>
        <v>0</v>
      </c>
    </row>
    <row r="226" spans="1:28" x14ac:dyDescent="0.25">
      <c r="A226" s="223"/>
      <c r="B226" s="764"/>
      <c r="C226" s="739"/>
      <c r="D226" s="692"/>
      <c r="E226" s="689"/>
      <c r="F226" s="730"/>
      <c r="G226" s="739"/>
      <c r="H226" s="724"/>
      <c r="I226" s="696"/>
      <c r="J226" s="708"/>
      <c r="K226" s="733"/>
      <c r="L226" s="743"/>
      <c r="M226" s="733"/>
      <c r="N226" s="743"/>
      <c r="O226" s="704"/>
      <c r="P226" s="715"/>
      <c r="Q226" s="194" t="str">
        <f t="shared" si="28"/>
        <v/>
      </c>
      <c r="R226" s="195" t="str">
        <f t="shared" si="29"/>
        <v/>
      </c>
      <c r="S226" s="90" t="str">
        <f t="shared" si="30"/>
        <v/>
      </c>
      <c r="T226" s="663" t="str">
        <f t="shared" si="31"/>
        <v/>
      </c>
      <c r="U226" s="94" t="str">
        <f t="shared" si="34"/>
        <v/>
      </c>
      <c r="V226" s="95" t="str">
        <f t="shared" si="34"/>
        <v/>
      </c>
      <c r="W226" s="664" t="b">
        <f t="shared" si="32"/>
        <v>0</v>
      </c>
      <c r="X226" s="103" t="b">
        <f t="shared" si="33"/>
        <v>0</v>
      </c>
      <c r="Y226" s="224">
        <f t="shared" si="35"/>
        <v>1</v>
      </c>
      <c r="Z226" s="112">
        <f>IF(AND(B226&lt;&gt;"",I226&gt;=an_initial-3),VLOOKUP(Y226,Coef!$E$2:$F$17,2,FALSE),IF(AB226=TRUE,0,Z225))</f>
        <v>0</v>
      </c>
      <c r="AA226" s="643">
        <f>IF(B226&lt;&gt;"",VLOOKUP(Y226,Coef!$E$2:$F$17,2,FALSE),AA225)</f>
        <v>0</v>
      </c>
      <c r="AB226" s="669" t="b">
        <f t="shared" si="36"/>
        <v>0</v>
      </c>
    </row>
    <row r="227" spans="1:28" x14ac:dyDescent="0.25">
      <c r="A227" s="223"/>
      <c r="B227" s="764"/>
      <c r="C227" s="739"/>
      <c r="D227" s="692"/>
      <c r="E227" s="689"/>
      <c r="F227" s="730"/>
      <c r="G227" s="739"/>
      <c r="H227" s="724"/>
      <c r="I227" s="696"/>
      <c r="J227" s="708"/>
      <c r="K227" s="733"/>
      <c r="L227" s="743"/>
      <c r="M227" s="733"/>
      <c r="N227" s="743"/>
      <c r="O227" s="704"/>
      <c r="P227" s="715"/>
      <c r="Q227" s="194" t="str">
        <f t="shared" si="28"/>
        <v/>
      </c>
      <c r="R227" s="195" t="str">
        <f t="shared" si="29"/>
        <v/>
      </c>
      <c r="S227" s="90" t="str">
        <f t="shared" si="30"/>
        <v/>
      </c>
      <c r="T227" s="663" t="str">
        <f t="shared" si="31"/>
        <v/>
      </c>
      <c r="U227" s="94" t="str">
        <f t="shared" si="34"/>
        <v/>
      </c>
      <c r="V227" s="95" t="str">
        <f t="shared" si="34"/>
        <v/>
      </c>
      <c r="W227" s="664" t="b">
        <f t="shared" si="32"/>
        <v>0</v>
      </c>
      <c r="X227" s="103" t="b">
        <f t="shared" si="33"/>
        <v>0</v>
      </c>
      <c r="Y227" s="224">
        <f t="shared" si="35"/>
        <v>1</v>
      </c>
      <c r="Z227" s="112">
        <f>IF(AND(B227&lt;&gt;"",I227&gt;=an_initial-3),VLOOKUP(Y227,Coef!$E$2:$F$17,2,FALSE),IF(AB227=TRUE,0,Z226))</f>
        <v>0</v>
      </c>
      <c r="AA227" s="643">
        <f>IF(B227&lt;&gt;"",VLOOKUP(Y227,Coef!$E$2:$F$17,2,FALSE),AA226)</f>
        <v>0</v>
      </c>
      <c r="AB227" s="669" t="b">
        <f t="shared" si="36"/>
        <v>0</v>
      </c>
    </row>
    <row r="228" spans="1:28" x14ac:dyDescent="0.25">
      <c r="A228" s="223"/>
      <c r="B228" s="764"/>
      <c r="C228" s="739"/>
      <c r="D228" s="692"/>
      <c r="E228" s="689"/>
      <c r="F228" s="730"/>
      <c r="G228" s="739"/>
      <c r="H228" s="724"/>
      <c r="I228" s="696"/>
      <c r="J228" s="708"/>
      <c r="K228" s="733"/>
      <c r="L228" s="743"/>
      <c r="M228" s="733"/>
      <c r="N228" s="743"/>
      <c r="O228" s="704"/>
      <c r="P228" s="715"/>
      <c r="Q228" s="194" t="str">
        <f t="shared" si="28"/>
        <v/>
      </c>
      <c r="R228" s="195" t="str">
        <f t="shared" si="29"/>
        <v/>
      </c>
      <c r="S228" s="90" t="str">
        <f t="shared" si="30"/>
        <v/>
      </c>
      <c r="T228" s="663" t="str">
        <f t="shared" si="31"/>
        <v/>
      </c>
      <c r="U228" s="94" t="str">
        <f t="shared" si="34"/>
        <v/>
      </c>
      <c r="V228" s="95" t="str">
        <f t="shared" si="34"/>
        <v/>
      </c>
      <c r="W228" s="664" t="b">
        <f t="shared" si="32"/>
        <v>0</v>
      </c>
      <c r="X228" s="103" t="b">
        <f t="shared" si="33"/>
        <v>0</v>
      </c>
      <c r="Y228" s="224">
        <f t="shared" si="35"/>
        <v>1</v>
      </c>
      <c r="Z228" s="112">
        <f>IF(AND(B228&lt;&gt;"",I228&gt;=an_initial-3),VLOOKUP(Y228,Coef!$E$2:$F$17,2,FALSE),IF(AB228=TRUE,0,Z227))</f>
        <v>0</v>
      </c>
      <c r="AA228" s="643">
        <f>IF(B228&lt;&gt;"",VLOOKUP(Y228,Coef!$E$2:$F$17,2,FALSE),AA227)</f>
        <v>0</v>
      </c>
      <c r="AB228" s="669" t="b">
        <f t="shared" si="36"/>
        <v>0</v>
      </c>
    </row>
    <row r="229" spans="1:28" x14ac:dyDescent="0.25">
      <c r="A229" s="223"/>
      <c r="B229" s="764"/>
      <c r="C229" s="739"/>
      <c r="D229" s="692"/>
      <c r="E229" s="689"/>
      <c r="F229" s="730"/>
      <c r="G229" s="739"/>
      <c r="H229" s="724"/>
      <c r="I229" s="696"/>
      <c r="J229" s="708"/>
      <c r="K229" s="733"/>
      <c r="L229" s="743"/>
      <c r="M229" s="733"/>
      <c r="N229" s="743"/>
      <c r="O229" s="704"/>
      <c r="P229" s="715"/>
      <c r="Q229" s="194" t="str">
        <f t="shared" si="28"/>
        <v/>
      </c>
      <c r="R229" s="195" t="str">
        <f t="shared" si="29"/>
        <v/>
      </c>
      <c r="S229" s="90" t="str">
        <f t="shared" si="30"/>
        <v/>
      </c>
      <c r="T229" s="663" t="str">
        <f t="shared" si="31"/>
        <v/>
      </c>
      <c r="U229" s="94" t="str">
        <f t="shared" si="34"/>
        <v/>
      </c>
      <c r="V229" s="95" t="str">
        <f t="shared" si="34"/>
        <v/>
      </c>
      <c r="W229" s="664" t="b">
        <f t="shared" si="32"/>
        <v>0</v>
      </c>
      <c r="X229" s="103" t="b">
        <f t="shared" si="33"/>
        <v>0</v>
      </c>
      <c r="Y229" s="224">
        <f t="shared" si="35"/>
        <v>1</v>
      </c>
      <c r="Z229" s="112">
        <f>IF(AND(B229&lt;&gt;"",I229&gt;=an_initial-3),VLOOKUP(Y229,Coef!$E$2:$F$17,2,FALSE),IF(AB229=TRUE,0,Z228))</f>
        <v>0</v>
      </c>
      <c r="AA229" s="643">
        <f>IF(B229&lt;&gt;"",VLOOKUP(Y229,Coef!$E$2:$F$17,2,FALSE),AA228)</f>
        <v>0</v>
      </c>
      <c r="AB229" s="669" t="b">
        <f t="shared" si="36"/>
        <v>0</v>
      </c>
    </row>
    <row r="230" spans="1:28" x14ac:dyDescent="0.25">
      <c r="A230" s="223"/>
      <c r="B230" s="764"/>
      <c r="C230" s="739"/>
      <c r="D230" s="692"/>
      <c r="E230" s="689"/>
      <c r="F230" s="730"/>
      <c r="G230" s="739"/>
      <c r="H230" s="724"/>
      <c r="I230" s="696"/>
      <c r="J230" s="708"/>
      <c r="K230" s="733"/>
      <c r="L230" s="743"/>
      <c r="M230" s="733"/>
      <c r="N230" s="743"/>
      <c r="O230" s="704"/>
      <c r="P230" s="715"/>
      <c r="Q230" s="194" t="str">
        <f t="shared" si="28"/>
        <v/>
      </c>
      <c r="R230" s="195" t="str">
        <f t="shared" si="29"/>
        <v/>
      </c>
      <c r="S230" s="90" t="str">
        <f t="shared" si="30"/>
        <v/>
      </c>
      <c r="T230" s="663" t="str">
        <f t="shared" si="31"/>
        <v/>
      </c>
      <c r="U230" s="94" t="str">
        <f t="shared" si="34"/>
        <v/>
      </c>
      <c r="V230" s="95" t="str">
        <f t="shared" si="34"/>
        <v/>
      </c>
      <c r="W230" s="664" t="b">
        <f t="shared" si="32"/>
        <v>0</v>
      </c>
      <c r="X230" s="103" t="b">
        <f t="shared" si="33"/>
        <v>0</v>
      </c>
      <c r="Y230" s="224">
        <f t="shared" si="35"/>
        <v>1</v>
      </c>
      <c r="Z230" s="112">
        <f>IF(AND(B230&lt;&gt;"",I230&gt;=an_initial-3),VLOOKUP(Y230,Coef!$E$2:$F$17,2,FALSE),IF(AB230=TRUE,0,Z229))</f>
        <v>0</v>
      </c>
      <c r="AA230" s="643">
        <f>IF(B230&lt;&gt;"",VLOOKUP(Y230,Coef!$E$2:$F$17,2,FALSE),AA229)</f>
        <v>0</v>
      </c>
      <c r="AB230" s="669" t="b">
        <f t="shared" si="36"/>
        <v>0</v>
      </c>
    </row>
    <row r="231" spans="1:28" x14ac:dyDescent="0.25">
      <c r="A231" s="223"/>
      <c r="B231" s="764"/>
      <c r="C231" s="739"/>
      <c r="D231" s="692"/>
      <c r="E231" s="689"/>
      <c r="F231" s="730"/>
      <c r="G231" s="739"/>
      <c r="H231" s="724"/>
      <c r="I231" s="696"/>
      <c r="J231" s="708"/>
      <c r="K231" s="733"/>
      <c r="L231" s="743"/>
      <c r="M231" s="733"/>
      <c r="N231" s="743"/>
      <c r="O231" s="704"/>
      <c r="P231" s="715"/>
      <c r="Q231" s="194" t="str">
        <f t="shared" si="28"/>
        <v/>
      </c>
      <c r="R231" s="195" t="str">
        <f t="shared" si="29"/>
        <v/>
      </c>
      <c r="S231" s="90" t="str">
        <f t="shared" si="30"/>
        <v/>
      </c>
      <c r="T231" s="663" t="str">
        <f t="shared" si="31"/>
        <v/>
      </c>
      <c r="U231" s="94" t="str">
        <f t="shared" si="34"/>
        <v/>
      </c>
      <c r="V231" s="95" t="str">
        <f t="shared" si="34"/>
        <v/>
      </c>
      <c r="W231" s="664" t="b">
        <f t="shared" si="32"/>
        <v>0</v>
      </c>
      <c r="X231" s="103" t="b">
        <f t="shared" si="33"/>
        <v>0</v>
      </c>
      <c r="Y231" s="224">
        <f t="shared" si="35"/>
        <v>1</v>
      </c>
      <c r="Z231" s="112">
        <f>IF(AND(B231&lt;&gt;"",I231&gt;=an_initial-3),VLOOKUP(Y231,Coef!$E$2:$F$17,2,FALSE),IF(AB231=TRUE,0,Z230))</f>
        <v>0</v>
      </c>
      <c r="AA231" s="643">
        <f>IF(B231&lt;&gt;"",VLOOKUP(Y231,Coef!$E$2:$F$17,2,FALSE),AA230)</f>
        <v>0</v>
      </c>
      <c r="AB231" s="669" t="b">
        <f t="shared" si="36"/>
        <v>0</v>
      </c>
    </row>
    <row r="232" spans="1:28" x14ac:dyDescent="0.25">
      <c r="A232" s="223"/>
      <c r="B232" s="764"/>
      <c r="C232" s="739"/>
      <c r="D232" s="692"/>
      <c r="E232" s="689"/>
      <c r="F232" s="730"/>
      <c r="G232" s="739"/>
      <c r="H232" s="724"/>
      <c r="I232" s="696"/>
      <c r="J232" s="708"/>
      <c r="K232" s="733"/>
      <c r="L232" s="743"/>
      <c r="M232" s="733"/>
      <c r="N232" s="743"/>
      <c r="O232" s="704"/>
      <c r="P232" s="715"/>
      <c r="Q232" s="194" t="str">
        <f t="shared" si="28"/>
        <v/>
      </c>
      <c r="R232" s="195" t="str">
        <f t="shared" si="29"/>
        <v/>
      </c>
      <c r="S232" s="90" t="str">
        <f t="shared" si="30"/>
        <v/>
      </c>
      <c r="T232" s="663" t="str">
        <f t="shared" si="31"/>
        <v/>
      </c>
      <c r="U232" s="94" t="str">
        <f t="shared" si="34"/>
        <v/>
      </c>
      <c r="V232" s="95" t="str">
        <f t="shared" si="34"/>
        <v/>
      </c>
      <c r="W232" s="664" t="b">
        <f t="shared" si="32"/>
        <v>0</v>
      </c>
      <c r="X232" s="103" t="b">
        <f t="shared" si="33"/>
        <v>0</v>
      </c>
      <c r="Y232" s="224">
        <f t="shared" si="35"/>
        <v>1</v>
      </c>
      <c r="Z232" s="112">
        <f>IF(AND(B232&lt;&gt;"",I232&gt;=an_initial-3),VLOOKUP(Y232,Coef!$E$2:$F$17,2,FALSE),IF(AB232=TRUE,0,Z231))</f>
        <v>0</v>
      </c>
      <c r="AA232" s="643">
        <f>IF(B232&lt;&gt;"",VLOOKUP(Y232,Coef!$E$2:$F$17,2,FALSE),AA231)</f>
        <v>0</v>
      </c>
      <c r="AB232" s="669" t="b">
        <f t="shared" si="36"/>
        <v>0</v>
      </c>
    </row>
    <row r="233" spans="1:28" x14ac:dyDescent="0.25">
      <c r="A233" s="223"/>
      <c r="B233" s="764"/>
      <c r="C233" s="739"/>
      <c r="D233" s="692"/>
      <c r="E233" s="689"/>
      <c r="F233" s="730"/>
      <c r="G233" s="739"/>
      <c r="H233" s="724"/>
      <c r="I233" s="696"/>
      <c r="J233" s="708"/>
      <c r="K233" s="733"/>
      <c r="L233" s="743"/>
      <c r="M233" s="733"/>
      <c r="N233" s="743"/>
      <c r="O233" s="704"/>
      <c r="P233" s="715"/>
      <c r="Q233" s="194" t="str">
        <f t="shared" si="28"/>
        <v/>
      </c>
      <c r="R233" s="195" t="str">
        <f t="shared" si="29"/>
        <v/>
      </c>
      <c r="S233" s="90" t="str">
        <f t="shared" si="30"/>
        <v/>
      </c>
      <c r="T233" s="663" t="str">
        <f t="shared" si="31"/>
        <v/>
      </c>
      <c r="U233" s="94" t="str">
        <f t="shared" si="34"/>
        <v/>
      </c>
      <c r="V233" s="95" t="str">
        <f t="shared" si="34"/>
        <v/>
      </c>
      <c r="W233" s="664" t="b">
        <f t="shared" si="32"/>
        <v>0</v>
      </c>
      <c r="X233" s="103" t="b">
        <f t="shared" si="33"/>
        <v>0</v>
      </c>
      <c r="Y233" s="224">
        <f t="shared" si="35"/>
        <v>1</v>
      </c>
      <c r="Z233" s="112">
        <f>IF(AND(B233&lt;&gt;"",I233&gt;=an_initial-3),VLOOKUP(Y233,Coef!$E$2:$F$17,2,FALSE),IF(AB233=TRUE,0,Z232))</f>
        <v>0</v>
      </c>
      <c r="AA233" s="643">
        <f>IF(B233&lt;&gt;"",VLOOKUP(Y233,Coef!$E$2:$F$17,2,FALSE),AA232)</f>
        <v>0</v>
      </c>
      <c r="AB233" s="669" t="b">
        <f t="shared" si="36"/>
        <v>0</v>
      </c>
    </row>
    <row r="234" spans="1:28" x14ac:dyDescent="0.25">
      <c r="A234" s="223"/>
      <c r="B234" s="764"/>
      <c r="C234" s="739"/>
      <c r="D234" s="692"/>
      <c r="E234" s="689"/>
      <c r="F234" s="730"/>
      <c r="G234" s="739"/>
      <c r="H234" s="724"/>
      <c r="I234" s="696"/>
      <c r="J234" s="708"/>
      <c r="K234" s="733"/>
      <c r="L234" s="743"/>
      <c r="M234" s="733"/>
      <c r="N234" s="743"/>
      <c r="O234" s="704"/>
      <c r="P234" s="715"/>
      <c r="Q234" s="194" t="str">
        <f t="shared" si="28"/>
        <v/>
      </c>
      <c r="R234" s="195" t="str">
        <f t="shared" si="29"/>
        <v/>
      </c>
      <c r="S234" s="90" t="str">
        <f t="shared" si="30"/>
        <v/>
      </c>
      <c r="T234" s="663" t="str">
        <f t="shared" si="31"/>
        <v/>
      </c>
      <c r="U234" s="94" t="str">
        <f t="shared" si="34"/>
        <v/>
      </c>
      <c r="V234" s="95" t="str">
        <f t="shared" si="34"/>
        <v/>
      </c>
      <c r="W234" s="664" t="b">
        <f t="shared" si="32"/>
        <v>0</v>
      </c>
      <c r="X234" s="103" t="b">
        <f t="shared" si="33"/>
        <v>0</v>
      </c>
      <c r="Y234" s="224">
        <f t="shared" si="35"/>
        <v>1</v>
      </c>
      <c r="Z234" s="112">
        <f>IF(AND(B234&lt;&gt;"",I234&gt;=an_initial-3),VLOOKUP(Y234,Coef!$E$2:$F$17,2,FALSE),IF(AB234=TRUE,0,Z233))</f>
        <v>0</v>
      </c>
      <c r="AA234" s="643">
        <f>IF(B234&lt;&gt;"",VLOOKUP(Y234,Coef!$E$2:$F$17,2,FALSE),AA233)</f>
        <v>0</v>
      </c>
      <c r="AB234" s="669" t="b">
        <f t="shared" si="36"/>
        <v>0</v>
      </c>
    </row>
    <row r="235" spans="1:28" x14ac:dyDescent="0.25">
      <c r="A235" s="223"/>
      <c r="B235" s="764"/>
      <c r="C235" s="739"/>
      <c r="D235" s="692"/>
      <c r="E235" s="689"/>
      <c r="F235" s="730"/>
      <c r="G235" s="739"/>
      <c r="H235" s="724"/>
      <c r="I235" s="696"/>
      <c r="J235" s="708"/>
      <c r="K235" s="733"/>
      <c r="L235" s="743"/>
      <c r="M235" s="733"/>
      <c r="N235" s="743"/>
      <c r="O235" s="704"/>
      <c r="P235" s="715"/>
      <c r="Q235" s="194" t="str">
        <f t="shared" si="28"/>
        <v/>
      </c>
      <c r="R235" s="195" t="str">
        <f t="shared" si="29"/>
        <v/>
      </c>
      <c r="S235" s="90" t="str">
        <f t="shared" si="30"/>
        <v/>
      </c>
      <c r="T235" s="663" t="str">
        <f t="shared" si="31"/>
        <v/>
      </c>
      <c r="U235" s="94" t="str">
        <f t="shared" si="34"/>
        <v/>
      </c>
      <c r="V235" s="95" t="str">
        <f t="shared" si="34"/>
        <v/>
      </c>
      <c r="W235" s="664" t="b">
        <f t="shared" si="32"/>
        <v>0</v>
      </c>
      <c r="X235" s="103" t="b">
        <f t="shared" si="33"/>
        <v>0</v>
      </c>
      <c r="Y235" s="224">
        <f t="shared" si="35"/>
        <v>1</v>
      </c>
      <c r="Z235" s="112">
        <f>IF(AND(B235&lt;&gt;"",I235&gt;=an_initial-3),VLOOKUP(Y235,Coef!$E$2:$F$17,2,FALSE),IF(AB235=TRUE,0,Z234))</f>
        <v>0</v>
      </c>
      <c r="AA235" s="643">
        <f>IF(B235&lt;&gt;"",VLOOKUP(Y235,Coef!$E$2:$F$17,2,FALSE),AA234)</f>
        <v>0</v>
      </c>
      <c r="AB235" s="669" t="b">
        <f t="shared" si="36"/>
        <v>0</v>
      </c>
    </row>
    <row r="236" spans="1:28" x14ac:dyDescent="0.25">
      <c r="A236" s="223"/>
      <c r="B236" s="764"/>
      <c r="C236" s="739"/>
      <c r="D236" s="692"/>
      <c r="E236" s="689"/>
      <c r="F236" s="730"/>
      <c r="G236" s="739"/>
      <c r="H236" s="724"/>
      <c r="I236" s="696"/>
      <c r="J236" s="708"/>
      <c r="K236" s="733"/>
      <c r="L236" s="743"/>
      <c r="M236" s="733"/>
      <c r="N236" s="743"/>
      <c r="O236" s="704"/>
      <c r="P236" s="715"/>
      <c r="Q236" s="194" t="str">
        <f t="shared" si="28"/>
        <v/>
      </c>
      <c r="R236" s="195" t="str">
        <f t="shared" si="29"/>
        <v/>
      </c>
      <c r="S236" s="90" t="str">
        <f t="shared" si="30"/>
        <v/>
      </c>
      <c r="T236" s="663" t="str">
        <f t="shared" si="31"/>
        <v/>
      </c>
      <c r="U236" s="94" t="str">
        <f t="shared" si="34"/>
        <v/>
      </c>
      <c r="V236" s="95" t="str">
        <f t="shared" si="34"/>
        <v/>
      </c>
      <c r="W236" s="664" t="b">
        <f t="shared" si="32"/>
        <v>0</v>
      </c>
      <c r="X236" s="103" t="b">
        <f t="shared" si="33"/>
        <v>0</v>
      </c>
      <c r="Y236" s="224">
        <f t="shared" si="35"/>
        <v>1</v>
      </c>
      <c r="Z236" s="112">
        <f>IF(AND(B236&lt;&gt;"",I236&gt;=an_initial-3),VLOOKUP(Y236,Coef!$E$2:$F$17,2,FALSE),IF(AB236=TRUE,0,Z235))</f>
        <v>0</v>
      </c>
      <c r="AA236" s="643">
        <f>IF(B236&lt;&gt;"",VLOOKUP(Y236,Coef!$E$2:$F$17,2,FALSE),AA235)</f>
        <v>0</v>
      </c>
      <c r="AB236" s="669" t="b">
        <f t="shared" si="36"/>
        <v>0</v>
      </c>
    </row>
    <row r="237" spans="1:28" x14ac:dyDescent="0.25">
      <c r="A237" s="223"/>
      <c r="B237" s="764"/>
      <c r="C237" s="739"/>
      <c r="D237" s="692"/>
      <c r="E237" s="689"/>
      <c r="F237" s="730"/>
      <c r="G237" s="739"/>
      <c r="H237" s="724"/>
      <c r="I237" s="696"/>
      <c r="J237" s="708"/>
      <c r="K237" s="733"/>
      <c r="L237" s="743"/>
      <c r="M237" s="733"/>
      <c r="N237" s="743"/>
      <c r="O237" s="704"/>
      <c r="P237" s="715"/>
      <c r="Q237" s="194" t="str">
        <f t="shared" si="28"/>
        <v/>
      </c>
      <c r="R237" s="195" t="str">
        <f t="shared" si="29"/>
        <v/>
      </c>
      <c r="S237" s="90" t="str">
        <f t="shared" si="30"/>
        <v/>
      </c>
      <c r="T237" s="663" t="str">
        <f t="shared" si="31"/>
        <v/>
      </c>
      <c r="U237" s="94" t="str">
        <f t="shared" si="34"/>
        <v/>
      </c>
      <c r="V237" s="95" t="str">
        <f t="shared" si="34"/>
        <v/>
      </c>
      <c r="W237" s="664" t="b">
        <f t="shared" si="32"/>
        <v>0</v>
      </c>
      <c r="X237" s="103" t="b">
        <f t="shared" si="33"/>
        <v>0</v>
      </c>
      <c r="Y237" s="224">
        <f t="shared" si="35"/>
        <v>1</v>
      </c>
      <c r="Z237" s="112">
        <f>IF(AND(B237&lt;&gt;"",I237&gt;=an_initial-3),VLOOKUP(Y237,Coef!$E$2:$F$17,2,FALSE),IF(AB237=TRUE,0,Z236))</f>
        <v>0</v>
      </c>
      <c r="AA237" s="643">
        <f>IF(B237&lt;&gt;"",VLOOKUP(Y237,Coef!$E$2:$F$17,2,FALSE),AA236)</f>
        <v>0</v>
      </c>
      <c r="AB237" s="669" t="b">
        <f t="shared" si="36"/>
        <v>0</v>
      </c>
    </row>
    <row r="238" spans="1:28" x14ac:dyDescent="0.25">
      <c r="A238" s="223"/>
      <c r="B238" s="764"/>
      <c r="C238" s="739"/>
      <c r="D238" s="692"/>
      <c r="E238" s="689"/>
      <c r="F238" s="730"/>
      <c r="G238" s="739"/>
      <c r="H238" s="724"/>
      <c r="I238" s="696"/>
      <c r="J238" s="708"/>
      <c r="K238" s="733"/>
      <c r="L238" s="743"/>
      <c r="M238" s="733"/>
      <c r="N238" s="743"/>
      <c r="O238" s="704"/>
      <c r="P238" s="715"/>
      <c r="Q238" s="194" t="str">
        <f t="shared" si="28"/>
        <v/>
      </c>
      <c r="R238" s="195" t="str">
        <f t="shared" si="29"/>
        <v/>
      </c>
      <c r="S238" s="90" t="str">
        <f t="shared" si="30"/>
        <v/>
      </c>
      <c r="T238" s="663" t="str">
        <f t="shared" si="31"/>
        <v/>
      </c>
      <c r="U238" s="94" t="str">
        <f t="shared" si="34"/>
        <v/>
      </c>
      <c r="V238" s="95" t="str">
        <f t="shared" si="34"/>
        <v/>
      </c>
      <c r="W238" s="664" t="b">
        <f t="shared" si="32"/>
        <v>0</v>
      </c>
      <c r="X238" s="103" t="b">
        <f t="shared" si="33"/>
        <v>0</v>
      </c>
      <c r="Y238" s="224">
        <f t="shared" si="35"/>
        <v>1</v>
      </c>
      <c r="Z238" s="112">
        <f>IF(AND(B238&lt;&gt;"",I238&gt;=an_initial-3),VLOOKUP(Y238,Coef!$E$2:$F$17,2,FALSE),IF(AB238=TRUE,0,Z237))</f>
        <v>0</v>
      </c>
      <c r="AA238" s="643">
        <f>IF(B238&lt;&gt;"",VLOOKUP(Y238,Coef!$E$2:$F$17,2,FALSE),AA237)</f>
        <v>0</v>
      </c>
      <c r="AB238" s="669" t="b">
        <f t="shared" si="36"/>
        <v>0</v>
      </c>
    </row>
    <row r="239" spans="1:28" x14ac:dyDescent="0.25">
      <c r="A239" s="223"/>
      <c r="B239" s="764"/>
      <c r="C239" s="739"/>
      <c r="D239" s="692"/>
      <c r="E239" s="689"/>
      <c r="F239" s="730"/>
      <c r="G239" s="739"/>
      <c r="H239" s="724"/>
      <c r="I239" s="696"/>
      <c r="J239" s="708"/>
      <c r="K239" s="733"/>
      <c r="L239" s="743"/>
      <c r="M239" s="733"/>
      <c r="N239" s="743"/>
      <c r="O239" s="704"/>
      <c r="P239" s="715"/>
      <c r="Q239" s="194" t="str">
        <f t="shared" si="28"/>
        <v/>
      </c>
      <c r="R239" s="195" t="str">
        <f t="shared" si="29"/>
        <v/>
      </c>
      <c r="S239" s="90" t="str">
        <f t="shared" si="30"/>
        <v/>
      </c>
      <c r="T239" s="663" t="str">
        <f t="shared" si="31"/>
        <v/>
      </c>
      <c r="U239" s="94" t="str">
        <f t="shared" si="34"/>
        <v/>
      </c>
      <c r="V239" s="95" t="str">
        <f t="shared" si="34"/>
        <v/>
      </c>
      <c r="W239" s="664" t="b">
        <f t="shared" si="32"/>
        <v>0</v>
      </c>
      <c r="X239" s="103" t="b">
        <f t="shared" si="33"/>
        <v>0</v>
      </c>
      <c r="Y239" s="224">
        <f t="shared" si="35"/>
        <v>1</v>
      </c>
      <c r="Z239" s="112">
        <f>IF(AND(B239&lt;&gt;"",I239&gt;=an_initial-3),VLOOKUP(Y239,Coef!$E$2:$F$17,2,FALSE),IF(AB239=TRUE,0,Z238))</f>
        <v>0</v>
      </c>
      <c r="AA239" s="643">
        <f>IF(B239&lt;&gt;"",VLOOKUP(Y239,Coef!$E$2:$F$17,2,FALSE),AA238)</f>
        <v>0</v>
      </c>
      <c r="AB239" s="669" t="b">
        <f t="shared" si="36"/>
        <v>0</v>
      </c>
    </row>
    <row r="240" spans="1:28" x14ac:dyDescent="0.25">
      <c r="A240" s="223"/>
      <c r="B240" s="764"/>
      <c r="C240" s="739"/>
      <c r="D240" s="692"/>
      <c r="E240" s="689"/>
      <c r="F240" s="730"/>
      <c r="G240" s="739"/>
      <c r="H240" s="724"/>
      <c r="I240" s="696"/>
      <c r="J240" s="708"/>
      <c r="K240" s="733"/>
      <c r="L240" s="743"/>
      <c r="M240" s="733"/>
      <c r="N240" s="743"/>
      <c r="O240" s="704"/>
      <c r="P240" s="715"/>
      <c r="Q240" s="194" t="str">
        <f t="shared" si="28"/>
        <v/>
      </c>
      <c r="R240" s="195" t="str">
        <f t="shared" si="29"/>
        <v/>
      </c>
      <c r="S240" s="90" t="str">
        <f t="shared" si="30"/>
        <v/>
      </c>
      <c r="T240" s="663" t="str">
        <f t="shared" si="31"/>
        <v/>
      </c>
      <c r="U240" s="94" t="str">
        <f t="shared" si="34"/>
        <v/>
      </c>
      <c r="V240" s="95" t="str">
        <f t="shared" si="34"/>
        <v/>
      </c>
      <c r="W240" s="664" t="b">
        <f t="shared" si="32"/>
        <v>0</v>
      </c>
      <c r="X240" s="103" t="b">
        <f t="shared" si="33"/>
        <v>0</v>
      </c>
      <c r="Y240" s="224">
        <f t="shared" si="35"/>
        <v>1</v>
      </c>
      <c r="Z240" s="112">
        <f>IF(AND(B240&lt;&gt;"",I240&gt;=an_initial-3),VLOOKUP(Y240,Coef!$E$2:$F$17,2,FALSE),IF(AB240=TRUE,0,Z239))</f>
        <v>0</v>
      </c>
      <c r="AA240" s="643">
        <f>IF(B240&lt;&gt;"",VLOOKUP(Y240,Coef!$E$2:$F$17,2,FALSE),AA239)</f>
        <v>0</v>
      </c>
      <c r="AB240" s="669" t="b">
        <f t="shared" si="36"/>
        <v>0</v>
      </c>
    </row>
    <row r="241" spans="1:28" x14ac:dyDescent="0.25">
      <c r="A241" s="223"/>
      <c r="B241" s="764"/>
      <c r="C241" s="739"/>
      <c r="D241" s="692"/>
      <c r="E241" s="689"/>
      <c r="F241" s="730"/>
      <c r="G241" s="739"/>
      <c r="H241" s="724"/>
      <c r="I241" s="696"/>
      <c r="J241" s="708"/>
      <c r="K241" s="733"/>
      <c r="L241" s="743"/>
      <c r="M241" s="733"/>
      <c r="N241" s="743"/>
      <c r="O241" s="704"/>
      <c r="P241" s="715"/>
      <c r="Q241" s="194" t="str">
        <f t="shared" si="28"/>
        <v/>
      </c>
      <c r="R241" s="195" t="str">
        <f t="shared" si="29"/>
        <v/>
      </c>
      <c r="S241" s="90" t="str">
        <f t="shared" si="30"/>
        <v/>
      </c>
      <c r="T241" s="663" t="str">
        <f t="shared" si="31"/>
        <v/>
      </c>
      <c r="U241" s="94" t="str">
        <f t="shared" si="34"/>
        <v/>
      </c>
      <c r="V241" s="95" t="str">
        <f t="shared" si="34"/>
        <v/>
      </c>
      <c r="W241" s="664" t="b">
        <f t="shared" si="32"/>
        <v>0</v>
      </c>
      <c r="X241" s="103" t="b">
        <f t="shared" si="33"/>
        <v>0</v>
      </c>
      <c r="Y241" s="224">
        <f t="shared" si="35"/>
        <v>1</v>
      </c>
      <c r="Z241" s="112">
        <f>IF(AND(B241&lt;&gt;"",I241&gt;=an_initial-3),VLOOKUP(Y241,Coef!$E$2:$F$17,2,FALSE),IF(AB241=TRUE,0,Z240))</f>
        <v>0</v>
      </c>
      <c r="AA241" s="643">
        <f>IF(B241&lt;&gt;"",VLOOKUP(Y241,Coef!$E$2:$F$17,2,FALSE),AA240)</f>
        <v>0</v>
      </c>
      <c r="AB241" s="669" t="b">
        <f t="shared" si="36"/>
        <v>0</v>
      </c>
    </row>
    <row r="242" spans="1:28" x14ac:dyDescent="0.25">
      <c r="A242" s="223"/>
      <c r="B242" s="764"/>
      <c r="C242" s="739"/>
      <c r="D242" s="692"/>
      <c r="E242" s="689"/>
      <c r="F242" s="730"/>
      <c r="G242" s="739"/>
      <c r="H242" s="724"/>
      <c r="I242" s="696"/>
      <c r="J242" s="708"/>
      <c r="K242" s="733"/>
      <c r="L242" s="743"/>
      <c r="M242" s="733"/>
      <c r="N242" s="743"/>
      <c r="O242" s="704"/>
      <c r="P242" s="715"/>
      <c r="Q242" s="194" t="str">
        <f t="shared" si="28"/>
        <v/>
      </c>
      <c r="R242" s="195" t="str">
        <f t="shared" si="29"/>
        <v/>
      </c>
      <c r="S242" s="90" t="str">
        <f t="shared" si="30"/>
        <v/>
      </c>
      <c r="T242" s="663" t="str">
        <f t="shared" si="31"/>
        <v/>
      </c>
      <c r="U242" s="94" t="str">
        <f t="shared" si="34"/>
        <v/>
      </c>
      <c r="V242" s="95" t="str">
        <f t="shared" si="34"/>
        <v/>
      </c>
      <c r="W242" s="664" t="b">
        <f t="shared" si="32"/>
        <v>0</v>
      </c>
      <c r="X242" s="103" t="b">
        <f t="shared" si="33"/>
        <v>0</v>
      </c>
      <c r="Y242" s="224">
        <f t="shared" si="35"/>
        <v>1</v>
      </c>
      <c r="Z242" s="112">
        <f>IF(AND(B242&lt;&gt;"",I242&gt;=an_initial-3),VLOOKUP(Y242,Coef!$E$2:$F$17,2,FALSE),IF(AB242=TRUE,0,Z241))</f>
        <v>0</v>
      </c>
      <c r="AA242" s="643">
        <f>IF(B242&lt;&gt;"",VLOOKUP(Y242,Coef!$E$2:$F$17,2,FALSE),AA241)</f>
        <v>0</v>
      </c>
      <c r="AB242" s="669" t="b">
        <f t="shared" si="36"/>
        <v>0</v>
      </c>
    </row>
    <row r="243" spans="1:28" x14ac:dyDescent="0.25">
      <c r="A243" s="223"/>
      <c r="B243" s="764"/>
      <c r="C243" s="739"/>
      <c r="D243" s="692"/>
      <c r="E243" s="689"/>
      <c r="F243" s="730"/>
      <c r="G243" s="739"/>
      <c r="H243" s="724"/>
      <c r="I243" s="696"/>
      <c r="J243" s="708"/>
      <c r="K243" s="733"/>
      <c r="L243" s="743"/>
      <c r="M243" s="733"/>
      <c r="N243" s="743"/>
      <c r="O243" s="704"/>
      <c r="P243" s="715"/>
      <c r="Q243" s="194" t="str">
        <f t="shared" si="28"/>
        <v/>
      </c>
      <c r="R243" s="195" t="str">
        <f t="shared" si="29"/>
        <v/>
      </c>
      <c r="S243" s="90" t="str">
        <f t="shared" si="30"/>
        <v/>
      </c>
      <c r="T243" s="663" t="str">
        <f t="shared" si="31"/>
        <v/>
      </c>
      <c r="U243" s="94" t="str">
        <f t="shared" si="34"/>
        <v/>
      </c>
      <c r="V243" s="95" t="str">
        <f t="shared" si="34"/>
        <v/>
      </c>
      <c r="W243" s="664" t="b">
        <f t="shared" si="32"/>
        <v>0</v>
      </c>
      <c r="X243" s="103" t="b">
        <f t="shared" si="33"/>
        <v>0</v>
      </c>
      <c r="Y243" s="224">
        <f t="shared" si="35"/>
        <v>1</v>
      </c>
      <c r="Z243" s="112">
        <f>IF(AND(B243&lt;&gt;"",I243&gt;=an_initial-3),VLOOKUP(Y243,Coef!$E$2:$F$17,2,FALSE),IF(AB243=TRUE,0,Z242))</f>
        <v>0</v>
      </c>
      <c r="AA243" s="643">
        <f>IF(B243&lt;&gt;"",VLOOKUP(Y243,Coef!$E$2:$F$17,2,FALSE),AA242)</f>
        <v>0</v>
      </c>
      <c r="AB243" s="669" t="b">
        <f t="shared" si="36"/>
        <v>0</v>
      </c>
    </row>
    <row r="244" spans="1:28" x14ac:dyDescent="0.25">
      <c r="A244" s="223"/>
      <c r="B244" s="764"/>
      <c r="C244" s="739"/>
      <c r="D244" s="692"/>
      <c r="E244" s="689"/>
      <c r="F244" s="730"/>
      <c r="G244" s="739"/>
      <c r="H244" s="724"/>
      <c r="I244" s="696"/>
      <c r="J244" s="708"/>
      <c r="K244" s="733"/>
      <c r="L244" s="743"/>
      <c r="M244" s="733"/>
      <c r="N244" s="743"/>
      <c r="O244" s="704"/>
      <c r="P244" s="715"/>
      <c r="Q244" s="194" t="str">
        <f t="shared" si="28"/>
        <v/>
      </c>
      <c r="R244" s="195" t="str">
        <f t="shared" si="29"/>
        <v/>
      </c>
      <c r="S244" s="90" t="str">
        <f t="shared" si="30"/>
        <v/>
      </c>
      <c r="T244" s="663" t="str">
        <f t="shared" si="31"/>
        <v/>
      </c>
      <c r="U244" s="94" t="str">
        <f t="shared" si="34"/>
        <v/>
      </c>
      <c r="V244" s="95" t="str">
        <f t="shared" si="34"/>
        <v/>
      </c>
      <c r="W244" s="664" t="b">
        <f t="shared" si="32"/>
        <v>0</v>
      </c>
      <c r="X244" s="103" t="b">
        <f t="shared" si="33"/>
        <v>0</v>
      </c>
      <c r="Y244" s="224">
        <f t="shared" si="35"/>
        <v>1</v>
      </c>
      <c r="Z244" s="112">
        <f>IF(AND(B244&lt;&gt;"",I244&gt;=an_initial-3),VLOOKUP(Y244,Coef!$E$2:$F$17,2,FALSE),IF(AB244=TRUE,0,Z243))</f>
        <v>0</v>
      </c>
      <c r="AA244" s="643">
        <f>IF(B244&lt;&gt;"",VLOOKUP(Y244,Coef!$E$2:$F$17,2,FALSE),AA243)</f>
        <v>0</v>
      </c>
      <c r="AB244" s="669" t="b">
        <f t="shared" si="36"/>
        <v>0</v>
      </c>
    </row>
    <row r="245" spans="1:28" x14ac:dyDescent="0.25">
      <c r="A245" s="223"/>
      <c r="B245" s="764"/>
      <c r="C245" s="739"/>
      <c r="D245" s="692"/>
      <c r="E245" s="689"/>
      <c r="F245" s="730"/>
      <c r="G245" s="739"/>
      <c r="H245" s="724"/>
      <c r="I245" s="696"/>
      <c r="J245" s="708"/>
      <c r="K245" s="733"/>
      <c r="L245" s="743"/>
      <c r="M245" s="733"/>
      <c r="N245" s="743"/>
      <c r="O245" s="704"/>
      <c r="P245" s="715"/>
      <c r="Q245" s="194" t="str">
        <f t="shared" si="28"/>
        <v/>
      </c>
      <c r="R245" s="195" t="str">
        <f t="shared" si="29"/>
        <v/>
      </c>
      <c r="S245" s="90" t="str">
        <f t="shared" si="30"/>
        <v/>
      </c>
      <c r="T245" s="663" t="str">
        <f t="shared" si="31"/>
        <v/>
      </c>
      <c r="U245" s="94" t="str">
        <f t="shared" si="34"/>
        <v/>
      </c>
      <c r="V245" s="95" t="str">
        <f t="shared" si="34"/>
        <v/>
      </c>
      <c r="W245" s="664" t="b">
        <f t="shared" si="32"/>
        <v>0</v>
      </c>
      <c r="X245" s="103" t="b">
        <f t="shared" si="33"/>
        <v>0</v>
      </c>
      <c r="Y245" s="224">
        <f t="shared" si="35"/>
        <v>1</v>
      </c>
      <c r="Z245" s="112">
        <f>IF(AND(B245&lt;&gt;"",I245&gt;=an_initial-3),VLOOKUP(Y245,Coef!$E$2:$F$17,2,FALSE),IF(AB245=TRUE,0,Z244))</f>
        <v>0</v>
      </c>
      <c r="AA245" s="643">
        <f>IF(B245&lt;&gt;"",VLOOKUP(Y245,Coef!$E$2:$F$17,2,FALSE),AA244)</f>
        <v>0</v>
      </c>
      <c r="AB245" s="669" t="b">
        <f t="shared" si="36"/>
        <v>0</v>
      </c>
    </row>
    <row r="246" spans="1:28" x14ac:dyDescent="0.25">
      <c r="A246" s="223"/>
      <c r="B246" s="764"/>
      <c r="C246" s="739"/>
      <c r="D246" s="692"/>
      <c r="E246" s="689"/>
      <c r="F246" s="730"/>
      <c r="G246" s="739"/>
      <c r="H246" s="724"/>
      <c r="I246" s="696"/>
      <c r="J246" s="708"/>
      <c r="K246" s="733"/>
      <c r="L246" s="743"/>
      <c r="M246" s="733"/>
      <c r="N246" s="743"/>
      <c r="O246" s="704"/>
      <c r="P246" s="715"/>
      <c r="Q246" s="194" t="str">
        <f t="shared" si="28"/>
        <v/>
      </c>
      <c r="R246" s="195" t="str">
        <f t="shared" si="29"/>
        <v/>
      </c>
      <c r="S246" s="90" t="str">
        <f t="shared" si="30"/>
        <v/>
      </c>
      <c r="T246" s="663" t="str">
        <f t="shared" si="31"/>
        <v/>
      </c>
      <c r="U246" s="94" t="str">
        <f t="shared" si="34"/>
        <v/>
      </c>
      <c r="V246" s="95" t="str">
        <f t="shared" si="34"/>
        <v/>
      </c>
      <c r="W246" s="664" t="b">
        <f t="shared" si="32"/>
        <v>0</v>
      </c>
      <c r="X246" s="103" t="b">
        <f t="shared" si="33"/>
        <v>0</v>
      </c>
      <c r="Y246" s="224">
        <f t="shared" si="35"/>
        <v>1</v>
      </c>
      <c r="Z246" s="112">
        <f>IF(AND(B246&lt;&gt;"",I246&gt;=an_initial-3),VLOOKUP(Y246,Coef!$E$2:$F$17,2,FALSE),IF(AB246=TRUE,0,Z245))</f>
        <v>0</v>
      </c>
      <c r="AA246" s="643">
        <f>IF(B246&lt;&gt;"",VLOOKUP(Y246,Coef!$E$2:$F$17,2,FALSE),AA245)</f>
        <v>0</v>
      </c>
      <c r="AB246" s="669" t="b">
        <f t="shared" si="36"/>
        <v>0</v>
      </c>
    </row>
    <row r="247" spans="1:28" x14ac:dyDescent="0.25">
      <c r="A247" s="223"/>
      <c r="B247" s="764"/>
      <c r="C247" s="739"/>
      <c r="D247" s="692"/>
      <c r="E247" s="689"/>
      <c r="F247" s="730"/>
      <c r="G247" s="739"/>
      <c r="H247" s="724"/>
      <c r="I247" s="696"/>
      <c r="J247" s="708"/>
      <c r="K247" s="733"/>
      <c r="L247" s="743"/>
      <c r="M247" s="733"/>
      <c r="N247" s="743"/>
      <c r="O247" s="704"/>
      <c r="P247" s="715"/>
      <c r="Q247" s="194" t="str">
        <f t="shared" si="28"/>
        <v/>
      </c>
      <c r="R247" s="195" t="str">
        <f t="shared" si="29"/>
        <v/>
      </c>
      <c r="S247" s="90" t="str">
        <f t="shared" si="30"/>
        <v/>
      </c>
      <c r="T247" s="663" t="str">
        <f t="shared" si="31"/>
        <v/>
      </c>
      <c r="U247" s="94" t="str">
        <f t="shared" si="34"/>
        <v/>
      </c>
      <c r="V247" s="95" t="str">
        <f t="shared" si="34"/>
        <v/>
      </c>
      <c r="W247" s="664" t="b">
        <f t="shared" si="32"/>
        <v>0</v>
      </c>
      <c r="X247" s="103" t="b">
        <f t="shared" si="33"/>
        <v>0</v>
      </c>
      <c r="Y247" s="224">
        <f t="shared" si="35"/>
        <v>1</v>
      </c>
      <c r="Z247" s="112">
        <f>IF(AND(B247&lt;&gt;"",I247&gt;=an_initial-3),VLOOKUP(Y247,Coef!$E$2:$F$17,2,FALSE),IF(AB247=TRUE,0,Z246))</f>
        <v>0</v>
      </c>
      <c r="AA247" s="643">
        <f>IF(B247&lt;&gt;"",VLOOKUP(Y247,Coef!$E$2:$F$17,2,FALSE),AA246)</f>
        <v>0</v>
      </c>
      <c r="AB247" s="669" t="b">
        <f t="shared" si="36"/>
        <v>0</v>
      </c>
    </row>
    <row r="248" spans="1:28" x14ac:dyDescent="0.25">
      <c r="A248" s="223"/>
      <c r="B248" s="764"/>
      <c r="C248" s="739"/>
      <c r="D248" s="692"/>
      <c r="E248" s="689"/>
      <c r="F248" s="730"/>
      <c r="G248" s="739"/>
      <c r="H248" s="724"/>
      <c r="I248" s="696"/>
      <c r="J248" s="708"/>
      <c r="K248" s="733"/>
      <c r="L248" s="743"/>
      <c r="M248" s="733"/>
      <c r="N248" s="743"/>
      <c r="O248" s="704"/>
      <c r="P248" s="715"/>
      <c r="Q248" s="194" t="str">
        <f t="shared" si="28"/>
        <v/>
      </c>
      <c r="R248" s="195" t="str">
        <f t="shared" si="29"/>
        <v/>
      </c>
      <c r="S248" s="90" t="str">
        <f t="shared" si="30"/>
        <v/>
      </c>
      <c r="T248" s="663" t="str">
        <f t="shared" si="31"/>
        <v/>
      </c>
      <c r="U248" s="94" t="str">
        <f t="shared" si="34"/>
        <v/>
      </c>
      <c r="V248" s="95" t="str">
        <f t="shared" si="34"/>
        <v/>
      </c>
      <c r="W248" s="664" t="b">
        <f t="shared" si="32"/>
        <v>0</v>
      </c>
      <c r="X248" s="103" t="b">
        <f t="shared" si="33"/>
        <v>0</v>
      </c>
      <c r="Y248" s="224">
        <f t="shared" si="35"/>
        <v>1</v>
      </c>
      <c r="Z248" s="112">
        <f>IF(AND(B248&lt;&gt;"",I248&gt;=an_initial-3),VLOOKUP(Y248,Coef!$E$2:$F$17,2,FALSE),IF(AB248=TRUE,0,Z247))</f>
        <v>0</v>
      </c>
      <c r="AA248" s="643">
        <f>IF(B248&lt;&gt;"",VLOOKUP(Y248,Coef!$E$2:$F$17,2,FALSE),AA247)</f>
        <v>0</v>
      </c>
      <c r="AB248" s="669" t="b">
        <f t="shared" si="36"/>
        <v>0</v>
      </c>
    </row>
    <row r="249" spans="1:28" x14ac:dyDescent="0.25">
      <c r="A249" s="223"/>
      <c r="B249" s="764"/>
      <c r="C249" s="739"/>
      <c r="D249" s="692"/>
      <c r="E249" s="689"/>
      <c r="F249" s="730"/>
      <c r="G249" s="739"/>
      <c r="H249" s="724"/>
      <c r="I249" s="696"/>
      <c r="J249" s="708"/>
      <c r="K249" s="733"/>
      <c r="L249" s="743"/>
      <c r="M249" s="733"/>
      <c r="N249" s="743"/>
      <c r="O249" s="704"/>
      <c r="P249" s="715"/>
      <c r="Q249" s="194" t="str">
        <f t="shared" si="28"/>
        <v/>
      </c>
      <c r="R249" s="195" t="str">
        <f t="shared" si="29"/>
        <v/>
      </c>
      <c r="S249" s="90" t="str">
        <f t="shared" si="30"/>
        <v/>
      </c>
      <c r="T249" s="663" t="str">
        <f t="shared" si="31"/>
        <v/>
      </c>
      <c r="U249" s="94" t="str">
        <f t="shared" si="34"/>
        <v/>
      </c>
      <c r="V249" s="95" t="str">
        <f t="shared" si="34"/>
        <v/>
      </c>
      <c r="W249" s="664" t="b">
        <f t="shared" si="32"/>
        <v>0</v>
      </c>
      <c r="X249" s="103" t="b">
        <f t="shared" si="33"/>
        <v>0</v>
      </c>
      <c r="Y249" s="224">
        <f t="shared" si="35"/>
        <v>1</v>
      </c>
      <c r="Z249" s="112">
        <f>IF(AND(B249&lt;&gt;"",I249&gt;=an_initial-3),VLOOKUP(Y249,Coef!$E$2:$F$17,2,FALSE),IF(AB249=TRUE,0,Z248))</f>
        <v>0</v>
      </c>
      <c r="AA249" s="643">
        <f>IF(B249&lt;&gt;"",VLOOKUP(Y249,Coef!$E$2:$F$17,2,FALSE),AA248)</f>
        <v>0</v>
      </c>
      <c r="AB249" s="669" t="b">
        <f t="shared" si="36"/>
        <v>0</v>
      </c>
    </row>
    <row r="250" spans="1:28" x14ac:dyDescent="0.25">
      <c r="A250" s="223"/>
      <c r="B250" s="764"/>
      <c r="C250" s="739"/>
      <c r="D250" s="692"/>
      <c r="E250" s="689"/>
      <c r="F250" s="730"/>
      <c r="G250" s="739"/>
      <c r="H250" s="724"/>
      <c r="I250" s="696"/>
      <c r="J250" s="708"/>
      <c r="K250" s="733"/>
      <c r="L250" s="743"/>
      <c r="M250" s="733"/>
      <c r="N250" s="743"/>
      <c r="O250" s="704"/>
      <c r="P250" s="715"/>
      <c r="Q250" s="194" t="str">
        <f t="shared" si="28"/>
        <v/>
      </c>
      <c r="R250" s="195" t="str">
        <f t="shared" si="29"/>
        <v/>
      </c>
      <c r="S250" s="90" t="str">
        <f t="shared" si="30"/>
        <v/>
      </c>
      <c r="T250" s="663" t="str">
        <f t="shared" si="31"/>
        <v/>
      </c>
      <c r="U250" s="94" t="str">
        <f t="shared" si="34"/>
        <v/>
      </c>
      <c r="V250" s="95" t="str">
        <f t="shared" si="34"/>
        <v/>
      </c>
      <c r="W250" s="664" t="b">
        <f t="shared" si="32"/>
        <v>0</v>
      </c>
      <c r="X250" s="103" t="b">
        <f t="shared" si="33"/>
        <v>0</v>
      </c>
      <c r="Y250" s="224">
        <f t="shared" si="35"/>
        <v>1</v>
      </c>
      <c r="Z250" s="112">
        <f>IF(AND(B250&lt;&gt;"",I250&gt;=an_initial-3),VLOOKUP(Y250,Coef!$E$2:$F$17,2,FALSE),IF(AB250=TRUE,0,Z249))</f>
        <v>0</v>
      </c>
      <c r="AA250" s="643">
        <f>IF(B250&lt;&gt;"",VLOOKUP(Y250,Coef!$E$2:$F$17,2,FALSE),AA249)</f>
        <v>0</v>
      </c>
      <c r="AB250" s="669" t="b">
        <f t="shared" si="36"/>
        <v>0</v>
      </c>
    </row>
    <row r="251" spans="1:28" x14ac:dyDescent="0.25">
      <c r="A251" s="223"/>
      <c r="B251" s="764"/>
      <c r="C251" s="739"/>
      <c r="D251" s="692"/>
      <c r="E251" s="689"/>
      <c r="F251" s="730"/>
      <c r="G251" s="739"/>
      <c r="H251" s="724"/>
      <c r="I251" s="696"/>
      <c r="J251" s="708"/>
      <c r="K251" s="733"/>
      <c r="L251" s="743"/>
      <c r="M251" s="733"/>
      <c r="N251" s="743"/>
      <c r="O251" s="704"/>
      <c r="P251" s="715"/>
      <c r="Q251" s="194" t="str">
        <f t="shared" si="28"/>
        <v/>
      </c>
      <c r="R251" s="195" t="str">
        <f t="shared" si="29"/>
        <v/>
      </c>
      <c r="S251" s="90" t="str">
        <f t="shared" si="30"/>
        <v/>
      </c>
      <c r="T251" s="663" t="str">
        <f t="shared" si="31"/>
        <v/>
      </c>
      <c r="U251" s="94" t="str">
        <f t="shared" si="34"/>
        <v/>
      </c>
      <c r="V251" s="95" t="str">
        <f t="shared" si="34"/>
        <v/>
      </c>
      <c r="W251" s="664" t="b">
        <f t="shared" si="32"/>
        <v>0</v>
      </c>
      <c r="X251" s="103" t="b">
        <f t="shared" si="33"/>
        <v>0</v>
      </c>
      <c r="Y251" s="224">
        <f t="shared" si="35"/>
        <v>1</v>
      </c>
      <c r="Z251" s="112">
        <f>IF(AND(B251&lt;&gt;"",I251&gt;=an_initial-3),VLOOKUP(Y251,Coef!$E$2:$F$17,2,FALSE),IF(AB251=TRUE,0,Z250))</f>
        <v>0</v>
      </c>
      <c r="AA251" s="643">
        <f>IF(B251&lt;&gt;"",VLOOKUP(Y251,Coef!$E$2:$F$17,2,FALSE),AA250)</f>
        <v>0</v>
      </c>
      <c r="AB251" s="669" t="b">
        <f t="shared" si="36"/>
        <v>0</v>
      </c>
    </row>
    <row r="252" spans="1:28" x14ac:dyDescent="0.25">
      <c r="A252" s="223"/>
      <c r="B252" s="764"/>
      <c r="C252" s="739"/>
      <c r="D252" s="692"/>
      <c r="E252" s="689"/>
      <c r="F252" s="730"/>
      <c r="G252" s="739"/>
      <c r="H252" s="724"/>
      <c r="I252" s="696"/>
      <c r="J252" s="708"/>
      <c r="K252" s="733"/>
      <c r="L252" s="743"/>
      <c r="M252" s="733"/>
      <c r="N252" s="743"/>
      <c r="O252" s="704"/>
      <c r="P252" s="715"/>
      <c r="Q252" s="194" t="str">
        <f t="shared" si="28"/>
        <v/>
      </c>
      <c r="R252" s="195" t="str">
        <f t="shared" si="29"/>
        <v/>
      </c>
      <c r="S252" s="90" t="str">
        <f t="shared" si="30"/>
        <v/>
      </c>
      <c r="T252" s="663" t="str">
        <f t="shared" si="31"/>
        <v/>
      </c>
      <c r="U252" s="94" t="str">
        <f t="shared" si="34"/>
        <v/>
      </c>
      <c r="V252" s="95" t="str">
        <f t="shared" si="34"/>
        <v/>
      </c>
      <c r="W252" s="664" t="b">
        <f t="shared" si="32"/>
        <v>0</v>
      </c>
      <c r="X252" s="103" t="b">
        <f t="shared" si="33"/>
        <v>0</v>
      </c>
      <c r="Y252" s="224">
        <f t="shared" si="35"/>
        <v>1</v>
      </c>
      <c r="Z252" s="112">
        <f>IF(AND(B252&lt;&gt;"",I252&gt;=an_initial-3),VLOOKUP(Y252,Coef!$E$2:$F$17,2,FALSE),IF(AB252=TRUE,0,Z251))</f>
        <v>0</v>
      </c>
      <c r="AA252" s="643">
        <f>IF(B252&lt;&gt;"",VLOOKUP(Y252,Coef!$E$2:$F$17,2,FALSE),AA251)</f>
        <v>0</v>
      </c>
      <c r="AB252" s="669" t="b">
        <f t="shared" si="36"/>
        <v>0</v>
      </c>
    </row>
    <row r="253" spans="1:28" x14ac:dyDescent="0.25">
      <c r="A253" s="223"/>
      <c r="B253" s="764"/>
      <c r="C253" s="739"/>
      <c r="D253" s="692"/>
      <c r="E253" s="689"/>
      <c r="F253" s="730"/>
      <c r="G253" s="739"/>
      <c r="H253" s="724"/>
      <c r="I253" s="696"/>
      <c r="J253" s="708"/>
      <c r="K253" s="733"/>
      <c r="L253" s="743"/>
      <c r="M253" s="733"/>
      <c r="N253" s="743"/>
      <c r="O253" s="704"/>
      <c r="P253" s="715"/>
      <c r="Q253" s="194" t="str">
        <f t="shared" si="28"/>
        <v/>
      </c>
      <c r="R253" s="195" t="str">
        <f t="shared" si="29"/>
        <v/>
      </c>
      <c r="S253" s="90" t="str">
        <f t="shared" si="30"/>
        <v/>
      </c>
      <c r="T253" s="663" t="str">
        <f t="shared" si="31"/>
        <v/>
      </c>
      <c r="U253" s="94" t="str">
        <f t="shared" si="34"/>
        <v/>
      </c>
      <c r="V253" s="95" t="str">
        <f t="shared" si="34"/>
        <v/>
      </c>
      <c r="W253" s="664" t="b">
        <f t="shared" si="32"/>
        <v>0</v>
      </c>
      <c r="X253" s="103" t="b">
        <f t="shared" si="33"/>
        <v>0</v>
      </c>
      <c r="Y253" s="224">
        <f t="shared" si="35"/>
        <v>1</v>
      </c>
      <c r="Z253" s="112">
        <f>IF(AND(B253&lt;&gt;"",I253&gt;=an_initial-3),VLOOKUP(Y253,Coef!$E$2:$F$17,2,FALSE),IF(AB253=TRUE,0,Z252))</f>
        <v>0</v>
      </c>
      <c r="AA253" s="643">
        <f>IF(B253&lt;&gt;"",VLOOKUP(Y253,Coef!$E$2:$F$17,2,FALSE),AA252)</f>
        <v>0</v>
      </c>
      <c r="AB253" s="669" t="b">
        <f t="shared" si="36"/>
        <v>0</v>
      </c>
    </row>
    <row r="254" spans="1:28" x14ac:dyDescent="0.25">
      <c r="A254" s="223"/>
      <c r="B254" s="764"/>
      <c r="C254" s="739"/>
      <c r="D254" s="692"/>
      <c r="E254" s="689"/>
      <c r="F254" s="730"/>
      <c r="G254" s="739"/>
      <c r="H254" s="724"/>
      <c r="I254" s="696"/>
      <c r="J254" s="708"/>
      <c r="K254" s="733"/>
      <c r="L254" s="743"/>
      <c r="M254" s="733"/>
      <c r="N254" s="743"/>
      <c r="O254" s="704"/>
      <c r="P254" s="715"/>
      <c r="Q254" s="194" t="str">
        <f t="shared" si="28"/>
        <v/>
      </c>
      <c r="R254" s="195" t="str">
        <f t="shared" si="29"/>
        <v/>
      </c>
      <c r="S254" s="90" t="str">
        <f t="shared" si="30"/>
        <v/>
      </c>
      <c r="T254" s="663" t="str">
        <f t="shared" si="31"/>
        <v/>
      </c>
      <c r="U254" s="94" t="str">
        <f t="shared" si="34"/>
        <v/>
      </c>
      <c r="V254" s="95" t="str">
        <f t="shared" si="34"/>
        <v/>
      </c>
      <c r="W254" s="664" t="b">
        <f t="shared" si="32"/>
        <v>0</v>
      </c>
      <c r="X254" s="103" t="b">
        <f t="shared" si="33"/>
        <v>0</v>
      </c>
      <c r="Y254" s="224">
        <f t="shared" si="35"/>
        <v>1</v>
      </c>
      <c r="Z254" s="112">
        <f>IF(AND(B254&lt;&gt;"",I254&gt;=an_initial-3),VLOOKUP(Y254,Coef!$E$2:$F$17,2,FALSE),IF(AB254=TRUE,0,Z253))</f>
        <v>0</v>
      </c>
      <c r="AA254" s="643">
        <f>IF(B254&lt;&gt;"",VLOOKUP(Y254,Coef!$E$2:$F$17,2,FALSE),AA253)</f>
        <v>0</v>
      </c>
      <c r="AB254" s="669" t="b">
        <f t="shared" si="36"/>
        <v>0</v>
      </c>
    </row>
    <row r="255" spans="1:28" x14ac:dyDescent="0.25">
      <c r="A255" s="223"/>
      <c r="B255" s="764"/>
      <c r="C255" s="739"/>
      <c r="D255" s="692"/>
      <c r="E255" s="689"/>
      <c r="F255" s="730"/>
      <c r="G255" s="739"/>
      <c r="H255" s="724"/>
      <c r="I255" s="696"/>
      <c r="J255" s="708"/>
      <c r="K255" s="733"/>
      <c r="L255" s="743"/>
      <c r="M255" s="733"/>
      <c r="N255" s="743"/>
      <c r="O255" s="704"/>
      <c r="P255" s="715"/>
      <c r="Q255" s="194" t="str">
        <f t="shared" si="28"/>
        <v/>
      </c>
      <c r="R255" s="195" t="str">
        <f t="shared" si="29"/>
        <v/>
      </c>
      <c r="S255" s="90" t="str">
        <f t="shared" si="30"/>
        <v/>
      </c>
      <c r="T255" s="663" t="str">
        <f t="shared" si="31"/>
        <v/>
      </c>
      <c r="U255" s="94" t="str">
        <f t="shared" si="34"/>
        <v/>
      </c>
      <c r="V255" s="95" t="str">
        <f t="shared" si="34"/>
        <v/>
      </c>
      <c r="W255" s="664" t="b">
        <f t="shared" si="32"/>
        <v>0</v>
      </c>
      <c r="X255" s="103" t="b">
        <f t="shared" si="33"/>
        <v>0</v>
      </c>
      <c r="Y255" s="224">
        <f t="shared" si="35"/>
        <v>1</v>
      </c>
      <c r="Z255" s="112">
        <f>IF(AND(B255&lt;&gt;"",I255&gt;=an_initial-3),VLOOKUP(Y255,Coef!$E$2:$F$17,2,FALSE),IF(AB255=TRUE,0,Z254))</f>
        <v>0</v>
      </c>
      <c r="AA255" s="643">
        <f>IF(B255&lt;&gt;"",VLOOKUP(Y255,Coef!$E$2:$F$17,2,FALSE),AA254)</f>
        <v>0</v>
      </c>
      <c r="AB255" s="669" t="b">
        <f t="shared" si="36"/>
        <v>0</v>
      </c>
    </row>
    <row r="256" spans="1:28" x14ac:dyDescent="0.25">
      <c r="A256" s="223"/>
      <c r="B256" s="764"/>
      <c r="C256" s="739"/>
      <c r="D256" s="692"/>
      <c r="E256" s="689"/>
      <c r="F256" s="730"/>
      <c r="G256" s="739"/>
      <c r="H256" s="724"/>
      <c r="I256" s="696"/>
      <c r="J256" s="708"/>
      <c r="K256" s="733"/>
      <c r="L256" s="743"/>
      <c r="M256" s="733"/>
      <c r="N256" s="743"/>
      <c r="O256" s="704"/>
      <c r="P256" s="715"/>
      <c r="Q256" s="194" t="str">
        <f t="shared" si="28"/>
        <v/>
      </c>
      <c r="R256" s="195" t="str">
        <f t="shared" si="29"/>
        <v/>
      </c>
      <c r="S256" s="90" t="str">
        <f t="shared" si="30"/>
        <v/>
      </c>
      <c r="T256" s="663" t="str">
        <f t="shared" si="31"/>
        <v/>
      </c>
      <c r="U256" s="94" t="str">
        <f t="shared" si="34"/>
        <v/>
      </c>
      <c r="V256" s="95" t="str">
        <f t="shared" si="34"/>
        <v/>
      </c>
      <c r="W256" s="664" t="b">
        <f t="shared" si="32"/>
        <v>0</v>
      </c>
      <c r="X256" s="103" t="b">
        <f t="shared" si="33"/>
        <v>0</v>
      </c>
      <c r="Y256" s="224">
        <f t="shared" si="35"/>
        <v>1</v>
      </c>
      <c r="Z256" s="112">
        <f>IF(AND(B256&lt;&gt;"",I256&gt;=an_initial-3),VLOOKUP(Y256,Coef!$E$2:$F$17,2,FALSE),IF(AB256=TRUE,0,Z255))</f>
        <v>0</v>
      </c>
      <c r="AA256" s="643">
        <f>IF(B256&lt;&gt;"",VLOOKUP(Y256,Coef!$E$2:$F$17,2,FALSE),AA255)</f>
        <v>0</v>
      </c>
      <c r="AB256" s="669" t="b">
        <f t="shared" si="36"/>
        <v>0</v>
      </c>
    </row>
    <row r="257" spans="1:28" x14ac:dyDescent="0.25">
      <c r="A257" s="223"/>
      <c r="B257" s="764"/>
      <c r="C257" s="739"/>
      <c r="D257" s="692"/>
      <c r="E257" s="689"/>
      <c r="F257" s="730"/>
      <c r="G257" s="739"/>
      <c r="H257" s="724"/>
      <c r="I257" s="696"/>
      <c r="J257" s="708"/>
      <c r="K257" s="733"/>
      <c r="L257" s="743"/>
      <c r="M257" s="733"/>
      <c r="N257" s="743"/>
      <c r="O257" s="704"/>
      <c r="P257" s="715"/>
      <c r="Q257" s="194" t="str">
        <f t="shared" si="28"/>
        <v/>
      </c>
      <c r="R257" s="195" t="str">
        <f t="shared" si="29"/>
        <v/>
      </c>
      <c r="S257" s="90" t="str">
        <f t="shared" si="30"/>
        <v/>
      </c>
      <c r="T257" s="663" t="str">
        <f t="shared" si="31"/>
        <v/>
      </c>
      <c r="U257" s="94" t="str">
        <f t="shared" si="34"/>
        <v/>
      </c>
      <c r="V257" s="95" t="str">
        <f t="shared" si="34"/>
        <v/>
      </c>
      <c r="W257" s="664" t="b">
        <f t="shared" si="32"/>
        <v>0</v>
      </c>
      <c r="X257" s="103" t="b">
        <f t="shared" si="33"/>
        <v>0</v>
      </c>
      <c r="Y257" s="224">
        <f t="shared" si="35"/>
        <v>1</v>
      </c>
      <c r="Z257" s="112">
        <f>IF(AND(B257&lt;&gt;"",I257&gt;=an_initial-3),VLOOKUP(Y257,Coef!$E$2:$F$17,2,FALSE),IF(AB257=TRUE,0,Z256))</f>
        <v>0</v>
      </c>
      <c r="AA257" s="643">
        <f>IF(B257&lt;&gt;"",VLOOKUP(Y257,Coef!$E$2:$F$17,2,FALSE),AA256)</f>
        <v>0</v>
      </c>
      <c r="AB257" s="669" t="b">
        <f t="shared" si="36"/>
        <v>0</v>
      </c>
    </row>
    <row r="258" spans="1:28" x14ac:dyDescent="0.25">
      <c r="A258" s="223"/>
      <c r="B258" s="764"/>
      <c r="C258" s="739"/>
      <c r="D258" s="692"/>
      <c r="E258" s="689"/>
      <c r="F258" s="730"/>
      <c r="G258" s="739"/>
      <c r="H258" s="724"/>
      <c r="I258" s="696"/>
      <c r="J258" s="708"/>
      <c r="K258" s="733"/>
      <c r="L258" s="743"/>
      <c r="M258" s="733"/>
      <c r="N258" s="743"/>
      <c r="O258" s="704"/>
      <c r="P258" s="715"/>
      <c r="Q258" s="194" t="str">
        <f t="shared" si="28"/>
        <v/>
      </c>
      <c r="R258" s="195" t="str">
        <f t="shared" si="29"/>
        <v/>
      </c>
      <c r="S258" s="90" t="str">
        <f t="shared" si="30"/>
        <v/>
      </c>
      <c r="T258" s="663" t="str">
        <f t="shared" si="31"/>
        <v/>
      </c>
      <c r="U258" s="94" t="str">
        <f t="shared" si="34"/>
        <v/>
      </c>
      <c r="V258" s="95" t="str">
        <f t="shared" si="34"/>
        <v/>
      </c>
      <c r="W258" s="664" t="b">
        <f t="shared" si="32"/>
        <v>0</v>
      </c>
      <c r="X258" s="103" t="b">
        <f t="shared" si="33"/>
        <v>0</v>
      </c>
      <c r="Y258" s="224">
        <f t="shared" si="35"/>
        <v>1</v>
      </c>
      <c r="Z258" s="112">
        <f>IF(AND(B258&lt;&gt;"",I258&gt;=an_initial-3),VLOOKUP(Y258,Coef!$E$2:$F$17,2,FALSE),IF(AB258=TRUE,0,Z257))</f>
        <v>0</v>
      </c>
      <c r="AA258" s="643">
        <f>IF(B258&lt;&gt;"",VLOOKUP(Y258,Coef!$E$2:$F$17,2,FALSE),AA257)</f>
        <v>0</v>
      </c>
      <c r="AB258" s="669" t="b">
        <f t="shared" si="36"/>
        <v>0</v>
      </c>
    </row>
    <row r="259" spans="1:28" x14ac:dyDescent="0.25">
      <c r="A259" s="223"/>
      <c r="B259" s="764"/>
      <c r="C259" s="739"/>
      <c r="D259" s="692"/>
      <c r="E259" s="689"/>
      <c r="F259" s="730"/>
      <c r="G259" s="739"/>
      <c r="H259" s="724"/>
      <c r="I259" s="696"/>
      <c r="J259" s="708"/>
      <c r="K259" s="733"/>
      <c r="L259" s="743"/>
      <c r="M259" s="733"/>
      <c r="N259" s="743"/>
      <c r="O259" s="704"/>
      <c r="P259" s="715"/>
      <c r="Q259" s="194" t="str">
        <f t="shared" si="28"/>
        <v/>
      </c>
      <c r="R259" s="195" t="str">
        <f t="shared" si="29"/>
        <v/>
      </c>
      <c r="S259" s="90" t="str">
        <f t="shared" si="30"/>
        <v/>
      </c>
      <c r="T259" s="663" t="str">
        <f t="shared" si="31"/>
        <v/>
      </c>
      <c r="U259" s="94" t="str">
        <f t="shared" si="34"/>
        <v/>
      </c>
      <c r="V259" s="95" t="str">
        <f t="shared" si="34"/>
        <v/>
      </c>
      <c r="W259" s="664" t="b">
        <f t="shared" si="32"/>
        <v>0</v>
      </c>
      <c r="X259" s="103" t="b">
        <f t="shared" si="33"/>
        <v>0</v>
      </c>
      <c r="Y259" s="224">
        <f t="shared" si="35"/>
        <v>1</v>
      </c>
      <c r="Z259" s="112">
        <f>IF(AND(B259&lt;&gt;"",I259&gt;=an_initial-3),VLOOKUP(Y259,Coef!$E$2:$F$17,2,FALSE),IF(AB259=TRUE,0,Z258))</f>
        <v>0</v>
      </c>
      <c r="AA259" s="643">
        <f>IF(B259&lt;&gt;"",VLOOKUP(Y259,Coef!$E$2:$F$17,2,FALSE),AA258)</f>
        <v>0</v>
      </c>
      <c r="AB259" s="669" t="b">
        <f t="shared" si="36"/>
        <v>0</v>
      </c>
    </row>
    <row r="260" spans="1:28" x14ac:dyDescent="0.25">
      <c r="A260" s="223"/>
      <c r="B260" s="764"/>
      <c r="C260" s="739"/>
      <c r="D260" s="692"/>
      <c r="E260" s="689"/>
      <c r="F260" s="730"/>
      <c r="G260" s="739"/>
      <c r="H260" s="724"/>
      <c r="I260" s="696"/>
      <c r="J260" s="708"/>
      <c r="K260" s="733"/>
      <c r="L260" s="743"/>
      <c r="M260" s="733"/>
      <c r="N260" s="743"/>
      <c r="O260" s="704"/>
      <c r="P260" s="715"/>
      <c r="Q260" s="194" t="str">
        <f t="shared" si="28"/>
        <v/>
      </c>
      <c r="R260" s="195" t="str">
        <f t="shared" si="29"/>
        <v/>
      </c>
      <c r="S260" s="90" t="str">
        <f t="shared" si="30"/>
        <v/>
      </c>
      <c r="T260" s="663" t="str">
        <f t="shared" si="31"/>
        <v/>
      </c>
      <c r="U260" s="94" t="str">
        <f t="shared" si="34"/>
        <v/>
      </c>
      <c r="V260" s="95" t="str">
        <f t="shared" si="34"/>
        <v/>
      </c>
      <c r="W260" s="664" t="b">
        <f t="shared" si="32"/>
        <v>0</v>
      </c>
      <c r="X260" s="103" t="b">
        <f t="shared" si="33"/>
        <v>0</v>
      </c>
      <c r="Y260" s="224">
        <f t="shared" si="35"/>
        <v>1</v>
      </c>
      <c r="Z260" s="112">
        <f>IF(AND(B260&lt;&gt;"",I260&gt;=an_initial-3),VLOOKUP(Y260,Coef!$E$2:$F$17,2,FALSE),IF(AB260=TRUE,0,Z259))</f>
        <v>0</v>
      </c>
      <c r="AA260" s="643">
        <f>IF(B260&lt;&gt;"",VLOOKUP(Y260,Coef!$E$2:$F$17,2,FALSE),AA259)</f>
        <v>0</v>
      </c>
      <c r="AB260" s="669" t="b">
        <f t="shared" si="36"/>
        <v>0</v>
      </c>
    </row>
    <row r="261" spans="1:28" ht="16.5" thickBot="1" x14ac:dyDescent="0.3">
      <c r="A261" s="640"/>
      <c r="B261" s="765"/>
      <c r="C261" s="740"/>
      <c r="D261" s="693"/>
      <c r="E261" s="706"/>
      <c r="F261" s="731"/>
      <c r="G261" s="740"/>
      <c r="H261" s="725"/>
      <c r="I261" s="697"/>
      <c r="J261" s="709"/>
      <c r="K261" s="734"/>
      <c r="L261" s="744"/>
      <c r="M261" s="734"/>
      <c r="N261" s="744"/>
      <c r="O261" s="705"/>
      <c r="P261" s="716"/>
      <c r="Q261" s="670" t="str">
        <f t="shared" si="28"/>
        <v/>
      </c>
      <c r="R261" s="761" t="str">
        <f t="shared" si="29"/>
        <v/>
      </c>
      <c r="S261" s="92" t="str">
        <f t="shared" si="30"/>
        <v/>
      </c>
      <c r="T261" s="671" t="str">
        <f t="shared" si="31"/>
        <v/>
      </c>
      <c r="U261" s="96" t="str">
        <f t="shared" si="34"/>
        <v/>
      </c>
      <c r="V261" s="97" t="str">
        <f t="shared" si="34"/>
        <v/>
      </c>
      <c r="W261" s="672" t="b">
        <f t="shared" si="32"/>
        <v>0</v>
      </c>
      <c r="X261" s="641" t="b">
        <f t="shared" si="33"/>
        <v>0</v>
      </c>
      <c r="Y261" s="673">
        <f t="shared" si="35"/>
        <v>1</v>
      </c>
      <c r="Z261" s="674">
        <f>IF(AND(B261&lt;&gt;"",I261&gt;=an_initial-3),VLOOKUP(Y261,Coef!$E$2:$F$17,2,FALSE),IF(AB261=TRUE,0,Z260))</f>
        <v>0</v>
      </c>
      <c r="AA261" s="675">
        <f>IF(B261&lt;&gt;"",VLOOKUP(Y261,Coef!$E$2:$F$17,2,FALSE),AA260)</f>
        <v>0</v>
      </c>
      <c r="AB261" s="676" t="b">
        <f t="shared" si="36"/>
        <v>0</v>
      </c>
    </row>
    <row r="262" spans="1:28" x14ac:dyDescent="0.25">
      <c r="A262" s="98"/>
      <c r="B262" s="767"/>
      <c r="C262" s="71"/>
      <c r="D262" s="70"/>
      <c r="E262" s="71"/>
      <c r="F262" s="70"/>
      <c r="G262" s="615"/>
      <c r="H262" s="74"/>
      <c r="I262" s="75"/>
      <c r="J262" s="569"/>
      <c r="K262" s="568"/>
      <c r="L262" s="74"/>
      <c r="M262" s="83"/>
      <c r="N262" s="79"/>
      <c r="O262" s="629"/>
      <c r="P262" s="627" t="str">
        <f t="shared" ref="P262:P267" si="37">IF(B262&lt;&gt;"","",IF(AND(C262&lt;&gt;"",E262&lt;&gt;"",G262&lt;&gt;"",I262&gt;=an_initial,I262&lt;=an_final,V262=FALSE,W262=FALSE),coef_citari*P_MAT_2*Y261*(1+O262),""))</f>
        <v/>
      </c>
      <c r="Q262" s="624" t="str">
        <f t="shared" ref="Q262:Q267" si="38">IF(B262&lt;&gt;"","",IF(AND(C262&lt;&gt;"",E262&lt;&gt;"",G262&lt;&gt;"",I262&lt;=an_final,V262=FALSE,W262=FALSE),coef_citari*P_MAT_2*Y261*(1+O262),""))</f>
        <v/>
      </c>
      <c r="R262" s="621" t="str">
        <f t="shared" ref="R262:R267" si="39">IF(OR($B262="",$D262="",$F262="",$H262="",$H262&gt;an_final,$V262=FALSE),"",IF($H262&gt;=an_initial,1,""))</f>
        <v/>
      </c>
      <c r="S262" s="91" t="str">
        <f t="shared" ref="S262:S267" si="40">IF(OR($B262="",$D262="",$F262="",$H262="",$H262&gt;an_final,$V262=FALSE),"",1)</f>
        <v/>
      </c>
      <c r="T262" s="90" t="str">
        <f t="shared" ref="T262:U268" si="41">IF(P262="","",1)</f>
        <v/>
      </c>
      <c r="U262" s="91" t="str">
        <f t="shared" si="41"/>
        <v/>
      </c>
      <c r="V262" s="107" t="b">
        <f t="shared" ref="V262:V267" si="42">IF(nume_candidat="",FALSE,ISNUMBER(SEARCH(nume_candidat,$B262)))</f>
        <v>0</v>
      </c>
      <c r="W262" s="104" t="b">
        <f t="shared" ref="W262:W267" si="43">IF(nume_candidat="",FALSE,ISNUMBER(SEARCH(nume_candidat,$C262)))</f>
        <v>0</v>
      </c>
      <c r="X262" s="106">
        <f t="shared" ref="X262:X268" si="44">LEN(B262)-LEN(SUBSTITUTE(B262,",",""))+1</f>
        <v>1</v>
      </c>
      <c r="Y262" s="99">
        <f>IF(B262&lt;&gt;"",VLOOKUP(X262,Coef!$E$2:$F$17,2,FALSE),Y261)</f>
        <v>1</v>
      </c>
    </row>
    <row r="263" spans="1:28" x14ac:dyDescent="0.25">
      <c r="A263" s="98"/>
      <c r="B263" s="70"/>
      <c r="C263" s="71"/>
      <c r="D263" s="70"/>
      <c r="E263" s="71"/>
      <c r="F263" s="70"/>
      <c r="G263" s="615"/>
      <c r="H263" s="74"/>
      <c r="I263" s="75"/>
      <c r="J263" s="569"/>
      <c r="K263" s="568"/>
      <c r="L263" s="74"/>
      <c r="M263" s="83"/>
      <c r="N263" s="79"/>
      <c r="O263" s="629"/>
      <c r="P263" s="627" t="str">
        <f t="shared" si="37"/>
        <v/>
      </c>
      <c r="Q263" s="624" t="str">
        <f t="shared" si="38"/>
        <v/>
      </c>
      <c r="R263" s="621" t="str">
        <f t="shared" si="39"/>
        <v/>
      </c>
      <c r="S263" s="91" t="str">
        <f t="shared" si="40"/>
        <v/>
      </c>
      <c r="T263" s="90" t="str">
        <f t="shared" si="41"/>
        <v/>
      </c>
      <c r="U263" s="91" t="str">
        <f t="shared" si="41"/>
        <v/>
      </c>
      <c r="V263" s="107" t="b">
        <f t="shared" si="42"/>
        <v>0</v>
      </c>
      <c r="W263" s="104" t="b">
        <f t="shared" si="43"/>
        <v>0</v>
      </c>
      <c r="X263" s="106">
        <f t="shared" si="44"/>
        <v>1</v>
      </c>
      <c r="Y263" s="99">
        <f>IF(B263&lt;&gt;"",VLOOKUP(X263,Coef!$E$2:$F$17,2,FALSE),Y262)</f>
        <v>1</v>
      </c>
    </row>
    <row r="264" spans="1:28" x14ac:dyDescent="0.25">
      <c r="A264" s="98"/>
      <c r="B264" s="70"/>
      <c r="C264" s="71"/>
      <c r="D264" s="70"/>
      <c r="E264" s="71"/>
      <c r="F264" s="70"/>
      <c r="G264" s="615"/>
      <c r="H264" s="74"/>
      <c r="I264" s="75"/>
      <c r="J264" s="569"/>
      <c r="K264" s="568"/>
      <c r="L264" s="74"/>
      <c r="M264" s="83"/>
      <c r="N264" s="79"/>
      <c r="O264" s="629"/>
      <c r="P264" s="627" t="str">
        <f t="shared" si="37"/>
        <v/>
      </c>
      <c r="Q264" s="624" t="str">
        <f t="shared" si="38"/>
        <v/>
      </c>
      <c r="R264" s="621" t="str">
        <f t="shared" si="39"/>
        <v/>
      </c>
      <c r="S264" s="91" t="str">
        <f t="shared" si="40"/>
        <v/>
      </c>
      <c r="T264" s="90" t="str">
        <f t="shared" si="41"/>
        <v/>
      </c>
      <c r="U264" s="91" t="str">
        <f t="shared" si="41"/>
        <v/>
      </c>
      <c r="V264" s="107" t="b">
        <f t="shared" si="42"/>
        <v>0</v>
      </c>
      <c r="W264" s="104" t="b">
        <f t="shared" si="43"/>
        <v>0</v>
      </c>
      <c r="X264" s="106">
        <f t="shared" si="44"/>
        <v>1</v>
      </c>
      <c r="Y264" s="99">
        <f>IF(B264&lt;&gt;"",VLOOKUP(X264,Coef!$E$2:$F$17,2,FALSE),Y263)</f>
        <v>1</v>
      </c>
    </row>
    <row r="265" spans="1:28" x14ac:dyDescent="0.25">
      <c r="A265" s="98"/>
      <c r="B265" s="70"/>
      <c r="C265" s="71"/>
      <c r="D265" s="70"/>
      <c r="E265" s="71"/>
      <c r="F265" s="70"/>
      <c r="G265" s="615"/>
      <c r="H265" s="74"/>
      <c r="I265" s="75"/>
      <c r="J265" s="569"/>
      <c r="K265" s="568"/>
      <c r="L265" s="74"/>
      <c r="M265" s="83"/>
      <c r="N265" s="79"/>
      <c r="O265" s="629"/>
      <c r="P265" s="627" t="str">
        <f t="shared" si="37"/>
        <v/>
      </c>
      <c r="Q265" s="624" t="str">
        <f t="shared" si="38"/>
        <v/>
      </c>
      <c r="R265" s="621" t="str">
        <f t="shared" si="39"/>
        <v/>
      </c>
      <c r="S265" s="91" t="str">
        <f t="shared" si="40"/>
        <v/>
      </c>
      <c r="T265" s="90" t="str">
        <f t="shared" si="41"/>
        <v/>
      </c>
      <c r="U265" s="91" t="str">
        <f t="shared" si="41"/>
        <v/>
      </c>
      <c r="V265" s="107" t="b">
        <f t="shared" si="42"/>
        <v>0</v>
      </c>
      <c r="W265" s="104" t="b">
        <f t="shared" si="43"/>
        <v>0</v>
      </c>
      <c r="X265" s="106">
        <f t="shared" si="44"/>
        <v>1</v>
      </c>
      <c r="Y265" s="99">
        <f>IF(B265&lt;&gt;"",VLOOKUP(X265,Coef!$E$2:$F$17,2,FALSE),Y264)</f>
        <v>1</v>
      </c>
    </row>
    <row r="266" spans="1:28" x14ac:dyDescent="0.25">
      <c r="A266" s="98"/>
      <c r="B266" s="70"/>
      <c r="C266" s="71"/>
      <c r="D266" s="70"/>
      <c r="E266" s="71"/>
      <c r="F266" s="70"/>
      <c r="G266" s="615"/>
      <c r="H266" s="74"/>
      <c r="I266" s="75"/>
      <c r="J266" s="569"/>
      <c r="K266" s="568"/>
      <c r="L266" s="74"/>
      <c r="M266" s="83"/>
      <c r="N266" s="79"/>
      <c r="O266" s="629"/>
      <c r="P266" s="627" t="str">
        <f t="shared" si="37"/>
        <v/>
      </c>
      <c r="Q266" s="624" t="str">
        <f t="shared" si="38"/>
        <v/>
      </c>
      <c r="R266" s="621" t="str">
        <f t="shared" si="39"/>
        <v/>
      </c>
      <c r="S266" s="91" t="str">
        <f t="shared" si="40"/>
        <v/>
      </c>
      <c r="T266" s="90" t="str">
        <f t="shared" si="41"/>
        <v/>
      </c>
      <c r="U266" s="91" t="str">
        <f t="shared" si="41"/>
        <v/>
      </c>
      <c r="V266" s="107" t="b">
        <f t="shared" si="42"/>
        <v>0</v>
      </c>
      <c r="W266" s="104" t="b">
        <f t="shared" si="43"/>
        <v>0</v>
      </c>
      <c r="X266" s="106">
        <f t="shared" si="44"/>
        <v>1</v>
      </c>
      <c r="Y266" s="99">
        <f>IF(B266&lt;&gt;"",VLOOKUP(X266,Coef!$E$2:$F$17,2,FALSE),Y265)</f>
        <v>1</v>
      </c>
    </row>
    <row r="267" spans="1:28" x14ac:dyDescent="0.25">
      <c r="A267" s="98"/>
      <c r="B267" s="70"/>
      <c r="C267" s="71"/>
      <c r="D267" s="70"/>
      <c r="E267" s="71"/>
      <c r="F267" s="70"/>
      <c r="G267" s="615"/>
      <c r="H267" s="74"/>
      <c r="I267" s="75"/>
      <c r="J267" s="569"/>
      <c r="K267" s="568"/>
      <c r="L267" s="81"/>
      <c r="M267" s="83"/>
      <c r="N267" s="79"/>
      <c r="O267" s="629"/>
      <c r="P267" s="627" t="str">
        <f t="shared" si="37"/>
        <v/>
      </c>
      <c r="Q267" s="624" t="str">
        <f t="shared" si="38"/>
        <v/>
      </c>
      <c r="R267" s="621" t="str">
        <f t="shared" si="39"/>
        <v/>
      </c>
      <c r="S267" s="91" t="str">
        <f t="shared" si="40"/>
        <v/>
      </c>
      <c r="T267" s="90" t="str">
        <f t="shared" si="41"/>
        <v/>
      </c>
      <c r="U267" s="91" t="str">
        <f t="shared" si="41"/>
        <v/>
      </c>
      <c r="V267" s="107" t="b">
        <f t="shared" si="42"/>
        <v>0</v>
      </c>
      <c r="W267" s="104" t="b">
        <f t="shared" si="43"/>
        <v>0</v>
      </c>
      <c r="X267" s="106">
        <f t="shared" si="44"/>
        <v>1</v>
      </c>
      <c r="Y267" s="99">
        <f>IF(B267&lt;&gt;"",VLOOKUP(X267,Coef!$E$2:$F$17,2,FALSE),Y266)</f>
        <v>1</v>
      </c>
    </row>
    <row r="268" spans="1:28" x14ac:dyDescent="0.25">
      <c r="A268" s="98"/>
      <c r="B268" s="70"/>
      <c r="C268" s="71"/>
      <c r="D268" s="70"/>
      <c r="E268" s="71"/>
      <c r="F268" s="70"/>
      <c r="G268" s="615"/>
      <c r="H268" s="74"/>
      <c r="I268" s="75"/>
      <c r="J268" s="569"/>
      <c r="K268" s="568"/>
      <c r="L268" s="74"/>
      <c r="M268" s="83"/>
      <c r="N268" s="79"/>
      <c r="O268" s="629"/>
      <c r="P268" s="627" t="str">
        <f t="shared" ref="P268:P331" si="45">IF(B268&lt;&gt;"","",IF(AND(C268&lt;&gt;"",E268&lt;&gt;"",G268&lt;&gt;"",I268&gt;=an_initial,I268&lt;=an_final,V268=FALSE,W268=FALSE),coef_citari*P_MAT_2*Y267*(1+O268),""))</f>
        <v/>
      </c>
      <c r="Q268" s="624" t="str">
        <f t="shared" ref="Q268:Q331" si="46">IF(B268&lt;&gt;"","",IF(AND(C268&lt;&gt;"",E268&lt;&gt;"",G268&lt;&gt;"",I268&lt;=an_final,V268=FALSE,W268=FALSE),coef_citari*P_MAT_2*Y267*(1+O268),""))</f>
        <v/>
      </c>
      <c r="R268" s="621" t="str">
        <f t="shared" ref="R268:R331" si="47">IF(OR($B268="",$D268="",$F268="",$H268="",$H268&gt;an_final,$V268=FALSE),"",IF($H268&gt;=an_initial,1,""))</f>
        <v/>
      </c>
      <c r="S268" s="91" t="str">
        <f t="shared" ref="S268:S331" si="48">IF(OR($B268="",$D268="",$F268="",$H268="",$H268&gt;an_final,$V268=FALSE),"",1)</f>
        <v/>
      </c>
      <c r="T268" s="90" t="str">
        <f t="shared" si="41"/>
        <v/>
      </c>
      <c r="U268" s="91" t="str">
        <f t="shared" si="41"/>
        <v/>
      </c>
      <c r="V268" s="107" t="b">
        <f t="shared" ref="V268:V331" si="49">IF(nume_candidat="",FALSE,ISNUMBER(SEARCH(nume_candidat,$B268)))</f>
        <v>0</v>
      </c>
      <c r="W268" s="104" t="b">
        <f t="shared" ref="W268:W331" si="50">IF(nume_candidat="",FALSE,ISNUMBER(SEARCH(nume_candidat,$C268)))</f>
        <v>0</v>
      </c>
      <c r="X268" s="106">
        <f t="shared" si="44"/>
        <v>1</v>
      </c>
      <c r="Y268" s="99">
        <f>IF(B268&lt;&gt;"",VLOOKUP(X268,Coef!$E$2:$F$17,2,FALSE),Y267)</f>
        <v>1</v>
      </c>
    </row>
    <row r="269" spans="1:28" x14ac:dyDescent="0.25">
      <c r="A269" s="98"/>
      <c r="B269" s="70"/>
      <c r="C269" s="71"/>
      <c r="D269" s="70"/>
      <c r="E269" s="71"/>
      <c r="F269" s="70"/>
      <c r="G269" s="615"/>
      <c r="H269" s="74"/>
      <c r="I269" s="75"/>
      <c r="J269" s="569"/>
      <c r="K269" s="568"/>
      <c r="L269" s="74"/>
      <c r="M269" s="83"/>
      <c r="N269" s="79"/>
      <c r="O269" s="629"/>
      <c r="P269" s="627" t="str">
        <f t="shared" si="45"/>
        <v/>
      </c>
      <c r="Q269" s="624" t="str">
        <f t="shared" si="46"/>
        <v/>
      </c>
      <c r="R269" s="621" t="str">
        <f t="shared" si="47"/>
        <v/>
      </c>
      <c r="S269" s="91" t="str">
        <f t="shared" si="48"/>
        <v/>
      </c>
      <c r="T269" s="90" t="str">
        <f t="shared" ref="T269:U332" si="51">IF(P269="","",1)</f>
        <v/>
      </c>
      <c r="U269" s="91" t="str">
        <f t="shared" si="51"/>
        <v/>
      </c>
      <c r="V269" s="107" t="b">
        <f t="shared" si="49"/>
        <v>0</v>
      </c>
      <c r="W269" s="104" t="b">
        <f t="shared" si="50"/>
        <v>0</v>
      </c>
      <c r="X269" s="106">
        <f t="shared" ref="X269:X332" si="52">LEN(B269)-LEN(SUBSTITUTE(B269,",",""))+1</f>
        <v>1</v>
      </c>
      <c r="Y269" s="99">
        <f>IF(B269&lt;&gt;"",VLOOKUP(X269,Coef!$E$2:$F$17,2,FALSE),Y268)</f>
        <v>1</v>
      </c>
    </row>
    <row r="270" spans="1:28" x14ac:dyDescent="0.25">
      <c r="A270" s="98"/>
      <c r="B270" s="70"/>
      <c r="C270" s="71"/>
      <c r="D270" s="70"/>
      <c r="E270" s="71"/>
      <c r="F270" s="70"/>
      <c r="G270" s="615"/>
      <c r="H270" s="74"/>
      <c r="I270" s="75"/>
      <c r="J270" s="569"/>
      <c r="K270" s="568"/>
      <c r="L270" s="74"/>
      <c r="M270" s="83"/>
      <c r="N270" s="79"/>
      <c r="O270" s="629"/>
      <c r="P270" s="627" t="str">
        <f t="shared" si="45"/>
        <v/>
      </c>
      <c r="Q270" s="624" t="str">
        <f t="shared" si="46"/>
        <v/>
      </c>
      <c r="R270" s="621" t="str">
        <f t="shared" si="47"/>
        <v/>
      </c>
      <c r="S270" s="91" t="str">
        <f t="shared" si="48"/>
        <v/>
      </c>
      <c r="T270" s="90" t="str">
        <f t="shared" si="51"/>
        <v/>
      </c>
      <c r="U270" s="91" t="str">
        <f t="shared" si="51"/>
        <v/>
      </c>
      <c r="V270" s="107" t="b">
        <f t="shared" si="49"/>
        <v>0</v>
      </c>
      <c r="W270" s="104" t="b">
        <f t="shared" si="50"/>
        <v>0</v>
      </c>
      <c r="X270" s="106">
        <f t="shared" si="52"/>
        <v>1</v>
      </c>
      <c r="Y270" s="99">
        <f>IF(B270&lt;&gt;"",VLOOKUP(X270,Coef!$E$2:$F$17,2,FALSE),Y269)</f>
        <v>1</v>
      </c>
    </row>
    <row r="271" spans="1:28" x14ac:dyDescent="0.25">
      <c r="A271" s="98"/>
      <c r="B271" s="70"/>
      <c r="C271" s="71"/>
      <c r="D271" s="70"/>
      <c r="E271" s="71"/>
      <c r="F271" s="70"/>
      <c r="G271" s="615"/>
      <c r="H271" s="74"/>
      <c r="I271" s="75"/>
      <c r="J271" s="569"/>
      <c r="K271" s="568"/>
      <c r="L271" s="74"/>
      <c r="M271" s="83"/>
      <c r="N271" s="79"/>
      <c r="O271" s="629"/>
      <c r="P271" s="627" t="str">
        <f t="shared" si="45"/>
        <v/>
      </c>
      <c r="Q271" s="624" t="str">
        <f t="shared" si="46"/>
        <v/>
      </c>
      <c r="R271" s="621" t="str">
        <f t="shared" si="47"/>
        <v/>
      </c>
      <c r="S271" s="91" t="str">
        <f t="shared" si="48"/>
        <v/>
      </c>
      <c r="T271" s="90" t="str">
        <f t="shared" si="51"/>
        <v/>
      </c>
      <c r="U271" s="91" t="str">
        <f t="shared" si="51"/>
        <v/>
      </c>
      <c r="V271" s="107" t="b">
        <f t="shared" si="49"/>
        <v>0</v>
      </c>
      <c r="W271" s="104" t="b">
        <f t="shared" si="50"/>
        <v>0</v>
      </c>
      <c r="X271" s="106">
        <f t="shared" si="52"/>
        <v>1</v>
      </c>
      <c r="Y271" s="99">
        <f>IF(B271&lt;&gt;"",VLOOKUP(X271,Coef!$E$2:$F$17,2,FALSE),Y270)</f>
        <v>1</v>
      </c>
    </row>
    <row r="272" spans="1:28" x14ac:dyDescent="0.25">
      <c r="A272" s="98"/>
      <c r="B272" s="70"/>
      <c r="C272" s="71"/>
      <c r="D272" s="70"/>
      <c r="E272" s="71"/>
      <c r="F272" s="70"/>
      <c r="G272" s="615"/>
      <c r="H272" s="74"/>
      <c r="I272" s="75"/>
      <c r="J272" s="569"/>
      <c r="K272" s="568"/>
      <c r="L272" s="74"/>
      <c r="M272" s="83"/>
      <c r="N272" s="79"/>
      <c r="O272" s="629"/>
      <c r="P272" s="627" t="str">
        <f t="shared" si="45"/>
        <v/>
      </c>
      <c r="Q272" s="624" t="str">
        <f t="shared" si="46"/>
        <v/>
      </c>
      <c r="R272" s="621" t="str">
        <f t="shared" si="47"/>
        <v/>
      </c>
      <c r="S272" s="91" t="str">
        <f t="shared" si="48"/>
        <v/>
      </c>
      <c r="T272" s="90" t="str">
        <f t="shared" si="51"/>
        <v/>
      </c>
      <c r="U272" s="91" t="str">
        <f t="shared" si="51"/>
        <v/>
      </c>
      <c r="V272" s="107" t="b">
        <f t="shared" si="49"/>
        <v>0</v>
      </c>
      <c r="W272" s="104" t="b">
        <f t="shared" si="50"/>
        <v>0</v>
      </c>
      <c r="X272" s="106">
        <f t="shared" si="52"/>
        <v>1</v>
      </c>
      <c r="Y272" s="99">
        <f>IF(B272&lt;&gt;"",VLOOKUP(X272,Coef!$E$2:$F$17,2,FALSE),Y271)</f>
        <v>1</v>
      </c>
    </row>
    <row r="273" spans="1:25" x14ac:dyDescent="0.25">
      <c r="A273" s="98"/>
      <c r="B273" s="70"/>
      <c r="C273" s="71"/>
      <c r="D273" s="70"/>
      <c r="E273" s="71"/>
      <c r="F273" s="70"/>
      <c r="G273" s="615"/>
      <c r="H273" s="74"/>
      <c r="I273" s="75"/>
      <c r="J273" s="569"/>
      <c r="K273" s="568"/>
      <c r="L273" s="74"/>
      <c r="M273" s="83"/>
      <c r="N273" s="79"/>
      <c r="O273" s="629"/>
      <c r="P273" s="627" t="str">
        <f t="shared" si="45"/>
        <v/>
      </c>
      <c r="Q273" s="624" t="str">
        <f t="shared" si="46"/>
        <v/>
      </c>
      <c r="R273" s="621" t="str">
        <f t="shared" si="47"/>
        <v/>
      </c>
      <c r="S273" s="91" t="str">
        <f t="shared" si="48"/>
        <v/>
      </c>
      <c r="T273" s="90" t="str">
        <f t="shared" si="51"/>
        <v/>
      </c>
      <c r="U273" s="91" t="str">
        <f t="shared" si="51"/>
        <v/>
      </c>
      <c r="V273" s="107" t="b">
        <f t="shared" si="49"/>
        <v>0</v>
      </c>
      <c r="W273" s="104" t="b">
        <f t="shared" si="50"/>
        <v>0</v>
      </c>
      <c r="X273" s="106">
        <f t="shared" si="52"/>
        <v>1</v>
      </c>
      <c r="Y273" s="99">
        <f>IF(B273&lt;&gt;"",VLOOKUP(X273,Coef!$E$2:$F$17,2,FALSE),Y272)</f>
        <v>1</v>
      </c>
    </row>
    <row r="274" spans="1:25" x14ac:dyDescent="0.25">
      <c r="A274" s="98"/>
      <c r="B274" s="70"/>
      <c r="C274" s="71"/>
      <c r="D274" s="70"/>
      <c r="E274" s="71"/>
      <c r="F274" s="70"/>
      <c r="G274" s="615"/>
      <c r="H274" s="74"/>
      <c r="I274" s="75"/>
      <c r="J274" s="569"/>
      <c r="K274" s="568"/>
      <c r="L274" s="74"/>
      <c r="M274" s="83"/>
      <c r="N274" s="79"/>
      <c r="O274" s="629"/>
      <c r="P274" s="627" t="str">
        <f t="shared" si="45"/>
        <v/>
      </c>
      <c r="Q274" s="624" t="str">
        <f t="shared" si="46"/>
        <v/>
      </c>
      <c r="R274" s="621" t="str">
        <f t="shared" si="47"/>
        <v/>
      </c>
      <c r="S274" s="91" t="str">
        <f t="shared" si="48"/>
        <v/>
      </c>
      <c r="T274" s="90" t="str">
        <f t="shared" si="51"/>
        <v/>
      </c>
      <c r="U274" s="91" t="str">
        <f t="shared" si="51"/>
        <v/>
      </c>
      <c r="V274" s="107" t="b">
        <f t="shared" si="49"/>
        <v>0</v>
      </c>
      <c r="W274" s="104" t="b">
        <f t="shared" si="50"/>
        <v>0</v>
      </c>
      <c r="X274" s="106">
        <f t="shared" si="52"/>
        <v>1</v>
      </c>
      <c r="Y274" s="99">
        <f>IF(B274&lt;&gt;"",VLOOKUP(X274,Coef!$E$2:$F$17,2,FALSE),Y273)</f>
        <v>1</v>
      </c>
    </row>
    <row r="275" spans="1:25" x14ac:dyDescent="0.25">
      <c r="A275" s="98"/>
      <c r="B275" s="70"/>
      <c r="C275" s="71"/>
      <c r="D275" s="70"/>
      <c r="E275" s="71"/>
      <c r="F275" s="70"/>
      <c r="G275" s="615"/>
      <c r="H275" s="74"/>
      <c r="I275" s="75"/>
      <c r="J275" s="569"/>
      <c r="K275" s="568"/>
      <c r="L275" s="74"/>
      <c r="M275" s="83"/>
      <c r="N275" s="79"/>
      <c r="O275" s="629"/>
      <c r="P275" s="627" t="str">
        <f t="shared" si="45"/>
        <v/>
      </c>
      <c r="Q275" s="624" t="str">
        <f t="shared" si="46"/>
        <v/>
      </c>
      <c r="R275" s="621" t="str">
        <f t="shared" si="47"/>
        <v/>
      </c>
      <c r="S275" s="91" t="str">
        <f t="shared" si="48"/>
        <v/>
      </c>
      <c r="T275" s="90" t="str">
        <f t="shared" si="51"/>
        <v/>
      </c>
      <c r="U275" s="91" t="str">
        <f t="shared" si="51"/>
        <v/>
      </c>
      <c r="V275" s="107" t="b">
        <f t="shared" si="49"/>
        <v>0</v>
      </c>
      <c r="W275" s="104" t="b">
        <f t="shared" si="50"/>
        <v>0</v>
      </c>
      <c r="X275" s="106">
        <f t="shared" si="52"/>
        <v>1</v>
      </c>
      <c r="Y275" s="99">
        <f>IF(B275&lt;&gt;"",VLOOKUP(X275,Coef!$E$2:$F$17,2,FALSE),Y274)</f>
        <v>1</v>
      </c>
    </row>
    <row r="276" spans="1:25" x14ac:dyDescent="0.25">
      <c r="A276" s="98"/>
      <c r="B276" s="70"/>
      <c r="C276" s="71"/>
      <c r="D276" s="70"/>
      <c r="E276" s="71"/>
      <c r="F276" s="70"/>
      <c r="G276" s="615"/>
      <c r="H276" s="74"/>
      <c r="I276" s="75"/>
      <c r="J276" s="569"/>
      <c r="K276" s="568"/>
      <c r="L276" s="74"/>
      <c r="M276" s="83"/>
      <c r="N276" s="79"/>
      <c r="O276" s="629"/>
      <c r="P276" s="627" t="str">
        <f t="shared" si="45"/>
        <v/>
      </c>
      <c r="Q276" s="624" t="str">
        <f t="shared" si="46"/>
        <v/>
      </c>
      <c r="R276" s="621" t="str">
        <f t="shared" si="47"/>
        <v/>
      </c>
      <c r="S276" s="91" t="str">
        <f t="shared" si="48"/>
        <v/>
      </c>
      <c r="T276" s="90" t="str">
        <f t="shared" si="51"/>
        <v/>
      </c>
      <c r="U276" s="91" t="str">
        <f t="shared" si="51"/>
        <v/>
      </c>
      <c r="V276" s="107" t="b">
        <f t="shared" si="49"/>
        <v>0</v>
      </c>
      <c r="W276" s="104" t="b">
        <f t="shared" si="50"/>
        <v>0</v>
      </c>
      <c r="X276" s="106">
        <f t="shared" si="52"/>
        <v>1</v>
      </c>
      <c r="Y276" s="99">
        <f>IF(B276&lt;&gt;"",VLOOKUP(X276,Coef!$E$2:$F$17,2,FALSE),Y275)</f>
        <v>1</v>
      </c>
    </row>
    <row r="277" spans="1:25" x14ac:dyDescent="0.25">
      <c r="A277" s="98"/>
      <c r="B277" s="70"/>
      <c r="C277" s="71"/>
      <c r="D277" s="70"/>
      <c r="E277" s="71"/>
      <c r="F277" s="70"/>
      <c r="G277" s="615"/>
      <c r="H277" s="74"/>
      <c r="I277" s="75"/>
      <c r="J277" s="569"/>
      <c r="K277" s="568"/>
      <c r="L277" s="74"/>
      <c r="M277" s="83"/>
      <c r="N277" s="79"/>
      <c r="O277" s="629"/>
      <c r="P277" s="627" t="str">
        <f t="shared" si="45"/>
        <v/>
      </c>
      <c r="Q277" s="624" t="str">
        <f t="shared" si="46"/>
        <v/>
      </c>
      <c r="R277" s="621" t="str">
        <f t="shared" si="47"/>
        <v/>
      </c>
      <c r="S277" s="91" t="str">
        <f t="shared" si="48"/>
        <v/>
      </c>
      <c r="T277" s="90" t="str">
        <f t="shared" si="51"/>
        <v/>
      </c>
      <c r="U277" s="91" t="str">
        <f t="shared" si="51"/>
        <v/>
      </c>
      <c r="V277" s="107" t="b">
        <f t="shared" si="49"/>
        <v>0</v>
      </c>
      <c r="W277" s="104" t="b">
        <f t="shared" si="50"/>
        <v>0</v>
      </c>
      <c r="X277" s="106">
        <f t="shared" si="52"/>
        <v>1</v>
      </c>
      <c r="Y277" s="99">
        <f>IF(B277&lt;&gt;"",VLOOKUP(X277,Coef!$E$2:$F$17,2,FALSE),Y276)</f>
        <v>1</v>
      </c>
    </row>
    <row r="278" spans="1:25" x14ac:dyDescent="0.25">
      <c r="A278" s="98"/>
      <c r="B278" s="70"/>
      <c r="C278" s="71"/>
      <c r="D278" s="70"/>
      <c r="E278" s="71"/>
      <c r="F278" s="70"/>
      <c r="G278" s="615"/>
      <c r="H278" s="74"/>
      <c r="I278" s="75"/>
      <c r="J278" s="569"/>
      <c r="K278" s="568"/>
      <c r="L278" s="74"/>
      <c r="M278" s="83"/>
      <c r="N278" s="79"/>
      <c r="O278" s="629"/>
      <c r="P278" s="627" t="str">
        <f t="shared" si="45"/>
        <v/>
      </c>
      <c r="Q278" s="624" t="str">
        <f t="shared" si="46"/>
        <v/>
      </c>
      <c r="R278" s="621" t="str">
        <f t="shared" si="47"/>
        <v/>
      </c>
      <c r="S278" s="91" t="str">
        <f t="shared" si="48"/>
        <v/>
      </c>
      <c r="T278" s="90" t="str">
        <f t="shared" si="51"/>
        <v/>
      </c>
      <c r="U278" s="91" t="str">
        <f t="shared" si="51"/>
        <v/>
      </c>
      <c r="V278" s="107" t="b">
        <f t="shared" si="49"/>
        <v>0</v>
      </c>
      <c r="W278" s="104" t="b">
        <f t="shared" si="50"/>
        <v>0</v>
      </c>
      <c r="X278" s="106">
        <f t="shared" si="52"/>
        <v>1</v>
      </c>
      <c r="Y278" s="99">
        <f>IF(B278&lt;&gt;"",VLOOKUP(X278,Coef!$E$2:$F$17,2,FALSE),Y277)</f>
        <v>1</v>
      </c>
    </row>
    <row r="279" spans="1:25" x14ac:dyDescent="0.25">
      <c r="A279" s="98"/>
      <c r="B279" s="70"/>
      <c r="C279" s="71"/>
      <c r="D279" s="70"/>
      <c r="E279" s="71"/>
      <c r="F279" s="70"/>
      <c r="G279" s="615"/>
      <c r="H279" s="74"/>
      <c r="I279" s="75"/>
      <c r="J279" s="569"/>
      <c r="K279" s="568"/>
      <c r="L279" s="74"/>
      <c r="M279" s="83"/>
      <c r="N279" s="79"/>
      <c r="O279" s="629"/>
      <c r="P279" s="627" t="str">
        <f t="shared" si="45"/>
        <v/>
      </c>
      <c r="Q279" s="624" t="str">
        <f t="shared" si="46"/>
        <v/>
      </c>
      <c r="R279" s="621" t="str">
        <f t="shared" si="47"/>
        <v/>
      </c>
      <c r="S279" s="91" t="str">
        <f t="shared" si="48"/>
        <v/>
      </c>
      <c r="T279" s="90" t="str">
        <f t="shared" si="51"/>
        <v/>
      </c>
      <c r="U279" s="91" t="str">
        <f t="shared" si="51"/>
        <v/>
      </c>
      <c r="V279" s="107" t="b">
        <f t="shared" si="49"/>
        <v>0</v>
      </c>
      <c r="W279" s="104" t="b">
        <f t="shared" si="50"/>
        <v>0</v>
      </c>
      <c r="X279" s="106">
        <f t="shared" si="52"/>
        <v>1</v>
      </c>
      <c r="Y279" s="99">
        <f>IF(B279&lt;&gt;"",VLOOKUP(X279,Coef!$E$2:$F$17,2,FALSE),Y278)</f>
        <v>1</v>
      </c>
    </row>
    <row r="280" spans="1:25" x14ac:dyDescent="0.25">
      <c r="A280" s="98"/>
      <c r="B280" s="70"/>
      <c r="C280" s="71"/>
      <c r="D280" s="70"/>
      <c r="E280" s="71"/>
      <c r="F280" s="70"/>
      <c r="G280" s="615"/>
      <c r="H280" s="74"/>
      <c r="I280" s="75"/>
      <c r="J280" s="569"/>
      <c r="K280" s="568"/>
      <c r="L280" s="74"/>
      <c r="M280" s="83"/>
      <c r="N280" s="79"/>
      <c r="O280" s="629"/>
      <c r="P280" s="627" t="str">
        <f t="shared" si="45"/>
        <v/>
      </c>
      <c r="Q280" s="624" t="str">
        <f t="shared" si="46"/>
        <v/>
      </c>
      <c r="R280" s="621" t="str">
        <f t="shared" si="47"/>
        <v/>
      </c>
      <c r="S280" s="91" t="str">
        <f t="shared" si="48"/>
        <v/>
      </c>
      <c r="T280" s="90" t="str">
        <f t="shared" si="51"/>
        <v/>
      </c>
      <c r="U280" s="91" t="str">
        <f t="shared" si="51"/>
        <v/>
      </c>
      <c r="V280" s="107" t="b">
        <f t="shared" si="49"/>
        <v>0</v>
      </c>
      <c r="W280" s="104" t="b">
        <f t="shared" si="50"/>
        <v>0</v>
      </c>
      <c r="X280" s="106">
        <f t="shared" si="52"/>
        <v>1</v>
      </c>
      <c r="Y280" s="99">
        <f>IF(B280&lt;&gt;"",VLOOKUP(X280,Coef!$E$2:$F$17,2,FALSE),Y279)</f>
        <v>1</v>
      </c>
    </row>
    <row r="281" spans="1:25" x14ac:dyDescent="0.25">
      <c r="A281" s="98"/>
      <c r="B281" s="70"/>
      <c r="C281" s="71"/>
      <c r="D281" s="70"/>
      <c r="E281" s="71"/>
      <c r="F281" s="70"/>
      <c r="G281" s="615"/>
      <c r="H281" s="74"/>
      <c r="I281" s="75"/>
      <c r="J281" s="569"/>
      <c r="K281" s="568"/>
      <c r="L281" s="74"/>
      <c r="M281" s="83"/>
      <c r="N281" s="79"/>
      <c r="O281" s="629"/>
      <c r="P281" s="627" t="str">
        <f t="shared" si="45"/>
        <v/>
      </c>
      <c r="Q281" s="624" t="str">
        <f t="shared" si="46"/>
        <v/>
      </c>
      <c r="R281" s="621" t="str">
        <f t="shared" si="47"/>
        <v/>
      </c>
      <c r="S281" s="91" t="str">
        <f t="shared" si="48"/>
        <v/>
      </c>
      <c r="T281" s="90" t="str">
        <f t="shared" si="51"/>
        <v/>
      </c>
      <c r="U281" s="91" t="str">
        <f t="shared" si="51"/>
        <v/>
      </c>
      <c r="V281" s="107" t="b">
        <f t="shared" si="49"/>
        <v>0</v>
      </c>
      <c r="W281" s="104" t="b">
        <f t="shared" si="50"/>
        <v>0</v>
      </c>
      <c r="X281" s="106">
        <f t="shared" si="52"/>
        <v>1</v>
      </c>
      <c r="Y281" s="99">
        <f>IF(B281&lt;&gt;"",VLOOKUP(X281,Coef!$E$2:$F$17,2,FALSE),Y280)</f>
        <v>1</v>
      </c>
    </row>
    <row r="282" spans="1:25" x14ac:dyDescent="0.25">
      <c r="A282" s="98"/>
      <c r="B282" s="70"/>
      <c r="C282" s="71"/>
      <c r="D282" s="70"/>
      <c r="E282" s="71"/>
      <c r="F282" s="70"/>
      <c r="G282" s="615"/>
      <c r="H282" s="74"/>
      <c r="I282" s="75"/>
      <c r="J282" s="569"/>
      <c r="K282" s="568"/>
      <c r="L282" s="74"/>
      <c r="M282" s="83"/>
      <c r="N282" s="79"/>
      <c r="O282" s="629"/>
      <c r="P282" s="627" t="str">
        <f t="shared" si="45"/>
        <v/>
      </c>
      <c r="Q282" s="624" t="str">
        <f t="shared" si="46"/>
        <v/>
      </c>
      <c r="R282" s="621" t="str">
        <f t="shared" si="47"/>
        <v/>
      </c>
      <c r="S282" s="91" t="str">
        <f t="shared" si="48"/>
        <v/>
      </c>
      <c r="T282" s="90" t="str">
        <f t="shared" si="51"/>
        <v/>
      </c>
      <c r="U282" s="91" t="str">
        <f t="shared" si="51"/>
        <v/>
      </c>
      <c r="V282" s="107" t="b">
        <f t="shared" si="49"/>
        <v>0</v>
      </c>
      <c r="W282" s="104" t="b">
        <f t="shared" si="50"/>
        <v>0</v>
      </c>
      <c r="X282" s="106">
        <f t="shared" si="52"/>
        <v>1</v>
      </c>
      <c r="Y282" s="99">
        <f>IF(B282&lt;&gt;"",VLOOKUP(X282,Coef!$E$2:$F$17,2,FALSE),Y281)</f>
        <v>1</v>
      </c>
    </row>
    <row r="283" spans="1:25" x14ac:dyDescent="0.25">
      <c r="A283" s="98"/>
      <c r="B283" s="70"/>
      <c r="C283" s="71"/>
      <c r="D283" s="70"/>
      <c r="E283" s="71"/>
      <c r="F283" s="70"/>
      <c r="G283" s="615"/>
      <c r="H283" s="74"/>
      <c r="I283" s="75"/>
      <c r="J283" s="569"/>
      <c r="K283" s="568"/>
      <c r="L283" s="74"/>
      <c r="M283" s="83"/>
      <c r="N283" s="79"/>
      <c r="O283" s="629"/>
      <c r="P283" s="627" t="str">
        <f t="shared" si="45"/>
        <v/>
      </c>
      <c r="Q283" s="624" t="str">
        <f t="shared" si="46"/>
        <v/>
      </c>
      <c r="R283" s="621" t="str">
        <f t="shared" si="47"/>
        <v/>
      </c>
      <c r="S283" s="91" t="str">
        <f t="shared" si="48"/>
        <v/>
      </c>
      <c r="T283" s="90" t="str">
        <f t="shared" si="51"/>
        <v/>
      </c>
      <c r="U283" s="91" t="str">
        <f t="shared" si="51"/>
        <v/>
      </c>
      <c r="V283" s="107" t="b">
        <f t="shared" si="49"/>
        <v>0</v>
      </c>
      <c r="W283" s="104" t="b">
        <f t="shared" si="50"/>
        <v>0</v>
      </c>
      <c r="X283" s="106">
        <f t="shared" si="52"/>
        <v>1</v>
      </c>
      <c r="Y283" s="99">
        <f>IF(B283&lt;&gt;"",VLOOKUP(X283,Coef!$E$2:$F$17,2,FALSE),Y282)</f>
        <v>1</v>
      </c>
    </row>
    <row r="284" spans="1:25" x14ac:dyDescent="0.25">
      <c r="A284" s="98"/>
      <c r="B284" s="70"/>
      <c r="C284" s="71"/>
      <c r="D284" s="70"/>
      <c r="E284" s="71"/>
      <c r="F284" s="70"/>
      <c r="G284" s="615"/>
      <c r="H284" s="74"/>
      <c r="I284" s="75"/>
      <c r="J284" s="569"/>
      <c r="K284" s="568"/>
      <c r="L284" s="74"/>
      <c r="M284" s="83"/>
      <c r="N284" s="79"/>
      <c r="O284" s="629"/>
      <c r="P284" s="627" t="str">
        <f t="shared" si="45"/>
        <v/>
      </c>
      <c r="Q284" s="624" t="str">
        <f t="shared" si="46"/>
        <v/>
      </c>
      <c r="R284" s="621" t="str">
        <f t="shared" si="47"/>
        <v/>
      </c>
      <c r="S284" s="91" t="str">
        <f t="shared" si="48"/>
        <v/>
      </c>
      <c r="T284" s="90" t="str">
        <f t="shared" si="51"/>
        <v/>
      </c>
      <c r="U284" s="91" t="str">
        <f t="shared" si="51"/>
        <v/>
      </c>
      <c r="V284" s="107" t="b">
        <f t="shared" si="49"/>
        <v>0</v>
      </c>
      <c r="W284" s="104" t="b">
        <f t="shared" si="50"/>
        <v>0</v>
      </c>
      <c r="X284" s="106">
        <f t="shared" si="52"/>
        <v>1</v>
      </c>
      <c r="Y284" s="99">
        <f>IF(B284&lt;&gt;"",VLOOKUP(X284,Coef!$E$2:$F$17,2,FALSE),Y283)</f>
        <v>1</v>
      </c>
    </row>
    <row r="285" spans="1:25" x14ac:dyDescent="0.25">
      <c r="A285" s="98"/>
      <c r="B285" s="70"/>
      <c r="C285" s="71"/>
      <c r="D285" s="70"/>
      <c r="E285" s="71"/>
      <c r="F285" s="70"/>
      <c r="G285" s="615"/>
      <c r="H285" s="74"/>
      <c r="I285" s="75"/>
      <c r="J285" s="569"/>
      <c r="K285" s="568"/>
      <c r="L285" s="74"/>
      <c r="M285" s="83"/>
      <c r="N285" s="79"/>
      <c r="O285" s="629"/>
      <c r="P285" s="627" t="str">
        <f t="shared" si="45"/>
        <v/>
      </c>
      <c r="Q285" s="624" t="str">
        <f t="shared" si="46"/>
        <v/>
      </c>
      <c r="R285" s="621" t="str">
        <f t="shared" si="47"/>
        <v/>
      </c>
      <c r="S285" s="91" t="str">
        <f t="shared" si="48"/>
        <v/>
      </c>
      <c r="T285" s="90" t="str">
        <f t="shared" si="51"/>
        <v/>
      </c>
      <c r="U285" s="91" t="str">
        <f t="shared" si="51"/>
        <v/>
      </c>
      <c r="V285" s="107" t="b">
        <f t="shared" si="49"/>
        <v>0</v>
      </c>
      <c r="W285" s="104" t="b">
        <f t="shared" si="50"/>
        <v>0</v>
      </c>
      <c r="X285" s="106">
        <f t="shared" si="52"/>
        <v>1</v>
      </c>
      <c r="Y285" s="99">
        <f>IF(B285&lt;&gt;"",VLOOKUP(X285,Coef!$E$2:$F$17,2,FALSE),Y284)</f>
        <v>1</v>
      </c>
    </row>
    <row r="286" spans="1:25" x14ac:dyDescent="0.25">
      <c r="A286" s="98"/>
      <c r="B286" s="70"/>
      <c r="C286" s="71"/>
      <c r="D286" s="70"/>
      <c r="E286" s="71"/>
      <c r="F286" s="70"/>
      <c r="G286" s="615"/>
      <c r="H286" s="74"/>
      <c r="I286" s="75"/>
      <c r="J286" s="569"/>
      <c r="K286" s="568"/>
      <c r="L286" s="74"/>
      <c r="M286" s="83"/>
      <c r="N286" s="79"/>
      <c r="O286" s="629"/>
      <c r="P286" s="627" t="str">
        <f t="shared" si="45"/>
        <v/>
      </c>
      <c r="Q286" s="624" t="str">
        <f t="shared" si="46"/>
        <v/>
      </c>
      <c r="R286" s="621" t="str">
        <f t="shared" si="47"/>
        <v/>
      </c>
      <c r="S286" s="91" t="str">
        <f t="shared" si="48"/>
        <v/>
      </c>
      <c r="T286" s="90" t="str">
        <f t="shared" si="51"/>
        <v/>
      </c>
      <c r="U286" s="91" t="str">
        <f t="shared" si="51"/>
        <v/>
      </c>
      <c r="V286" s="107" t="b">
        <f t="shared" si="49"/>
        <v>0</v>
      </c>
      <c r="W286" s="104" t="b">
        <f t="shared" si="50"/>
        <v>0</v>
      </c>
      <c r="X286" s="106">
        <f t="shared" si="52"/>
        <v>1</v>
      </c>
      <c r="Y286" s="99">
        <f>IF(B286&lt;&gt;"",VLOOKUP(X286,Coef!$E$2:$F$17,2,FALSE),Y285)</f>
        <v>1</v>
      </c>
    </row>
    <row r="287" spans="1:25" x14ac:dyDescent="0.25">
      <c r="A287" s="98"/>
      <c r="B287" s="70"/>
      <c r="C287" s="71"/>
      <c r="D287" s="70"/>
      <c r="E287" s="71"/>
      <c r="F287" s="70"/>
      <c r="G287" s="615"/>
      <c r="H287" s="74"/>
      <c r="I287" s="75"/>
      <c r="J287" s="569"/>
      <c r="K287" s="568"/>
      <c r="L287" s="74"/>
      <c r="M287" s="83"/>
      <c r="N287" s="79"/>
      <c r="O287" s="629"/>
      <c r="P287" s="627" t="str">
        <f t="shared" si="45"/>
        <v/>
      </c>
      <c r="Q287" s="624" t="str">
        <f t="shared" si="46"/>
        <v/>
      </c>
      <c r="R287" s="621" t="str">
        <f t="shared" si="47"/>
        <v/>
      </c>
      <c r="S287" s="91" t="str">
        <f t="shared" si="48"/>
        <v/>
      </c>
      <c r="T287" s="90" t="str">
        <f t="shared" si="51"/>
        <v/>
      </c>
      <c r="U287" s="91" t="str">
        <f t="shared" si="51"/>
        <v/>
      </c>
      <c r="V287" s="107" t="b">
        <f t="shared" si="49"/>
        <v>0</v>
      </c>
      <c r="W287" s="104" t="b">
        <f t="shared" si="50"/>
        <v>0</v>
      </c>
      <c r="X287" s="106">
        <f t="shared" si="52"/>
        <v>1</v>
      </c>
      <c r="Y287" s="99">
        <f>IF(B287&lt;&gt;"",VLOOKUP(X287,Coef!$E$2:$F$17,2,FALSE),Y286)</f>
        <v>1</v>
      </c>
    </row>
    <row r="288" spans="1:25" x14ac:dyDescent="0.25">
      <c r="A288" s="98"/>
      <c r="B288" s="70"/>
      <c r="C288" s="71"/>
      <c r="D288" s="70"/>
      <c r="E288" s="71"/>
      <c r="F288" s="70"/>
      <c r="G288" s="615"/>
      <c r="H288" s="74"/>
      <c r="I288" s="75"/>
      <c r="J288" s="569"/>
      <c r="K288" s="568"/>
      <c r="L288" s="74"/>
      <c r="M288" s="83"/>
      <c r="N288" s="79"/>
      <c r="O288" s="629"/>
      <c r="P288" s="627" t="str">
        <f t="shared" si="45"/>
        <v/>
      </c>
      <c r="Q288" s="624" t="str">
        <f t="shared" si="46"/>
        <v/>
      </c>
      <c r="R288" s="621" t="str">
        <f t="shared" si="47"/>
        <v/>
      </c>
      <c r="S288" s="91" t="str">
        <f t="shared" si="48"/>
        <v/>
      </c>
      <c r="T288" s="90" t="str">
        <f t="shared" si="51"/>
        <v/>
      </c>
      <c r="U288" s="91" t="str">
        <f t="shared" si="51"/>
        <v/>
      </c>
      <c r="V288" s="107" t="b">
        <f t="shared" si="49"/>
        <v>0</v>
      </c>
      <c r="W288" s="104" t="b">
        <f t="shared" si="50"/>
        <v>0</v>
      </c>
      <c r="X288" s="106">
        <f t="shared" si="52"/>
        <v>1</v>
      </c>
      <c r="Y288" s="99">
        <f>IF(B288&lt;&gt;"",VLOOKUP(X288,Coef!$E$2:$F$17,2,FALSE),Y287)</f>
        <v>1</v>
      </c>
    </row>
    <row r="289" spans="1:25" x14ac:dyDescent="0.25">
      <c r="A289" s="98"/>
      <c r="B289" s="70"/>
      <c r="C289" s="71"/>
      <c r="D289" s="70"/>
      <c r="E289" s="71"/>
      <c r="F289" s="70"/>
      <c r="G289" s="615"/>
      <c r="H289" s="74"/>
      <c r="I289" s="75"/>
      <c r="J289" s="569"/>
      <c r="K289" s="568"/>
      <c r="L289" s="74"/>
      <c r="M289" s="83"/>
      <c r="N289" s="79"/>
      <c r="O289" s="629"/>
      <c r="P289" s="627" t="str">
        <f t="shared" si="45"/>
        <v/>
      </c>
      <c r="Q289" s="624" t="str">
        <f t="shared" si="46"/>
        <v/>
      </c>
      <c r="R289" s="621" t="str">
        <f t="shared" si="47"/>
        <v/>
      </c>
      <c r="S289" s="91" t="str">
        <f t="shared" si="48"/>
        <v/>
      </c>
      <c r="T289" s="90" t="str">
        <f t="shared" si="51"/>
        <v/>
      </c>
      <c r="U289" s="91" t="str">
        <f t="shared" si="51"/>
        <v/>
      </c>
      <c r="V289" s="107" t="b">
        <f t="shared" si="49"/>
        <v>0</v>
      </c>
      <c r="W289" s="104" t="b">
        <f t="shared" si="50"/>
        <v>0</v>
      </c>
      <c r="X289" s="106">
        <f t="shared" si="52"/>
        <v>1</v>
      </c>
      <c r="Y289" s="99">
        <f>IF(B289&lt;&gt;"",VLOOKUP(X289,Coef!$E$2:$F$17,2,FALSE),Y288)</f>
        <v>1</v>
      </c>
    </row>
    <row r="290" spans="1:25" x14ac:dyDescent="0.25">
      <c r="A290" s="98"/>
      <c r="B290" s="70"/>
      <c r="C290" s="71"/>
      <c r="D290" s="70"/>
      <c r="E290" s="71"/>
      <c r="F290" s="70"/>
      <c r="G290" s="615"/>
      <c r="H290" s="74"/>
      <c r="I290" s="75"/>
      <c r="J290" s="569"/>
      <c r="K290" s="568"/>
      <c r="L290" s="74"/>
      <c r="M290" s="83"/>
      <c r="N290" s="79"/>
      <c r="O290" s="629"/>
      <c r="P290" s="627" t="str">
        <f t="shared" si="45"/>
        <v/>
      </c>
      <c r="Q290" s="624" t="str">
        <f t="shared" si="46"/>
        <v/>
      </c>
      <c r="R290" s="621" t="str">
        <f t="shared" si="47"/>
        <v/>
      </c>
      <c r="S290" s="91" t="str">
        <f t="shared" si="48"/>
        <v/>
      </c>
      <c r="T290" s="90" t="str">
        <f t="shared" si="51"/>
        <v/>
      </c>
      <c r="U290" s="91" t="str">
        <f t="shared" si="51"/>
        <v/>
      </c>
      <c r="V290" s="107" t="b">
        <f t="shared" si="49"/>
        <v>0</v>
      </c>
      <c r="W290" s="104" t="b">
        <f t="shared" si="50"/>
        <v>0</v>
      </c>
      <c r="X290" s="106">
        <f t="shared" si="52"/>
        <v>1</v>
      </c>
      <c r="Y290" s="99">
        <f>IF(B290&lt;&gt;"",VLOOKUP(X290,Coef!$E$2:$F$17,2,FALSE),Y289)</f>
        <v>1</v>
      </c>
    </row>
    <row r="291" spans="1:25" x14ac:dyDescent="0.25">
      <c r="A291" s="98"/>
      <c r="B291" s="70"/>
      <c r="C291" s="71"/>
      <c r="D291" s="70"/>
      <c r="E291" s="71"/>
      <c r="F291" s="70"/>
      <c r="G291" s="615"/>
      <c r="H291" s="74"/>
      <c r="I291" s="75"/>
      <c r="J291" s="569"/>
      <c r="K291" s="568"/>
      <c r="L291" s="74"/>
      <c r="M291" s="83"/>
      <c r="N291" s="79"/>
      <c r="O291" s="629"/>
      <c r="P291" s="627" t="str">
        <f t="shared" si="45"/>
        <v/>
      </c>
      <c r="Q291" s="624" t="str">
        <f t="shared" si="46"/>
        <v/>
      </c>
      <c r="R291" s="621" t="str">
        <f t="shared" si="47"/>
        <v/>
      </c>
      <c r="S291" s="91" t="str">
        <f t="shared" si="48"/>
        <v/>
      </c>
      <c r="T291" s="90" t="str">
        <f t="shared" si="51"/>
        <v/>
      </c>
      <c r="U291" s="91" t="str">
        <f t="shared" si="51"/>
        <v/>
      </c>
      <c r="V291" s="107" t="b">
        <f t="shared" si="49"/>
        <v>0</v>
      </c>
      <c r="W291" s="104" t="b">
        <f t="shared" si="50"/>
        <v>0</v>
      </c>
      <c r="X291" s="106">
        <f t="shared" si="52"/>
        <v>1</v>
      </c>
      <c r="Y291" s="99">
        <f>IF(B291&lt;&gt;"",VLOOKUP(X291,Coef!$E$2:$F$17,2,FALSE),Y290)</f>
        <v>1</v>
      </c>
    </row>
    <row r="292" spans="1:25" x14ac:dyDescent="0.25">
      <c r="A292" s="98"/>
      <c r="B292" s="70"/>
      <c r="C292" s="71"/>
      <c r="D292" s="70"/>
      <c r="E292" s="71"/>
      <c r="F292" s="70"/>
      <c r="G292" s="615"/>
      <c r="H292" s="74"/>
      <c r="I292" s="75"/>
      <c r="J292" s="569"/>
      <c r="K292" s="568"/>
      <c r="L292" s="74"/>
      <c r="M292" s="83"/>
      <c r="N292" s="79"/>
      <c r="O292" s="629"/>
      <c r="P292" s="627" t="str">
        <f t="shared" si="45"/>
        <v/>
      </c>
      <c r="Q292" s="624" t="str">
        <f t="shared" si="46"/>
        <v/>
      </c>
      <c r="R292" s="621" t="str">
        <f t="shared" si="47"/>
        <v/>
      </c>
      <c r="S292" s="91" t="str">
        <f t="shared" si="48"/>
        <v/>
      </c>
      <c r="T292" s="90" t="str">
        <f t="shared" si="51"/>
        <v/>
      </c>
      <c r="U292" s="91" t="str">
        <f t="shared" si="51"/>
        <v/>
      </c>
      <c r="V292" s="107" t="b">
        <f t="shared" si="49"/>
        <v>0</v>
      </c>
      <c r="W292" s="104" t="b">
        <f t="shared" si="50"/>
        <v>0</v>
      </c>
      <c r="X292" s="106">
        <f t="shared" si="52"/>
        <v>1</v>
      </c>
      <c r="Y292" s="99">
        <f>IF(B292&lt;&gt;"",VLOOKUP(X292,Coef!$E$2:$F$17,2,FALSE),Y291)</f>
        <v>1</v>
      </c>
    </row>
    <row r="293" spans="1:25" x14ac:dyDescent="0.25">
      <c r="A293" s="98"/>
      <c r="B293" s="70"/>
      <c r="C293" s="71"/>
      <c r="D293" s="70"/>
      <c r="E293" s="71"/>
      <c r="F293" s="70"/>
      <c r="G293" s="615"/>
      <c r="H293" s="74"/>
      <c r="I293" s="75"/>
      <c r="J293" s="569"/>
      <c r="K293" s="568"/>
      <c r="L293" s="74"/>
      <c r="M293" s="83"/>
      <c r="N293" s="79"/>
      <c r="O293" s="629"/>
      <c r="P293" s="627" t="str">
        <f t="shared" si="45"/>
        <v/>
      </c>
      <c r="Q293" s="624" t="str">
        <f t="shared" si="46"/>
        <v/>
      </c>
      <c r="R293" s="621" t="str">
        <f t="shared" si="47"/>
        <v/>
      </c>
      <c r="S293" s="91" t="str">
        <f t="shared" si="48"/>
        <v/>
      </c>
      <c r="T293" s="90" t="str">
        <f t="shared" si="51"/>
        <v/>
      </c>
      <c r="U293" s="91" t="str">
        <f t="shared" si="51"/>
        <v/>
      </c>
      <c r="V293" s="107" t="b">
        <f t="shared" si="49"/>
        <v>0</v>
      </c>
      <c r="W293" s="104" t="b">
        <f t="shared" si="50"/>
        <v>0</v>
      </c>
      <c r="X293" s="106">
        <f t="shared" si="52"/>
        <v>1</v>
      </c>
      <c r="Y293" s="99">
        <f>IF(B293&lt;&gt;"",VLOOKUP(X293,Coef!$E$2:$F$17,2,FALSE),Y292)</f>
        <v>1</v>
      </c>
    </row>
    <row r="294" spans="1:25" x14ac:dyDescent="0.25">
      <c r="A294" s="98"/>
      <c r="B294" s="70"/>
      <c r="C294" s="71"/>
      <c r="D294" s="70"/>
      <c r="E294" s="71"/>
      <c r="F294" s="70"/>
      <c r="G294" s="615"/>
      <c r="H294" s="74"/>
      <c r="I294" s="75"/>
      <c r="J294" s="569"/>
      <c r="K294" s="568"/>
      <c r="L294" s="74"/>
      <c r="M294" s="83"/>
      <c r="N294" s="79"/>
      <c r="O294" s="629"/>
      <c r="P294" s="627" t="str">
        <f t="shared" si="45"/>
        <v/>
      </c>
      <c r="Q294" s="624" t="str">
        <f t="shared" si="46"/>
        <v/>
      </c>
      <c r="R294" s="621" t="str">
        <f t="shared" si="47"/>
        <v/>
      </c>
      <c r="S294" s="91" t="str">
        <f t="shared" si="48"/>
        <v/>
      </c>
      <c r="T294" s="90" t="str">
        <f t="shared" si="51"/>
        <v/>
      </c>
      <c r="U294" s="91" t="str">
        <f t="shared" si="51"/>
        <v/>
      </c>
      <c r="V294" s="107" t="b">
        <f t="shared" si="49"/>
        <v>0</v>
      </c>
      <c r="W294" s="104" t="b">
        <f t="shared" si="50"/>
        <v>0</v>
      </c>
      <c r="X294" s="106">
        <f t="shared" si="52"/>
        <v>1</v>
      </c>
      <c r="Y294" s="99">
        <f>IF(B294&lt;&gt;"",VLOOKUP(X294,Coef!$E$2:$F$17,2,FALSE),Y293)</f>
        <v>1</v>
      </c>
    </row>
    <row r="295" spans="1:25" x14ac:dyDescent="0.25">
      <c r="A295" s="98"/>
      <c r="B295" s="70"/>
      <c r="C295" s="71"/>
      <c r="D295" s="70"/>
      <c r="E295" s="71"/>
      <c r="F295" s="70"/>
      <c r="G295" s="615"/>
      <c r="H295" s="74"/>
      <c r="I295" s="75"/>
      <c r="J295" s="569"/>
      <c r="K295" s="568"/>
      <c r="L295" s="74"/>
      <c r="M295" s="83"/>
      <c r="N295" s="79"/>
      <c r="O295" s="629"/>
      <c r="P295" s="627" t="str">
        <f t="shared" si="45"/>
        <v/>
      </c>
      <c r="Q295" s="624" t="str">
        <f t="shared" si="46"/>
        <v/>
      </c>
      <c r="R295" s="621" t="str">
        <f t="shared" si="47"/>
        <v/>
      </c>
      <c r="S295" s="91" t="str">
        <f t="shared" si="48"/>
        <v/>
      </c>
      <c r="T295" s="90" t="str">
        <f t="shared" si="51"/>
        <v/>
      </c>
      <c r="U295" s="91" t="str">
        <f t="shared" si="51"/>
        <v/>
      </c>
      <c r="V295" s="107" t="b">
        <f t="shared" si="49"/>
        <v>0</v>
      </c>
      <c r="W295" s="104" t="b">
        <f t="shared" si="50"/>
        <v>0</v>
      </c>
      <c r="X295" s="106">
        <f t="shared" si="52"/>
        <v>1</v>
      </c>
      <c r="Y295" s="99">
        <f>IF(B295&lt;&gt;"",VLOOKUP(X295,Coef!$E$2:$F$17,2,FALSE),Y294)</f>
        <v>1</v>
      </c>
    </row>
    <row r="296" spans="1:25" x14ac:dyDescent="0.25">
      <c r="A296" s="98"/>
      <c r="B296" s="70"/>
      <c r="C296" s="71"/>
      <c r="D296" s="70"/>
      <c r="E296" s="71"/>
      <c r="F296" s="70"/>
      <c r="G296" s="615"/>
      <c r="H296" s="74"/>
      <c r="I296" s="75"/>
      <c r="J296" s="569"/>
      <c r="K296" s="568"/>
      <c r="L296" s="74"/>
      <c r="M296" s="83"/>
      <c r="N296" s="79"/>
      <c r="O296" s="629"/>
      <c r="P296" s="627" t="str">
        <f t="shared" si="45"/>
        <v/>
      </c>
      <c r="Q296" s="624" t="str">
        <f t="shared" si="46"/>
        <v/>
      </c>
      <c r="R296" s="621" t="str">
        <f t="shared" si="47"/>
        <v/>
      </c>
      <c r="S296" s="91" t="str">
        <f t="shared" si="48"/>
        <v/>
      </c>
      <c r="T296" s="90" t="str">
        <f t="shared" si="51"/>
        <v/>
      </c>
      <c r="U296" s="91" t="str">
        <f t="shared" si="51"/>
        <v/>
      </c>
      <c r="V296" s="107" t="b">
        <f t="shared" si="49"/>
        <v>0</v>
      </c>
      <c r="W296" s="104" t="b">
        <f t="shared" si="50"/>
        <v>0</v>
      </c>
      <c r="X296" s="106">
        <f t="shared" si="52"/>
        <v>1</v>
      </c>
      <c r="Y296" s="99">
        <f>IF(B296&lt;&gt;"",VLOOKUP(X296,Coef!$E$2:$F$17,2,FALSE),Y295)</f>
        <v>1</v>
      </c>
    </row>
    <row r="297" spans="1:25" x14ac:dyDescent="0.25">
      <c r="A297" s="98"/>
      <c r="B297" s="70"/>
      <c r="C297" s="71"/>
      <c r="D297" s="70"/>
      <c r="E297" s="71"/>
      <c r="F297" s="70"/>
      <c r="G297" s="615"/>
      <c r="H297" s="74"/>
      <c r="I297" s="75"/>
      <c r="J297" s="569"/>
      <c r="K297" s="568"/>
      <c r="L297" s="74"/>
      <c r="M297" s="83"/>
      <c r="N297" s="79"/>
      <c r="O297" s="629"/>
      <c r="P297" s="627" t="str">
        <f t="shared" si="45"/>
        <v/>
      </c>
      <c r="Q297" s="624" t="str">
        <f t="shared" si="46"/>
        <v/>
      </c>
      <c r="R297" s="621" t="str">
        <f t="shared" si="47"/>
        <v/>
      </c>
      <c r="S297" s="91" t="str">
        <f t="shared" si="48"/>
        <v/>
      </c>
      <c r="T297" s="90" t="str">
        <f t="shared" si="51"/>
        <v/>
      </c>
      <c r="U297" s="91" t="str">
        <f t="shared" si="51"/>
        <v/>
      </c>
      <c r="V297" s="107" t="b">
        <f t="shared" si="49"/>
        <v>0</v>
      </c>
      <c r="W297" s="104" t="b">
        <f t="shared" si="50"/>
        <v>0</v>
      </c>
      <c r="X297" s="106">
        <f t="shared" si="52"/>
        <v>1</v>
      </c>
      <c r="Y297" s="99">
        <f>IF(B297&lt;&gt;"",VLOOKUP(X297,Coef!$E$2:$F$17,2,FALSE),Y296)</f>
        <v>1</v>
      </c>
    </row>
    <row r="298" spans="1:25" x14ac:dyDescent="0.25">
      <c r="A298" s="98"/>
      <c r="B298" s="70"/>
      <c r="C298" s="71"/>
      <c r="D298" s="70"/>
      <c r="E298" s="71"/>
      <c r="F298" s="70"/>
      <c r="G298" s="615"/>
      <c r="H298" s="74"/>
      <c r="I298" s="75"/>
      <c r="J298" s="569"/>
      <c r="K298" s="568"/>
      <c r="L298" s="74"/>
      <c r="M298" s="83"/>
      <c r="N298" s="79"/>
      <c r="O298" s="629"/>
      <c r="P298" s="627" t="str">
        <f t="shared" si="45"/>
        <v/>
      </c>
      <c r="Q298" s="624" t="str">
        <f t="shared" si="46"/>
        <v/>
      </c>
      <c r="R298" s="621" t="str">
        <f t="shared" si="47"/>
        <v/>
      </c>
      <c r="S298" s="91" t="str">
        <f t="shared" si="48"/>
        <v/>
      </c>
      <c r="T298" s="90" t="str">
        <f t="shared" si="51"/>
        <v/>
      </c>
      <c r="U298" s="91" t="str">
        <f t="shared" si="51"/>
        <v/>
      </c>
      <c r="V298" s="107" t="b">
        <f t="shared" si="49"/>
        <v>0</v>
      </c>
      <c r="W298" s="104" t="b">
        <f t="shared" si="50"/>
        <v>0</v>
      </c>
      <c r="X298" s="106">
        <f t="shared" si="52"/>
        <v>1</v>
      </c>
      <c r="Y298" s="99">
        <f>IF(B298&lt;&gt;"",VLOOKUP(X298,Coef!$E$2:$F$17,2,FALSE),Y297)</f>
        <v>1</v>
      </c>
    </row>
    <row r="299" spans="1:25" x14ac:dyDescent="0.25">
      <c r="A299" s="98"/>
      <c r="B299" s="70"/>
      <c r="C299" s="71"/>
      <c r="D299" s="70"/>
      <c r="E299" s="71"/>
      <c r="F299" s="70"/>
      <c r="G299" s="615"/>
      <c r="H299" s="74"/>
      <c r="I299" s="75"/>
      <c r="J299" s="569"/>
      <c r="K299" s="568"/>
      <c r="L299" s="74"/>
      <c r="M299" s="83"/>
      <c r="N299" s="79"/>
      <c r="O299" s="629"/>
      <c r="P299" s="627" t="str">
        <f t="shared" si="45"/>
        <v/>
      </c>
      <c r="Q299" s="624" t="str">
        <f t="shared" si="46"/>
        <v/>
      </c>
      <c r="R299" s="621" t="str">
        <f t="shared" si="47"/>
        <v/>
      </c>
      <c r="S299" s="91" t="str">
        <f t="shared" si="48"/>
        <v/>
      </c>
      <c r="T299" s="90" t="str">
        <f t="shared" si="51"/>
        <v/>
      </c>
      <c r="U299" s="91" t="str">
        <f t="shared" si="51"/>
        <v/>
      </c>
      <c r="V299" s="107" t="b">
        <f t="shared" si="49"/>
        <v>0</v>
      </c>
      <c r="W299" s="104" t="b">
        <f t="shared" si="50"/>
        <v>0</v>
      </c>
      <c r="X299" s="106">
        <f t="shared" si="52"/>
        <v>1</v>
      </c>
      <c r="Y299" s="99">
        <f>IF(B299&lt;&gt;"",VLOOKUP(X299,Coef!$E$2:$F$17,2,FALSE),Y298)</f>
        <v>1</v>
      </c>
    </row>
    <row r="300" spans="1:25" x14ac:dyDescent="0.25">
      <c r="A300" s="98"/>
      <c r="B300" s="70"/>
      <c r="C300" s="71"/>
      <c r="D300" s="70"/>
      <c r="E300" s="71"/>
      <c r="F300" s="70"/>
      <c r="G300" s="615"/>
      <c r="H300" s="74"/>
      <c r="I300" s="75"/>
      <c r="J300" s="569"/>
      <c r="K300" s="568"/>
      <c r="L300" s="74"/>
      <c r="M300" s="83"/>
      <c r="N300" s="79"/>
      <c r="O300" s="629"/>
      <c r="P300" s="627" t="str">
        <f t="shared" si="45"/>
        <v/>
      </c>
      <c r="Q300" s="624" t="str">
        <f t="shared" si="46"/>
        <v/>
      </c>
      <c r="R300" s="621" t="str">
        <f t="shared" si="47"/>
        <v/>
      </c>
      <c r="S300" s="91" t="str">
        <f t="shared" si="48"/>
        <v/>
      </c>
      <c r="T300" s="90" t="str">
        <f t="shared" si="51"/>
        <v/>
      </c>
      <c r="U300" s="91" t="str">
        <f t="shared" si="51"/>
        <v/>
      </c>
      <c r="V300" s="107" t="b">
        <f t="shared" si="49"/>
        <v>0</v>
      </c>
      <c r="W300" s="104" t="b">
        <f t="shared" si="50"/>
        <v>0</v>
      </c>
      <c r="X300" s="106">
        <f t="shared" si="52"/>
        <v>1</v>
      </c>
      <c r="Y300" s="99">
        <f>IF(B300&lt;&gt;"",VLOOKUP(X300,Coef!$E$2:$F$17,2,FALSE),Y299)</f>
        <v>1</v>
      </c>
    </row>
    <row r="301" spans="1:25" x14ac:dyDescent="0.25">
      <c r="A301" s="98"/>
      <c r="B301" s="70"/>
      <c r="C301" s="71"/>
      <c r="D301" s="70"/>
      <c r="E301" s="71"/>
      <c r="F301" s="70"/>
      <c r="G301" s="615"/>
      <c r="H301" s="74"/>
      <c r="I301" s="75"/>
      <c r="J301" s="569"/>
      <c r="K301" s="568"/>
      <c r="L301" s="74"/>
      <c r="M301" s="83"/>
      <c r="N301" s="79"/>
      <c r="O301" s="629"/>
      <c r="P301" s="627" t="str">
        <f t="shared" si="45"/>
        <v/>
      </c>
      <c r="Q301" s="624" t="str">
        <f t="shared" si="46"/>
        <v/>
      </c>
      <c r="R301" s="621" t="str">
        <f t="shared" si="47"/>
        <v/>
      </c>
      <c r="S301" s="91" t="str">
        <f t="shared" si="48"/>
        <v/>
      </c>
      <c r="T301" s="90" t="str">
        <f t="shared" si="51"/>
        <v/>
      </c>
      <c r="U301" s="91" t="str">
        <f t="shared" si="51"/>
        <v/>
      </c>
      <c r="V301" s="107" t="b">
        <f t="shared" si="49"/>
        <v>0</v>
      </c>
      <c r="W301" s="104" t="b">
        <f t="shared" si="50"/>
        <v>0</v>
      </c>
      <c r="X301" s="106">
        <f t="shared" si="52"/>
        <v>1</v>
      </c>
      <c r="Y301" s="99">
        <f>IF(B301&lt;&gt;"",VLOOKUP(X301,Coef!$E$2:$F$17,2,FALSE),Y300)</f>
        <v>1</v>
      </c>
    </row>
    <row r="302" spans="1:25" x14ac:dyDescent="0.25">
      <c r="A302" s="98"/>
      <c r="B302" s="70"/>
      <c r="C302" s="71"/>
      <c r="D302" s="70"/>
      <c r="E302" s="71"/>
      <c r="F302" s="70"/>
      <c r="G302" s="615"/>
      <c r="H302" s="74"/>
      <c r="I302" s="75"/>
      <c r="J302" s="569"/>
      <c r="K302" s="568"/>
      <c r="L302" s="74"/>
      <c r="M302" s="83"/>
      <c r="N302" s="79"/>
      <c r="O302" s="629"/>
      <c r="P302" s="627" t="str">
        <f t="shared" si="45"/>
        <v/>
      </c>
      <c r="Q302" s="624" t="str">
        <f t="shared" si="46"/>
        <v/>
      </c>
      <c r="R302" s="621" t="str">
        <f t="shared" si="47"/>
        <v/>
      </c>
      <c r="S302" s="91" t="str">
        <f t="shared" si="48"/>
        <v/>
      </c>
      <c r="T302" s="90" t="str">
        <f t="shared" si="51"/>
        <v/>
      </c>
      <c r="U302" s="91" t="str">
        <f t="shared" si="51"/>
        <v/>
      </c>
      <c r="V302" s="107" t="b">
        <f t="shared" si="49"/>
        <v>0</v>
      </c>
      <c r="W302" s="104" t="b">
        <f t="shared" si="50"/>
        <v>0</v>
      </c>
      <c r="X302" s="106">
        <f t="shared" si="52"/>
        <v>1</v>
      </c>
      <c r="Y302" s="99">
        <f>IF(B302&lt;&gt;"",VLOOKUP(X302,Coef!$E$2:$F$17,2,FALSE),Y301)</f>
        <v>1</v>
      </c>
    </row>
    <row r="303" spans="1:25" x14ac:dyDescent="0.25">
      <c r="A303" s="98"/>
      <c r="B303" s="70"/>
      <c r="C303" s="71"/>
      <c r="D303" s="70"/>
      <c r="E303" s="71"/>
      <c r="F303" s="70"/>
      <c r="G303" s="615"/>
      <c r="H303" s="74"/>
      <c r="I303" s="75"/>
      <c r="J303" s="569"/>
      <c r="K303" s="568"/>
      <c r="L303" s="74"/>
      <c r="M303" s="83"/>
      <c r="N303" s="79"/>
      <c r="O303" s="629"/>
      <c r="P303" s="627" t="str">
        <f t="shared" si="45"/>
        <v/>
      </c>
      <c r="Q303" s="624" t="str">
        <f t="shared" si="46"/>
        <v/>
      </c>
      <c r="R303" s="621" t="str">
        <f t="shared" si="47"/>
        <v/>
      </c>
      <c r="S303" s="91" t="str">
        <f t="shared" si="48"/>
        <v/>
      </c>
      <c r="T303" s="90" t="str">
        <f t="shared" si="51"/>
        <v/>
      </c>
      <c r="U303" s="91" t="str">
        <f t="shared" si="51"/>
        <v/>
      </c>
      <c r="V303" s="107" t="b">
        <f t="shared" si="49"/>
        <v>0</v>
      </c>
      <c r="W303" s="104" t="b">
        <f t="shared" si="50"/>
        <v>0</v>
      </c>
      <c r="X303" s="106">
        <f t="shared" si="52"/>
        <v>1</v>
      </c>
      <c r="Y303" s="99">
        <f>IF(B303&lt;&gt;"",VLOOKUP(X303,Coef!$E$2:$F$17,2,FALSE),Y302)</f>
        <v>1</v>
      </c>
    </row>
    <row r="304" spans="1:25" x14ac:dyDescent="0.25">
      <c r="A304" s="98"/>
      <c r="B304" s="70"/>
      <c r="C304" s="71"/>
      <c r="D304" s="70"/>
      <c r="E304" s="71"/>
      <c r="F304" s="70"/>
      <c r="G304" s="615"/>
      <c r="H304" s="74"/>
      <c r="I304" s="75"/>
      <c r="J304" s="569"/>
      <c r="K304" s="568"/>
      <c r="L304" s="74"/>
      <c r="M304" s="83"/>
      <c r="N304" s="79"/>
      <c r="O304" s="629"/>
      <c r="P304" s="627" t="str">
        <f t="shared" si="45"/>
        <v/>
      </c>
      <c r="Q304" s="624" t="str">
        <f t="shared" si="46"/>
        <v/>
      </c>
      <c r="R304" s="621" t="str">
        <f t="shared" si="47"/>
        <v/>
      </c>
      <c r="S304" s="91" t="str">
        <f t="shared" si="48"/>
        <v/>
      </c>
      <c r="T304" s="90" t="str">
        <f t="shared" si="51"/>
        <v/>
      </c>
      <c r="U304" s="91" t="str">
        <f t="shared" si="51"/>
        <v/>
      </c>
      <c r="V304" s="107" t="b">
        <f t="shared" si="49"/>
        <v>0</v>
      </c>
      <c r="W304" s="104" t="b">
        <f t="shared" si="50"/>
        <v>0</v>
      </c>
      <c r="X304" s="106">
        <f t="shared" si="52"/>
        <v>1</v>
      </c>
      <c r="Y304" s="99">
        <f>IF(B304&lt;&gt;"",VLOOKUP(X304,Coef!$E$2:$F$17,2,FALSE),Y303)</f>
        <v>1</v>
      </c>
    </row>
    <row r="305" spans="1:25" x14ac:dyDescent="0.25">
      <c r="A305" s="98"/>
      <c r="B305" s="70"/>
      <c r="C305" s="71"/>
      <c r="D305" s="70"/>
      <c r="E305" s="71"/>
      <c r="F305" s="70"/>
      <c r="G305" s="615"/>
      <c r="H305" s="74"/>
      <c r="I305" s="75"/>
      <c r="J305" s="569"/>
      <c r="K305" s="568"/>
      <c r="L305" s="74"/>
      <c r="M305" s="83"/>
      <c r="N305" s="79"/>
      <c r="O305" s="629"/>
      <c r="P305" s="627" t="str">
        <f t="shared" si="45"/>
        <v/>
      </c>
      <c r="Q305" s="624" t="str">
        <f t="shared" si="46"/>
        <v/>
      </c>
      <c r="R305" s="621" t="str">
        <f t="shared" si="47"/>
        <v/>
      </c>
      <c r="S305" s="91" t="str">
        <f t="shared" si="48"/>
        <v/>
      </c>
      <c r="T305" s="90" t="str">
        <f t="shared" si="51"/>
        <v/>
      </c>
      <c r="U305" s="91" t="str">
        <f t="shared" si="51"/>
        <v/>
      </c>
      <c r="V305" s="107" t="b">
        <f t="shared" si="49"/>
        <v>0</v>
      </c>
      <c r="W305" s="104" t="b">
        <f t="shared" si="50"/>
        <v>0</v>
      </c>
      <c r="X305" s="106">
        <f t="shared" si="52"/>
        <v>1</v>
      </c>
      <c r="Y305" s="99">
        <f>IF(B305&lt;&gt;"",VLOOKUP(X305,Coef!$E$2:$F$17,2,FALSE),Y304)</f>
        <v>1</v>
      </c>
    </row>
    <row r="306" spans="1:25" x14ac:dyDescent="0.25">
      <c r="A306" s="98"/>
      <c r="B306" s="70"/>
      <c r="C306" s="71"/>
      <c r="D306" s="70"/>
      <c r="E306" s="71"/>
      <c r="F306" s="70"/>
      <c r="G306" s="615"/>
      <c r="H306" s="74"/>
      <c r="I306" s="75"/>
      <c r="J306" s="569"/>
      <c r="K306" s="568"/>
      <c r="L306" s="74"/>
      <c r="M306" s="83"/>
      <c r="N306" s="79"/>
      <c r="O306" s="629"/>
      <c r="P306" s="627" t="str">
        <f t="shared" si="45"/>
        <v/>
      </c>
      <c r="Q306" s="624" t="str">
        <f t="shared" si="46"/>
        <v/>
      </c>
      <c r="R306" s="621" t="str">
        <f t="shared" si="47"/>
        <v/>
      </c>
      <c r="S306" s="91" t="str">
        <f t="shared" si="48"/>
        <v/>
      </c>
      <c r="T306" s="90" t="str">
        <f t="shared" si="51"/>
        <v/>
      </c>
      <c r="U306" s="91" t="str">
        <f t="shared" si="51"/>
        <v/>
      </c>
      <c r="V306" s="107" t="b">
        <f t="shared" si="49"/>
        <v>0</v>
      </c>
      <c r="W306" s="104" t="b">
        <f t="shared" si="50"/>
        <v>0</v>
      </c>
      <c r="X306" s="106">
        <f t="shared" si="52"/>
        <v>1</v>
      </c>
      <c r="Y306" s="99">
        <f>IF(B306&lt;&gt;"",VLOOKUP(X306,Coef!$E$2:$F$17,2,FALSE),Y305)</f>
        <v>1</v>
      </c>
    </row>
    <row r="307" spans="1:25" x14ac:dyDescent="0.25">
      <c r="A307" s="98"/>
      <c r="B307" s="70"/>
      <c r="C307" s="71"/>
      <c r="D307" s="70"/>
      <c r="E307" s="71"/>
      <c r="F307" s="70"/>
      <c r="G307" s="615"/>
      <c r="H307" s="74"/>
      <c r="I307" s="75"/>
      <c r="J307" s="569"/>
      <c r="K307" s="568"/>
      <c r="L307" s="74"/>
      <c r="M307" s="83"/>
      <c r="N307" s="79"/>
      <c r="O307" s="629"/>
      <c r="P307" s="627" t="str">
        <f t="shared" si="45"/>
        <v/>
      </c>
      <c r="Q307" s="624" t="str">
        <f t="shared" si="46"/>
        <v/>
      </c>
      <c r="R307" s="621" t="str">
        <f t="shared" si="47"/>
        <v/>
      </c>
      <c r="S307" s="91" t="str">
        <f t="shared" si="48"/>
        <v/>
      </c>
      <c r="T307" s="90" t="str">
        <f t="shared" si="51"/>
        <v/>
      </c>
      <c r="U307" s="91" t="str">
        <f t="shared" si="51"/>
        <v/>
      </c>
      <c r="V307" s="107" t="b">
        <f t="shared" si="49"/>
        <v>0</v>
      </c>
      <c r="W307" s="104" t="b">
        <f t="shared" si="50"/>
        <v>0</v>
      </c>
      <c r="X307" s="106">
        <f t="shared" si="52"/>
        <v>1</v>
      </c>
      <c r="Y307" s="99">
        <f>IF(B307&lt;&gt;"",VLOOKUP(X307,Coef!$E$2:$F$17,2,FALSE),Y306)</f>
        <v>1</v>
      </c>
    </row>
    <row r="308" spans="1:25" x14ac:dyDescent="0.25">
      <c r="A308" s="98"/>
      <c r="B308" s="70"/>
      <c r="C308" s="71"/>
      <c r="D308" s="70"/>
      <c r="E308" s="71"/>
      <c r="F308" s="70"/>
      <c r="G308" s="615"/>
      <c r="H308" s="74"/>
      <c r="I308" s="75"/>
      <c r="J308" s="569"/>
      <c r="K308" s="568"/>
      <c r="L308" s="74"/>
      <c r="M308" s="83"/>
      <c r="N308" s="79"/>
      <c r="O308" s="629"/>
      <c r="P308" s="627" t="str">
        <f t="shared" si="45"/>
        <v/>
      </c>
      <c r="Q308" s="624" t="str">
        <f t="shared" si="46"/>
        <v/>
      </c>
      <c r="R308" s="621" t="str">
        <f t="shared" si="47"/>
        <v/>
      </c>
      <c r="S308" s="91" t="str">
        <f t="shared" si="48"/>
        <v/>
      </c>
      <c r="T308" s="90" t="str">
        <f t="shared" si="51"/>
        <v/>
      </c>
      <c r="U308" s="91" t="str">
        <f t="shared" si="51"/>
        <v/>
      </c>
      <c r="V308" s="107" t="b">
        <f t="shared" si="49"/>
        <v>0</v>
      </c>
      <c r="W308" s="104" t="b">
        <f t="shared" si="50"/>
        <v>0</v>
      </c>
      <c r="X308" s="106">
        <f t="shared" si="52"/>
        <v>1</v>
      </c>
      <c r="Y308" s="99">
        <f>IF(B308&lt;&gt;"",VLOOKUP(X308,Coef!$E$2:$F$17,2,FALSE),Y307)</f>
        <v>1</v>
      </c>
    </row>
    <row r="309" spans="1:25" x14ac:dyDescent="0.25">
      <c r="A309" s="98"/>
      <c r="B309" s="70"/>
      <c r="C309" s="71"/>
      <c r="D309" s="70"/>
      <c r="E309" s="71"/>
      <c r="F309" s="70"/>
      <c r="G309" s="615"/>
      <c r="H309" s="74"/>
      <c r="I309" s="75"/>
      <c r="J309" s="569"/>
      <c r="K309" s="568"/>
      <c r="L309" s="74"/>
      <c r="M309" s="83"/>
      <c r="N309" s="79"/>
      <c r="O309" s="629"/>
      <c r="P309" s="627" t="str">
        <f t="shared" si="45"/>
        <v/>
      </c>
      <c r="Q309" s="624" t="str">
        <f t="shared" si="46"/>
        <v/>
      </c>
      <c r="R309" s="621" t="str">
        <f t="shared" si="47"/>
        <v/>
      </c>
      <c r="S309" s="91" t="str">
        <f t="shared" si="48"/>
        <v/>
      </c>
      <c r="T309" s="90" t="str">
        <f t="shared" si="51"/>
        <v/>
      </c>
      <c r="U309" s="91" t="str">
        <f t="shared" si="51"/>
        <v/>
      </c>
      <c r="V309" s="107" t="b">
        <f t="shared" si="49"/>
        <v>0</v>
      </c>
      <c r="W309" s="104" t="b">
        <f t="shared" si="50"/>
        <v>0</v>
      </c>
      <c r="X309" s="106">
        <f t="shared" si="52"/>
        <v>1</v>
      </c>
      <c r="Y309" s="99">
        <f>IF(B309&lt;&gt;"",VLOOKUP(X309,Coef!$E$2:$F$17,2,FALSE),Y308)</f>
        <v>1</v>
      </c>
    </row>
    <row r="310" spans="1:25" x14ac:dyDescent="0.25">
      <c r="A310" s="98"/>
      <c r="B310" s="70"/>
      <c r="C310" s="71"/>
      <c r="D310" s="70"/>
      <c r="E310" s="71"/>
      <c r="F310" s="70"/>
      <c r="G310" s="615"/>
      <c r="H310" s="74"/>
      <c r="I310" s="75"/>
      <c r="J310" s="569"/>
      <c r="K310" s="568"/>
      <c r="L310" s="74"/>
      <c r="M310" s="83"/>
      <c r="N310" s="79"/>
      <c r="O310" s="629"/>
      <c r="P310" s="627" t="str">
        <f t="shared" si="45"/>
        <v/>
      </c>
      <c r="Q310" s="624" t="str">
        <f t="shared" si="46"/>
        <v/>
      </c>
      <c r="R310" s="621" t="str">
        <f t="shared" si="47"/>
        <v/>
      </c>
      <c r="S310" s="91" t="str">
        <f t="shared" si="48"/>
        <v/>
      </c>
      <c r="T310" s="90" t="str">
        <f t="shared" si="51"/>
        <v/>
      </c>
      <c r="U310" s="91" t="str">
        <f t="shared" si="51"/>
        <v/>
      </c>
      <c r="V310" s="107" t="b">
        <f t="shared" si="49"/>
        <v>0</v>
      </c>
      <c r="W310" s="104" t="b">
        <f t="shared" si="50"/>
        <v>0</v>
      </c>
      <c r="X310" s="106">
        <f t="shared" si="52"/>
        <v>1</v>
      </c>
      <c r="Y310" s="99">
        <f>IF(B310&lt;&gt;"",VLOOKUP(X310,Coef!$E$2:$F$17,2,FALSE),Y309)</f>
        <v>1</v>
      </c>
    </row>
    <row r="311" spans="1:25" x14ac:dyDescent="0.25">
      <c r="A311" s="98"/>
      <c r="B311" s="70"/>
      <c r="C311" s="71"/>
      <c r="D311" s="70"/>
      <c r="E311" s="71"/>
      <c r="F311" s="70"/>
      <c r="G311" s="615"/>
      <c r="H311" s="74"/>
      <c r="I311" s="75"/>
      <c r="J311" s="569"/>
      <c r="K311" s="568"/>
      <c r="L311" s="74"/>
      <c r="M311" s="83"/>
      <c r="N311" s="79"/>
      <c r="O311" s="629"/>
      <c r="P311" s="627" t="str">
        <f t="shared" si="45"/>
        <v/>
      </c>
      <c r="Q311" s="624" t="str">
        <f t="shared" si="46"/>
        <v/>
      </c>
      <c r="R311" s="621" t="str">
        <f t="shared" si="47"/>
        <v/>
      </c>
      <c r="S311" s="91" t="str">
        <f t="shared" si="48"/>
        <v/>
      </c>
      <c r="T311" s="90" t="str">
        <f t="shared" si="51"/>
        <v/>
      </c>
      <c r="U311" s="91" t="str">
        <f t="shared" si="51"/>
        <v/>
      </c>
      <c r="V311" s="107" t="b">
        <f t="shared" si="49"/>
        <v>0</v>
      </c>
      <c r="W311" s="104" t="b">
        <f t="shared" si="50"/>
        <v>0</v>
      </c>
      <c r="X311" s="106">
        <f t="shared" si="52"/>
        <v>1</v>
      </c>
      <c r="Y311" s="99">
        <f>IF(B311&lt;&gt;"",VLOOKUP(X311,Coef!$E$2:$F$17,2,FALSE),Y310)</f>
        <v>1</v>
      </c>
    </row>
    <row r="312" spans="1:25" x14ac:dyDescent="0.25">
      <c r="A312" s="98"/>
      <c r="B312" s="70"/>
      <c r="C312" s="71"/>
      <c r="D312" s="70"/>
      <c r="E312" s="71"/>
      <c r="F312" s="70"/>
      <c r="G312" s="615"/>
      <c r="H312" s="74"/>
      <c r="I312" s="75"/>
      <c r="J312" s="569"/>
      <c r="K312" s="568"/>
      <c r="L312" s="74"/>
      <c r="M312" s="83"/>
      <c r="N312" s="79"/>
      <c r="O312" s="629"/>
      <c r="P312" s="627" t="str">
        <f t="shared" si="45"/>
        <v/>
      </c>
      <c r="Q312" s="624" t="str">
        <f t="shared" si="46"/>
        <v/>
      </c>
      <c r="R312" s="621" t="str">
        <f t="shared" si="47"/>
        <v/>
      </c>
      <c r="S312" s="91" t="str">
        <f t="shared" si="48"/>
        <v/>
      </c>
      <c r="T312" s="90" t="str">
        <f t="shared" si="51"/>
        <v/>
      </c>
      <c r="U312" s="91" t="str">
        <f t="shared" si="51"/>
        <v/>
      </c>
      <c r="V312" s="107" t="b">
        <f t="shared" si="49"/>
        <v>0</v>
      </c>
      <c r="W312" s="104" t="b">
        <f t="shared" si="50"/>
        <v>0</v>
      </c>
      <c r="X312" s="106">
        <f t="shared" si="52"/>
        <v>1</v>
      </c>
      <c r="Y312" s="99">
        <f>IF(B312&lt;&gt;"",VLOOKUP(X312,Coef!$E$2:$F$17,2,FALSE),Y311)</f>
        <v>1</v>
      </c>
    </row>
    <row r="313" spans="1:25" x14ac:dyDescent="0.25">
      <c r="A313" s="98"/>
      <c r="B313" s="70"/>
      <c r="C313" s="71"/>
      <c r="D313" s="70"/>
      <c r="E313" s="71"/>
      <c r="F313" s="70"/>
      <c r="G313" s="615"/>
      <c r="H313" s="74"/>
      <c r="I313" s="75"/>
      <c r="J313" s="569"/>
      <c r="K313" s="568"/>
      <c r="L313" s="74"/>
      <c r="M313" s="83"/>
      <c r="N313" s="79"/>
      <c r="O313" s="629"/>
      <c r="P313" s="627" t="str">
        <f t="shared" si="45"/>
        <v/>
      </c>
      <c r="Q313" s="624" t="str">
        <f t="shared" si="46"/>
        <v/>
      </c>
      <c r="R313" s="621" t="str">
        <f t="shared" si="47"/>
        <v/>
      </c>
      <c r="S313" s="91" t="str">
        <f t="shared" si="48"/>
        <v/>
      </c>
      <c r="T313" s="90" t="str">
        <f t="shared" si="51"/>
        <v/>
      </c>
      <c r="U313" s="91" t="str">
        <f t="shared" si="51"/>
        <v/>
      </c>
      <c r="V313" s="107" t="b">
        <f t="shared" si="49"/>
        <v>0</v>
      </c>
      <c r="W313" s="104" t="b">
        <f t="shared" si="50"/>
        <v>0</v>
      </c>
      <c r="X313" s="106">
        <f t="shared" si="52"/>
        <v>1</v>
      </c>
      <c r="Y313" s="99">
        <f>IF(B313&lt;&gt;"",VLOOKUP(X313,Coef!$E$2:$F$17,2,FALSE),Y312)</f>
        <v>1</v>
      </c>
    </row>
    <row r="314" spans="1:25" x14ac:dyDescent="0.25">
      <c r="A314" s="98"/>
      <c r="B314" s="70"/>
      <c r="C314" s="71"/>
      <c r="D314" s="70"/>
      <c r="E314" s="71"/>
      <c r="F314" s="70"/>
      <c r="G314" s="615"/>
      <c r="H314" s="74"/>
      <c r="I314" s="75"/>
      <c r="J314" s="569"/>
      <c r="K314" s="568"/>
      <c r="L314" s="74"/>
      <c r="M314" s="83"/>
      <c r="N314" s="79"/>
      <c r="O314" s="629"/>
      <c r="P314" s="627" t="str">
        <f t="shared" si="45"/>
        <v/>
      </c>
      <c r="Q314" s="624" t="str">
        <f t="shared" si="46"/>
        <v/>
      </c>
      <c r="R314" s="621" t="str">
        <f t="shared" si="47"/>
        <v/>
      </c>
      <c r="S314" s="91" t="str">
        <f t="shared" si="48"/>
        <v/>
      </c>
      <c r="T314" s="90" t="str">
        <f t="shared" si="51"/>
        <v/>
      </c>
      <c r="U314" s="91" t="str">
        <f t="shared" si="51"/>
        <v/>
      </c>
      <c r="V314" s="107" t="b">
        <f t="shared" si="49"/>
        <v>0</v>
      </c>
      <c r="W314" s="104" t="b">
        <f t="shared" si="50"/>
        <v>0</v>
      </c>
      <c r="X314" s="106">
        <f t="shared" si="52"/>
        <v>1</v>
      </c>
      <c r="Y314" s="99">
        <f>IF(B314&lt;&gt;"",VLOOKUP(X314,Coef!$E$2:$F$17,2,FALSE),Y313)</f>
        <v>1</v>
      </c>
    </row>
    <row r="315" spans="1:25" x14ac:dyDescent="0.25">
      <c r="A315" s="98"/>
      <c r="B315" s="70"/>
      <c r="C315" s="71"/>
      <c r="D315" s="70"/>
      <c r="E315" s="71"/>
      <c r="F315" s="70"/>
      <c r="G315" s="615"/>
      <c r="H315" s="74"/>
      <c r="I315" s="75"/>
      <c r="J315" s="569"/>
      <c r="K315" s="568"/>
      <c r="L315" s="74"/>
      <c r="M315" s="83"/>
      <c r="N315" s="79"/>
      <c r="O315" s="629"/>
      <c r="P315" s="627" t="str">
        <f t="shared" si="45"/>
        <v/>
      </c>
      <c r="Q315" s="624" t="str">
        <f t="shared" si="46"/>
        <v/>
      </c>
      <c r="R315" s="621" t="str">
        <f t="shared" si="47"/>
        <v/>
      </c>
      <c r="S315" s="91" t="str">
        <f t="shared" si="48"/>
        <v/>
      </c>
      <c r="T315" s="90" t="str">
        <f t="shared" si="51"/>
        <v/>
      </c>
      <c r="U315" s="91" t="str">
        <f t="shared" si="51"/>
        <v/>
      </c>
      <c r="V315" s="107" t="b">
        <f t="shared" si="49"/>
        <v>0</v>
      </c>
      <c r="W315" s="104" t="b">
        <f t="shared" si="50"/>
        <v>0</v>
      </c>
      <c r="X315" s="106">
        <f t="shared" si="52"/>
        <v>1</v>
      </c>
      <c r="Y315" s="99">
        <f>IF(B315&lt;&gt;"",VLOOKUP(X315,Coef!$E$2:$F$17,2,FALSE),Y314)</f>
        <v>1</v>
      </c>
    </row>
    <row r="316" spans="1:25" x14ac:dyDescent="0.25">
      <c r="A316" s="98"/>
      <c r="B316" s="70"/>
      <c r="C316" s="71"/>
      <c r="D316" s="70"/>
      <c r="E316" s="71"/>
      <c r="F316" s="70"/>
      <c r="G316" s="615"/>
      <c r="H316" s="74"/>
      <c r="I316" s="75"/>
      <c r="J316" s="569"/>
      <c r="K316" s="568"/>
      <c r="L316" s="74"/>
      <c r="M316" s="83"/>
      <c r="N316" s="79"/>
      <c r="O316" s="629"/>
      <c r="P316" s="627" t="str">
        <f t="shared" si="45"/>
        <v/>
      </c>
      <c r="Q316" s="624" t="str">
        <f t="shared" si="46"/>
        <v/>
      </c>
      <c r="R316" s="621" t="str">
        <f t="shared" si="47"/>
        <v/>
      </c>
      <c r="S316" s="91" t="str">
        <f t="shared" si="48"/>
        <v/>
      </c>
      <c r="T316" s="90" t="str">
        <f t="shared" si="51"/>
        <v/>
      </c>
      <c r="U316" s="91" t="str">
        <f t="shared" si="51"/>
        <v/>
      </c>
      <c r="V316" s="107" t="b">
        <f t="shared" si="49"/>
        <v>0</v>
      </c>
      <c r="W316" s="104" t="b">
        <f t="shared" si="50"/>
        <v>0</v>
      </c>
      <c r="X316" s="106">
        <f t="shared" si="52"/>
        <v>1</v>
      </c>
      <c r="Y316" s="99">
        <f>IF(B316&lt;&gt;"",VLOOKUP(X316,Coef!$E$2:$F$17,2,FALSE),Y315)</f>
        <v>1</v>
      </c>
    </row>
    <row r="317" spans="1:25" x14ac:dyDescent="0.25">
      <c r="A317" s="98"/>
      <c r="B317" s="70"/>
      <c r="C317" s="71"/>
      <c r="D317" s="70"/>
      <c r="E317" s="71"/>
      <c r="F317" s="70"/>
      <c r="G317" s="615"/>
      <c r="H317" s="74"/>
      <c r="I317" s="75"/>
      <c r="J317" s="569"/>
      <c r="K317" s="568"/>
      <c r="L317" s="74"/>
      <c r="M317" s="83"/>
      <c r="N317" s="79"/>
      <c r="O317" s="629"/>
      <c r="P317" s="627" t="str">
        <f t="shared" si="45"/>
        <v/>
      </c>
      <c r="Q317" s="624" t="str">
        <f t="shared" si="46"/>
        <v/>
      </c>
      <c r="R317" s="621" t="str">
        <f t="shared" si="47"/>
        <v/>
      </c>
      <c r="S317" s="91" t="str">
        <f t="shared" si="48"/>
        <v/>
      </c>
      <c r="T317" s="90" t="str">
        <f t="shared" si="51"/>
        <v/>
      </c>
      <c r="U317" s="91" t="str">
        <f t="shared" si="51"/>
        <v/>
      </c>
      <c r="V317" s="107" t="b">
        <f t="shared" si="49"/>
        <v>0</v>
      </c>
      <c r="W317" s="104" t="b">
        <f t="shared" si="50"/>
        <v>0</v>
      </c>
      <c r="X317" s="106">
        <f t="shared" si="52"/>
        <v>1</v>
      </c>
      <c r="Y317" s="99">
        <f>IF(B317&lt;&gt;"",VLOOKUP(X317,Coef!$E$2:$F$17,2,FALSE),Y316)</f>
        <v>1</v>
      </c>
    </row>
    <row r="318" spans="1:25" x14ac:dyDescent="0.25">
      <c r="A318" s="98"/>
      <c r="B318" s="70"/>
      <c r="C318" s="71"/>
      <c r="D318" s="70"/>
      <c r="E318" s="71"/>
      <c r="F318" s="70"/>
      <c r="G318" s="615"/>
      <c r="H318" s="74"/>
      <c r="I318" s="75"/>
      <c r="J318" s="569"/>
      <c r="K318" s="568"/>
      <c r="L318" s="74"/>
      <c r="M318" s="83"/>
      <c r="N318" s="79"/>
      <c r="O318" s="629"/>
      <c r="P318" s="627" t="str">
        <f t="shared" si="45"/>
        <v/>
      </c>
      <c r="Q318" s="624" t="str">
        <f t="shared" si="46"/>
        <v/>
      </c>
      <c r="R318" s="621" t="str">
        <f t="shared" si="47"/>
        <v/>
      </c>
      <c r="S318" s="91" t="str">
        <f t="shared" si="48"/>
        <v/>
      </c>
      <c r="T318" s="90" t="str">
        <f t="shared" si="51"/>
        <v/>
      </c>
      <c r="U318" s="91" t="str">
        <f t="shared" si="51"/>
        <v/>
      </c>
      <c r="V318" s="107" t="b">
        <f t="shared" si="49"/>
        <v>0</v>
      </c>
      <c r="W318" s="104" t="b">
        <f t="shared" si="50"/>
        <v>0</v>
      </c>
      <c r="X318" s="106">
        <f t="shared" si="52"/>
        <v>1</v>
      </c>
      <c r="Y318" s="99">
        <f>IF(B318&lt;&gt;"",VLOOKUP(X318,Coef!$E$2:$F$17,2,FALSE),Y317)</f>
        <v>1</v>
      </c>
    </row>
    <row r="319" spans="1:25" x14ac:dyDescent="0.25">
      <c r="A319" s="98"/>
      <c r="B319" s="70"/>
      <c r="C319" s="71"/>
      <c r="D319" s="70"/>
      <c r="E319" s="71"/>
      <c r="F319" s="70"/>
      <c r="G319" s="615"/>
      <c r="H319" s="74"/>
      <c r="I319" s="75"/>
      <c r="J319" s="569"/>
      <c r="K319" s="568"/>
      <c r="L319" s="74"/>
      <c r="M319" s="83"/>
      <c r="N319" s="79"/>
      <c r="O319" s="629"/>
      <c r="P319" s="627" t="str">
        <f t="shared" si="45"/>
        <v/>
      </c>
      <c r="Q319" s="624" t="str">
        <f t="shared" si="46"/>
        <v/>
      </c>
      <c r="R319" s="621" t="str">
        <f t="shared" si="47"/>
        <v/>
      </c>
      <c r="S319" s="91" t="str">
        <f t="shared" si="48"/>
        <v/>
      </c>
      <c r="T319" s="90" t="str">
        <f t="shared" si="51"/>
        <v/>
      </c>
      <c r="U319" s="91" t="str">
        <f t="shared" si="51"/>
        <v/>
      </c>
      <c r="V319" s="107" t="b">
        <f t="shared" si="49"/>
        <v>0</v>
      </c>
      <c r="W319" s="104" t="b">
        <f t="shared" si="50"/>
        <v>0</v>
      </c>
      <c r="X319" s="106">
        <f t="shared" si="52"/>
        <v>1</v>
      </c>
      <c r="Y319" s="99">
        <f>IF(B319&lt;&gt;"",VLOOKUP(X319,Coef!$E$2:$F$17,2,FALSE),Y318)</f>
        <v>1</v>
      </c>
    </row>
    <row r="320" spans="1:25" x14ac:dyDescent="0.25">
      <c r="A320" s="98"/>
      <c r="B320" s="70"/>
      <c r="C320" s="71"/>
      <c r="D320" s="70"/>
      <c r="E320" s="71"/>
      <c r="F320" s="70"/>
      <c r="G320" s="615"/>
      <c r="H320" s="74"/>
      <c r="I320" s="75"/>
      <c r="J320" s="569"/>
      <c r="K320" s="568"/>
      <c r="L320" s="74"/>
      <c r="M320" s="83"/>
      <c r="N320" s="79"/>
      <c r="O320" s="629"/>
      <c r="P320" s="627" t="str">
        <f t="shared" si="45"/>
        <v/>
      </c>
      <c r="Q320" s="624" t="str">
        <f t="shared" si="46"/>
        <v/>
      </c>
      <c r="R320" s="621" t="str">
        <f t="shared" si="47"/>
        <v/>
      </c>
      <c r="S320" s="91" t="str">
        <f t="shared" si="48"/>
        <v/>
      </c>
      <c r="T320" s="90" t="str">
        <f t="shared" si="51"/>
        <v/>
      </c>
      <c r="U320" s="91" t="str">
        <f t="shared" si="51"/>
        <v/>
      </c>
      <c r="V320" s="107" t="b">
        <f t="shared" si="49"/>
        <v>0</v>
      </c>
      <c r="W320" s="104" t="b">
        <f t="shared" si="50"/>
        <v>0</v>
      </c>
      <c r="X320" s="106">
        <f t="shared" si="52"/>
        <v>1</v>
      </c>
      <c r="Y320" s="99">
        <f>IF(B320&lt;&gt;"",VLOOKUP(X320,Coef!$E$2:$F$17,2,FALSE),Y319)</f>
        <v>1</v>
      </c>
    </row>
    <row r="321" spans="1:25" x14ac:dyDescent="0.25">
      <c r="A321" s="98"/>
      <c r="B321" s="70"/>
      <c r="C321" s="71"/>
      <c r="D321" s="70"/>
      <c r="E321" s="71"/>
      <c r="F321" s="70"/>
      <c r="G321" s="615"/>
      <c r="H321" s="74"/>
      <c r="I321" s="75"/>
      <c r="J321" s="569"/>
      <c r="K321" s="568"/>
      <c r="L321" s="74"/>
      <c r="M321" s="83"/>
      <c r="N321" s="79"/>
      <c r="O321" s="629"/>
      <c r="P321" s="627" t="str">
        <f t="shared" si="45"/>
        <v/>
      </c>
      <c r="Q321" s="624" t="str">
        <f t="shared" si="46"/>
        <v/>
      </c>
      <c r="R321" s="621" t="str">
        <f t="shared" si="47"/>
        <v/>
      </c>
      <c r="S321" s="91" t="str">
        <f t="shared" si="48"/>
        <v/>
      </c>
      <c r="T321" s="90" t="str">
        <f t="shared" si="51"/>
        <v/>
      </c>
      <c r="U321" s="91" t="str">
        <f t="shared" si="51"/>
        <v/>
      </c>
      <c r="V321" s="107" t="b">
        <f t="shared" si="49"/>
        <v>0</v>
      </c>
      <c r="W321" s="104" t="b">
        <f t="shared" si="50"/>
        <v>0</v>
      </c>
      <c r="X321" s="106">
        <f t="shared" si="52"/>
        <v>1</v>
      </c>
      <c r="Y321" s="99">
        <f>IF(B321&lt;&gt;"",VLOOKUP(X321,Coef!$E$2:$F$17,2,FALSE),Y320)</f>
        <v>1</v>
      </c>
    </row>
    <row r="322" spans="1:25" x14ac:dyDescent="0.25">
      <c r="A322" s="98"/>
      <c r="B322" s="70"/>
      <c r="C322" s="71"/>
      <c r="D322" s="70"/>
      <c r="E322" s="71"/>
      <c r="F322" s="70"/>
      <c r="G322" s="615"/>
      <c r="H322" s="74"/>
      <c r="I322" s="75"/>
      <c r="J322" s="569"/>
      <c r="K322" s="568"/>
      <c r="L322" s="74"/>
      <c r="M322" s="83"/>
      <c r="N322" s="79"/>
      <c r="O322" s="629"/>
      <c r="P322" s="627" t="str">
        <f t="shared" si="45"/>
        <v/>
      </c>
      <c r="Q322" s="624" t="str">
        <f t="shared" si="46"/>
        <v/>
      </c>
      <c r="R322" s="621" t="str">
        <f t="shared" si="47"/>
        <v/>
      </c>
      <c r="S322" s="91" t="str">
        <f t="shared" si="48"/>
        <v/>
      </c>
      <c r="T322" s="90" t="str">
        <f t="shared" si="51"/>
        <v/>
      </c>
      <c r="U322" s="91" t="str">
        <f t="shared" si="51"/>
        <v/>
      </c>
      <c r="V322" s="107" t="b">
        <f t="shared" si="49"/>
        <v>0</v>
      </c>
      <c r="W322" s="104" t="b">
        <f t="shared" si="50"/>
        <v>0</v>
      </c>
      <c r="X322" s="106">
        <f t="shared" si="52"/>
        <v>1</v>
      </c>
      <c r="Y322" s="99">
        <f>IF(B322&lt;&gt;"",VLOOKUP(X322,Coef!$E$2:$F$17,2,FALSE),Y321)</f>
        <v>1</v>
      </c>
    </row>
    <row r="323" spans="1:25" x14ac:dyDescent="0.25">
      <c r="A323" s="98"/>
      <c r="B323" s="70"/>
      <c r="C323" s="71"/>
      <c r="D323" s="70"/>
      <c r="E323" s="71"/>
      <c r="F323" s="70"/>
      <c r="G323" s="615"/>
      <c r="H323" s="74"/>
      <c r="I323" s="75"/>
      <c r="J323" s="569"/>
      <c r="K323" s="568"/>
      <c r="L323" s="74"/>
      <c r="M323" s="83"/>
      <c r="N323" s="79"/>
      <c r="O323" s="629"/>
      <c r="P323" s="627" t="str">
        <f t="shared" si="45"/>
        <v/>
      </c>
      <c r="Q323" s="624" t="str">
        <f t="shared" si="46"/>
        <v/>
      </c>
      <c r="R323" s="621" t="str">
        <f t="shared" si="47"/>
        <v/>
      </c>
      <c r="S323" s="91" t="str">
        <f t="shared" si="48"/>
        <v/>
      </c>
      <c r="T323" s="90" t="str">
        <f t="shared" si="51"/>
        <v/>
      </c>
      <c r="U323" s="91" t="str">
        <f t="shared" si="51"/>
        <v/>
      </c>
      <c r="V323" s="107" t="b">
        <f t="shared" si="49"/>
        <v>0</v>
      </c>
      <c r="W323" s="104" t="b">
        <f t="shared" si="50"/>
        <v>0</v>
      </c>
      <c r="X323" s="106">
        <f t="shared" si="52"/>
        <v>1</v>
      </c>
      <c r="Y323" s="99">
        <f>IF(B323&lt;&gt;"",VLOOKUP(X323,Coef!$E$2:$F$17,2,FALSE),Y322)</f>
        <v>1</v>
      </c>
    </row>
    <row r="324" spans="1:25" x14ac:dyDescent="0.25">
      <c r="A324" s="98"/>
      <c r="B324" s="70"/>
      <c r="C324" s="71"/>
      <c r="D324" s="70"/>
      <c r="E324" s="71"/>
      <c r="F324" s="70"/>
      <c r="G324" s="615"/>
      <c r="H324" s="74"/>
      <c r="I324" s="75"/>
      <c r="J324" s="569"/>
      <c r="K324" s="568"/>
      <c r="L324" s="74"/>
      <c r="M324" s="83"/>
      <c r="N324" s="79"/>
      <c r="O324" s="629"/>
      <c r="P324" s="627" t="str">
        <f t="shared" si="45"/>
        <v/>
      </c>
      <c r="Q324" s="624" t="str">
        <f t="shared" si="46"/>
        <v/>
      </c>
      <c r="R324" s="621" t="str">
        <f t="shared" si="47"/>
        <v/>
      </c>
      <c r="S324" s="91" t="str">
        <f t="shared" si="48"/>
        <v/>
      </c>
      <c r="T324" s="90" t="str">
        <f t="shared" si="51"/>
        <v/>
      </c>
      <c r="U324" s="91" t="str">
        <f t="shared" si="51"/>
        <v/>
      </c>
      <c r="V324" s="107" t="b">
        <f t="shared" si="49"/>
        <v>0</v>
      </c>
      <c r="W324" s="104" t="b">
        <f t="shared" si="50"/>
        <v>0</v>
      </c>
      <c r="X324" s="106">
        <f t="shared" si="52"/>
        <v>1</v>
      </c>
      <c r="Y324" s="99">
        <f>IF(B324&lt;&gt;"",VLOOKUP(X324,Coef!$E$2:$F$17,2,FALSE),Y323)</f>
        <v>1</v>
      </c>
    </row>
    <row r="325" spans="1:25" x14ac:dyDescent="0.25">
      <c r="A325" s="98"/>
      <c r="B325" s="70"/>
      <c r="C325" s="71"/>
      <c r="D325" s="70"/>
      <c r="E325" s="71"/>
      <c r="F325" s="70"/>
      <c r="G325" s="615"/>
      <c r="H325" s="74"/>
      <c r="I325" s="75"/>
      <c r="J325" s="569"/>
      <c r="K325" s="568"/>
      <c r="L325" s="74"/>
      <c r="M325" s="83"/>
      <c r="N325" s="79"/>
      <c r="O325" s="629"/>
      <c r="P325" s="627" t="str">
        <f t="shared" si="45"/>
        <v/>
      </c>
      <c r="Q325" s="624" t="str">
        <f t="shared" si="46"/>
        <v/>
      </c>
      <c r="R325" s="621" t="str">
        <f t="shared" si="47"/>
        <v/>
      </c>
      <c r="S325" s="91" t="str">
        <f t="shared" si="48"/>
        <v/>
      </c>
      <c r="T325" s="90" t="str">
        <f t="shared" si="51"/>
        <v/>
      </c>
      <c r="U325" s="91" t="str">
        <f t="shared" si="51"/>
        <v/>
      </c>
      <c r="V325" s="107" t="b">
        <f t="shared" si="49"/>
        <v>0</v>
      </c>
      <c r="W325" s="104" t="b">
        <f t="shared" si="50"/>
        <v>0</v>
      </c>
      <c r="X325" s="106">
        <f t="shared" si="52"/>
        <v>1</v>
      </c>
      <c r="Y325" s="99">
        <f>IF(B325&lt;&gt;"",VLOOKUP(X325,Coef!$E$2:$F$17,2,FALSE),Y324)</f>
        <v>1</v>
      </c>
    </row>
    <row r="326" spans="1:25" x14ac:dyDescent="0.25">
      <c r="A326" s="98"/>
      <c r="B326" s="70"/>
      <c r="C326" s="71"/>
      <c r="D326" s="70"/>
      <c r="E326" s="71"/>
      <c r="F326" s="70"/>
      <c r="G326" s="615"/>
      <c r="H326" s="74"/>
      <c r="I326" s="75"/>
      <c r="J326" s="569"/>
      <c r="K326" s="568"/>
      <c r="L326" s="74"/>
      <c r="M326" s="83"/>
      <c r="N326" s="79"/>
      <c r="O326" s="629"/>
      <c r="P326" s="627" t="str">
        <f t="shared" si="45"/>
        <v/>
      </c>
      <c r="Q326" s="624" t="str">
        <f t="shared" si="46"/>
        <v/>
      </c>
      <c r="R326" s="621" t="str">
        <f t="shared" si="47"/>
        <v/>
      </c>
      <c r="S326" s="91" t="str">
        <f t="shared" si="48"/>
        <v/>
      </c>
      <c r="T326" s="90" t="str">
        <f t="shared" si="51"/>
        <v/>
      </c>
      <c r="U326" s="91" t="str">
        <f t="shared" si="51"/>
        <v/>
      </c>
      <c r="V326" s="107" t="b">
        <f t="shared" si="49"/>
        <v>0</v>
      </c>
      <c r="W326" s="104" t="b">
        <f t="shared" si="50"/>
        <v>0</v>
      </c>
      <c r="X326" s="106">
        <f t="shared" si="52"/>
        <v>1</v>
      </c>
      <c r="Y326" s="99">
        <f>IF(B326&lt;&gt;"",VLOOKUP(X326,Coef!$E$2:$F$17,2,FALSE),Y325)</f>
        <v>1</v>
      </c>
    </row>
    <row r="327" spans="1:25" x14ac:dyDescent="0.25">
      <c r="A327" s="98"/>
      <c r="B327" s="70"/>
      <c r="C327" s="71"/>
      <c r="D327" s="70"/>
      <c r="E327" s="71"/>
      <c r="F327" s="70"/>
      <c r="G327" s="615"/>
      <c r="H327" s="74"/>
      <c r="I327" s="75"/>
      <c r="J327" s="569"/>
      <c r="K327" s="568"/>
      <c r="L327" s="74"/>
      <c r="M327" s="83"/>
      <c r="N327" s="79"/>
      <c r="O327" s="629"/>
      <c r="P327" s="627" t="str">
        <f t="shared" si="45"/>
        <v/>
      </c>
      <c r="Q327" s="624" t="str">
        <f t="shared" si="46"/>
        <v/>
      </c>
      <c r="R327" s="621" t="str">
        <f t="shared" si="47"/>
        <v/>
      </c>
      <c r="S327" s="91" t="str">
        <f t="shared" si="48"/>
        <v/>
      </c>
      <c r="T327" s="90" t="str">
        <f t="shared" si="51"/>
        <v/>
      </c>
      <c r="U327" s="91" t="str">
        <f t="shared" si="51"/>
        <v/>
      </c>
      <c r="V327" s="107" t="b">
        <f t="shared" si="49"/>
        <v>0</v>
      </c>
      <c r="W327" s="104" t="b">
        <f t="shared" si="50"/>
        <v>0</v>
      </c>
      <c r="X327" s="106">
        <f t="shared" si="52"/>
        <v>1</v>
      </c>
      <c r="Y327" s="99">
        <f>IF(B327&lt;&gt;"",VLOOKUP(X327,Coef!$E$2:$F$17,2,FALSE),Y326)</f>
        <v>1</v>
      </c>
    </row>
    <row r="328" spans="1:25" x14ac:dyDescent="0.25">
      <c r="A328" s="98"/>
      <c r="B328" s="70"/>
      <c r="C328" s="71"/>
      <c r="D328" s="70"/>
      <c r="E328" s="71"/>
      <c r="F328" s="70"/>
      <c r="G328" s="615"/>
      <c r="H328" s="74"/>
      <c r="I328" s="75"/>
      <c r="J328" s="569"/>
      <c r="K328" s="568"/>
      <c r="L328" s="74"/>
      <c r="M328" s="83"/>
      <c r="N328" s="79"/>
      <c r="O328" s="629"/>
      <c r="P328" s="627" t="str">
        <f t="shared" si="45"/>
        <v/>
      </c>
      <c r="Q328" s="624" t="str">
        <f t="shared" si="46"/>
        <v/>
      </c>
      <c r="R328" s="621" t="str">
        <f t="shared" si="47"/>
        <v/>
      </c>
      <c r="S328" s="91" t="str">
        <f t="shared" si="48"/>
        <v/>
      </c>
      <c r="T328" s="90" t="str">
        <f t="shared" si="51"/>
        <v/>
      </c>
      <c r="U328" s="91" t="str">
        <f t="shared" si="51"/>
        <v/>
      </c>
      <c r="V328" s="107" t="b">
        <f t="shared" si="49"/>
        <v>0</v>
      </c>
      <c r="W328" s="104" t="b">
        <f t="shared" si="50"/>
        <v>0</v>
      </c>
      <c r="X328" s="106">
        <f t="shared" si="52"/>
        <v>1</v>
      </c>
      <c r="Y328" s="99">
        <f>IF(B328&lt;&gt;"",VLOOKUP(X328,Coef!$E$2:$F$17,2,FALSE),Y327)</f>
        <v>1</v>
      </c>
    </row>
    <row r="329" spans="1:25" x14ac:dyDescent="0.25">
      <c r="A329" s="98"/>
      <c r="B329" s="70"/>
      <c r="C329" s="71"/>
      <c r="D329" s="70"/>
      <c r="E329" s="71"/>
      <c r="F329" s="70"/>
      <c r="G329" s="615"/>
      <c r="H329" s="74"/>
      <c r="I329" s="75"/>
      <c r="J329" s="569"/>
      <c r="K329" s="568"/>
      <c r="L329" s="74"/>
      <c r="M329" s="83"/>
      <c r="N329" s="79"/>
      <c r="O329" s="629"/>
      <c r="P329" s="627" t="str">
        <f t="shared" si="45"/>
        <v/>
      </c>
      <c r="Q329" s="624" t="str">
        <f t="shared" si="46"/>
        <v/>
      </c>
      <c r="R329" s="621" t="str">
        <f t="shared" si="47"/>
        <v/>
      </c>
      <c r="S329" s="91" t="str">
        <f t="shared" si="48"/>
        <v/>
      </c>
      <c r="T329" s="90" t="str">
        <f t="shared" si="51"/>
        <v/>
      </c>
      <c r="U329" s="91" t="str">
        <f t="shared" si="51"/>
        <v/>
      </c>
      <c r="V329" s="107" t="b">
        <f t="shared" si="49"/>
        <v>0</v>
      </c>
      <c r="W329" s="104" t="b">
        <f t="shared" si="50"/>
        <v>0</v>
      </c>
      <c r="X329" s="106">
        <f t="shared" si="52"/>
        <v>1</v>
      </c>
      <c r="Y329" s="99">
        <f>IF(B329&lt;&gt;"",VLOOKUP(X329,Coef!$E$2:$F$17,2,FALSE),Y328)</f>
        <v>1</v>
      </c>
    </row>
    <row r="330" spans="1:25" x14ac:dyDescent="0.25">
      <c r="A330" s="98"/>
      <c r="B330" s="70"/>
      <c r="C330" s="71"/>
      <c r="D330" s="70"/>
      <c r="E330" s="71"/>
      <c r="F330" s="70"/>
      <c r="G330" s="615"/>
      <c r="H330" s="74"/>
      <c r="I330" s="75"/>
      <c r="J330" s="569"/>
      <c r="K330" s="568"/>
      <c r="L330" s="74"/>
      <c r="M330" s="83"/>
      <c r="N330" s="79"/>
      <c r="O330" s="629"/>
      <c r="P330" s="627" t="str">
        <f t="shared" si="45"/>
        <v/>
      </c>
      <c r="Q330" s="624" t="str">
        <f t="shared" si="46"/>
        <v/>
      </c>
      <c r="R330" s="621" t="str">
        <f t="shared" si="47"/>
        <v/>
      </c>
      <c r="S330" s="91" t="str">
        <f t="shared" si="48"/>
        <v/>
      </c>
      <c r="T330" s="90" t="str">
        <f t="shared" si="51"/>
        <v/>
      </c>
      <c r="U330" s="91" t="str">
        <f t="shared" si="51"/>
        <v/>
      </c>
      <c r="V330" s="107" t="b">
        <f t="shared" si="49"/>
        <v>0</v>
      </c>
      <c r="W330" s="104" t="b">
        <f t="shared" si="50"/>
        <v>0</v>
      </c>
      <c r="X330" s="106">
        <f t="shared" si="52"/>
        <v>1</v>
      </c>
      <c r="Y330" s="99">
        <f>IF(B330&lt;&gt;"",VLOOKUP(X330,Coef!$E$2:$F$17,2,FALSE),Y329)</f>
        <v>1</v>
      </c>
    </row>
    <row r="331" spans="1:25" x14ac:dyDescent="0.25">
      <c r="A331" s="98"/>
      <c r="B331" s="70"/>
      <c r="C331" s="71"/>
      <c r="D331" s="70"/>
      <c r="E331" s="71"/>
      <c r="F331" s="70"/>
      <c r="G331" s="615"/>
      <c r="H331" s="74"/>
      <c r="I331" s="75"/>
      <c r="J331" s="569"/>
      <c r="K331" s="568"/>
      <c r="L331" s="74"/>
      <c r="M331" s="83"/>
      <c r="N331" s="79"/>
      <c r="O331" s="629"/>
      <c r="P331" s="627" t="str">
        <f t="shared" si="45"/>
        <v/>
      </c>
      <c r="Q331" s="624" t="str">
        <f t="shared" si="46"/>
        <v/>
      </c>
      <c r="R331" s="621" t="str">
        <f t="shared" si="47"/>
        <v/>
      </c>
      <c r="S331" s="91" t="str">
        <f t="shared" si="48"/>
        <v/>
      </c>
      <c r="T331" s="90" t="str">
        <f t="shared" si="51"/>
        <v/>
      </c>
      <c r="U331" s="91" t="str">
        <f t="shared" si="51"/>
        <v/>
      </c>
      <c r="V331" s="107" t="b">
        <f t="shared" si="49"/>
        <v>0</v>
      </c>
      <c r="W331" s="104" t="b">
        <f t="shared" si="50"/>
        <v>0</v>
      </c>
      <c r="X331" s="106">
        <f t="shared" si="52"/>
        <v>1</v>
      </c>
      <c r="Y331" s="99">
        <f>IF(B331&lt;&gt;"",VLOOKUP(X331,Coef!$E$2:$F$17,2,FALSE),Y330)</f>
        <v>1</v>
      </c>
    </row>
    <row r="332" spans="1:25" x14ac:dyDescent="0.25">
      <c r="A332" s="98"/>
      <c r="B332" s="70"/>
      <c r="C332" s="71"/>
      <c r="D332" s="70"/>
      <c r="E332" s="71"/>
      <c r="F332" s="70"/>
      <c r="G332" s="615"/>
      <c r="H332" s="74"/>
      <c r="I332" s="75"/>
      <c r="J332" s="569"/>
      <c r="K332" s="568"/>
      <c r="L332" s="74"/>
      <c r="M332" s="83"/>
      <c r="N332" s="79"/>
      <c r="O332" s="629"/>
      <c r="P332" s="627" t="str">
        <f t="shared" ref="P332:P395" si="53">IF(B332&lt;&gt;"","",IF(AND(C332&lt;&gt;"",E332&lt;&gt;"",G332&lt;&gt;"",I332&gt;=an_initial,I332&lt;=an_final,V332=FALSE,W332=FALSE),coef_citari*P_MAT_2*Y331*(1+O332),""))</f>
        <v/>
      </c>
      <c r="Q332" s="624" t="str">
        <f t="shared" ref="Q332:Q395" si="54">IF(B332&lt;&gt;"","",IF(AND(C332&lt;&gt;"",E332&lt;&gt;"",G332&lt;&gt;"",I332&lt;=an_final,V332=FALSE,W332=FALSE),coef_citari*P_MAT_2*Y331*(1+O332),""))</f>
        <v/>
      </c>
      <c r="R332" s="621" t="str">
        <f t="shared" ref="R332:R395" si="55">IF(OR($B332="",$D332="",$F332="",$H332="",$H332&gt;an_final,$V332=FALSE),"",IF($H332&gt;=an_initial,1,""))</f>
        <v/>
      </c>
      <c r="S332" s="91" t="str">
        <f t="shared" ref="S332:S395" si="56">IF(OR($B332="",$D332="",$F332="",$H332="",$H332&gt;an_final,$V332=FALSE),"",1)</f>
        <v/>
      </c>
      <c r="T332" s="90" t="str">
        <f t="shared" si="51"/>
        <v/>
      </c>
      <c r="U332" s="91" t="str">
        <f t="shared" si="51"/>
        <v/>
      </c>
      <c r="V332" s="107" t="b">
        <f t="shared" ref="V332:V395" si="57">IF(nume_candidat="",FALSE,ISNUMBER(SEARCH(nume_candidat,$B332)))</f>
        <v>0</v>
      </c>
      <c r="W332" s="104" t="b">
        <f t="shared" ref="W332:W395" si="58">IF(nume_candidat="",FALSE,ISNUMBER(SEARCH(nume_candidat,$C332)))</f>
        <v>0</v>
      </c>
      <c r="X332" s="106">
        <f t="shared" si="52"/>
        <v>1</v>
      </c>
      <c r="Y332" s="99">
        <f>IF(B332&lt;&gt;"",VLOOKUP(X332,Coef!$E$2:$F$17,2,FALSE),Y331)</f>
        <v>1</v>
      </c>
    </row>
    <row r="333" spans="1:25" x14ac:dyDescent="0.25">
      <c r="A333" s="98"/>
      <c r="B333" s="70"/>
      <c r="C333" s="71"/>
      <c r="D333" s="70"/>
      <c r="E333" s="71"/>
      <c r="F333" s="70"/>
      <c r="G333" s="615"/>
      <c r="H333" s="74"/>
      <c r="I333" s="75"/>
      <c r="J333" s="569"/>
      <c r="K333" s="568"/>
      <c r="L333" s="74"/>
      <c r="M333" s="83"/>
      <c r="N333" s="79"/>
      <c r="O333" s="629"/>
      <c r="P333" s="627" t="str">
        <f t="shared" si="53"/>
        <v/>
      </c>
      <c r="Q333" s="624" t="str">
        <f t="shared" si="54"/>
        <v/>
      </c>
      <c r="R333" s="621" t="str">
        <f t="shared" si="55"/>
        <v/>
      </c>
      <c r="S333" s="91" t="str">
        <f t="shared" si="56"/>
        <v/>
      </c>
      <c r="T333" s="90" t="str">
        <f t="shared" ref="T333:U396" si="59">IF(P333="","",1)</f>
        <v/>
      </c>
      <c r="U333" s="91" t="str">
        <f t="shared" si="59"/>
        <v/>
      </c>
      <c r="V333" s="107" t="b">
        <f t="shared" si="57"/>
        <v>0</v>
      </c>
      <c r="W333" s="104" t="b">
        <f t="shared" si="58"/>
        <v>0</v>
      </c>
      <c r="X333" s="106">
        <f t="shared" ref="X333:X396" si="60">LEN(B333)-LEN(SUBSTITUTE(B333,",",""))+1</f>
        <v>1</v>
      </c>
      <c r="Y333" s="99">
        <f>IF(B333&lt;&gt;"",VLOOKUP(X333,Coef!$E$2:$F$17,2,FALSE),Y332)</f>
        <v>1</v>
      </c>
    </row>
    <row r="334" spans="1:25" x14ac:dyDescent="0.25">
      <c r="A334" s="98"/>
      <c r="B334" s="70"/>
      <c r="C334" s="71"/>
      <c r="D334" s="70"/>
      <c r="E334" s="71"/>
      <c r="F334" s="70"/>
      <c r="G334" s="615"/>
      <c r="H334" s="74"/>
      <c r="I334" s="75"/>
      <c r="J334" s="569"/>
      <c r="K334" s="568"/>
      <c r="L334" s="74"/>
      <c r="M334" s="83"/>
      <c r="N334" s="79"/>
      <c r="O334" s="629"/>
      <c r="P334" s="627" t="str">
        <f t="shared" si="53"/>
        <v/>
      </c>
      <c r="Q334" s="624" t="str">
        <f t="shared" si="54"/>
        <v/>
      </c>
      <c r="R334" s="621" t="str">
        <f t="shared" si="55"/>
        <v/>
      </c>
      <c r="S334" s="91" t="str">
        <f t="shared" si="56"/>
        <v/>
      </c>
      <c r="T334" s="90" t="str">
        <f t="shared" si="59"/>
        <v/>
      </c>
      <c r="U334" s="91" t="str">
        <f t="shared" si="59"/>
        <v/>
      </c>
      <c r="V334" s="107" t="b">
        <f t="shared" si="57"/>
        <v>0</v>
      </c>
      <c r="W334" s="104" t="b">
        <f t="shared" si="58"/>
        <v>0</v>
      </c>
      <c r="X334" s="106">
        <f t="shared" si="60"/>
        <v>1</v>
      </c>
      <c r="Y334" s="99">
        <f>IF(B334&lt;&gt;"",VLOOKUP(X334,Coef!$E$2:$F$17,2,FALSE),Y333)</f>
        <v>1</v>
      </c>
    </row>
    <row r="335" spans="1:25" x14ac:dyDescent="0.25">
      <c r="A335" s="98"/>
      <c r="B335" s="70"/>
      <c r="C335" s="71"/>
      <c r="D335" s="70"/>
      <c r="E335" s="71"/>
      <c r="F335" s="70"/>
      <c r="G335" s="615"/>
      <c r="H335" s="74"/>
      <c r="I335" s="75"/>
      <c r="J335" s="569"/>
      <c r="K335" s="568"/>
      <c r="L335" s="74"/>
      <c r="M335" s="83"/>
      <c r="N335" s="79"/>
      <c r="O335" s="629"/>
      <c r="P335" s="627" t="str">
        <f t="shared" si="53"/>
        <v/>
      </c>
      <c r="Q335" s="624" t="str">
        <f t="shared" si="54"/>
        <v/>
      </c>
      <c r="R335" s="621" t="str">
        <f t="shared" si="55"/>
        <v/>
      </c>
      <c r="S335" s="91" t="str">
        <f t="shared" si="56"/>
        <v/>
      </c>
      <c r="T335" s="90" t="str">
        <f t="shared" si="59"/>
        <v/>
      </c>
      <c r="U335" s="91" t="str">
        <f t="shared" si="59"/>
        <v/>
      </c>
      <c r="V335" s="107" t="b">
        <f t="shared" si="57"/>
        <v>0</v>
      </c>
      <c r="W335" s="104" t="b">
        <f t="shared" si="58"/>
        <v>0</v>
      </c>
      <c r="X335" s="106">
        <f t="shared" si="60"/>
        <v>1</v>
      </c>
      <c r="Y335" s="99">
        <f>IF(B335&lt;&gt;"",VLOOKUP(X335,Coef!$E$2:$F$17,2,FALSE),Y334)</f>
        <v>1</v>
      </c>
    </row>
    <row r="336" spans="1:25" x14ac:dyDescent="0.25">
      <c r="A336" s="98"/>
      <c r="B336" s="70"/>
      <c r="C336" s="71"/>
      <c r="D336" s="70"/>
      <c r="E336" s="71"/>
      <c r="F336" s="70"/>
      <c r="G336" s="615"/>
      <c r="H336" s="74"/>
      <c r="I336" s="75"/>
      <c r="J336" s="569"/>
      <c r="K336" s="568"/>
      <c r="L336" s="74"/>
      <c r="M336" s="83"/>
      <c r="N336" s="79"/>
      <c r="O336" s="629"/>
      <c r="P336" s="627" t="str">
        <f t="shared" si="53"/>
        <v/>
      </c>
      <c r="Q336" s="624" t="str">
        <f t="shared" si="54"/>
        <v/>
      </c>
      <c r="R336" s="621" t="str">
        <f t="shared" si="55"/>
        <v/>
      </c>
      <c r="S336" s="91" t="str">
        <f t="shared" si="56"/>
        <v/>
      </c>
      <c r="T336" s="90" t="str">
        <f t="shared" si="59"/>
        <v/>
      </c>
      <c r="U336" s="91" t="str">
        <f t="shared" si="59"/>
        <v/>
      </c>
      <c r="V336" s="107" t="b">
        <f t="shared" si="57"/>
        <v>0</v>
      </c>
      <c r="W336" s="104" t="b">
        <f t="shared" si="58"/>
        <v>0</v>
      </c>
      <c r="X336" s="106">
        <f t="shared" si="60"/>
        <v>1</v>
      </c>
      <c r="Y336" s="99">
        <f>IF(B336&lt;&gt;"",VLOOKUP(X336,Coef!$E$2:$F$17,2,FALSE),Y335)</f>
        <v>1</v>
      </c>
    </row>
    <row r="337" spans="1:25" x14ac:dyDescent="0.25">
      <c r="A337" s="98"/>
      <c r="B337" s="70"/>
      <c r="C337" s="71"/>
      <c r="D337" s="70"/>
      <c r="E337" s="71"/>
      <c r="F337" s="70"/>
      <c r="G337" s="615"/>
      <c r="H337" s="74"/>
      <c r="I337" s="75"/>
      <c r="J337" s="569"/>
      <c r="K337" s="568"/>
      <c r="L337" s="74"/>
      <c r="M337" s="83"/>
      <c r="N337" s="79"/>
      <c r="O337" s="629"/>
      <c r="P337" s="627" t="str">
        <f t="shared" si="53"/>
        <v/>
      </c>
      <c r="Q337" s="624" t="str">
        <f t="shared" si="54"/>
        <v/>
      </c>
      <c r="R337" s="621" t="str">
        <f t="shared" si="55"/>
        <v/>
      </c>
      <c r="S337" s="91" t="str">
        <f t="shared" si="56"/>
        <v/>
      </c>
      <c r="T337" s="90" t="str">
        <f t="shared" si="59"/>
        <v/>
      </c>
      <c r="U337" s="91" t="str">
        <f t="shared" si="59"/>
        <v/>
      </c>
      <c r="V337" s="107" t="b">
        <f t="shared" si="57"/>
        <v>0</v>
      </c>
      <c r="W337" s="104" t="b">
        <f t="shared" si="58"/>
        <v>0</v>
      </c>
      <c r="X337" s="106">
        <f t="shared" si="60"/>
        <v>1</v>
      </c>
      <c r="Y337" s="99">
        <f>IF(B337&lt;&gt;"",VLOOKUP(X337,Coef!$E$2:$F$17,2,FALSE),Y336)</f>
        <v>1</v>
      </c>
    </row>
    <row r="338" spans="1:25" x14ac:dyDescent="0.25">
      <c r="A338" s="98"/>
      <c r="B338" s="70"/>
      <c r="C338" s="71"/>
      <c r="D338" s="70"/>
      <c r="E338" s="71"/>
      <c r="F338" s="70"/>
      <c r="G338" s="615"/>
      <c r="H338" s="74"/>
      <c r="I338" s="75"/>
      <c r="J338" s="569"/>
      <c r="K338" s="568"/>
      <c r="L338" s="74"/>
      <c r="M338" s="83"/>
      <c r="N338" s="79"/>
      <c r="O338" s="629"/>
      <c r="P338" s="627" t="str">
        <f t="shared" si="53"/>
        <v/>
      </c>
      <c r="Q338" s="624" t="str">
        <f t="shared" si="54"/>
        <v/>
      </c>
      <c r="R338" s="621" t="str">
        <f t="shared" si="55"/>
        <v/>
      </c>
      <c r="S338" s="91" t="str">
        <f t="shared" si="56"/>
        <v/>
      </c>
      <c r="T338" s="90" t="str">
        <f t="shared" si="59"/>
        <v/>
      </c>
      <c r="U338" s="91" t="str">
        <f t="shared" si="59"/>
        <v/>
      </c>
      <c r="V338" s="107" t="b">
        <f t="shared" si="57"/>
        <v>0</v>
      </c>
      <c r="W338" s="104" t="b">
        <f t="shared" si="58"/>
        <v>0</v>
      </c>
      <c r="X338" s="106">
        <f t="shared" si="60"/>
        <v>1</v>
      </c>
      <c r="Y338" s="99">
        <f>IF(B338&lt;&gt;"",VLOOKUP(X338,Coef!$E$2:$F$17,2,FALSE),Y337)</f>
        <v>1</v>
      </c>
    </row>
    <row r="339" spans="1:25" x14ac:dyDescent="0.25">
      <c r="A339" s="98"/>
      <c r="B339" s="70"/>
      <c r="C339" s="71"/>
      <c r="D339" s="70"/>
      <c r="E339" s="71"/>
      <c r="F339" s="70"/>
      <c r="G339" s="615"/>
      <c r="H339" s="74"/>
      <c r="I339" s="75"/>
      <c r="J339" s="569"/>
      <c r="K339" s="568"/>
      <c r="L339" s="74"/>
      <c r="M339" s="83"/>
      <c r="N339" s="79"/>
      <c r="O339" s="629"/>
      <c r="P339" s="627" t="str">
        <f t="shared" si="53"/>
        <v/>
      </c>
      <c r="Q339" s="624" t="str">
        <f t="shared" si="54"/>
        <v/>
      </c>
      <c r="R339" s="621" t="str">
        <f t="shared" si="55"/>
        <v/>
      </c>
      <c r="S339" s="91" t="str">
        <f t="shared" si="56"/>
        <v/>
      </c>
      <c r="T339" s="90" t="str">
        <f t="shared" si="59"/>
        <v/>
      </c>
      <c r="U339" s="91" t="str">
        <f t="shared" si="59"/>
        <v/>
      </c>
      <c r="V339" s="107" t="b">
        <f t="shared" si="57"/>
        <v>0</v>
      </c>
      <c r="W339" s="104" t="b">
        <f t="shared" si="58"/>
        <v>0</v>
      </c>
      <c r="X339" s="106">
        <f t="shared" si="60"/>
        <v>1</v>
      </c>
      <c r="Y339" s="99">
        <f>IF(B339&lt;&gt;"",VLOOKUP(X339,Coef!$E$2:$F$17,2,FALSE),Y338)</f>
        <v>1</v>
      </c>
    </row>
    <row r="340" spans="1:25" x14ac:dyDescent="0.25">
      <c r="A340" s="98"/>
      <c r="B340" s="70"/>
      <c r="C340" s="71"/>
      <c r="D340" s="70"/>
      <c r="E340" s="71"/>
      <c r="F340" s="70"/>
      <c r="G340" s="615"/>
      <c r="H340" s="74"/>
      <c r="I340" s="75"/>
      <c r="J340" s="569"/>
      <c r="K340" s="568"/>
      <c r="L340" s="74"/>
      <c r="M340" s="83"/>
      <c r="N340" s="79"/>
      <c r="O340" s="629"/>
      <c r="P340" s="627" t="str">
        <f t="shared" si="53"/>
        <v/>
      </c>
      <c r="Q340" s="624" t="str">
        <f t="shared" si="54"/>
        <v/>
      </c>
      <c r="R340" s="621" t="str">
        <f t="shared" si="55"/>
        <v/>
      </c>
      <c r="S340" s="91" t="str">
        <f t="shared" si="56"/>
        <v/>
      </c>
      <c r="T340" s="90" t="str">
        <f t="shared" si="59"/>
        <v/>
      </c>
      <c r="U340" s="91" t="str">
        <f t="shared" si="59"/>
        <v/>
      </c>
      <c r="V340" s="107" t="b">
        <f t="shared" si="57"/>
        <v>0</v>
      </c>
      <c r="W340" s="104" t="b">
        <f t="shared" si="58"/>
        <v>0</v>
      </c>
      <c r="X340" s="106">
        <f t="shared" si="60"/>
        <v>1</v>
      </c>
      <c r="Y340" s="99">
        <f>IF(B340&lt;&gt;"",VLOOKUP(X340,Coef!$E$2:$F$17,2,FALSE),Y339)</f>
        <v>1</v>
      </c>
    </row>
    <row r="341" spans="1:25" x14ac:dyDescent="0.25">
      <c r="A341" s="98"/>
      <c r="B341" s="70"/>
      <c r="C341" s="71"/>
      <c r="D341" s="70"/>
      <c r="E341" s="71"/>
      <c r="F341" s="70"/>
      <c r="G341" s="615"/>
      <c r="H341" s="74"/>
      <c r="I341" s="75"/>
      <c r="J341" s="569"/>
      <c r="K341" s="568"/>
      <c r="L341" s="74"/>
      <c r="M341" s="83"/>
      <c r="N341" s="79"/>
      <c r="O341" s="629"/>
      <c r="P341" s="627" t="str">
        <f t="shared" si="53"/>
        <v/>
      </c>
      <c r="Q341" s="624" t="str">
        <f t="shared" si="54"/>
        <v/>
      </c>
      <c r="R341" s="621" t="str">
        <f t="shared" si="55"/>
        <v/>
      </c>
      <c r="S341" s="91" t="str">
        <f t="shared" si="56"/>
        <v/>
      </c>
      <c r="T341" s="90" t="str">
        <f t="shared" si="59"/>
        <v/>
      </c>
      <c r="U341" s="91" t="str">
        <f t="shared" si="59"/>
        <v/>
      </c>
      <c r="V341" s="107" t="b">
        <f t="shared" si="57"/>
        <v>0</v>
      </c>
      <c r="W341" s="104" t="b">
        <f t="shared" si="58"/>
        <v>0</v>
      </c>
      <c r="X341" s="106">
        <f t="shared" si="60"/>
        <v>1</v>
      </c>
      <c r="Y341" s="99">
        <f>IF(B341&lt;&gt;"",VLOOKUP(X341,Coef!$E$2:$F$17,2,FALSE),Y340)</f>
        <v>1</v>
      </c>
    </row>
    <row r="342" spans="1:25" x14ac:dyDescent="0.25">
      <c r="A342" s="98"/>
      <c r="B342" s="70"/>
      <c r="C342" s="71"/>
      <c r="D342" s="70"/>
      <c r="E342" s="71"/>
      <c r="F342" s="70"/>
      <c r="G342" s="615"/>
      <c r="H342" s="74"/>
      <c r="I342" s="75"/>
      <c r="J342" s="569"/>
      <c r="K342" s="568"/>
      <c r="L342" s="74"/>
      <c r="M342" s="83"/>
      <c r="N342" s="79"/>
      <c r="O342" s="629"/>
      <c r="P342" s="627" t="str">
        <f t="shared" si="53"/>
        <v/>
      </c>
      <c r="Q342" s="624" t="str">
        <f t="shared" si="54"/>
        <v/>
      </c>
      <c r="R342" s="621" t="str">
        <f t="shared" si="55"/>
        <v/>
      </c>
      <c r="S342" s="91" t="str">
        <f t="shared" si="56"/>
        <v/>
      </c>
      <c r="T342" s="90" t="str">
        <f t="shared" si="59"/>
        <v/>
      </c>
      <c r="U342" s="91" t="str">
        <f t="shared" si="59"/>
        <v/>
      </c>
      <c r="V342" s="107" t="b">
        <f t="shared" si="57"/>
        <v>0</v>
      </c>
      <c r="W342" s="104" t="b">
        <f t="shared" si="58"/>
        <v>0</v>
      </c>
      <c r="X342" s="106">
        <f t="shared" si="60"/>
        <v>1</v>
      </c>
      <c r="Y342" s="99">
        <f>IF(B342&lt;&gt;"",VLOOKUP(X342,Coef!$E$2:$F$17,2,FALSE),Y341)</f>
        <v>1</v>
      </c>
    </row>
    <row r="343" spans="1:25" x14ac:dyDescent="0.25">
      <c r="A343" s="98"/>
      <c r="B343" s="70"/>
      <c r="C343" s="71"/>
      <c r="D343" s="70"/>
      <c r="E343" s="71"/>
      <c r="F343" s="70"/>
      <c r="G343" s="615"/>
      <c r="H343" s="74"/>
      <c r="I343" s="75"/>
      <c r="J343" s="569"/>
      <c r="K343" s="568"/>
      <c r="L343" s="74"/>
      <c r="M343" s="83"/>
      <c r="N343" s="79"/>
      <c r="O343" s="629"/>
      <c r="P343" s="627" t="str">
        <f t="shared" si="53"/>
        <v/>
      </c>
      <c r="Q343" s="624" t="str">
        <f t="shared" si="54"/>
        <v/>
      </c>
      <c r="R343" s="621" t="str">
        <f t="shared" si="55"/>
        <v/>
      </c>
      <c r="S343" s="91" t="str">
        <f t="shared" si="56"/>
        <v/>
      </c>
      <c r="T343" s="90" t="str">
        <f t="shared" si="59"/>
        <v/>
      </c>
      <c r="U343" s="91" t="str">
        <f t="shared" si="59"/>
        <v/>
      </c>
      <c r="V343" s="107" t="b">
        <f t="shared" si="57"/>
        <v>0</v>
      </c>
      <c r="W343" s="104" t="b">
        <f t="shared" si="58"/>
        <v>0</v>
      </c>
      <c r="X343" s="106">
        <f t="shared" si="60"/>
        <v>1</v>
      </c>
      <c r="Y343" s="99">
        <f>IF(B343&lt;&gt;"",VLOOKUP(X343,Coef!$E$2:$F$17,2,FALSE),Y342)</f>
        <v>1</v>
      </c>
    </row>
    <row r="344" spans="1:25" x14ac:dyDescent="0.25">
      <c r="A344" s="98"/>
      <c r="B344" s="70"/>
      <c r="C344" s="71"/>
      <c r="D344" s="70"/>
      <c r="E344" s="71"/>
      <c r="F344" s="70"/>
      <c r="G344" s="615"/>
      <c r="H344" s="74"/>
      <c r="I344" s="75"/>
      <c r="J344" s="569"/>
      <c r="K344" s="568"/>
      <c r="L344" s="74"/>
      <c r="M344" s="83"/>
      <c r="N344" s="79"/>
      <c r="O344" s="629"/>
      <c r="P344" s="627" t="str">
        <f t="shared" si="53"/>
        <v/>
      </c>
      <c r="Q344" s="624" t="str">
        <f t="shared" si="54"/>
        <v/>
      </c>
      <c r="R344" s="621" t="str">
        <f t="shared" si="55"/>
        <v/>
      </c>
      <c r="S344" s="91" t="str">
        <f t="shared" si="56"/>
        <v/>
      </c>
      <c r="T344" s="90" t="str">
        <f t="shared" si="59"/>
        <v/>
      </c>
      <c r="U344" s="91" t="str">
        <f t="shared" si="59"/>
        <v/>
      </c>
      <c r="V344" s="107" t="b">
        <f t="shared" si="57"/>
        <v>0</v>
      </c>
      <c r="W344" s="104" t="b">
        <f t="shared" si="58"/>
        <v>0</v>
      </c>
      <c r="X344" s="106">
        <f t="shared" si="60"/>
        <v>1</v>
      </c>
      <c r="Y344" s="99">
        <f>IF(B344&lt;&gt;"",VLOOKUP(X344,Coef!$E$2:$F$17,2,FALSE),Y343)</f>
        <v>1</v>
      </c>
    </row>
    <row r="345" spans="1:25" x14ac:dyDescent="0.25">
      <c r="A345" s="98"/>
      <c r="B345" s="70"/>
      <c r="C345" s="71"/>
      <c r="D345" s="70"/>
      <c r="E345" s="71"/>
      <c r="F345" s="70"/>
      <c r="G345" s="615"/>
      <c r="H345" s="74"/>
      <c r="I345" s="75"/>
      <c r="J345" s="569"/>
      <c r="K345" s="568"/>
      <c r="L345" s="74"/>
      <c r="M345" s="83"/>
      <c r="N345" s="79"/>
      <c r="O345" s="629"/>
      <c r="P345" s="627" t="str">
        <f t="shared" si="53"/>
        <v/>
      </c>
      <c r="Q345" s="624" t="str">
        <f t="shared" si="54"/>
        <v/>
      </c>
      <c r="R345" s="621" t="str">
        <f t="shared" si="55"/>
        <v/>
      </c>
      <c r="S345" s="91" t="str">
        <f t="shared" si="56"/>
        <v/>
      </c>
      <c r="T345" s="90" t="str">
        <f t="shared" si="59"/>
        <v/>
      </c>
      <c r="U345" s="91" t="str">
        <f t="shared" si="59"/>
        <v/>
      </c>
      <c r="V345" s="107" t="b">
        <f t="shared" si="57"/>
        <v>0</v>
      </c>
      <c r="W345" s="104" t="b">
        <f t="shared" si="58"/>
        <v>0</v>
      </c>
      <c r="X345" s="106">
        <f t="shared" si="60"/>
        <v>1</v>
      </c>
      <c r="Y345" s="99">
        <f>IF(B345&lt;&gt;"",VLOOKUP(X345,Coef!$E$2:$F$17,2,FALSE),Y344)</f>
        <v>1</v>
      </c>
    </row>
    <row r="346" spans="1:25" x14ac:dyDescent="0.25">
      <c r="A346" s="98"/>
      <c r="B346" s="70"/>
      <c r="C346" s="71"/>
      <c r="D346" s="70"/>
      <c r="E346" s="71"/>
      <c r="F346" s="70"/>
      <c r="G346" s="615"/>
      <c r="H346" s="74"/>
      <c r="I346" s="75"/>
      <c r="J346" s="569"/>
      <c r="K346" s="568"/>
      <c r="L346" s="74"/>
      <c r="M346" s="83"/>
      <c r="N346" s="79"/>
      <c r="O346" s="629"/>
      <c r="P346" s="627" t="str">
        <f t="shared" si="53"/>
        <v/>
      </c>
      <c r="Q346" s="624" t="str">
        <f t="shared" si="54"/>
        <v/>
      </c>
      <c r="R346" s="621" t="str">
        <f t="shared" si="55"/>
        <v/>
      </c>
      <c r="S346" s="91" t="str">
        <f t="shared" si="56"/>
        <v/>
      </c>
      <c r="T346" s="90" t="str">
        <f t="shared" si="59"/>
        <v/>
      </c>
      <c r="U346" s="91" t="str">
        <f t="shared" si="59"/>
        <v/>
      </c>
      <c r="V346" s="107" t="b">
        <f t="shared" si="57"/>
        <v>0</v>
      </c>
      <c r="W346" s="104" t="b">
        <f t="shared" si="58"/>
        <v>0</v>
      </c>
      <c r="X346" s="106">
        <f t="shared" si="60"/>
        <v>1</v>
      </c>
      <c r="Y346" s="99">
        <f>IF(B346&lt;&gt;"",VLOOKUP(X346,Coef!$E$2:$F$17,2,FALSE),Y345)</f>
        <v>1</v>
      </c>
    </row>
    <row r="347" spans="1:25" x14ac:dyDescent="0.25">
      <c r="A347" s="98"/>
      <c r="B347" s="70"/>
      <c r="C347" s="71"/>
      <c r="D347" s="70"/>
      <c r="E347" s="71"/>
      <c r="F347" s="70"/>
      <c r="G347" s="615"/>
      <c r="H347" s="74"/>
      <c r="I347" s="75"/>
      <c r="J347" s="569"/>
      <c r="K347" s="568"/>
      <c r="L347" s="74"/>
      <c r="M347" s="83"/>
      <c r="N347" s="79"/>
      <c r="O347" s="629"/>
      <c r="P347" s="627" t="str">
        <f t="shared" si="53"/>
        <v/>
      </c>
      <c r="Q347" s="624" t="str">
        <f t="shared" si="54"/>
        <v/>
      </c>
      <c r="R347" s="621" t="str">
        <f t="shared" si="55"/>
        <v/>
      </c>
      <c r="S347" s="91" t="str">
        <f t="shared" si="56"/>
        <v/>
      </c>
      <c r="T347" s="90" t="str">
        <f t="shared" si="59"/>
        <v/>
      </c>
      <c r="U347" s="91" t="str">
        <f t="shared" si="59"/>
        <v/>
      </c>
      <c r="V347" s="107" t="b">
        <f t="shared" si="57"/>
        <v>0</v>
      </c>
      <c r="W347" s="104" t="b">
        <f t="shared" si="58"/>
        <v>0</v>
      </c>
      <c r="X347" s="106">
        <f t="shared" si="60"/>
        <v>1</v>
      </c>
      <c r="Y347" s="99">
        <f>IF(B347&lt;&gt;"",VLOOKUP(X347,Coef!$E$2:$F$17,2,FALSE),Y346)</f>
        <v>1</v>
      </c>
    </row>
    <row r="348" spans="1:25" x14ac:dyDescent="0.25">
      <c r="A348" s="98"/>
      <c r="B348" s="70"/>
      <c r="C348" s="71"/>
      <c r="D348" s="70"/>
      <c r="E348" s="71"/>
      <c r="F348" s="70"/>
      <c r="G348" s="615"/>
      <c r="H348" s="74"/>
      <c r="I348" s="75"/>
      <c r="J348" s="569"/>
      <c r="K348" s="568"/>
      <c r="L348" s="74"/>
      <c r="M348" s="83"/>
      <c r="N348" s="79"/>
      <c r="O348" s="629"/>
      <c r="P348" s="627" t="str">
        <f t="shared" si="53"/>
        <v/>
      </c>
      <c r="Q348" s="624" t="str">
        <f t="shared" si="54"/>
        <v/>
      </c>
      <c r="R348" s="621" t="str">
        <f t="shared" si="55"/>
        <v/>
      </c>
      <c r="S348" s="91" t="str">
        <f t="shared" si="56"/>
        <v/>
      </c>
      <c r="T348" s="90" t="str">
        <f t="shared" si="59"/>
        <v/>
      </c>
      <c r="U348" s="91" t="str">
        <f t="shared" si="59"/>
        <v/>
      </c>
      <c r="V348" s="107" t="b">
        <f t="shared" si="57"/>
        <v>0</v>
      </c>
      <c r="W348" s="104" t="b">
        <f t="shared" si="58"/>
        <v>0</v>
      </c>
      <c r="X348" s="106">
        <f t="shared" si="60"/>
        <v>1</v>
      </c>
      <c r="Y348" s="99">
        <f>IF(B348&lt;&gt;"",VLOOKUP(X348,Coef!$E$2:$F$17,2,FALSE),Y347)</f>
        <v>1</v>
      </c>
    </row>
    <row r="349" spans="1:25" x14ac:dyDescent="0.25">
      <c r="A349" s="98"/>
      <c r="B349" s="70"/>
      <c r="C349" s="71"/>
      <c r="D349" s="70"/>
      <c r="E349" s="71"/>
      <c r="F349" s="70"/>
      <c r="G349" s="615"/>
      <c r="H349" s="74"/>
      <c r="I349" s="75"/>
      <c r="J349" s="569"/>
      <c r="K349" s="568"/>
      <c r="L349" s="74"/>
      <c r="M349" s="83"/>
      <c r="N349" s="79"/>
      <c r="O349" s="629"/>
      <c r="P349" s="627" t="str">
        <f t="shared" si="53"/>
        <v/>
      </c>
      <c r="Q349" s="624" t="str">
        <f t="shared" si="54"/>
        <v/>
      </c>
      <c r="R349" s="621" t="str">
        <f t="shared" si="55"/>
        <v/>
      </c>
      <c r="S349" s="91" t="str">
        <f t="shared" si="56"/>
        <v/>
      </c>
      <c r="T349" s="90" t="str">
        <f t="shared" si="59"/>
        <v/>
      </c>
      <c r="U349" s="91" t="str">
        <f t="shared" si="59"/>
        <v/>
      </c>
      <c r="V349" s="107" t="b">
        <f t="shared" si="57"/>
        <v>0</v>
      </c>
      <c r="W349" s="104" t="b">
        <f t="shared" si="58"/>
        <v>0</v>
      </c>
      <c r="X349" s="106">
        <f t="shared" si="60"/>
        <v>1</v>
      </c>
      <c r="Y349" s="99">
        <f>IF(B349&lt;&gt;"",VLOOKUP(X349,Coef!$E$2:$F$17,2,FALSE),Y348)</f>
        <v>1</v>
      </c>
    </row>
    <row r="350" spans="1:25" x14ac:dyDescent="0.25">
      <c r="A350" s="98"/>
      <c r="B350" s="70"/>
      <c r="C350" s="71"/>
      <c r="D350" s="70"/>
      <c r="E350" s="71"/>
      <c r="F350" s="70"/>
      <c r="G350" s="615"/>
      <c r="H350" s="74"/>
      <c r="I350" s="75"/>
      <c r="J350" s="569"/>
      <c r="K350" s="568"/>
      <c r="L350" s="74"/>
      <c r="M350" s="83"/>
      <c r="N350" s="79"/>
      <c r="O350" s="629"/>
      <c r="P350" s="627" t="str">
        <f t="shared" si="53"/>
        <v/>
      </c>
      <c r="Q350" s="624" t="str">
        <f t="shared" si="54"/>
        <v/>
      </c>
      <c r="R350" s="621" t="str">
        <f t="shared" si="55"/>
        <v/>
      </c>
      <c r="S350" s="91" t="str">
        <f t="shared" si="56"/>
        <v/>
      </c>
      <c r="T350" s="90" t="str">
        <f t="shared" si="59"/>
        <v/>
      </c>
      <c r="U350" s="91" t="str">
        <f t="shared" si="59"/>
        <v/>
      </c>
      <c r="V350" s="107" t="b">
        <f t="shared" si="57"/>
        <v>0</v>
      </c>
      <c r="W350" s="104" t="b">
        <f t="shared" si="58"/>
        <v>0</v>
      </c>
      <c r="X350" s="106">
        <f t="shared" si="60"/>
        <v>1</v>
      </c>
      <c r="Y350" s="99">
        <f>IF(B350&lt;&gt;"",VLOOKUP(X350,Coef!$E$2:$F$17,2,FALSE),Y349)</f>
        <v>1</v>
      </c>
    </row>
    <row r="351" spans="1:25" x14ac:dyDescent="0.25">
      <c r="A351" s="98"/>
      <c r="B351" s="70"/>
      <c r="C351" s="71"/>
      <c r="D351" s="70"/>
      <c r="E351" s="71"/>
      <c r="F351" s="70"/>
      <c r="G351" s="615"/>
      <c r="H351" s="74"/>
      <c r="I351" s="75"/>
      <c r="J351" s="569"/>
      <c r="K351" s="568"/>
      <c r="L351" s="74"/>
      <c r="M351" s="83"/>
      <c r="N351" s="79"/>
      <c r="O351" s="629"/>
      <c r="P351" s="627" t="str">
        <f t="shared" si="53"/>
        <v/>
      </c>
      <c r="Q351" s="624" t="str">
        <f t="shared" si="54"/>
        <v/>
      </c>
      <c r="R351" s="621" t="str">
        <f t="shared" si="55"/>
        <v/>
      </c>
      <c r="S351" s="91" t="str">
        <f t="shared" si="56"/>
        <v/>
      </c>
      <c r="T351" s="90" t="str">
        <f t="shared" si="59"/>
        <v/>
      </c>
      <c r="U351" s="91" t="str">
        <f t="shared" si="59"/>
        <v/>
      </c>
      <c r="V351" s="107" t="b">
        <f t="shared" si="57"/>
        <v>0</v>
      </c>
      <c r="W351" s="104" t="b">
        <f t="shared" si="58"/>
        <v>0</v>
      </c>
      <c r="X351" s="106">
        <f t="shared" si="60"/>
        <v>1</v>
      </c>
      <c r="Y351" s="99">
        <f>IF(B351&lt;&gt;"",VLOOKUP(X351,Coef!$E$2:$F$17,2,FALSE),Y350)</f>
        <v>1</v>
      </c>
    </row>
    <row r="352" spans="1:25" x14ac:dyDescent="0.25">
      <c r="A352" s="98"/>
      <c r="B352" s="70"/>
      <c r="C352" s="71"/>
      <c r="D352" s="70"/>
      <c r="E352" s="71"/>
      <c r="F352" s="70"/>
      <c r="G352" s="615"/>
      <c r="H352" s="74"/>
      <c r="I352" s="75"/>
      <c r="J352" s="569"/>
      <c r="K352" s="568"/>
      <c r="L352" s="74"/>
      <c r="M352" s="83"/>
      <c r="N352" s="79"/>
      <c r="O352" s="629"/>
      <c r="P352" s="627" t="str">
        <f t="shared" si="53"/>
        <v/>
      </c>
      <c r="Q352" s="624" t="str">
        <f t="shared" si="54"/>
        <v/>
      </c>
      <c r="R352" s="621" t="str">
        <f t="shared" si="55"/>
        <v/>
      </c>
      <c r="S352" s="91" t="str">
        <f t="shared" si="56"/>
        <v/>
      </c>
      <c r="T352" s="90" t="str">
        <f t="shared" si="59"/>
        <v/>
      </c>
      <c r="U352" s="91" t="str">
        <f t="shared" si="59"/>
        <v/>
      </c>
      <c r="V352" s="107" t="b">
        <f t="shared" si="57"/>
        <v>0</v>
      </c>
      <c r="W352" s="104" t="b">
        <f t="shared" si="58"/>
        <v>0</v>
      </c>
      <c r="X352" s="106">
        <f t="shared" si="60"/>
        <v>1</v>
      </c>
      <c r="Y352" s="99">
        <f>IF(B352&lt;&gt;"",VLOOKUP(X352,Coef!$E$2:$F$17,2,FALSE),Y351)</f>
        <v>1</v>
      </c>
    </row>
    <row r="353" spans="1:25" x14ac:dyDescent="0.25">
      <c r="A353" s="98"/>
      <c r="B353" s="70"/>
      <c r="C353" s="71"/>
      <c r="D353" s="70"/>
      <c r="E353" s="71"/>
      <c r="F353" s="70"/>
      <c r="G353" s="615"/>
      <c r="H353" s="74"/>
      <c r="I353" s="75"/>
      <c r="J353" s="569"/>
      <c r="K353" s="568"/>
      <c r="L353" s="74"/>
      <c r="M353" s="83"/>
      <c r="N353" s="79"/>
      <c r="O353" s="629"/>
      <c r="P353" s="627" t="str">
        <f t="shared" si="53"/>
        <v/>
      </c>
      <c r="Q353" s="624" t="str">
        <f t="shared" si="54"/>
        <v/>
      </c>
      <c r="R353" s="621" t="str">
        <f t="shared" si="55"/>
        <v/>
      </c>
      <c r="S353" s="91" t="str">
        <f t="shared" si="56"/>
        <v/>
      </c>
      <c r="T353" s="90" t="str">
        <f t="shared" si="59"/>
        <v/>
      </c>
      <c r="U353" s="91" t="str">
        <f t="shared" si="59"/>
        <v/>
      </c>
      <c r="V353" s="107" t="b">
        <f t="shared" si="57"/>
        <v>0</v>
      </c>
      <c r="W353" s="104" t="b">
        <f t="shared" si="58"/>
        <v>0</v>
      </c>
      <c r="X353" s="106">
        <f t="shared" si="60"/>
        <v>1</v>
      </c>
      <c r="Y353" s="99">
        <f>IF(B353&lt;&gt;"",VLOOKUP(X353,Coef!$E$2:$F$17,2,FALSE),Y352)</f>
        <v>1</v>
      </c>
    </row>
    <row r="354" spans="1:25" x14ac:dyDescent="0.25">
      <c r="A354" s="98"/>
      <c r="B354" s="70"/>
      <c r="C354" s="71"/>
      <c r="D354" s="70"/>
      <c r="E354" s="71"/>
      <c r="F354" s="70"/>
      <c r="G354" s="615"/>
      <c r="H354" s="74"/>
      <c r="I354" s="75"/>
      <c r="J354" s="569"/>
      <c r="K354" s="568"/>
      <c r="L354" s="74"/>
      <c r="M354" s="83"/>
      <c r="N354" s="79"/>
      <c r="O354" s="629"/>
      <c r="P354" s="627" t="str">
        <f t="shared" si="53"/>
        <v/>
      </c>
      <c r="Q354" s="624" t="str">
        <f t="shared" si="54"/>
        <v/>
      </c>
      <c r="R354" s="621" t="str">
        <f t="shared" si="55"/>
        <v/>
      </c>
      <c r="S354" s="91" t="str">
        <f t="shared" si="56"/>
        <v/>
      </c>
      <c r="T354" s="90" t="str">
        <f t="shared" si="59"/>
        <v/>
      </c>
      <c r="U354" s="91" t="str">
        <f t="shared" si="59"/>
        <v/>
      </c>
      <c r="V354" s="107" t="b">
        <f t="shared" si="57"/>
        <v>0</v>
      </c>
      <c r="W354" s="104" t="b">
        <f t="shared" si="58"/>
        <v>0</v>
      </c>
      <c r="X354" s="106">
        <f t="shared" si="60"/>
        <v>1</v>
      </c>
      <c r="Y354" s="99">
        <f>IF(B354&lt;&gt;"",VLOOKUP(X354,Coef!$E$2:$F$17,2,FALSE),Y353)</f>
        <v>1</v>
      </c>
    </row>
    <row r="355" spans="1:25" x14ac:dyDescent="0.25">
      <c r="A355" s="98"/>
      <c r="B355" s="70"/>
      <c r="C355" s="71"/>
      <c r="D355" s="70"/>
      <c r="E355" s="71"/>
      <c r="F355" s="70"/>
      <c r="G355" s="615"/>
      <c r="H355" s="74"/>
      <c r="I355" s="75"/>
      <c r="J355" s="569"/>
      <c r="K355" s="568"/>
      <c r="L355" s="74"/>
      <c r="M355" s="83"/>
      <c r="N355" s="79"/>
      <c r="O355" s="629"/>
      <c r="P355" s="627" t="str">
        <f t="shared" si="53"/>
        <v/>
      </c>
      <c r="Q355" s="624" t="str">
        <f t="shared" si="54"/>
        <v/>
      </c>
      <c r="R355" s="621" t="str">
        <f t="shared" si="55"/>
        <v/>
      </c>
      <c r="S355" s="91" t="str">
        <f t="shared" si="56"/>
        <v/>
      </c>
      <c r="T355" s="90" t="str">
        <f t="shared" si="59"/>
        <v/>
      </c>
      <c r="U355" s="91" t="str">
        <f t="shared" si="59"/>
        <v/>
      </c>
      <c r="V355" s="107" t="b">
        <f t="shared" si="57"/>
        <v>0</v>
      </c>
      <c r="W355" s="104" t="b">
        <f t="shared" si="58"/>
        <v>0</v>
      </c>
      <c r="X355" s="106">
        <f t="shared" si="60"/>
        <v>1</v>
      </c>
      <c r="Y355" s="99">
        <f>IF(B355&lt;&gt;"",VLOOKUP(X355,Coef!$E$2:$F$17,2,FALSE),Y354)</f>
        <v>1</v>
      </c>
    </row>
    <row r="356" spans="1:25" x14ac:dyDescent="0.25">
      <c r="A356" s="98"/>
      <c r="B356" s="70"/>
      <c r="C356" s="71"/>
      <c r="D356" s="70"/>
      <c r="E356" s="71"/>
      <c r="F356" s="70"/>
      <c r="G356" s="615"/>
      <c r="H356" s="74"/>
      <c r="I356" s="75"/>
      <c r="J356" s="569"/>
      <c r="K356" s="568"/>
      <c r="L356" s="74"/>
      <c r="M356" s="83"/>
      <c r="N356" s="79"/>
      <c r="O356" s="629"/>
      <c r="P356" s="627" t="str">
        <f t="shared" si="53"/>
        <v/>
      </c>
      <c r="Q356" s="624" t="str">
        <f t="shared" si="54"/>
        <v/>
      </c>
      <c r="R356" s="621" t="str">
        <f t="shared" si="55"/>
        <v/>
      </c>
      <c r="S356" s="91" t="str">
        <f t="shared" si="56"/>
        <v/>
      </c>
      <c r="T356" s="90" t="str">
        <f t="shared" si="59"/>
        <v/>
      </c>
      <c r="U356" s="91" t="str">
        <f t="shared" si="59"/>
        <v/>
      </c>
      <c r="V356" s="107" t="b">
        <f t="shared" si="57"/>
        <v>0</v>
      </c>
      <c r="W356" s="104" t="b">
        <f t="shared" si="58"/>
        <v>0</v>
      </c>
      <c r="X356" s="106">
        <f t="shared" si="60"/>
        <v>1</v>
      </c>
      <c r="Y356" s="99">
        <f>IF(B356&lt;&gt;"",VLOOKUP(X356,Coef!$E$2:$F$17,2,FALSE),Y355)</f>
        <v>1</v>
      </c>
    </row>
    <row r="357" spans="1:25" x14ac:dyDescent="0.25">
      <c r="A357" s="98"/>
      <c r="B357" s="70"/>
      <c r="C357" s="71"/>
      <c r="D357" s="70"/>
      <c r="E357" s="71"/>
      <c r="F357" s="70"/>
      <c r="G357" s="615"/>
      <c r="H357" s="74"/>
      <c r="I357" s="75"/>
      <c r="J357" s="569"/>
      <c r="K357" s="568"/>
      <c r="L357" s="74"/>
      <c r="M357" s="83"/>
      <c r="N357" s="79"/>
      <c r="O357" s="629"/>
      <c r="P357" s="627" t="str">
        <f t="shared" si="53"/>
        <v/>
      </c>
      <c r="Q357" s="624" t="str">
        <f t="shared" si="54"/>
        <v/>
      </c>
      <c r="R357" s="621" t="str">
        <f t="shared" si="55"/>
        <v/>
      </c>
      <c r="S357" s="91" t="str">
        <f t="shared" si="56"/>
        <v/>
      </c>
      <c r="T357" s="90" t="str">
        <f t="shared" si="59"/>
        <v/>
      </c>
      <c r="U357" s="91" t="str">
        <f t="shared" si="59"/>
        <v/>
      </c>
      <c r="V357" s="107" t="b">
        <f t="shared" si="57"/>
        <v>0</v>
      </c>
      <c r="W357" s="104" t="b">
        <f t="shared" si="58"/>
        <v>0</v>
      </c>
      <c r="X357" s="106">
        <f t="shared" si="60"/>
        <v>1</v>
      </c>
      <c r="Y357" s="99">
        <f>IF(B357&lt;&gt;"",VLOOKUP(X357,Coef!$E$2:$F$17,2,FALSE),Y356)</f>
        <v>1</v>
      </c>
    </row>
    <row r="358" spans="1:25" x14ac:dyDescent="0.25">
      <c r="A358" s="98"/>
      <c r="B358" s="70"/>
      <c r="C358" s="71"/>
      <c r="D358" s="70"/>
      <c r="E358" s="71"/>
      <c r="F358" s="70"/>
      <c r="G358" s="615"/>
      <c r="H358" s="74"/>
      <c r="I358" s="75"/>
      <c r="J358" s="569"/>
      <c r="K358" s="568"/>
      <c r="L358" s="74"/>
      <c r="M358" s="83"/>
      <c r="N358" s="79"/>
      <c r="O358" s="629"/>
      <c r="P358" s="627" t="str">
        <f t="shared" si="53"/>
        <v/>
      </c>
      <c r="Q358" s="624" t="str">
        <f t="shared" si="54"/>
        <v/>
      </c>
      <c r="R358" s="621" t="str">
        <f t="shared" si="55"/>
        <v/>
      </c>
      <c r="S358" s="91" t="str">
        <f t="shared" si="56"/>
        <v/>
      </c>
      <c r="T358" s="90" t="str">
        <f t="shared" si="59"/>
        <v/>
      </c>
      <c r="U358" s="91" t="str">
        <f t="shared" si="59"/>
        <v/>
      </c>
      <c r="V358" s="107" t="b">
        <f t="shared" si="57"/>
        <v>0</v>
      </c>
      <c r="W358" s="104" t="b">
        <f t="shared" si="58"/>
        <v>0</v>
      </c>
      <c r="X358" s="106">
        <f t="shared" si="60"/>
        <v>1</v>
      </c>
      <c r="Y358" s="99">
        <f>IF(B358&lt;&gt;"",VLOOKUP(X358,Coef!$E$2:$F$17,2,FALSE),Y357)</f>
        <v>1</v>
      </c>
    </row>
    <row r="359" spans="1:25" x14ac:dyDescent="0.25">
      <c r="A359" s="98"/>
      <c r="B359" s="70"/>
      <c r="C359" s="71"/>
      <c r="D359" s="70"/>
      <c r="E359" s="71"/>
      <c r="F359" s="70"/>
      <c r="G359" s="615"/>
      <c r="H359" s="74"/>
      <c r="I359" s="75"/>
      <c r="J359" s="569"/>
      <c r="K359" s="568"/>
      <c r="L359" s="74"/>
      <c r="M359" s="83"/>
      <c r="N359" s="79"/>
      <c r="O359" s="629"/>
      <c r="P359" s="627" t="str">
        <f t="shared" si="53"/>
        <v/>
      </c>
      <c r="Q359" s="624" t="str">
        <f t="shared" si="54"/>
        <v/>
      </c>
      <c r="R359" s="621" t="str">
        <f t="shared" si="55"/>
        <v/>
      </c>
      <c r="S359" s="91" t="str">
        <f t="shared" si="56"/>
        <v/>
      </c>
      <c r="T359" s="90" t="str">
        <f t="shared" si="59"/>
        <v/>
      </c>
      <c r="U359" s="91" t="str">
        <f t="shared" si="59"/>
        <v/>
      </c>
      <c r="V359" s="107" t="b">
        <f t="shared" si="57"/>
        <v>0</v>
      </c>
      <c r="W359" s="104" t="b">
        <f t="shared" si="58"/>
        <v>0</v>
      </c>
      <c r="X359" s="106">
        <f t="shared" si="60"/>
        <v>1</v>
      </c>
      <c r="Y359" s="99">
        <f>IF(B359&lt;&gt;"",VLOOKUP(X359,Coef!$E$2:$F$17,2,FALSE),Y358)</f>
        <v>1</v>
      </c>
    </row>
    <row r="360" spans="1:25" x14ac:dyDescent="0.25">
      <c r="A360" s="98"/>
      <c r="B360" s="70"/>
      <c r="C360" s="71"/>
      <c r="D360" s="70"/>
      <c r="E360" s="71"/>
      <c r="F360" s="70"/>
      <c r="G360" s="615"/>
      <c r="H360" s="74"/>
      <c r="I360" s="75"/>
      <c r="J360" s="569"/>
      <c r="K360" s="568"/>
      <c r="L360" s="74"/>
      <c r="M360" s="83"/>
      <c r="N360" s="79"/>
      <c r="O360" s="629"/>
      <c r="P360" s="627" t="str">
        <f t="shared" si="53"/>
        <v/>
      </c>
      <c r="Q360" s="624" t="str">
        <f t="shared" si="54"/>
        <v/>
      </c>
      <c r="R360" s="621" t="str">
        <f t="shared" si="55"/>
        <v/>
      </c>
      <c r="S360" s="91" t="str">
        <f t="shared" si="56"/>
        <v/>
      </c>
      <c r="T360" s="90" t="str">
        <f t="shared" si="59"/>
        <v/>
      </c>
      <c r="U360" s="91" t="str">
        <f t="shared" si="59"/>
        <v/>
      </c>
      <c r="V360" s="107" t="b">
        <f t="shared" si="57"/>
        <v>0</v>
      </c>
      <c r="W360" s="104" t="b">
        <f t="shared" si="58"/>
        <v>0</v>
      </c>
      <c r="X360" s="106">
        <f t="shared" si="60"/>
        <v>1</v>
      </c>
      <c r="Y360" s="99">
        <f>IF(B360&lt;&gt;"",VLOOKUP(X360,Coef!$E$2:$F$17,2,FALSE),Y359)</f>
        <v>1</v>
      </c>
    </row>
    <row r="361" spans="1:25" x14ac:dyDescent="0.25">
      <c r="A361" s="98"/>
      <c r="B361" s="70"/>
      <c r="C361" s="71"/>
      <c r="D361" s="70"/>
      <c r="E361" s="71"/>
      <c r="F361" s="70"/>
      <c r="G361" s="615"/>
      <c r="H361" s="74"/>
      <c r="I361" s="75"/>
      <c r="J361" s="569"/>
      <c r="K361" s="568"/>
      <c r="L361" s="74"/>
      <c r="M361" s="83"/>
      <c r="N361" s="79"/>
      <c r="O361" s="629"/>
      <c r="P361" s="627" t="str">
        <f t="shared" si="53"/>
        <v/>
      </c>
      <c r="Q361" s="624" t="str">
        <f t="shared" si="54"/>
        <v/>
      </c>
      <c r="R361" s="621" t="str">
        <f t="shared" si="55"/>
        <v/>
      </c>
      <c r="S361" s="91" t="str">
        <f t="shared" si="56"/>
        <v/>
      </c>
      <c r="T361" s="90" t="str">
        <f t="shared" si="59"/>
        <v/>
      </c>
      <c r="U361" s="91" t="str">
        <f t="shared" si="59"/>
        <v/>
      </c>
      <c r="V361" s="107" t="b">
        <f t="shared" si="57"/>
        <v>0</v>
      </c>
      <c r="W361" s="104" t="b">
        <f t="shared" si="58"/>
        <v>0</v>
      </c>
      <c r="X361" s="106">
        <f t="shared" si="60"/>
        <v>1</v>
      </c>
      <c r="Y361" s="99">
        <f>IF(B361&lt;&gt;"",VLOOKUP(X361,Coef!$E$2:$F$17,2,FALSE),Y360)</f>
        <v>1</v>
      </c>
    </row>
    <row r="362" spans="1:25" x14ac:dyDescent="0.25">
      <c r="A362" s="98"/>
      <c r="B362" s="70"/>
      <c r="C362" s="71"/>
      <c r="D362" s="70"/>
      <c r="E362" s="71"/>
      <c r="F362" s="70"/>
      <c r="G362" s="615"/>
      <c r="H362" s="74"/>
      <c r="I362" s="75"/>
      <c r="J362" s="569"/>
      <c r="K362" s="568"/>
      <c r="L362" s="74"/>
      <c r="M362" s="83"/>
      <c r="N362" s="79"/>
      <c r="O362" s="629"/>
      <c r="P362" s="627" t="str">
        <f t="shared" si="53"/>
        <v/>
      </c>
      <c r="Q362" s="624" t="str">
        <f t="shared" si="54"/>
        <v/>
      </c>
      <c r="R362" s="621" t="str">
        <f t="shared" si="55"/>
        <v/>
      </c>
      <c r="S362" s="91" t="str">
        <f t="shared" si="56"/>
        <v/>
      </c>
      <c r="T362" s="90" t="str">
        <f t="shared" si="59"/>
        <v/>
      </c>
      <c r="U362" s="91" t="str">
        <f t="shared" si="59"/>
        <v/>
      </c>
      <c r="V362" s="107" t="b">
        <f t="shared" si="57"/>
        <v>0</v>
      </c>
      <c r="W362" s="104" t="b">
        <f t="shared" si="58"/>
        <v>0</v>
      </c>
      <c r="X362" s="106">
        <f t="shared" si="60"/>
        <v>1</v>
      </c>
      <c r="Y362" s="99">
        <f>IF(B362&lt;&gt;"",VLOOKUP(X362,Coef!$E$2:$F$17,2,FALSE),Y361)</f>
        <v>1</v>
      </c>
    </row>
    <row r="363" spans="1:25" x14ac:dyDescent="0.25">
      <c r="A363" s="98"/>
      <c r="B363" s="70"/>
      <c r="C363" s="71"/>
      <c r="D363" s="70"/>
      <c r="E363" s="71"/>
      <c r="F363" s="70"/>
      <c r="G363" s="615"/>
      <c r="H363" s="74"/>
      <c r="I363" s="75"/>
      <c r="J363" s="569"/>
      <c r="K363" s="568"/>
      <c r="L363" s="74"/>
      <c r="M363" s="83"/>
      <c r="N363" s="79"/>
      <c r="O363" s="629"/>
      <c r="P363" s="627" t="str">
        <f t="shared" si="53"/>
        <v/>
      </c>
      <c r="Q363" s="624" t="str">
        <f t="shared" si="54"/>
        <v/>
      </c>
      <c r="R363" s="621" t="str">
        <f t="shared" si="55"/>
        <v/>
      </c>
      <c r="S363" s="91" t="str">
        <f t="shared" si="56"/>
        <v/>
      </c>
      <c r="T363" s="90" t="str">
        <f t="shared" si="59"/>
        <v/>
      </c>
      <c r="U363" s="91" t="str">
        <f t="shared" si="59"/>
        <v/>
      </c>
      <c r="V363" s="107" t="b">
        <f t="shared" si="57"/>
        <v>0</v>
      </c>
      <c r="W363" s="104" t="b">
        <f t="shared" si="58"/>
        <v>0</v>
      </c>
      <c r="X363" s="106">
        <f t="shared" si="60"/>
        <v>1</v>
      </c>
      <c r="Y363" s="99">
        <f>IF(B363&lt;&gt;"",VLOOKUP(X363,Coef!$E$2:$F$17,2,FALSE),Y362)</f>
        <v>1</v>
      </c>
    </row>
    <row r="364" spans="1:25" x14ac:dyDescent="0.25">
      <c r="A364" s="98"/>
      <c r="B364" s="70"/>
      <c r="C364" s="71"/>
      <c r="D364" s="70"/>
      <c r="E364" s="71"/>
      <c r="F364" s="70"/>
      <c r="G364" s="615"/>
      <c r="H364" s="74"/>
      <c r="I364" s="75"/>
      <c r="J364" s="569"/>
      <c r="K364" s="568"/>
      <c r="L364" s="74"/>
      <c r="M364" s="83"/>
      <c r="N364" s="79"/>
      <c r="O364" s="629"/>
      <c r="P364" s="627" t="str">
        <f t="shared" si="53"/>
        <v/>
      </c>
      <c r="Q364" s="624" t="str">
        <f t="shared" si="54"/>
        <v/>
      </c>
      <c r="R364" s="621" t="str">
        <f t="shared" si="55"/>
        <v/>
      </c>
      <c r="S364" s="91" t="str">
        <f t="shared" si="56"/>
        <v/>
      </c>
      <c r="T364" s="90" t="str">
        <f t="shared" si="59"/>
        <v/>
      </c>
      <c r="U364" s="91" t="str">
        <f t="shared" si="59"/>
        <v/>
      </c>
      <c r="V364" s="107" t="b">
        <f t="shared" si="57"/>
        <v>0</v>
      </c>
      <c r="W364" s="104" t="b">
        <f t="shared" si="58"/>
        <v>0</v>
      </c>
      <c r="X364" s="106">
        <f t="shared" si="60"/>
        <v>1</v>
      </c>
      <c r="Y364" s="99">
        <f>IF(B364&lt;&gt;"",VLOOKUP(X364,Coef!$E$2:$F$17,2,FALSE),Y363)</f>
        <v>1</v>
      </c>
    </row>
    <row r="365" spans="1:25" x14ac:dyDescent="0.25">
      <c r="A365" s="98"/>
      <c r="B365" s="70"/>
      <c r="C365" s="71"/>
      <c r="D365" s="70"/>
      <c r="E365" s="71"/>
      <c r="F365" s="70"/>
      <c r="G365" s="615"/>
      <c r="H365" s="74"/>
      <c r="I365" s="75"/>
      <c r="J365" s="569"/>
      <c r="K365" s="568"/>
      <c r="L365" s="74"/>
      <c r="M365" s="83"/>
      <c r="N365" s="79"/>
      <c r="O365" s="629"/>
      <c r="P365" s="627" t="str">
        <f t="shared" si="53"/>
        <v/>
      </c>
      <c r="Q365" s="624" t="str">
        <f t="shared" si="54"/>
        <v/>
      </c>
      <c r="R365" s="621" t="str">
        <f t="shared" si="55"/>
        <v/>
      </c>
      <c r="S365" s="91" t="str">
        <f t="shared" si="56"/>
        <v/>
      </c>
      <c r="T365" s="90" t="str">
        <f t="shared" si="59"/>
        <v/>
      </c>
      <c r="U365" s="91" t="str">
        <f t="shared" si="59"/>
        <v/>
      </c>
      <c r="V365" s="107" t="b">
        <f t="shared" si="57"/>
        <v>0</v>
      </c>
      <c r="W365" s="104" t="b">
        <f t="shared" si="58"/>
        <v>0</v>
      </c>
      <c r="X365" s="106">
        <f t="shared" si="60"/>
        <v>1</v>
      </c>
      <c r="Y365" s="99">
        <f>IF(B365&lt;&gt;"",VLOOKUP(X365,Coef!$E$2:$F$17,2,FALSE),Y364)</f>
        <v>1</v>
      </c>
    </row>
    <row r="366" spans="1:25" x14ac:dyDescent="0.25">
      <c r="A366" s="98"/>
      <c r="B366" s="70"/>
      <c r="C366" s="71"/>
      <c r="D366" s="70"/>
      <c r="E366" s="71"/>
      <c r="F366" s="70"/>
      <c r="G366" s="615"/>
      <c r="H366" s="74"/>
      <c r="I366" s="75"/>
      <c r="J366" s="569"/>
      <c r="K366" s="568"/>
      <c r="L366" s="74"/>
      <c r="M366" s="83"/>
      <c r="N366" s="79"/>
      <c r="O366" s="629"/>
      <c r="P366" s="627" t="str">
        <f t="shared" si="53"/>
        <v/>
      </c>
      <c r="Q366" s="624" t="str">
        <f t="shared" si="54"/>
        <v/>
      </c>
      <c r="R366" s="621" t="str">
        <f t="shared" si="55"/>
        <v/>
      </c>
      <c r="S366" s="91" t="str">
        <f t="shared" si="56"/>
        <v/>
      </c>
      <c r="T366" s="90" t="str">
        <f t="shared" si="59"/>
        <v/>
      </c>
      <c r="U366" s="91" t="str">
        <f t="shared" si="59"/>
        <v/>
      </c>
      <c r="V366" s="107" t="b">
        <f t="shared" si="57"/>
        <v>0</v>
      </c>
      <c r="W366" s="104" t="b">
        <f t="shared" si="58"/>
        <v>0</v>
      </c>
      <c r="X366" s="106">
        <f t="shared" si="60"/>
        <v>1</v>
      </c>
      <c r="Y366" s="99">
        <f>IF(B366&lt;&gt;"",VLOOKUP(X366,Coef!$E$2:$F$17,2,FALSE),Y365)</f>
        <v>1</v>
      </c>
    </row>
    <row r="367" spans="1:25" x14ac:dyDescent="0.25">
      <c r="A367" s="98"/>
      <c r="B367" s="70"/>
      <c r="C367" s="71"/>
      <c r="D367" s="70"/>
      <c r="E367" s="71"/>
      <c r="F367" s="70"/>
      <c r="G367" s="615"/>
      <c r="H367" s="74"/>
      <c r="I367" s="75"/>
      <c r="J367" s="569"/>
      <c r="K367" s="568"/>
      <c r="L367" s="74"/>
      <c r="M367" s="83"/>
      <c r="N367" s="79"/>
      <c r="O367" s="629"/>
      <c r="P367" s="627" t="str">
        <f t="shared" si="53"/>
        <v/>
      </c>
      <c r="Q367" s="624" t="str">
        <f t="shared" si="54"/>
        <v/>
      </c>
      <c r="R367" s="621" t="str">
        <f t="shared" si="55"/>
        <v/>
      </c>
      <c r="S367" s="91" t="str">
        <f t="shared" si="56"/>
        <v/>
      </c>
      <c r="T367" s="90" t="str">
        <f t="shared" si="59"/>
        <v/>
      </c>
      <c r="U367" s="91" t="str">
        <f t="shared" si="59"/>
        <v/>
      </c>
      <c r="V367" s="107" t="b">
        <f t="shared" si="57"/>
        <v>0</v>
      </c>
      <c r="W367" s="104" t="b">
        <f t="shared" si="58"/>
        <v>0</v>
      </c>
      <c r="X367" s="106">
        <f t="shared" si="60"/>
        <v>1</v>
      </c>
      <c r="Y367" s="99">
        <f>IF(B367&lt;&gt;"",VLOOKUP(X367,Coef!$E$2:$F$17,2,FALSE),Y366)</f>
        <v>1</v>
      </c>
    </row>
    <row r="368" spans="1:25" x14ac:dyDescent="0.25">
      <c r="A368" s="98"/>
      <c r="B368" s="70"/>
      <c r="C368" s="71"/>
      <c r="D368" s="70"/>
      <c r="E368" s="71"/>
      <c r="F368" s="70"/>
      <c r="G368" s="615"/>
      <c r="H368" s="74"/>
      <c r="I368" s="75"/>
      <c r="J368" s="569"/>
      <c r="K368" s="568"/>
      <c r="L368" s="74"/>
      <c r="M368" s="83"/>
      <c r="N368" s="79"/>
      <c r="O368" s="629"/>
      <c r="P368" s="627" t="str">
        <f t="shared" si="53"/>
        <v/>
      </c>
      <c r="Q368" s="624" t="str">
        <f t="shared" si="54"/>
        <v/>
      </c>
      <c r="R368" s="621" t="str">
        <f t="shared" si="55"/>
        <v/>
      </c>
      <c r="S368" s="91" t="str">
        <f t="shared" si="56"/>
        <v/>
      </c>
      <c r="T368" s="90" t="str">
        <f t="shared" si="59"/>
        <v/>
      </c>
      <c r="U368" s="91" t="str">
        <f t="shared" si="59"/>
        <v/>
      </c>
      <c r="V368" s="107" t="b">
        <f t="shared" si="57"/>
        <v>0</v>
      </c>
      <c r="W368" s="104" t="b">
        <f t="shared" si="58"/>
        <v>0</v>
      </c>
      <c r="X368" s="106">
        <f t="shared" si="60"/>
        <v>1</v>
      </c>
      <c r="Y368" s="99">
        <f>IF(B368&lt;&gt;"",VLOOKUP(X368,Coef!$E$2:$F$17,2,FALSE),Y367)</f>
        <v>1</v>
      </c>
    </row>
    <row r="369" spans="1:25" x14ac:dyDescent="0.25">
      <c r="A369" s="98"/>
      <c r="B369" s="70"/>
      <c r="C369" s="71"/>
      <c r="D369" s="70"/>
      <c r="E369" s="71"/>
      <c r="F369" s="70"/>
      <c r="G369" s="615"/>
      <c r="H369" s="74"/>
      <c r="I369" s="75"/>
      <c r="J369" s="569"/>
      <c r="K369" s="568"/>
      <c r="L369" s="74"/>
      <c r="M369" s="83"/>
      <c r="N369" s="79"/>
      <c r="O369" s="629"/>
      <c r="P369" s="627" t="str">
        <f t="shared" si="53"/>
        <v/>
      </c>
      <c r="Q369" s="624" t="str">
        <f t="shared" si="54"/>
        <v/>
      </c>
      <c r="R369" s="621" t="str">
        <f t="shared" si="55"/>
        <v/>
      </c>
      <c r="S369" s="91" t="str">
        <f t="shared" si="56"/>
        <v/>
      </c>
      <c r="T369" s="90" t="str">
        <f t="shared" si="59"/>
        <v/>
      </c>
      <c r="U369" s="91" t="str">
        <f t="shared" si="59"/>
        <v/>
      </c>
      <c r="V369" s="107" t="b">
        <f t="shared" si="57"/>
        <v>0</v>
      </c>
      <c r="W369" s="104" t="b">
        <f t="shared" si="58"/>
        <v>0</v>
      </c>
      <c r="X369" s="106">
        <f t="shared" si="60"/>
        <v>1</v>
      </c>
      <c r="Y369" s="99">
        <f>IF(B369&lt;&gt;"",VLOOKUP(X369,Coef!$E$2:$F$17,2,FALSE),Y368)</f>
        <v>1</v>
      </c>
    </row>
    <row r="370" spans="1:25" x14ac:dyDescent="0.25">
      <c r="A370" s="98"/>
      <c r="B370" s="70"/>
      <c r="C370" s="71"/>
      <c r="D370" s="70"/>
      <c r="E370" s="71"/>
      <c r="F370" s="70"/>
      <c r="G370" s="615"/>
      <c r="H370" s="74"/>
      <c r="I370" s="75"/>
      <c r="J370" s="569"/>
      <c r="K370" s="568"/>
      <c r="L370" s="74"/>
      <c r="M370" s="83"/>
      <c r="N370" s="79"/>
      <c r="O370" s="629"/>
      <c r="P370" s="627" t="str">
        <f t="shared" si="53"/>
        <v/>
      </c>
      <c r="Q370" s="624" t="str">
        <f t="shared" si="54"/>
        <v/>
      </c>
      <c r="R370" s="621" t="str">
        <f t="shared" si="55"/>
        <v/>
      </c>
      <c r="S370" s="91" t="str">
        <f t="shared" si="56"/>
        <v/>
      </c>
      <c r="T370" s="90" t="str">
        <f t="shared" si="59"/>
        <v/>
      </c>
      <c r="U370" s="91" t="str">
        <f t="shared" si="59"/>
        <v/>
      </c>
      <c r="V370" s="107" t="b">
        <f t="shared" si="57"/>
        <v>0</v>
      </c>
      <c r="W370" s="104" t="b">
        <f t="shared" si="58"/>
        <v>0</v>
      </c>
      <c r="X370" s="106">
        <f t="shared" si="60"/>
        <v>1</v>
      </c>
      <c r="Y370" s="99">
        <f>IF(B370&lt;&gt;"",VLOOKUP(X370,Coef!$E$2:$F$17,2,FALSE),Y369)</f>
        <v>1</v>
      </c>
    </row>
    <row r="371" spans="1:25" x14ac:dyDescent="0.25">
      <c r="A371" s="98"/>
      <c r="B371" s="70"/>
      <c r="C371" s="71"/>
      <c r="D371" s="70"/>
      <c r="E371" s="71"/>
      <c r="F371" s="70"/>
      <c r="G371" s="615"/>
      <c r="H371" s="74"/>
      <c r="I371" s="75"/>
      <c r="J371" s="569"/>
      <c r="K371" s="568"/>
      <c r="L371" s="74"/>
      <c r="M371" s="83"/>
      <c r="N371" s="79"/>
      <c r="O371" s="629"/>
      <c r="P371" s="627" t="str">
        <f t="shared" si="53"/>
        <v/>
      </c>
      <c r="Q371" s="624" t="str">
        <f t="shared" si="54"/>
        <v/>
      </c>
      <c r="R371" s="621" t="str">
        <f t="shared" si="55"/>
        <v/>
      </c>
      <c r="S371" s="91" t="str">
        <f t="shared" si="56"/>
        <v/>
      </c>
      <c r="T371" s="90" t="str">
        <f t="shared" si="59"/>
        <v/>
      </c>
      <c r="U371" s="91" t="str">
        <f t="shared" si="59"/>
        <v/>
      </c>
      <c r="V371" s="107" t="b">
        <f t="shared" si="57"/>
        <v>0</v>
      </c>
      <c r="W371" s="104" t="b">
        <f t="shared" si="58"/>
        <v>0</v>
      </c>
      <c r="X371" s="106">
        <f t="shared" si="60"/>
        <v>1</v>
      </c>
      <c r="Y371" s="99">
        <f>IF(B371&lt;&gt;"",VLOOKUP(X371,Coef!$E$2:$F$17,2,FALSE),Y370)</f>
        <v>1</v>
      </c>
    </row>
    <row r="372" spans="1:25" x14ac:dyDescent="0.25">
      <c r="A372" s="98"/>
      <c r="B372" s="70"/>
      <c r="C372" s="71"/>
      <c r="D372" s="70"/>
      <c r="E372" s="71"/>
      <c r="F372" s="70"/>
      <c r="G372" s="615"/>
      <c r="H372" s="74"/>
      <c r="I372" s="75"/>
      <c r="J372" s="569"/>
      <c r="K372" s="568"/>
      <c r="L372" s="74"/>
      <c r="M372" s="83"/>
      <c r="N372" s="79"/>
      <c r="O372" s="629"/>
      <c r="P372" s="627" t="str">
        <f t="shared" si="53"/>
        <v/>
      </c>
      <c r="Q372" s="624" t="str">
        <f t="shared" si="54"/>
        <v/>
      </c>
      <c r="R372" s="621" t="str">
        <f t="shared" si="55"/>
        <v/>
      </c>
      <c r="S372" s="91" t="str">
        <f t="shared" si="56"/>
        <v/>
      </c>
      <c r="T372" s="90" t="str">
        <f t="shared" si="59"/>
        <v/>
      </c>
      <c r="U372" s="91" t="str">
        <f t="shared" si="59"/>
        <v/>
      </c>
      <c r="V372" s="107" t="b">
        <f t="shared" si="57"/>
        <v>0</v>
      </c>
      <c r="W372" s="104" t="b">
        <f t="shared" si="58"/>
        <v>0</v>
      </c>
      <c r="X372" s="106">
        <f t="shared" si="60"/>
        <v>1</v>
      </c>
      <c r="Y372" s="99">
        <f>IF(B372&lt;&gt;"",VLOOKUP(X372,Coef!$E$2:$F$17,2,FALSE),Y371)</f>
        <v>1</v>
      </c>
    </row>
    <row r="373" spans="1:25" x14ac:dyDescent="0.25">
      <c r="A373" s="98"/>
      <c r="B373" s="70"/>
      <c r="C373" s="71"/>
      <c r="D373" s="70"/>
      <c r="E373" s="71"/>
      <c r="F373" s="70"/>
      <c r="G373" s="615"/>
      <c r="H373" s="74"/>
      <c r="I373" s="75"/>
      <c r="J373" s="569"/>
      <c r="K373" s="568"/>
      <c r="L373" s="74"/>
      <c r="M373" s="83"/>
      <c r="N373" s="79"/>
      <c r="O373" s="629"/>
      <c r="P373" s="627" t="str">
        <f t="shared" si="53"/>
        <v/>
      </c>
      <c r="Q373" s="624" t="str">
        <f t="shared" si="54"/>
        <v/>
      </c>
      <c r="R373" s="621" t="str">
        <f t="shared" si="55"/>
        <v/>
      </c>
      <c r="S373" s="91" t="str">
        <f t="shared" si="56"/>
        <v/>
      </c>
      <c r="T373" s="90" t="str">
        <f t="shared" si="59"/>
        <v/>
      </c>
      <c r="U373" s="91" t="str">
        <f t="shared" si="59"/>
        <v/>
      </c>
      <c r="V373" s="107" t="b">
        <f t="shared" si="57"/>
        <v>0</v>
      </c>
      <c r="W373" s="104" t="b">
        <f t="shared" si="58"/>
        <v>0</v>
      </c>
      <c r="X373" s="106">
        <f t="shared" si="60"/>
        <v>1</v>
      </c>
      <c r="Y373" s="99">
        <f>IF(B373&lt;&gt;"",VLOOKUP(X373,Coef!$E$2:$F$17,2,FALSE),Y372)</f>
        <v>1</v>
      </c>
    </row>
    <row r="374" spans="1:25" x14ac:dyDescent="0.25">
      <c r="A374" s="98"/>
      <c r="B374" s="70"/>
      <c r="C374" s="71"/>
      <c r="D374" s="70"/>
      <c r="E374" s="71"/>
      <c r="F374" s="70"/>
      <c r="G374" s="615"/>
      <c r="H374" s="74"/>
      <c r="I374" s="75"/>
      <c r="J374" s="569"/>
      <c r="K374" s="568"/>
      <c r="L374" s="74"/>
      <c r="M374" s="83"/>
      <c r="N374" s="79"/>
      <c r="O374" s="629"/>
      <c r="P374" s="627" t="str">
        <f t="shared" si="53"/>
        <v/>
      </c>
      <c r="Q374" s="624" t="str">
        <f t="shared" si="54"/>
        <v/>
      </c>
      <c r="R374" s="621" t="str">
        <f t="shared" si="55"/>
        <v/>
      </c>
      <c r="S374" s="91" t="str">
        <f t="shared" si="56"/>
        <v/>
      </c>
      <c r="T374" s="90" t="str">
        <f t="shared" si="59"/>
        <v/>
      </c>
      <c r="U374" s="91" t="str">
        <f t="shared" si="59"/>
        <v/>
      </c>
      <c r="V374" s="107" t="b">
        <f t="shared" si="57"/>
        <v>0</v>
      </c>
      <c r="W374" s="104" t="b">
        <f t="shared" si="58"/>
        <v>0</v>
      </c>
      <c r="X374" s="106">
        <f t="shared" si="60"/>
        <v>1</v>
      </c>
      <c r="Y374" s="99">
        <f>IF(B374&lt;&gt;"",VLOOKUP(X374,Coef!$E$2:$F$17,2,FALSE),Y373)</f>
        <v>1</v>
      </c>
    </row>
    <row r="375" spans="1:25" x14ac:dyDescent="0.25">
      <c r="A375" s="98"/>
      <c r="B375" s="70"/>
      <c r="C375" s="71"/>
      <c r="D375" s="70"/>
      <c r="E375" s="71"/>
      <c r="F375" s="70"/>
      <c r="G375" s="615"/>
      <c r="H375" s="74"/>
      <c r="I375" s="75"/>
      <c r="J375" s="569"/>
      <c r="K375" s="568"/>
      <c r="L375" s="74"/>
      <c r="M375" s="83"/>
      <c r="N375" s="79"/>
      <c r="O375" s="629"/>
      <c r="P375" s="627" t="str">
        <f t="shared" si="53"/>
        <v/>
      </c>
      <c r="Q375" s="624" t="str">
        <f t="shared" si="54"/>
        <v/>
      </c>
      <c r="R375" s="621" t="str">
        <f t="shared" si="55"/>
        <v/>
      </c>
      <c r="S375" s="91" t="str">
        <f t="shared" si="56"/>
        <v/>
      </c>
      <c r="T375" s="90" t="str">
        <f t="shared" si="59"/>
        <v/>
      </c>
      <c r="U375" s="91" t="str">
        <f t="shared" si="59"/>
        <v/>
      </c>
      <c r="V375" s="107" t="b">
        <f t="shared" si="57"/>
        <v>0</v>
      </c>
      <c r="W375" s="104" t="b">
        <f t="shared" si="58"/>
        <v>0</v>
      </c>
      <c r="X375" s="106">
        <f t="shared" si="60"/>
        <v>1</v>
      </c>
      <c r="Y375" s="99">
        <f>IF(B375&lt;&gt;"",VLOOKUP(X375,Coef!$E$2:$F$17,2,FALSE),Y374)</f>
        <v>1</v>
      </c>
    </row>
    <row r="376" spans="1:25" x14ac:dyDescent="0.25">
      <c r="A376" s="98"/>
      <c r="B376" s="70"/>
      <c r="C376" s="71"/>
      <c r="D376" s="70"/>
      <c r="E376" s="71"/>
      <c r="F376" s="70"/>
      <c r="G376" s="615"/>
      <c r="H376" s="74"/>
      <c r="I376" s="75"/>
      <c r="J376" s="569"/>
      <c r="K376" s="568"/>
      <c r="L376" s="74"/>
      <c r="M376" s="83"/>
      <c r="N376" s="79"/>
      <c r="O376" s="629"/>
      <c r="P376" s="627" t="str">
        <f t="shared" si="53"/>
        <v/>
      </c>
      <c r="Q376" s="624" t="str">
        <f t="shared" si="54"/>
        <v/>
      </c>
      <c r="R376" s="621" t="str">
        <f t="shared" si="55"/>
        <v/>
      </c>
      <c r="S376" s="91" t="str">
        <f t="shared" si="56"/>
        <v/>
      </c>
      <c r="T376" s="90" t="str">
        <f t="shared" si="59"/>
        <v/>
      </c>
      <c r="U376" s="91" t="str">
        <f t="shared" si="59"/>
        <v/>
      </c>
      <c r="V376" s="107" t="b">
        <f t="shared" si="57"/>
        <v>0</v>
      </c>
      <c r="W376" s="104" t="b">
        <f t="shared" si="58"/>
        <v>0</v>
      </c>
      <c r="X376" s="106">
        <f t="shared" si="60"/>
        <v>1</v>
      </c>
      <c r="Y376" s="99">
        <f>IF(B376&lt;&gt;"",VLOOKUP(X376,Coef!$E$2:$F$17,2,FALSE),Y375)</f>
        <v>1</v>
      </c>
    </row>
    <row r="377" spans="1:25" x14ac:dyDescent="0.25">
      <c r="A377" s="98"/>
      <c r="B377" s="70"/>
      <c r="C377" s="71"/>
      <c r="D377" s="70"/>
      <c r="E377" s="71"/>
      <c r="F377" s="70"/>
      <c r="G377" s="615"/>
      <c r="H377" s="74"/>
      <c r="I377" s="75"/>
      <c r="J377" s="569"/>
      <c r="K377" s="568"/>
      <c r="L377" s="74"/>
      <c r="M377" s="83"/>
      <c r="N377" s="79"/>
      <c r="O377" s="629"/>
      <c r="P377" s="627" t="str">
        <f t="shared" si="53"/>
        <v/>
      </c>
      <c r="Q377" s="624" t="str">
        <f t="shared" si="54"/>
        <v/>
      </c>
      <c r="R377" s="621" t="str">
        <f t="shared" si="55"/>
        <v/>
      </c>
      <c r="S377" s="91" t="str">
        <f t="shared" si="56"/>
        <v/>
      </c>
      <c r="T377" s="90" t="str">
        <f t="shared" si="59"/>
        <v/>
      </c>
      <c r="U377" s="91" t="str">
        <f t="shared" si="59"/>
        <v/>
      </c>
      <c r="V377" s="107" t="b">
        <f t="shared" si="57"/>
        <v>0</v>
      </c>
      <c r="W377" s="104" t="b">
        <f t="shared" si="58"/>
        <v>0</v>
      </c>
      <c r="X377" s="106">
        <f t="shared" si="60"/>
        <v>1</v>
      </c>
      <c r="Y377" s="99">
        <f>IF(B377&lt;&gt;"",VLOOKUP(X377,Coef!$E$2:$F$17,2,FALSE),Y376)</f>
        <v>1</v>
      </c>
    </row>
    <row r="378" spans="1:25" x14ac:dyDescent="0.25">
      <c r="A378" s="98"/>
      <c r="B378" s="70"/>
      <c r="C378" s="71"/>
      <c r="D378" s="70"/>
      <c r="E378" s="71"/>
      <c r="F378" s="70"/>
      <c r="G378" s="615"/>
      <c r="H378" s="74"/>
      <c r="I378" s="75"/>
      <c r="J378" s="569"/>
      <c r="K378" s="568"/>
      <c r="L378" s="74"/>
      <c r="M378" s="83"/>
      <c r="N378" s="79"/>
      <c r="O378" s="629"/>
      <c r="P378" s="627" t="str">
        <f t="shared" si="53"/>
        <v/>
      </c>
      <c r="Q378" s="624" t="str">
        <f t="shared" si="54"/>
        <v/>
      </c>
      <c r="R378" s="621" t="str">
        <f t="shared" si="55"/>
        <v/>
      </c>
      <c r="S378" s="91" t="str">
        <f t="shared" si="56"/>
        <v/>
      </c>
      <c r="T378" s="90" t="str">
        <f t="shared" si="59"/>
        <v/>
      </c>
      <c r="U378" s="91" t="str">
        <f t="shared" si="59"/>
        <v/>
      </c>
      <c r="V378" s="107" t="b">
        <f t="shared" si="57"/>
        <v>0</v>
      </c>
      <c r="W378" s="104" t="b">
        <f t="shared" si="58"/>
        <v>0</v>
      </c>
      <c r="X378" s="106">
        <f t="shared" si="60"/>
        <v>1</v>
      </c>
      <c r="Y378" s="99">
        <f>IF(B378&lt;&gt;"",VLOOKUP(X378,Coef!$E$2:$F$17,2,FALSE),Y377)</f>
        <v>1</v>
      </c>
    </row>
    <row r="379" spans="1:25" x14ac:dyDescent="0.25">
      <c r="A379" s="98"/>
      <c r="B379" s="70"/>
      <c r="C379" s="71"/>
      <c r="D379" s="70"/>
      <c r="E379" s="71"/>
      <c r="F379" s="70"/>
      <c r="G379" s="615"/>
      <c r="H379" s="74"/>
      <c r="I379" s="75"/>
      <c r="J379" s="569"/>
      <c r="K379" s="568"/>
      <c r="L379" s="74"/>
      <c r="M379" s="83"/>
      <c r="N379" s="79"/>
      <c r="O379" s="629"/>
      <c r="P379" s="627" t="str">
        <f t="shared" si="53"/>
        <v/>
      </c>
      <c r="Q379" s="624" t="str">
        <f t="shared" si="54"/>
        <v/>
      </c>
      <c r="R379" s="621" t="str">
        <f t="shared" si="55"/>
        <v/>
      </c>
      <c r="S379" s="91" t="str">
        <f t="shared" si="56"/>
        <v/>
      </c>
      <c r="T379" s="90" t="str">
        <f t="shared" si="59"/>
        <v/>
      </c>
      <c r="U379" s="91" t="str">
        <f t="shared" si="59"/>
        <v/>
      </c>
      <c r="V379" s="107" t="b">
        <f t="shared" si="57"/>
        <v>0</v>
      </c>
      <c r="W379" s="104" t="b">
        <f t="shared" si="58"/>
        <v>0</v>
      </c>
      <c r="X379" s="106">
        <f t="shared" si="60"/>
        <v>1</v>
      </c>
      <c r="Y379" s="99">
        <f>IF(B379&lt;&gt;"",VLOOKUP(X379,Coef!$E$2:$F$17,2,FALSE),Y378)</f>
        <v>1</v>
      </c>
    </row>
    <row r="380" spans="1:25" x14ac:dyDescent="0.25">
      <c r="A380" s="98"/>
      <c r="B380" s="70"/>
      <c r="C380" s="71"/>
      <c r="D380" s="70"/>
      <c r="E380" s="71"/>
      <c r="F380" s="70"/>
      <c r="G380" s="615"/>
      <c r="H380" s="74"/>
      <c r="I380" s="75"/>
      <c r="J380" s="569"/>
      <c r="K380" s="568"/>
      <c r="L380" s="74"/>
      <c r="M380" s="83"/>
      <c r="N380" s="79"/>
      <c r="O380" s="629"/>
      <c r="P380" s="627" t="str">
        <f t="shared" si="53"/>
        <v/>
      </c>
      <c r="Q380" s="624" t="str">
        <f t="shared" si="54"/>
        <v/>
      </c>
      <c r="R380" s="621" t="str">
        <f t="shared" si="55"/>
        <v/>
      </c>
      <c r="S380" s="91" t="str">
        <f t="shared" si="56"/>
        <v/>
      </c>
      <c r="T380" s="90" t="str">
        <f t="shared" si="59"/>
        <v/>
      </c>
      <c r="U380" s="91" t="str">
        <f t="shared" si="59"/>
        <v/>
      </c>
      <c r="V380" s="107" t="b">
        <f t="shared" si="57"/>
        <v>0</v>
      </c>
      <c r="W380" s="104" t="b">
        <f t="shared" si="58"/>
        <v>0</v>
      </c>
      <c r="X380" s="106">
        <f t="shared" si="60"/>
        <v>1</v>
      </c>
      <c r="Y380" s="99">
        <f>IF(B380&lt;&gt;"",VLOOKUP(X380,Coef!$E$2:$F$17,2,FALSE),Y379)</f>
        <v>1</v>
      </c>
    </row>
    <row r="381" spans="1:25" x14ac:dyDescent="0.25">
      <c r="A381" s="98"/>
      <c r="B381" s="70"/>
      <c r="C381" s="71"/>
      <c r="D381" s="70"/>
      <c r="E381" s="71"/>
      <c r="F381" s="70"/>
      <c r="G381" s="615"/>
      <c r="H381" s="74"/>
      <c r="I381" s="75"/>
      <c r="J381" s="569"/>
      <c r="K381" s="568"/>
      <c r="L381" s="74"/>
      <c r="M381" s="83"/>
      <c r="N381" s="79"/>
      <c r="O381" s="629"/>
      <c r="P381" s="627" t="str">
        <f t="shared" si="53"/>
        <v/>
      </c>
      <c r="Q381" s="624" t="str">
        <f t="shared" si="54"/>
        <v/>
      </c>
      <c r="R381" s="621" t="str">
        <f t="shared" si="55"/>
        <v/>
      </c>
      <c r="S381" s="91" t="str">
        <f t="shared" si="56"/>
        <v/>
      </c>
      <c r="T381" s="90" t="str">
        <f t="shared" si="59"/>
        <v/>
      </c>
      <c r="U381" s="91" t="str">
        <f t="shared" si="59"/>
        <v/>
      </c>
      <c r="V381" s="107" t="b">
        <f t="shared" si="57"/>
        <v>0</v>
      </c>
      <c r="W381" s="104" t="b">
        <f t="shared" si="58"/>
        <v>0</v>
      </c>
      <c r="X381" s="106">
        <f t="shared" si="60"/>
        <v>1</v>
      </c>
      <c r="Y381" s="99">
        <f>IF(B381&lt;&gt;"",VLOOKUP(X381,Coef!$E$2:$F$17,2,FALSE),Y380)</f>
        <v>1</v>
      </c>
    </row>
    <row r="382" spans="1:25" x14ac:dyDescent="0.25">
      <c r="A382" s="98"/>
      <c r="B382" s="70"/>
      <c r="C382" s="71"/>
      <c r="D382" s="70"/>
      <c r="E382" s="71"/>
      <c r="F382" s="70"/>
      <c r="G382" s="615"/>
      <c r="H382" s="74"/>
      <c r="I382" s="75"/>
      <c r="J382" s="569"/>
      <c r="K382" s="568"/>
      <c r="L382" s="74"/>
      <c r="M382" s="83"/>
      <c r="N382" s="79"/>
      <c r="O382" s="629"/>
      <c r="P382" s="627" t="str">
        <f t="shared" si="53"/>
        <v/>
      </c>
      <c r="Q382" s="624" t="str">
        <f t="shared" si="54"/>
        <v/>
      </c>
      <c r="R382" s="621" t="str">
        <f t="shared" si="55"/>
        <v/>
      </c>
      <c r="S382" s="91" t="str">
        <f t="shared" si="56"/>
        <v/>
      </c>
      <c r="T382" s="90" t="str">
        <f t="shared" si="59"/>
        <v/>
      </c>
      <c r="U382" s="91" t="str">
        <f t="shared" si="59"/>
        <v/>
      </c>
      <c r="V382" s="107" t="b">
        <f t="shared" si="57"/>
        <v>0</v>
      </c>
      <c r="W382" s="104" t="b">
        <f t="shared" si="58"/>
        <v>0</v>
      </c>
      <c r="X382" s="106">
        <f t="shared" si="60"/>
        <v>1</v>
      </c>
      <c r="Y382" s="99">
        <f>IF(B382&lt;&gt;"",VLOOKUP(X382,Coef!$E$2:$F$17,2,FALSE),Y381)</f>
        <v>1</v>
      </c>
    </row>
    <row r="383" spans="1:25" x14ac:dyDescent="0.25">
      <c r="A383" s="98"/>
      <c r="B383" s="70"/>
      <c r="C383" s="71"/>
      <c r="D383" s="70"/>
      <c r="E383" s="71"/>
      <c r="F383" s="70"/>
      <c r="G383" s="615"/>
      <c r="H383" s="74"/>
      <c r="I383" s="75"/>
      <c r="J383" s="569"/>
      <c r="K383" s="568"/>
      <c r="L383" s="74"/>
      <c r="M383" s="83"/>
      <c r="N383" s="79"/>
      <c r="O383" s="629"/>
      <c r="P383" s="627" t="str">
        <f t="shared" si="53"/>
        <v/>
      </c>
      <c r="Q383" s="624" t="str">
        <f t="shared" si="54"/>
        <v/>
      </c>
      <c r="R383" s="621" t="str">
        <f t="shared" si="55"/>
        <v/>
      </c>
      <c r="S383" s="91" t="str">
        <f t="shared" si="56"/>
        <v/>
      </c>
      <c r="T383" s="90" t="str">
        <f t="shared" si="59"/>
        <v/>
      </c>
      <c r="U383" s="91" t="str">
        <f t="shared" si="59"/>
        <v/>
      </c>
      <c r="V383" s="107" t="b">
        <f t="shared" si="57"/>
        <v>0</v>
      </c>
      <c r="W383" s="104" t="b">
        <f t="shared" si="58"/>
        <v>0</v>
      </c>
      <c r="X383" s="106">
        <f t="shared" si="60"/>
        <v>1</v>
      </c>
      <c r="Y383" s="99">
        <f>IF(B383&lt;&gt;"",VLOOKUP(X383,Coef!$E$2:$F$17,2,FALSE),Y382)</f>
        <v>1</v>
      </c>
    </row>
    <row r="384" spans="1:25" x14ac:dyDescent="0.25">
      <c r="A384" s="98"/>
      <c r="B384" s="70"/>
      <c r="C384" s="71"/>
      <c r="D384" s="70"/>
      <c r="E384" s="71"/>
      <c r="F384" s="70"/>
      <c r="G384" s="615"/>
      <c r="H384" s="74"/>
      <c r="I384" s="75"/>
      <c r="J384" s="569"/>
      <c r="K384" s="568"/>
      <c r="L384" s="74"/>
      <c r="M384" s="83"/>
      <c r="N384" s="79"/>
      <c r="O384" s="629"/>
      <c r="P384" s="627" t="str">
        <f t="shared" si="53"/>
        <v/>
      </c>
      <c r="Q384" s="624" t="str">
        <f t="shared" si="54"/>
        <v/>
      </c>
      <c r="R384" s="621" t="str">
        <f t="shared" si="55"/>
        <v/>
      </c>
      <c r="S384" s="91" t="str">
        <f t="shared" si="56"/>
        <v/>
      </c>
      <c r="T384" s="90" t="str">
        <f t="shared" si="59"/>
        <v/>
      </c>
      <c r="U384" s="91" t="str">
        <f t="shared" si="59"/>
        <v/>
      </c>
      <c r="V384" s="107" t="b">
        <f t="shared" si="57"/>
        <v>0</v>
      </c>
      <c r="W384" s="104" t="b">
        <f t="shared" si="58"/>
        <v>0</v>
      </c>
      <c r="X384" s="106">
        <f t="shared" si="60"/>
        <v>1</v>
      </c>
      <c r="Y384" s="99">
        <f>IF(B384&lt;&gt;"",VLOOKUP(X384,Coef!$E$2:$F$17,2,FALSE),Y383)</f>
        <v>1</v>
      </c>
    </row>
    <row r="385" spans="1:25" x14ac:dyDescent="0.25">
      <c r="A385" s="98"/>
      <c r="B385" s="70"/>
      <c r="C385" s="71"/>
      <c r="D385" s="70"/>
      <c r="E385" s="71"/>
      <c r="F385" s="70"/>
      <c r="G385" s="615"/>
      <c r="H385" s="74"/>
      <c r="I385" s="75"/>
      <c r="J385" s="569"/>
      <c r="K385" s="568"/>
      <c r="L385" s="74"/>
      <c r="M385" s="83"/>
      <c r="N385" s="79"/>
      <c r="O385" s="629"/>
      <c r="P385" s="627" t="str">
        <f t="shared" si="53"/>
        <v/>
      </c>
      <c r="Q385" s="624" t="str">
        <f t="shared" si="54"/>
        <v/>
      </c>
      <c r="R385" s="621" t="str">
        <f t="shared" si="55"/>
        <v/>
      </c>
      <c r="S385" s="91" t="str">
        <f t="shared" si="56"/>
        <v/>
      </c>
      <c r="T385" s="90" t="str">
        <f t="shared" si="59"/>
        <v/>
      </c>
      <c r="U385" s="91" t="str">
        <f t="shared" si="59"/>
        <v/>
      </c>
      <c r="V385" s="107" t="b">
        <f t="shared" si="57"/>
        <v>0</v>
      </c>
      <c r="W385" s="104" t="b">
        <f t="shared" si="58"/>
        <v>0</v>
      </c>
      <c r="X385" s="106">
        <f t="shared" si="60"/>
        <v>1</v>
      </c>
      <c r="Y385" s="99">
        <f>IF(B385&lt;&gt;"",VLOOKUP(X385,Coef!$E$2:$F$17,2,FALSE),Y384)</f>
        <v>1</v>
      </c>
    </row>
    <row r="386" spans="1:25" x14ac:dyDescent="0.25">
      <c r="A386" s="98"/>
      <c r="B386" s="70"/>
      <c r="C386" s="71"/>
      <c r="D386" s="70"/>
      <c r="E386" s="71"/>
      <c r="F386" s="70"/>
      <c r="G386" s="615"/>
      <c r="H386" s="74"/>
      <c r="I386" s="75"/>
      <c r="J386" s="569"/>
      <c r="K386" s="568"/>
      <c r="L386" s="74"/>
      <c r="M386" s="83"/>
      <c r="N386" s="79"/>
      <c r="O386" s="629"/>
      <c r="P386" s="627" t="str">
        <f t="shared" si="53"/>
        <v/>
      </c>
      <c r="Q386" s="624" t="str">
        <f t="shared" si="54"/>
        <v/>
      </c>
      <c r="R386" s="621" t="str">
        <f t="shared" si="55"/>
        <v/>
      </c>
      <c r="S386" s="91" t="str">
        <f t="shared" si="56"/>
        <v/>
      </c>
      <c r="T386" s="90" t="str">
        <f t="shared" si="59"/>
        <v/>
      </c>
      <c r="U386" s="91" t="str">
        <f t="shared" si="59"/>
        <v/>
      </c>
      <c r="V386" s="107" t="b">
        <f t="shared" si="57"/>
        <v>0</v>
      </c>
      <c r="W386" s="104" t="b">
        <f t="shared" si="58"/>
        <v>0</v>
      </c>
      <c r="X386" s="106">
        <f t="shared" si="60"/>
        <v>1</v>
      </c>
      <c r="Y386" s="99">
        <f>IF(B386&lt;&gt;"",VLOOKUP(X386,Coef!$E$2:$F$17,2,FALSE),Y385)</f>
        <v>1</v>
      </c>
    </row>
    <row r="387" spans="1:25" x14ac:dyDescent="0.25">
      <c r="A387" s="98"/>
      <c r="B387" s="70"/>
      <c r="C387" s="71"/>
      <c r="D387" s="70"/>
      <c r="E387" s="71"/>
      <c r="F387" s="70"/>
      <c r="G387" s="615"/>
      <c r="H387" s="74"/>
      <c r="I387" s="75"/>
      <c r="J387" s="569"/>
      <c r="K387" s="568"/>
      <c r="L387" s="74"/>
      <c r="M387" s="83"/>
      <c r="N387" s="79"/>
      <c r="O387" s="629"/>
      <c r="P387" s="627" t="str">
        <f t="shared" si="53"/>
        <v/>
      </c>
      <c r="Q387" s="624" t="str">
        <f t="shared" si="54"/>
        <v/>
      </c>
      <c r="R387" s="621" t="str">
        <f t="shared" si="55"/>
        <v/>
      </c>
      <c r="S387" s="91" t="str">
        <f t="shared" si="56"/>
        <v/>
      </c>
      <c r="T387" s="90" t="str">
        <f t="shared" si="59"/>
        <v/>
      </c>
      <c r="U387" s="91" t="str">
        <f t="shared" si="59"/>
        <v/>
      </c>
      <c r="V387" s="107" t="b">
        <f t="shared" si="57"/>
        <v>0</v>
      </c>
      <c r="W387" s="104" t="b">
        <f t="shared" si="58"/>
        <v>0</v>
      </c>
      <c r="X387" s="106">
        <f t="shared" si="60"/>
        <v>1</v>
      </c>
      <c r="Y387" s="99">
        <f>IF(B387&lt;&gt;"",VLOOKUP(X387,Coef!$E$2:$F$17,2,FALSE),Y386)</f>
        <v>1</v>
      </c>
    </row>
    <row r="388" spans="1:25" x14ac:dyDescent="0.25">
      <c r="A388" s="98"/>
      <c r="B388" s="70"/>
      <c r="C388" s="71"/>
      <c r="D388" s="70"/>
      <c r="E388" s="71"/>
      <c r="F388" s="70"/>
      <c r="G388" s="615"/>
      <c r="H388" s="74"/>
      <c r="I388" s="75"/>
      <c r="J388" s="569"/>
      <c r="K388" s="568"/>
      <c r="L388" s="74"/>
      <c r="M388" s="83"/>
      <c r="N388" s="79"/>
      <c r="O388" s="629"/>
      <c r="P388" s="627" t="str">
        <f t="shared" si="53"/>
        <v/>
      </c>
      <c r="Q388" s="624" t="str">
        <f t="shared" si="54"/>
        <v/>
      </c>
      <c r="R388" s="621" t="str">
        <f t="shared" si="55"/>
        <v/>
      </c>
      <c r="S388" s="91" t="str">
        <f t="shared" si="56"/>
        <v/>
      </c>
      <c r="T388" s="90" t="str">
        <f t="shared" si="59"/>
        <v/>
      </c>
      <c r="U388" s="91" t="str">
        <f t="shared" si="59"/>
        <v/>
      </c>
      <c r="V388" s="107" t="b">
        <f t="shared" si="57"/>
        <v>0</v>
      </c>
      <c r="W388" s="104" t="b">
        <f t="shared" si="58"/>
        <v>0</v>
      </c>
      <c r="X388" s="106">
        <f t="shared" si="60"/>
        <v>1</v>
      </c>
      <c r="Y388" s="99">
        <f>IF(B388&lt;&gt;"",VLOOKUP(X388,Coef!$E$2:$F$17,2,FALSE),Y387)</f>
        <v>1</v>
      </c>
    </row>
    <row r="389" spans="1:25" x14ac:dyDescent="0.25">
      <c r="A389" s="98"/>
      <c r="B389" s="70"/>
      <c r="C389" s="71"/>
      <c r="D389" s="70"/>
      <c r="E389" s="71"/>
      <c r="F389" s="70"/>
      <c r="G389" s="615"/>
      <c r="H389" s="74"/>
      <c r="I389" s="75"/>
      <c r="J389" s="569"/>
      <c r="K389" s="568"/>
      <c r="L389" s="74"/>
      <c r="M389" s="83"/>
      <c r="N389" s="79"/>
      <c r="O389" s="629"/>
      <c r="P389" s="627" t="str">
        <f t="shared" si="53"/>
        <v/>
      </c>
      <c r="Q389" s="624" t="str">
        <f t="shared" si="54"/>
        <v/>
      </c>
      <c r="R389" s="621" t="str">
        <f t="shared" si="55"/>
        <v/>
      </c>
      <c r="S389" s="91" t="str">
        <f t="shared" si="56"/>
        <v/>
      </c>
      <c r="T389" s="90" t="str">
        <f t="shared" si="59"/>
        <v/>
      </c>
      <c r="U389" s="91" t="str">
        <f t="shared" si="59"/>
        <v/>
      </c>
      <c r="V389" s="107" t="b">
        <f t="shared" si="57"/>
        <v>0</v>
      </c>
      <c r="W389" s="104" t="b">
        <f t="shared" si="58"/>
        <v>0</v>
      </c>
      <c r="X389" s="106">
        <f t="shared" si="60"/>
        <v>1</v>
      </c>
      <c r="Y389" s="99">
        <f>IF(B389&lt;&gt;"",VLOOKUP(X389,Coef!$E$2:$F$17,2,FALSE),Y388)</f>
        <v>1</v>
      </c>
    </row>
    <row r="390" spans="1:25" x14ac:dyDescent="0.25">
      <c r="A390" s="98"/>
      <c r="B390" s="70"/>
      <c r="C390" s="71"/>
      <c r="D390" s="70"/>
      <c r="E390" s="71"/>
      <c r="F390" s="70"/>
      <c r="G390" s="615"/>
      <c r="H390" s="74"/>
      <c r="I390" s="75"/>
      <c r="J390" s="569"/>
      <c r="K390" s="568"/>
      <c r="L390" s="74"/>
      <c r="M390" s="83"/>
      <c r="N390" s="79"/>
      <c r="O390" s="629"/>
      <c r="P390" s="627" t="str">
        <f t="shared" si="53"/>
        <v/>
      </c>
      <c r="Q390" s="624" t="str">
        <f t="shared" si="54"/>
        <v/>
      </c>
      <c r="R390" s="621" t="str">
        <f t="shared" si="55"/>
        <v/>
      </c>
      <c r="S390" s="91" t="str">
        <f t="shared" si="56"/>
        <v/>
      </c>
      <c r="T390" s="90" t="str">
        <f t="shared" si="59"/>
        <v/>
      </c>
      <c r="U390" s="91" t="str">
        <f t="shared" si="59"/>
        <v/>
      </c>
      <c r="V390" s="107" t="b">
        <f t="shared" si="57"/>
        <v>0</v>
      </c>
      <c r="W390" s="104" t="b">
        <f t="shared" si="58"/>
        <v>0</v>
      </c>
      <c r="X390" s="106">
        <f t="shared" si="60"/>
        <v>1</v>
      </c>
      <c r="Y390" s="99">
        <f>IF(B390&lt;&gt;"",VLOOKUP(X390,Coef!$E$2:$F$17,2,FALSE),Y389)</f>
        <v>1</v>
      </c>
    </row>
    <row r="391" spans="1:25" x14ac:dyDescent="0.25">
      <c r="A391" s="98"/>
      <c r="B391" s="70"/>
      <c r="C391" s="71"/>
      <c r="D391" s="70"/>
      <c r="E391" s="71"/>
      <c r="F391" s="70"/>
      <c r="G391" s="615"/>
      <c r="H391" s="74"/>
      <c r="I391" s="75"/>
      <c r="J391" s="569"/>
      <c r="K391" s="568"/>
      <c r="L391" s="74"/>
      <c r="M391" s="83"/>
      <c r="N391" s="79"/>
      <c r="O391" s="629"/>
      <c r="P391" s="627" t="str">
        <f t="shared" si="53"/>
        <v/>
      </c>
      <c r="Q391" s="624" t="str">
        <f t="shared" si="54"/>
        <v/>
      </c>
      <c r="R391" s="621" t="str">
        <f t="shared" si="55"/>
        <v/>
      </c>
      <c r="S391" s="91" t="str">
        <f t="shared" si="56"/>
        <v/>
      </c>
      <c r="T391" s="90" t="str">
        <f t="shared" si="59"/>
        <v/>
      </c>
      <c r="U391" s="91" t="str">
        <f t="shared" si="59"/>
        <v/>
      </c>
      <c r="V391" s="107" t="b">
        <f t="shared" si="57"/>
        <v>0</v>
      </c>
      <c r="W391" s="104" t="b">
        <f t="shared" si="58"/>
        <v>0</v>
      </c>
      <c r="X391" s="106">
        <f t="shared" si="60"/>
        <v>1</v>
      </c>
      <c r="Y391" s="99">
        <f>IF(B391&lt;&gt;"",VLOOKUP(X391,Coef!$E$2:$F$17,2,FALSE),Y390)</f>
        <v>1</v>
      </c>
    </row>
    <row r="392" spans="1:25" x14ac:dyDescent="0.25">
      <c r="A392" s="98"/>
      <c r="B392" s="70"/>
      <c r="C392" s="71"/>
      <c r="D392" s="70"/>
      <c r="E392" s="71"/>
      <c r="F392" s="70"/>
      <c r="G392" s="615"/>
      <c r="H392" s="74"/>
      <c r="I392" s="75"/>
      <c r="J392" s="569"/>
      <c r="K392" s="568"/>
      <c r="L392" s="74"/>
      <c r="M392" s="83"/>
      <c r="N392" s="79"/>
      <c r="O392" s="629"/>
      <c r="P392" s="627" t="str">
        <f t="shared" si="53"/>
        <v/>
      </c>
      <c r="Q392" s="624" t="str">
        <f t="shared" si="54"/>
        <v/>
      </c>
      <c r="R392" s="621" t="str">
        <f t="shared" si="55"/>
        <v/>
      </c>
      <c r="S392" s="91" t="str">
        <f t="shared" si="56"/>
        <v/>
      </c>
      <c r="T392" s="90" t="str">
        <f t="shared" si="59"/>
        <v/>
      </c>
      <c r="U392" s="91" t="str">
        <f t="shared" si="59"/>
        <v/>
      </c>
      <c r="V392" s="107" t="b">
        <f t="shared" si="57"/>
        <v>0</v>
      </c>
      <c r="W392" s="104" t="b">
        <f t="shared" si="58"/>
        <v>0</v>
      </c>
      <c r="X392" s="106">
        <f t="shared" si="60"/>
        <v>1</v>
      </c>
      <c r="Y392" s="99">
        <f>IF(B392&lt;&gt;"",VLOOKUP(X392,Coef!$E$2:$F$17,2,FALSE),Y391)</f>
        <v>1</v>
      </c>
    </row>
    <row r="393" spans="1:25" x14ac:dyDescent="0.25">
      <c r="A393" s="98"/>
      <c r="B393" s="70"/>
      <c r="C393" s="71"/>
      <c r="D393" s="70"/>
      <c r="E393" s="71"/>
      <c r="F393" s="70"/>
      <c r="G393" s="615"/>
      <c r="H393" s="74"/>
      <c r="I393" s="75"/>
      <c r="J393" s="569"/>
      <c r="K393" s="568"/>
      <c r="L393" s="74"/>
      <c r="M393" s="83"/>
      <c r="N393" s="79"/>
      <c r="O393" s="629"/>
      <c r="P393" s="627" t="str">
        <f t="shared" si="53"/>
        <v/>
      </c>
      <c r="Q393" s="624" t="str">
        <f t="shared" si="54"/>
        <v/>
      </c>
      <c r="R393" s="621" t="str">
        <f t="shared" si="55"/>
        <v/>
      </c>
      <c r="S393" s="91" t="str">
        <f t="shared" si="56"/>
        <v/>
      </c>
      <c r="T393" s="90" t="str">
        <f t="shared" si="59"/>
        <v/>
      </c>
      <c r="U393" s="91" t="str">
        <f t="shared" si="59"/>
        <v/>
      </c>
      <c r="V393" s="107" t="b">
        <f t="shared" si="57"/>
        <v>0</v>
      </c>
      <c r="W393" s="104" t="b">
        <f t="shared" si="58"/>
        <v>0</v>
      </c>
      <c r="X393" s="106">
        <f t="shared" si="60"/>
        <v>1</v>
      </c>
      <c r="Y393" s="99">
        <f>IF(B393&lt;&gt;"",VLOOKUP(X393,Coef!$E$2:$F$17,2,FALSE),Y392)</f>
        <v>1</v>
      </c>
    </row>
    <row r="394" spans="1:25" x14ac:dyDescent="0.25">
      <c r="A394" s="98"/>
      <c r="B394" s="70"/>
      <c r="C394" s="71"/>
      <c r="D394" s="70"/>
      <c r="E394" s="71"/>
      <c r="F394" s="70"/>
      <c r="G394" s="615"/>
      <c r="H394" s="74"/>
      <c r="I394" s="75"/>
      <c r="J394" s="569"/>
      <c r="K394" s="568"/>
      <c r="L394" s="74"/>
      <c r="M394" s="83"/>
      <c r="N394" s="79"/>
      <c r="O394" s="629"/>
      <c r="P394" s="627" t="str">
        <f t="shared" si="53"/>
        <v/>
      </c>
      <c r="Q394" s="624" t="str">
        <f t="shared" si="54"/>
        <v/>
      </c>
      <c r="R394" s="621" t="str">
        <f t="shared" si="55"/>
        <v/>
      </c>
      <c r="S394" s="91" t="str">
        <f t="shared" si="56"/>
        <v/>
      </c>
      <c r="T394" s="90" t="str">
        <f t="shared" si="59"/>
        <v/>
      </c>
      <c r="U394" s="91" t="str">
        <f t="shared" si="59"/>
        <v/>
      </c>
      <c r="V394" s="107" t="b">
        <f t="shared" si="57"/>
        <v>0</v>
      </c>
      <c r="W394" s="104" t="b">
        <f t="shared" si="58"/>
        <v>0</v>
      </c>
      <c r="X394" s="106">
        <f t="shared" si="60"/>
        <v>1</v>
      </c>
      <c r="Y394" s="99">
        <f>IF(B394&lt;&gt;"",VLOOKUP(X394,Coef!$E$2:$F$17,2,FALSE),Y393)</f>
        <v>1</v>
      </c>
    </row>
    <row r="395" spans="1:25" x14ac:dyDescent="0.25">
      <c r="A395" s="98"/>
      <c r="B395" s="70"/>
      <c r="C395" s="71"/>
      <c r="D395" s="70"/>
      <c r="E395" s="71"/>
      <c r="F395" s="70"/>
      <c r="G395" s="615"/>
      <c r="H395" s="74"/>
      <c r="I395" s="75"/>
      <c r="J395" s="569"/>
      <c r="K395" s="568"/>
      <c r="L395" s="74"/>
      <c r="M395" s="83"/>
      <c r="N395" s="79"/>
      <c r="O395" s="629"/>
      <c r="P395" s="627" t="str">
        <f t="shared" si="53"/>
        <v/>
      </c>
      <c r="Q395" s="624" t="str">
        <f t="shared" si="54"/>
        <v/>
      </c>
      <c r="R395" s="621" t="str">
        <f t="shared" si="55"/>
        <v/>
      </c>
      <c r="S395" s="91" t="str">
        <f t="shared" si="56"/>
        <v/>
      </c>
      <c r="T395" s="90" t="str">
        <f t="shared" si="59"/>
        <v/>
      </c>
      <c r="U395" s="91" t="str">
        <f t="shared" si="59"/>
        <v/>
      </c>
      <c r="V395" s="107" t="b">
        <f t="shared" si="57"/>
        <v>0</v>
      </c>
      <c r="W395" s="104" t="b">
        <f t="shared" si="58"/>
        <v>0</v>
      </c>
      <c r="X395" s="106">
        <f t="shared" si="60"/>
        <v>1</v>
      </c>
      <c r="Y395" s="99">
        <f>IF(B395&lt;&gt;"",VLOOKUP(X395,Coef!$E$2:$F$17,2,FALSE),Y394)</f>
        <v>1</v>
      </c>
    </row>
    <row r="396" spans="1:25" x14ac:dyDescent="0.25">
      <c r="A396" s="98"/>
      <c r="B396" s="70"/>
      <c r="C396" s="71"/>
      <c r="D396" s="70"/>
      <c r="E396" s="71"/>
      <c r="F396" s="70"/>
      <c r="G396" s="615"/>
      <c r="H396" s="74"/>
      <c r="I396" s="75"/>
      <c r="J396" s="569"/>
      <c r="K396" s="568"/>
      <c r="L396" s="74"/>
      <c r="M396" s="83"/>
      <c r="N396" s="79"/>
      <c r="O396" s="629"/>
      <c r="P396" s="627" t="str">
        <f t="shared" ref="P396:P459" si="61">IF(B396&lt;&gt;"","",IF(AND(C396&lt;&gt;"",E396&lt;&gt;"",G396&lt;&gt;"",I396&gt;=an_initial,I396&lt;=an_final,V396=FALSE,W396=FALSE),coef_citari*P_MAT_2*Y395*(1+O396),""))</f>
        <v/>
      </c>
      <c r="Q396" s="624" t="str">
        <f t="shared" ref="Q396:Q459" si="62">IF(B396&lt;&gt;"","",IF(AND(C396&lt;&gt;"",E396&lt;&gt;"",G396&lt;&gt;"",I396&lt;=an_final,V396=FALSE,W396=FALSE),coef_citari*P_MAT_2*Y395*(1+O396),""))</f>
        <v/>
      </c>
      <c r="R396" s="621" t="str">
        <f t="shared" ref="R396:R459" si="63">IF(OR($B396="",$D396="",$F396="",$H396="",$H396&gt;an_final,$V396=FALSE),"",IF($H396&gt;=an_initial,1,""))</f>
        <v/>
      </c>
      <c r="S396" s="91" t="str">
        <f t="shared" ref="S396:S459" si="64">IF(OR($B396="",$D396="",$F396="",$H396="",$H396&gt;an_final,$V396=FALSE),"",1)</f>
        <v/>
      </c>
      <c r="T396" s="90" t="str">
        <f t="shared" si="59"/>
        <v/>
      </c>
      <c r="U396" s="91" t="str">
        <f t="shared" si="59"/>
        <v/>
      </c>
      <c r="V396" s="107" t="b">
        <f t="shared" ref="V396:V459" si="65">IF(nume_candidat="",FALSE,ISNUMBER(SEARCH(nume_candidat,$B396)))</f>
        <v>0</v>
      </c>
      <c r="W396" s="104" t="b">
        <f t="shared" ref="W396:W459" si="66">IF(nume_candidat="",FALSE,ISNUMBER(SEARCH(nume_candidat,$C396)))</f>
        <v>0</v>
      </c>
      <c r="X396" s="106">
        <f t="shared" si="60"/>
        <v>1</v>
      </c>
      <c r="Y396" s="99">
        <f>IF(B396&lt;&gt;"",VLOOKUP(X396,Coef!$E$2:$F$17,2,FALSE),Y395)</f>
        <v>1</v>
      </c>
    </row>
    <row r="397" spans="1:25" x14ac:dyDescent="0.25">
      <c r="A397" s="98"/>
      <c r="B397" s="70"/>
      <c r="C397" s="71"/>
      <c r="D397" s="70"/>
      <c r="E397" s="71"/>
      <c r="F397" s="70"/>
      <c r="G397" s="615"/>
      <c r="H397" s="74"/>
      <c r="I397" s="75"/>
      <c r="J397" s="569"/>
      <c r="K397" s="568"/>
      <c r="L397" s="74"/>
      <c r="M397" s="83"/>
      <c r="N397" s="79"/>
      <c r="O397" s="629"/>
      <c r="P397" s="627" t="str">
        <f t="shared" si="61"/>
        <v/>
      </c>
      <c r="Q397" s="624" t="str">
        <f t="shared" si="62"/>
        <v/>
      </c>
      <c r="R397" s="621" t="str">
        <f t="shared" si="63"/>
        <v/>
      </c>
      <c r="S397" s="91" t="str">
        <f t="shared" si="64"/>
        <v/>
      </c>
      <c r="T397" s="90" t="str">
        <f t="shared" ref="T397:U460" si="67">IF(P397="","",1)</f>
        <v/>
      </c>
      <c r="U397" s="91" t="str">
        <f t="shared" si="67"/>
        <v/>
      </c>
      <c r="V397" s="107" t="b">
        <f t="shared" si="65"/>
        <v>0</v>
      </c>
      <c r="W397" s="104" t="b">
        <f t="shared" si="66"/>
        <v>0</v>
      </c>
      <c r="X397" s="106">
        <f t="shared" ref="X397:X460" si="68">LEN(B397)-LEN(SUBSTITUTE(B397,",",""))+1</f>
        <v>1</v>
      </c>
      <c r="Y397" s="99">
        <f>IF(B397&lt;&gt;"",VLOOKUP(X397,Coef!$E$2:$F$17,2,FALSE),Y396)</f>
        <v>1</v>
      </c>
    </row>
    <row r="398" spans="1:25" x14ac:dyDescent="0.25">
      <c r="A398" s="98"/>
      <c r="B398" s="70"/>
      <c r="C398" s="71"/>
      <c r="D398" s="70"/>
      <c r="E398" s="71"/>
      <c r="F398" s="70"/>
      <c r="G398" s="615"/>
      <c r="H398" s="74"/>
      <c r="I398" s="75"/>
      <c r="J398" s="569"/>
      <c r="K398" s="568"/>
      <c r="L398" s="74"/>
      <c r="M398" s="83"/>
      <c r="N398" s="79"/>
      <c r="O398" s="629"/>
      <c r="P398" s="627" t="str">
        <f t="shared" si="61"/>
        <v/>
      </c>
      <c r="Q398" s="624" t="str">
        <f t="shared" si="62"/>
        <v/>
      </c>
      <c r="R398" s="621" t="str">
        <f t="shared" si="63"/>
        <v/>
      </c>
      <c r="S398" s="91" t="str">
        <f t="shared" si="64"/>
        <v/>
      </c>
      <c r="T398" s="90" t="str">
        <f t="shared" si="67"/>
        <v/>
      </c>
      <c r="U398" s="91" t="str">
        <f t="shared" si="67"/>
        <v/>
      </c>
      <c r="V398" s="107" t="b">
        <f t="shared" si="65"/>
        <v>0</v>
      </c>
      <c r="W398" s="104" t="b">
        <f t="shared" si="66"/>
        <v>0</v>
      </c>
      <c r="X398" s="106">
        <f t="shared" si="68"/>
        <v>1</v>
      </c>
      <c r="Y398" s="99">
        <f>IF(B398&lt;&gt;"",VLOOKUP(X398,Coef!$E$2:$F$17,2,FALSE),Y397)</f>
        <v>1</v>
      </c>
    </row>
    <row r="399" spans="1:25" x14ac:dyDescent="0.25">
      <c r="A399" s="98"/>
      <c r="B399" s="70"/>
      <c r="C399" s="71"/>
      <c r="D399" s="70"/>
      <c r="E399" s="71"/>
      <c r="F399" s="70"/>
      <c r="G399" s="615"/>
      <c r="H399" s="74"/>
      <c r="I399" s="75"/>
      <c r="J399" s="569"/>
      <c r="K399" s="568"/>
      <c r="L399" s="74"/>
      <c r="M399" s="83"/>
      <c r="N399" s="79"/>
      <c r="O399" s="629"/>
      <c r="P399" s="627" t="str">
        <f t="shared" si="61"/>
        <v/>
      </c>
      <c r="Q399" s="624" t="str">
        <f t="shared" si="62"/>
        <v/>
      </c>
      <c r="R399" s="621" t="str">
        <f t="shared" si="63"/>
        <v/>
      </c>
      <c r="S399" s="91" t="str">
        <f t="shared" si="64"/>
        <v/>
      </c>
      <c r="T399" s="90" t="str">
        <f t="shared" si="67"/>
        <v/>
      </c>
      <c r="U399" s="91" t="str">
        <f t="shared" si="67"/>
        <v/>
      </c>
      <c r="V399" s="107" t="b">
        <f t="shared" si="65"/>
        <v>0</v>
      </c>
      <c r="W399" s="104" t="b">
        <f t="shared" si="66"/>
        <v>0</v>
      </c>
      <c r="X399" s="106">
        <f t="shared" si="68"/>
        <v>1</v>
      </c>
      <c r="Y399" s="99">
        <f>IF(B399&lt;&gt;"",VLOOKUP(X399,Coef!$E$2:$F$17,2,FALSE),Y398)</f>
        <v>1</v>
      </c>
    </row>
    <row r="400" spans="1:25" x14ac:dyDescent="0.25">
      <c r="A400" s="98"/>
      <c r="B400" s="70"/>
      <c r="C400" s="71"/>
      <c r="D400" s="70"/>
      <c r="E400" s="71"/>
      <c r="F400" s="70"/>
      <c r="G400" s="615"/>
      <c r="H400" s="74"/>
      <c r="I400" s="75"/>
      <c r="J400" s="569"/>
      <c r="K400" s="568"/>
      <c r="L400" s="74"/>
      <c r="M400" s="83"/>
      <c r="N400" s="79"/>
      <c r="O400" s="629"/>
      <c r="P400" s="627" t="str">
        <f t="shared" si="61"/>
        <v/>
      </c>
      <c r="Q400" s="624" t="str">
        <f t="shared" si="62"/>
        <v/>
      </c>
      <c r="R400" s="621" t="str">
        <f t="shared" si="63"/>
        <v/>
      </c>
      <c r="S400" s="91" t="str">
        <f t="shared" si="64"/>
        <v/>
      </c>
      <c r="T400" s="90" t="str">
        <f t="shared" si="67"/>
        <v/>
      </c>
      <c r="U400" s="91" t="str">
        <f t="shared" si="67"/>
        <v/>
      </c>
      <c r="V400" s="107" t="b">
        <f t="shared" si="65"/>
        <v>0</v>
      </c>
      <c r="W400" s="104" t="b">
        <f t="shared" si="66"/>
        <v>0</v>
      </c>
      <c r="X400" s="106">
        <f t="shared" si="68"/>
        <v>1</v>
      </c>
      <c r="Y400" s="99">
        <f>IF(B400&lt;&gt;"",VLOOKUP(X400,Coef!$E$2:$F$17,2,FALSE),Y399)</f>
        <v>1</v>
      </c>
    </row>
    <row r="401" spans="1:25" x14ac:dyDescent="0.25">
      <c r="A401" s="98"/>
      <c r="B401" s="70"/>
      <c r="C401" s="71"/>
      <c r="D401" s="70"/>
      <c r="E401" s="71"/>
      <c r="F401" s="70"/>
      <c r="G401" s="615"/>
      <c r="H401" s="74"/>
      <c r="I401" s="75"/>
      <c r="J401" s="569"/>
      <c r="K401" s="568"/>
      <c r="L401" s="74"/>
      <c r="M401" s="83"/>
      <c r="N401" s="79"/>
      <c r="O401" s="629"/>
      <c r="P401" s="627" t="str">
        <f t="shared" si="61"/>
        <v/>
      </c>
      <c r="Q401" s="624" t="str">
        <f t="shared" si="62"/>
        <v/>
      </c>
      <c r="R401" s="621" t="str">
        <f t="shared" si="63"/>
        <v/>
      </c>
      <c r="S401" s="91" t="str">
        <f t="shared" si="64"/>
        <v/>
      </c>
      <c r="T401" s="90" t="str">
        <f t="shared" si="67"/>
        <v/>
      </c>
      <c r="U401" s="91" t="str">
        <f t="shared" si="67"/>
        <v/>
      </c>
      <c r="V401" s="107" t="b">
        <f t="shared" si="65"/>
        <v>0</v>
      </c>
      <c r="W401" s="104" t="b">
        <f t="shared" si="66"/>
        <v>0</v>
      </c>
      <c r="X401" s="106">
        <f t="shared" si="68"/>
        <v>1</v>
      </c>
      <c r="Y401" s="99">
        <f>IF(B401&lt;&gt;"",VLOOKUP(X401,Coef!$E$2:$F$17,2,FALSE),Y400)</f>
        <v>1</v>
      </c>
    </row>
    <row r="402" spans="1:25" x14ac:dyDescent="0.25">
      <c r="A402" s="98"/>
      <c r="B402" s="70"/>
      <c r="C402" s="71"/>
      <c r="D402" s="70"/>
      <c r="E402" s="71"/>
      <c r="F402" s="70"/>
      <c r="G402" s="615"/>
      <c r="H402" s="74"/>
      <c r="I402" s="75"/>
      <c r="J402" s="569"/>
      <c r="K402" s="568"/>
      <c r="L402" s="74"/>
      <c r="M402" s="83"/>
      <c r="N402" s="79"/>
      <c r="O402" s="629"/>
      <c r="P402" s="627" t="str">
        <f t="shared" si="61"/>
        <v/>
      </c>
      <c r="Q402" s="624" t="str">
        <f t="shared" si="62"/>
        <v/>
      </c>
      <c r="R402" s="621" t="str">
        <f t="shared" si="63"/>
        <v/>
      </c>
      <c r="S402" s="91" t="str">
        <f t="shared" si="64"/>
        <v/>
      </c>
      <c r="T402" s="90" t="str">
        <f t="shared" si="67"/>
        <v/>
      </c>
      <c r="U402" s="91" t="str">
        <f t="shared" si="67"/>
        <v/>
      </c>
      <c r="V402" s="107" t="b">
        <f t="shared" si="65"/>
        <v>0</v>
      </c>
      <c r="W402" s="104" t="b">
        <f t="shared" si="66"/>
        <v>0</v>
      </c>
      <c r="X402" s="106">
        <f t="shared" si="68"/>
        <v>1</v>
      </c>
      <c r="Y402" s="99">
        <f>IF(B402&lt;&gt;"",VLOOKUP(X402,Coef!$E$2:$F$17,2,FALSE),Y401)</f>
        <v>1</v>
      </c>
    </row>
    <row r="403" spans="1:25" x14ac:dyDescent="0.25">
      <c r="A403" s="98"/>
      <c r="B403" s="70"/>
      <c r="C403" s="71"/>
      <c r="D403" s="70"/>
      <c r="E403" s="71"/>
      <c r="F403" s="70"/>
      <c r="G403" s="615"/>
      <c r="H403" s="74"/>
      <c r="I403" s="75"/>
      <c r="J403" s="569"/>
      <c r="K403" s="568"/>
      <c r="L403" s="74"/>
      <c r="M403" s="83"/>
      <c r="N403" s="79"/>
      <c r="O403" s="629"/>
      <c r="P403" s="627" t="str">
        <f t="shared" si="61"/>
        <v/>
      </c>
      <c r="Q403" s="624" t="str">
        <f t="shared" si="62"/>
        <v/>
      </c>
      <c r="R403" s="621" t="str">
        <f t="shared" si="63"/>
        <v/>
      </c>
      <c r="S403" s="91" t="str">
        <f t="shared" si="64"/>
        <v/>
      </c>
      <c r="T403" s="90" t="str">
        <f t="shared" si="67"/>
        <v/>
      </c>
      <c r="U403" s="91" t="str">
        <f t="shared" si="67"/>
        <v/>
      </c>
      <c r="V403" s="107" t="b">
        <f t="shared" si="65"/>
        <v>0</v>
      </c>
      <c r="W403" s="104" t="b">
        <f t="shared" si="66"/>
        <v>0</v>
      </c>
      <c r="X403" s="106">
        <f t="shared" si="68"/>
        <v>1</v>
      </c>
      <c r="Y403" s="99">
        <f>IF(B403&lt;&gt;"",VLOOKUP(X403,Coef!$E$2:$F$17,2,FALSE),Y402)</f>
        <v>1</v>
      </c>
    </row>
    <row r="404" spans="1:25" x14ac:dyDescent="0.25">
      <c r="A404" s="98"/>
      <c r="B404" s="70"/>
      <c r="C404" s="71"/>
      <c r="D404" s="70"/>
      <c r="E404" s="71"/>
      <c r="F404" s="70"/>
      <c r="G404" s="615"/>
      <c r="H404" s="74"/>
      <c r="I404" s="75"/>
      <c r="J404" s="569"/>
      <c r="K404" s="568"/>
      <c r="L404" s="74"/>
      <c r="M404" s="83"/>
      <c r="N404" s="79"/>
      <c r="O404" s="629"/>
      <c r="P404" s="627" t="str">
        <f t="shared" si="61"/>
        <v/>
      </c>
      <c r="Q404" s="624" t="str">
        <f t="shared" si="62"/>
        <v/>
      </c>
      <c r="R404" s="621" t="str">
        <f t="shared" si="63"/>
        <v/>
      </c>
      <c r="S404" s="91" t="str">
        <f t="shared" si="64"/>
        <v/>
      </c>
      <c r="T404" s="90" t="str">
        <f t="shared" si="67"/>
        <v/>
      </c>
      <c r="U404" s="91" t="str">
        <f t="shared" si="67"/>
        <v/>
      </c>
      <c r="V404" s="107" t="b">
        <f t="shared" si="65"/>
        <v>0</v>
      </c>
      <c r="W404" s="104" t="b">
        <f t="shared" si="66"/>
        <v>0</v>
      </c>
      <c r="X404" s="106">
        <f t="shared" si="68"/>
        <v>1</v>
      </c>
      <c r="Y404" s="99">
        <f>IF(B404&lt;&gt;"",VLOOKUP(X404,Coef!$E$2:$F$17,2,FALSE),Y403)</f>
        <v>1</v>
      </c>
    </row>
    <row r="405" spans="1:25" x14ac:dyDescent="0.25">
      <c r="A405" s="98"/>
      <c r="B405" s="70"/>
      <c r="C405" s="71"/>
      <c r="D405" s="70"/>
      <c r="E405" s="71"/>
      <c r="F405" s="70"/>
      <c r="G405" s="615"/>
      <c r="H405" s="74"/>
      <c r="I405" s="75"/>
      <c r="J405" s="569"/>
      <c r="K405" s="568"/>
      <c r="L405" s="74"/>
      <c r="M405" s="83"/>
      <c r="N405" s="79"/>
      <c r="O405" s="629"/>
      <c r="P405" s="627" t="str">
        <f t="shared" si="61"/>
        <v/>
      </c>
      <c r="Q405" s="624" t="str">
        <f t="shared" si="62"/>
        <v/>
      </c>
      <c r="R405" s="621" t="str">
        <f t="shared" si="63"/>
        <v/>
      </c>
      <c r="S405" s="91" t="str">
        <f t="shared" si="64"/>
        <v/>
      </c>
      <c r="T405" s="90" t="str">
        <f t="shared" si="67"/>
        <v/>
      </c>
      <c r="U405" s="91" t="str">
        <f t="shared" si="67"/>
        <v/>
      </c>
      <c r="V405" s="107" t="b">
        <f t="shared" si="65"/>
        <v>0</v>
      </c>
      <c r="W405" s="104" t="b">
        <f t="shared" si="66"/>
        <v>0</v>
      </c>
      <c r="X405" s="106">
        <f t="shared" si="68"/>
        <v>1</v>
      </c>
      <c r="Y405" s="99">
        <f>IF(B405&lt;&gt;"",VLOOKUP(X405,Coef!$E$2:$F$17,2,FALSE),Y404)</f>
        <v>1</v>
      </c>
    </row>
    <row r="406" spans="1:25" x14ac:dyDescent="0.25">
      <c r="A406" s="98"/>
      <c r="B406" s="70"/>
      <c r="C406" s="71"/>
      <c r="D406" s="70"/>
      <c r="E406" s="71"/>
      <c r="F406" s="70"/>
      <c r="G406" s="615"/>
      <c r="H406" s="74"/>
      <c r="I406" s="75"/>
      <c r="J406" s="569"/>
      <c r="K406" s="568"/>
      <c r="L406" s="74"/>
      <c r="M406" s="83"/>
      <c r="N406" s="79"/>
      <c r="O406" s="629"/>
      <c r="P406" s="627" t="str">
        <f t="shared" si="61"/>
        <v/>
      </c>
      <c r="Q406" s="624" t="str">
        <f t="shared" si="62"/>
        <v/>
      </c>
      <c r="R406" s="621" t="str">
        <f t="shared" si="63"/>
        <v/>
      </c>
      <c r="S406" s="91" t="str">
        <f t="shared" si="64"/>
        <v/>
      </c>
      <c r="T406" s="90" t="str">
        <f t="shared" si="67"/>
        <v/>
      </c>
      <c r="U406" s="91" t="str">
        <f t="shared" si="67"/>
        <v/>
      </c>
      <c r="V406" s="107" t="b">
        <f t="shared" si="65"/>
        <v>0</v>
      </c>
      <c r="W406" s="104" t="b">
        <f t="shared" si="66"/>
        <v>0</v>
      </c>
      <c r="X406" s="106">
        <f t="shared" si="68"/>
        <v>1</v>
      </c>
      <c r="Y406" s="99">
        <f>IF(B406&lt;&gt;"",VLOOKUP(X406,Coef!$E$2:$F$17,2,FALSE),Y405)</f>
        <v>1</v>
      </c>
    </row>
    <row r="407" spans="1:25" x14ac:dyDescent="0.25">
      <c r="A407" s="98"/>
      <c r="B407" s="70"/>
      <c r="C407" s="71"/>
      <c r="D407" s="70"/>
      <c r="E407" s="71"/>
      <c r="F407" s="70"/>
      <c r="G407" s="615"/>
      <c r="H407" s="74"/>
      <c r="I407" s="75"/>
      <c r="J407" s="569"/>
      <c r="K407" s="568"/>
      <c r="L407" s="74"/>
      <c r="M407" s="83"/>
      <c r="N407" s="79"/>
      <c r="O407" s="629"/>
      <c r="P407" s="627" t="str">
        <f t="shared" si="61"/>
        <v/>
      </c>
      <c r="Q407" s="624" t="str">
        <f t="shared" si="62"/>
        <v/>
      </c>
      <c r="R407" s="621" t="str">
        <f t="shared" si="63"/>
        <v/>
      </c>
      <c r="S407" s="91" t="str">
        <f t="shared" si="64"/>
        <v/>
      </c>
      <c r="T407" s="90" t="str">
        <f t="shared" si="67"/>
        <v/>
      </c>
      <c r="U407" s="91" t="str">
        <f t="shared" si="67"/>
        <v/>
      </c>
      <c r="V407" s="107" t="b">
        <f t="shared" si="65"/>
        <v>0</v>
      </c>
      <c r="W407" s="104" t="b">
        <f t="shared" si="66"/>
        <v>0</v>
      </c>
      <c r="X407" s="106">
        <f t="shared" si="68"/>
        <v>1</v>
      </c>
      <c r="Y407" s="99">
        <f>IF(B407&lt;&gt;"",VLOOKUP(X407,Coef!$E$2:$F$17,2,FALSE),Y406)</f>
        <v>1</v>
      </c>
    </row>
    <row r="408" spans="1:25" x14ac:dyDescent="0.25">
      <c r="A408" s="98"/>
      <c r="B408" s="70"/>
      <c r="C408" s="71"/>
      <c r="D408" s="70"/>
      <c r="E408" s="71"/>
      <c r="F408" s="70"/>
      <c r="G408" s="615"/>
      <c r="H408" s="74"/>
      <c r="I408" s="75"/>
      <c r="J408" s="569"/>
      <c r="K408" s="568"/>
      <c r="L408" s="74"/>
      <c r="M408" s="83"/>
      <c r="N408" s="79"/>
      <c r="O408" s="629"/>
      <c r="P408" s="627" t="str">
        <f t="shared" si="61"/>
        <v/>
      </c>
      <c r="Q408" s="624" t="str">
        <f t="shared" si="62"/>
        <v/>
      </c>
      <c r="R408" s="621" t="str">
        <f t="shared" si="63"/>
        <v/>
      </c>
      <c r="S408" s="91" t="str">
        <f t="shared" si="64"/>
        <v/>
      </c>
      <c r="T408" s="90" t="str">
        <f t="shared" si="67"/>
        <v/>
      </c>
      <c r="U408" s="91" t="str">
        <f t="shared" si="67"/>
        <v/>
      </c>
      <c r="V408" s="107" t="b">
        <f t="shared" si="65"/>
        <v>0</v>
      </c>
      <c r="W408" s="104" t="b">
        <f t="shared" si="66"/>
        <v>0</v>
      </c>
      <c r="X408" s="106">
        <f t="shared" si="68"/>
        <v>1</v>
      </c>
      <c r="Y408" s="99">
        <f>IF(B408&lt;&gt;"",VLOOKUP(X408,Coef!$E$2:$F$17,2,FALSE),Y407)</f>
        <v>1</v>
      </c>
    </row>
    <row r="409" spans="1:25" x14ac:dyDescent="0.25">
      <c r="A409" s="98"/>
      <c r="B409" s="70"/>
      <c r="C409" s="71"/>
      <c r="D409" s="70"/>
      <c r="E409" s="71"/>
      <c r="F409" s="70"/>
      <c r="G409" s="615"/>
      <c r="H409" s="74"/>
      <c r="I409" s="75"/>
      <c r="J409" s="569"/>
      <c r="K409" s="568"/>
      <c r="L409" s="74"/>
      <c r="M409" s="83"/>
      <c r="N409" s="79"/>
      <c r="O409" s="629"/>
      <c r="P409" s="627" t="str">
        <f t="shared" si="61"/>
        <v/>
      </c>
      <c r="Q409" s="624" t="str">
        <f t="shared" si="62"/>
        <v/>
      </c>
      <c r="R409" s="621" t="str">
        <f t="shared" si="63"/>
        <v/>
      </c>
      <c r="S409" s="91" t="str">
        <f t="shared" si="64"/>
        <v/>
      </c>
      <c r="T409" s="90" t="str">
        <f t="shared" si="67"/>
        <v/>
      </c>
      <c r="U409" s="91" t="str">
        <f t="shared" si="67"/>
        <v/>
      </c>
      <c r="V409" s="107" t="b">
        <f t="shared" si="65"/>
        <v>0</v>
      </c>
      <c r="W409" s="104" t="b">
        <f t="shared" si="66"/>
        <v>0</v>
      </c>
      <c r="X409" s="106">
        <f t="shared" si="68"/>
        <v>1</v>
      </c>
      <c r="Y409" s="99">
        <f>IF(B409&lt;&gt;"",VLOOKUP(X409,Coef!$E$2:$F$17,2,FALSE),Y408)</f>
        <v>1</v>
      </c>
    </row>
    <row r="410" spans="1:25" x14ac:dyDescent="0.25">
      <c r="A410" s="98"/>
      <c r="B410" s="70"/>
      <c r="C410" s="71"/>
      <c r="D410" s="70"/>
      <c r="E410" s="71"/>
      <c r="F410" s="70"/>
      <c r="G410" s="615"/>
      <c r="H410" s="74"/>
      <c r="I410" s="75"/>
      <c r="J410" s="569"/>
      <c r="K410" s="568"/>
      <c r="L410" s="74"/>
      <c r="M410" s="83"/>
      <c r="N410" s="79"/>
      <c r="O410" s="629"/>
      <c r="P410" s="627" t="str">
        <f t="shared" si="61"/>
        <v/>
      </c>
      <c r="Q410" s="624" t="str">
        <f t="shared" si="62"/>
        <v/>
      </c>
      <c r="R410" s="621" t="str">
        <f t="shared" si="63"/>
        <v/>
      </c>
      <c r="S410" s="91" t="str">
        <f t="shared" si="64"/>
        <v/>
      </c>
      <c r="T410" s="90" t="str">
        <f t="shared" si="67"/>
        <v/>
      </c>
      <c r="U410" s="91" t="str">
        <f t="shared" si="67"/>
        <v/>
      </c>
      <c r="V410" s="107" t="b">
        <f t="shared" si="65"/>
        <v>0</v>
      </c>
      <c r="W410" s="104" t="b">
        <f t="shared" si="66"/>
        <v>0</v>
      </c>
      <c r="X410" s="106">
        <f t="shared" si="68"/>
        <v>1</v>
      </c>
      <c r="Y410" s="99">
        <f>IF(B410&lt;&gt;"",VLOOKUP(X410,Coef!$E$2:$F$17,2,FALSE),Y409)</f>
        <v>1</v>
      </c>
    </row>
    <row r="411" spans="1:25" x14ac:dyDescent="0.25">
      <c r="A411" s="98"/>
      <c r="B411" s="70"/>
      <c r="C411" s="71"/>
      <c r="D411" s="70"/>
      <c r="E411" s="71"/>
      <c r="F411" s="70"/>
      <c r="G411" s="615"/>
      <c r="H411" s="74"/>
      <c r="I411" s="75"/>
      <c r="J411" s="569"/>
      <c r="K411" s="568"/>
      <c r="L411" s="74"/>
      <c r="M411" s="83"/>
      <c r="N411" s="79"/>
      <c r="O411" s="629"/>
      <c r="P411" s="627" t="str">
        <f t="shared" si="61"/>
        <v/>
      </c>
      <c r="Q411" s="624" t="str">
        <f t="shared" si="62"/>
        <v/>
      </c>
      <c r="R411" s="621" t="str">
        <f t="shared" si="63"/>
        <v/>
      </c>
      <c r="S411" s="91" t="str">
        <f t="shared" si="64"/>
        <v/>
      </c>
      <c r="T411" s="90" t="str">
        <f t="shared" si="67"/>
        <v/>
      </c>
      <c r="U411" s="91" t="str">
        <f t="shared" si="67"/>
        <v/>
      </c>
      <c r="V411" s="107" t="b">
        <f t="shared" si="65"/>
        <v>0</v>
      </c>
      <c r="W411" s="104" t="b">
        <f t="shared" si="66"/>
        <v>0</v>
      </c>
      <c r="X411" s="106">
        <f t="shared" si="68"/>
        <v>1</v>
      </c>
      <c r="Y411" s="99">
        <f>IF(B411&lt;&gt;"",VLOOKUP(X411,Coef!$E$2:$F$17,2,FALSE),Y410)</f>
        <v>1</v>
      </c>
    </row>
    <row r="412" spans="1:25" x14ac:dyDescent="0.25">
      <c r="A412" s="98"/>
      <c r="B412" s="70"/>
      <c r="C412" s="71"/>
      <c r="D412" s="70"/>
      <c r="E412" s="71"/>
      <c r="F412" s="70"/>
      <c r="G412" s="615"/>
      <c r="H412" s="74"/>
      <c r="I412" s="75"/>
      <c r="J412" s="569"/>
      <c r="K412" s="568"/>
      <c r="L412" s="74"/>
      <c r="M412" s="83"/>
      <c r="N412" s="79"/>
      <c r="O412" s="629"/>
      <c r="P412" s="627" t="str">
        <f t="shared" si="61"/>
        <v/>
      </c>
      <c r="Q412" s="624" t="str">
        <f t="shared" si="62"/>
        <v/>
      </c>
      <c r="R412" s="621" t="str">
        <f t="shared" si="63"/>
        <v/>
      </c>
      <c r="S412" s="91" t="str">
        <f t="shared" si="64"/>
        <v/>
      </c>
      <c r="T412" s="90" t="str">
        <f t="shared" si="67"/>
        <v/>
      </c>
      <c r="U412" s="91" t="str">
        <f t="shared" si="67"/>
        <v/>
      </c>
      <c r="V412" s="107" t="b">
        <f t="shared" si="65"/>
        <v>0</v>
      </c>
      <c r="W412" s="104" t="b">
        <f t="shared" si="66"/>
        <v>0</v>
      </c>
      <c r="X412" s="106">
        <f t="shared" si="68"/>
        <v>1</v>
      </c>
      <c r="Y412" s="99">
        <f>IF(B412&lt;&gt;"",VLOOKUP(X412,Coef!$E$2:$F$17,2,FALSE),Y411)</f>
        <v>1</v>
      </c>
    </row>
    <row r="413" spans="1:25" x14ac:dyDescent="0.25">
      <c r="A413" s="98"/>
      <c r="B413" s="70"/>
      <c r="C413" s="71"/>
      <c r="D413" s="70"/>
      <c r="E413" s="71"/>
      <c r="F413" s="70"/>
      <c r="G413" s="615"/>
      <c r="H413" s="74"/>
      <c r="I413" s="75"/>
      <c r="J413" s="569"/>
      <c r="K413" s="568"/>
      <c r="L413" s="74"/>
      <c r="M413" s="83"/>
      <c r="N413" s="79"/>
      <c r="O413" s="629"/>
      <c r="P413" s="627" t="str">
        <f t="shared" si="61"/>
        <v/>
      </c>
      <c r="Q413" s="624" t="str">
        <f t="shared" si="62"/>
        <v/>
      </c>
      <c r="R413" s="621" t="str">
        <f t="shared" si="63"/>
        <v/>
      </c>
      <c r="S413" s="91" t="str">
        <f t="shared" si="64"/>
        <v/>
      </c>
      <c r="T413" s="90" t="str">
        <f t="shared" si="67"/>
        <v/>
      </c>
      <c r="U413" s="91" t="str">
        <f t="shared" si="67"/>
        <v/>
      </c>
      <c r="V413" s="107" t="b">
        <f t="shared" si="65"/>
        <v>0</v>
      </c>
      <c r="W413" s="104" t="b">
        <f t="shared" si="66"/>
        <v>0</v>
      </c>
      <c r="X413" s="106">
        <f t="shared" si="68"/>
        <v>1</v>
      </c>
      <c r="Y413" s="99">
        <f>IF(B413&lt;&gt;"",VLOOKUP(X413,Coef!$E$2:$F$17,2,FALSE),Y412)</f>
        <v>1</v>
      </c>
    </row>
    <row r="414" spans="1:25" x14ac:dyDescent="0.25">
      <c r="A414" s="98"/>
      <c r="B414" s="70"/>
      <c r="C414" s="71"/>
      <c r="D414" s="70"/>
      <c r="E414" s="71"/>
      <c r="F414" s="70"/>
      <c r="G414" s="615"/>
      <c r="H414" s="74"/>
      <c r="I414" s="75"/>
      <c r="J414" s="569"/>
      <c r="K414" s="568"/>
      <c r="L414" s="74"/>
      <c r="M414" s="83"/>
      <c r="N414" s="79"/>
      <c r="O414" s="629"/>
      <c r="P414" s="627" t="str">
        <f t="shared" si="61"/>
        <v/>
      </c>
      <c r="Q414" s="624" t="str">
        <f t="shared" si="62"/>
        <v/>
      </c>
      <c r="R414" s="621" t="str">
        <f t="shared" si="63"/>
        <v/>
      </c>
      <c r="S414" s="91" t="str">
        <f t="shared" si="64"/>
        <v/>
      </c>
      <c r="T414" s="90" t="str">
        <f t="shared" si="67"/>
        <v/>
      </c>
      <c r="U414" s="91" t="str">
        <f t="shared" si="67"/>
        <v/>
      </c>
      <c r="V414" s="107" t="b">
        <f t="shared" si="65"/>
        <v>0</v>
      </c>
      <c r="W414" s="104" t="b">
        <f t="shared" si="66"/>
        <v>0</v>
      </c>
      <c r="X414" s="106">
        <f t="shared" si="68"/>
        <v>1</v>
      </c>
      <c r="Y414" s="99">
        <f>IF(B414&lt;&gt;"",VLOOKUP(X414,Coef!$E$2:$F$17,2,FALSE),Y413)</f>
        <v>1</v>
      </c>
    </row>
    <row r="415" spans="1:25" x14ac:dyDescent="0.25">
      <c r="A415" s="98"/>
      <c r="B415" s="70"/>
      <c r="C415" s="71"/>
      <c r="D415" s="70"/>
      <c r="E415" s="71"/>
      <c r="F415" s="70"/>
      <c r="G415" s="615"/>
      <c r="H415" s="74"/>
      <c r="I415" s="75"/>
      <c r="J415" s="569"/>
      <c r="K415" s="568"/>
      <c r="L415" s="74"/>
      <c r="M415" s="83"/>
      <c r="N415" s="79"/>
      <c r="O415" s="629"/>
      <c r="P415" s="627" t="str">
        <f t="shared" si="61"/>
        <v/>
      </c>
      <c r="Q415" s="624" t="str">
        <f t="shared" si="62"/>
        <v/>
      </c>
      <c r="R415" s="621" t="str">
        <f t="shared" si="63"/>
        <v/>
      </c>
      <c r="S415" s="91" t="str">
        <f t="shared" si="64"/>
        <v/>
      </c>
      <c r="T415" s="90" t="str">
        <f t="shared" si="67"/>
        <v/>
      </c>
      <c r="U415" s="91" t="str">
        <f t="shared" si="67"/>
        <v/>
      </c>
      <c r="V415" s="107" t="b">
        <f t="shared" si="65"/>
        <v>0</v>
      </c>
      <c r="W415" s="104" t="b">
        <f t="shared" si="66"/>
        <v>0</v>
      </c>
      <c r="X415" s="106">
        <f t="shared" si="68"/>
        <v>1</v>
      </c>
      <c r="Y415" s="99">
        <f>IF(B415&lt;&gt;"",VLOOKUP(X415,Coef!$E$2:$F$17,2,FALSE),Y414)</f>
        <v>1</v>
      </c>
    </row>
    <row r="416" spans="1:25" x14ac:dyDescent="0.25">
      <c r="A416" s="98"/>
      <c r="B416" s="70"/>
      <c r="C416" s="71"/>
      <c r="D416" s="70"/>
      <c r="E416" s="71"/>
      <c r="F416" s="70"/>
      <c r="G416" s="615"/>
      <c r="H416" s="74"/>
      <c r="I416" s="75"/>
      <c r="J416" s="569"/>
      <c r="K416" s="568"/>
      <c r="L416" s="74"/>
      <c r="M416" s="83"/>
      <c r="N416" s="79"/>
      <c r="O416" s="629"/>
      <c r="P416" s="627" t="str">
        <f t="shared" si="61"/>
        <v/>
      </c>
      <c r="Q416" s="624" t="str">
        <f t="shared" si="62"/>
        <v/>
      </c>
      <c r="R416" s="621" t="str">
        <f t="shared" si="63"/>
        <v/>
      </c>
      <c r="S416" s="91" t="str">
        <f t="shared" si="64"/>
        <v/>
      </c>
      <c r="T416" s="90" t="str">
        <f t="shared" si="67"/>
        <v/>
      </c>
      <c r="U416" s="91" t="str">
        <f t="shared" si="67"/>
        <v/>
      </c>
      <c r="V416" s="107" t="b">
        <f t="shared" si="65"/>
        <v>0</v>
      </c>
      <c r="W416" s="104" t="b">
        <f t="shared" si="66"/>
        <v>0</v>
      </c>
      <c r="X416" s="106">
        <f t="shared" si="68"/>
        <v>1</v>
      </c>
      <c r="Y416" s="99">
        <f>IF(B416&lt;&gt;"",VLOOKUP(X416,Coef!$E$2:$F$17,2,FALSE),Y415)</f>
        <v>1</v>
      </c>
    </row>
    <row r="417" spans="1:25" x14ac:dyDescent="0.25">
      <c r="A417" s="98"/>
      <c r="B417" s="70"/>
      <c r="C417" s="71"/>
      <c r="D417" s="70"/>
      <c r="E417" s="71"/>
      <c r="F417" s="70"/>
      <c r="G417" s="615"/>
      <c r="H417" s="74"/>
      <c r="I417" s="75"/>
      <c r="J417" s="569"/>
      <c r="K417" s="568"/>
      <c r="L417" s="74"/>
      <c r="M417" s="83"/>
      <c r="N417" s="79"/>
      <c r="O417" s="629"/>
      <c r="P417" s="627" t="str">
        <f t="shared" si="61"/>
        <v/>
      </c>
      <c r="Q417" s="624" t="str">
        <f t="shared" si="62"/>
        <v/>
      </c>
      <c r="R417" s="621" t="str">
        <f t="shared" si="63"/>
        <v/>
      </c>
      <c r="S417" s="91" t="str">
        <f t="shared" si="64"/>
        <v/>
      </c>
      <c r="T417" s="90" t="str">
        <f t="shared" si="67"/>
        <v/>
      </c>
      <c r="U417" s="91" t="str">
        <f t="shared" si="67"/>
        <v/>
      </c>
      <c r="V417" s="107" t="b">
        <f t="shared" si="65"/>
        <v>0</v>
      </c>
      <c r="W417" s="104" t="b">
        <f t="shared" si="66"/>
        <v>0</v>
      </c>
      <c r="X417" s="106">
        <f t="shared" si="68"/>
        <v>1</v>
      </c>
      <c r="Y417" s="99">
        <f>IF(B417&lt;&gt;"",VLOOKUP(X417,Coef!$E$2:$F$17,2,FALSE),Y416)</f>
        <v>1</v>
      </c>
    </row>
    <row r="418" spans="1:25" x14ac:dyDescent="0.25">
      <c r="A418" s="98"/>
      <c r="B418" s="70"/>
      <c r="C418" s="71"/>
      <c r="D418" s="70"/>
      <c r="E418" s="71"/>
      <c r="F418" s="70"/>
      <c r="G418" s="615"/>
      <c r="H418" s="74"/>
      <c r="I418" s="75"/>
      <c r="J418" s="569"/>
      <c r="K418" s="568"/>
      <c r="L418" s="74"/>
      <c r="M418" s="83"/>
      <c r="N418" s="79"/>
      <c r="O418" s="629"/>
      <c r="P418" s="627" t="str">
        <f t="shared" si="61"/>
        <v/>
      </c>
      <c r="Q418" s="624" t="str">
        <f t="shared" si="62"/>
        <v/>
      </c>
      <c r="R418" s="621" t="str">
        <f t="shared" si="63"/>
        <v/>
      </c>
      <c r="S418" s="91" t="str">
        <f t="shared" si="64"/>
        <v/>
      </c>
      <c r="T418" s="90" t="str">
        <f t="shared" si="67"/>
        <v/>
      </c>
      <c r="U418" s="91" t="str">
        <f t="shared" si="67"/>
        <v/>
      </c>
      <c r="V418" s="107" t="b">
        <f t="shared" si="65"/>
        <v>0</v>
      </c>
      <c r="W418" s="104" t="b">
        <f t="shared" si="66"/>
        <v>0</v>
      </c>
      <c r="X418" s="106">
        <f t="shared" si="68"/>
        <v>1</v>
      </c>
      <c r="Y418" s="99">
        <f>IF(B418&lt;&gt;"",VLOOKUP(X418,Coef!$E$2:$F$17,2,FALSE),Y417)</f>
        <v>1</v>
      </c>
    </row>
    <row r="419" spans="1:25" x14ac:dyDescent="0.25">
      <c r="A419" s="98"/>
      <c r="B419" s="70"/>
      <c r="C419" s="71"/>
      <c r="D419" s="70"/>
      <c r="E419" s="71"/>
      <c r="F419" s="70"/>
      <c r="G419" s="615"/>
      <c r="H419" s="74"/>
      <c r="I419" s="75"/>
      <c r="J419" s="569"/>
      <c r="K419" s="568"/>
      <c r="L419" s="74"/>
      <c r="M419" s="83"/>
      <c r="N419" s="79"/>
      <c r="O419" s="629"/>
      <c r="P419" s="627" t="str">
        <f t="shared" si="61"/>
        <v/>
      </c>
      <c r="Q419" s="624" t="str">
        <f t="shared" si="62"/>
        <v/>
      </c>
      <c r="R419" s="621" t="str">
        <f t="shared" si="63"/>
        <v/>
      </c>
      <c r="S419" s="91" t="str">
        <f t="shared" si="64"/>
        <v/>
      </c>
      <c r="T419" s="90" t="str">
        <f t="shared" si="67"/>
        <v/>
      </c>
      <c r="U419" s="91" t="str">
        <f t="shared" si="67"/>
        <v/>
      </c>
      <c r="V419" s="107" t="b">
        <f t="shared" si="65"/>
        <v>0</v>
      </c>
      <c r="W419" s="104" t="b">
        <f t="shared" si="66"/>
        <v>0</v>
      </c>
      <c r="X419" s="106">
        <f t="shared" si="68"/>
        <v>1</v>
      </c>
      <c r="Y419" s="99">
        <f>IF(B419&lt;&gt;"",VLOOKUP(X419,Coef!$E$2:$F$17,2,FALSE),Y418)</f>
        <v>1</v>
      </c>
    </row>
    <row r="420" spans="1:25" x14ac:dyDescent="0.25">
      <c r="A420" s="98"/>
      <c r="B420" s="70"/>
      <c r="C420" s="71"/>
      <c r="D420" s="70"/>
      <c r="E420" s="71"/>
      <c r="F420" s="70"/>
      <c r="G420" s="615"/>
      <c r="H420" s="74"/>
      <c r="I420" s="75"/>
      <c r="J420" s="569"/>
      <c r="K420" s="568"/>
      <c r="L420" s="74"/>
      <c r="M420" s="83"/>
      <c r="N420" s="79"/>
      <c r="O420" s="629"/>
      <c r="P420" s="627" t="str">
        <f t="shared" si="61"/>
        <v/>
      </c>
      <c r="Q420" s="624" t="str">
        <f t="shared" si="62"/>
        <v/>
      </c>
      <c r="R420" s="621" t="str">
        <f t="shared" si="63"/>
        <v/>
      </c>
      <c r="S420" s="91" t="str">
        <f t="shared" si="64"/>
        <v/>
      </c>
      <c r="T420" s="90" t="str">
        <f t="shared" si="67"/>
        <v/>
      </c>
      <c r="U420" s="91" t="str">
        <f t="shared" si="67"/>
        <v/>
      </c>
      <c r="V420" s="107" t="b">
        <f t="shared" si="65"/>
        <v>0</v>
      </c>
      <c r="W420" s="104" t="b">
        <f t="shared" si="66"/>
        <v>0</v>
      </c>
      <c r="X420" s="106">
        <f t="shared" si="68"/>
        <v>1</v>
      </c>
      <c r="Y420" s="99">
        <f>IF(B420&lt;&gt;"",VLOOKUP(X420,Coef!$E$2:$F$17,2,FALSE),Y419)</f>
        <v>1</v>
      </c>
    </row>
    <row r="421" spans="1:25" x14ac:dyDescent="0.25">
      <c r="A421" s="98"/>
      <c r="B421" s="70"/>
      <c r="C421" s="71"/>
      <c r="D421" s="70"/>
      <c r="E421" s="71"/>
      <c r="F421" s="70"/>
      <c r="G421" s="615"/>
      <c r="H421" s="74"/>
      <c r="I421" s="75"/>
      <c r="J421" s="569"/>
      <c r="K421" s="568"/>
      <c r="L421" s="74"/>
      <c r="M421" s="83"/>
      <c r="N421" s="79"/>
      <c r="O421" s="629"/>
      <c r="P421" s="627" t="str">
        <f t="shared" si="61"/>
        <v/>
      </c>
      <c r="Q421" s="624" t="str">
        <f t="shared" si="62"/>
        <v/>
      </c>
      <c r="R421" s="621" t="str">
        <f t="shared" si="63"/>
        <v/>
      </c>
      <c r="S421" s="91" t="str">
        <f t="shared" si="64"/>
        <v/>
      </c>
      <c r="T421" s="90" t="str">
        <f t="shared" si="67"/>
        <v/>
      </c>
      <c r="U421" s="91" t="str">
        <f t="shared" si="67"/>
        <v/>
      </c>
      <c r="V421" s="107" t="b">
        <f t="shared" si="65"/>
        <v>0</v>
      </c>
      <c r="W421" s="104" t="b">
        <f t="shared" si="66"/>
        <v>0</v>
      </c>
      <c r="X421" s="106">
        <f t="shared" si="68"/>
        <v>1</v>
      </c>
      <c r="Y421" s="99">
        <f>IF(B421&lt;&gt;"",VLOOKUP(X421,Coef!$E$2:$F$17,2,FALSE),Y420)</f>
        <v>1</v>
      </c>
    </row>
    <row r="422" spans="1:25" x14ac:dyDescent="0.25">
      <c r="A422" s="98"/>
      <c r="B422" s="70"/>
      <c r="C422" s="71"/>
      <c r="D422" s="70"/>
      <c r="E422" s="71"/>
      <c r="F422" s="70"/>
      <c r="G422" s="615"/>
      <c r="H422" s="74"/>
      <c r="I422" s="75"/>
      <c r="J422" s="569"/>
      <c r="K422" s="568"/>
      <c r="L422" s="74"/>
      <c r="M422" s="83"/>
      <c r="N422" s="79"/>
      <c r="O422" s="629"/>
      <c r="P422" s="627" t="str">
        <f t="shared" si="61"/>
        <v/>
      </c>
      <c r="Q422" s="624" t="str">
        <f t="shared" si="62"/>
        <v/>
      </c>
      <c r="R422" s="621" t="str">
        <f t="shared" si="63"/>
        <v/>
      </c>
      <c r="S422" s="91" t="str">
        <f t="shared" si="64"/>
        <v/>
      </c>
      <c r="T422" s="90" t="str">
        <f t="shared" si="67"/>
        <v/>
      </c>
      <c r="U422" s="91" t="str">
        <f t="shared" si="67"/>
        <v/>
      </c>
      <c r="V422" s="107" t="b">
        <f t="shared" si="65"/>
        <v>0</v>
      </c>
      <c r="W422" s="104" t="b">
        <f t="shared" si="66"/>
        <v>0</v>
      </c>
      <c r="X422" s="106">
        <f t="shared" si="68"/>
        <v>1</v>
      </c>
      <c r="Y422" s="99">
        <f>IF(B422&lt;&gt;"",VLOOKUP(X422,Coef!$E$2:$F$17,2,FALSE),Y421)</f>
        <v>1</v>
      </c>
    </row>
    <row r="423" spans="1:25" x14ac:dyDescent="0.25">
      <c r="A423" s="98"/>
      <c r="B423" s="70"/>
      <c r="C423" s="71"/>
      <c r="D423" s="70"/>
      <c r="E423" s="71"/>
      <c r="F423" s="70"/>
      <c r="G423" s="615"/>
      <c r="H423" s="74"/>
      <c r="I423" s="75"/>
      <c r="J423" s="569"/>
      <c r="K423" s="568"/>
      <c r="L423" s="74"/>
      <c r="M423" s="83"/>
      <c r="N423" s="79"/>
      <c r="O423" s="629"/>
      <c r="P423" s="627" t="str">
        <f t="shared" si="61"/>
        <v/>
      </c>
      <c r="Q423" s="624" t="str">
        <f t="shared" si="62"/>
        <v/>
      </c>
      <c r="R423" s="621" t="str">
        <f t="shared" si="63"/>
        <v/>
      </c>
      <c r="S423" s="91" t="str">
        <f t="shared" si="64"/>
        <v/>
      </c>
      <c r="T423" s="90" t="str">
        <f t="shared" si="67"/>
        <v/>
      </c>
      <c r="U423" s="91" t="str">
        <f t="shared" si="67"/>
        <v/>
      </c>
      <c r="V423" s="107" t="b">
        <f t="shared" si="65"/>
        <v>0</v>
      </c>
      <c r="W423" s="104" t="b">
        <f t="shared" si="66"/>
        <v>0</v>
      </c>
      <c r="X423" s="106">
        <f t="shared" si="68"/>
        <v>1</v>
      </c>
      <c r="Y423" s="99">
        <f>IF(B423&lt;&gt;"",VLOOKUP(X423,Coef!$E$2:$F$17,2,FALSE),Y422)</f>
        <v>1</v>
      </c>
    </row>
    <row r="424" spans="1:25" x14ac:dyDescent="0.25">
      <c r="A424" s="98"/>
      <c r="B424" s="70"/>
      <c r="C424" s="71"/>
      <c r="D424" s="70"/>
      <c r="E424" s="71"/>
      <c r="F424" s="70"/>
      <c r="G424" s="615"/>
      <c r="H424" s="74"/>
      <c r="I424" s="75"/>
      <c r="J424" s="569"/>
      <c r="K424" s="568"/>
      <c r="L424" s="74"/>
      <c r="M424" s="83"/>
      <c r="N424" s="79"/>
      <c r="O424" s="629"/>
      <c r="P424" s="627" t="str">
        <f t="shared" si="61"/>
        <v/>
      </c>
      <c r="Q424" s="624" t="str">
        <f t="shared" si="62"/>
        <v/>
      </c>
      <c r="R424" s="621" t="str">
        <f t="shared" si="63"/>
        <v/>
      </c>
      <c r="S424" s="91" t="str">
        <f t="shared" si="64"/>
        <v/>
      </c>
      <c r="T424" s="90" t="str">
        <f t="shared" si="67"/>
        <v/>
      </c>
      <c r="U424" s="91" t="str">
        <f t="shared" si="67"/>
        <v/>
      </c>
      <c r="V424" s="107" t="b">
        <f t="shared" si="65"/>
        <v>0</v>
      </c>
      <c r="W424" s="104" t="b">
        <f t="shared" si="66"/>
        <v>0</v>
      </c>
      <c r="X424" s="106">
        <f t="shared" si="68"/>
        <v>1</v>
      </c>
      <c r="Y424" s="99">
        <f>IF(B424&lt;&gt;"",VLOOKUP(X424,Coef!$E$2:$F$17,2,FALSE),Y423)</f>
        <v>1</v>
      </c>
    </row>
    <row r="425" spans="1:25" x14ac:dyDescent="0.25">
      <c r="A425" s="98"/>
      <c r="B425" s="70"/>
      <c r="C425" s="71"/>
      <c r="D425" s="70"/>
      <c r="E425" s="71"/>
      <c r="F425" s="70"/>
      <c r="G425" s="615"/>
      <c r="H425" s="74"/>
      <c r="I425" s="75"/>
      <c r="J425" s="569"/>
      <c r="K425" s="568"/>
      <c r="L425" s="74"/>
      <c r="M425" s="83"/>
      <c r="N425" s="79"/>
      <c r="O425" s="629"/>
      <c r="P425" s="627" t="str">
        <f t="shared" si="61"/>
        <v/>
      </c>
      <c r="Q425" s="624" t="str">
        <f t="shared" si="62"/>
        <v/>
      </c>
      <c r="R425" s="621" t="str">
        <f t="shared" si="63"/>
        <v/>
      </c>
      <c r="S425" s="91" t="str">
        <f t="shared" si="64"/>
        <v/>
      </c>
      <c r="T425" s="90" t="str">
        <f t="shared" si="67"/>
        <v/>
      </c>
      <c r="U425" s="91" t="str">
        <f t="shared" si="67"/>
        <v/>
      </c>
      <c r="V425" s="107" t="b">
        <f t="shared" si="65"/>
        <v>0</v>
      </c>
      <c r="W425" s="104" t="b">
        <f t="shared" si="66"/>
        <v>0</v>
      </c>
      <c r="X425" s="106">
        <f t="shared" si="68"/>
        <v>1</v>
      </c>
      <c r="Y425" s="99">
        <f>IF(B425&lt;&gt;"",VLOOKUP(X425,Coef!$E$2:$F$17,2,FALSE),Y424)</f>
        <v>1</v>
      </c>
    </row>
    <row r="426" spans="1:25" x14ac:dyDescent="0.25">
      <c r="A426" s="98"/>
      <c r="B426" s="70"/>
      <c r="C426" s="71"/>
      <c r="D426" s="70"/>
      <c r="E426" s="71"/>
      <c r="F426" s="70"/>
      <c r="G426" s="615"/>
      <c r="H426" s="74"/>
      <c r="I426" s="75"/>
      <c r="J426" s="569"/>
      <c r="K426" s="568"/>
      <c r="L426" s="74"/>
      <c r="M426" s="83"/>
      <c r="N426" s="79"/>
      <c r="O426" s="629"/>
      <c r="P426" s="627" t="str">
        <f t="shared" si="61"/>
        <v/>
      </c>
      <c r="Q426" s="624" t="str">
        <f t="shared" si="62"/>
        <v/>
      </c>
      <c r="R426" s="621" t="str">
        <f t="shared" si="63"/>
        <v/>
      </c>
      <c r="S426" s="91" t="str">
        <f t="shared" si="64"/>
        <v/>
      </c>
      <c r="T426" s="90" t="str">
        <f t="shared" si="67"/>
        <v/>
      </c>
      <c r="U426" s="91" t="str">
        <f t="shared" si="67"/>
        <v/>
      </c>
      <c r="V426" s="107" t="b">
        <f t="shared" si="65"/>
        <v>0</v>
      </c>
      <c r="W426" s="104" t="b">
        <f t="shared" si="66"/>
        <v>0</v>
      </c>
      <c r="X426" s="106">
        <f t="shared" si="68"/>
        <v>1</v>
      </c>
      <c r="Y426" s="99">
        <f>IF(B426&lt;&gt;"",VLOOKUP(X426,Coef!$E$2:$F$17,2,FALSE),Y425)</f>
        <v>1</v>
      </c>
    </row>
    <row r="427" spans="1:25" x14ac:dyDescent="0.25">
      <c r="A427" s="98"/>
      <c r="B427" s="70"/>
      <c r="C427" s="71"/>
      <c r="D427" s="70"/>
      <c r="E427" s="71"/>
      <c r="F427" s="70"/>
      <c r="G427" s="615"/>
      <c r="H427" s="74"/>
      <c r="I427" s="75"/>
      <c r="J427" s="569"/>
      <c r="K427" s="568"/>
      <c r="L427" s="74"/>
      <c r="M427" s="83"/>
      <c r="N427" s="79"/>
      <c r="O427" s="629"/>
      <c r="P427" s="627" t="str">
        <f t="shared" si="61"/>
        <v/>
      </c>
      <c r="Q427" s="624" t="str">
        <f t="shared" si="62"/>
        <v/>
      </c>
      <c r="R427" s="621" t="str">
        <f t="shared" si="63"/>
        <v/>
      </c>
      <c r="S427" s="91" t="str">
        <f t="shared" si="64"/>
        <v/>
      </c>
      <c r="T427" s="90" t="str">
        <f t="shared" si="67"/>
        <v/>
      </c>
      <c r="U427" s="91" t="str">
        <f t="shared" si="67"/>
        <v/>
      </c>
      <c r="V427" s="107" t="b">
        <f t="shared" si="65"/>
        <v>0</v>
      </c>
      <c r="W427" s="104" t="b">
        <f t="shared" si="66"/>
        <v>0</v>
      </c>
      <c r="X427" s="106">
        <f t="shared" si="68"/>
        <v>1</v>
      </c>
      <c r="Y427" s="99">
        <f>IF(B427&lt;&gt;"",VLOOKUP(X427,Coef!$E$2:$F$17,2,FALSE),Y426)</f>
        <v>1</v>
      </c>
    </row>
    <row r="428" spans="1:25" x14ac:dyDescent="0.25">
      <c r="A428" s="98"/>
      <c r="B428" s="70"/>
      <c r="C428" s="71"/>
      <c r="D428" s="70"/>
      <c r="E428" s="71"/>
      <c r="F428" s="70"/>
      <c r="G428" s="615"/>
      <c r="H428" s="74"/>
      <c r="I428" s="75"/>
      <c r="J428" s="569"/>
      <c r="K428" s="568"/>
      <c r="L428" s="74"/>
      <c r="M428" s="83"/>
      <c r="N428" s="79"/>
      <c r="O428" s="629"/>
      <c r="P428" s="627" t="str">
        <f t="shared" si="61"/>
        <v/>
      </c>
      <c r="Q428" s="624" t="str">
        <f t="shared" si="62"/>
        <v/>
      </c>
      <c r="R428" s="621" t="str">
        <f t="shared" si="63"/>
        <v/>
      </c>
      <c r="S428" s="91" t="str">
        <f t="shared" si="64"/>
        <v/>
      </c>
      <c r="T428" s="90" t="str">
        <f t="shared" si="67"/>
        <v/>
      </c>
      <c r="U428" s="91" t="str">
        <f t="shared" si="67"/>
        <v/>
      </c>
      <c r="V428" s="107" t="b">
        <f t="shared" si="65"/>
        <v>0</v>
      </c>
      <c r="W428" s="104" t="b">
        <f t="shared" si="66"/>
        <v>0</v>
      </c>
      <c r="X428" s="106">
        <f t="shared" si="68"/>
        <v>1</v>
      </c>
      <c r="Y428" s="99">
        <f>IF(B428&lt;&gt;"",VLOOKUP(X428,Coef!$E$2:$F$17,2,FALSE),Y427)</f>
        <v>1</v>
      </c>
    </row>
    <row r="429" spans="1:25" x14ac:dyDescent="0.25">
      <c r="A429" s="98"/>
      <c r="B429" s="70"/>
      <c r="C429" s="71"/>
      <c r="D429" s="70"/>
      <c r="E429" s="71"/>
      <c r="F429" s="70"/>
      <c r="G429" s="615"/>
      <c r="H429" s="74"/>
      <c r="I429" s="75"/>
      <c r="J429" s="569"/>
      <c r="K429" s="568"/>
      <c r="L429" s="74"/>
      <c r="M429" s="83"/>
      <c r="N429" s="79"/>
      <c r="O429" s="629"/>
      <c r="P429" s="627" t="str">
        <f t="shared" si="61"/>
        <v/>
      </c>
      <c r="Q429" s="624" t="str">
        <f t="shared" si="62"/>
        <v/>
      </c>
      <c r="R429" s="621" t="str">
        <f t="shared" si="63"/>
        <v/>
      </c>
      <c r="S429" s="91" t="str">
        <f t="shared" si="64"/>
        <v/>
      </c>
      <c r="T429" s="90" t="str">
        <f t="shared" si="67"/>
        <v/>
      </c>
      <c r="U429" s="91" t="str">
        <f t="shared" si="67"/>
        <v/>
      </c>
      <c r="V429" s="107" t="b">
        <f t="shared" si="65"/>
        <v>0</v>
      </c>
      <c r="W429" s="104" t="b">
        <f t="shared" si="66"/>
        <v>0</v>
      </c>
      <c r="X429" s="106">
        <f t="shared" si="68"/>
        <v>1</v>
      </c>
      <c r="Y429" s="99">
        <f>IF(B429&lt;&gt;"",VLOOKUP(X429,Coef!$E$2:$F$17,2,FALSE),Y428)</f>
        <v>1</v>
      </c>
    </row>
    <row r="430" spans="1:25" x14ac:dyDescent="0.25">
      <c r="A430" s="98"/>
      <c r="B430" s="70"/>
      <c r="C430" s="71"/>
      <c r="D430" s="70"/>
      <c r="E430" s="71"/>
      <c r="F430" s="70"/>
      <c r="G430" s="615"/>
      <c r="H430" s="74"/>
      <c r="I430" s="75"/>
      <c r="J430" s="569"/>
      <c r="K430" s="568"/>
      <c r="L430" s="74"/>
      <c r="M430" s="83"/>
      <c r="N430" s="79"/>
      <c r="O430" s="629"/>
      <c r="P430" s="627" t="str">
        <f t="shared" si="61"/>
        <v/>
      </c>
      <c r="Q430" s="624" t="str">
        <f t="shared" si="62"/>
        <v/>
      </c>
      <c r="R430" s="621" t="str">
        <f t="shared" si="63"/>
        <v/>
      </c>
      <c r="S430" s="91" t="str">
        <f t="shared" si="64"/>
        <v/>
      </c>
      <c r="T430" s="90" t="str">
        <f t="shared" si="67"/>
        <v/>
      </c>
      <c r="U430" s="91" t="str">
        <f t="shared" si="67"/>
        <v/>
      </c>
      <c r="V430" s="107" t="b">
        <f t="shared" si="65"/>
        <v>0</v>
      </c>
      <c r="W430" s="104" t="b">
        <f t="shared" si="66"/>
        <v>0</v>
      </c>
      <c r="X430" s="106">
        <f t="shared" si="68"/>
        <v>1</v>
      </c>
      <c r="Y430" s="99">
        <f>IF(B430&lt;&gt;"",VLOOKUP(X430,Coef!$E$2:$F$17,2,FALSE),Y429)</f>
        <v>1</v>
      </c>
    </row>
    <row r="431" spans="1:25" x14ac:dyDescent="0.25">
      <c r="A431" s="98"/>
      <c r="B431" s="70"/>
      <c r="C431" s="71"/>
      <c r="D431" s="70"/>
      <c r="E431" s="71"/>
      <c r="F431" s="70"/>
      <c r="G431" s="615"/>
      <c r="H431" s="74"/>
      <c r="I431" s="75"/>
      <c r="J431" s="569"/>
      <c r="K431" s="568"/>
      <c r="L431" s="74"/>
      <c r="M431" s="83"/>
      <c r="N431" s="79"/>
      <c r="O431" s="629"/>
      <c r="P431" s="627" t="str">
        <f t="shared" si="61"/>
        <v/>
      </c>
      <c r="Q431" s="624" t="str">
        <f t="shared" si="62"/>
        <v/>
      </c>
      <c r="R431" s="621" t="str">
        <f t="shared" si="63"/>
        <v/>
      </c>
      <c r="S431" s="91" t="str">
        <f t="shared" si="64"/>
        <v/>
      </c>
      <c r="T431" s="90" t="str">
        <f t="shared" si="67"/>
        <v/>
      </c>
      <c r="U431" s="91" t="str">
        <f t="shared" si="67"/>
        <v/>
      </c>
      <c r="V431" s="107" t="b">
        <f t="shared" si="65"/>
        <v>0</v>
      </c>
      <c r="W431" s="104" t="b">
        <f t="shared" si="66"/>
        <v>0</v>
      </c>
      <c r="X431" s="106">
        <f t="shared" si="68"/>
        <v>1</v>
      </c>
      <c r="Y431" s="99">
        <f>IF(B431&lt;&gt;"",VLOOKUP(X431,Coef!$E$2:$F$17,2,FALSE),Y430)</f>
        <v>1</v>
      </c>
    </row>
    <row r="432" spans="1:25" x14ac:dyDescent="0.25">
      <c r="A432" s="98"/>
      <c r="B432" s="70"/>
      <c r="C432" s="71"/>
      <c r="D432" s="70"/>
      <c r="E432" s="71"/>
      <c r="F432" s="70"/>
      <c r="G432" s="615"/>
      <c r="H432" s="74"/>
      <c r="I432" s="75"/>
      <c r="J432" s="569"/>
      <c r="K432" s="568"/>
      <c r="L432" s="74"/>
      <c r="M432" s="83"/>
      <c r="N432" s="79"/>
      <c r="O432" s="629"/>
      <c r="P432" s="627" t="str">
        <f t="shared" si="61"/>
        <v/>
      </c>
      <c r="Q432" s="624" t="str">
        <f t="shared" si="62"/>
        <v/>
      </c>
      <c r="R432" s="621" t="str">
        <f t="shared" si="63"/>
        <v/>
      </c>
      <c r="S432" s="91" t="str">
        <f t="shared" si="64"/>
        <v/>
      </c>
      <c r="T432" s="90" t="str">
        <f t="shared" si="67"/>
        <v/>
      </c>
      <c r="U432" s="91" t="str">
        <f t="shared" si="67"/>
        <v/>
      </c>
      <c r="V432" s="107" t="b">
        <f t="shared" si="65"/>
        <v>0</v>
      </c>
      <c r="W432" s="104" t="b">
        <f t="shared" si="66"/>
        <v>0</v>
      </c>
      <c r="X432" s="106">
        <f t="shared" si="68"/>
        <v>1</v>
      </c>
      <c r="Y432" s="99">
        <f>IF(B432&lt;&gt;"",VLOOKUP(X432,Coef!$E$2:$F$17,2,FALSE),Y431)</f>
        <v>1</v>
      </c>
    </row>
    <row r="433" spans="1:25" x14ac:dyDescent="0.25">
      <c r="A433" s="98"/>
      <c r="B433" s="70"/>
      <c r="C433" s="71"/>
      <c r="D433" s="70"/>
      <c r="E433" s="71"/>
      <c r="F433" s="70"/>
      <c r="G433" s="615"/>
      <c r="H433" s="74"/>
      <c r="I433" s="75"/>
      <c r="J433" s="569"/>
      <c r="K433" s="568"/>
      <c r="L433" s="74"/>
      <c r="M433" s="83"/>
      <c r="N433" s="79"/>
      <c r="O433" s="629"/>
      <c r="P433" s="627" t="str">
        <f t="shared" si="61"/>
        <v/>
      </c>
      <c r="Q433" s="624" t="str">
        <f t="shared" si="62"/>
        <v/>
      </c>
      <c r="R433" s="621" t="str">
        <f t="shared" si="63"/>
        <v/>
      </c>
      <c r="S433" s="91" t="str">
        <f t="shared" si="64"/>
        <v/>
      </c>
      <c r="T433" s="90" t="str">
        <f t="shared" si="67"/>
        <v/>
      </c>
      <c r="U433" s="91" t="str">
        <f t="shared" si="67"/>
        <v/>
      </c>
      <c r="V433" s="107" t="b">
        <f t="shared" si="65"/>
        <v>0</v>
      </c>
      <c r="W433" s="104" t="b">
        <f t="shared" si="66"/>
        <v>0</v>
      </c>
      <c r="X433" s="106">
        <f t="shared" si="68"/>
        <v>1</v>
      </c>
      <c r="Y433" s="99">
        <f>IF(B433&lt;&gt;"",VLOOKUP(X433,Coef!$E$2:$F$17,2,FALSE),Y432)</f>
        <v>1</v>
      </c>
    </row>
    <row r="434" spans="1:25" x14ac:dyDescent="0.25">
      <c r="A434" s="98"/>
      <c r="B434" s="70"/>
      <c r="C434" s="71"/>
      <c r="D434" s="70"/>
      <c r="E434" s="71"/>
      <c r="F434" s="70"/>
      <c r="G434" s="615"/>
      <c r="H434" s="74"/>
      <c r="I434" s="75"/>
      <c r="J434" s="569"/>
      <c r="K434" s="568"/>
      <c r="L434" s="74"/>
      <c r="M434" s="83"/>
      <c r="N434" s="79"/>
      <c r="O434" s="629"/>
      <c r="P434" s="627" t="str">
        <f t="shared" si="61"/>
        <v/>
      </c>
      <c r="Q434" s="624" t="str">
        <f t="shared" si="62"/>
        <v/>
      </c>
      <c r="R434" s="621" t="str">
        <f t="shared" si="63"/>
        <v/>
      </c>
      <c r="S434" s="91" t="str">
        <f t="shared" si="64"/>
        <v/>
      </c>
      <c r="T434" s="90" t="str">
        <f t="shared" si="67"/>
        <v/>
      </c>
      <c r="U434" s="91" t="str">
        <f t="shared" si="67"/>
        <v/>
      </c>
      <c r="V434" s="107" t="b">
        <f t="shared" si="65"/>
        <v>0</v>
      </c>
      <c r="W434" s="104" t="b">
        <f t="shared" si="66"/>
        <v>0</v>
      </c>
      <c r="X434" s="106">
        <f t="shared" si="68"/>
        <v>1</v>
      </c>
      <c r="Y434" s="99">
        <f>IF(B434&lt;&gt;"",VLOOKUP(X434,Coef!$E$2:$F$17,2,FALSE),Y433)</f>
        <v>1</v>
      </c>
    </row>
    <row r="435" spans="1:25" x14ac:dyDescent="0.25">
      <c r="A435" s="98"/>
      <c r="B435" s="70"/>
      <c r="C435" s="71"/>
      <c r="D435" s="70"/>
      <c r="E435" s="71"/>
      <c r="F435" s="70"/>
      <c r="G435" s="615"/>
      <c r="H435" s="74"/>
      <c r="I435" s="75"/>
      <c r="J435" s="569"/>
      <c r="K435" s="568"/>
      <c r="L435" s="74"/>
      <c r="M435" s="83"/>
      <c r="N435" s="79"/>
      <c r="O435" s="629"/>
      <c r="P435" s="627" t="str">
        <f t="shared" si="61"/>
        <v/>
      </c>
      <c r="Q435" s="624" t="str">
        <f t="shared" si="62"/>
        <v/>
      </c>
      <c r="R435" s="621" t="str">
        <f t="shared" si="63"/>
        <v/>
      </c>
      <c r="S435" s="91" t="str">
        <f t="shared" si="64"/>
        <v/>
      </c>
      <c r="T435" s="90" t="str">
        <f t="shared" si="67"/>
        <v/>
      </c>
      <c r="U435" s="91" t="str">
        <f t="shared" si="67"/>
        <v/>
      </c>
      <c r="V435" s="107" t="b">
        <f t="shared" si="65"/>
        <v>0</v>
      </c>
      <c r="W435" s="104" t="b">
        <f t="shared" si="66"/>
        <v>0</v>
      </c>
      <c r="X435" s="106">
        <f t="shared" si="68"/>
        <v>1</v>
      </c>
      <c r="Y435" s="99">
        <f>IF(B435&lt;&gt;"",VLOOKUP(X435,Coef!$E$2:$F$17,2,FALSE),Y434)</f>
        <v>1</v>
      </c>
    </row>
    <row r="436" spans="1:25" x14ac:dyDescent="0.25">
      <c r="A436" s="98"/>
      <c r="B436" s="70"/>
      <c r="C436" s="71"/>
      <c r="D436" s="70"/>
      <c r="E436" s="71"/>
      <c r="F436" s="70"/>
      <c r="G436" s="615"/>
      <c r="H436" s="74"/>
      <c r="I436" s="75"/>
      <c r="J436" s="569"/>
      <c r="K436" s="568"/>
      <c r="L436" s="74"/>
      <c r="M436" s="83"/>
      <c r="N436" s="79"/>
      <c r="O436" s="629"/>
      <c r="P436" s="627" t="str">
        <f t="shared" si="61"/>
        <v/>
      </c>
      <c r="Q436" s="624" t="str">
        <f t="shared" si="62"/>
        <v/>
      </c>
      <c r="R436" s="621" t="str">
        <f t="shared" si="63"/>
        <v/>
      </c>
      <c r="S436" s="91" t="str">
        <f t="shared" si="64"/>
        <v/>
      </c>
      <c r="T436" s="90" t="str">
        <f t="shared" si="67"/>
        <v/>
      </c>
      <c r="U436" s="91" t="str">
        <f t="shared" si="67"/>
        <v/>
      </c>
      <c r="V436" s="107" t="b">
        <f t="shared" si="65"/>
        <v>0</v>
      </c>
      <c r="W436" s="104" t="b">
        <f t="shared" si="66"/>
        <v>0</v>
      </c>
      <c r="X436" s="106">
        <f t="shared" si="68"/>
        <v>1</v>
      </c>
      <c r="Y436" s="99">
        <f>IF(B436&lt;&gt;"",VLOOKUP(X436,Coef!$E$2:$F$17,2,FALSE),Y435)</f>
        <v>1</v>
      </c>
    </row>
    <row r="437" spans="1:25" x14ac:dyDescent="0.25">
      <c r="A437" s="98"/>
      <c r="B437" s="70"/>
      <c r="C437" s="71"/>
      <c r="D437" s="70"/>
      <c r="E437" s="71"/>
      <c r="F437" s="70"/>
      <c r="G437" s="615"/>
      <c r="H437" s="74"/>
      <c r="I437" s="75"/>
      <c r="J437" s="569"/>
      <c r="K437" s="568"/>
      <c r="L437" s="74"/>
      <c r="M437" s="83"/>
      <c r="N437" s="79"/>
      <c r="O437" s="629"/>
      <c r="P437" s="627" t="str">
        <f t="shared" si="61"/>
        <v/>
      </c>
      <c r="Q437" s="624" t="str">
        <f t="shared" si="62"/>
        <v/>
      </c>
      <c r="R437" s="621" t="str">
        <f t="shared" si="63"/>
        <v/>
      </c>
      <c r="S437" s="91" t="str">
        <f t="shared" si="64"/>
        <v/>
      </c>
      <c r="T437" s="90" t="str">
        <f t="shared" si="67"/>
        <v/>
      </c>
      <c r="U437" s="91" t="str">
        <f t="shared" si="67"/>
        <v/>
      </c>
      <c r="V437" s="107" t="b">
        <f t="shared" si="65"/>
        <v>0</v>
      </c>
      <c r="W437" s="104" t="b">
        <f t="shared" si="66"/>
        <v>0</v>
      </c>
      <c r="X437" s="106">
        <f t="shared" si="68"/>
        <v>1</v>
      </c>
      <c r="Y437" s="99">
        <f>IF(B437&lt;&gt;"",VLOOKUP(X437,Coef!$E$2:$F$17,2,FALSE),Y436)</f>
        <v>1</v>
      </c>
    </row>
    <row r="438" spans="1:25" x14ac:dyDescent="0.25">
      <c r="A438" s="98"/>
      <c r="B438" s="70"/>
      <c r="C438" s="71"/>
      <c r="D438" s="70"/>
      <c r="E438" s="71"/>
      <c r="F438" s="70"/>
      <c r="G438" s="615"/>
      <c r="H438" s="74"/>
      <c r="I438" s="75"/>
      <c r="J438" s="569"/>
      <c r="K438" s="568"/>
      <c r="L438" s="74"/>
      <c r="M438" s="83"/>
      <c r="N438" s="79"/>
      <c r="O438" s="629"/>
      <c r="P438" s="627" t="str">
        <f t="shared" si="61"/>
        <v/>
      </c>
      <c r="Q438" s="624" t="str">
        <f t="shared" si="62"/>
        <v/>
      </c>
      <c r="R438" s="621" t="str">
        <f t="shared" si="63"/>
        <v/>
      </c>
      <c r="S438" s="91" t="str">
        <f t="shared" si="64"/>
        <v/>
      </c>
      <c r="T438" s="90" t="str">
        <f t="shared" si="67"/>
        <v/>
      </c>
      <c r="U438" s="91" t="str">
        <f t="shared" si="67"/>
        <v/>
      </c>
      <c r="V438" s="107" t="b">
        <f t="shared" si="65"/>
        <v>0</v>
      </c>
      <c r="W438" s="104" t="b">
        <f t="shared" si="66"/>
        <v>0</v>
      </c>
      <c r="X438" s="106">
        <f t="shared" si="68"/>
        <v>1</v>
      </c>
      <c r="Y438" s="99">
        <f>IF(B438&lt;&gt;"",VLOOKUP(X438,Coef!$E$2:$F$17,2,FALSE),Y437)</f>
        <v>1</v>
      </c>
    </row>
    <row r="439" spans="1:25" x14ac:dyDescent="0.25">
      <c r="A439" s="98"/>
      <c r="B439" s="70"/>
      <c r="C439" s="71"/>
      <c r="D439" s="70"/>
      <c r="E439" s="71"/>
      <c r="F439" s="70"/>
      <c r="G439" s="615"/>
      <c r="H439" s="74"/>
      <c r="I439" s="75"/>
      <c r="J439" s="569"/>
      <c r="K439" s="568"/>
      <c r="L439" s="74"/>
      <c r="M439" s="83"/>
      <c r="N439" s="79"/>
      <c r="O439" s="629"/>
      <c r="P439" s="627" t="str">
        <f t="shared" si="61"/>
        <v/>
      </c>
      <c r="Q439" s="624" t="str">
        <f t="shared" si="62"/>
        <v/>
      </c>
      <c r="R439" s="621" t="str">
        <f t="shared" si="63"/>
        <v/>
      </c>
      <c r="S439" s="91" t="str">
        <f t="shared" si="64"/>
        <v/>
      </c>
      <c r="T439" s="90" t="str">
        <f t="shared" si="67"/>
        <v/>
      </c>
      <c r="U439" s="91" t="str">
        <f t="shared" si="67"/>
        <v/>
      </c>
      <c r="V439" s="107" t="b">
        <f t="shared" si="65"/>
        <v>0</v>
      </c>
      <c r="W439" s="104" t="b">
        <f t="shared" si="66"/>
        <v>0</v>
      </c>
      <c r="X439" s="106">
        <f t="shared" si="68"/>
        <v>1</v>
      </c>
      <c r="Y439" s="99">
        <f>IF(B439&lt;&gt;"",VLOOKUP(X439,Coef!$E$2:$F$17,2,FALSE),Y438)</f>
        <v>1</v>
      </c>
    </row>
    <row r="440" spans="1:25" x14ac:dyDescent="0.25">
      <c r="A440" s="98"/>
      <c r="B440" s="70"/>
      <c r="C440" s="71"/>
      <c r="D440" s="70"/>
      <c r="E440" s="71"/>
      <c r="F440" s="70"/>
      <c r="G440" s="615"/>
      <c r="H440" s="74"/>
      <c r="I440" s="75"/>
      <c r="J440" s="569"/>
      <c r="K440" s="568"/>
      <c r="L440" s="74"/>
      <c r="M440" s="83"/>
      <c r="N440" s="79"/>
      <c r="O440" s="629"/>
      <c r="P440" s="627" t="str">
        <f t="shared" si="61"/>
        <v/>
      </c>
      <c r="Q440" s="624" t="str">
        <f t="shared" si="62"/>
        <v/>
      </c>
      <c r="R440" s="621" t="str">
        <f t="shared" si="63"/>
        <v/>
      </c>
      <c r="S440" s="91" t="str">
        <f t="shared" si="64"/>
        <v/>
      </c>
      <c r="T440" s="90" t="str">
        <f t="shared" si="67"/>
        <v/>
      </c>
      <c r="U440" s="91" t="str">
        <f t="shared" si="67"/>
        <v/>
      </c>
      <c r="V440" s="107" t="b">
        <f t="shared" si="65"/>
        <v>0</v>
      </c>
      <c r="W440" s="104" t="b">
        <f t="shared" si="66"/>
        <v>0</v>
      </c>
      <c r="X440" s="106">
        <f t="shared" si="68"/>
        <v>1</v>
      </c>
      <c r="Y440" s="99">
        <f>IF(B440&lt;&gt;"",VLOOKUP(X440,Coef!$E$2:$F$17,2,FALSE),Y439)</f>
        <v>1</v>
      </c>
    </row>
    <row r="441" spans="1:25" x14ac:dyDescent="0.25">
      <c r="A441" s="98"/>
      <c r="B441" s="70"/>
      <c r="C441" s="71"/>
      <c r="D441" s="70"/>
      <c r="E441" s="71"/>
      <c r="F441" s="70"/>
      <c r="G441" s="615"/>
      <c r="H441" s="74"/>
      <c r="I441" s="75"/>
      <c r="J441" s="569"/>
      <c r="K441" s="568"/>
      <c r="L441" s="74"/>
      <c r="M441" s="83"/>
      <c r="N441" s="79"/>
      <c r="O441" s="629"/>
      <c r="P441" s="627" t="str">
        <f t="shared" si="61"/>
        <v/>
      </c>
      <c r="Q441" s="624" t="str">
        <f t="shared" si="62"/>
        <v/>
      </c>
      <c r="R441" s="621" t="str">
        <f t="shared" si="63"/>
        <v/>
      </c>
      <c r="S441" s="91" t="str">
        <f t="shared" si="64"/>
        <v/>
      </c>
      <c r="T441" s="90" t="str">
        <f t="shared" si="67"/>
        <v/>
      </c>
      <c r="U441" s="91" t="str">
        <f t="shared" si="67"/>
        <v/>
      </c>
      <c r="V441" s="107" t="b">
        <f t="shared" si="65"/>
        <v>0</v>
      </c>
      <c r="W441" s="104" t="b">
        <f t="shared" si="66"/>
        <v>0</v>
      </c>
      <c r="X441" s="106">
        <f t="shared" si="68"/>
        <v>1</v>
      </c>
      <c r="Y441" s="99">
        <f>IF(B441&lt;&gt;"",VLOOKUP(X441,Coef!$E$2:$F$17,2,FALSE),Y440)</f>
        <v>1</v>
      </c>
    </row>
    <row r="442" spans="1:25" x14ac:dyDescent="0.25">
      <c r="A442" s="98"/>
      <c r="B442" s="70"/>
      <c r="C442" s="71"/>
      <c r="D442" s="70"/>
      <c r="E442" s="71"/>
      <c r="F442" s="70"/>
      <c r="G442" s="615"/>
      <c r="H442" s="74"/>
      <c r="I442" s="75"/>
      <c r="J442" s="569"/>
      <c r="K442" s="568"/>
      <c r="L442" s="74"/>
      <c r="M442" s="83"/>
      <c r="N442" s="79"/>
      <c r="O442" s="629"/>
      <c r="P442" s="627" t="str">
        <f t="shared" si="61"/>
        <v/>
      </c>
      <c r="Q442" s="624" t="str">
        <f t="shared" si="62"/>
        <v/>
      </c>
      <c r="R442" s="621" t="str">
        <f t="shared" si="63"/>
        <v/>
      </c>
      <c r="S442" s="91" t="str">
        <f t="shared" si="64"/>
        <v/>
      </c>
      <c r="T442" s="90" t="str">
        <f t="shared" si="67"/>
        <v/>
      </c>
      <c r="U442" s="91" t="str">
        <f t="shared" si="67"/>
        <v/>
      </c>
      <c r="V442" s="107" t="b">
        <f t="shared" si="65"/>
        <v>0</v>
      </c>
      <c r="W442" s="104" t="b">
        <f t="shared" si="66"/>
        <v>0</v>
      </c>
      <c r="X442" s="106">
        <f t="shared" si="68"/>
        <v>1</v>
      </c>
      <c r="Y442" s="99">
        <f>IF(B442&lt;&gt;"",VLOOKUP(X442,Coef!$E$2:$F$17,2,FALSE),Y441)</f>
        <v>1</v>
      </c>
    </row>
    <row r="443" spans="1:25" x14ac:dyDescent="0.25">
      <c r="A443" s="98"/>
      <c r="B443" s="70"/>
      <c r="C443" s="71"/>
      <c r="D443" s="70"/>
      <c r="E443" s="71"/>
      <c r="F443" s="70"/>
      <c r="G443" s="615"/>
      <c r="H443" s="74"/>
      <c r="I443" s="75"/>
      <c r="J443" s="569"/>
      <c r="K443" s="568"/>
      <c r="L443" s="74"/>
      <c r="M443" s="83"/>
      <c r="N443" s="79"/>
      <c r="O443" s="629"/>
      <c r="P443" s="627" t="str">
        <f t="shared" si="61"/>
        <v/>
      </c>
      <c r="Q443" s="624" t="str">
        <f t="shared" si="62"/>
        <v/>
      </c>
      <c r="R443" s="621" t="str">
        <f t="shared" si="63"/>
        <v/>
      </c>
      <c r="S443" s="91" t="str">
        <f t="shared" si="64"/>
        <v/>
      </c>
      <c r="T443" s="90" t="str">
        <f t="shared" si="67"/>
        <v/>
      </c>
      <c r="U443" s="91" t="str">
        <f t="shared" si="67"/>
        <v/>
      </c>
      <c r="V443" s="107" t="b">
        <f t="shared" si="65"/>
        <v>0</v>
      </c>
      <c r="W443" s="104" t="b">
        <f t="shared" si="66"/>
        <v>0</v>
      </c>
      <c r="X443" s="106">
        <f t="shared" si="68"/>
        <v>1</v>
      </c>
      <c r="Y443" s="99">
        <f>IF(B443&lt;&gt;"",VLOOKUP(X443,Coef!$E$2:$F$17,2,FALSE),Y442)</f>
        <v>1</v>
      </c>
    </row>
    <row r="444" spans="1:25" x14ac:dyDescent="0.25">
      <c r="A444" s="98"/>
      <c r="B444" s="70"/>
      <c r="C444" s="71"/>
      <c r="D444" s="70"/>
      <c r="E444" s="71"/>
      <c r="F444" s="70"/>
      <c r="G444" s="615"/>
      <c r="H444" s="74"/>
      <c r="I444" s="75"/>
      <c r="J444" s="569"/>
      <c r="K444" s="568"/>
      <c r="L444" s="74"/>
      <c r="M444" s="83"/>
      <c r="N444" s="79"/>
      <c r="O444" s="629"/>
      <c r="P444" s="627" t="str">
        <f t="shared" si="61"/>
        <v/>
      </c>
      <c r="Q444" s="624" t="str">
        <f t="shared" si="62"/>
        <v/>
      </c>
      <c r="R444" s="621" t="str">
        <f t="shared" si="63"/>
        <v/>
      </c>
      <c r="S444" s="91" t="str">
        <f t="shared" si="64"/>
        <v/>
      </c>
      <c r="T444" s="90" t="str">
        <f t="shared" si="67"/>
        <v/>
      </c>
      <c r="U444" s="91" t="str">
        <f t="shared" si="67"/>
        <v/>
      </c>
      <c r="V444" s="107" t="b">
        <f t="shared" si="65"/>
        <v>0</v>
      </c>
      <c r="W444" s="104" t="b">
        <f t="shared" si="66"/>
        <v>0</v>
      </c>
      <c r="X444" s="106">
        <f t="shared" si="68"/>
        <v>1</v>
      </c>
      <c r="Y444" s="99">
        <f>IF(B444&lt;&gt;"",VLOOKUP(X444,Coef!$E$2:$F$17,2,FALSE),Y443)</f>
        <v>1</v>
      </c>
    </row>
    <row r="445" spans="1:25" x14ac:dyDescent="0.25">
      <c r="A445" s="98"/>
      <c r="B445" s="70"/>
      <c r="C445" s="71"/>
      <c r="D445" s="70"/>
      <c r="E445" s="71"/>
      <c r="F445" s="70"/>
      <c r="G445" s="615"/>
      <c r="H445" s="74"/>
      <c r="I445" s="75"/>
      <c r="J445" s="569"/>
      <c r="K445" s="568"/>
      <c r="L445" s="74"/>
      <c r="M445" s="83"/>
      <c r="N445" s="79"/>
      <c r="O445" s="629"/>
      <c r="P445" s="627" t="str">
        <f t="shared" si="61"/>
        <v/>
      </c>
      <c r="Q445" s="624" t="str">
        <f t="shared" si="62"/>
        <v/>
      </c>
      <c r="R445" s="621" t="str">
        <f t="shared" si="63"/>
        <v/>
      </c>
      <c r="S445" s="91" t="str">
        <f t="shared" si="64"/>
        <v/>
      </c>
      <c r="T445" s="90" t="str">
        <f t="shared" si="67"/>
        <v/>
      </c>
      <c r="U445" s="91" t="str">
        <f t="shared" si="67"/>
        <v/>
      </c>
      <c r="V445" s="107" t="b">
        <f t="shared" si="65"/>
        <v>0</v>
      </c>
      <c r="W445" s="104" t="b">
        <f t="shared" si="66"/>
        <v>0</v>
      </c>
      <c r="X445" s="106">
        <f t="shared" si="68"/>
        <v>1</v>
      </c>
      <c r="Y445" s="99">
        <f>IF(B445&lt;&gt;"",VLOOKUP(X445,Coef!$E$2:$F$17,2,FALSE),Y444)</f>
        <v>1</v>
      </c>
    </row>
    <row r="446" spans="1:25" x14ac:dyDescent="0.25">
      <c r="A446" s="98"/>
      <c r="B446" s="70"/>
      <c r="C446" s="71"/>
      <c r="D446" s="70"/>
      <c r="E446" s="71"/>
      <c r="F446" s="70"/>
      <c r="G446" s="615"/>
      <c r="H446" s="74"/>
      <c r="I446" s="75"/>
      <c r="J446" s="569"/>
      <c r="K446" s="568"/>
      <c r="L446" s="74"/>
      <c r="M446" s="83"/>
      <c r="N446" s="79"/>
      <c r="O446" s="629"/>
      <c r="P446" s="627" t="str">
        <f t="shared" si="61"/>
        <v/>
      </c>
      <c r="Q446" s="624" t="str">
        <f t="shared" si="62"/>
        <v/>
      </c>
      <c r="R446" s="621" t="str">
        <f t="shared" si="63"/>
        <v/>
      </c>
      <c r="S446" s="91" t="str">
        <f t="shared" si="64"/>
        <v/>
      </c>
      <c r="T446" s="90" t="str">
        <f t="shared" si="67"/>
        <v/>
      </c>
      <c r="U446" s="91" t="str">
        <f t="shared" si="67"/>
        <v/>
      </c>
      <c r="V446" s="107" t="b">
        <f t="shared" si="65"/>
        <v>0</v>
      </c>
      <c r="W446" s="104" t="b">
        <f t="shared" si="66"/>
        <v>0</v>
      </c>
      <c r="X446" s="106">
        <f t="shared" si="68"/>
        <v>1</v>
      </c>
      <c r="Y446" s="99">
        <f>IF(B446&lt;&gt;"",VLOOKUP(X446,Coef!$E$2:$F$17,2,FALSE),Y445)</f>
        <v>1</v>
      </c>
    </row>
    <row r="447" spans="1:25" x14ac:dyDescent="0.25">
      <c r="A447" s="98"/>
      <c r="B447" s="70"/>
      <c r="C447" s="71"/>
      <c r="D447" s="70"/>
      <c r="E447" s="71"/>
      <c r="F447" s="70"/>
      <c r="G447" s="615"/>
      <c r="H447" s="74"/>
      <c r="I447" s="75"/>
      <c r="J447" s="569"/>
      <c r="K447" s="568"/>
      <c r="L447" s="74"/>
      <c r="M447" s="83"/>
      <c r="N447" s="79"/>
      <c r="O447" s="629"/>
      <c r="P447" s="627" t="str">
        <f t="shared" si="61"/>
        <v/>
      </c>
      <c r="Q447" s="624" t="str">
        <f t="shared" si="62"/>
        <v/>
      </c>
      <c r="R447" s="621" t="str">
        <f t="shared" si="63"/>
        <v/>
      </c>
      <c r="S447" s="91" t="str">
        <f t="shared" si="64"/>
        <v/>
      </c>
      <c r="T447" s="90" t="str">
        <f t="shared" si="67"/>
        <v/>
      </c>
      <c r="U447" s="91" t="str">
        <f t="shared" si="67"/>
        <v/>
      </c>
      <c r="V447" s="107" t="b">
        <f t="shared" si="65"/>
        <v>0</v>
      </c>
      <c r="W447" s="104" t="b">
        <f t="shared" si="66"/>
        <v>0</v>
      </c>
      <c r="X447" s="106">
        <f t="shared" si="68"/>
        <v>1</v>
      </c>
      <c r="Y447" s="99">
        <f>IF(B447&lt;&gt;"",VLOOKUP(X447,Coef!$E$2:$F$17,2,FALSE),Y446)</f>
        <v>1</v>
      </c>
    </row>
    <row r="448" spans="1:25" x14ac:dyDescent="0.25">
      <c r="A448" s="98"/>
      <c r="B448" s="70"/>
      <c r="C448" s="71"/>
      <c r="D448" s="70"/>
      <c r="E448" s="71"/>
      <c r="F448" s="70"/>
      <c r="G448" s="615"/>
      <c r="H448" s="74"/>
      <c r="I448" s="75"/>
      <c r="J448" s="569"/>
      <c r="K448" s="568"/>
      <c r="L448" s="74"/>
      <c r="M448" s="83"/>
      <c r="N448" s="79"/>
      <c r="O448" s="629"/>
      <c r="P448" s="627" t="str">
        <f t="shared" si="61"/>
        <v/>
      </c>
      <c r="Q448" s="624" t="str">
        <f t="shared" si="62"/>
        <v/>
      </c>
      <c r="R448" s="621" t="str">
        <f t="shared" si="63"/>
        <v/>
      </c>
      <c r="S448" s="91" t="str">
        <f t="shared" si="64"/>
        <v/>
      </c>
      <c r="T448" s="90" t="str">
        <f t="shared" si="67"/>
        <v/>
      </c>
      <c r="U448" s="91" t="str">
        <f t="shared" si="67"/>
        <v/>
      </c>
      <c r="V448" s="107" t="b">
        <f t="shared" si="65"/>
        <v>0</v>
      </c>
      <c r="W448" s="104" t="b">
        <f t="shared" si="66"/>
        <v>0</v>
      </c>
      <c r="X448" s="106">
        <f t="shared" si="68"/>
        <v>1</v>
      </c>
      <c r="Y448" s="99">
        <f>IF(B448&lt;&gt;"",VLOOKUP(X448,Coef!$E$2:$F$17,2,FALSE),Y447)</f>
        <v>1</v>
      </c>
    </row>
    <row r="449" spans="1:25" x14ac:dyDescent="0.25">
      <c r="A449" s="98"/>
      <c r="B449" s="70"/>
      <c r="C449" s="71"/>
      <c r="D449" s="70"/>
      <c r="E449" s="71"/>
      <c r="F449" s="70"/>
      <c r="G449" s="615"/>
      <c r="H449" s="74"/>
      <c r="I449" s="75"/>
      <c r="J449" s="569"/>
      <c r="K449" s="568"/>
      <c r="L449" s="74"/>
      <c r="M449" s="83"/>
      <c r="N449" s="79"/>
      <c r="O449" s="629"/>
      <c r="P449" s="627" t="str">
        <f t="shared" si="61"/>
        <v/>
      </c>
      <c r="Q449" s="624" t="str">
        <f t="shared" si="62"/>
        <v/>
      </c>
      <c r="R449" s="621" t="str">
        <f t="shared" si="63"/>
        <v/>
      </c>
      <c r="S449" s="91" t="str">
        <f t="shared" si="64"/>
        <v/>
      </c>
      <c r="T449" s="90" t="str">
        <f t="shared" si="67"/>
        <v/>
      </c>
      <c r="U449" s="91" t="str">
        <f t="shared" si="67"/>
        <v/>
      </c>
      <c r="V449" s="107" t="b">
        <f t="shared" si="65"/>
        <v>0</v>
      </c>
      <c r="W449" s="104" t="b">
        <f t="shared" si="66"/>
        <v>0</v>
      </c>
      <c r="X449" s="106">
        <f t="shared" si="68"/>
        <v>1</v>
      </c>
      <c r="Y449" s="99">
        <f>IF(B449&lt;&gt;"",VLOOKUP(X449,Coef!$E$2:$F$17,2,FALSE),Y448)</f>
        <v>1</v>
      </c>
    </row>
    <row r="450" spans="1:25" x14ac:dyDescent="0.25">
      <c r="A450" s="98"/>
      <c r="B450" s="70"/>
      <c r="C450" s="71"/>
      <c r="D450" s="70"/>
      <c r="E450" s="71"/>
      <c r="F450" s="70"/>
      <c r="G450" s="615"/>
      <c r="H450" s="74"/>
      <c r="I450" s="75"/>
      <c r="J450" s="569"/>
      <c r="K450" s="568"/>
      <c r="L450" s="74"/>
      <c r="M450" s="83"/>
      <c r="N450" s="79"/>
      <c r="O450" s="629"/>
      <c r="P450" s="627" t="str">
        <f t="shared" si="61"/>
        <v/>
      </c>
      <c r="Q450" s="624" t="str">
        <f t="shared" si="62"/>
        <v/>
      </c>
      <c r="R450" s="621" t="str">
        <f t="shared" si="63"/>
        <v/>
      </c>
      <c r="S450" s="91" t="str">
        <f t="shared" si="64"/>
        <v/>
      </c>
      <c r="T450" s="90" t="str">
        <f t="shared" si="67"/>
        <v/>
      </c>
      <c r="U450" s="91" t="str">
        <f t="shared" si="67"/>
        <v/>
      </c>
      <c r="V450" s="107" t="b">
        <f t="shared" si="65"/>
        <v>0</v>
      </c>
      <c r="W450" s="104" t="b">
        <f t="shared" si="66"/>
        <v>0</v>
      </c>
      <c r="X450" s="106">
        <f t="shared" si="68"/>
        <v>1</v>
      </c>
      <c r="Y450" s="99">
        <f>IF(B450&lt;&gt;"",VLOOKUP(X450,Coef!$E$2:$F$17,2,FALSE),Y449)</f>
        <v>1</v>
      </c>
    </row>
    <row r="451" spans="1:25" x14ac:dyDescent="0.25">
      <c r="A451" s="98"/>
      <c r="B451" s="70"/>
      <c r="C451" s="71"/>
      <c r="D451" s="70"/>
      <c r="E451" s="71"/>
      <c r="F451" s="70"/>
      <c r="G451" s="615"/>
      <c r="H451" s="74"/>
      <c r="I451" s="75"/>
      <c r="J451" s="569"/>
      <c r="K451" s="568"/>
      <c r="L451" s="74"/>
      <c r="M451" s="83"/>
      <c r="N451" s="79"/>
      <c r="O451" s="629"/>
      <c r="P451" s="627" t="str">
        <f t="shared" si="61"/>
        <v/>
      </c>
      <c r="Q451" s="624" t="str">
        <f t="shared" si="62"/>
        <v/>
      </c>
      <c r="R451" s="621" t="str">
        <f t="shared" si="63"/>
        <v/>
      </c>
      <c r="S451" s="91" t="str">
        <f t="shared" si="64"/>
        <v/>
      </c>
      <c r="T451" s="90" t="str">
        <f t="shared" si="67"/>
        <v/>
      </c>
      <c r="U451" s="91" t="str">
        <f t="shared" si="67"/>
        <v/>
      </c>
      <c r="V451" s="107" t="b">
        <f t="shared" si="65"/>
        <v>0</v>
      </c>
      <c r="W451" s="104" t="b">
        <f t="shared" si="66"/>
        <v>0</v>
      </c>
      <c r="X451" s="106">
        <f t="shared" si="68"/>
        <v>1</v>
      </c>
      <c r="Y451" s="99">
        <f>IF(B451&lt;&gt;"",VLOOKUP(X451,Coef!$E$2:$F$17,2,FALSE),Y450)</f>
        <v>1</v>
      </c>
    </row>
    <row r="452" spans="1:25" x14ac:dyDescent="0.25">
      <c r="A452" s="98"/>
      <c r="B452" s="70"/>
      <c r="C452" s="71"/>
      <c r="D452" s="70"/>
      <c r="E452" s="71"/>
      <c r="F452" s="70"/>
      <c r="G452" s="615"/>
      <c r="H452" s="74"/>
      <c r="I452" s="75"/>
      <c r="J452" s="569"/>
      <c r="K452" s="568"/>
      <c r="L452" s="74"/>
      <c r="M452" s="83"/>
      <c r="N452" s="79"/>
      <c r="O452" s="629"/>
      <c r="P452" s="627" t="str">
        <f t="shared" si="61"/>
        <v/>
      </c>
      <c r="Q452" s="624" t="str">
        <f t="shared" si="62"/>
        <v/>
      </c>
      <c r="R452" s="621" t="str">
        <f t="shared" si="63"/>
        <v/>
      </c>
      <c r="S452" s="91" t="str">
        <f t="shared" si="64"/>
        <v/>
      </c>
      <c r="T452" s="90" t="str">
        <f t="shared" si="67"/>
        <v/>
      </c>
      <c r="U452" s="91" t="str">
        <f t="shared" si="67"/>
        <v/>
      </c>
      <c r="V452" s="107" t="b">
        <f t="shared" si="65"/>
        <v>0</v>
      </c>
      <c r="W452" s="104" t="b">
        <f t="shared" si="66"/>
        <v>0</v>
      </c>
      <c r="X452" s="106">
        <f t="shared" si="68"/>
        <v>1</v>
      </c>
      <c r="Y452" s="99">
        <f>IF(B452&lt;&gt;"",VLOOKUP(X452,Coef!$E$2:$F$17,2,FALSE),Y451)</f>
        <v>1</v>
      </c>
    </row>
    <row r="453" spans="1:25" x14ac:dyDescent="0.25">
      <c r="A453" s="98"/>
      <c r="B453" s="70"/>
      <c r="C453" s="71"/>
      <c r="D453" s="70"/>
      <c r="E453" s="71"/>
      <c r="F453" s="70"/>
      <c r="G453" s="615"/>
      <c r="H453" s="74"/>
      <c r="I453" s="75"/>
      <c r="J453" s="569"/>
      <c r="K453" s="568"/>
      <c r="L453" s="74"/>
      <c r="M453" s="83"/>
      <c r="N453" s="79"/>
      <c r="O453" s="629"/>
      <c r="P453" s="627" t="str">
        <f t="shared" si="61"/>
        <v/>
      </c>
      <c r="Q453" s="624" t="str">
        <f t="shared" si="62"/>
        <v/>
      </c>
      <c r="R453" s="621" t="str">
        <f t="shared" si="63"/>
        <v/>
      </c>
      <c r="S453" s="91" t="str">
        <f t="shared" si="64"/>
        <v/>
      </c>
      <c r="T453" s="90" t="str">
        <f t="shared" si="67"/>
        <v/>
      </c>
      <c r="U453" s="91" t="str">
        <f t="shared" si="67"/>
        <v/>
      </c>
      <c r="V453" s="107" t="b">
        <f t="shared" si="65"/>
        <v>0</v>
      </c>
      <c r="W453" s="104" t="b">
        <f t="shared" si="66"/>
        <v>0</v>
      </c>
      <c r="X453" s="106">
        <f t="shared" si="68"/>
        <v>1</v>
      </c>
      <c r="Y453" s="99">
        <f>IF(B453&lt;&gt;"",VLOOKUP(X453,Coef!$E$2:$F$17,2,FALSE),Y452)</f>
        <v>1</v>
      </c>
    </row>
    <row r="454" spans="1:25" x14ac:dyDescent="0.25">
      <c r="A454" s="98"/>
      <c r="B454" s="70"/>
      <c r="C454" s="71"/>
      <c r="D454" s="70"/>
      <c r="E454" s="71"/>
      <c r="F454" s="70"/>
      <c r="G454" s="615"/>
      <c r="H454" s="74"/>
      <c r="I454" s="75"/>
      <c r="J454" s="569"/>
      <c r="K454" s="568"/>
      <c r="L454" s="74"/>
      <c r="M454" s="83"/>
      <c r="N454" s="79"/>
      <c r="O454" s="629"/>
      <c r="P454" s="627" t="str">
        <f t="shared" si="61"/>
        <v/>
      </c>
      <c r="Q454" s="624" t="str">
        <f t="shared" si="62"/>
        <v/>
      </c>
      <c r="R454" s="621" t="str">
        <f t="shared" si="63"/>
        <v/>
      </c>
      <c r="S454" s="91" t="str">
        <f t="shared" si="64"/>
        <v/>
      </c>
      <c r="T454" s="90" t="str">
        <f t="shared" si="67"/>
        <v/>
      </c>
      <c r="U454" s="91" t="str">
        <f t="shared" si="67"/>
        <v/>
      </c>
      <c r="V454" s="107" t="b">
        <f t="shared" si="65"/>
        <v>0</v>
      </c>
      <c r="W454" s="104" t="b">
        <f t="shared" si="66"/>
        <v>0</v>
      </c>
      <c r="X454" s="106">
        <f t="shared" si="68"/>
        <v>1</v>
      </c>
      <c r="Y454" s="99">
        <f>IF(B454&lt;&gt;"",VLOOKUP(X454,Coef!$E$2:$F$17,2,FALSE),Y453)</f>
        <v>1</v>
      </c>
    </row>
    <row r="455" spans="1:25" x14ac:dyDescent="0.25">
      <c r="A455" s="98"/>
      <c r="B455" s="70"/>
      <c r="C455" s="71"/>
      <c r="D455" s="70"/>
      <c r="E455" s="71"/>
      <c r="F455" s="70"/>
      <c r="G455" s="615"/>
      <c r="H455" s="74"/>
      <c r="I455" s="75"/>
      <c r="J455" s="569"/>
      <c r="K455" s="568"/>
      <c r="L455" s="74"/>
      <c r="M455" s="83"/>
      <c r="N455" s="79"/>
      <c r="O455" s="629"/>
      <c r="P455" s="627" t="str">
        <f t="shared" si="61"/>
        <v/>
      </c>
      <c r="Q455" s="624" t="str">
        <f t="shared" si="62"/>
        <v/>
      </c>
      <c r="R455" s="621" t="str">
        <f t="shared" si="63"/>
        <v/>
      </c>
      <c r="S455" s="91" t="str">
        <f t="shared" si="64"/>
        <v/>
      </c>
      <c r="T455" s="90" t="str">
        <f t="shared" si="67"/>
        <v/>
      </c>
      <c r="U455" s="91" t="str">
        <f t="shared" si="67"/>
        <v/>
      </c>
      <c r="V455" s="107" t="b">
        <f t="shared" si="65"/>
        <v>0</v>
      </c>
      <c r="W455" s="104" t="b">
        <f t="shared" si="66"/>
        <v>0</v>
      </c>
      <c r="X455" s="106">
        <f t="shared" si="68"/>
        <v>1</v>
      </c>
      <c r="Y455" s="99">
        <f>IF(B455&lt;&gt;"",VLOOKUP(X455,Coef!$E$2:$F$17,2,FALSE),Y454)</f>
        <v>1</v>
      </c>
    </row>
    <row r="456" spans="1:25" x14ac:dyDescent="0.25">
      <c r="A456" s="98"/>
      <c r="B456" s="70"/>
      <c r="C456" s="71"/>
      <c r="D456" s="70"/>
      <c r="E456" s="71"/>
      <c r="F456" s="70"/>
      <c r="G456" s="615"/>
      <c r="H456" s="74"/>
      <c r="I456" s="75"/>
      <c r="J456" s="569"/>
      <c r="K456" s="568"/>
      <c r="L456" s="74"/>
      <c r="M456" s="83"/>
      <c r="N456" s="79"/>
      <c r="O456" s="629"/>
      <c r="P456" s="627" t="str">
        <f t="shared" si="61"/>
        <v/>
      </c>
      <c r="Q456" s="624" t="str">
        <f t="shared" si="62"/>
        <v/>
      </c>
      <c r="R456" s="621" t="str">
        <f t="shared" si="63"/>
        <v/>
      </c>
      <c r="S456" s="91" t="str">
        <f t="shared" si="64"/>
        <v/>
      </c>
      <c r="T456" s="90" t="str">
        <f t="shared" si="67"/>
        <v/>
      </c>
      <c r="U456" s="91" t="str">
        <f t="shared" si="67"/>
        <v/>
      </c>
      <c r="V456" s="107" t="b">
        <f t="shared" si="65"/>
        <v>0</v>
      </c>
      <c r="W456" s="104" t="b">
        <f t="shared" si="66"/>
        <v>0</v>
      </c>
      <c r="X456" s="106">
        <f t="shared" si="68"/>
        <v>1</v>
      </c>
      <c r="Y456" s="99">
        <f>IF(B456&lt;&gt;"",VLOOKUP(X456,Coef!$E$2:$F$17,2,FALSE),Y455)</f>
        <v>1</v>
      </c>
    </row>
    <row r="457" spans="1:25" x14ac:dyDescent="0.25">
      <c r="A457" s="98"/>
      <c r="B457" s="70"/>
      <c r="C457" s="71"/>
      <c r="D457" s="70"/>
      <c r="E457" s="71"/>
      <c r="F457" s="70"/>
      <c r="G457" s="615"/>
      <c r="H457" s="74"/>
      <c r="I457" s="75"/>
      <c r="J457" s="569"/>
      <c r="K457" s="568"/>
      <c r="L457" s="74"/>
      <c r="M457" s="83"/>
      <c r="N457" s="79"/>
      <c r="O457" s="629"/>
      <c r="P457" s="627" t="str">
        <f t="shared" si="61"/>
        <v/>
      </c>
      <c r="Q457" s="624" t="str">
        <f t="shared" si="62"/>
        <v/>
      </c>
      <c r="R457" s="621" t="str">
        <f t="shared" si="63"/>
        <v/>
      </c>
      <c r="S457" s="91" t="str">
        <f t="shared" si="64"/>
        <v/>
      </c>
      <c r="T457" s="90" t="str">
        <f t="shared" si="67"/>
        <v/>
      </c>
      <c r="U457" s="91" t="str">
        <f t="shared" si="67"/>
        <v/>
      </c>
      <c r="V457" s="107" t="b">
        <f t="shared" si="65"/>
        <v>0</v>
      </c>
      <c r="W457" s="104" t="b">
        <f t="shared" si="66"/>
        <v>0</v>
      </c>
      <c r="X457" s="106">
        <f t="shared" si="68"/>
        <v>1</v>
      </c>
      <c r="Y457" s="99">
        <f>IF(B457&lt;&gt;"",VLOOKUP(X457,Coef!$E$2:$F$17,2,FALSE),Y456)</f>
        <v>1</v>
      </c>
    </row>
    <row r="458" spans="1:25" x14ac:dyDescent="0.25">
      <c r="A458" s="98"/>
      <c r="B458" s="70"/>
      <c r="C458" s="71"/>
      <c r="D458" s="70"/>
      <c r="E458" s="71"/>
      <c r="F458" s="70"/>
      <c r="G458" s="615"/>
      <c r="H458" s="74"/>
      <c r="I458" s="75"/>
      <c r="J458" s="569"/>
      <c r="K458" s="568"/>
      <c r="L458" s="74"/>
      <c r="M458" s="83"/>
      <c r="N458" s="79"/>
      <c r="O458" s="629"/>
      <c r="P458" s="627" t="str">
        <f t="shared" si="61"/>
        <v/>
      </c>
      <c r="Q458" s="624" t="str">
        <f t="shared" si="62"/>
        <v/>
      </c>
      <c r="R458" s="621" t="str">
        <f t="shared" si="63"/>
        <v/>
      </c>
      <c r="S458" s="91" t="str">
        <f t="shared" si="64"/>
        <v/>
      </c>
      <c r="T458" s="90" t="str">
        <f t="shared" si="67"/>
        <v/>
      </c>
      <c r="U458" s="91" t="str">
        <f t="shared" si="67"/>
        <v/>
      </c>
      <c r="V458" s="107" t="b">
        <f t="shared" si="65"/>
        <v>0</v>
      </c>
      <c r="W458" s="104" t="b">
        <f t="shared" si="66"/>
        <v>0</v>
      </c>
      <c r="X458" s="106">
        <f t="shared" si="68"/>
        <v>1</v>
      </c>
      <c r="Y458" s="99">
        <f>IF(B458&lt;&gt;"",VLOOKUP(X458,Coef!$E$2:$F$17,2,FALSE),Y457)</f>
        <v>1</v>
      </c>
    </row>
    <row r="459" spans="1:25" x14ac:dyDescent="0.25">
      <c r="A459" s="98"/>
      <c r="B459" s="70"/>
      <c r="C459" s="71"/>
      <c r="D459" s="70"/>
      <c r="E459" s="71"/>
      <c r="F459" s="70"/>
      <c r="G459" s="615"/>
      <c r="H459" s="74"/>
      <c r="I459" s="75"/>
      <c r="J459" s="569"/>
      <c r="K459" s="568"/>
      <c r="L459" s="74"/>
      <c r="M459" s="83"/>
      <c r="N459" s="79"/>
      <c r="O459" s="629"/>
      <c r="P459" s="627" t="str">
        <f t="shared" si="61"/>
        <v/>
      </c>
      <c r="Q459" s="624" t="str">
        <f t="shared" si="62"/>
        <v/>
      </c>
      <c r="R459" s="621" t="str">
        <f t="shared" si="63"/>
        <v/>
      </c>
      <c r="S459" s="91" t="str">
        <f t="shared" si="64"/>
        <v/>
      </c>
      <c r="T459" s="90" t="str">
        <f t="shared" si="67"/>
        <v/>
      </c>
      <c r="U459" s="91" t="str">
        <f t="shared" si="67"/>
        <v/>
      </c>
      <c r="V459" s="107" t="b">
        <f t="shared" si="65"/>
        <v>0</v>
      </c>
      <c r="W459" s="104" t="b">
        <f t="shared" si="66"/>
        <v>0</v>
      </c>
      <c r="X459" s="106">
        <f t="shared" si="68"/>
        <v>1</v>
      </c>
      <c r="Y459" s="99">
        <f>IF(B459&lt;&gt;"",VLOOKUP(X459,Coef!$E$2:$F$17,2,FALSE),Y458)</f>
        <v>1</v>
      </c>
    </row>
    <row r="460" spans="1:25" x14ac:dyDescent="0.25">
      <c r="A460" s="98"/>
      <c r="B460" s="70"/>
      <c r="C460" s="71"/>
      <c r="D460" s="70"/>
      <c r="E460" s="71"/>
      <c r="F460" s="70"/>
      <c r="G460" s="615"/>
      <c r="H460" s="74"/>
      <c r="I460" s="75"/>
      <c r="J460" s="569"/>
      <c r="K460" s="568"/>
      <c r="L460" s="74"/>
      <c r="M460" s="83"/>
      <c r="N460" s="79"/>
      <c r="O460" s="629"/>
      <c r="P460" s="627" t="str">
        <f t="shared" ref="P460:P523" si="69">IF(B460&lt;&gt;"","",IF(AND(C460&lt;&gt;"",E460&lt;&gt;"",G460&lt;&gt;"",I460&gt;=an_initial,I460&lt;=an_final,V460=FALSE,W460=FALSE),coef_citari*P_MAT_2*Y459*(1+O460),""))</f>
        <v/>
      </c>
      <c r="Q460" s="624" t="str">
        <f t="shared" ref="Q460:Q523" si="70">IF(B460&lt;&gt;"","",IF(AND(C460&lt;&gt;"",E460&lt;&gt;"",G460&lt;&gt;"",I460&lt;=an_final,V460=FALSE,W460=FALSE),coef_citari*P_MAT_2*Y459*(1+O460),""))</f>
        <v/>
      </c>
      <c r="R460" s="621" t="str">
        <f t="shared" ref="R460:R523" si="71">IF(OR($B460="",$D460="",$F460="",$H460="",$H460&gt;an_final,$V460=FALSE),"",IF($H460&gt;=an_initial,1,""))</f>
        <v/>
      </c>
      <c r="S460" s="91" t="str">
        <f t="shared" ref="S460:S523" si="72">IF(OR($B460="",$D460="",$F460="",$H460="",$H460&gt;an_final,$V460=FALSE),"",1)</f>
        <v/>
      </c>
      <c r="T460" s="90" t="str">
        <f t="shared" si="67"/>
        <v/>
      </c>
      <c r="U460" s="91" t="str">
        <f t="shared" si="67"/>
        <v/>
      </c>
      <c r="V460" s="107" t="b">
        <f t="shared" ref="V460:V523" si="73">IF(nume_candidat="",FALSE,ISNUMBER(SEARCH(nume_candidat,$B460)))</f>
        <v>0</v>
      </c>
      <c r="W460" s="104" t="b">
        <f t="shared" ref="W460:W523" si="74">IF(nume_candidat="",FALSE,ISNUMBER(SEARCH(nume_candidat,$C460)))</f>
        <v>0</v>
      </c>
      <c r="X460" s="106">
        <f t="shared" si="68"/>
        <v>1</v>
      </c>
      <c r="Y460" s="99">
        <f>IF(B460&lt;&gt;"",VLOOKUP(X460,Coef!$E$2:$F$17,2,FALSE),Y459)</f>
        <v>1</v>
      </c>
    </row>
    <row r="461" spans="1:25" x14ac:dyDescent="0.25">
      <c r="A461" s="98"/>
      <c r="B461" s="70"/>
      <c r="C461" s="71"/>
      <c r="D461" s="70"/>
      <c r="E461" s="71"/>
      <c r="F461" s="70"/>
      <c r="G461" s="615"/>
      <c r="H461" s="74"/>
      <c r="I461" s="75"/>
      <c r="J461" s="569"/>
      <c r="K461" s="568"/>
      <c r="L461" s="74"/>
      <c r="M461" s="83"/>
      <c r="N461" s="79"/>
      <c r="O461" s="629"/>
      <c r="P461" s="627" t="str">
        <f t="shared" si="69"/>
        <v/>
      </c>
      <c r="Q461" s="624" t="str">
        <f t="shared" si="70"/>
        <v/>
      </c>
      <c r="R461" s="621" t="str">
        <f t="shared" si="71"/>
        <v/>
      </c>
      <c r="S461" s="91" t="str">
        <f t="shared" si="72"/>
        <v/>
      </c>
      <c r="T461" s="90" t="str">
        <f t="shared" ref="T461:U524" si="75">IF(P461="","",1)</f>
        <v/>
      </c>
      <c r="U461" s="91" t="str">
        <f t="shared" si="75"/>
        <v/>
      </c>
      <c r="V461" s="107" t="b">
        <f t="shared" si="73"/>
        <v>0</v>
      </c>
      <c r="W461" s="104" t="b">
        <f t="shared" si="74"/>
        <v>0</v>
      </c>
      <c r="X461" s="106">
        <f t="shared" ref="X461:X524" si="76">LEN(B461)-LEN(SUBSTITUTE(B461,",",""))+1</f>
        <v>1</v>
      </c>
      <c r="Y461" s="99">
        <f>IF(B461&lt;&gt;"",VLOOKUP(X461,Coef!$E$2:$F$17,2,FALSE),Y460)</f>
        <v>1</v>
      </c>
    </row>
    <row r="462" spans="1:25" x14ac:dyDescent="0.25">
      <c r="A462" s="98"/>
      <c r="B462" s="70"/>
      <c r="C462" s="71"/>
      <c r="D462" s="70"/>
      <c r="E462" s="71"/>
      <c r="F462" s="70"/>
      <c r="G462" s="615"/>
      <c r="H462" s="74"/>
      <c r="I462" s="75"/>
      <c r="J462" s="569"/>
      <c r="K462" s="568"/>
      <c r="L462" s="74"/>
      <c r="M462" s="83"/>
      <c r="N462" s="79"/>
      <c r="O462" s="629"/>
      <c r="P462" s="627" t="str">
        <f t="shared" si="69"/>
        <v/>
      </c>
      <c r="Q462" s="624" t="str">
        <f t="shared" si="70"/>
        <v/>
      </c>
      <c r="R462" s="621" t="str">
        <f t="shared" si="71"/>
        <v/>
      </c>
      <c r="S462" s="91" t="str">
        <f t="shared" si="72"/>
        <v/>
      </c>
      <c r="T462" s="90" t="str">
        <f t="shared" si="75"/>
        <v/>
      </c>
      <c r="U462" s="91" t="str">
        <f t="shared" si="75"/>
        <v/>
      </c>
      <c r="V462" s="107" t="b">
        <f t="shared" si="73"/>
        <v>0</v>
      </c>
      <c r="W462" s="104" t="b">
        <f t="shared" si="74"/>
        <v>0</v>
      </c>
      <c r="X462" s="106">
        <f t="shared" si="76"/>
        <v>1</v>
      </c>
      <c r="Y462" s="99">
        <f>IF(B462&lt;&gt;"",VLOOKUP(X462,Coef!$E$2:$F$17,2,FALSE),Y461)</f>
        <v>1</v>
      </c>
    </row>
    <row r="463" spans="1:25" x14ac:dyDescent="0.25">
      <c r="A463" s="98"/>
      <c r="B463" s="70"/>
      <c r="C463" s="71"/>
      <c r="D463" s="70"/>
      <c r="E463" s="71"/>
      <c r="F463" s="70"/>
      <c r="G463" s="615"/>
      <c r="H463" s="74"/>
      <c r="I463" s="75"/>
      <c r="J463" s="569"/>
      <c r="K463" s="568"/>
      <c r="L463" s="74"/>
      <c r="M463" s="83"/>
      <c r="N463" s="79"/>
      <c r="O463" s="629"/>
      <c r="P463" s="627" t="str">
        <f t="shared" si="69"/>
        <v/>
      </c>
      <c r="Q463" s="624" t="str">
        <f t="shared" si="70"/>
        <v/>
      </c>
      <c r="R463" s="621" t="str">
        <f t="shared" si="71"/>
        <v/>
      </c>
      <c r="S463" s="91" t="str">
        <f t="shared" si="72"/>
        <v/>
      </c>
      <c r="T463" s="90" t="str">
        <f t="shared" si="75"/>
        <v/>
      </c>
      <c r="U463" s="91" t="str">
        <f t="shared" si="75"/>
        <v/>
      </c>
      <c r="V463" s="107" t="b">
        <f t="shared" si="73"/>
        <v>0</v>
      </c>
      <c r="W463" s="104" t="b">
        <f t="shared" si="74"/>
        <v>0</v>
      </c>
      <c r="X463" s="106">
        <f t="shared" si="76"/>
        <v>1</v>
      </c>
      <c r="Y463" s="99">
        <f>IF(B463&lt;&gt;"",VLOOKUP(X463,Coef!$E$2:$F$17,2,FALSE),Y462)</f>
        <v>1</v>
      </c>
    </row>
    <row r="464" spans="1:25" x14ac:dyDescent="0.25">
      <c r="A464" s="98"/>
      <c r="B464" s="70"/>
      <c r="C464" s="71"/>
      <c r="D464" s="70"/>
      <c r="E464" s="71"/>
      <c r="F464" s="70"/>
      <c r="G464" s="615"/>
      <c r="H464" s="74"/>
      <c r="I464" s="75"/>
      <c r="J464" s="569"/>
      <c r="K464" s="568"/>
      <c r="L464" s="74"/>
      <c r="M464" s="83"/>
      <c r="N464" s="79"/>
      <c r="O464" s="629"/>
      <c r="P464" s="627" t="str">
        <f t="shared" si="69"/>
        <v/>
      </c>
      <c r="Q464" s="624" t="str">
        <f t="shared" si="70"/>
        <v/>
      </c>
      <c r="R464" s="621" t="str">
        <f t="shared" si="71"/>
        <v/>
      </c>
      <c r="S464" s="91" t="str">
        <f t="shared" si="72"/>
        <v/>
      </c>
      <c r="T464" s="90" t="str">
        <f t="shared" si="75"/>
        <v/>
      </c>
      <c r="U464" s="91" t="str">
        <f t="shared" si="75"/>
        <v/>
      </c>
      <c r="V464" s="107" t="b">
        <f t="shared" si="73"/>
        <v>0</v>
      </c>
      <c r="W464" s="104" t="b">
        <f t="shared" si="74"/>
        <v>0</v>
      </c>
      <c r="X464" s="106">
        <f t="shared" si="76"/>
        <v>1</v>
      </c>
      <c r="Y464" s="99">
        <f>IF(B464&lt;&gt;"",VLOOKUP(X464,Coef!$E$2:$F$17,2,FALSE),Y463)</f>
        <v>1</v>
      </c>
    </row>
    <row r="465" spans="1:25" x14ac:dyDescent="0.25">
      <c r="A465" s="98"/>
      <c r="B465" s="70"/>
      <c r="C465" s="71"/>
      <c r="D465" s="70"/>
      <c r="E465" s="71"/>
      <c r="F465" s="70"/>
      <c r="G465" s="615"/>
      <c r="H465" s="74"/>
      <c r="I465" s="75"/>
      <c r="J465" s="569"/>
      <c r="K465" s="568"/>
      <c r="L465" s="74"/>
      <c r="M465" s="83"/>
      <c r="N465" s="79"/>
      <c r="O465" s="629"/>
      <c r="P465" s="627" t="str">
        <f t="shared" si="69"/>
        <v/>
      </c>
      <c r="Q465" s="624" t="str">
        <f t="shared" si="70"/>
        <v/>
      </c>
      <c r="R465" s="621" t="str">
        <f t="shared" si="71"/>
        <v/>
      </c>
      <c r="S465" s="91" t="str">
        <f t="shared" si="72"/>
        <v/>
      </c>
      <c r="T465" s="90" t="str">
        <f t="shared" si="75"/>
        <v/>
      </c>
      <c r="U465" s="91" t="str">
        <f t="shared" si="75"/>
        <v/>
      </c>
      <c r="V465" s="107" t="b">
        <f t="shared" si="73"/>
        <v>0</v>
      </c>
      <c r="W465" s="104" t="b">
        <f t="shared" si="74"/>
        <v>0</v>
      </c>
      <c r="X465" s="106">
        <f t="shared" si="76"/>
        <v>1</v>
      </c>
      <c r="Y465" s="99">
        <f>IF(B465&lt;&gt;"",VLOOKUP(X465,Coef!$E$2:$F$17,2,FALSE),Y464)</f>
        <v>1</v>
      </c>
    </row>
    <row r="466" spans="1:25" x14ac:dyDescent="0.25">
      <c r="A466" s="98"/>
      <c r="B466" s="70"/>
      <c r="C466" s="71"/>
      <c r="D466" s="70"/>
      <c r="E466" s="71"/>
      <c r="F466" s="70"/>
      <c r="G466" s="615"/>
      <c r="H466" s="74"/>
      <c r="I466" s="75"/>
      <c r="J466" s="569"/>
      <c r="K466" s="568"/>
      <c r="L466" s="74"/>
      <c r="M466" s="83"/>
      <c r="N466" s="79"/>
      <c r="O466" s="629"/>
      <c r="P466" s="627" t="str">
        <f t="shared" si="69"/>
        <v/>
      </c>
      <c r="Q466" s="624" t="str">
        <f t="shared" si="70"/>
        <v/>
      </c>
      <c r="R466" s="621" t="str">
        <f t="shared" si="71"/>
        <v/>
      </c>
      <c r="S466" s="91" t="str">
        <f t="shared" si="72"/>
        <v/>
      </c>
      <c r="T466" s="90" t="str">
        <f t="shared" si="75"/>
        <v/>
      </c>
      <c r="U466" s="91" t="str">
        <f t="shared" si="75"/>
        <v/>
      </c>
      <c r="V466" s="107" t="b">
        <f t="shared" si="73"/>
        <v>0</v>
      </c>
      <c r="W466" s="104" t="b">
        <f t="shared" si="74"/>
        <v>0</v>
      </c>
      <c r="X466" s="106">
        <f t="shared" si="76"/>
        <v>1</v>
      </c>
      <c r="Y466" s="99">
        <f>IF(B466&lt;&gt;"",VLOOKUP(X466,Coef!$E$2:$F$17,2,FALSE),Y465)</f>
        <v>1</v>
      </c>
    </row>
    <row r="467" spans="1:25" x14ac:dyDescent="0.25">
      <c r="A467" s="98"/>
      <c r="B467" s="70"/>
      <c r="C467" s="71"/>
      <c r="D467" s="70"/>
      <c r="E467" s="71"/>
      <c r="F467" s="70"/>
      <c r="G467" s="615"/>
      <c r="H467" s="74"/>
      <c r="I467" s="75"/>
      <c r="J467" s="569"/>
      <c r="K467" s="568"/>
      <c r="L467" s="74"/>
      <c r="M467" s="83"/>
      <c r="N467" s="79"/>
      <c r="O467" s="629"/>
      <c r="P467" s="627" t="str">
        <f t="shared" si="69"/>
        <v/>
      </c>
      <c r="Q467" s="624" t="str">
        <f t="shared" si="70"/>
        <v/>
      </c>
      <c r="R467" s="621" t="str">
        <f t="shared" si="71"/>
        <v/>
      </c>
      <c r="S467" s="91" t="str">
        <f t="shared" si="72"/>
        <v/>
      </c>
      <c r="T467" s="90" t="str">
        <f t="shared" si="75"/>
        <v/>
      </c>
      <c r="U467" s="91" t="str">
        <f t="shared" si="75"/>
        <v/>
      </c>
      <c r="V467" s="107" t="b">
        <f t="shared" si="73"/>
        <v>0</v>
      </c>
      <c r="W467" s="104" t="b">
        <f t="shared" si="74"/>
        <v>0</v>
      </c>
      <c r="X467" s="106">
        <f t="shared" si="76"/>
        <v>1</v>
      </c>
      <c r="Y467" s="99">
        <f>IF(B467&lt;&gt;"",VLOOKUP(X467,Coef!$E$2:$F$17,2,FALSE),Y466)</f>
        <v>1</v>
      </c>
    </row>
    <row r="468" spans="1:25" x14ac:dyDescent="0.25">
      <c r="A468" s="98"/>
      <c r="B468" s="70"/>
      <c r="C468" s="71"/>
      <c r="D468" s="70"/>
      <c r="E468" s="71"/>
      <c r="F468" s="70"/>
      <c r="G468" s="615"/>
      <c r="H468" s="74"/>
      <c r="I468" s="75"/>
      <c r="J468" s="569"/>
      <c r="K468" s="568"/>
      <c r="L468" s="74"/>
      <c r="M468" s="83"/>
      <c r="N468" s="79"/>
      <c r="O468" s="629"/>
      <c r="P468" s="627" t="str">
        <f t="shared" si="69"/>
        <v/>
      </c>
      <c r="Q468" s="624" t="str">
        <f t="shared" si="70"/>
        <v/>
      </c>
      <c r="R468" s="621" t="str">
        <f t="shared" si="71"/>
        <v/>
      </c>
      <c r="S468" s="91" t="str">
        <f t="shared" si="72"/>
        <v/>
      </c>
      <c r="T468" s="90" t="str">
        <f t="shared" si="75"/>
        <v/>
      </c>
      <c r="U468" s="91" t="str">
        <f t="shared" si="75"/>
        <v/>
      </c>
      <c r="V468" s="107" t="b">
        <f t="shared" si="73"/>
        <v>0</v>
      </c>
      <c r="W468" s="104" t="b">
        <f t="shared" si="74"/>
        <v>0</v>
      </c>
      <c r="X468" s="106">
        <f t="shared" si="76"/>
        <v>1</v>
      </c>
      <c r="Y468" s="99">
        <f>IF(B468&lt;&gt;"",VLOOKUP(X468,Coef!$E$2:$F$17,2,FALSE),Y467)</f>
        <v>1</v>
      </c>
    </row>
    <row r="469" spans="1:25" x14ac:dyDescent="0.25">
      <c r="A469" s="98"/>
      <c r="B469" s="70"/>
      <c r="C469" s="71"/>
      <c r="D469" s="70"/>
      <c r="E469" s="71"/>
      <c r="F469" s="70"/>
      <c r="G469" s="615"/>
      <c r="H469" s="74"/>
      <c r="I469" s="75"/>
      <c r="J469" s="569"/>
      <c r="K469" s="568"/>
      <c r="L469" s="74"/>
      <c r="M469" s="83"/>
      <c r="N469" s="79"/>
      <c r="O469" s="629"/>
      <c r="P469" s="627" t="str">
        <f t="shared" si="69"/>
        <v/>
      </c>
      <c r="Q469" s="624" t="str">
        <f t="shared" si="70"/>
        <v/>
      </c>
      <c r="R469" s="621" t="str">
        <f t="shared" si="71"/>
        <v/>
      </c>
      <c r="S469" s="91" t="str">
        <f t="shared" si="72"/>
        <v/>
      </c>
      <c r="T469" s="90" t="str">
        <f t="shared" si="75"/>
        <v/>
      </c>
      <c r="U469" s="91" t="str">
        <f t="shared" si="75"/>
        <v/>
      </c>
      <c r="V469" s="107" t="b">
        <f t="shared" si="73"/>
        <v>0</v>
      </c>
      <c r="W469" s="104" t="b">
        <f t="shared" si="74"/>
        <v>0</v>
      </c>
      <c r="X469" s="106">
        <f t="shared" si="76"/>
        <v>1</v>
      </c>
      <c r="Y469" s="99">
        <f>IF(B469&lt;&gt;"",VLOOKUP(X469,Coef!$E$2:$F$17,2,FALSE),Y468)</f>
        <v>1</v>
      </c>
    </row>
    <row r="470" spans="1:25" x14ac:dyDescent="0.25">
      <c r="A470" s="98"/>
      <c r="B470" s="70"/>
      <c r="C470" s="71"/>
      <c r="D470" s="70"/>
      <c r="E470" s="71"/>
      <c r="F470" s="70"/>
      <c r="G470" s="615"/>
      <c r="H470" s="74"/>
      <c r="I470" s="75"/>
      <c r="J470" s="569"/>
      <c r="K470" s="568"/>
      <c r="L470" s="74"/>
      <c r="M470" s="83"/>
      <c r="N470" s="79"/>
      <c r="O470" s="629"/>
      <c r="P470" s="627" t="str">
        <f t="shared" si="69"/>
        <v/>
      </c>
      <c r="Q470" s="624" t="str">
        <f t="shared" si="70"/>
        <v/>
      </c>
      <c r="R470" s="621" t="str">
        <f t="shared" si="71"/>
        <v/>
      </c>
      <c r="S470" s="91" t="str">
        <f t="shared" si="72"/>
        <v/>
      </c>
      <c r="T470" s="90" t="str">
        <f t="shared" si="75"/>
        <v/>
      </c>
      <c r="U470" s="91" t="str">
        <f t="shared" si="75"/>
        <v/>
      </c>
      <c r="V470" s="107" t="b">
        <f t="shared" si="73"/>
        <v>0</v>
      </c>
      <c r="W470" s="104" t="b">
        <f t="shared" si="74"/>
        <v>0</v>
      </c>
      <c r="X470" s="106">
        <f t="shared" si="76"/>
        <v>1</v>
      </c>
      <c r="Y470" s="99">
        <f>IF(B470&lt;&gt;"",VLOOKUP(X470,Coef!$E$2:$F$17,2,FALSE),Y469)</f>
        <v>1</v>
      </c>
    </row>
    <row r="471" spans="1:25" x14ac:dyDescent="0.25">
      <c r="A471" s="98"/>
      <c r="B471" s="70"/>
      <c r="C471" s="71"/>
      <c r="D471" s="70"/>
      <c r="E471" s="71"/>
      <c r="F471" s="70"/>
      <c r="G471" s="615"/>
      <c r="H471" s="74"/>
      <c r="I471" s="75"/>
      <c r="J471" s="569"/>
      <c r="K471" s="568"/>
      <c r="L471" s="74"/>
      <c r="M471" s="83"/>
      <c r="N471" s="79"/>
      <c r="O471" s="629"/>
      <c r="P471" s="627" t="str">
        <f t="shared" si="69"/>
        <v/>
      </c>
      <c r="Q471" s="624" t="str">
        <f t="shared" si="70"/>
        <v/>
      </c>
      <c r="R471" s="621" t="str">
        <f t="shared" si="71"/>
        <v/>
      </c>
      <c r="S471" s="91" t="str">
        <f t="shared" si="72"/>
        <v/>
      </c>
      <c r="T471" s="90" t="str">
        <f t="shared" si="75"/>
        <v/>
      </c>
      <c r="U471" s="91" t="str">
        <f t="shared" si="75"/>
        <v/>
      </c>
      <c r="V471" s="107" t="b">
        <f t="shared" si="73"/>
        <v>0</v>
      </c>
      <c r="W471" s="104" t="b">
        <f t="shared" si="74"/>
        <v>0</v>
      </c>
      <c r="X471" s="106">
        <f t="shared" si="76"/>
        <v>1</v>
      </c>
      <c r="Y471" s="99">
        <f>IF(B471&lt;&gt;"",VLOOKUP(X471,Coef!$E$2:$F$17,2,FALSE),Y470)</f>
        <v>1</v>
      </c>
    </row>
    <row r="472" spans="1:25" x14ac:dyDescent="0.25">
      <c r="A472" s="98"/>
      <c r="B472" s="70"/>
      <c r="C472" s="71"/>
      <c r="D472" s="70"/>
      <c r="E472" s="71"/>
      <c r="F472" s="70"/>
      <c r="G472" s="615"/>
      <c r="H472" s="74"/>
      <c r="I472" s="75"/>
      <c r="J472" s="569"/>
      <c r="K472" s="568"/>
      <c r="L472" s="74"/>
      <c r="M472" s="83"/>
      <c r="N472" s="79"/>
      <c r="O472" s="629"/>
      <c r="P472" s="627" t="str">
        <f t="shared" si="69"/>
        <v/>
      </c>
      <c r="Q472" s="624" t="str">
        <f t="shared" si="70"/>
        <v/>
      </c>
      <c r="R472" s="621" t="str">
        <f t="shared" si="71"/>
        <v/>
      </c>
      <c r="S472" s="91" t="str">
        <f t="shared" si="72"/>
        <v/>
      </c>
      <c r="T472" s="90" t="str">
        <f t="shared" si="75"/>
        <v/>
      </c>
      <c r="U472" s="91" t="str">
        <f t="shared" si="75"/>
        <v/>
      </c>
      <c r="V472" s="107" t="b">
        <f t="shared" si="73"/>
        <v>0</v>
      </c>
      <c r="W472" s="104" t="b">
        <f t="shared" si="74"/>
        <v>0</v>
      </c>
      <c r="X472" s="106">
        <f t="shared" si="76"/>
        <v>1</v>
      </c>
      <c r="Y472" s="99">
        <f>IF(B472&lt;&gt;"",VLOOKUP(X472,Coef!$E$2:$F$17,2,FALSE),Y471)</f>
        <v>1</v>
      </c>
    </row>
    <row r="473" spans="1:25" x14ac:dyDescent="0.25">
      <c r="A473" s="98"/>
      <c r="B473" s="70"/>
      <c r="C473" s="71"/>
      <c r="D473" s="70"/>
      <c r="E473" s="71"/>
      <c r="F473" s="70"/>
      <c r="G473" s="615"/>
      <c r="H473" s="74"/>
      <c r="I473" s="75"/>
      <c r="J473" s="569"/>
      <c r="K473" s="568"/>
      <c r="L473" s="74"/>
      <c r="M473" s="83"/>
      <c r="N473" s="79"/>
      <c r="O473" s="629"/>
      <c r="P473" s="627" t="str">
        <f t="shared" si="69"/>
        <v/>
      </c>
      <c r="Q473" s="624" t="str">
        <f t="shared" si="70"/>
        <v/>
      </c>
      <c r="R473" s="621" t="str">
        <f t="shared" si="71"/>
        <v/>
      </c>
      <c r="S473" s="91" t="str">
        <f t="shared" si="72"/>
        <v/>
      </c>
      <c r="T473" s="90" t="str">
        <f t="shared" si="75"/>
        <v/>
      </c>
      <c r="U473" s="91" t="str">
        <f t="shared" si="75"/>
        <v/>
      </c>
      <c r="V473" s="107" t="b">
        <f t="shared" si="73"/>
        <v>0</v>
      </c>
      <c r="W473" s="104" t="b">
        <f t="shared" si="74"/>
        <v>0</v>
      </c>
      <c r="X473" s="106">
        <f t="shared" si="76"/>
        <v>1</v>
      </c>
      <c r="Y473" s="99">
        <f>IF(B473&lt;&gt;"",VLOOKUP(X473,Coef!$E$2:$F$17,2,FALSE),Y472)</f>
        <v>1</v>
      </c>
    </row>
    <row r="474" spans="1:25" x14ac:dyDescent="0.25">
      <c r="A474" s="98"/>
      <c r="B474" s="70"/>
      <c r="C474" s="71"/>
      <c r="D474" s="70"/>
      <c r="E474" s="71"/>
      <c r="F474" s="70"/>
      <c r="G474" s="615"/>
      <c r="H474" s="74"/>
      <c r="I474" s="75"/>
      <c r="J474" s="569"/>
      <c r="K474" s="568"/>
      <c r="L474" s="74"/>
      <c r="M474" s="83"/>
      <c r="N474" s="79"/>
      <c r="O474" s="629"/>
      <c r="P474" s="627" t="str">
        <f t="shared" si="69"/>
        <v/>
      </c>
      <c r="Q474" s="624" t="str">
        <f t="shared" si="70"/>
        <v/>
      </c>
      <c r="R474" s="621" t="str">
        <f t="shared" si="71"/>
        <v/>
      </c>
      <c r="S474" s="91" t="str">
        <f t="shared" si="72"/>
        <v/>
      </c>
      <c r="T474" s="90" t="str">
        <f t="shared" si="75"/>
        <v/>
      </c>
      <c r="U474" s="91" t="str">
        <f t="shared" si="75"/>
        <v/>
      </c>
      <c r="V474" s="107" t="b">
        <f t="shared" si="73"/>
        <v>0</v>
      </c>
      <c r="W474" s="104" t="b">
        <f t="shared" si="74"/>
        <v>0</v>
      </c>
      <c r="X474" s="106">
        <f t="shared" si="76"/>
        <v>1</v>
      </c>
      <c r="Y474" s="99">
        <f>IF(B474&lt;&gt;"",VLOOKUP(X474,Coef!$E$2:$F$17,2,FALSE),Y473)</f>
        <v>1</v>
      </c>
    </row>
    <row r="475" spans="1:25" x14ac:dyDescent="0.25">
      <c r="A475" s="98"/>
      <c r="B475" s="70"/>
      <c r="C475" s="71"/>
      <c r="D475" s="70"/>
      <c r="E475" s="71"/>
      <c r="F475" s="70"/>
      <c r="G475" s="615"/>
      <c r="H475" s="74"/>
      <c r="I475" s="75"/>
      <c r="J475" s="569"/>
      <c r="K475" s="568"/>
      <c r="L475" s="74"/>
      <c r="M475" s="83"/>
      <c r="N475" s="79"/>
      <c r="O475" s="629"/>
      <c r="P475" s="627" t="str">
        <f t="shared" si="69"/>
        <v/>
      </c>
      <c r="Q475" s="624" t="str">
        <f t="shared" si="70"/>
        <v/>
      </c>
      <c r="R475" s="621" t="str">
        <f t="shared" si="71"/>
        <v/>
      </c>
      <c r="S475" s="91" t="str">
        <f t="shared" si="72"/>
        <v/>
      </c>
      <c r="T475" s="90" t="str">
        <f t="shared" si="75"/>
        <v/>
      </c>
      <c r="U475" s="91" t="str">
        <f t="shared" si="75"/>
        <v/>
      </c>
      <c r="V475" s="107" t="b">
        <f t="shared" si="73"/>
        <v>0</v>
      </c>
      <c r="W475" s="104" t="b">
        <f t="shared" si="74"/>
        <v>0</v>
      </c>
      <c r="X475" s="106">
        <f t="shared" si="76"/>
        <v>1</v>
      </c>
      <c r="Y475" s="99">
        <f>IF(B475&lt;&gt;"",VLOOKUP(X475,Coef!$E$2:$F$17,2,FALSE),Y474)</f>
        <v>1</v>
      </c>
    </row>
    <row r="476" spans="1:25" x14ac:dyDescent="0.25">
      <c r="A476" s="98"/>
      <c r="B476" s="70"/>
      <c r="C476" s="71"/>
      <c r="D476" s="70"/>
      <c r="E476" s="71"/>
      <c r="F476" s="70"/>
      <c r="G476" s="615"/>
      <c r="H476" s="74"/>
      <c r="I476" s="75"/>
      <c r="J476" s="569"/>
      <c r="K476" s="568"/>
      <c r="L476" s="74"/>
      <c r="M476" s="83"/>
      <c r="N476" s="79"/>
      <c r="O476" s="629"/>
      <c r="P476" s="627" t="str">
        <f t="shared" si="69"/>
        <v/>
      </c>
      <c r="Q476" s="624" t="str">
        <f t="shared" si="70"/>
        <v/>
      </c>
      <c r="R476" s="621" t="str">
        <f t="shared" si="71"/>
        <v/>
      </c>
      <c r="S476" s="91" t="str">
        <f t="shared" si="72"/>
        <v/>
      </c>
      <c r="T476" s="90" t="str">
        <f t="shared" si="75"/>
        <v/>
      </c>
      <c r="U476" s="91" t="str">
        <f t="shared" si="75"/>
        <v/>
      </c>
      <c r="V476" s="107" t="b">
        <f t="shared" si="73"/>
        <v>0</v>
      </c>
      <c r="W476" s="104" t="b">
        <f t="shared" si="74"/>
        <v>0</v>
      </c>
      <c r="X476" s="106">
        <f t="shared" si="76"/>
        <v>1</v>
      </c>
      <c r="Y476" s="99">
        <f>IF(B476&lt;&gt;"",VLOOKUP(X476,Coef!$E$2:$F$17,2,FALSE),Y475)</f>
        <v>1</v>
      </c>
    </row>
    <row r="477" spans="1:25" x14ac:dyDescent="0.25">
      <c r="A477" s="98"/>
      <c r="B477" s="70"/>
      <c r="C477" s="71"/>
      <c r="D477" s="70"/>
      <c r="E477" s="71"/>
      <c r="F477" s="70"/>
      <c r="G477" s="615"/>
      <c r="H477" s="74"/>
      <c r="I477" s="75"/>
      <c r="J477" s="569"/>
      <c r="K477" s="568"/>
      <c r="L477" s="74"/>
      <c r="M477" s="83"/>
      <c r="N477" s="79"/>
      <c r="O477" s="629"/>
      <c r="P477" s="627" t="str">
        <f t="shared" si="69"/>
        <v/>
      </c>
      <c r="Q477" s="624" t="str">
        <f t="shared" si="70"/>
        <v/>
      </c>
      <c r="R477" s="621" t="str">
        <f t="shared" si="71"/>
        <v/>
      </c>
      <c r="S477" s="91" t="str">
        <f t="shared" si="72"/>
        <v/>
      </c>
      <c r="T477" s="90" t="str">
        <f t="shared" si="75"/>
        <v/>
      </c>
      <c r="U477" s="91" t="str">
        <f t="shared" si="75"/>
        <v/>
      </c>
      <c r="V477" s="107" t="b">
        <f t="shared" si="73"/>
        <v>0</v>
      </c>
      <c r="W477" s="104" t="b">
        <f t="shared" si="74"/>
        <v>0</v>
      </c>
      <c r="X477" s="106">
        <f t="shared" si="76"/>
        <v>1</v>
      </c>
      <c r="Y477" s="99">
        <f>IF(B477&lt;&gt;"",VLOOKUP(X477,Coef!$E$2:$F$17,2,FALSE),Y476)</f>
        <v>1</v>
      </c>
    </row>
    <row r="478" spans="1:25" x14ac:dyDescent="0.25">
      <c r="A478" s="98"/>
      <c r="B478" s="70"/>
      <c r="C478" s="71"/>
      <c r="D478" s="70"/>
      <c r="E478" s="71"/>
      <c r="F478" s="70"/>
      <c r="G478" s="615"/>
      <c r="H478" s="74"/>
      <c r="I478" s="75"/>
      <c r="J478" s="569"/>
      <c r="K478" s="568"/>
      <c r="L478" s="74"/>
      <c r="M478" s="83"/>
      <c r="N478" s="79"/>
      <c r="O478" s="629"/>
      <c r="P478" s="627" t="str">
        <f t="shared" si="69"/>
        <v/>
      </c>
      <c r="Q478" s="624" t="str">
        <f t="shared" si="70"/>
        <v/>
      </c>
      <c r="R478" s="621" t="str">
        <f t="shared" si="71"/>
        <v/>
      </c>
      <c r="S478" s="91" t="str">
        <f t="shared" si="72"/>
        <v/>
      </c>
      <c r="T478" s="90" t="str">
        <f t="shared" si="75"/>
        <v/>
      </c>
      <c r="U478" s="91" t="str">
        <f t="shared" si="75"/>
        <v/>
      </c>
      <c r="V478" s="107" t="b">
        <f t="shared" si="73"/>
        <v>0</v>
      </c>
      <c r="W478" s="104" t="b">
        <f t="shared" si="74"/>
        <v>0</v>
      </c>
      <c r="X478" s="106">
        <f t="shared" si="76"/>
        <v>1</v>
      </c>
      <c r="Y478" s="99">
        <f>IF(B478&lt;&gt;"",VLOOKUP(X478,Coef!$E$2:$F$17,2,FALSE),Y477)</f>
        <v>1</v>
      </c>
    </row>
    <row r="479" spans="1:25" x14ac:dyDescent="0.25">
      <c r="A479" s="98"/>
      <c r="B479" s="70"/>
      <c r="C479" s="71"/>
      <c r="D479" s="70"/>
      <c r="E479" s="71"/>
      <c r="F479" s="70"/>
      <c r="G479" s="615"/>
      <c r="H479" s="74"/>
      <c r="I479" s="75"/>
      <c r="J479" s="569"/>
      <c r="K479" s="568"/>
      <c r="L479" s="74"/>
      <c r="M479" s="83"/>
      <c r="N479" s="79"/>
      <c r="O479" s="629"/>
      <c r="P479" s="627" t="str">
        <f t="shared" si="69"/>
        <v/>
      </c>
      <c r="Q479" s="624" t="str">
        <f t="shared" si="70"/>
        <v/>
      </c>
      <c r="R479" s="621" t="str">
        <f t="shared" si="71"/>
        <v/>
      </c>
      <c r="S479" s="91" t="str">
        <f t="shared" si="72"/>
        <v/>
      </c>
      <c r="T479" s="90" t="str">
        <f t="shared" si="75"/>
        <v/>
      </c>
      <c r="U479" s="91" t="str">
        <f t="shared" si="75"/>
        <v/>
      </c>
      <c r="V479" s="107" t="b">
        <f t="shared" si="73"/>
        <v>0</v>
      </c>
      <c r="W479" s="104" t="b">
        <f t="shared" si="74"/>
        <v>0</v>
      </c>
      <c r="X479" s="106">
        <f t="shared" si="76"/>
        <v>1</v>
      </c>
      <c r="Y479" s="99">
        <f>IF(B479&lt;&gt;"",VLOOKUP(X479,Coef!$E$2:$F$17,2,FALSE),Y478)</f>
        <v>1</v>
      </c>
    </row>
    <row r="480" spans="1:25" x14ac:dyDescent="0.25">
      <c r="A480" s="98"/>
      <c r="B480" s="70"/>
      <c r="C480" s="71"/>
      <c r="D480" s="70"/>
      <c r="E480" s="71"/>
      <c r="F480" s="70"/>
      <c r="G480" s="615"/>
      <c r="H480" s="74"/>
      <c r="I480" s="75"/>
      <c r="J480" s="569"/>
      <c r="K480" s="568"/>
      <c r="L480" s="74"/>
      <c r="M480" s="83"/>
      <c r="N480" s="79"/>
      <c r="O480" s="629"/>
      <c r="P480" s="627" t="str">
        <f t="shared" si="69"/>
        <v/>
      </c>
      <c r="Q480" s="624" t="str">
        <f t="shared" si="70"/>
        <v/>
      </c>
      <c r="R480" s="621" t="str">
        <f t="shared" si="71"/>
        <v/>
      </c>
      <c r="S480" s="91" t="str">
        <f t="shared" si="72"/>
        <v/>
      </c>
      <c r="T480" s="90" t="str">
        <f t="shared" si="75"/>
        <v/>
      </c>
      <c r="U480" s="91" t="str">
        <f t="shared" si="75"/>
        <v/>
      </c>
      <c r="V480" s="107" t="b">
        <f t="shared" si="73"/>
        <v>0</v>
      </c>
      <c r="W480" s="104" t="b">
        <f t="shared" si="74"/>
        <v>0</v>
      </c>
      <c r="X480" s="106">
        <f t="shared" si="76"/>
        <v>1</v>
      </c>
      <c r="Y480" s="99">
        <f>IF(B480&lt;&gt;"",VLOOKUP(X480,Coef!$E$2:$F$17,2,FALSE),Y479)</f>
        <v>1</v>
      </c>
    </row>
    <row r="481" spans="1:25" x14ac:dyDescent="0.25">
      <c r="A481" s="98"/>
      <c r="B481" s="70"/>
      <c r="C481" s="71"/>
      <c r="D481" s="70"/>
      <c r="E481" s="71"/>
      <c r="F481" s="70"/>
      <c r="G481" s="615"/>
      <c r="H481" s="74"/>
      <c r="I481" s="75"/>
      <c r="J481" s="569"/>
      <c r="K481" s="568"/>
      <c r="L481" s="74"/>
      <c r="M481" s="83"/>
      <c r="N481" s="79"/>
      <c r="O481" s="629"/>
      <c r="P481" s="627" t="str">
        <f t="shared" si="69"/>
        <v/>
      </c>
      <c r="Q481" s="624" t="str">
        <f t="shared" si="70"/>
        <v/>
      </c>
      <c r="R481" s="621" t="str">
        <f t="shared" si="71"/>
        <v/>
      </c>
      <c r="S481" s="91" t="str">
        <f t="shared" si="72"/>
        <v/>
      </c>
      <c r="T481" s="90" t="str">
        <f t="shared" si="75"/>
        <v/>
      </c>
      <c r="U481" s="91" t="str">
        <f t="shared" si="75"/>
        <v/>
      </c>
      <c r="V481" s="107" t="b">
        <f t="shared" si="73"/>
        <v>0</v>
      </c>
      <c r="W481" s="104" t="b">
        <f t="shared" si="74"/>
        <v>0</v>
      </c>
      <c r="X481" s="106">
        <f t="shared" si="76"/>
        <v>1</v>
      </c>
      <c r="Y481" s="99">
        <f>IF(B481&lt;&gt;"",VLOOKUP(X481,Coef!$E$2:$F$17,2,FALSE),Y480)</f>
        <v>1</v>
      </c>
    </row>
    <row r="482" spans="1:25" x14ac:dyDescent="0.25">
      <c r="A482" s="98"/>
      <c r="B482" s="70"/>
      <c r="C482" s="71"/>
      <c r="D482" s="70"/>
      <c r="E482" s="71"/>
      <c r="F482" s="70"/>
      <c r="G482" s="615"/>
      <c r="H482" s="74"/>
      <c r="I482" s="75"/>
      <c r="J482" s="569"/>
      <c r="K482" s="568"/>
      <c r="L482" s="74"/>
      <c r="M482" s="83"/>
      <c r="N482" s="79"/>
      <c r="O482" s="629"/>
      <c r="P482" s="627" t="str">
        <f t="shared" si="69"/>
        <v/>
      </c>
      <c r="Q482" s="624" t="str">
        <f t="shared" si="70"/>
        <v/>
      </c>
      <c r="R482" s="621" t="str">
        <f t="shared" si="71"/>
        <v/>
      </c>
      <c r="S482" s="91" t="str">
        <f t="shared" si="72"/>
        <v/>
      </c>
      <c r="T482" s="90" t="str">
        <f t="shared" si="75"/>
        <v/>
      </c>
      <c r="U482" s="91" t="str">
        <f t="shared" si="75"/>
        <v/>
      </c>
      <c r="V482" s="107" t="b">
        <f t="shared" si="73"/>
        <v>0</v>
      </c>
      <c r="W482" s="104" t="b">
        <f t="shared" si="74"/>
        <v>0</v>
      </c>
      <c r="X482" s="106">
        <f t="shared" si="76"/>
        <v>1</v>
      </c>
      <c r="Y482" s="99">
        <f>IF(B482&lt;&gt;"",VLOOKUP(X482,Coef!$E$2:$F$17,2,FALSE),Y481)</f>
        <v>1</v>
      </c>
    </row>
    <row r="483" spans="1:25" x14ac:dyDescent="0.25">
      <c r="A483" s="98"/>
      <c r="B483" s="70"/>
      <c r="C483" s="71"/>
      <c r="D483" s="70"/>
      <c r="E483" s="71"/>
      <c r="F483" s="70"/>
      <c r="G483" s="615"/>
      <c r="H483" s="74"/>
      <c r="I483" s="75"/>
      <c r="J483" s="569"/>
      <c r="K483" s="568"/>
      <c r="L483" s="74"/>
      <c r="M483" s="83"/>
      <c r="N483" s="79"/>
      <c r="O483" s="629"/>
      <c r="P483" s="627" t="str">
        <f t="shared" si="69"/>
        <v/>
      </c>
      <c r="Q483" s="624" t="str">
        <f t="shared" si="70"/>
        <v/>
      </c>
      <c r="R483" s="621" t="str">
        <f t="shared" si="71"/>
        <v/>
      </c>
      <c r="S483" s="91" t="str">
        <f t="shared" si="72"/>
        <v/>
      </c>
      <c r="T483" s="90" t="str">
        <f t="shared" si="75"/>
        <v/>
      </c>
      <c r="U483" s="91" t="str">
        <f t="shared" si="75"/>
        <v/>
      </c>
      <c r="V483" s="107" t="b">
        <f t="shared" si="73"/>
        <v>0</v>
      </c>
      <c r="W483" s="104" t="b">
        <f t="shared" si="74"/>
        <v>0</v>
      </c>
      <c r="X483" s="106">
        <f t="shared" si="76"/>
        <v>1</v>
      </c>
      <c r="Y483" s="99">
        <f>IF(B483&lt;&gt;"",VLOOKUP(X483,Coef!$E$2:$F$17,2,FALSE),Y482)</f>
        <v>1</v>
      </c>
    </row>
    <row r="484" spans="1:25" x14ac:dyDescent="0.25">
      <c r="A484" s="98"/>
      <c r="B484" s="70"/>
      <c r="C484" s="71"/>
      <c r="D484" s="70"/>
      <c r="E484" s="71"/>
      <c r="F484" s="70"/>
      <c r="G484" s="615"/>
      <c r="H484" s="74"/>
      <c r="I484" s="75"/>
      <c r="J484" s="569"/>
      <c r="K484" s="568"/>
      <c r="L484" s="74"/>
      <c r="M484" s="83"/>
      <c r="N484" s="79"/>
      <c r="O484" s="629"/>
      <c r="P484" s="627" t="str">
        <f t="shared" si="69"/>
        <v/>
      </c>
      <c r="Q484" s="624" t="str">
        <f t="shared" si="70"/>
        <v/>
      </c>
      <c r="R484" s="621" t="str">
        <f t="shared" si="71"/>
        <v/>
      </c>
      <c r="S484" s="91" t="str">
        <f t="shared" si="72"/>
        <v/>
      </c>
      <c r="T484" s="90" t="str">
        <f t="shared" si="75"/>
        <v/>
      </c>
      <c r="U484" s="91" t="str">
        <f t="shared" si="75"/>
        <v/>
      </c>
      <c r="V484" s="107" t="b">
        <f t="shared" si="73"/>
        <v>0</v>
      </c>
      <c r="W484" s="104" t="b">
        <f t="shared" si="74"/>
        <v>0</v>
      </c>
      <c r="X484" s="106">
        <f t="shared" si="76"/>
        <v>1</v>
      </c>
      <c r="Y484" s="99">
        <f>IF(B484&lt;&gt;"",VLOOKUP(X484,Coef!$E$2:$F$17,2,FALSE),Y483)</f>
        <v>1</v>
      </c>
    </row>
    <row r="485" spans="1:25" x14ac:dyDescent="0.25">
      <c r="A485" s="98"/>
      <c r="B485" s="70"/>
      <c r="C485" s="71"/>
      <c r="D485" s="70"/>
      <c r="E485" s="71"/>
      <c r="F485" s="70"/>
      <c r="G485" s="615"/>
      <c r="H485" s="74"/>
      <c r="I485" s="75"/>
      <c r="J485" s="569"/>
      <c r="K485" s="568"/>
      <c r="L485" s="74"/>
      <c r="M485" s="83"/>
      <c r="N485" s="79"/>
      <c r="O485" s="629"/>
      <c r="P485" s="627" t="str">
        <f t="shared" si="69"/>
        <v/>
      </c>
      <c r="Q485" s="624" t="str">
        <f t="shared" si="70"/>
        <v/>
      </c>
      <c r="R485" s="621" t="str">
        <f t="shared" si="71"/>
        <v/>
      </c>
      <c r="S485" s="91" t="str">
        <f t="shared" si="72"/>
        <v/>
      </c>
      <c r="T485" s="90" t="str">
        <f t="shared" si="75"/>
        <v/>
      </c>
      <c r="U485" s="91" t="str">
        <f t="shared" si="75"/>
        <v/>
      </c>
      <c r="V485" s="107" t="b">
        <f t="shared" si="73"/>
        <v>0</v>
      </c>
      <c r="W485" s="104" t="b">
        <f t="shared" si="74"/>
        <v>0</v>
      </c>
      <c r="X485" s="106">
        <f t="shared" si="76"/>
        <v>1</v>
      </c>
      <c r="Y485" s="99">
        <f>IF(B485&lt;&gt;"",VLOOKUP(X485,Coef!$E$2:$F$17,2,FALSE),Y484)</f>
        <v>1</v>
      </c>
    </row>
    <row r="486" spans="1:25" x14ac:dyDescent="0.25">
      <c r="A486" s="98"/>
      <c r="B486" s="70"/>
      <c r="C486" s="71"/>
      <c r="D486" s="70"/>
      <c r="E486" s="71"/>
      <c r="F486" s="70"/>
      <c r="G486" s="615"/>
      <c r="H486" s="74"/>
      <c r="I486" s="75"/>
      <c r="J486" s="569"/>
      <c r="K486" s="568"/>
      <c r="L486" s="74"/>
      <c r="M486" s="83"/>
      <c r="N486" s="79"/>
      <c r="O486" s="629"/>
      <c r="P486" s="627" t="str">
        <f t="shared" si="69"/>
        <v/>
      </c>
      <c r="Q486" s="624" t="str">
        <f t="shared" si="70"/>
        <v/>
      </c>
      <c r="R486" s="621" t="str">
        <f t="shared" si="71"/>
        <v/>
      </c>
      <c r="S486" s="91" t="str">
        <f t="shared" si="72"/>
        <v/>
      </c>
      <c r="T486" s="90" t="str">
        <f t="shared" si="75"/>
        <v/>
      </c>
      <c r="U486" s="91" t="str">
        <f t="shared" si="75"/>
        <v/>
      </c>
      <c r="V486" s="107" t="b">
        <f t="shared" si="73"/>
        <v>0</v>
      </c>
      <c r="W486" s="104" t="b">
        <f t="shared" si="74"/>
        <v>0</v>
      </c>
      <c r="X486" s="106">
        <f t="shared" si="76"/>
        <v>1</v>
      </c>
      <c r="Y486" s="99">
        <f>IF(B486&lt;&gt;"",VLOOKUP(X486,Coef!$E$2:$F$17,2,FALSE),Y485)</f>
        <v>1</v>
      </c>
    </row>
    <row r="487" spans="1:25" x14ac:dyDescent="0.25">
      <c r="A487" s="98"/>
      <c r="B487" s="70"/>
      <c r="C487" s="71"/>
      <c r="D487" s="70"/>
      <c r="E487" s="71"/>
      <c r="F487" s="70"/>
      <c r="G487" s="615"/>
      <c r="H487" s="74"/>
      <c r="I487" s="75"/>
      <c r="J487" s="569"/>
      <c r="K487" s="568"/>
      <c r="L487" s="74"/>
      <c r="M487" s="83"/>
      <c r="N487" s="79"/>
      <c r="O487" s="629"/>
      <c r="P487" s="627" t="str">
        <f t="shared" si="69"/>
        <v/>
      </c>
      <c r="Q487" s="624" t="str">
        <f t="shared" si="70"/>
        <v/>
      </c>
      <c r="R487" s="621" t="str">
        <f t="shared" si="71"/>
        <v/>
      </c>
      <c r="S487" s="91" t="str">
        <f t="shared" si="72"/>
        <v/>
      </c>
      <c r="T487" s="90" t="str">
        <f t="shared" si="75"/>
        <v/>
      </c>
      <c r="U487" s="91" t="str">
        <f t="shared" si="75"/>
        <v/>
      </c>
      <c r="V487" s="107" t="b">
        <f t="shared" si="73"/>
        <v>0</v>
      </c>
      <c r="W487" s="104" t="b">
        <f t="shared" si="74"/>
        <v>0</v>
      </c>
      <c r="X487" s="106">
        <f t="shared" si="76"/>
        <v>1</v>
      </c>
      <c r="Y487" s="99">
        <f>IF(B487&lt;&gt;"",VLOOKUP(X487,Coef!$E$2:$F$17,2,FALSE),Y486)</f>
        <v>1</v>
      </c>
    </row>
    <row r="488" spans="1:25" x14ac:dyDescent="0.25">
      <c r="A488" s="98"/>
      <c r="B488" s="70"/>
      <c r="C488" s="71"/>
      <c r="D488" s="70"/>
      <c r="E488" s="71"/>
      <c r="F488" s="70"/>
      <c r="G488" s="615"/>
      <c r="H488" s="74"/>
      <c r="I488" s="75"/>
      <c r="J488" s="569"/>
      <c r="K488" s="568"/>
      <c r="L488" s="74"/>
      <c r="M488" s="83"/>
      <c r="N488" s="79"/>
      <c r="O488" s="629"/>
      <c r="P488" s="627" t="str">
        <f t="shared" si="69"/>
        <v/>
      </c>
      <c r="Q488" s="624" t="str">
        <f t="shared" si="70"/>
        <v/>
      </c>
      <c r="R488" s="621" t="str">
        <f t="shared" si="71"/>
        <v/>
      </c>
      <c r="S488" s="91" t="str">
        <f t="shared" si="72"/>
        <v/>
      </c>
      <c r="T488" s="90" t="str">
        <f t="shared" si="75"/>
        <v/>
      </c>
      <c r="U488" s="91" t="str">
        <f t="shared" si="75"/>
        <v/>
      </c>
      <c r="V488" s="107" t="b">
        <f t="shared" si="73"/>
        <v>0</v>
      </c>
      <c r="W488" s="104" t="b">
        <f t="shared" si="74"/>
        <v>0</v>
      </c>
      <c r="X488" s="106">
        <f t="shared" si="76"/>
        <v>1</v>
      </c>
      <c r="Y488" s="99">
        <f>IF(B488&lt;&gt;"",VLOOKUP(X488,Coef!$E$2:$F$17,2,FALSE),Y487)</f>
        <v>1</v>
      </c>
    </row>
    <row r="489" spans="1:25" x14ac:dyDescent="0.25">
      <c r="A489" s="98"/>
      <c r="B489" s="70"/>
      <c r="C489" s="71"/>
      <c r="D489" s="70"/>
      <c r="E489" s="71"/>
      <c r="F489" s="70"/>
      <c r="G489" s="615"/>
      <c r="H489" s="74"/>
      <c r="I489" s="75"/>
      <c r="J489" s="569"/>
      <c r="K489" s="568"/>
      <c r="L489" s="74"/>
      <c r="M489" s="83"/>
      <c r="N489" s="79"/>
      <c r="O489" s="629"/>
      <c r="P489" s="627" t="str">
        <f t="shared" si="69"/>
        <v/>
      </c>
      <c r="Q489" s="624" t="str">
        <f t="shared" si="70"/>
        <v/>
      </c>
      <c r="R489" s="621" t="str">
        <f t="shared" si="71"/>
        <v/>
      </c>
      <c r="S489" s="91" t="str">
        <f t="shared" si="72"/>
        <v/>
      </c>
      <c r="T489" s="90" t="str">
        <f t="shared" si="75"/>
        <v/>
      </c>
      <c r="U489" s="91" t="str">
        <f t="shared" si="75"/>
        <v/>
      </c>
      <c r="V489" s="107" t="b">
        <f t="shared" si="73"/>
        <v>0</v>
      </c>
      <c r="W489" s="104" t="b">
        <f t="shared" si="74"/>
        <v>0</v>
      </c>
      <c r="X489" s="106">
        <f t="shared" si="76"/>
        <v>1</v>
      </c>
      <c r="Y489" s="99">
        <f>IF(B489&lt;&gt;"",VLOOKUP(X489,Coef!$E$2:$F$17,2,FALSE),Y488)</f>
        <v>1</v>
      </c>
    </row>
    <row r="490" spans="1:25" x14ac:dyDescent="0.25">
      <c r="A490" s="98"/>
      <c r="B490" s="70"/>
      <c r="C490" s="71"/>
      <c r="D490" s="70"/>
      <c r="E490" s="71"/>
      <c r="F490" s="70"/>
      <c r="G490" s="615"/>
      <c r="H490" s="74"/>
      <c r="I490" s="75"/>
      <c r="J490" s="569"/>
      <c r="K490" s="568"/>
      <c r="L490" s="74"/>
      <c r="M490" s="83"/>
      <c r="N490" s="79"/>
      <c r="O490" s="629"/>
      <c r="P490" s="627" t="str">
        <f t="shared" si="69"/>
        <v/>
      </c>
      <c r="Q490" s="624" t="str">
        <f t="shared" si="70"/>
        <v/>
      </c>
      <c r="R490" s="621" t="str">
        <f t="shared" si="71"/>
        <v/>
      </c>
      <c r="S490" s="91" t="str">
        <f t="shared" si="72"/>
        <v/>
      </c>
      <c r="T490" s="90" t="str">
        <f t="shared" si="75"/>
        <v/>
      </c>
      <c r="U490" s="91" t="str">
        <f t="shared" si="75"/>
        <v/>
      </c>
      <c r="V490" s="107" t="b">
        <f t="shared" si="73"/>
        <v>0</v>
      </c>
      <c r="W490" s="104" t="b">
        <f t="shared" si="74"/>
        <v>0</v>
      </c>
      <c r="X490" s="106">
        <f t="shared" si="76"/>
        <v>1</v>
      </c>
      <c r="Y490" s="99">
        <f>IF(B490&lt;&gt;"",VLOOKUP(X490,Coef!$E$2:$F$17,2,FALSE),Y489)</f>
        <v>1</v>
      </c>
    </row>
    <row r="491" spans="1:25" x14ac:dyDescent="0.25">
      <c r="A491" s="98"/>
      <c r="B491" s="70"/>
      <c r="C491" s="71"/>
      <c r="D491" s="70"/>
      <c r="E491" s="71"/>
      <c r="F491" s="70"/>
      <c r="G491" s="615"/>
      <c r="H491" s="74"/>
      <c r="I491" s="75"/>
      <c r="J491" s="569"/>
      <c r="K491" s="568"/>
      <c r="L491" s="74"/>
      <c r="M491" s="83"/>
      <c r="N491" s="79"/>
      <c r="O491" s="629"/>
      <c r="P491" s="627" t="str">
        <f t="shared" si="69"/>
        <v/>
      </c>
      <c r="Q491" s="624" t="str">
        <f t="shared" si="70"/>
        <v/>
      </c>
      <c r="R491" s="621" t="str">
        <f t="shared" si="71"/>
        <v/>
      </c>
      <c r="S491" s="91" t="str">
        <f t="shared" si="72"/>
        <v/>
      </c>
      <c r="T491" s="90" t="str">
        <f t="shared" si="75"/>
        <v/>
      </c>
      <c r="U491" s="91" t="str">
        <f t="shared" si="75"/>
        <v/>
      </c>
      <c r="V491" s="107" t="b">
        <f t="shared" si="73"/>
        <v>0</v>
      </c>
      <c r="W491" s="104" t="b">
        <f t="shared" si="74"/>
        <v>0</v>
      </c>
      <c r="X491" s="106">
        <f t="shared" si="76"/>
        <v>1</v>
      </c>
      <c r="Y491" s="99">
        <f>IF(B491&lt;&gt;"",VLOOKUP(X491,Coef!$E$2:$F$17,2,FALSE),Y490)</f>
        <v>1</v>
      </c>
    </row>
    <row r="492" spans="1:25" x14ac:dyDescent="0.25">
      <c r="A492" s="98"/>
      <c r="B492" s="70"/>
      <c r="C492" s="71"/>
      <c r="D492" s="70"/>
      <c r="E492" s="71"/>
      <c r="F492" s="70"/>
      <c r="G492" s="615"/>
      <c r="H492" s="74"/>
      <c r="I492" s="75"/>
      <c r="J492" s="569"/>
      <c r="K492" s="568"/>
      <c r="L492" s="74"/>
      <c r="M492" s="83"/>
      <c r="N492" s="79"/>
      <c r="O492" s="629"/>
      <c r="P492" s="627" t="str">
        <f t="shared" si="69"/>
        <v/>
      </c>
      <c r="Q492" s="624" t="str">
        <f t="shared" si="70"/>
        <v/>
      </c>
      <c r="R492" s="621" t="str">
        <f t="shared" si="71"/>
        <v/>
      </c>
      <c r="S492" s="91" t="str">
        <f t="shared" si="72"/>
        <v/>
      </c>
      <c r="T492" s="90" t="str">
        <f t="shared" si="75"/>
        <v/>
      </c>
      <c r="U492" s="91" t="str">
        <f t="shared" si="75"/>
        <v/>
      </c>
      <c r="V492" s="107" t="b">
        <f t="shared" si="73"/>
        <v>0</v>
      </c>
      <c r="W492" s="104" t="b">
        <f t="shared" si="74"/>
        <v>0</v>
      </c>
      <c r="X492" s="106">
        <f t="shared" si="76"/>
        <v>1</v>
      </c>
      <c r="Y492" s="99">
        <f>IF(B492&lt;&gt;"",VLOOKUP(X492,Coef!$E$2:$F$17,2,FALSE),Y491)</f>
        <v>1</v>
      </c>
    </row>
    <row r="493" spans="1:25" x14ac:dyDescent="0.25">
      <c r="A493" s="98"/>
      <c r="B493" s="70"/>
      <c r="C493" s="71"/>
      <c r="D493" s="70"/>
      <c r="E493" s="71"/>
      <c r="F493" s="70"/>
      <c r="G493" s="615"/>
      <c r="H493" s="74"/>
      <c r="I493" s="75"/>
      <c r="J493" s="569"/>
      <c r="K493" s="568"/>
      <c r="L493" s="74"/>
      <c r="M493" s="83"/>
      <c r="N493" s="79"/>
      <c r="O493" s="629"/>
      <c r="P493" s="627" t="str">
        <f t="shared" si="69"/>
        <v/>
      </c>
      <c r="Q493" s="624" t="str">
        <f t="shared" si="70"/>
        <v/>
      </c>
      <c r="R493" s="621" t="str">
        <f t="shared" si="71"/>
        <v/>
      </c>
      <c r="S493" s="91" t="str">
        <f t="shared" si="72"/>
        <v/>
      </c>
      <c r="T493" s="90" t="str">
        <f t="shared" si="75"/>
        <v/>
      </c>
      <c r="U493" s="91" t="str">
        <f t="shared" si="75"/>
        <v/>
      </c>
      <c r="V493" s="107" t="b">
        <f t="shared" si="73"/>
        <v>0</v>
      </c>
      <c r="W493" s="104" t="b">
        <f t="shared" si="74"/>
        <v>0</v>
      </c>
      <c r="X493" s="106">
        <f t="shared" si="76"/>
        <v>1</v>
      </c>
      <c r="Y493" s="99">
        <f>IF(B493&lt;&gt;"",VLOOKUP(X493,Coef!$E$2:$F$17,2,FALSE),Y492)</f>
        <v>1</v>
      </c>
    </row>
    <row r="494" spans="1:25" x14ac:dyDescent="0.25">
      <c r="A494" s="98"/>
      <c r="B494" s="70"/>
      <c r="C494" s="71"/>
      <c r="D494" s="70"/>
      <c r="E494" s="71"/>
      <c r="F494" s="70"/>
      <c r="G494" s="615"/>
      <c r="H494" s="74"/>
      <c r="I494" s="75"/>
      <c r="J494" s="569"/>
      <c r="K494" s="568"/>
      <c r="L494" s="74"/>
      <c r="M494" s="83"/>
      <c r="N494" s="79"/>
      <c r="O494" s="629"/>
      <c r="P494" s="627" t="str">
        <f t="shared" si="69"/>
        <v/>
      </c>
      <c r="Q494" s="624" t="str">
        <f t="shared" si="70"/>
        <v/>
      </c>
      <c r="R494" s="621" t="str">
        <f t="shared" si="71"/>
        <v/>
      </c>
      <c r="S494" s="91" t="str">
        <f t="shared" si="72"/>
        <v/>
      </c>
      <c r="T494" s="90" t="str">
        <f t="shared" si="75"/>
        <v/>
      </c>
      <c r="U494" s="91" t="str">
        <f t="shared" si="75"/>
        <v/>
      </c>
      <c r="V494" s="107" t="b">
        <f t="shared" si="73"/>
        <v>0</v>
      </c>
      <c r="W494" s="104" t="b">
        <f t="shared" si="74"/>
        <v>0</v>
      </c>
      <c r="X494" s="106">
        <f t="shared" si="76"/>
        <v>1</v>
      </c>
      <c r="Y494" s="99">
        <f>IF(B494&lt;&gt;"",VLOOKUP(X494,Coef!$E$2:$F$17,2,FALSE),Y493)</f>
        <v>1</v>
      </c>
    </row>
    <row r="495" spans="1:25" x14ac:dyDescent="0.25">
      <c r="A495" s="98"/>
      <c r="B495" s="70"/>
      <c r="C495" s="71"/>
      <c r="D495" s="70"/>
      <c r="E495" s="71"/>
      <c r="F495" s="70"/>
      <c r="G495" s="615"/>
      <c r="H495" s="74"/>
      <c r="I495" s="75"/>
      <c r="J495" s="569"/>
      <c r="K495" s="568"/>
      <c r="L495" s="74"/>
      <c r="M495" s="83"/>
      <c r="N495" s="79"/>
      <c r="O495" s="629"/>
      <c r="P495" s="627" t="str">
        <f t="shared" si="69"/>
        <v/>
      </c>
      <c r="Q495" s="624" t="str">
        <f t="shared" si="70"/>
        <v/>
      </c>
      <c r="R495" s="621" t="str">
        <f t="shared" si="71"/>
        <v/>
      </c>
      <c r="S495" s="91" t="str">
        <f t="shared" si="72"/>
        <v/>
      </c>
      <c r="T495" s="90" t="str">
        <f t="shared" si="75"/>
        <v/>
      </c>
      <c r="U495" s="91" t="str">
        <f t="shared" si="75"/>
        <v/>
      </c>
      <c r="V495" s="107" t="b">
        <f t="shared" si="73"/>
        <v>0</v>
      </c>
      <c r="W495" s="104" t="b">
        <f t="shared" si="74"/>
        <v>0</v>
      </c>
      <c r="X495" s="106">
        <f t="shared" si="76"/>
        <v>1</v>
      </c>
      <c r="Y495" s="99">
        <f>IF(B495&lt;&gt;"",VLOOKUP(X495,Coef!$E$2:$F$17,2,FALSE),Y494)</f>
        <v>1</v>
      </c>
    </row>
    <row r="496" spans="1:25" x14ac:dyDescent="0.25">
      <c r="A496" s="98"/>
      <c r="B496" s="70"/>
      <c r="C496" s="71"/>
      <c r="D496" s="70"/>
      <c r="E496" s="71"/>
      <c r="F496" s="70"/>
      <c r="G496" s="615"/>
      <c r="H496" s="74"/>
      <c r="I496" s="75"/>
      <c r="J496" s="569"/>
      <c r="K496" s="568"/>
      <c r="L496" s="74"/>
      <c r="M496" s="83"/>
      <c r="N496" s="79"/>
      <c r="O496" s="629"/>
      <c r="P496" s="627" t="str">
        <f t="shared" si="69"/>
        <v/>
      </c>
      <c r="Q496" s="624" t="str">
        <f t="shared" si="70"/>
        <v/>
      </c>
      <c r="R496" s="621" t="str">
        <f t="shared" si="71"/>
        <v/>
      </c>
      <c r="S496" s="91" t="str">
        <f t="shared" si="72"/>
        <v/>
      </c>
      <c r="T496" s="90" t="str">
        <f t="shared" si="75"/>
        <v/>
      </c>
      <c r="U496" s="91" t="str">
        <f t="shared" si="75"/>
        <v/>
      </c>
      <c r="V496" s="107" t="b">
        <f t="shared" si="73"/>
        <v>0</v>
      </c>
      <c r="W496" s="104" t="b">
        <f t="shared" si="74"/>
        <v>0</v>
      </c>
      <c r="X496" s="106">
        <f t="shared" si="76"/>
        <v>1</v>
      </c>
      <c r="Y496" s="99">
        <f>IF(B496&lt;&gt;"",VLOOKUP(X496,Coef!$E$2:$F$17,2,FALSE),Y495)</f>
        <v>1</v>
      </c>
    </row>
    <row r="497" spans="1:25" x14ac:dyDescent="0.25">
      <c r="A497" s="98"/>
      <c r="B497" s="70"/>
      <c r="C497" s="71"/>
      <c r="D497" s="70"/>
      <c r="E497" s="71"/>
      <c r="F497" s="70"/>
      <c r="G497" s="615"/>
      <c r="H497" s="74"/>
      <c r="I497" s="75"/>
      <c r="J497" s="569"/>
      <c r="K497" s="568"/>
      <c r="L497" s="74"/>
      <c r="M497" s="83"/>
      <c r="N497" s="79"/>
      <c r="O497" s="629"/>
      <c r="P497" s="627" t="str">
        <f t="shared" si="69"/>
        <v/>
      </c>
      <c r="Q497" s="624" t="str">
        <f t="shared" si="70"/>
        <v/>
      </c>
      <c r="R497" s="621" t="str">
        <f t="shared" si="71"/>
        <v/>
      </c>
      <c r="S497" s="91" t="str">
        <f t="shared" si="72"/>
        <v/>
      </c>
      <c r="T497" s="90" t="str">
        <f t="shared" si="75"/>
        <v/>
      </c>
      <c r="U497" s="91" t="str">
        <f t="shared" si="75"/>
        <v/>
      </c>
      <c r="V497" s="107" t="b">
        <f t="shared" si="73"/>
        <v>0</v>
      </c>
      <c r="W497" s="104" t="b">
        <f t="shared" si="74"/>
        <v>0</v>
      </c>
      <c r="X497" s="106">
        <f t="shared" si="76"/>
        <v>1</v>
      </c>
      <c r="Y497" s="99">
        <f>IF(B497&lt;&gt;"",VLOOKUP(X497,Coef!$E$2:$F$17,2,FALSE),Y496)</f>
        <v>1</v>
      </c>
    </row>
    <row r="498" spans="1:25" x14ac:dyDescent="0.25">
      <c r="A498" s="98"/>
      <c r="B498" s="70"/>
      <c r="C498" s="71"/>
      <c r="D498" s="70"/>
      <c r="E498" s="71"/>
      <c r="F498" s="70"/>
      <c r="G498" s="615"/>
      <c r="H498" s="74"/>
      <c r="I498" s="75"/>
      <c r="J498" s="569"/>
      <c r="K498" s="568"/>
      <c r="L498" s="74"/>
      <c r="M498" s="83"/>
      <c r="N498" s="79"/>
      <c r="O498" s="629"/>
      <c r="P498" s="627" t="str">
        <f t="shared" si="69"/>
        <v/>
      </c>
      <c r="Q498" s="624" t="str">
        <f t="shared" si="70"/>
        <v/>
      </c>
      <c r="R498" s="621" t="str">
        <f t="shared" si="71"/>
        <v/>
      </c>
      <c r="S498" s="91" t="str">
        <f t="shared" si="72"/>
        <v/>
      </c>
      <c r="T498" s="90" t="str">
        <f t="shared" si="75"/>
        <v/>
      </c>
      <c r="U498" s="91" t="str">
        <f t="shared" si="75"/>
        <v/>
      </c>
      <c r="V498" s="107" t="b">
        <f t="shared" si="73"/>
        <v>0</v>
      </c>
      <c r="W498" s="104" t="b">
        <f t="shared" si="74"/>
        <v>0</v>
      </c>
      <c r="X498" s="106">
        <f t="shared" si="76"/>
        <v>1</v>
      </c>
      <c r="Y498" s="99">
        <f>IF(B498&lt;&gt;"",VLOOKUP(X498,Coef!$E$2:$F$17,2,FALSE),Y497)</f>
        <v>1</v>
      </c>
    </row>
    <row r="499" spans="1:25" x14ac:dyDescent="0.25">
      <c r="A499" s="98"/>
      <c r="B499" s="70"/>
      <c r="C499" s="71"/>
      <c r="D499" s="70"/>
      <c r="E499" s="71"/>
      <c r="F499" s="70"/>
      <c r="G499" s="615"/>
      <c r="H499" s="74"/>
      <c r="I499" s="75"/>
      <c r="J499" s="569"/>
      <c r="K499" s="568"/>
      <c r="L499" s="74"/>
      <c r="M499" s="83"/>
      <c r="N499" s="79"/>
      <c r="O499" s="629"/>
      <c r="P499" s="627" t="str">
        <f t="shared" si="69"/>
        <v/>
      </c>
      <c r="Q499" s="624" t="str">
        <f t="shared" si="70"/>
        <v/>
      </c>
      <c r="R499" s="621" t="str">
        <f t="shared" si="71"/>
        <v/>
      </c>
      <c r="S499" s="91" t="str">
        <f t="shared" si="72"/>
        <v/>
      </c>
      <c r="T499" s="90" t="str">
        <f t="shared" si="75"/>
        <v/>
      </c>
      <c r="U499" s="91" t="str">
        <f t="shared" si="75"/>
        <v/>
      </c>
      <c r="V499" s="107" t="b">
        <f t="shared" si="73"/>
        <v>0</v>
      </c>
      <c r="W499" s="104" t="b">
        <f t="shared" si="74"/>
        <v>0</v>
      </c>
      <c r="X499" s="106">
        <f t="shared" si="76"/>
        <v>1</v>
      </c>
      <c r="Y499" s="99">
        <f>IF(B499&lt;&gt;"",VLOOKUP(X499,Coef!$E$2:$F$17,2,FALSE),Y498)</f>
        <v>1</v>
      </c>
    </row>
    <row r="500" spans="1:25" x14ac:dyDescent="0.25">
      <c r="A500" s="98"/>
      <c r="B500" s="70"/>
      <c r="C500" s="71"/>
      <c r="D500" s="70"/>
      <c r="E500" s="71"/>
      <c r="F500" s="70"/>
      <c r="G500" s="615"/>
      <c r="H500" s="74"/>
      <c r="I500" s="75"/>
      <c r="J500" s="569"/>
      <c r="K500" s="568"/>
      <c r="L500" s="74"/>
      <c r="M500" s="83"/>
      <c r="N500" s="79"/>
      <c r="O500" s="629"/>
      <c r="P500" s="627" t="str">
        <f t="shared" si="69"/>
        <v/>
      </c>
      <c r="Q500" s="624" t="str">
        <f t="shared" si="70"/>
        <v/>
      </c>
      <c r="R500" s="621" t="str">
        <f t="shared" si="71"/>
        <v/>
      </c>
      <c r="S500" s="91" t="str">
        <f t="shared" si="72"/>
        <v/>
      </c>
      <c r="T500" s="90" t="str">
        <f t="shared" si="75"/>
        <v/>
      </c>
      <c r="U500" s="91" t="str">
        <f t="shared" si="75"/>
        <v/>
      </c>
      <c r="V500" s="107" t="b">
        <f t="shared" si="73"/>
        <v>0</v>
      </c>
      <c r="W500" s="104" t="b">
        <f t="shared" si="74"/>
        <v>0</v>
      </c>
      <c r="X500" s="106">
        <f t="shared" si="76"/>
        <v>1</v>
      </c>
      <c r="Y500" s="99">
        <f>IF(B500&lt;&gt;"",VLOOKUP(X500,Coef!$E$2:$F$17,2,FALSE),Y499)</f>
        <v>1</v>
      </c>
    </row>
    <row r="501" spans="1:25" x14ac:dyDescent="0.25">
      <c r="A501" s="98"/>
      <c r="B501" s="70"/>
      <c r="C501" s="71"/>
      <c r="D501" s="70"/>
      <c r="E501" s="71"/>
      <c r="F501" s="70"/>
      <c r="G501" s="615"/>
      <c r="H501" s="74"/>
      <c r="I501" s="75"/>
      <c r="J501" s="569"/>
      <c r="K501" s="568"/>
      <c r="L501" s="74"/>
      <c r="M501" s="83"/>
      <c r="N501" s="79"/>
      <c r="O501" s="629"/>
      <c r="P501" s="627" t="str">
        <f t="shared" si="69"/>
        <v/>
      </c>
      <c r="Q501" s="624" t="str">
        <f t="shared" si="70"/>
        <v/>
      </c>
      <c r="R501" s="621" t="str">
        <f t="shared" si="71"/>
        <v/>
      </c>
      <c r="S501" s="91" t="str">
        <f t="shared" si="72"/>
        <v/>
      </c>
      <c r="T501" s="90" t="str">
        <f t="shared" si="75"/>
        <v/>
      </c>
      <c r="U501" s="91" t="str">
        <f t="shared" si="75"/>
        <v/>
      </c>
      <c r="V501" s="107" t="b">
        <f t="shared" si="73"/>
        <v>0</v>
      </c>
      <c r="W501" s="104" t="b">
        <f t="shared" si="74"/>
        <v>0</v>
      </c>
      <c r="X501" s="106">
        <f t="shared" si="76"/>
        <v>1</v>
      </c>
      <c r="Y501" s="99">
        <f>IF(B501&lt;&gt;"",VLOOKUP(X501,Coef!$E$2:$F$17,2,FALSE),Y500)</f>
        <v>1</v>
      </c>
    </row>
    <row r="502" spans="1:25" x14ac:dyDescent="0.25">
      <c r="A502" s="98"/>
      <c r="B502" s="70"/>
      <c r="C502" s="71"/>
      <c r="D502" s="70"/>
      <c r="E502" s="71"/>
      <c r="F502" s="70"/>
      <c r="G502" s="615"/>
      <c r="H502" s="74"/>
      <c r="I502" s="75"/>
      <c r="J502" s="569"/>
      <c r="K502" s="568"/>
      <c r="L502" s="74"/>
      <c r="M502" s="83"/>
      <c r="N502" s="79"/>
      <c r="O502" s="629"/>
      <c r="P502" s="627" t="str">
        <f t="shared" si="69"/>
        <v/>
      </c>
      <c r="Q502" s="624" t="str">
        <f t="shared" si="70"/>
        <v/>
      </c>
      <c r="R502" s="621" t="str">
        <f t="shared" si="71"/>
        <v/>
      </c>
      <c r="S502" s="91" t="str">
        <f t="shared" si="72"/>
        <v/>
      </c>
      <c r="T502" s="90" t="str">
        <f t="shared" si="75"/>
        <v/>
      </c>
      <c r="U502" s="91" t="str">
        <f t="shared" si="75"/>
        <v/>
      </c>
      <c r="V502" s="107" t="b">
        <f t="shared" si="73"/>
        <v>0</v>
      </c>
      <c r="W502" s="104" t="b">
        <f t="shared" si="74"/>
        <v>0</v>
      </c>
      <c r="X502" s="106">
        <f t="shared" si="76"/>
        <v>1</v>
      </c>
      <c r="Y502" s="99">
        <f>IF(B502&lt;&gt;"",VLOOKUP(X502,Coef!$E$2:$F$17,2,FALSE),Y501)</f>
        <v>1</v>
      </c>
    </row>
    <row r="503" spans="1:25" x14ac:dyDescent="0.25">
      <c r="A503" s="98"/>
      <c r="B503" s="70"/>
      <c r="C503" s="71"/>
      <c r="D503" s="70"/>
      <c r="E503" s="71"/>
      <c r="F503" s="70"/>
      <c r="G503" s="615"/>
      <c r="H503" s="74"/>
      <c r="I503" s="75"/>
      <c r="J503" s="569"/>
      <c r="K503" s="568"/>
      <c r="L503" s="74"/>
      <c r="M503" s="83"/>
      <c r="N503" s="79"/>
      <c r="O503" s="629"/>
      <c r="P503" s="627" t="str">
        <f t="shared" si="69"/>
        <v/>
      </c>
      <c r="Q503" s="624" t="str">
        <f t="shared" si="70"/>
        <v/>
      </c>
      <c r="R503" s="621" t="str">
        <f t="shared" si="71"/>
        <v/>
      </c>
      <c r="S503" s="91" t="str">
        <f t="shared" si="72"/>
        <v/>
      </c>
      <c r="T503" s="90" t="str">
        <f t="shared" si="75"/>
        <v/>
      </c>
      <c r="U503" s="91" t="str">
        <f t="shared" si="75"/>
        <v/>
      </c>
      <c r="V503" s="107" t="b">
        <f t="shared" si="73"/>
        <v>0</v>
      </c>
      <c r="W503" s="104" t="b">
        <f t="shared" si="74"/>
        <v>0</v>
      </c>
      <c r="X503" s="106">
        <f t="shared" si="76"/>
        <v>1</v>
      </c>
      <c r="Y503" s="99">
        <f>IF(B503&lt;&gt;"",VLOOKUP(X503,Coef!$E$2:$F$17,2,FALSE),Y502)</f>
        <v>1</v>
      </c>
    </row>
    <row r="504" spans="1:25" x14ac:dyDescent="0.25">
      <c r="A504" s="98"/>
      <c r="B504" s="70"/>
      <c r="C504" s="71"/>
      <c r="D504" s="70"/>
      <c r="E504" s="71"/>
      <c r="F504" s="70"/>
      <c r="G504" s="615"/>
      <c r="H504" s="74"/>
      <c r="I504" s="75"/>
      <c r="J504" s="569"/>
      <c r="K504" s="568"/>
      <c r="L504" s="74"/>
      <c r="M504" s="83"/>
      <c r="N504" s="79"/>
      <c r="O504" s="629"/>
      <c r="P504" s="627" t="str">
        <f t="shared" si="69"/>
        <v/>
      </c>
      <c r="Q504" s="624" t="str">
        <f t="shared" si="70"/>
        <v/>
      </c>
      <c r="R504" s="621" t="str">
        <f t="shared" si="71"/>
        <v/>
      </c>
      <c r="S504" s="91" t="str">
        <f t="shared" si="72"/>
        <v/>
      </c>
      <c r="T504" s="90" t="str">
        <f t="shared" si="75"/>
        <v/>
      </c>
      <c r="U504" s="91" t="str">
        <f t="shared" si="75"/>
        <v/>
      </c>
      <c r="V504" s="107" t="b">
        <f t="shared" si="73"/>
        <v>0</v>
      </c>
      <c r="W504" s="104" t="b">
        <f t="shared" si="74"/>
        <v>0</v>
      </c>
      <c r="X504" s="106">
        <f t="shared" si="76"/>
        <v>1</v>
      </c>
      <c r="Y504" s="99">
        <f>IF(B504&lt;&gt;"",VLOOKUP(X504,Coef!$E$2:$F$17,2,FALSE),Y503)</f>
        <v>1</v>
      </c>
    </row>
    <row r="505" spans="1:25" x14ac:dyDescent="0.25">
      <c r="A505" s="98"/>
      <c r="B505" s="70"/>
      <c r="C505" s="71"/>
      <c r="D505" s="70"/>
      <c r="E505" s="71"/>
      <c r="F505" s="70"/>
      <c r="G505" s="615"/>
      <c r="H505" s="74"/>
      <c r="I505" s="75"/>
      <c r="J505" s="569"/>
      <c r="K505" s="568"/>
      <c r="L505" s="74"/>
      <c r="M505" s="83"/>
      <c r="N505" s="79"/>
      <c r="O505" s="629"/>
      <c r="P505" s="627" t="str">
        <f t="shared" si="69"/>
        <v/>
      </c>
      <c r="Q505" s="624" t="str">
        <f t="shared" si="70"/>
        <v/>
      </c>
      <c r="R505" s="621" t="str">
        <f t="shared" si="71"/>
        <v/>
      </c>
      <c r="S505" s="91" t="str">
        <f t="shared" si="72"/>
        <v/>
      </c>
      <c r="T505" s="90" t="str">
        <f t="shared" si="75"/>
        <v/>
      </c>
      <c r="U505" s="91" t="str">
        <f t="shared" si="75"/>
        <v/>
      </c>
      <c r="V505" s="107" t="b">
        <f t="shared" si="73"/>
        <v>0</v>
      </c>
      <c r="W505" s="104" t="b">
        <f t="shared" si="74"/>
        <v>0</v>
      </c>
      <c r="X505" s="106">
        <f t="shared" si="76"/>
        <v>1</v>
      </c>
      <c r="Y505" s="99">
        <f>IF(B505&lt;&gt;"",VLOOKUP(X505,Coef!$E$2:$F$17,2,FALSE),Y504)</f>
        <v>1</v>
      </c>
    </row>
    <row r="506" spans="1:25" x14ac:dyDescent="0.25">
      <c r="A506" s="98"/>
      <c r="B506" s="70"/>
      <c r="C506" s="71"/>
      <c r="D506" s="70"/>
      <c r="E506" s="71"/>
      <c r="F506" s="70"/>
      <c r="G506" s="615"/>
      <c r="H506" s="74"/>
      <c r="I506" s="75"/>
      <c r="J506" s="569"/>
      <c r="K506" s="568"/>
      <c r="L506" s="74"/>
      <c r="M506" s="83"/>
      <c r="N506" s="79"/>
      <c r="O506" s="629"/>
      <c r="P506" s="627" t="str">
        <f t="shared" si="69"/>
        <v/>
      </c>
      <c r="Q506" s="624" t="str">
        <f t="shared" si="70"/>
        <v/>
      </c>
      <c r="R506" s="621" t="str">
        <f t="shared" si="71"/>
        <v/>
      </c>
      <c r="S506" s="91" t="str">
        <f t="shared" si="72"/>
        <v/>
      </c>
      <c r="T506" s="90" t="str">
        <f t="shared" si="75"/>
        <v/>
      </c>
      <c r="U506" s="91" t="str">
        <f t="shared" si="75"/>
        <v/>
      </c>
      <c r="V506" s="107" t="b">
        <f t="shared" si="73"/>
        <v>0</v>
      </c>
      <c r="W506" s="104" t="b">
        <f t="shared" si="74"/>
        <v>0</v>
      </c>
      <c r="X506" s="106">
        <f t="shared" si="76"/>
        <v>1</v>
      </c>
      <c r="Y506" s="99">
        <f>IF(B506&lt;&gt;"",VLOOKUP(X506,Coef!$E$2:$F$17,2,FALSE),Y505)</f>
        <v>1</v>
      </c>
    </row>
    <row r="507" spans="1:25" x14ac:dyDescent="0.25">
      <c r="A507" s="98"/>
      <c r="B507" s="70"/>
      <c r="C507" s="71"/>
      <c r="D507" s="70"/>
      <c r="E507" s="71"/>
      <c r="F507" s="70"/>
      <c r="G507" s="615"/>
      <c r="H507" s="74"/>
      <c r="I507" s="75"/>
      <c r="J507" s="569"/>
      <c r="K507" s="568"/>
      <c r="L507" s="74"/>
      <c r="M507" s="83"/>
      <c r="N507" s="79"/>
      <c r="O507" s="629"/>
      <c r="P507" s="627" t="str">
        <f t="shared" si="69"/>
        <v/>
      </c>
      <c r="Q507" s="624" t="str">
        <f t="shared" si="70"/>
        <v/>
      </c>
      <c r="R507" s="621" t="str">
        <f t="shared" si="71"/>
        <v/>
      </c>
      <c r="S507" s="91" t="str">
        <f t="shared" si="72"/>
        <v/>
      </c>
      <c r="T507" s="90" t="str">
        <f t="shared" si="75"/>
        <v/>
      </c>
      <c r="U507" s="91" t="str">
        <f t="shared" si="75"/>
        <v/>
      </c>
      <c r="V507" s="107" t="b">
        <f t="shared" si="73"/>
        <v>0</v>
      </c>
      <c r="W507" s="104" t="b">
        <f t="shared" si="74"/>
        <v>0</v>
      </c>
      <c r="X507" s="106">
        <f t="shared" si="76"/>
        <v>1</v>
      </c>
      <c r="Y507" s="99">
        <f>IF(B507&lt;&gt;"",VLOOKUP(X507,Coef!$E$2:$F$17,2,FALSE),Y506)</f>
        <v>1</v>
      </c>
    </row>
    <row r="508" spans="1:25" ht="16.5" thickBot="1" x14ac:dyDescent="0.3">
      <c r="A508" s="100"/>
      <c r="B508" s="72"/>
      <c r="C508" s="73"/>
      <c r="D508" s="72"/>
      <c r="E508" s="73"/>
      <c r="F508" s="72"/>
      <c r="G508" s="616"/>
      <c r="H508" s="76"/>
      <c r="I508" s="77"/>
      <c r="J508" s="177"/>
      <c r="K508" s="617"/>
      <c r="L508" s="76"/>
      <c r="M508" s="84"/>
      <c r="N508" s="80"/>
      <c r="O508" s="630"/>
      <c r="P508" s="627" t="str">
        <f t="shared" si="69"/>
        <v/>
      </c>
      <c r="Q508" s="624" t="str">
        <f t="shared" si="70"/>
        <v/>
      </c>
      <c r="R508" s="622" t="str">
        <f t="shared" si="71"/>
        <v/>
      </c>
      <c r="S508" s="93" t="str">
        <f t="shared" si="72"/>
        <v/>
      </c>
      <c r="T508" s="92" t="str">
        <f t="shared" si="75"/>
        <v/>
      </c>
      <c r="U508" s="93" t="str">
        <f t="shared" si="75"/>
        <v/>
      </c>
      <c r="V508" s="108" t="b">
        <f t="shared" si="73"/>
        <v>0</v>
      </c>
      <c r="W508" s="105" t="b">
        <f t="shared" si="74"/>
        <v>0</v>
      </c>
      <c r="X508" s="106">
        <f t="shared" si="76"/>
        <v>1</v>
      </c>
      <c r="Y508" s="101">
        <f>IF(B508&lt;&gt;"",VLOOKUP(X508,Coef!$E$2:$F$17,2,FALSE),Y507)</f>
        <v>1</v>
      </c>
    </row>
    <row r="509" spans="1:25" x14ac:dyDescent="0.25">
      <c r="A509" s="98"/>
      <c r="B509" s="70"/>
      <c r="C509" s="71"/>
      <c r="D509" s="70"/>
      <c r="E509" s="71"/>
      <c r="F509" s="70"/>
      <c r="G509" s="615"/>
      <c r="H509" s="74"/>
      <c r="I509" s="75"/>
      <c r="J509" s="569"/>
      <c r="K509" s="568"/>
      <c r="L509" s="74"/>
      <c r="M509" s="83"/>
      <c r="N509" s="79"/>
      <c r="O509" s="629"/>
      <c r="P509" s="627" t="str">
        <f t="shared" si="69"/>
        <v/>
      </c>
      <c r="Q509" s="624" t="str">
        <f t="shared" si="70"/>
        <v/>
      </c>
      <c r="R509" s="621" t="str">
        <f t="shared" si="71"/>
        <v/>
      </c>
      <c r="S509" s="91" t="str">
        <f t="shared" si="72"/>
        <v/>
      </c>
      <c r="T509" s="90" t="str">
        <f t="shared" si="75"/>
        <v/>
      </c>
      <c r="U509" s="91" t="str">
        <f t="shared" si="75"/>
        <v/>
      </c>
      <c r="V509" s="107" t="b">
        <f t="shared" si="73"/>
        <v>0</v>
      </c>
      <c r="W509" s="104" t="b">
        <f t="shared" si="74"/>
        <v>0</v>
      </c>
      <c r="X509" s="106">
        <f t="shared" si="76"/>
        <v>1</v>
      </c>
      <c r="Y509" s="99">
        <f>IF(B509&lt;&gt;"",VLOOKUP(X509,Coef!$E$2:$F$17,2,FALSE),Y508)</f>
        <v>1</v>
      </c>
    </row>
    <row r="510" spans="1:25" x14ac:dyDescent="0.25">
      <c r="A510" s="98"/>
      <c r="B510" s="70"/>
      <c r="C510" s="71"/>
      <c r="D510" s="70"/>
      <c r="E510" s="71"/>
      <c r="F510" s="70"/>
      <c r="G510" s="615"/>
      <c r="H510" s="74"/>
      <c r="I510" s="75"/>
      <c r="J510" s="569"/>
      <c r="K510" s="568"/>
      <c r="L510" s="74"/>
      <c r="M510" s="83"/>
      <c r="N510" s="79"/>
      <c r="O510" s="629"/>
      <c r="P510" s="627" t="str">
        <f t="shared" si="69"/>
        <v/>
      </c>
      <c r="Q510" s="624" t="str">
        <f t="shared" si="70"/>
        <v/>
      </c>
      <c r="R510" s="621" t="str">
        <f t="shared" si="71"/>
        <v/>
      </c>
      <c r="S510" s="91" t="str">
        <f t="shared" si="72"/>
        <v/>
      </c>
      <c r="T510" s="90" t="str">
        <f t="shared" si="75"/>
        <v/>
      </c>
      <c r="U510" s="91" t="str">
        <f t="shared" si="75"/>
        <v/>
      </c>
      <c r="V510" s="107" t="b">
        <f t="shared" si="73"/>
        <v>0</v>
      </c>
      <c r="W510" s="104" t="b">
        <f t="shared" si="74"/>
        <v>0</v>
      </c>
      <c r="X510" s="106">
        <f t="shared" si="76"/>
        <v>1</v>
      </c>
      <c r="Y510" s="99">
        <f>IF(B510&lt;&gt;"",VLOOKUP(X510,Coef!$E$2:$F$17,2,FALSE),Y509)</f>
        <v>1</v>
      </c>
    </row>
    <row r="511" spans="1:25" x14ac:dyDescent="0.25">
      <c r="A511" s="98"/>
      <c r="B511" s="70"/>
      <c r="C511" s="71"/>
      <c r="D511" s="70"/>
      <c r="E511" s="71"/>
      <c r="F511" s="70"/>
      <c r="G511" s="615"/>
      <c r="H511" s="74"/>
      <c r="I511" s="75"/>
      <c r="J511" s="569"/>
      <c r="K511" s="568"/>
      <c r="L511" s="74"/>
      <c r="M511" s="83"/>
      <c r="N511" s="79"/>
      <c r="O511" s="629"/>
      <c r="P511" s="627" t="str">
        <f t="shared" si="69"/>
        <v/>
      </c>
      <c r="Q511" s="624" t="str">
        <f t="shared" si="70"/>
        <v/>
      </c>
      <c r="R511" s="621" t="str">
        <f t="shared" si="71"/>
        <v/>
      </c>
      <c r="S511" s="91" t="str">
        <f t="shared" si="72"/>
        <v/>
      </c>
      <c r="T511" s="90" t="str">
        <f t="shared" si="75"/>
        <v/>
      </c>
      <c r="U511" s="91" t="str">
        <f t="shared" si="75"/>
        <v/>
      </c>
      <c r="V511" s="107" t="b">
        <f t="shared" si="73"/>
        <v>0</v>
      </c>
      <c r="W511" s="104" t="b">
        <f t="shared" si="74"/>
        <v>0</v>
      </c>
      <c r="X511" s="106">
        <f t="shared" si="76"/>
        <v>1</v>
      </c>
      <c r="Y511" s="99">
        <f>IF(B511&lt;&gt;"",VLOOKUP(X511,Coef!$E$2:$F$17,2,FALSE),Y510)</f>
        <v>1</v>
      </c>
    </row>
    <row r="512" spans="1:25" x14ac:dyDescent="0.25">
      <c r="A512" s="98"/>
      <c r="B512" s="70"/>
      <c r="C512" s="71"/>
      <c r="D512" s="70"/>
      <c r="E512" s="71"/>
      <c r="F512" s="70"/>
      <c r="G512" s="615"/>
      <c r="H512" s="74"/>
      <c r="I512" s="75"/>
      <c r="J512" s="569"/>
      <c r="K512" s="568"/>
      <c r="L512" s="74"/>
      <c r="M512" s="83"/>
      <c r="N512" s="79"/>
      <c r="O512" s="629"/>
      <c r="P512" s="627" t="str">
        <f t="shared" si="69"/>
        <v/>
      </c>
      <c r="Q512" s="624" t="str">
        <f t="shared" si="70"/>
        <v/>
      </c>
      <c r="R512" s="621" t="str">
        <f t="shared" si="71"/>
        <v/>
      </c>
      <c r="S512" s="91" t="str">
        <f t="shared" si="72"/>
        <v/>
      </c>
      <c r="T512" s="90" t="str">
        <f t="shared" si="75"/>
        <v/>
      </c>
      <c r="U512" s="91" t="str">
        <f t="shared" si="75"/>
        <v/>
      </c>
      <c r="V512" s="107" t="b">
        <f t="shared" si="73"/>
        <v>0</v>
      </c>
      <c r="W512" s="104" t="b">
        <f t="shared" si="74"/>
        <v>0</v>
      </c>
      <c r="X512" s="106">
        <f t="shared" si="76"/>
        <v>1</v>
      </c>
      <c r="Y512" s="99">
        <f>IF(B512&lt;&gt;"",VLOOKUP(X512,Coef!$E$2:$F$17,2,FALSE),Y511)</f>
        <v>1</v>
      </c>
    </row>
    <row r="513" spans="1:25" x14ac:dyDescent="0.25">
      <c r="A513" s="98"/>
      <c r="B513" s="70"/>
      <c r="C513" s="71"/>
      <c r="D513" s="70"/>
      <c r="E513" s="71"/>
      <c r="F513" s="70"/>
      <c r="G513" s="615"/>
      <c r="H513" s="74"/>
      <c r="I513" s="75"/>
      <c r="J513" s="569"/>
      <c r="K513" s="568"/>
      <c r="L513" s="74"/>
      <c r="M513" s="83"/>
      <c r="N513" s="79"/>
      <c r="O513" s="629"/>
      <c r="P513" s="627" t="str">
        <f t="shared" si="69"/>
        <v/>
      </c>
      <c r="Q513" s="624" t="str">
        <f t="shared" si="70"/>
        <v/>
      </c>
      <c r="R513" s="621" t="str">
        <f t="shared" si="71"/>
        <v/>
      </c>
      <c r="S513" s="91" t="str">
        <f t="shared" si="72"/>
        <v/>
      </c>
      <c r="T513" s="90" t="str">
        <f t="shared" si="75"/>
        <v/>
      </c>
      <c r="U513" s="91" t="str">
        <f t="shared" si="75"/>
        <v/>
      </c>
      <c r="V513" s="107" t="b">
        <f t="shared" si="73"/>
        <v>0</v>
      </c>
      <c r="W513" s="104" t="b">
        <f t="shared" si="74"/>
        <v>0</v>
      </c>
      <c r="X513" s="106">
        <f t="shared" si="76"/>
        <v>1</v>
      </c>
      <c r="Y513" s="99">
        <f>IF(B513&lt;&gt;"",VLOOKUP(X513,Coef!$E$2:$F$17,2,FALSE),Y512)</f>
        <v>1</v>
      </c>
    </row>
    <row r="514" spans="1:25" x14ac:dyDescent="0.25">
      <c r="A514" s="98"/>
      <c r="B514" s="70"/>
      <c r="C514" s="71"/>
      <c r="D514" s="70"/>
      <c r="E514" s="71"/>
      <c r="F514" s="70"/>
      <c r="G514" s="615"/>
      <c r="H514" s="74"/>
      <c r="I514" s="75"/>
      <c r="J514" s="569"/>
      <c r="K514" s="568"/>
      <c r="L514" s="81"/>
      <c r="M514" s="83"/>
      <c r="N514" s="79"/>
      <c r="O514" s="629"/>
      <c r="P514" s="627" t="str">
        <f t="shared" si="69"/>
        <v/>
      </c>
      <c r="Q514" s="624" t="str">
        <f t="shared" si="70"/>
        <v/>
      </c>
      <c r="R514" s="621" t="str">
        <f t="shared" si="71"/>
        <v/>
      </c>
      <c r="S514" s="91" t="str">
        <f t="shared" si="72"/>
        <v/>
      </c>
      <c r="T514" s="90" t="str">
        <f t="shared" si="75"/>
        <v/>
      </c>
      <c r="U514" s="91" t="str">
        <f t="shared" si="75"/>
        <v/>
      </c>
      <c r="V514" s="107" t="b">
        <f t="shared" si="73"/>
        <v>0</v>
      </c>
      <c r="W514" s="104" t="b">
        <f t="shared" si="74"/>
        <v>0</v>
      </c>
      <c r="X514" s="106">
        <f t="shared" si="76"/>
        <v>1</v>
      </c>
      <c r="Y514" s="99">
        <f>IF(B514&lt;&gt;"",VLOOKUP(X514,Coef!$E$2:$F$17,2,FALSE),Y513)</f>
        <v>1</v>
      </c>
    </row>
    <row r="515" spans="1:25" x14ac:dyDescent="0.25">
      <c r="A515" s="98"/>
      <c r="B515" s="70"/>
      <c r="C515" s="71"/>
      <c r="D515" s="70"/>
      <c r="E515" s="71"/>
      <c r="F515" s="70"/>
      <c r="G515" s="615"/>
      <c r="H515" s="74"/>
      <c r="I515" s="75"/>
      <c r="J515" s="569"/>
      <c r="K515" s="568"/>
      <c r="L515" s="74"/>
      <c r="M515" s="83"/>
      <c r="N515" s="79"/>
      <c r="O515" s="629"/>
      <c r="P515" s="627" t="str">
        <f t="shared" si="69"/>
        <v/>
      </c>
      <c r="Q515" s="624" t="str">
        <f t="shared" si="70"/>
        <v/>
      </c>
      <c r="R515" s="621" t="str">
        <f t="shared" si="71"/>
        <v/>
      </c>
      <c r="S515" s="91" t="str">
        <f t="shared" si="72"/>
        <v/>
      </c>
      <c r="T515" s="90" t="str">
        <f t="shared" si="75"/>
        <v/>
      </c>
      <c r="U515" s="91" t="str">
        <f t="shared" si="75"/>
        <v/>
      </c>
      <c r="V515" s="107" t="b">
        <f t="shared" si="73"/>
        <v>0</v>
      </c>
      <c r="W515" s="104" t="b">
        <f t="shared" si="74"/>
        <v>0</v>
      </c>
      <c r="X515" s="106">
        <f t="shared" si="76"/>
        <v>1</v>
      </c>
      <c r="Y515" s="99">
        <f>IF(B515&lt;&gt;"",VLOOKUP(X515,Coef!$E$2:$F$17,2,FALSE),Y514)</f>
        <v>1</v>
      </c>
    </row>
    <row r="516" spans="1:25" x14ac:dyDescent="0.25">
      <c r="A516" s="98"/>
      <c r="B516" s="70"/>
      <c r="C516" s="71"/>
      <c r="D516" s="70"/>
      <c r="E516" s="71"/>
      <c r="F516" s="70"/>
      <c r="G516" s="615"/>
      <c r="H516" s="74"/>
      <c r="I516" s="75"/>
      <c r="J516" s="569"/>
      <c r="K516" s="568"/>
      <c r="L516" s="74"/>
      <c r="M516" s="83"/>
      <c r="N516" s="79"/>
      <c r="O516" s="629"/>
      <c r="P516" s="627" t="str">
        <f t="shared" si="69"/>
        <v/>
      </c>
      <c r="Q516" s="624" t="str">
        <f t="shared" si="70"/>
        <v/>
      </c>
      <c r="R516" s="621" t="str">
        <f t="shared" si="71"/>
        <v/>
      </c>
      <c r="S516" s="91" t="str">
        <f t="shared" si="72"/>
        <v/>
      </c>
      <c r="T516" s="90" t="str">
        <f t="shared" si="75"/>
        <v/>
      </c>
      <c r="U516" s="91" t="str">
        <f t="shared" si="75"/>
        <v/>
      </c>
      <c r="V516" s="107" t="b">
        <f t="shared" si="73"/>
        <v>0</v>
      </c>
      <c r="W516" s="104" t="b">
        <f t="shared" si="74"/>
        <v>0</v>
      </c>
      <c r="X516" s="106">
        <f t="shared" si="76"/>
        <v>1</v>
      </c>
      <c r="Y516" s="99">
        <f>IF(B516&lt;&gt;"",VLOOKUP(X516,Coef!$E$2:$F$17,2,FALSE),Y515)</f>
        <v>1</v>
      </c>
    </row>
    <row r="517" spans="1:25" x14ac:dyDescent="0.25">
      <c r="A517" s="98"/>
      <c r="B517" s="70"/>
      <c r="C517" s="71"/>
      <c r="D517" s="70"/>
      <c r="E517" s="71"/>
      <c r="F517" s="70"/>
      <c r="G517" s="615"/>
      <c r="H517" s="74"/>
      <c r="I517" s="75"/>
      <c r="J517" s="569"/>
      <c r="K517" s="568"/>
      <c r="L517" s="74"/>
      <c r="M517" s="83"/>
      <c r="N517" s="79"/>
      <c r="O517" s="629"/>
      <c r="P517" s="627" t="str">
        <f t="shared" si="69"/>
        <v/>
      </c>
      <c r="Q517" s="624" t="str">
        <f t="shared" si="70"/>
        <v/>
      </c>
      <c r="R517" s="621" t="str">
        <f t="shared" si="71"/>
        <v/>
      </c>
      <c r="S517" s="91" t="str">
        <f t="shared" si="72"/>
        <v/>
      </c>
      <c r="T517" s="90" t="str">
        <f t="shared" si="75"/>
        <v/>
      </c>
      <c r="U517" s="91" t="str">
        <f t="shared" si="75"/>
        <v/>
      </c>
      <c r="V517" s="107" t="b">
        <f t="shared" si="73"/>
        <v>0</v>
      </c>
      <c r="W517" s="104" t="b">
        <f t="shared" si="74"/>
        <v>0</v>
      </c>
      <c r="X517" s="106">
        <f t="shared" si="76"/>
        <v>1</v>
      </c>
      <c r="Y517" s="99">
        <f>IF(B517&lt;&gt;"",VLOOKUP(X517,Coef!$E$2:$F$17,2,FALSE),Y516)</f>
        <v>1</v>
      </c>
    </row>
    <row r="518" spans="1:25" x14ac:dyDescent="0.25">
      <c r="A518" s="98"/>
      <c r="B518" s="70"/>
      <c r="C518" s="71"/>
      <c r="D518" s="70"/>
      <c r="E518" s="71"/>
      <c r="F518" s="70"/>
      <c r="G518" s="615"/>
      <c r="H518" s="74"/>
      <c r="I518" s="75"/>
      <c r="J518" s="569"/>
      <c r="K518" s="568"/>
      <c r="L518" s="74"/>
      <c r="M518" s="83"/>
      <c r="N518" s="79"/>
      <c r="O518" s="629"/>
      <c r="P518" s="627" t="str">
        <f t="shared" si="69"/>
        <v/>
      </c>
      <c r="Q518" s="624" t="str">
        <f t="shared" si="70"/>
        <v/>
      </c>
      <c r="R518" s="621" t="str">
        <f t="shared" si="71"/>
        <v/>
      </c>
      <c r="S518" s="91" t="str">
        <f t="shared" si="72"/>
        <v/>
      </c>
      <c r="T518" s="90" t="str">
        <f t="shared" si="75"/>
        <v/>
      </c>
      <c r="U518" s="91" t="str">
        <f t="shared" si="75"/>
        <v/>
      </c>
      <c r="V518" s="107" t="b">
        <f t="shared" si="73"/>
        <v>0</v>
      </c>
      <c r="W518" s="104" t="b">
        <f t="shared" si="74"/>
        <v>0</v>
      </c>
      <c r="X518" s="106">
        <f t="shared" si="76"/>
        <v>1</v>
      </c>
      <c r="Y518" s="99">
        <f>IF(B518&lt;&gt;"",VLOOKUP(X518,Coef!$E$2:$F$17,2,FALSE),Y517)</f>
        <v>1</v>
      </c>
    </row>
    <row r="519" spans="1:25" x14ac:dyDescent="0.25">
      <c r="A519" s="98"/>
      <c r="B519" s="70"/>
      <c r="C519" s="71"/>
      <c r="D519" s="70"/>
      <c r="E519" s="71"/>
      <c r="F519" s="70"/>
      <c r="G519" s="615"/>
      <c r="H519" s="74"/>
      <c r="I519" s="75"/>
      <c r="J519" s="569"/>
      <c r="K519" s="568"/>
      <c r="L519" s="74"/>
      <c r="M519" s="83"/>
      <c r="N519" s="79"/>
      <c r="O519" s="629"/>
      <c r="P519" s="627" t="str">
        <f t="shared" si="69"/>
        <v/>
      </c>
      <c r="Q519" s="624" t="str">
        <f t="shared" si="70"/>
        <v/>
      </c>
      <c r="R519" s="621" t="str">
        <f t="shared" si="71"/>
        <v/>
      </c>
      <c r="S519" s="91" t="str">
        <f t="shared" si="72"/>
        <v/>
      </c>
      <c r="T519" s="90" t="str">
        <f t="shared" si="75"/>
        <v/>
      </c>
      <c r="U519" s="91" t="str">
        <f t="shared" si="75"/>
        <v/>
      </c>
      <c r="V519" s="107" t="b">
        <f t="shared" si="73"/>
        <v>0</v>
      </c>
      <c r="W519" s="104" t="b">
        <f t="shared" si="74"/>
        <v>0</v>
      </c>
      <c r="X519" s="106">
        <f t="shared" si="76"/>
        <v>1</v>
      </c>
      <c r="Y519" s="99">
        <f>IF(B519&lt;&gt;"",VLOOKUP(X519,Coef!$E$2:$F$17,2,FALSE),Y518)</f>
        <v>1</v>
      </c>
    </row>
    <row r="520" spans="1:25" x14ac:dyDescent="0.25">
      <c r="A520" s="98"/>
      <c r="B520" s="70"/>
      <c r="C520" s="71"/>
      <c r="D520" s="70"/>
      <c r="E520" s="71"/>
      <c r="F520" s="70"/>
      <c r="G520" s="615"/>
      <c r="H520" s="74"/>
      <c r="I520" s="75"/>
      <c r="J520" s="569"/>
      <c r="K520" s="568"/>
      <c r="L520" s="74"/>
      <c r="M520" s="83"/>
      <c r="N520" s="79"/>
      <c r="O520" s="629"/>
      <c r="P520" s="627" t="str">
        <f t="shared" si="69"/>
        <v/>
      </c>
      <c r="Q520" s="624" t="str">
        <f t="shared" si="70"/>
        <v/>
      </c>
      <c r="R520" s="621" t="str">
        <f t="shared" si="71"/>
        <v/>
      </c>
      <c r="S520" s="91" t="str">
        <f t="shared" si="72"/>
        <v/>
      </c>
      <c r="T520" s="90" t="str">
        <f t="shared" si="75"/>
        <v/>
      </c>
      <c r="U520" s="91" t="str">
        <f t="shared" si="75"/>
        <v/>
      </c>
      <c r="V520" s="107" t="b">
        <f t="shared" si="73"/>
        <v>0</v>
      </c>
      <c r="W520" s="104" t="b">
        <f t="shared" si="74"/>
        <v>0</v>
      </c>
      <c r="X520" s="106">
        <f t="shared" si="76"/>
        <v>1</v>
      </c>
      <c r="Y520" s="99">
        <f>IF(B520&lt;&gt;"",VLOOKUP(X520,Coef!$E$2:$F$17,2,FALSE),Y519)</f>
        <v>1</v>
      </c>
    </row>
    <row r="521" spans="1:25" x14ac:dyDescent="0.25">
      <c r="A521" s="98"/>
      <c r="B521" s="70"/>
      <c r="C521" s="71"/>
      <c r="D521" s="70"/>
      <c r="E521" s="71"/>
      <c r="F521" s="70"/>
      <c r="G521" s="615"/>
      <c r="H521" s="74"/>
      <c r="I521" s="75"/>
      <c r="J521" s="569"/>
      <c r="K521" s="568"/>
      <c r="L521" s="74"/>
      <c r="M521" s="83"/>
      <c r="N521" s="79"/>
      <c r="O521" s="629"/>
      <c r="P521" s="627" t="str">
        <f t="shared" si="69"/>
        <v/>
      </c>
      <c r="Q521" s="624" t="str">
        <f t="shared" si="70"/>
        <v/>
      </c>
      <c r="R521" s="621" t="str">
        <f t="shared" si="71"/>
        <v/>
      </c>
      <c r="S521" s="91" t="str">
        <f t="shared" si="72"/>
        <v/>
      </c>
      <c r="T521" s="90" t="str">
        <f t="shared" si="75"/>
        <v/>
      </c>
      <c r="U521" s="91" t="str">
        <f t="shared" si="75"/>
        <v/>
      </c>
      <c r="V521" s="107" t="b">
        <f t="shared" si="73"/>
        <v>0</v>
      </c>
      <c r="W521" s="104" t="b">
        <f t="shared" si="74"/>
        <v>0</v>
      </c>
      <c r="X521" s="106">
        <f t="shared" si="76"/>
        <v>1</v>
      </c>
      <c r="Y521" s="99">
        <f>IF(B521&lt;&gt;"",VLOOKUP(X521,Coef!$E$2:$F$17,2,FALSE),Y520)</f>
        <v>1</v>
      </c>
    </row>
    <row r="522" spans="1:25" x14ac:dyDescent="0.25">
      <c r="A522" s="98"/>
      <c r="B522" s="70"/>
      <c r="C522" s="71"/>
      <c r="D522" s="70"/>
      <c r="E522" s="71"/>
      <c r="F522" s="70"/>
      <c r="G522" s="615"/>
      <c r="H522" s="74"/>
      <c r="I522" s="75"/>
      <c r="J522" s="569"/>
      <c r="K522" s="568"/>
      <c r="L522" s="74"/>
      <c r="M522" s="83"/>
      <c r="N522" s="79"/>
      <c r="O522" s="629"/>
      <c r="P522" s="627" t="str">
        <f t="shared" si="69"/>
        <v/>
      </c>
      <c r="Q522" s="624" t="str">
        <f t="shared" si="70"/>
        <v/>
      </c>
      <c r="R522" s="621" t="str">
        <f t="shared" si="71"/>
        <v/>
      </c>
      <c r="S522" s="91" t="str">
        <f t="shared" si="72"/>
        <v/>
      </c>
      <c r="T522" s="90" t="str">
        <f t="shared" si="75"/>
        <v/>
      </c>
      <c r="U522" s="91" t="str">
        <f t="shared" si="75"/>
        <v/>
      </c>
      <c r="V522" s="107" t="b">
        <f t="shared" si="73"/>
        <v>0</v>
      </c>
      <c r="W522" s="104" t="b">
        <f t="shared" si="74"/>
        <v>0</v>
      </c>
      <c r="X522" s="106">
        <f t="shared" si="76"/>
        <v>1</v>
      </c>
      <c r="Y522" s="99">
        <f>IF(B522&lt;&gt;"",VLOOKUP(X522,Coef!$E$2:$F$17,2,FALSE),Y521)</f>
        <v>1</v>
      </c>
    </row>
    <row r="523" spans="1:25" x14ac:dyDescent="0.25">
      <c r="A523" s="98"/>
      <c r="B523" s="70"/>
      <c r="C523" s="71"/>
      <c r="D523" s="70"/>
      <c r="E523" s="71"/>
      <c r="F523" s="70"/>
      <c r="G523" s="615"/>
      <c r="H523" s="74"/>
      <c r="I523" s="75"/>
      <c r="J523" s="569"/>
      <c r="K523" s="568"/>
      <c r="L523" s="74"/>
      <c r="M523" s="83"/>
      <c r="N523" s="79"/>
      <c r="O523" s="629"/>
      <c r="P523" s="627" t="str">
        <f t="shared" si="69"/>
        <v/>
      </c>
      <c r="Q523" s="624" t="str">
        <f t="shared" si="70"/>
        <v/>
      </c>
      <c r="R523" s="621" t="str">
        <f t="shared" si="71"/>
        <v/>
      </c>
      <c r="S523" s="91" t="str">
        <f t="shared" si="72"/>
        <v/>
      </c>
      <c r="T523" s="90" t="str">
        <f t="shared" si="75"/>
        <v/>
      </c>
      <c r="U523" s="91" t="str">
        <f t="shared" si="75"/>
        <v/>
      </c>
      <c r="V523" s="107" t="b">
        <f t="shared" si="73"/>
        <v>0</v>
      </c>
      <c r="W523" s="104" t="b">
        <f t="shared" si="74"/>
        <v>0</v>
      </c>
      <c r="X523" s="106">
        <f t="shared" si="76"/>
        <v>1</v>
      </c>
      <c r="Y523" s="99">
        <f>IF(B523&lt;&gt;"",VLOOKUP(X523,Coef!$E$2:$F$17,2,FALSE),Y522)</f>
        <v>1</v>
      </c>
    </row>
    <row r="524" spans="1:25" x14ac:dyDescent="0.25">
      <c r="A524" s="98"/>
      <c r="B524" s="70"/>
      <c r="C524" s="71"/>
      <c r="D524" s="70"/>
      <c r="E524" s="71"/>
      <c r="F524" s="70"/>
      <c r="G524" s="615"/>
      <c r="H524" s="74"/>
      <c r="I524" s="75"/>
      <c r="J524" s="569"/>
      <c r="K524" s="568"/>
      <c r="L524" s="74"/>
      <c r="M524" s="83"/>
      <c r="N524" s="79"/>
      <c r="O524" s="629"/>
      <c r="P524" s="627" t="str">
        <f t="shared" ref="P524:P587" si="77">IF(B524&lt;&gt;"","",IF(AND(C524&lt;&gt;"",E524&lt;&gt;"",G524&lt;&gt;"",I524&gt;=an_initial,I524&lt;=an_final,V524=FALSE,W524=FALSE),coef_citari*P_MAT_2*Y523*(1+O524),""))</f>
        <v/>
      </c>
      <c r="Q524" s="624" t="str">
        <f t="shared" ref="Q524:Q587" si="78">IF(B524&lt;&gt;"","",IF(AND(C524&lt;&gt;"",E524&lt;&gt;"",G524&lt;&gt;"",I524&lt;=an_final,V524=FALSE,W524=FALSE),coef_citari*P_MAT_2*Y523*(1+O524),""))</f>
        <v/>
      </c>
      <c r="R524" s="621" t="str">
        <f t="shared" ref="R524:R587" si="79">IF(OR($B524="",$D524="",$F524="",$H524="",$H524&gt;an_final,$V524=FALSE),"",IF($H524&gt;=an_initial,1,""))</f>
        <v/>
      </c>
      <c r="S524" s="91" t="str">
        <f t="shared" ref="S524:S587" si="80">IF(OR($B524="",$D524="",$F524="",$H524="",$H524&gt;an_final,$V524=FALSE),"",1)</f>
        <v/>
      </c>
      <c r="T524" s="90" t="str">
        <f t="shared" si="75"/>
        <v/>
      </c>
      <c r="U524" s="91" t="str">
        <f t="shared" si="75"/>
        <v/>
      </c>
      <c r="V524" s="107" t="b">
        <f t="shared" ref="V524:V587" si="81">IF(nume_candidat="",FALSE,ISNUMBER(SEARCH(nume_candidat,$B524)))</f>
        <v>0</v>
      </c>
      <c r="W524" s="104" t="b">
        <f t="shared" ref="W524:W587" si="82">IF(nume_candidat="",FALSE,ISNUMBER(SEARCH(nume_candidat,$C524)))</f>
        <v>0</v>
      </c>
      <c r="X524" s="106">
        <f t="shared" si="76"/>
        <v>1</v>
      </c>
      <c r="Y524" s="99">
        <f>IF(B524&lt;&gt;"",VLOOKUP(X524,Coef!$E$2:$F$17,2,FALSE),Y523)</f>
        <v>1</v>
      </c>
    </row>
    <row r="525" spans="1:25" x14ac:dyDescent="0.25">
      <c r="A525" s="98"/>
      <c r="B525" s="70"/>
      <c r="C525" s="71"/>
      <c r="D525" s="70"/>
      <c r="E525" s="71"/>
      <c r="F525" s="70"/>
      <c r="G525" s="615"/>
      <c r="H525" s="74"/>
      <c r="I525" s="75"/>
      <c r="J525" s="569"/>
      <c r="K525" s="568"/>
      <c r="L525" s="74"/>
      <c r="M525" s="83"/>
      <c r="N525" s="79"/>
      <c r="O525" s="629"/>
      <c r="P525" s="627" t="str">
        <f t="shared" si="77"/>
        <v/>
      </c>
      <c r="Q525" s="624" t="str">
        <f t="shared" si="78"/>
        <v/>
      </c>
      <c r="R525" s="621" t="str">
        <f t="shared" si="79"/>
        <v/>
      </c>
      <c r="S525" s="91" t="str">
        <f t="shared" si="80"/>
        <v/>
      </c>
      <c r="T525" s="90" t="str">
        <f t="shared" ref="T525:U588" si="83">IF(P525="","",1)</f>
        <v/>
      </c>
      <c r="U525" s="91" t="str">
        <f t="shared" si="83"/>
        <v/>
      </c>
      <c r="V525" s="107" t="b">
        <f t="shared" si="81"/>
        <v>0</v>
      </c>
      <c r="W525" s="104" t="b">
        <f t="shared" si="82"/>
        <v>0</v>
      </c>
      <c r="X525" s="106">
        <f t="shared" ref="X525:X588" si="84">LEN(B525)-LEN(SUBSTITUTE(B525,",",""))+1</f>
        <v>1</v>
      </c>
      <c r="Y525" s="99">
        <f>IF(B525&lt;&gt;"",VLOOKUP(X525,Coef!$E$2:$F$17,2,FALSE),Y524)</f>
        <v>1</v>
      </c>
    </row>
    <row r="526" spans="1:25" x14ac:dyDescent="0.25">
      <c r="A526" s="98"/>
      <c r="B526" s="70"/>
      <c r="C526" s="71"/>
      <c r="D526" s="70"/>
      <c r="E526" s="71"/>
      <c r="F526" s="70"/>
      <c r="G526" s="615"/>
      <c r="H526" s="74"/>
      <c r="I526" s="75"/>
      <c r="J526" s="569"/>
      <c r="K526" s="568"/>
      <c r="L526" s="74"/>
      <c r="M526" s="83"/>
      <c r="N526" s="79"/>
      <c r="O526" s="629"/>
      <c r="P526" s="627" t="str">
        <f t="shared" si="77"/>
        <v/>
      </c>
      <c r="Q526" s="624" t="str">
        <f t="shared" si="78"/>
        <v/>
      </c>
      <c r="R526" s="621" t="str">
        <f t="shared" si="79"/>
        <v/>
      </c>
      <c r="S526" s="91" t="str">
        <f t="shared" si="80"/>
        <v/>
      </c>
      <c r="T526" s="90" t="str">
        <f t="shared" si="83"/>
        <v/>
      </c>
      <c r="U526" s="91" t="str">
        <f t="shared" si="83"/>
        <v/>
      </c>
      <c r="V526" s="107" t="b">
        <f t="shared" si="81"/>
        <v>0</v>
      </c>
      <c r="W526" s="104" t="b">
        <f t="shared" si="82"/>
        <v>0</v>
      </c>
      <c r="X526" s="106">
        <f t="shared" si="84"/>
        <v>1</v>
      </c>
      <c r="Y526" s="99">
        <f>IF(B526&lt;&gt;"",VLOOKUP(X526,Coef!$E$2:$F$17,2,FALSE),Y525)</f>
        <v>1</v>
      </c>
    </row>
    <row r="527" spans="1:25" x14ac:dyDescent="0.25">
      <c r="A527" s="98"/>
      <c r="B527" s="70"/>
      <c r="C527" s="71"/>
      <c r="D527" s="70"/>
      <c r="E527" s="71"/>
      <c r="F527" s="70"/>
      <c r="G527" s="615"/>
      <c r="H527" s="74"/>
      <c r="I527" s="75"/>
      <c r="J527" s="569"/>
      <c r="K527" s="568"/>
      <c r="L527" s="74"/>
      <c r="M527" s="83"/>
      <c r="N527" s="79"/>
      <c r="O527" s="629"/>
      <c r="P527" s="627" t="str">
        <f t="shared" si="77"/>
        <v/>
      </c>
      <c r="Q527" s="624" t="str">
        <f t="shared" si="78"/>
        <v/>
      </c>
      <c r="R527" s="621" t="str">
        <f t="shared" si="79"/>
        <v/>
      </c>
      <c r="S527" s="91" t="str">
        <f t="shared" si="80"/>
        <v/>
      </c>
      <c r="T527" s="90" t="str">
        <f t="shared" si="83"/>
        <v/>
      </c>
      <c r="U527" s="91" t="str">
        <f t="shared" si="83"/>
        <v/>
      </c>
      <c r="V527" s="107" t="b">
        <f t="shared" si="81"/>
        <v>0</v>
      </c>
      <c r="W527" s="104" t="b">
        <f t="shared" si="82"/>
        <v>0</v>
      </c>
      <c r="X527" s="106">
        <f t="shared" si="84"/>
        <v>1</v>
      </c>
      <c r="Y527" s="99">
        <f>IF(B527&lt;&gt;"",VLOOKUP(X527,Coef!$E$2:$F$17,2,FALSE),Y526)</f>
        <v>1</v>
      </c>
    </row>
    <row r="528" spans="1:25" x14ac:dyDescent="0.25">
      <c r="A528" s="98"/>
      <c r="B528" s="70"/>
      <c r="C528" s="71"/>
      <c r="D528" s="70"/>
      <c r="E528" s="71"/>
      <c r="F528" s="70"/>
      <c r="G528" s="615"/>
      <c r="H528" s="74"/>
      <c r="I528" s="75"/>
      <c r="J528" s="569"/>
      <c r="K528" s="568"/>
      <c r="L528" s="74"/>
      <c r="M528" s="83"/>
      <c r="N528" s="79"/>
      <c r="O528" s="629"/>
      <c r="P528" s="627" t="str">
        <f t="shared" si="77"/>
        <v/>
      </c>
      <c r="Q528" s="624" t="str">
        <f t="shared" si="78"/>
        <v/>
      </c>
      <c r="R528" s="621" t="str">
        <f t="shared" si="79"/>
        <v/>
      </c>
      <c r="S528" s="91" t="str">
        <f t="shared" si="80"/>
        <v/>
      </c>
      <c r="T528" s="90" t="str">
        <f t="shared" si="83"/>
        <v/>
      </c>
      <c r="U528" s="91" t="str">
        <f t="shared" si="83"/>
        <v/>
      </c>
      <c r="V528" s="107" t="b">
        <f t="shared" si="81"/>
        <v>0</v>
      </c>
      <c r="W528" s="104" t="b">
        <f t="shared" si="82"/>
        <v>0</v>
      </c>
      <c r="X528" s="106">
        <f t="shared" si="84"/>
        <v>1</v>
      </c>
      <c r="Y528" s="99">
        <f>IF(B528&lt;&gt;"",VLOOKUP(X528,Coef!$E$2:$F$17,2,FALSE),Y527)</f>
        <v>1</v>
      </c>
    </row>
    <row r="529" spans="1:25" x14ac:dyDescent="0.25">
      <c r="A529" s="98"/>
      <c r="B529" s="70"/>
      <c r="C529" s="71"/>
      <c r="D529" s="70"/>
      <c r="E529" s="71"/>
      <c r="F529" s="70"/>
      <c r="G529" s="615"/>
      <c r="H529" s="74"/>
      <c r="I529" s="75"/>
      <c r="J529" s="569"/>
      <c r="K529" s="568"/>
      <c r="L529" s="74"/>
      <c r="M529" s="83"/>
      <c r="N529" s="79"/>
      <c r="O529" s="629"/>
      <c r="P529" s="627" t="str">
        <f t="shared" si="77"/>
        <v/>
      </c>
      <c r="Q529" s="624" t="str">
        <f t="shared" si="78"/>
        <v/>
      </c>
      <c r="R529" s="621" t="str">
        <f t="shared" si="79"/>
        <v/>
      </c>
      <c r="S529" s="91" t="str">
        <f t="shared" si="80"/>
        <v/>
      </c>
      <c r="T529" s="90" t="str">
        <f t="shared" si="83"/>
        <v/>
      </c>
      <c r="U529" s="91" t="str">
        <f t="shared" si="83"/>
        <v/>
      </c>
      <c r="V529" s="107" t="b">
        <f t="shared" si="81"/>
        <v>0</v>
      </c>
      <c r="W529" s="104" t="b">
        <f t="shared" si="82"/>
        <v>0</v>
      </c>
      <c r="X529" s="106">
        <f t="shared" si="84"/>
        <v>1</v>
      </c>
      <c r="Y529" s="99">
        <f>IF(B529&lt;&gt;"",VLOOKUP(X529,Coef!$E$2:$F$17,2,FALSE),Y528)</f>
        <v>1</v>
      </c>
    </row>
    <row r="530" spans="1:25" x14ac:dyDescent="0.25">
      <c r="A530" s="98"/>
      <c r="B530" s="70"/>
      <c r="C530" s="71"/>
      <c r="D530" s="70"/>
      <c r="E530" s="71"/>
      <c r="F530" s="70"/>
      <c r="G530" s="615"/>
      <c r="H530" s="74"/>
      <c r="I530" s="75"/>
      <c r="J530" s="569"/>
      <c r="K530" s="568"/>
      <c r="L530" s="74"/>
      <c r="M530" s="83"/>
      <c r="N530" s="79"/>
      <c r="O530" s="629"/>
      <c r="P530" s="627" t="str">
        <f t="shared" si="77"/>
        <v/>
      </c>
      <c r="Q530" s="624" t="str">
        <f t="shared" si="78"/>
        <v/>
      </c>
      <c r="R530" s="621" t="str">
        <f t="shared" si="79"/>
        <v/>
      </c>
      <c r="S530" s="91" t="str">
        <f t="shared" si="80"/>
        <v/>
      </c>
      <c r="T530" s="90" t="str">
        <f t="shared" si="83"/>
        <v/>
      </c>
      <c r="U530" s="91" t="str">
        <f t="shared" si="83"/>
        <v/>
      </c>
      <c r="V530" s="107" t="b">
        <f t="shared" si="81"/>
        <v>0</v>
      </c>
      <c r="W530" s="104" t="b">
        <f t="shared" si="82"/>
        <v>0</v>
      </c>
      <c r="X530" s="106">
        <f t="shared" si="84"/>
        <v>1</v>
      </c>
      <c r="Y530" s="99">
        <f>IF(B530&lt;&gt;"",VLOOKUP(X530,Coef!$E$2:$F$17,2,FALSE),Y529)</f>
        <v>1</v>
      </c>
    </row>
    <row r="531" spans="1:25" x14ac:dyDescent="0.25">
      <c r="A531" s="98"/>
      <c r="B531" s="70"/>
      <c r="C531" s="71"/>
      <c r="D531" s="70"/>
      <c r="E531" s="71"/>
      <c r="F531" s="70"/>
      <c r="G531" s="615"/>
      <c r="H531" s="74"/>
      <c r="I531" s="75"/>
      <c r="J531" s="569"/>
      <c r="K531" s="568"/>
      <c r="L531" s="74"/>
      <c r="M531" s="83"/>
      <c r="N531" s="79"/>
      <c r="O531" s="629"/>
      <c r="P531" s="627" t="str">
        <f t="shared" si="77"/>
        <v/>
      </c>
      <c r="Q531" s="624" t="str">
        <f t="shared" si="78"/>
        <v/>
      </c>
      <c r="R531" s="621" t="str">
        <f t="shared" si="79"/>
        <v/>
      </c>
      <c r="S531" s="91" t="str">
        <f t="shared" si="80"/>
        <v/>
      </c>
      <c r="T531" s="90" t="str">
        <f t="shared" si="83"/>
        <v/>
      </c>
      <c r="U531" s="91" t="str">
        <f t="shared" si="83"/>
        <v/>
      </c>
      <c r="V531" s="107" t="b">
        <f t="shared" si="81"/>
        <v>0</v>
      </c>
      <c r="W531" s="104" t="b">
        <f t="shared" si="82"/>
        <v>0</v>
      </c>
      <c r="X531" s="106">
        <f t="shared" si="84"/>
        <v>1</v>
      </c>
      <c r="Y531" s="99">
        <f>IF(B531&lt;&gt;"",VLOOKUP(X531,Coef!$E$2:$F$17,2,FALSE),Y530)</f>
        <v>1</v>
      </c>
    </row>
    <row r="532" spans="1:25" x14ac:dyDescent="0.25">
      <c r="A532" s="98"/>
      <c r="B532" s="70"/>
      <c r="C532" s="71"/>
      <c r="D532" s="70"/>
      <c r="E532" s="71"/>
      <c r="F532" s="70"/>
      <c r="G532" s="615"/>
      <c r="H532" s="74"/>
      <c r="I532" s="75"/>
      <c r="J532" s="569"/>
      <c r="K532" s="568"/>
      <c r="L532" s="74"/>
      <c r="M532" s="83"/>
      <c r="N532" s="79"/>
      <c r="O532" s="629"/>
      <c r="P532" s="627" t="str">
        <f t="shared" si="77"/>
        <v/>
      </c>
      <c r="Q532" s="624" t="str">
        <f t="shared" si="78"/>
        <v/>
      </c>
      <c r="R532" s="621" t="str">
        <f t="shared" si="79"/>
        <v/>
      </c>
      <c r="S532" s="91" t="str">
        <f t="shared" si="80"/>
        <v/>
      </c>
      <c r="T532" s="90" t="str">
        <f t="shared" si="83"/>
        <v/>
      </c>
      <c r="U532" s="91" t="str">
        <f t="shared" si="83"/>
        <v/>
      </c>
      <c r="V532" s="107" t="b">
        <f t="shared" si="81"/>
        <v>0</v>
      </c>
      <c r="W532" s="104" t="b">
        <f t="shared" si="82"/>
        <v>0</v>
      </c>
      <c r="X532" s="106">
        <f t="shared" si="84"/>
        <v>1</v>
      </c>
      <c r="Y532" s="99">
        <f>IF(B532&lt;&gt;"",VLOOKUP(X532,Coef!$E$2:$F$17,2,FALSE),Y531)</f>
        <v>1</v>
      </c>
    </row>
    <row r="533" spans="1:25" x14ac:dyDescent="0.25">
      <c r="A533" s="98"/>
      <c r="B533" s="70"/>
      <c r="C533" s="71"/>
      <c r="D533" s="70"/>
      <c r="E533" s="71"/>
      <c r="F533" s="70"/>
      <c r="G533" s="615"/>
      <c r="H533" s="74"/>
      <c r="I533" s="75"/>
      <c r="J533" s="569"/>
      <c r="K533" s="568"/>
      <c r="L533" s="74"/>
      <c r="M533" s="83"/>
      <c r="N533" s="79"/>
      <c r="O533" s="629"/>
      <c r="P533" s="627" t="str">
        <f t="shared" si="77"/>
        <v/>
      </c>
      <c r="Q533" s="624" t="str">
        <f t="shared" si="78"/>
        <v/>
      </c>
      <c r="R533" s="621" t="str">
        <f t="shared" si="79"/>
        <v/>
      </c>
      <c r="S533" s="91" t="str">
        <f t="shared" si="80"/>
        <v/>
      </c>
      <c r="T533" s="90" t="str">
        <f t="shared" si="83"/>
        <v/>
      </c>
      <c r="U533" s="91" t="str">
        <f t="shared" si="83"/>
        <v/>
      </c>
      <c r="V533" s="107" t="b">
        <f t="shared" si="81"/>
        <v>0</v>
      </c>
      <c r="W533" s="104" t="b">
        <f t="shared" si="82"/>
        <v>0</v>
      </c>
      <c r="X533" s="106">
        <f t="shared" si="84"/>
        <v>1</v>
      </c>
      <c r="Y533" s="99">
        <f>IF(B533&lt;&gt;"",VLOOKUP(X533,Coef!$E$2:$F$17,2,FALSE),Y532)</f>
        <v>1</v>
      </c>
    </row>
    <row r="534" spans="1:25" x14ac:dyDescent="0.25">
      <c r="A534" s="98"/>
      <c r="B534" s="70"/>
      <c r="C534" s="71"/>
      <c r="D534" s="70"/>
      <c r="E534" s="71"/>
      <c r="F534" s="70"/>
      <c r="G534" s="615"/>
      <c r="H534" s="74"/>
      <c r="I534" s="75"/>
      <c r="J534" s="569"/>
      <c r="K534" s="568"/>
      <c r="L534" s="74"/>
      <c r="M534" s="83"/>
      <c r="N534" s="79"/>
      <c r="O534" s="629"/>
      <c r="P534" s="627" t="str">
        <f t="shared" si="77"/>
        <v/>
      </c>
      <c r="Q534" s="624" t="str">
        <f t="shared" si="78"/>
        <v/>
      </c>
      <c r="R534" s="621" t="str">
        <f t="shared" si="79"/>
        <v/>
      </c>
      <c r="S534" s="91" t="str">
        <f t="shared" si="80"/>
        <v/>
      </c>
      <c r="T534" s="90" t="str">
        <f t="shared" si="83"/>
        <v/>
      </c>
      <c r="U534" s="91" t="str">
        <f t="shared" si="83"/>
        <v/>
      </c>
      <c r="V534" s="107" t="b">
        <f t="shared" si="81"/>
        <v>0</v>
      </c>
      <c r="W534" s="104" t="b">
        <f t="shared" si="82"/>
        <v>0</v>
      </c>
      <c r="X534" s="106">
        <f t="shared" si="84"/>
        <v>1</v>
      </c>
      <c r="Y534" s="99">
        <f>IF(B534&lt;&gt;"",VLOOKUP(X534,Coef!$E$2:$F$17,2,FALSE),Y533)</f>
        <v>1</v>
      </c>
    </row>
    <row r="535" spans="1:25" x14ac:dyDescent="0.25">
      <c r="A535" s="98"/>
      <c r="B535" s="70"/>
      <c r="C535" s="71"/>
      <c r="D535" s="70"/>
      <c r="E535" s="71"/>
      <c r="F535" s="70"/>
      <c r="G535" s="615"/>
      <c r="H535" s="74"/>
      <c r="I535" s="75"/>
      <c r="J535" s="569"/>
      <c r="K535" s="568"/>
      <c r="L535" s="74"/>
      <c r="M535" s="83"/>
      <c r="N535" s="79"/>
      <c r="O535" s="629"/>
      <c r="P535" s="627" t="str">
        <f t="shared" si="77"/>
        <v/>
      </c>
      <c r="Q535" s="624" t="str">
        <f t="shared" si="78"/>
        <v/>
      </c>
      <c r="R535" s="621" t="str">
        <f t="shared" si="79"/>
        <v/>
      </c>
      <c r="S535" s="91" t="str">
        <f t="shared" si="80"/>
        <v/>
      </c>
      <c r="T535" s="90" t="str">
        <f t="shared" si="83"/>
        <v/>
      </c>
      <c r="U535" s="91" t="str">
        <f t="shared" si="83"/>
        <v/>
      </c>
      <c r="V535" s="107" t="b">
        <f t="shared" si="81"/>
        <v>0</v>
      </c>
      <c r="W535" s="104" t="b">
        <f t="shared" si="82"/>
        <v>0</v>
      </c>
      <c r="X535" s="106">
        <f t="shared" si="84"/>
        <v>1</v>
      </c>
      <c r="Y535" s="99">
        <f>IF(B535&lt;&gt;"",VLOOKUP(X535,Coef!$E$2:$F$17,2,FALSE),Y534)</f>
        <v>1</v>
      </c>
    </row>
    <row r="536" spans="1:25" x14ac:dyDescent="0.25">
      <c r="A536" s="98"/>
      <c r="B536" s="70"/>
      <c r="C536" s="71"/>
      <c r="D536" s="70"/>
      <c r="E536" s="71"/>
      <c r="F536" s="70"/>
      <c r="G536" s="615"/>
      <c r="H536" s="74"/>
      <c r="I536" s="75"/>
      <c r="J536" s="569"/>
      <c r="K536" s="568"/>
      <c r="L536" s="74"/>
      <c r="M536" s="83"/>
      <c r="N536" s="79"/>
      <c r="O536" s="629"/>
      <c r="P536" s="627" t="str">
        <f t="shared" si="77"/>
        <v/>
      </c>
      <c r="Q536" s="624" t="str">
        <f t="shared" si="78"/>
        <v/>
      </c>
      <c r="R536" s="621" t="str">
        <f t="shared" si="79"/>
        <v/>
      </c>
      <c r="S536" s="91" t="str">
        <f t="shared" si="80"/>
        <v/>
      </c>
      <c r="T536" s="90" t="str">
        <f t="shared" si="83"/>
        <v/>
      </c>
      <c r="U536" s="91" t="str">
        <f t="shared" si="83"/>
        <v/>
      </c>
      <c r="V536" s="107" t="b">
        <f t="shared" si="81"/>
        <v>0</v>
      </c>
      <c r="W536" s="104" t="b">
        <f t="shared" si="82"/>
        <v>0</v>
      </c>
      <c r="X536" s="106">
        <f t="shared" si="84"/>
        <v>1</v>
      </c>
      <c r="Y536" s="99">
        <f>IF(B536&lt;&gt;"",VLOOKUP(X536,Coef!$E$2:$F$17,2,FALSE),Y535)</f>
        <v>1</v>
      </c>
    </row>
    <row r="537" spans="1:25" x14ac:dyDescent="0.25">
      <c r="A537" s="98"/>
      <c r="B537" s="70"/>
      <c r="C537" s="71"/>
      <c r="D537" s="70"/>
      <c r="E537" s="71"/>
      <c r="F537" s="70"/>
      <c r="G537" s="615"/>
      <c r="H537" s="74"/>
      <c r="I537" s="75"/>
      <c r="J537" s="569"/>
      <c r="K537" s="568"/>
      <c r="L537" s="74"/>
      <c r="M537" s="83"/>
      <c r="N537" s="79"/>
      <c r="O537" s="629"/>
      <c r="P537" s="627" t="str">
        <f t="shared" si="77"/>
        <v/>
      </c>
      <c r="Q537" s="624" t="str">
        <f t="shared" si="78"/>
        <v/>
      </c>
      <c r="R537" s="621" t="str">
        <f t="shared" si="79"/>
        <v/>
      </c>
      <c r="S537" s="91" t="str">
        <f t="shared" si="80"/>
        <v/>
      </c>
      <c r="T537" s="90" t="str">
        <f t="shared" si="83"/>
        <v/>
      </c>
      <c r="U537" s="91" t="str">
        <f t="shared" si="83"/>
        <v/>
      </c>
      <c r="V537" s="107" t="b">
        <f t="shared" si="81"/>
        <v>0</v>
      </c>
      <c r="W537" s="104" t="b">
        <f t="shared" si="82"/>
        <v>0</v>
      </c>
      <c r="X537" s="106">
        <f t="shared" si="84"/>
        <v>1</v>
      </c>
      <c r="Y537" s="99">
        <f>IF(B537&lt;&gt;"",VLOOKUP(X537,Coef!$E$2:$F$17,2,FALSE),Y536)</f>
        <v>1</v>
      </c>
    </row>
    <row r="538" spans="1:25" x14ac:dyDescent="0.25">
      <c r="A538" s="98"/>
      <c r="B538" s="70"/>
      <c r="C538" s="71"/>
      <c r="D538" s="70"/>
      <c r="E538" s="71"/>
      <c r="F538" s="70"/>
      <c r="G538" s="615"/>
      <c r="H538" s="74"/>
      <c r="I538" s="75"/>
      <c r="J538" s="569"/>
      <c r="K538" s="568"/>
      <c r="L538" s="74"/>
      <c r="M538" s="83"/>
      <c r="N538" s="79"/>
      <c r="O538" s="629"/>
      <c r="P538" s="627" t="str">
        <f t="shared" si="77"/>
        <v/>
      </c>
      <c r="Q538" s="624" t="str">
        <f t="shared" si="78"/>
        <v/>
      </c>
      <c r="R538" s="621" t="str">
        <f t="shared" si="79"/>
        <v/>
      </c>
      <c r="S538" s="91" t="str">
        <f t="shared" si="80"/>
        <v/>
      </c>
      <c r="T538" s="90" t="str">
        <f t="shared" si="83"/>
        <v/>
      </c>
      <c r="U538" s="91" t="str">
        <f t="shared" si="83"/>
        <v/>
      </c>
      <c r="V538" s="107" t="b">
        <f t="shared" si="81"/>
        <v>0</v>
      </c>
      <c r="W538" s="104" t="b">
        <f t="shared" si="82"/>
        <v>0</v>
      </c>
      <c r="X538" s="106">
        <f t="shared" si="84"/>
        <v>1</v>
      </c>
      <c r="Y538" s="99">
        <f>IF(B538&lt;&gt;"",VLOOKUP(X538,Coef!$E$2:$F$17,2,FALSE),Y537)</f>
        <v>1</v>
      </c>
    </row>
    <row r="539" spans="1:25" x14ac:dyDescent="0.25">
      <c r="A539" s="98"/>
      <c r="B539" s="70"/>
      <c r="C539" s="71"/>
      <c r="D539" s="70"/>
      <c r="E539" s="71"/>
      <c r="F539" s="70"/>
      <c r="G539" s="615"/>
      <c r="H539" s="74"/>
      <c r="I539" s="75"/>
      <c r="J539" s="569"/>
      <c r="K539" s="568"/>
      <c r="L539" s="74"/>
      <c r="M539" s="83"/>
      <c r="N539" s="79"/>
      <c r="O539" s="629"/>
      <c r="P539" s="627" t="str">
        <f t="shared" si="77"/>
        <v/>
      </c>
      <c r="Q539" s="624" t="str">
        <f t="shared" si="78"/>
        <v/>
      </c>
      <c r="R539" s="621" t="str">
        <f t="shared" si="79"/>
        <v/>
      </c>
      <c r="S539" s="91" t="str">
        <f t="shared" si="80"/>
        <v/>
      </c>
      <c r="T539" s="90" t="str">
        <f t="shared" si="83"/>
        <v/>
      </c>
      <c r="U539" s="91" t="str">
        <f t="shared" si="83"/>
        <v/>
      </c>
      <c r="V539" s="107" t="b">
        <f t="shared" si="81"/>
        <v>0</v>
      </c>
      <c r="W539" s="104" t="b">
        <f t="shared" si="82"/>
        <v>0</v>
      </c>
      <c r="X539" s="106">
        <f t="shared" si="84"/>
        <v>1</v>
      </c>
      <c r="Y539" s="99">
        <f>IF(B539&lt;&gt;"",VLOOKUP(X539,Coef!$E$2:$F$17,2,FALSE),Y538)</f>
        <v>1</v>
      </c>
    </row>
    <row r="540" spans="1:25" x14ac:dyDescent="0.25">
      <c r="A540" s="98"/>
      <c r="B540" s="70"/>
      <c r="C540" s="71"/>
      <c r="D540" s="70"/>
      <c r="E540" s="71"/>
      <c r="F540" s="70"/>
      <c r="G540" s="615"/>
      <c r="H540" s="74"/>
      <c r="I540" s="75"/>
      <c r="J540" s="569"/>
      <c r="K540" s="568"/>
      <c r="L540" s="74"/>
      <c r="M540" s="83"/>
      <c r="N540" s="79"/>
      <c r="O540" s="629"/>
      <c r="P540" s="627" t="str">
        <f t="shared" si="77"/>
        <v/>
      </c>
      <c r="Q540" s="624" t="str">
        <f t="shared" si="78"/>
        <v/>
      </c>
      <c r="R540" s="621" t="str">
        <f t="shared" si="79"/>
        <v/>
      </c>
      <c r="S540" s="91" t="str">
        <f t="shared" si="80"/>
        <v/>
      </c>
      <c r="T540" s="90" t="str">
        <f t="shared" si="83"/>
        <v/>
      </c>
      <c r="U540" s="91" t="str">
        <f t="shared" si="83"/>
        <v/>
      </c>
      <c r="V540" s="107" t="b">
        <f t="shared" si="81"/>
        <v>0</v>
      </c>
      <c r="W540" s="104" t="b">
        <f t="shared" si="82"/>
        <v>0</v>
      </c>
      <c r="X540" s="106">
        <f t="shared" si="84"/>
        <v>1</v>
      </c>
      <c r="Y540" s="99">
        <f>IF(B540&lt;&gt;"",VLOOKUP(X540,Coef!$E$2:$F$17,2,FALSE),Y539)</f>
        <v>1</v>
      </c>
    </row>
    <row r="541" spans="1:25" x14ac:dyDescent="0.25">
      <c r="A541" s="98"/>
      <c r="B541" s="70"/>
      <c r="C541" s="71"/>
      <c r="D541" s="70"/>
      <c r="E541" s="71"/>
      <c r="F541" s="70"/>
      <c r="G541" s="615"/>
      <c r="H541" s="74"/>
      <c r="I541" s="75"/>
      <c r="J541" s="569"/>
      <c r="K541" s="568"/>
      <c r="L541" s="74"/>
      <c r="M541" s="83"/>
      <c r="N541" s="79"/>
      <c r="O541" s="629"/>
      <c r="P541" s="627" t="str">
        <f t="shared" si="77"/>
        <v/>
      </c>
      <c r="Q541" s="624" t="str">
        <f t="shared" si="78"/>
        <v/>
      </c>
      <c r="R541" s="621" t="str">
        <f t="shared" si="79"/>
        <v/>
      </c>
      <c r="S541" s="91" t="str">
        <f t="shared" si="80"/>
        <v/>
      </c>
      <c r="T541" s="90" t="str">
        <f t="shared" si="83"/>
        <v/>
      </c>
      <c r="U541" s="91" t="str">
        <f t="shared" si="83"/>
        <v/>
      </c>
      <c r="V541" s="107" t="b">
        <f t="shared" si="81"/>
        <v>0</v>
      </c>
      <c r="W541" s="104" t="b">
        <f t="shared" si="82"/>
        <v>0</v>
      </c>
      <c r="X541" s="106">
        <f t="shared" si="84"/>
        <v>1</v>
      </c>
      <c r="Y541" s="99">
        <f>IF(B541&lt;&gt;"",VLOOKUP(X541,Coef!$E$2:$F$17,2,FALSE),Y540)</f>
        <v>1</v>
      </c>
    </row>
    <row r="542" spans="1:25" x14ac:dyDescent="0.25">
      <c r="A542" s="98"/>
      <c r="B542" s="70"/>
      <c r="C542" s="71"/>
      <c r="D542" s="70"/>
      <c r="E542" s="71"/>
      <c r="F542" s="70"/>
      <c r="G542" s="615"/>
      <c r="H542" s="74"/>
      <c r="I542" s="75"/>
      <c r="J542" s="569"/>
      <c r="K542" s="568"/>
      <c r="L542" s="74"/>
      <c r="M542" s="83"/>
      <c r="N542" s="79"/>
      <c r="O542" s="629"/>
      <c r="P542" s="627" t="str">
        <f t="shared" si="77"/>
        <v/>
      </c>
      <c r="Q542" s="624" t="str">
        <f t="shared" si="78"/>
        <v/>
      </c>
      <c r="R542" s="621" t="str">
        <f t="shared" si="79"/>
        <v/>
      </c>
      <c r="S542" s="91" t="str">
        <f t="shared" si="80"/>
        <v/>
      </c>
      <c r="T542" s="90" t="str">
        <f t="shared" si="83"/>
        <v/>
      </c>
      <c r="U542" s="91" t="str">
        <f t="shared" si="83"/>
        <v/>
      </c>
      <c r="V542" s="107" t="b">
        <f t="shared" si="81"/>
        <v>0</v>
      </c>
      <c r="W542" s="104" t="b">
        <f t="shared" si="82"/>
        <v>0</v>
      </c>
      <c r="X542" s="106">
        <f t="shared" si="84"/>
        <v>1</v>
      </c>
      <c r="Y542" s="99">
        <f>IF(B542&lt;&gt;"",VLOOKUP(X542,Coef!$E$2:$F$17,2,FALSE),Y541)</f>
        <v>1</v>
      </c>
    </row>
    <row r="543" spans="1:25" x14ac:dyDescent="0.25">
      <c r="A543" s="98"/>
      <c r="B543" s="70"/>
      <c r="C543" s="71"/>
      <c r="D543" s="70"/>
      <c r="E543" s="71"/>
      <c r="F543" s="70"/>
      <c r="G543" s="615"/>
      <c r="H543" s="74"/>
      <c r="I543" s="75"/>
      <c r="J543" s="569"/>
      <c r="K543" s="568"/>
      <c r="L543" s="74"/>
      <c r="M543" s="83"/>
      <c r="N543" s="79"/>
      <c r="O543" s="629"/>
      <c r="P543" s="627" t="str">
        <f t="shared" si="77"/>
        <v/>
      </c>
      <c r="Q543" s="624" t="str">
        <f t="shared" si="78"/>
        <v/>
      </c>
      <c r="R543" s="621" t="str">
        <f t="shared" si="79"/>
        <v/>
      </c>
      <c r="S543" s="91" t="str">
        <f t="shared" si="80"/>
        <v/>
      </c>
      <c r="T543" s="90" t="str">
        <f t="shared" si="83"/>
        <v/>
      </c>
      <c r="U543" s="91" t="str">
        <f t="shared" si="83"/>
        <v/>
      </c>
      <c r="V543" s="107" t="b">
        <f t="shared" si="81"/>
        <v>0</v>
      </c>
      <c r="W543" s="104" t="b">
        <f t="shared" si="82"/>
        <v>0</v>
      </c>
      <c r="X543" s="106">
        <f t="shared" si="84"/>
        <v>1</v>
      </c>
      <c r="Y543" s="99">
        <f>IF(B543&lt;&gt;"",VLOOKUP(X543,Coef!$E$2:$F$17,2,FALSE),Y542)</f>
        <v>1</v>
      </c>
    </row>
    <row r="544" spans="1:25" x14ac:dyDescent="0.25">
      <c r="A544" s="98"/>
      <c r="B544" s="70"/>
      <c r="C544" s="71"/>
      <c r="D544" s="70"/>
      <c r="E544" s="71"/>
      <c r="F544" s="70"/>
      <c r="G544" s="615"/>
      <c r="H544" s="74"/>
      <c r="I544" s="75"/>
      <c r="J544" s="569"/>
      <c r="K544" s="568"/>
      <c r="L544" s="74"/>
      <c r="M544" s="83"/>
      <c r="N544" s="79"/>
      <c r="O544" s="629"/>
      <c r="P544" s="627" t="str">
        <f t="shared" si="77"/>
        <v/>
      </c>
      <c r="Q544" s="624" t="str">
        <f t="shared" si="78"/>
        <v/>
      </c>
      <c r="R544" s="621" t="str">
        <f t="shared" si="79"/>
        <v/>
      </c>
      <c r="S544" s="91" t="str">
        <f t="shared" si="80"/>
        <v/>
      </c>
      <c r="T544" s="90" t="str">
        <f t="shared" si="83"/>
        <v/>
      </c>
      <c r="U544" s="91" t="str">
        <f t="shared" si="83"/>
        <v/>
      </c>
      <c r="V544" s="107" t="b">
        <f t="shared" si="81"/>
        <v>0</v>
      </c>
      <c r="W544" s="104" t="b">
        <f t="shared" si="82"/>
        <v>0</v>
      </c>
      <c r="X544" s="106">
        <f t="shared" si="84"/>
        <v>1</v>
      </c>
      <c r="Y544" s="99">
        <f>IF(B544&lt;&gt;"",VLOOKUP(X544,Coef!$E$2:$F$17,2,FALSE),Y543)</f>
        <v>1</v>
      </c>
    </row>
    <row r="545" spans="1:25" x14ac:dyDescent="0.25">
      <c r="A545" s="98"/>
      <c r="B545" s="70"/>
      <c r="C545" s="71"/>
      <c r="D545" s="70"/>
      <c r="E545" s="71"/>
      <c r="F545" s="70"/>
      <c r="G545" s="615"/>
      <c r="H545" s="74"/>
      <c r="I545" s="75"/>
      <c r="J545" s="569"/>
      <c r="K545" s="568"/>
      <c r="L545" s="74"/>
      <c r="M545" s="83"/>
      <c r="N545" s="79"/>
      <c r="O545" s="629"/>
      <c r="P545" s="627" t="str">
        <f t="shared" si="77"/>
        <v/>
      </c>
      <c r="Q545" s="624" t="str">
        <f t="shared" si="78"/>
        <v/>
      </c>
      <c r="R545" s="621" t="str">
        <f t="shared" si="79"/>
        <v/>
      </c>
      <c r="S545" s="91" t="str">
        <f t="shared" si="80"/>
        <v/>
      </c>
      <c r="T545" s="90" t="str">
        <f t="shared" si="83"/>
        <v/>
      </c>
      <c r="U545" s="91" t="str">
        <f t="shared" si="83"/>
        <v/>
      </c>
      <c r="V545" s="107" t="b">
        <f t="shared" si="81"/>
        <v>0</v>
      </c>
      <c r="W545" s="104" t="b">
        <f t="shared" si="82"/>
        <v>0</v>
      </c>
      <c r="X545" s="106">
        <f t="shared" si="84"/>
        <v>1</v>
      </c>
      <c r="Y545" s="99">
        <f>IF(B545&lt;&gt;"",VLOOKUP(X545,Coef!$E$2:$F$17,2,FALSE),Y544)</f>
        <v>1</v>
      </c>
    </row>
    <row r="546" spans="1:25" x14ac:dyDescent="0.25">
      <c r="A546" s="98"/>
      <c r="B546" s="70"/>
      <c r="C546" s="71"/>
      <c r="D546" s="70"/>
      <c r="E546" s="71"/>
      <c r="F546" s="70"/>
      <c r="G546" s="615"/>
      <c r="H546" s="74"/>
      <c r="I546" s="75"/>
      <c r="J546" s="569"/>
      <c r="K546" s="568"/>
      <c r="L546" s="74"/>
      <c r="M546" s="83"/>
      <c r="N546" s="79"/>
      <c r="O546" s="629"/>
      <c r="P546" s="627" t="str">
        <f t="shared" si="77"/>
        <v/>
      </c>
      <c r="Q546" s="624" t="str">
        <f t="shared" si="78"/>
        <v/>
      </c>
      <c r="R546" s="621" t="str">
        <f t="shared" si="79"/>
        <v/>
      </c>
      <c r="S546" s="91" t="str">
        <f t="shared" si="80"/>
        <v/>
      </c>
      <c r="T546" s="90" t="str">
        <f t="shared" si="83"/>
        <v/>
      </c>
      <c r="U546" s="91" t="str">
        <f t="shared" si="83"/>
        <v/>
      </c>
      <c r="V546" s="107" t="b">
        <f t="shared" si="81"/>
        <v>0</v>
      </c>
      <c r="W546" s="104" t="b">
        <f t="shared" si="82"/>
        <v>0</v>
      </c>
      <c r="X546" s="106">
        <f t="shared" si="84"/>
        <v>1</v>
      </c>
      <c r="Y546" s="99">
        <f>IF(B546&lt;&gt;"",VLOOKUP(X546,Coef!$E$2:$F$17,2,FALSE),Y545)</f>
        <v>1</v>
      </c>
    </row>
    <row r="547" spans="1:25" x14ac:dyDescent="0.25">
      <c r="A547" s="98"/>
      <c r="B547" s="70"/>
      <c r="C547" s="71"/>
      <c r="D547" s="70"/>
      <c r="E547" s="71"/>
      <c r="F547" s="70"/>
      <c r="G547" s="615"/>
      <c r="H547" s="74"/>
      <c r="I547" s="75"/>
      <c r="J547" s="569"/>
      <c r="K547" s="568"/>
      <c r="L547" s="74"/>
      <c r="M547" s="83"/>
      <c r="N547" s="79"/>
      <c r="O547" s="629"/>
      <c r="P547" s="627" t="str">
        <f t="shared" si="77"/>
        <v/>
      </c>
      <c r="Q547" s="624" t="str">
        <f t="shared" si="78"/>
        <v/>
      </c>
      <c r="R547" s="621" t="str">
        <f t="shared" si="79"/>
        <v/>
      </c>
      <c r="S547" s="91" t="str">
        <f t="shared" si="80"/>
        <v/>
      </c>
      <c r="T547" s="90" t="str">
        <f t="shared" si="83"/>
        <v/>
      </c>
      <c r="U547" s="91" t="str">
        <f t="shared" si="83"/>
        <v/>
      </c>
      <c r="V547" s="107" t="b">
        <f t="shared" si="81"/>
        <v>0</v>
      </c>
      <c r="W547" s="104" t="b">
        <f t="shared" si="82"/>
        <v>0</v>
      </c>
      <c r="X547" s="106">
        <f t="shared" si="84"/>
        <v>1</v>
      </c>
      <c r="Y547" s="99">
        <f>IF(B547&lt;&gt;"",VLOOKUP(X547,Coef!$E$2:$F$17,2,FALSE),Y546)</f>
        <v>1</v>
      </c>
    </row>
    <row r="548" spans="1:25" x14ac:dyDescent="0.25">
      <c r="A548" s="98"/>
      <c r="B548" s="70"/>
      <c r="C548" s="71"/>
      <c r="D548" s="70"/>
      <c r="E548" s="71"/>
      <c r="F548" s="70"/>
      <c r="G548" s="615"/>
      <c r="H548" s="74"/>
      <c r="I548" s="75"/>
      <c r="J548" s="569"/>
      <c r="K548" s="568"/>
      <c r="L548" s="74"/>
      <c r="M548" s="83"/>
      <c r="N548" s="79"/>
      <c r="O548" s="629"/>
      <c r="P548" s="627" t="str">
        <f t="shared" si="77"/>
        <v/>
      </c>
      <c r="Q548" s="624" t="str">
        <f t="shared" si="78"/>
        <v/>
      </c>
      <c r="R548" s="621" t="str">
        <f t="shared" si="79"/>
        <v/>
      </c>
      <c r="S548" s="91" t="str">
        <f t="shared" si="80"/>
        <v/>
      </c>
      <c r="T548" s="90" t="str">
        <f t="shared" si="83"/>
        <v/>
      </c>
      <c r="U548" s="91" t="str">
        <f t="shared" si="83"/>
        <v/>
      </c>
      <c r="V548" s="107" t="b">
        <f t="shared" si="81"/>
        <v>0</v>
      </c>
      <c r="W548" s="104" t="b">
        <f t="shared" si="82"/>
        <v>0</v>
      </c>
      <c r="X548" s="106">
        <f t="shared" si="84"/>
        <v>1</v>
      </c>
      <c r="Y548" s="99">
        <f>IF(B548&lt;&gt;"",VLOOKUP(X548,Coef!$E$2:$F$17,2,FALSE),Y547)</f>
        <v>1</v>
      </c>
    </row>
    <row r="549" spans="1:25" x14ac:dyDescent="0.25">
      <c r="A549" s="98"/>
      <c r="B549" s="70"/>
      <c r="C549" s="71"/>
      <c r="D549" s="70"/>
      <c r="E549" s="71"/>
      <c r="F549" s="70"/>
      <c r="G549" s="615"/>
      <c r="H549" s="74"/>
      <c r="I549" s="75"/>
      <c r="J549" s="569"/>
      <c r="K549" s="568"/>
      <c r="L549" s="74"/>
      <c r="M549" s="83"/>
      <c r="N549" s="79"/>
      <c r="O549" s="629"/>
      <c r="P549" s="627" t="str">
        <f t="shared" si="77"/>
        <v/>
      </c>
      <c r="Q549" s="624" t="str">
        <f t="shared" si="78"/>
        <v/>
      </c>
      <c r="R549" s="621" t="str">
        <f t="shared" si="79"/>
        <v/>
      </c>
      <c r="S549" s="91" t="str">
        <f t="shared" si="80"/>
        <v/>
      </c>
      <c r="T549" s="90" t="str">
        <f t="shared" si="83"/>
        <v/>
      </c>
      <c r="U549" s="91" t="str">
        <f t="shared" si="83"/>
        <v/>
      </c>
      <c r="V549" s="107" t="b">
        <f t="shared" si="81"/>
        <v>0</v>
      </c>
      <c r="W549" s="104" t="b">
        <f t="shared" si="82"/>
        <v>0</v>
      </c>
      <c r="X549" s="106">
        <f t="shared" si="84"/>
        <v>1</v>
      </c>
      <c r="Y549" s="99">
        <f>IF(B549&lt;&gt;"",VLOOKUP(X549,Coef!$E$2:$F$17,2,FALSE),Y548)</f>
        <v>1</v>
      </c>
    </row>
    <row r="550" spans="1:25" x14ac:dyDescent="0.25">
      <c r="A550" s="98"/>
      <c r="B550" s="70"/>
      <c r="C550" s="71"/>
      <c r="D550" s="70"/>
      <c r="E550" s="71"/>
      <c r="F550" s="70"/>
      <c r="G550" s="615"/>
      <c r="H550" s="74"/>
      <c r="I550" s="75"/>
      <c r="J550" s="569"/>
      <c r="K550" s="568"/>
      <c r="L550" s="74"/>
      <c r="M550" s="83"/>
      <c r="N550" s="79"/>
      <c r="O550" s="629"/>
      <c r="P550" s="627" t="str">
        <f t="shared" si="77"/>
        <v/>
      </c>
      <c r="Q550" s="624" t="str">
        <f t="shared" si="78"/>
        <v/>
      </c>
      <c r="R550" s="621" t="str">
        <f t="shared" si="79"/>
        <v/>
      </c>
      <c r="S550" s="91" t="str">
        <f t="shared" si="80"/>
        <v/>
      </c>
      <c r="T550" s="90" t="str">
        <f t="shared" si="83"/>
        <v/>
      </c>
      <c r="U550" s="91" t="str">
        <f t="shared" si="83"/>
        <v/>
      </c>
      <c r="V550" s="107" t="b">
        <f t="shared" si="81"/>
        <v>0</v>
      </c>
      <c r="W550" s="104" t="b">
        <f t="shared" si="82"/>
        <v>0</v>
      </c>
      <c r="X550" s="106">
        <f t="shared" si="84"/>
        <v>1</v>
      </c>
      <c r="Y550" s="99">
        <f>IF(B550&lt;&gt;"",VLOOKUP(X550,Coef!$E$2:$F$17,2,FALSE),Y549)</f>
        <v>1</v>
      </c>
    </row>
    <row r="551" spans="1:25" x14ac:dyDescent="0.25">
      <c r="A551" s="98"/>
      <c r="B551" s="70"/>
      <c r="C551" s="71"/>
      <c r="D551" s="70"/>
      <c r="E551" s="71"/>
      <c r="F551" s="70"/>
      <c r="G551" s="615"/>
      <c r="H551" s="74"/>
      <c r="I551" s="75"/>
      <c r="J551" s="569"/>
      <c r="K551" s="568"/>
      <c r="L551" s="74"/>
      <c r="M551" s="83"/>
      <c r="N551" s="79"/>
      <c r="O551" s="629"/>
      <c r="P551" s="627" t="str">
        <f t="shared" si="77"/>
        <v/>
      </c>
      <c r="Q551" s="624" t="str">
        <f t="shared" si="78"/>
        <v/>
      </c>
      <c r="R551" s="621" t="str">
        <f t="shared" si="79"/>
        <v/>
      </c>
      <c r="S551" s="91" t="str">
        <f t="shared" si="80"/>
        <v/>
      </c>
      <c r="T551" s="90" t="str">
        <f t="shared" si="83"/>
        <v/>
      </c>
      <c r="U551" s="91" t="str">
        <f t="shared" si="83"/>
        <v/>
      </c>
      <c r="V551" s="107" t="b">
        <f t="shared" si="81"/>
        <v>0</v>
      </c>
      <c r="W551" s="104" t="b">
        <f t="shared" si="82"/>
        <v>0</v>
      </c>
      <c r="X551" s="106">
        <f t="shared" si="84"/>
        <v>1</v>
      </c>
      <c r="Y551" s="99">
        <f>IF(B551&lt;&gt;"",VLOOKUP(X551,Coef!$E$2:$F$17,2,FALSE),Y550)</f>
        <v>1</v>
      </c>
    </row>
    <row r="552" spans="1:25" x14ac:dyDescent="0.25">
      <c r="A552" s="98"/>
      <c r="B552" s="70"/>
      <c r="C552" s="71"/>
      <c r="D552" s="70"/>
      <c r="E552" s="71"/>
      <c r="F552" s="70"/>
      <c r="G552" s="615"/>
      <c r="H552" s="74"/>
      <c r="I552" s="75"/>
      <c r="J552" s="569"/>
      <c r="K552" s="568"/>
      <c r="L552" s="74"/>
      <c r="M552" s="83"/>
      <c r="N552" s="79"/>
      <c r="O552" s="629"/>
      <c r="P552" s="627" t="str">
        <f t="shared" si="77"/>
        <v/>
      </c>
      <c r="Q552" s="624" t="str">
        <f t="shared" si="78"/>
        <v/>
      </c>
      <c r="R552" s="621" t="str">
        <f t="shared" si="79"/>
        <v/>
      </c>
      <c r="S552" s="91" t="str">
        <f t="shared" si="80"/>
        <v/>
      </c>
      <c r="T552" s="90" t="str">
        <f t="shared" si="83"/>
        <v/>
      </c>
      <c r="U552" s="91" t="str">
        <f t="shared" si="83"/>
        <v/>
      </c>
      <c r="V552" s="107" t="b">
        <f t="shared" si="81"/>
        <v>0</v>
      </c>
      <c r="W552" s="104" t="b">
        <f t="shared" si="82"/>
        <v>0</v>
      </c>
      <c r="X552" s="106">
        <f t="shared" si="84"/>
        <v>1</v>
      </c>
      <c r="Y552" s="99">
        <f>IF(B552&lt;&gt;"",VLOOKUP(X552,Coef!$E$2:$F$17,2,FALSE),Y551)</f>
        <v>1</v>
      </c>
    </row>
    <row r="553" spans="1:25" x14ac:dyDescent="0.25">
      <c r="A553" s="98"/>
      <c r="B553" s="70"/>
      <c r="C553" s="71"/>
      <c r="D553" s="70"/>
      <c r="E553" s="71"/>
      <c r="F553" s="70"/>
      <c r="G553" s="615"/>
      <c r="H553" s="74"/>
      <c r="I553" s="75"/>
      <c r="J553" s="569"/>
      <c r="K553" s="568"/>
      <c r="L553" s="74"/>
      <c r="M553" s="83"/>
      <c r="N553" s="79"/>
      <c r="O553" s="629"/>
      <c r="P553" s="627" t="str">
        <f t="shared" si="77"/>
        <v/>
      </c>
      <c r="Q553" s="624" t="str">
        <f t="shared" si="78"/>
        <v/>
      </c>
      <c r="R553" s="621" t="str">
        <f t="shared" si="79"/>
        <v/>
      </c>
      <c r="S553" s="91" t="str">
        <f t="shared" si="80"/>
        <v/>
      </c>
      <c r="T553" s="90" t="str">
        <f t="shared" si="83"/>
        <v/>
      </c>
      <c r="U553" s="91" t="str">
        <f t="shared" si="83"/>
        <v/>
      </c>
      <c r="V553" s="107" t="b">
        <f t="shared" si="81"/>
        <v>0</v>
      </c>
      <c r="W553" s="104" t="b">
        <f t="shared" si="82"/>
        <v>0</v>
      </c>
      <c r="X553" s="106">
        <f t="shared" si="84"/>
        <v>1</v>
      </c>
      <c r="Y553" s="99">
        <f>IF(B553&lt;&gt;"",VLOOKUP(X553,Coef!$E$2:$F$17,2,FALSE),Y552)</f>
        <v>1</v>
      </c>
    </row>
    <row r="554" spans="1:25" x14ac:dyDescent="0.25">
      <c r="A554" s="98"/>
      <c r="B554" s="70"/>
      <c r="C554" s="71"/>
      <c r="D554" s="70"/>
      <c r="E554" s="71"/>
      <c r="F554" s="70"/>
      <c r="G554" s="615"/>
      <c r="H554" s="74"/>
      <c r="I554" s="75"/>
      <c r="J554" s="569"/>
      <c r="K554" s="568"/>
      <c r="L554" s="74"/>
      <c r="M554" s="83"/>
      <c r="N554" s="79"/>
      <c r="O554" s="629"/>
      <c r="P554" s="627" t="str">
        <f t="shared" si="77"/>
        <v/>
      </c>
      <c r="Q554" s="624" t="str">
        <f t="shared" si="78"/>
        <v/>
      </c>
      <c r="R554" s="621" t="str">
        <f t="shared" si="79"/>
        <v/>
      </c>
      <c r="S554" s="91" t="str">
        <f t="shared" si="80"/>
        <v/>
      </c>
      <c r="T554" s="90" t="str">
        <f t="shared" si="83"/>
        <v/>
      </c>
      <c r="U554" s="91" t="str">
        <f t="shared" si="83"/>
        <v/>
      </c>
      <c r="V554" s="107" t="b">
        <f t="shared" si="81"/>
        <v>0</v>
      </c>
      <c r="W554" s="104" t="b">
        <f t="shared" si="82"/>
        <v>0</v>
      </c>
      <c r="X554" s="106">
        <f t="shared" si="84"/>
        <v>1</v>
      </c>
      <c r="Y554" s="99">
        <f>IF(B554&lt;&gt;"",VLOOKUP(X554,Coef!$E$2:$F$17,2,FALSE),Y553)</f>
        <v>1</v>
      </c>
    </row>
    <row r="555" spans="1:25" x14ac:dyDescent="0.25">
      <c r="A555" s="98"/>
      <c r="B555" s="70"/>
      <c r="C555" s="71"/>
      <c r="D555" s="70"/>
      <c r="E555" s="71"/>
      <c r="F555" s="70"/>
      <c r="G555" s="615"/>
      <c r="H555" s="74"/>
      <c r="I555" s="75"/>
      <c r="J555" s="569"/>
      <c r="K555" s="568"/>
      <c r="L555" s="74"/>
      <c r="M555" s="83"/>
      <c r="N555" s="79"/>
      <c r="O555" s="629"/>
      <c r="P555" s="627" t="str">
        <f t="shared" si="77"/>
        <v/>
      </c>
      <c r="Q555" s="624" t="str">
        <f t="shared" si="78"/>
        <v/>
      </c>
      <c r="R555" s="621" t="str">
        <f t="shared" si="79"/>
        <v/>
      </c>
      <c r="S555" s="91" t="str">
        <f t="shared" si="80"/>
        <v/>
      </c>
      <c r="T555" s="90" t="str">
        <f t="shared" si="83"/>
        <v/>
      </c>
      <c r="U555" s="91" t="str">
        <f t="shared" si="83"/>
        <v/>
      </c>
      <c r="V555" s="107" t="b">
        <f t="shared" si="81"/>
        <v>0</v>
      </c>
      <c r="W555" s="104" t="b">
        <f t="shared" si="82"/>
        <v>0</v>
      </c>
      <c r="X555" s="106">
        <f t="shared" si="84"/>
        <v>1</v>
      </c>
      <c r="Y555" s="99">
        <f>IF(B555&lt;&gt;"",VLOOKUP(X555,Coef!$E$2:$F$17,2,FALSE),Y554)</f>
        <v>1</v>
      </c>
    </row>
    <row r="556" spans="1:25" x14ac:dyDescent="0.25">
      <c r="A556" s="98"/>
      <c r="B556" s="70"/>
      <c r="C556" s="71"/>
      <c r="D556" s="70"/>
      <c r="E556" s="71"/>
      <c r="F556" s="70"/>
      <c r="G556" s="615"/>
      <c r="H556" s="74"/>
      <c r="I556" s="75"/>
      <c r="J556" s="569"/>
      <c r="K556" s="568"/>
      <c r="L556" s="74"/>
      <c r="M556" s="83"/>
      <c r="N556" s="79"/>
      <c r="O556" s="629"/>
      <c r="P556" s="627" t="str">
        <f t="shared" si="77"/>
        <v/>
      </c>
      <c r="Q556" s="624" t="str">
        <f t="shared" si="78"/>
        <v/>
      </c>
      <c r="R556" s="621" t="str">
        <f t="shared" si="79"/>
        <v/>
      </c>
      <c r="S556" s="91" t="str">
        <f t="shared" si="80"/>
        <v/>
      </c>
      <c r="T556" s="90" t="str">
        <f t="shared" si="83"/>
        <v/>
      </c>
      <c r="U556" s="91" t="str">
        <f t="shared" si="83"/>
        <v/>
      </c>
      <c r="V556" s="107" t="b">
        <f t="shared" si="81"/>
        <v>0</v>
      </c>
      <c r="W556" s="104" t="b">
        <f t="shared" si="82"/>
        <v>0</v>
      </c>
      <c r="X556" s="106">
        <f t="shared" si="84"/>
        <v>1</v>
      </c>
      <c r="Y556" s="99">
        <f>IF(B556&lt;&gt;"",VLOOKUP(X556,Coef!$E$2:$F$17,2,FALSE),Y555)</f>
        <v>1</v>
      </c>
    </row>
    <row r="557" spans="1:25" x14ac:dyDescent="0.25">
      <c r="A557" s="98"/>
      <c r="B557" s="70"/>
      <c r="C557" s="71"/>
      <c r="D557" s="70"/>
      <c r="E557" s="71"/>
      <c r="F557" s="70"/>
      <c r="G557" s="615"/>
      <c r="H557" s="74"/>
      <c r="I557" s="75"/>
      <c r="J557" s="569"/>
      <c r="K557" s="568"/>
      <c r="L557" s="74"/>
      <c r="M557" s="83"/>
      <c r="N557" s="79"/>
      <c r="O557" s="629"/>
      <c r="P557" s="627" t="str">
        <f t="shared" si="77"/>
        <v/>
      </c>
      <c r="Q557" s="624" t="str">
        <f t="shared" si="78"/>
        <v/>
      </c>
      <c r="R557" s="621" t="str">
        <f t="shared" si="79"/>
        <v/>
      </c>
      <c r="S557" s="91" t="str">
        <f t="shared" si="80"/>
        <v/>
      </c>
      <c r="T557" s="90" t="str">
        <f t="shared" si="83"/>
        <v/>
      </c>
      <c r="U557" s="91" t="str">
        <f t="shared" si="83"/>
        <v/>
      </c>
      <c r="V557" s="107" t="b">
        <f t="shared" si="81"/>
        <v>0</v>
      </c>
      <c r="W557" s="104" t="b">
        <f t="shared" si="82"/>
        <v>0</v>
      </c>
      <c r="X557" s="106">
        <f t="shared" si="84"/>
        <v>1</v>
      </c>
      <c r="Y557" s="99">
        <f>IF(B557&lt;&gt;"",VLOOKUP(X557,Coef!$E$2:$F$17,2,FALSE),Y556)</f>
        <v>1</v>
      </c>
    </row>
    <row r="558" spans="1:25" x14ac:dyDescent="0.25">
      <c r="A558" s="98"/>
      <c r="B558" s="70"/>
      <c r="C558" s="71"/>
      <c r="D558" s="70"/>
      <c r="E558" s="71"/>
      <c r="F558" s="70"/>
      <c r="G558" s="615"/>
      <c r="H558" s="74"/>
      <c r="I558" s="75"/>
      <c r="J558" s="569"/>
      <c r="K558" s="568"/>
      <c r="L558" s="74"/>
      <c r="M558" s="83"/>
      <c r="N558" s="79"/>
      <c r="O558" s="629"/>
      <c r="P558" s="627" t="str">
        <f t="shared" si="77"/>
        <v/>
      </c>
      <c r="Q558" s="624" t="str">
        <f t="shared" si="78"/>
        <v/>
      </c>
      <c r="R558" s="621" t="str">
        <f t="shared" si="79"/>
        <v/>
      </c>
      <c r="S558" s="91" t="str">
        <f t="shared" si="80"/>
        <v/>
      </c>
      <c r="T558" s="90" t="str">
        <f t="shared" si="83"/>
        <v/>
      </c>
      <c r="U558" s="91" t="str">
        <f t="shared" si="83"/>
        <v/>
      </c>
      <c r="V558" s="107" t="b">
        <f t="shared" si="81"/>
        <v>0</v>
      </c>
      <c r="W558" s="104" t="b">
        <f t="shared" si="82"/>
        <v>0</v>
      </c>
      <c r="X558" s="106">
        <f t="shared" si="84"/>
        <v>1</v>
      </c>
      <c r="Y558" s="99">
        <f>IF(B558&lt;&gt;"",VLOOKUP(X558,Coef!$E$2:$F$17,2,FALSE),Y557)</f>
        <v>1</v>
      </c>
    </row>
    <row r="559" spans="1:25" x14ac:dyDescent="0.25">
      <c r="A559" s="98"/>
      <c r="B559" s="70"/>
      <c r="C559" s="71"/>
      <c r="D559" s="70"/>
      <c r="E559" s="71"/>
      <c r="F559" s="70"/>
      <c r="G559" s="615"/>
      <c r="H559" s="74"/>
      <c r="I559" s="75"/>
      <c r="J559" s="569"/>
      <c r="K559" s="568"/>
      <c r="L559" s="74"/>
      <c r="M559" s="83"/>
      <c r="N559" s="79"/>
      <c r="O559" s="629"/>
      <c r="P559" s="627" t="str">
        <f t="shared" si="77"/>
        <v/>
      </c>
      <c r="Q559" s="624" t="str">
        <f t="shared" si="78"/>
        <v/>
      </c>
      <c r="R559" s="621" t="str">
        <f t="shared" si="79"/>
        <v/>
      </c>
      <c r="S559" s="91" t="str">
        <f t="shared" si="80"/>
        <v/>
      </c>
      <c r="T559" s="90" t="str">
        <f t="shared" si="83"/>
        <v/>
      </c>
      <c r="U559" s="91" t="str">
        <f t="shared" si="83"/>
        <v/>
      </c>
      <c r="V559" s="107" t="b">
        <f t="shared" si="81"/>
        <v>0</v>
      </c>
      <c r="W559" s="104" t="b">
        <f t="shared" si="82"/>
        <v>0</v>
      </c>
      <c r="X559" s="106">
        <f t="shared" si="84"/>
        <v>1</v>
      </c>
      <c r="Y559" s="99">
        <f>IF(B559&lt;&gt;"",VLOOKUP(X559,Coef!$E$2:$F$17,2,FALSE),Y558)</f>
        <v>1</v>
      </c>
    </row>
    <row r="560" spans="1:25" x14ac:dyDescent="0.25">
      <c r="A560" s="98"/>
      <c r="B560" s="70"/>
      <c r="C560" s="71"/>
      <c r="D560" s="70"/>
      <c r="E560" s="71"/>
      <c r="F560" s="70"/>
      <c r="G560" s="615"/>
      <c r="H560" s="74"/>
      <c r="I560" s="75"/>
      <c r="J560" s="569"/>
      <c r="K560" s="568"/>
      <c r="L560" s="74"/>
      <c r="M560" s="83"/>
      <c r="N560" s="79"/>
      <c r="O560" s="629"/>
      <c r="P560" s="627" t="str">
        <f t="shared" si="77"/>
        <v/>
      </c>
      <c r="Q560" s="624" t="str">
        <f t="shared" si="78"/>
        <v/>
      </c>
      <c r="R560" s="621" t="str">
        <f t="shared" si="79"/>
        <v/>
      </c>
      <c r="S560" s="91" t="str">
        <f t="shared" si="80"/>
        <v/>
      </c>
      <c r="T560" s="90" t="str">
        <f t="shared" si="83"/>
        <v/>
      </c>
      <c r="U560" s="91" t="str">
        <f t="shared" si="83"/>
        <v/>
      </c>
      <c r="V560" s="107" t="b">
        <f t="shared" si="81"/>
        <v>0</v>
      </c>
      <c r="W560" s="104" t="b">
        <f t="shared" si="82"/>
        <v>0</v>
      </c>
      <c r="X560" s="106">
        <f t="shared" si="84"/>
        <v>1</v>
      </c>
      <c r="Y560" s="99">
        <f>IF(B560&lt;&gt;"",VLOOKUP(X560,Coef!$E$2:$F$17,2,FALSE),Y559)</f>
        <v>1</v>
      </c>
    </row>
    <row r="561" spans="1:25" x14ac:dyDescent="0.25">
      <c r="A561" s="98"/>
      <c r="B561" s="70"/>
      <c r="C561" s="71"/>
      <c r="D561" s="70"/>
      <c r="E561" s="71"/>
      <c r="F561" s="70"/>
      <c r="G561" s="615"/>
      <c r="H561" s="74"/>
      <c r="I561" s="75"/>
      <c r="J561" s="569"/>
      <c r="K561" s="568"/>
      <c r="L561" s="74"/>
      <c r="M561" s="83"/>
      <c r="N561" s="79"/>
      <c r="O561" s="629"/>
      <c r="P561" s="627" t="str">
        <f t="shared" si="77"/>
        <v/>
      </c>
      <c r="Q561" s="624" t="str">
        <f t="shared" si="78"/>
        <v/>
      </c>
      <c r="R561" s="621" t="str">
        <f t="shared" si="79"/>
        <v/>
      </c>
      <c r="S561" s="91" t="str">
        <f t="shared" si="80"/>
        <v/>
      </c>
      <c r="T561" s="90" t="str">
        <f t="shared" si="83"/>
        <v/>
      </c>
      <c r="U561" s="91" t="str">
        <f t="shared" si="83"/>
        <v/>
      </c>
      <c r="V561" s="107" t="b">
        <f t="shared" si="81"/>
        <v>0</v>
      </c>
      <c r="W561" s="104" t="b">
        <f t="shared" si="82"/>
        <v>0</v>
      </c>
      <c r="X561" s="106">
        <f t="shared" si="84"/>
        <v>1</v>
      </c>
      <c r="Y561" s="99">
        <f>IF(B561&lt;&gt;"",VLOOKUP(X561,Coef!$E$2:$F$17,2,FALSE),Y560)</f>
        <v>1</v>
      </c>
    </row>
    <row r="562" spans="1:25" x14ac:dyDescent="0.25">
      <c r="A562" s="98"/>
      <c r="B562" s="70"/>
      <c r="C562" s="71"/>
      <c r="D562" s="70"/>
      <c r="E562" s="71"/>
      <c r="F562" s="70"/>
      <c r="G562" s="615"/>
      <c r="H562" s="74"/>
      <c r="I562" s="75"/>
      <c r="J562" s="569"/>
      <c r="K562" s="568"/>
      <c r="L562" s="74"/>
      <c r="M562" s="83"/>
      <c r="N562" s="79"/>
      <c r="O562" s="629"/>
      <c r="P562" s="627" t="str">
        <f t="shared" si="77"/>
        <v/>
      </c>
      <c r="Q562" s="624" t="str">
        <f t="shared" si="78"/>
        <v/>
      </c>
      <c r="R562" s="621" t="str">
        <f t="shared" si="79"/>
        <v/>
      </c>
      <c r="S562" s="91" t="str">
        <f t="shared" si="80"/>
        <v/>
      </c>
      <c r="T562" s="90" t="str">
        <f t="shared" si="83"/>
        <v/>
      </c>
      <c r="U562" s="91" t="str">
        <f t="shared" si="83"/>
        <v/>
      </c>
      <c r="V562" s="107" t="b">
        <f t="shared" si="81"/>
        <v>0</v>
      </c>
      <c r="W562" s="104" t="b">
        <f t="shared" si="82"/>
        <v>0</v>
      </c>
      <c r="X562" s="106">
        <f t="shared" si="84"/>
        <v>1</v>
      </c>
      <c r="Y562" s="99">
        <f>IF(B562&lt;&gt;"",VLOOKUP(X562,Coef!$E$2:$F$17,2,FALSE),Y561)</f>
        <v>1</v>
      </c>
    </row>
    <row r="563" spans="1:25" x14ac:dyDescent="0.25">
      <c r="A563" s="98"/>
      <c r="B563" s="70"/>
      <c r="C563" s="71"/>
      <c r="D563" s="70"/>
      <c r="E563" s="71"/>
      <c r="F563" s="70"/>
      <c r="G563" s="615"/>
      <c r="H563" s="74"/>
      <c r="I563" s="75"/>
      <c r="J563" s="569"/>
      <c r="K563" s="568"/>
      <c r="L563" s="74"/>
      <c r="M563" s="83"/>
      <c r="N563" s="79"/>
      <c r="O563" s="629"/>
      <c r="P563" s="627" t="str">
        <f t="shared" si="77"/>
        <v/>
      </c>
      <c r="Q563" s="624" t="str">
        <f t="shared" si="78"/>
        <v/>
      </c>
      <c r="R563" s="621" t="str">
        <f t="shared" si="79"/>
        <v/>
      </c>
      <c r="S563" s="91" t="str">
        <f t="shared" si="80"/>
        <v/>
      </c>
      <c r="T563" s="90" t="str">
        <f t="shared" si="83"/>
        <v/>
      </c>
      <c r="U563" s="91" t="str">
        <f t="shared" si="83"/>
        <v/>
      </c>
      <c r="V563" s="107" t="b">
        <f t="shared" si="81"/>
        <v>0</v>
      </c>
      <c r="W563" s="104" t="b">
        <f t="shared" si="82"/>
        <v>0</v>
      </c>
      <c r="X563" s="106">
        <f t="shared" si="84"/>
        <v>1</v>
      </c>
      <c r="Y563" s="99">
        <f>IF(B563&lt;&gt;"",VLOOKUP(X563,Coef!$E$2:$F$17,2,FALSE),Y562)</f>
        <v>1</v>
      </c>
    </row>
    <row r="564" spans="1:25" x14ac:dyDescent="0.25">
      <c r="A564" s="98"/>
      <c r="B564" s="70"/>
      <c r="C564" s="71"/>
      <c r="D564" s="70"/>
      <c r="E564" s="71"/>
      <c r="F564" s="70"/>
      <c r="G564" s="615"/>
      <c r="H564" s="74"/>
      <c r="I564" s="75"/>
      <c r="J564" s="569"/>
      <c r="K564" s="568"/>
      <c r="L564" s="74"/>
      <c r="M564" s="83"/>
      <c r="N564" s="79"/>
      <c r="O564" s="629"/>
      <c r="P564" s="627" t="str">
        <f t="shared" si="77"/>
        <v/>
      </c>
      <c r="Q564" s="624" t="str">
        <f t="shared" si="78"/>
        <v/>
      </c>
      <c r="R564" s="621" t="str">
        <f t="shared" si="79"/>
        <v/>
      </c>
      <c r="S564" s="91" t="str">
        <f t="shared" si="80"/>
        <v/>
      </c>
      <c r="T564" s="90" t="str">
        <f t="shared" si="83"/>
        <v/>
      </c>
      <c r="U564" s="91" t="str">
        <f t="shared" si="83"/>
        <v/>
      </c>
      <c r="V564" s="107" t="b">
        <f t="shared" si="81"/>
        <v>0</v>
      </c>
      <c r="W564" s="104" t="b">
        <f t="shared" si="82"/>
        <v>0</v>
      </c>
      <c r="X564" s="106">
        <f t="shared" si="84"/>
        <v>1</v>
      </c>
      <c r="Y564" s="99">
        <f>IF(B564&lt;&gt;"",VLOOKUP(X564,Coef!$E$2:$F$17,2,FALSE),Y563)</f>
        <v>1</v>
      </c>
    </row>
    <row r="565" spans="1:25" x14ac:dyDescent="0.25">
      <c r="A565" s="98"/>
      <c r="B565" s="70"/>
      <c r="C565" s="71"/>
      <c r="D565" s="70"/>
      <c r="E565" s="71"/>
      <c r="F565" s="70"/>
      <c r="G565" s="615"/>
      <c r="H565" s="74"/>
      <c r="I565" s="75"/>
      <c r="J565" s="569"/>
      <c r="K565" s="568"/>
      <c r="L565" s="74"/>
      <c r="M565" s="83"/>
      <c r="N565" s="79"/>
      <c r="O565" s="629"/>
      <c r="P565" s="627" t="str">
        <f t="shared" si="77"/>
        <v/>
      </c>
      <c r="Q565" s="624" t="str">
        <f t="shared" si="78"/>
        <v/>
      </c>
      <c r="R565" s="621" t="str">
        <f t="shared" si="79"/>
        <v/>
      </c>
      <c r="S565" s="91" t="str">
        <f t="shared" si="80"/>
        <v/>
      </c>
      <c r="T565" s="90" t="str">
        <f t="shared" si="83"/>
        <v/>
      </c>
      <c r="U565" s="91" t="str">
        <f t="shared" si="83"/>
        <v/>
      </c>
      <c r="V565" s="107" t="b">
        <f t="shared" si="81"/>
        <v>0</v>
      </c>
      <c r="W565" s="104" t="b">
        <f t="shared" si="82"/>
        <v>0</v>
      </c>
      <c r="X565" s="106">
        <f t="shared" si="84"/>
        <v>1</v>
      </c>
      <c r="Y565" s="99">
        <f>IF(B565&lt;&gt;"",VLOOKUP(X565,Coef!$E$2:$F$17,2,FALSE),Y564)</f>
        <v>1</v>
      </c>
    </row>
    <row r="566" spans="1:25" x14ac:dyDescent="0.25">
      <c r="A566" s="98"/>
      <c r="B566" s="70"/>
      <c r="C566" s="71"/>
      <c r="D566" s="70"/>
      <c r="E566" s="71"/>
      <c r="F566" s="70"/>
      <c r="G566" s="615"/>
      <c r="H566" s="74"/>
      <c r="I566" s="75"/>
      <c r="J566" s="569"/>
      <c r="K566" s="568"/>
      <c r="L566" s="74"/>
      <c r="M566" s="83"/>
      <c r="N566" s="79"/>
      <c r="O566" s="629"/>
      <c r="P566" s="627" t="str">
        <f t="shared" si="77"/>
        <v/>
      </c>
      <c r="Q566" s="624" t="str">
        <f t="shared" si="78"/>
        <v/>
      </c>
      <c r="R566" s="621" t="str">
        <f t="shared" si="79"/>
        <v/>
      </c>
      <c r="S566" s="91" t="str">
        <f t="shared" si="80"/>
        <v/>
      </c>
      <c r="T566" s="90" t="str">
        <f t="shared" si="83"/>
        <v/>
      </c>
      <c r="U566" s="91" t="str">
        <f t="shared" si="83"/>
        <v/>
      </c>
      <c r="V566" s="107" t="b">
        <f t="shared" si="81"/>
        <v>0</v>
      </c>
      <c r="W566" s="104" t="b">
        <f t="shared" si="82"/>
        <v>0</v>
      </c>
      <c r="X566" s="106">
        <f t="shared" si="84"/>
        <v>1</v>
      </c>
      <c r="Y566" s="99">
        <f>IF(B566&lt;&gt;"",VLOOKUP(X566,Coef!$E$2:$F$17,2,FALSE),Y565)</f>
        <v>1</v>
      </c>
    </row>
    <row r="567" spans="1:25" x14ac:dyDescent="0.25">
      <c r="A567" s="98"/>
      <c r="B567" s="70"/>
      <c r="C567" s="71"/>
      <c r="D567" s="70"/>
      <c r="E567" s="71"/>
      <c r="F567" s="70"/>
      <c r="G567" s="615"/>
      <c r="H567" s="74"/>
      <c r="I567" s="75"/>
      <c r="J567" s="569"/>
      <c r="K567" s="568"/>
      <c r="L567" s="74"/>
      <c r="M567" s="83"/>
      <c r="N567" s="79"/>
      <c r="O567" s="629"/>
      <c r="P567" s="627" t="str">
        <f t="shared" si="77"/>
        <v/>
      </c>
      <c r="Q567" s="624" t="str">
        <f t="shared" si="78"/>
        <v/>
      </c>
      <c r="R567" s="621" t="str">
        <f t="shared" si="79"/>
        <v/>
      </c>
      <c r="S567" s="91" t="str">
        <f t="shared" si="80"/>
        <v/>
      </c>
      <c r="T567" s="90" t="str">
        <f t="shared" si="83"/>
        <v/>
      </c>
      <c r="U567" s="91" t="str">
        <f t="shared" si="83"/>
        <v/>
      </c>
      <c r="V567" s="107" t="b">
        <f t="shared" si="81"/>
        <v>0</v>
      </c>
      <c r="W567" s="104" t="b">
        <f t="shared" si="82"/>
        <v>0</v>
      </c>
      <c r="X567" s="106">
        <f t="shared" si="84"/>
        <v>1</v>
      </c>
      <c r="Y567" s="99">
        <f>IF(B567&lt;&gt;"",VLOOKUP(X567,Coef!$E$2:$F$17,2,FALSE),Y566)</f>
        <v>1</v>
      </c>
    </row>
    <row r="568" spans="1:25" x14ac:dyDescent="0.25">
      <c r="A568" s="98"/>
      <c r="B568" s="70"/>
      <c r="C568" s="71"/>
      <c r="D568" s="70"/>
      <c r="E568" s="71"/>
      <c r="F568" s="70"/>
      <c r="G568" s="615"/>
      <c r="H568" s="74"/>
      <c r="I568" s="75"/>
      <c r="J568" s="569"/>
      <c r="K568" s="568"/>
      <c r="L568" s="74"/>
      <c r="M568" s="83"/>
      <c r="N568" s="79"/>
      <c r="O568" s="629"/>
      <c r="P568" s="627" t="str">
        <f t="shared" si="77"/>
        <v/>
      </c>
      <c r="Q568" s="624" t="str">
        <f t="shared" si="78"/>
        <v/>
      </c>
      <c r="R568" s="621" t="str">
        <f t="shared" si="79"/>
        <v/>
      </c>
      <c r="S568" s="91" t="str">
        <f t="shared" si="80"/>
        <v/>
      </c>
      <c r="T568" s="90" t="str">
        <f t="shared" si="83"/>
        <v/>
      </c>
      <c r="U568" s="91" t="str">
        <f t="shared" si="83"/>
        <v/>
      </c>
      <c r="V568" s="107" t="b">
        <f t="shared" si="81"/>
        <v>0</v>
      </c>
      <c r="W568" s="104" t="b">
        <f t="shared" si="82"/>
        <v>0</v>
      </c>
      <c r="X568" s="106">
        <f t="shared" si="84"/>
        <v>1</v>
      </c>
      <c r="Y568" s="99">
        <f>IF(B568&lt;&gt;"",VLOOKUP(X568,Coef!$E$2:$F$17,2,FALSE),Y567)</f>
        <v>1</v>
      </c>
    </row>
    <row r="569" spans="1:25" x14ac:dyDescent="0.25">
      <c r="A569" s="98"/>
      <c r="B569" s="70"/>
      <c r="C569" s="71"/>
      <c r="D569" s="70"/>
      <c r="E569" s="71"/>
      <c r="F569" s="70"/>
      <c r="G569" s="615"/>
      <c r="H569" s="74"/>
      <c r="I569" s="75"/>
      <c r="J569" s="569"/>
      <c r="K569" s="568"/>
      <c r="L569" s="74"/>
      <c r="M569" s="83"/>
      <c r="N569" s="79"/>
      <c r="O569" s="629"/>
      <c r="P569" s="627" t="str">
        <f t="shared" si="77"/>
        <v/>
      </c>
      <c r="Q569" s="624" t="str">
        <f t="shared" si="78"/>
        <v/>
      </c>
      <c r="R569" s="621" t="str">
        <f t="shared" si="79"/>
        <v/>
      </c>
      <c r="S569" s="91" t="str">
        <f t="shared" si="80"/>
        <v/>
      </c>
      <c r="T569" s="90" t="str">
        <f t="shared" si="83"/>
        <v/>
      </c>
      <c r="U569" s="91" t="str">
        <f t="shared" si="83"/>
        <v/>
      </c>
      <c r="V569" s="107" t="b">
        <f t="shared" si="81"/>
        <v>0</v>
      </c>
      <c r="W569" s="104" t="b">
        <f t="shared" si="82"/>
        <v>0</v>
      </c>
      <c r="X569" s="106">
        <f t="shared" si="84"/>
        <v>1</v>
      </c>
      <c r="Y569" s="99">
        <f>IF(B569&lt;&gt;"",VLOOKUP(X569,Coef!$E$2:$F$17,2,FALSE),Y568)</f>
        <v>1</v>
      </c>
    </row>
    <row r="570" spans="1:25" x14ac:dyDescent="0.25">
      <c r="A570" s="98"/>
      <c r="B570" s="70"/>
      <c r="C570" s="71"/>
      <c r="D570" s="70"/>
      <c r="E570" s="71"/>
      <c r="F570" s="70"/>
      <c r="G570" s="615"/>
      <c r="H570" s="74"/>
      <c r="I570" s="75"/>
      <c r="J570" s="569"/>
      <c r="K570" s="568"/>
      <c r="L570" s="74"/>
      <c r="M570" s="83"/>
      <c r="N570" s="79"/>
      <c r="O570" s="629"/>
      <c r="P570" s="627" t="str">
        <f t="shared" si="77"/>
        <v/>
      </c>
      <c r="Q570" s="624" t="str">
        <f t="shared" si="78"/>
        <v/>
      </c>
      <c r="R570" s="621" t="str">
        <f t="shared" si="79"/>
        <v/>
      </c>
      <c r="S570" s="91" t="str">
        <f t="shared" si="80"/>
        <v/>
      </c>
      <c r="T570" s="90" t="str">
        <f t="shared" si="83"/>
        <v/>
      </c>
      <c r="U570" s="91" t="str">
        <f t="shared" si="83"/>
        <v/>
      </c>
      <c r="V570" s="107" t="b">
        <f t="shared" si="81"/>
        <v>0</v>
      </c>
      <c r="W570" s="104" t="b">
        <f t="shared" si="82"/>
        <v>0</v>
      </c>
      <c r="X570" s="106">
        <f t="shared" si="84"/>
        <v>1</v>
      </c>
      <c r="Y570" s="99">
        <f>IF(B570&lt;&gt;"",VLOOKUP(X570,Coef!$E$2:$F$17,2,FALSE),Y569)</f>
        <v>1</v>
      </c>
    </row>
    <row r="571" spans="1:25" x14ac:dyDescent="0.25">
      <c r="A571" s="98"/>
      <c r="B571" s="70"/>
      <c r="C571" s="71"/>
      <c r="D571" s="70"/>
      <c r="E571" s="71"/>
      <c r="F571" s="70"/>
      <c r="G571" s="615"/>
      <c r="H571" s="74"/>
      <c r="I571" s="75"/>
      <c r="J571" s="569"/>
      <c r="K571" s="568"/>
      <c r="L571" s="74"/>
      <c r="M571" s="83"/>
      <c r="N571" s="79"/>
      <c r="O571" s="629"/>
      <c r="P571" s="627" t="str">
        <f t="shared" si="77"/>
        <v/>
      </c>
      <c r="Q571" s="624" t="str">
        <f t="shared" si="78"/>
        <v/>
      </c>
      <c r="R571" s="621" t="str">
        <f t="shared" si="79"/>
        <v/>
      </c>
      <c r="S571" s="91" t="str">
        <f t="shared" si="80"/>
        <v/>
      </c>
      <c r="T571" s="90" t="str">
        <f t="shared" si="83"/>
        <v/>
      </c>
      <c r="U571" s="91" t="str">
        <f t="shared" si="83"/>
        <v/>
      </c>
      <c r="V571" s="107" t="b">
        <f t="shared" si="81"/>
        <v>0</v>
      </c>
      <c r="W571" s="104" t="b">
        <f t="shared" si="82"/>
        <v>0</v>
      </c>
      <c r="X571" s="106">
        <f t="shared" si="84"/>
        <v>1</v>
      </c>
      <c r="Y571" s="99">
        <f>IF(B571&lt;&gt;"",VLOOKUP(X571,Coef!$E$2:$F$17,2,FALSE),Y570)</f>
        <v>1</v>
      </c>
    </row>
    <row r="572" spans="1:25" x14ac:dyDescent="0.25">
      <c r="A572" s="98"/>
      <c r="B572" s="70"/>
      <c r="C572" s="71"/>
      <c r="D572" s="70"/>
      <c r="E572" s="71"/>
      <c r="F572" s="70"/>
      <c r="G572" s="615"/>
      <c r="H572" s="74"/>
      <c r="I572" s="75"/>
      <c r="J572" s="569"/>
      <c r="K572" s="568"/>
      <c r="L572" s="74"/>
      <c r="M572" s="83"/>
      <c r="N572" s="79"/>
      <c r="O572" s="629"/>
      <c r="P572" s="627" t="str">
        <f t="shared" si="77"/>
        <v/>
      </c>
      <c r="Q572" s="624" t="str">
        <f t="shared" si="78"/>
        <v/>
      </c>
      <c r="R572" s="621" t="str">
        <f t="shared" si="79"/>
        <v/>
      </c>
      <c r="S572" s="91" t="str">
        <f t="shared" si="80"/>
        <v/>
      </c>
      <c r="T572" s="90" t="str">
        <f t="shared" si="83"/>
        <v/>
      </c>
      <c r="U572" s="91" t="str">
        <f t="shared" si="83"/>
        <v/>
      </c>
      <c r="V572" s="107" t="b">
        <f t="shared" si="81"/>
        <v>0</v>
      </c>
      <c r="W572" s="104" t="b">
        <f t="shared" si="82"/>
        <v>0</v>
      </c>
      <c r="X572" s="106">
        <f t="shared" si="84"/>
        <v>1</v>
      </c>
      <c r="Y572" s="99">
        <f>IF(B572&lt;&gt;"",VLOOKUP(X572,Coef!$E$2:$F$17,2,FALSE),Y571)</f>
        <v>1</v>
      </c>
    </row>
    <row r="573" spans="1:25" x14ac:dyDescent="0.25">
      <c r="A573" s="98"/>
      <c r="B573" s="70"/>
      <c r="C573" s="71"/>
      <c r="D573" s="70"/>
      <c r="E573" s="71"/>
      <c r="F573" s="70"/>
      <c r="G573" s="615"/>
      <c r="H573" s="74"/>
      <c r="I573" s="75"/>
      <c r="J573" s="569"/>
      <c r="K573" s="568"/>
      <c r="L573" s="74"/>
      <c r="M573" s="83"/>
      <c r="N573" s="79"/>
      <c r="O573" s="629"/>
      <c r="P573" s="627" t="str">
        <f t="shared" si="77"/>
        <v/>
      </c>
      <c r="Q573" s="624" t="str">
        <f t="shared" si="78"/>
        <v/>
      </c>
      <c r="R573" s="621" t="str">
        <f t="shared" si="79"/>
        <v/>
      </c>
      <c r="S573" s="91" t="str">
        <f t="shared" si="80"/>
        <v/>
      </c>
      <c r="T573" s="90" t="str">
        <f t="shared" si="83"/>
        <v/>
      </c>
      <c r="U573" s="91" t="str">
        <f t="shared" si="83"/>
        <v/>
      </c>
      <c r="V573" s="107" t="b">
        <f t="shared" si="81"/>
        <v>0</v>
      </c>
      <c r="W573" s="104" t="b">
        <f t="shared" si="82"/>
        <v>0</v>
      </c>
      <c r="X573" s="106">
        <f t="shared" si="84"/>
        <v>1</v>
      </c>
      <c r="Y573" s="99">
        <f>IF(B573&lt;&gt;"",VLOOKUP(X573,Coef!$E$2:$F$17,2,FALSE),Y572)</f>
        <v>1</v>
      </c>
    </row>
    <row r="574" spans="1:25" x14ac:dyDescent="0.25">
      <c r="A574" s="98"/>
      <c r="B574" s="70"/>
      <c r="C574" s="71"/>
      <c r="D574" s="70"/>
      <c r="E574" s="71"/>
      <c r="F574" s="70"/>
      <c r="G574" s="615"/>
      <c r="H574" s="74"/>
      <c r="I574" s="75"/>
      <c r="J574" s="569"/>
      <c r="K574" s="568"/>
      <c r="L574" s="74"/>
      <c r="M574" s="83"/>
      <c r="N574" s="79"/>
      <c r="O574" s="629"/>
      <c r="P574" s="627" t="str">
        <f t="shared" si="77"/>
        <v/>
      </c>
      <c r="Q574" s="624" t="str">
        <f t="shared" si="78"/>
        <v/>
      </c>
      <c r="R574" s="621" t="str">
        <f t="shared" si="79"/>
        <v/>
      </c>
      <c r="S574" s="91" t="str">
        <f t="shared" si="80"/>
        <v/>
      </c>
      <c r="T574" s="90" t="str">
        <f t="shared" si="83"/>
        <v/>
      </c>
      <c r="U574" s="91" t="str">
        <f t="shared" si="83"/>
        <v/>
      </c>
      <c r="V574" s="107" t="b">
        <f t="shared" si="81"/>
        <v>0</v>
      </c>
      <c r="W574" s="104" t="b">
        <f t="shared" si="82"/>
        <v>0</v>
      </c>
      <c r="X574" s="106">
        <f t="shared" si="84"/>
        <v>1</v>
      </c>
      <c r="Y574" s="99">
        <f>IF(B574&lt;&gt;"",VLOOKUP(X574,Coef!$E$2:$F$17,2,FALSE),Y573)</f>
        <v>1</v>
      </c>
    </row>
    <row r="575" spans="1:25" x14ac:dyDescent="0.25">
      <c r="A575" s="98"/>
      <c r="B575" s="70"/>
      <c r="C575" s="71"/>
      <c r="D575" s="70"/>
      <c r="E575" s="71"/>
      <c r="F575" s="70"/>
      <c r="G575" s="615"/>
      <c r="H575" s="74"/>
      <c r="I575" s="75"/>
      <c r="J575" s="569"/>
      <c r="K575" s="568"/>
      <c r="L575" s="74"/>
      <c r="M575" s="83"/>
      <c r="N575" s="79"/>
      <c r="O575" s="629"/>
      <c r="P575" s="627" t="str">
        <f t="shared" si="77"/>
        <v/>
      </c>
      <c r="Q575" s="624" t="str">
        <f t="shared" si="78"/>
        <v/>
      </c>
      <c r="R575" s="621" t="str">
        <f t="shared" si="79"/>
        <v/>
      </c>
      <c r="S575" s="91" t="str">
        <f t="shared" si="80"/>
        <v/>
      </c>
      <c r="T575" s="90" t="str">
        <f t="shared" si="83"/>
        <v/>
      </c>
      <c r="U575" s="91" t="str">
        <f t="shared" si="83"/>
        <v/>
      </c>
      <c r="V575" s="107" t="b">
        <f t="shared" si="81"/>
        <v>0</v>
      </c>
      <c r="W575" s="104" t="b">
        <f t="shared" si="82"/>
        <v>0</v>
      </c>
      <c r="X575" s="106">
        <f t="shared" si="84"/>
        <v>1</v>
      </c>
      <c r="Y575" s="99">
        <f>IF(B575&lt;&gt;"",VLOOKUP(X575,Coef!$E$2:$F$17,2,FALSE),Y574)</f>
        <v>1</v>
      </c>
    </row>
    <row r="576" spans="1:25" x14ac:dyDescent="0.25">
      <c r="A576" s="98"/>
      <c r="B576" s="70"/>
      <c r="C576" s="71"/>
      <c r="D576" s="70"/>
      <c r="E576" s="71"/>
      <c r="F576" s="70"/>
      <c r="G576" s="615"/>
      <c r="H576" s="74"/>
      <c r="I576" s="75"/>
      <c r="J576" s="569"/>
      <c r="K576" s="568"/>
      <c r="L576" s="74"/>
      <c r="M576" s="83"/>
      <c r="N576" s="79"/>
      <c r="O576" s="629"/>
      <c r="P576" s="627" t="str">
        <f t="shared" si="77"/>
        <v/>
      </c>
      <c r="Q576" s="624" t="str">
        <f t="shared" si="78"/>
        <v/>
      </c>
      <c r="R576" s="621" t="str">
        <f t="shared" si="79"/>
        <v/>
      </c>
      <c r="S576" s="91" t="str">
        <f t="shared" si="80"/>
        <v/>
      </c>
      <c r="T576" s="90" t="str">
        <f t="shared" si="83"/>
        <v/>
      </c>
      <c r="U576" s="91" t="str">
        <f t="shared" si="83"/>
        <v/>
      </c>
      <c r="V576" s="107" t="b">
        <f t="shared" si="81"/>
        <v>0</v>
      </c>
      <c r="W576" s="104" t="b">
        <f t="shared" si="82"/>
        <v>0</v>
      </c>
      <c r="X576" s="106">
        <f t="shared" si="84"/>
        <v>1</v>
      </c>
      <c r="Y576" s="99">
        <f>IF(B576&lt;&gt;"",VLOOKUP(X576,Coef!$E$2:$F$17,2,FALSE),Y575)</f>
        <v>1</v>
      </c>
    </row>
    <row r="577" spans="1:25" x14ac:dyDescent="0.25">
      <c r="A577" s="98"/>
      <c r="B577" s="70"/>
      <c r="C577" s="71"/>
      <c r="D577" s="70"/>
      <c r="E577" s="71"/>
      <c r="F577" s="70"/>
      <c r="G577" s="615"/>
      <c r="H577" s="74"/>
      <c r="I577" s="75"/>
      <c r="J577" s="569"/>
      <c r="K577" s="568"/>
      <c r="L577" s="74"/>
      <c r="M577" s="83"/>
      <c r="N577" s="79"/>
      <c r="O577" s="629"/>
      <c r="P577" s="627" t="str">
        <f t="shared" si="77"/>
        <v/>
      </c>
      <c r="Q577" s="624" t="str">
        <f t="shared" si="78"/>
        <v/>
      </c>
      <c r="R577" s="621" t="str">
        <f t="shared" si="79"/>
        <v/>
      </c>
      <c r="S577" s="91" t="str">
        <f t="shared" si="80"/>
        <v/>
      </c>
      <c r="T577" s="90" t="str">
        <f t="shared" si="83"/>
        <v/>
      </c>
      <c r="U577" s="91" t="str">
        <f t="shared" si="83"/>
        <v/>
      </c>
      <c r="V577" s="107" t="b">
        <f t="shared" si="81"/>
        <v>0</v>
      </c>
      <c r="W577" s="104" t="b">
        <f t="shared" si="82"/>
        <v>0</v>
      </c>
      <c r="X577" s="106">
        <f t="shared" si="84"/>
        <v>1</v>
      </c>
      <c r="Y577" s="99">
        <f>IF(B577&lt;&gt;"",VLOOKUP(X577,Coef!$E$2:$F$17,2,FALSE),Y576)</f>
        <v>1</v>
      </c>
    </row>
    <row r="578" spans="1:25" x14ac:dyDescent="0.25">
      <c r="A578" s="98"/>
      <c r="B578" s="70"/>
      <c r="C578" s="71"/>
      <c r="D578" s="70"/>
      <c r="E578" s="71"/>
      <c r="F578" s="70"/>
      <c r="G578" s="615"/>
      <c r="H578" s="74"/>
      <c r="I578" s="75"/>
      <c r="J578" s="569"/>
      <c r="K578" s="568"/>
      <c r="L578" s="74"/>
      <c r="M578" s="83"/>
      <c r="N578" s="79"/>
      <c r="O578" s="629"/>
      <c r="P578" s="627" t="str">
        <f t="shared" si="77"/>
        <v/>
      </c>
      <c r="Q578" s="624" t="str">
        <f t="shared" si="78"/>
        <v/>
      </c>
      <c r="R578" s="621" t="str">
        <f t="shared" si="79"/>
        <v/>
      </c>
      <c r="S578" s="91" t="str">
        <f t="shared" si="80"/>
        <v/>
      </c>
      <c r="T578" s="90" t="str">
        <f t="shared" si="83"/>
        <v/>
      </c>
      <c r="U578" s="91" t="str">
        <f t="shared" si="83"/>
        <v/>
      </c>
      <c r="V578" s="107" t="b">
        <f t="shared" si="81"/>
        <v>0</v>
      </c>
      <c r="W578" s="104" t="b">
        <f t="shared" si="82"/>
        <v>0</v>
      </c>
      <c r="X578" s="106">
        <f t="shared" si="84"/>
        <v>1</v>
      </c>
      <c r="Y578" s="99">
        <f>IF(B578&lt;&gt;"",VLOOKUP(X578,Coef!$E$2:$F$17,2,FALSE),Y577)</f>
        <v>1</v>
      </c>
    </row>
    <row r="579" spans="1:25" x14ac:dyDescent="0.25">
      <c r="A579" s="98"/>
      <c r="B579" s="70"/>
      <c r="C579" s="71"/>
      <c r="D579" s="70"/>
      <c r="E579" s="71"/>
      <c r="F579" s="70"/>
      <c r="G579" s="615"/>
      <c r="H579" s="74"/>
      <c r="I579" s="75"/>
      <c r="J579" s="569"/>
      <c r="K579" s="568"/>
      <c r="L579" s="74"/>
      <c r="M579" s="83"/>
      <c r="N579" s="79"/>
      <c r="O579" s="629"/>
      <c r="P579" s="627" t="str">
        <f t="shared" si="77"/>
        <v/>
      </c>
      <c r="Q579" s="624" t="str">
        <f t="shared" si="78"/>
        <v/>
      </c>
      <c r="R579" s="621" t="str">
        <f t="shared" si="79"/>
        <v/>
      </c>
      <c r="S579" s="91" t="str">
        <f t="shared" si="80"/>
        <v/>
      </c>
      <c r="T579" s="90" t="str">
        <f t="shared" si="83"/>
        <v/>
      </c>
      <c r="U579" s="91" t="str">
        <f t="shared" si="83"/>
        <v/>
      </c>
      <c r="V579" s="107" t="b">
        <f t="shared" si="81"/>
        <v>0</v>
      </c>
      <c r="W579" s="104" t="b">
        <f t="shared" si="82"/>
        <v>0</v>
      </c>
      <c r="X579" s="106">
        <f t="shared" si="84"/>
        <v>1</v>
      </c>
      <c r="Y579" s="99">
        <f>IF(B579&lt;&gt;"",VLOOKUP(X579,Coef!$E$2:$F$17,2,FALSE),Y578)</f>
        <v>1</v>
      </c>
    </row>
    <row r="580" spans="1:25" x14ac:dyDescent="0.25">
      <c r="A580" s="98"/>
      <c r="B580" s="70"/>
      <c r="C580" s="71"/>
      <c r="D580" s="70"/>
      <c r="E580" s="71"/>
      <c r="F580" s="70"/>
      <c r="G580" s="615"/>
      <c r="H580" s="74"/>
      <c r="I580" s="75"/>
      <c r="J580" s="569"/>
      <c r="K580" s="568"/>
      <c r="L580" s="74"/>
      <c r="M580" s="83"/>
      <c r="N580" s="79"/>
      <c r="O580" s="629"/>
      <c r="P580" s="627" t="str">
        <f t="shared" si="77"/>
        <v/>
      </c>
      <c r="Q580" s="624" t="str">
        <f t="shared" si="78"/>
        <v/>
      </c>
      <c r="R580" s="621" t="str">
        <f t="shared" si="79"/>
        <v/>
      </c>
      <c r="S580" s="91" t="str">
        <f t="shared" si="80"/>
        <v/>
      </c>
      <c r="T580" s="90" t="str">
        <f t="shared" si="83"/>
        <v/>
      </c>
      <c r="U580" s="91" t="str">
        <f t="shared" si="83"/>
        <v/>
      </c>
      <c r="V580" s="107" t="b">
        <f t="shared" si="81"/>
        <v>0</v>
      </c>
      <c r="W580" s="104" t="b">
        <f t="shared" si="82"/>
        <v>0</v>
      </c>
      <c r="X580" s="106">
        <f t="shared" si="84"/>
        <v>1</v>
      </c>
      <c r="Y580" s="99">
        <f>IF(B580&lt;&gt;"",VLOOKUP(X580,Coef!$E$2:$F$17,2,FALSE),Y579)</f>
        <v>1</v>
      </c>
    </row>
    <row r="581" spans="1:25" x14ac:dyDescent="0.25">
      <c r="A581" s="98"/>
      <c r="B581" s="70"/>
      <c r="C581" s="71"/>
      <c r="D581" s="70"/>
      <c r="E581" s="71"/>
      <c r="F581" s="70"/>
      <c r="G581" s="615"/>
      <c r="H581" s="74"/>
      <c r="I581" s="75"/>
      <c r="J581" s="569"/>
      <c r="K581" s="568"/>
      <c r="L581" s="74"/>
      <c r="M581" s="83"/>
      <c r="N581" s="79"/>
      <c r="O581" s="629"/>
      <c r="P581" s="627" t="str">
        <f t="shared" si="77"/>
        <v/>
      </c>
      <c r="Q581" s="624" t="str">
        <f t="shared" si="78"/>
        <v/>
      </c>
      <c r="R581" s="621" t="str">
        <f t="shared" si="79"/>
        <v/>
      </c>
      <c r="S581" s="91" t="str">
        <f t="shared" si="80"/>
        <v/>
      </c>
      <c r="T581" s="90" t="str">
        <f t="shared" si="83"/>
        <v/>
      </c>
      <c r="U581" s="91" t="str">
        <f t="shared" si="83"/>
        <v/>
      </c>
      <c r="V581" s="107" t="b">
        <f t="shared" si="81"/>
        <v>0</v>
      </c>
      <c r="W581" s="104" t="b">
        <f t="shared" si="82"/>
        <v>0</v>
      </c>
      <c r="X581" s="106">
        <f t="shared" si="84"/>
        <v>1</v>
      </c>
      <c r="Y581" s="99">
        <f>IF(B581&lt;&gt;"",VLOOKUP(X581,Coef!$E$2:$F$17,2,FALSE),Y580)</f>
        <v>1</v>
      </c>
    </row>
    <row r="582" spans="1:25" x14ac:dyDescent="0.25">
      <c r="A582" s="98"/>
      <c r="B582" s="70"/>
      <c r="C582" s="71"/>
      <c r="D582" s="70"/>
      <c r="E582" s="71"/>
      <c r="F582" s="70"/>
      <c r="G582" s="615"/>
      <c r="H582" s="74"/>
      <c r="I582" s="75"/>
      <c r="J582" s="569"/>
      <c r="K582" s="568"/>
      <c r="L582" s="74"/>
      <c r="M582" s="83"/>
      <c r="N582" s="79"/>
      <c r="O582" s="629"/>
      <c r="P582" s="627" t="str">
        <f t="shared" si="77"/>
        <v/>
      </c>
      <c r="Q582" s="624" t="str">
        <f t="shared" si="78"/>
        <v/>
      </c>
      <c r="R582" s="621" t="str">
        <f t="shared" si="79"/>
        <v/>
      </c>
      <c r="S582" s="91" t="str">
        <f t="shared" si="80"/>
        <v/>
      </c>
      <c r="T582" s="90" t="str">
        <f t="shared" si="83"/>
        <v/>
      </c>
      <c r="U582" s="91" t="str">
        <f t="shared" si="83"/>
        <v/>
      </c>
      <c r="V582" s="107" t="b">
        <f t="shared" si="81"/>
        <v>0</v>
      </c>
      <c r="W582" s="104" t="b">
        <f t="shared" si="82"/>
        <v>0</v>
      </c>
      <c r="X582" s="106">
        <f t="shared" si="84"/>
        <v>1</v>
      </c>
      <c r="Y582" s="99">
        <f>IF(B582&lt;&gt;"",VLOOKUP(X582,Coef!$E$2:$F$17,2,FALSE),Y581)</f>
        <v>1</v>
      </c>
    </row>
    <row r="583" spans="1:25" x14ac:dyDescent="0.25">
      <c r="A583" s="98"/>
      <c r="B583" s="70"/>
      <c r="C583" s="71"/>
      <c r="D583" s="70"/>
      <c r="E583" s="71"/>
      <c r="F583" s="70"/>
      <c r="G583" s="615"/>
      <c r="H583" s="74"/>
      <c r="I583" s="75"/>
      <c r="J583" s="569"/>
      <c r="K583" s="568"/>
      <c r="L583" s="74"/>
      <c r="M583" s="83"/>
      <c r="N583" s="79"/>
      <c r="O583" s="629"/>
      <c r="P583" s="627" t="str">
        <f t="shared" si="77"/>
        <v/>
      </c>
      <c r="Q583" s="624" t="str">
        <f t="shared" si="78"/>
        <v/>
      </c>
      <c r="R583" s="621" t="str">
        <f t="shared" si="79"/>
        <v/>
      </c>
      <c r="S583" s="91" t="str">
        <f t="shared" si="80"/>
        <v/>
      </c>
      <c r="T583" s="90" t="str">
        <f t="shared" si="83"/>
        <v/>
      </c>
      <c r="U583" s="91" t="str">
        <f t="shared" si="83"/>
        <v/>
      </c>
      <c r="V583" s="107" t="b">
        <f t="shared" si="81"/>
        <v>0</v>
      </c>
      <c r="W583" s="104" t="b">
        <f t="shared" si="82"/>
        <v>0</v>
      </c>
      <c r="X583" s="106">
        <f t="shared" si="84"/>
        <v>1</v>
      </c>
      <c r="Y583" s="99">
        <f>IF(B583&lt;&gt;"",VLOOKUP(X583,Coef!$E$2:$F$17,2,FALSE),Y582)</f>
        <v>1</v>
      </c>
    </row>
    <row r="584" spans="1:25" x14ac:dyDescent="0.25">
      <c r="A584" s="98"/>
      <c r="B584" s="70"/>
      <c r="C584" s="71"/>
      <c r="D584" s="70"/>
      <c r="E584" s="71"/>
      <c r="F584" s="70"/>
      <c r="G584" s="615"/>
      <c r="H584" s="74"/>
      <c r="I584" s="75"/>
      <c r="J584" s="569"/>
      <c r="K584" s="568"/>
      <c r="L584" s="74"/>
      <c r="M584" s="83"/>
      <c r="N584" s="79"/>
      <c r="O584" s="629"/>
      <c r="P584" s="627" t="str">
        <f t="shared" si="77"/>
        <v/>
      </c>
      <c r="Q584" s="624" t="str">
        <f t="shared" si="78"/>
        <v/>
      </c>
      <c r="R584" s="621" t="str">
        <f t="shared" si="79"/>
        <v/>
      </c>
      <c r="S584" s="91" t="str">
        <f t="shared" si="80"/>
        <v/>
      </c>
      <c r="T584" s="90" t="str">
        <f t="shared" si="83"/>
        <v/>
      </c>
      <c r="U584" s="91" t="str">
        <f t="shared" si="83"/>
        <v/>
      </c>
      <c r="V584" s="107" t="b">
        <f t="shared" si="81"/>
        <v>0</v>
      </c>
      <c r="W584" s="104" t="b">
        <f t="shared" si="82"/>
        <v>0</v>
      </c>
      <c r="X584" s="106">
        <f t="shared" si="84"/>
        <v>1</v>
      </c>
      <c r="Y584" s="99">
        <f>IF(B584&lt;&gt;"",VLOOKUP(X584,Coef!$E$2:$F$17,2,FALSE),Y583)</f>
        <v>1</v>
      </c>
    </row>
    <row r="585" spans="1:25" x14ac:dyDescent="0.25">
      <c r="A585" s="98"/>
      <c r="B585" s="70"/>
      <c r="C585" s="71"/>
      <c r="D585" s="70"/>
      <c r="E585" s="71"/>
      <c r="F585" s="70"/>
      <c r="G585" s="615"/>
      <c r="H585" s="74"/>
      <c r="I585" s="75"/>
      <c r="J585" s="569"/>
      <c r="K585" s="568"/>
      <c r="L585" s="74"/>
      <c r="M585" s="83"/>
      <c r="N585" s="79"/>
      <c r="O585" s="629"/>
      <c r="P585" s="627" t="str">
        <f t="shared" si="77"/>
        <v/>
      </c>
      <c r="Q585" s="624" t="str">
        <f t="shared" si="78"/>
        <v/>
      </c>
      <c r="R585" s="621" t="str">
        <f t="shared" si="79"/>
        <v/>
      </c>
      <c r="S585" s="91" t="str">
        <f t="shared" si="80"/>
        <v/>
      </c>
      <c r="T585" s="90" t="str">
        <f t="shared" si="83"/>
        <v/>
      </c>
      <c r="U585" s="91" t="str">
        <f t="shared" si="83"/>
        <v/>
      </c>
      <c r="V585" s="107" t="b">
        <f t="shared" si="81"/>
        <v>0</v>
      </c>
      <c r="W585" s="104" t="b">
        <f t="shared" si="82"/>
        <v>0</v>
      </c>
      <c r="X585" s="106">
        <f t="shared" si="84"/>
        <v>1</v>
      </c>
      <c r="Y585" s="99">
        <f>IF(B585&lt;&gt;"",VLOOKUP(X585,Coef!$E$2:$F$17,2,FALSE),Y584)</f>
        <v>1</v>
      </c>
    </row>
    <row r="586" spans="1:25" x14ac:dyDescent="0.25">
      <c r="A586" s="98"/>
      <c r="B586" s="70"/>
      <c r="C586" s="71"/>
      <c r="D586" s="70"/>
      <c r="E586" s="71"/>
      <c r="F586" s="70"/>
      <c r="G586" s="615"/>
      <c r="H586" s="74"/>
      <c r="I586" s="75"/>
      <c r="J586" s="569"/>
      <c r="K586" s="568"/>
      <c r="L586" s="74"/>
      <c r="M586" s="83"/>
      <c r="N586" s="79"/>
      <c r="O586" s="629"/>
      <c r="P586" s="627" t="str">
        <f t="shared" si="77"/>
        <v/>
      </c>
      <c r="Q586" s="624" t="str">
        <f t="shared" si="78"/>
        <v/>
      </c>
      <c r="R586" s="621" t="str">
        <f t="shared" si="79"/>
        <v/>
      </c>
      <c r="S586" s="91" t="str">
        <f t="shared" si="80"/>
        <v/>
      </c>
      <c r="T586" s="90" t="str">
        <f t="shared" si="83"/>
        <v/>
      </c>
      <c r="U586" s="91" t="str">
        <f t="shared" si="83"/>
        <v/>
      </c>
      <c r="V586" s="107" t="b">
        <f t="shared" si="81"/>
        <v>0</v>
      </c>
      <c r="W586" s="104" t="b">
        <f t="shared" si="82"/>
        <v>0</v>
      </c>
      <c r="X586" s="106">
        <f t="shared" si="84"/>
        <v>1</v>
      </c>
      <c r="Y586" s="99">
        <f>IF(B586&lt;&gt;"",VLOOKUP(X586,Coef!$E$2:$F$17,2,FALSE),Y585)</f>
        <v>1</v>
      </c>
    </row>
    <row r="587" spans="1:25" x14ac:dyDescent="0.25">
      <c r="A587" s="98"/>
      <c r="B587" s="70"/>
      <c r="C587" s="71"/>
      <c r="D587" s="70"/>
      <c r="E587" s="71"/>
      <c r="F587" s="70"/>
      <c r="G587" s="615"/>
      <c r="H587" s="74"/>
      <c r="I587" s="75"/>
      <c r="J587" s="569"/>
      <c r="K587" s="568"/>
      <c r="L587" s="74"/>
      <c r="M587" s="83"/>
      <c r="N587" s="79"/>
      <c r="O587" s="629"/>
      <c r="P587" s="627" t="str">
        <f t="shared" si="77"/>
        <v/>
      </c>
      <c r="Q587" s="624" t="str">
        <f t="shared" si="78"/>
        <v/>
      </c>
      <c r="R587" s="621" t="str">
        <f t="shared" si="79"/>
        <v/>
      </c>
      <c r="S587" s="91" t="str">
        <f t="shared" si="80"/>
        <v/>
      </c>
      <c r="T587" s="90" t="str">
        <f t="shared" si="83"/>
        <v/>
      </c>
      <c r="U587" s="91" t="str">
        <f t="shared" si="83"/>
        <v/>
      </c>
      <c r="V587" s="107" t="b">
        <f t="shared" si="81"/>
        <v>0</v>
      </c>
      <c r="W587" s="104" t="b">
        <f t="shared" si="82"/>
        <v>0</v>
      </c>
      <c r="X587" s="106">
        <f t="shared" si="84"/>
        <v>1</v>
      </c>
      <c r="Y587" s="99">
        <f>IF(B587&lt;&gt;"",VLOOKUP(X587,Coef!$E$2:$F$17,2,FALSE),Y586)</f>
        <v>1</v>
      </c>
    </row>
    <row r="588" spans="1:25" x14ac:dyDescent="0.25">
      <c r="A588" s="98"/>
      <c r="B588" s="70"/>
      <c r="C588" s="71"/>
      <c r="D588" s="70"/>
      <c r="E588" s="71"/>
      <c r="F588" s="70"/>
      <c r="G588" s="615"/>
      <c r="H588" s="74"/>
      <c r="I588" s="75"/>
      <c r="J588" s="569"/>
      <c r="K588" s="568"/>
      <c r="L588" s="74"/>
      <c r="M588" s="83"/>
      <c r="N588" s="79"/>
      <c r="O588" s="629"/>
      <c r="P588" s="627" t="str">
        <f t="shared" ref="P588:P651" si="85">IF(B588&lt;&gt;"","",IF(AND(C588&lt;&gt;"",E588&lt;&gt;"",G588&lt;&gt;"",I588&gt;=an_initial,I588&lt;=an_final,V588=FALSE,W588=FALSE),coef_citari*P_MAT_2*Y587*(1+O588),""))</f>
        <v/>
      </c>
      <c r="Q588" s="624" t="str">
        <f t="shared" ref="Q588:Q651" si="86">IF(B588&lt;&gt;"","",IF(AND(C588&lt;&gt;"",E588&lt;&gt;"",G588&lt;&gt;"",I588&lt;=an_final,V588=FALSE,W588=FALSE),coef_citari*P_MAT_2*Y587*(1+O588),""))</f>
        <v/>
      </c>
      <c r="R588" s="621" t="str">
        <f t="shared" ref="R588:R651" si="87">IF(OR($B588="",$D588="",$F588="",$H588="",$H588&gt;an_final,$V588=FALSE),"",IF($H588&gt;=an_initial,1,""))</f>
        <v/>
      </c>
      <c r="S588" s="91" t="str">
        <f t="shared" ref="S588:S651" si="88">IF(OR($B588="",$D588="",$F588="",$H588="",$H588&gt;an_final,$V588=FALSE),"",1)</f>
        <v/>
      </c>
      <c r="T588" s="90" t="str">
        <f t="shared" si="83"/>
        <v/>
      </c>
      <c r="U588" s="91" t="str">
        <f t="shared" si="83"/>
        <v/>
      </c>
      <c r="V588" s="107" t="b">
        <f t="shared" ref="V588:V651" si="89">IF(nume_candidat="",FALSE,ISNUMBER(SEARCH(nume_candidat,$B588)))</f>
        <v>0</v>
      </c>
      <c r="W588" s="104" t="b">
        <f t="shared" ref="W588:W651" si="90">IF(nume_candidat="",FALSE,ISNUMBER(SEARCH(nume_candidat,$C588)))</f>
        <v>0</v>
      </c>
      <c r="X588" s="106">
        <f t="shared" si="84"/>
        <v>1</v>
      </c>
      <c r="Y588" s="99">
        <f>IF(B588&lt;&gt;"",VLOOKUP(X588,Coef!$E$2:$F$17,2,FALSE),Y587)</f>
        <v>1</v>
      </c>
    </row>
    <row r="589" spans="1:25" x14ac:dyDescent="0.25">
      <c r="A589" s="98"/>
      <c r="B589" s="70"/>
      <c r="C589" s="71"/>
      <c r="D589" s="70"/>
      <c r="E589" s="71"/>
      <c r="F589" s="70"/>
      <c r="G589" s="615"/>
      <c r="H589" s="74"/>
      <c r="I589" s="75"/>
      <c r="J589" s="569"/>
      <c r="K589" s="568"/>
      <c r="L589" s="74"/>
      <c r="M589" s="83"/>
      <c r="N589" s="79"/>
      <c r="O589" s="629"/>
      <c r="P589" s="627" t="str">
        <f t="shared" si="85"/>
        <v/>
      </c>
      <c r="Q589" s="624" t="str">
        <f t="shared" si="86"/>
        <v/>
      </c>
      <c r="R589" s="621" t="str">
        <f t="shared" si="87"/>
        <v/>
      </c>
      <c r="S589" s="91" t="str">
        <f t="shared" si="88"/>
        <v/>
      </c>
      <c r="T589" s="90" t="str">
        <f t="shared" ref="T589:U652" si="91">IF(P589="","",1)</f>
        <v/>
      </c>
      <c r="U589" s="91" t="str">
        <f t="shared" si="91"/>
        <v/>
      </c>
      <c r="V589" s="107" t="b">
        <f t="shared" si="89"/>
        <v>0</v>
      </c>
      <c r="W589" s="104" t="b">
        <f t="shared" si="90"/>
        <v>0</v>
      </c>
      <c r="X589" s="106">
        <f t="shared" ref="X589:X652" si="92">LEN(B589)-LEN(SUBSTITUTE(B589,",",""))+1</f>
        <v>1</v>
      </c>
      <c r="Y589" s="99">
        <f>IF(B589&lt;&gt;"",VLOOKUP(X589,Coef!$E$2:$F$17,2,FALSE),Y588)</f>
        <v>1</v>
      </c>
    </row>
    <row r="590" spans="1:25" x14ac:dyDescent="0.25">
      <c r="A590" s="98"/>
      <c r="B590" s="70"/>
      <c r="C590" s="71"/>
      <c r="D590" s="70"/>
      <c r="E590" s="71"/>
      <c r="F590" s="70"/>
      <c r="G590" s="615"/>
      <c r="H590" s="74"/>
      <c r="I590" s="75"/>
      <c r="J590" s="569"/>
      <c r="K590" s="568"/>
      <c r="L590" s="74"/>
      <c r="M590" s="83"/>
      <c r="N590" s="79"/>
      <c r="O590" s="629"/>
      <c r="P590" s="627" t="str">
        <f t="shared" si="85"/>
        <v/>
      </c>
      <c r="Q590" s="624" t="str">
        <f t="shared" si="86"/>
        <v/>
      </c>
      <c r="R590" s="621" t="str">
        <f t="shared" si="87"/>
        <v/>
      </c>
      <c r="S590" s="91" t="str">
        <f t="shared" si="88"/>
        <v/>
      </c>
      <c r="T590" s="90" t="str">
        <f t="shared" si="91"/>
        <v/>
      </c>
      <c r="U590" s="91" t="str">
        <f t="shared" si="91"/>
        <v/>
      </c>
      <c r="V590" s="107" t="b">
        <f t="shared" si="89"/>
        <v>0</v>
      </c>
      <c r="W590" s="104" t="b">
        <f t="shared" si="90"/>
        <v>0</v>
      </c>
      <c r="X590" s="106">
        <f t="shared" si="92"/>
        <v>1</v>
      </c>
      <c r="Y590" s="99">
        <f>IF(B590&lt;&gt;"",VLOOKUP(X590,Coef!$E$2:$F$17,2,FALSE),Y589)</f>
        <v>1</v>
      </c>
    </row>
    <row r="591" spans="1:25" x14ac:dyDescent="0.25">
      <c r="A591" s="98"/>
      <c r="B591" s="70"/>
      <c r="C591" s="71"/>
      <c r="D591" s="70"/>
      <c r="E591" s="71"/>
      <c r="F591" s="70"/>
      <c r="G591" s="615"/>
      <c r="H591" s="74"/>
      <c r="I591" s="75"/>
      <c r="J591" s="569"/>
      <c r="K591" s="568"/>
      <c r="L591" s="74"/>
      <c r="M591" s="83"/>
      <c r="N591" s="79"/>
      <c r="O591" s="629"/>
      <c r="P591" s="627" t="str">
        <f t="shared" si="85"/>
        <v/>
      </c>
      <c r="Q591" s="624" t="str">
        <f t="shared" si="86"/>
        <v/>
      </c>
      <c r="R591" s="621" t="str">
        <f t="shared" si="87"/>
        <v/>
      </c>
      <c r="S591" s="91" t="str">
        <f t="shared" si="88"/>
        <v/>
      </c>
      <c r="T591" s="90" t="str">
        <f t="shared" si="91"/>
        <v/>
      </c>
      <c r="U591" s="91" t="str">
        <f t="shared" si="91"/>
        <v/>
      </c>
      <c r="V591" s="107" t="b">
        <f t="shared" si="89"/>
        <v>0</v>
      </c>
      <c r="W591" s="104" t="b">
        <f t="shared" si="90"/>
        <v>0</v>
      </c>
      <c r="X591" s="106">
        <f t="shared" si="92"/>
        <v>1</v>
      </c>
      <c r="Y591" s="99">
        <f>IF(B591&lt;&gt;"",VLOOKUP(X591,Coef!$E$2:$F$17,2,FALSE),Y590)</f>
        <v>1</v>
      </c>
    </row>
    <row r="592" spans="1:25" x14ac:dyDescent="0.25">
      <c r="A592" s="98"/>
      <c r="B592" s="70"/>
      <c r="C592" s="71"/>
      <c r="D592" s="70"/>
      <c r="E592" s="71"/>
      <c r="F592" s="70"/>
      <c r="G592" s="615"/>
      <c r="H592" s="74"/>
      <c r="I592" s="75"/>
      <c r="J592" s="569"/>
      <c r="K592" s="568"/>
      <c r="L592" s="74"/>
      <c r="M592" s="83"/>
      <c r="N592" s="79"/>
      <c r="O592" s="629"/>
      <c r="P592" s="627" t="str">
        <f t="shared" si="85"/>
        <v/>
      </c>
      <c r="Q592" s="624" t="str">
        <f t="shared" si="86"/>
        <v/>
      </c>
      <c r="R592" s="621" t="str">
        <f t="shared" si="87"/>
        <v/>
      </c>
      <c r="S592" s="91" t="str">
        <f t="shared" si="88"/>
        <v/>
      </c>
      <c r="T592" s="90" t="str">
        <f t="shared" si="91"/>
        <v/>
      </c>
      <c r="U592" s="91" t="str">
        <f t="shared" si="91"/>
        <v/>
      </c>
      <c r="V592" s="107" t="b">
        <f t="shared" si="89"/>
        <v>0</v>
      </c>
      <c r="W592" s="104" t="b">
        <f t="shared" si="90"/>
        <v>0</v>
      </c>
      <c r="X592" s="106">
        <f t="shared" si="92"/>
        <v>1</v>
      </c>
      <c r="Y592" s="99">
        <f>IF(B592&lt;&gt;"",VLOOKUP(X592,Coef!$E$2:$F$17,2,FALSE),Y591)</f>
        <v>1</v>
      </c>
    </row>
    <row r="593" spans="1:25" x14ac:dyDescent="0.25">
      <c r="A593" s="98"/>
      <c r="B593" s="70"/>
      <c r="C593" s="71"/>
      <c r="D593" s="70"/>
      <c r="E593" s="71"/>
      <c r="F593" s="70"/>
      <c r="G593" s="615"/>
      <c r="H593" s="74"/>
      <c r="I593" s="75"/>
      <c r="J593" s="569"/>
      <c r="K593" s="568"/>
      <c r="L593" s="74"/>
      <c r="M593" s="83"/>
      <c r="N593" s="79"/>
      <c r="O593" s="629"/>
      <c r="P593" s="627" t="str">
        <f t="shared" si="85"/>
        <v/>
      </c>
      <c r="Q593" s="624" t="str">
        <f t="shared" si="86"/>
        <v/>
      </c>
      <c r="R593" s="621" t="str">
        <f t="shared" si="87"/>
        <v/>
      </c>
      <c r="S593" s="91" t="str">
        <f t="shared" si="88"/>
        <v/>
      </c>
      <c r="T593" s="90" t="str">
        <f t="shared" si="91"/>
        <v/>
      </c>
      <c r="U593" s="91" t="str">
        <f t="shared" si="91"/>
        <v/>
      </c>
      <c r="V593" s="107" t="b">
        <f t="shared" si="89"/>
        <v>0</v>
      </c>
      <c r="W593" s="104" t="b">
        <f t="shared" si="90"/>
        <v>0</v>
      </c>
      <c r="X593" s="106">
        <f t="shared" si="92"/>
        <v>1</v>
      </c>
      <c r="Y593" s="99">
        <f>IF(B593&lt;&gt;"",VLOOKUP(X593,Coef!$E$2:$F$17,2,FALSE),Y592)</f>
        <v>1</v>
      </c>
    </row>
    <row r="594" spans="1:25" x14ac:dyDescent="0.25">
      <c r="A594" s="98"/>
      <c r="B594" s="70"/>
      <c r="C594" s="71"/>
      <c r="D594" s="70"/>
      <c r="E594" s="71"/>
      <c r="F594" s="70"/>
      <c r="G594" s="615"/>
      <c r="H594" s="74"/>
      <c r="I594" s="75"/>
      <c r="J594" s="569"/>
      <c r="K594" s="568"/>
      <c r="L594" s="74"/>
      <c r="M594" s="83"/>
      <c r="N594" s="79"/>
      <c r="O594" s="629"/>
      <c r="P594" s="627" t="str">
        <f t="shared" si="85"/>
        <v/>
      </c>
      <c r="Q594" s="624" t="str">
        <f t="shared" si="86"/>
        <v/>
      </c>
      <c r="R594" s="621" t="str">
        <f t="shared" si="87"/>
        <v/>
      </c>
      <c r="S594" s="91" t="str">
        <f t="shared" si="88"/>
        <v/>
      </c>
      <c r="T594" s="90" t="str">
        <f t="shared" si="91"/>
        <v/>
      </c>
      <c r="U594" s="91" t="str">
        <f t="shared" si="91"/>
        <v/>
      </c>
      <c r="V594" s="107" t="b">
        <f t="shared" si="89"/>
        <v>0</v>
      </c>
      <c r="W594" s="104" t="b">
        <f t="shared" si="90"/>
        <v>0</v>
      </c>
      <c r="X594" s="106">
        <f t="shared" si="92"/>
        <v>1</v>
      </c>
      <c r="Y594" s="99">
        <f>IF(B594&lt;&gt;"",VLOOKUP(X594,Coef!$E$2:$F$17,2,FALSE),Y593)</f>
        <v>1</v>
      </c>
    </row>
    <row r="595" spans="1:25" x14ac:dyDescent="0.25">
      <c r="A595" s="98"/>
      <c r="B595" s="70"/>
      <c r="C595" s="71"/>
      <c r="D595" s="70"/>
      <c r="E595" s="71"/>
      <c r="F595" s="70"/>
      <c r="G595" s="615"/>
      <c r="H595" s="74"/>
      <c r="I595" s="75"/>
      <c r="J595" s="569"/>
      <c r="K595" s="568"/>
      <c r="L595" s="74"/>
      <c r="M595" s="83"/>
      <c r="N595" s="79"/>
      <c r="O595" s="629"/>
      <c r="P595" s="627" t="str">
        <f t="shared" si="85"/>
        <v/>
      </c>
      <c r="Q595" s="624" t="str">
        <f t="shared" si="86"/>
        <v/>
      </c>
      <c r="R595" s="621" t="str">
        <f t="shared" si="87"/>
        <v/>
      </c>
      <c r="S595" s="91" t="str">
        <f t="shared" si="88"/>
        <v/>
      </c>
      <c r="T595" s="90" t="str">
        <f t="shared" si="91"/>
        <v/>
      </c>
      <c r="U595" s="91" t="str">
        <f t="shared" si="91"/>
        <v/>
      </c>
      <c r="V595" s="107" t="b">
        <f t="shared" si="89"/>
        <v>0</v>
      </c>
      <c r="W595" s="104" t="b">
        <f t="shared" si="90"/>
        <v>0</v>
      </c>
      <c r="X595" s="106">
        <f t="shared" si="92"/>
        <v>1</v>
      </c>
      <c r="Y595" s="99">
        <f>IF(B595&lt;&gt;"",VLOOKUP(X595,Coef!$E$2:$F$17,2,FALSE),Y594)</f>
        <v>1</v>
      </c>
    </row>
    <row r="596" spans="1:25" x14ac:dyDescent="0.25">
      <c r="A596" s="98"/>
      <c r="B596" s="70"/>
      <c r="C596" s="71"/>
      <c r="D596" s="70"/>
      <c r="E596" s="71"/>
      <c r="F596" s="70"/>
      <c r="G596" s="615"/>
      <c r="H596" s="74"/>
      <c r="I596" s="75"/>
      <c r="J596" s="569"/>
      <c r="K596" s="568"/>
      <c r="L596" s="74"/>
      <c r="M596" s="83"/>
      <c r="N596" s="79"/>
      <c r="O596" s="629"/>
      <c r="P596" s="627" t="str">
        <f t="shared" si="85"/>
        <v/>
      </c>
      <c r="Q596" s="624" t="str">
        <f t="shared" si="86"/>
        <v/>
      </c>
      <c r="R596" s="621" t="str">
        <f t="shared" si="87"/>
        <v/>
      </c>
      <c r="S596" s="91" t="str">
        <f t="shared" si="88"/>
        <v/>
      </c>
      <c r="T596" s="90" t="str">
        <f t="shared" si="91"/>
        <v/>
      </c>
      <c r="U596" s="91" t="str">
        <f t="shared" si="91"/>
        <v/>
      </c>
      <c r="V596" s="107" t="b">
        <f t="shared" si="89"/>
        <v>0</v>
      </c>
      <c r="W596" s="104" t="b">
        <f t="shared" si="90"/>
        <v>0</v>
      </c>
      <c r="X596" s="106">
        <f t="shared" si="92"/>
        <v>1</v>
      </c>
      <c r="Y596" s="99">
        <f>IF(B596&lt;&gt;"",VLOOKUP(X596,Coef!$E$2:$F$17,2,FALSE),Y595)</f>
        <v>1</v>
      </c>
    </row>
    <row r="597" spans="1:25" x14ac:dyDescent="0.25">
      <c r="A597" s="98"/>
      <c r="B597" s="70"/>
      <c r="C597" s="71"/>
      <c r="D597" s="70"/>
      <c r="E597" s="71"/>
      <c r="F597" s="70"/>
      <c r="G597" s="615"/>
      <c r="H597" s="74"/>
      <c r="I597" s="75"/>
      <c r="J597" s="569"/>
      <c r="K597" s="568"/>
      <c r="L597" s="74"/>
      <c r="M597" s="83"/>
      <c r="N597" s="79"/>
      <c r="O597" s="629"/>
      <c r="P597" s="627" t="str">
        <f t="shared" si="85"/>
        <v/>
      </c>
      <c r="Q597" s="624" t="str">
        <f t="shared" si="86"/>
        <v/>
      </c>
      <c r="R597" s="621" t="str">
        <f t="shared" si="87"/>
        <v/>
      </c>
      <c r="S597" s="91" t="str">
        <f t="shared" si="88"/>
        <v/>
      </c>
      <c r="T597" s="90" t="str">
        <f t="shared" si="91"/>
        <v/>
      </c>
      <c r="U597" s="91" t="str">
        <f t="shared" si="91"/>
        <v/>
      </c>
      <c r="V597" s="107" t="b">
        <f t="shared" si="89"/>
        <v>0</v>
      </c>
      <c r="W597" s="104" t="b">
        <f t="shared" si="90"/>
        <v>0</v>
      </c>
      <c r="X597" s="106">
        <f t="shared" si="92"/>
        <v>1</v>
      </c>
      <c r="Y597" s="99">
        <f>IF(B597&lt;&gt;"",VLOOKUP(X597,Coef!$E$2:$F$17,2,FALSE),Y596)</f>
        <v>1</v>
      </c>
    </row>
    <row r="598" spans="1:25" x14ac:dyDescent="0.25">
      <c r="A598" s="98"/>
      <c r="B598" s="70"/>
      <c r="C598" s="71"/>
      <c r="D598" s="70"/>
      <c r="E598" s="71"/>
      <c r="F598" s="70"/>
      <c r="G598" s="615"/>
      <c r="H598" s="74"/>
      <c r="I598" s="75"/>
      <c r="J598" s="569"/>
      <c r="K598" s="568"/>
      <c r="L598" s="74"/>
      <c r="M598" s="83"/>
      <c r="N598" s="79"/>
      <c r="O598" s="629"/>
      <c r="P598" s="627" t="str">
        <f t="shared" si="85"/>
        <v/>
      </c>
      <c r="Q598" s="624" t="str">
        <f t="shared" si="86"/>
        <v/>
      </c>
      <c r="R598" s="621" t="str">
        <f t="shared" si="87"/>
        <v/>
      </c>
      <c r="S598" s="91" t="str">
        <f t="shared" si="88"/>
        <v/>
      </c>
      <c r="T598" s="90" t="str">
        <f t="shared" si="91"/>
        <v/>
      </c>
      <c r="U598" s="91" t="str">
        <f t="shared" si="91"/>
        <v/>
      </c>
      <c r="V598" s="107" t="b">
        <f t="shared" si="89"/>
        <v>0</v>
      </c>
      <c r="W598" s="104" t="b">
        <f t="shared" si="90"/>
        <v>0</v>
      </c>
      <c r="X598" s="106">
        <f t="shared" si="92"/>
        <v>1</v>
      </c>
      <c r="Y598" s="99">
        <f>IF(B598&lt;&gt;"",VLOOKUP(X598,Coef!$E$2:$F$17,2,FALSE),Y597)</f>
        <v>1</v>
      </c>
    </row>
    <row r="599" spans="1:25" x14ac:dyDescent="0.25">
      <c r="A599" s="98"/>
      <c r="B599" s="70"/>
      <c r="C599" s="71"/>
      <c r="D599" s="70"/>
      <c r="E599" s="71"/>
      <c r="F599" s="70"/>
      <c r="G599" s="615"/>
      <c r="H599" s="74"/>
      <c r="I599" s="75"/>
      <c r="J599" s="569"/>
      <c r="K599" s="568"/>
      <c r="L599" s="74"/>
      <c r="M599" s="83"/>
      <c r="N599" s="79"/>
      <c r="O599" s="629"/>
      <c r="P599" s="627" t="str">
        <f t="shared" si="85"/>
        <v/>
      </c>
      <c r="Q599" s="624" t="str">
        <f t="shared" si="86"/>
        <v/>
      </c>
      <c r="R599" s="621" t="str">
        <f t="shared" si="87"/>
        <v/>
      </c>
      <c r="S599" s="91" t="str">
        <f t="shared" si="88"/>
        <v/>
      </c>
      <c r="T599" s="90" t="str">
        <f t="shared" si="91"/>
        <v/>
      </c>
      <c r="U599" s="91" t="str">
        <f t="shared" si="91"/>
        <v/>
      </c>
      <c r="V599" s="107" t="b">
        <f t="shared" si="89"/>
        <v>0</v>
      </c>
      <c r="W599" s="104" t="b">
        <f t="shared" si="90"/>
        <v>0</v>
      </c>
      <c r="X599" s="106">
        <f t="shared" si="92"/>
        <v>1</v>
      </c>
      <c r="Y599" s="99">
        <f>IF(B599&lt;&gt;"",VLOOKUP(X599,Coef!$E$2:$F$17,2,FALSE),Y598)</f>
        <v>1</v>
      </c>
    </row>
    <row r="600" spans="1:25" x14ac:dyDescent="0.25">
      <c r="A600" s="98"/>
      <c r="B600" s="70"/>
      <c r="C600" s="71"/>
      <c r="D600" s="70"/>
      <c r="E600" s="71"/>
      <c r="F600" s="70"/>
      <c r="G600" s="615"/>
      <c r="H600" s="74"/>
      <c r="I600" s="75"/>
      <c r="J600" s="569"/>
      <c r="K600" s="568"/>
      <c r="L600" s="74"/>
      <c r="M600" s="83"/>
      <c r="N600" s="79"/>
      <c r="O600" s="629"/>
      <c r="P600" s="627" t="str">
        <f t="shared" si="85"/>
        <v/>
      </c>
      <c r="Q600" s="624" t="str">
        <f t="shared" si="86"/>
        <v/>
      </c>
      <c r="R600" s="621" t="str">
        <f t="shared" si="87"/>
        <v/>
      </c>
      <c r="S600" s="91" t="str">
        <f t="shared" si="88"/>
        <v/>
      </c>
      <c r="T600" s="90" t="str">
        <f t="shared" si="91"/>
        <v/>
      </c>
      <c r="U600" s="91" t="str">
        <f t="shared" si="91"/>
        <v/>
      </c>
      <c r="V600" s="107" t="b">
        <f t="shared" si="89"/>
        <v>0</v>
      </c>
      <c r="W600" s="104" t="b">
        <f t="shared" si="90"/>
        <v>0</v>
      </c>
      <c r="X600" s="106">
        <f t="shared" si="92"/>
        <v>1</v>
      </c>
      <c r="Y600" s="99">
        <f>IF(B600&lt;&gt;"",VLOOKUP(X600,Coef!$E$2:$F$17,2,FALSE),Y599)</f>
        <v>1</v>
      </c>
    </row>
    <row r="601" spans="1:25" x14ac:dyDescent="0.25">
      <c r="A601" s="98"/>
      <c r="B601" s="70"/>
      <c r="C601" s="71"/>
      <c r="D601" s="70"/>
      <c r="E601" s="71"/>
      <c r="F601" s="70"/>
      <c r="G601" s="615"/>
      <c r="H601" s="74"/>
      <c r="I601" s="75"/>
      <c r="J601" s="569"/>
      <c r="K601" s="568"/>
      <c r="L601" s="74"/>
      <c r="M601" s="83"/>
      <c r="N601" s="79"/>
      <c r="O601" s="629"/>
      <c r="P601" s="627" t="str">
        <f t="shared" si="85"/>
        <v/>
      </c>
      <c r="Q601" s="624" t="str">
        <f t="shared" si="86"/>
        <v/>
      </c>
      <c r="R601" s="621" t="str">
        <f t="shared" si="87"/>
        <v/>
      </c>
      <c r="S601" s="91" t="str">
        <f t="shared" si="88"/>
        <v/>
      </c>
      <c r="T601" s="90" t="str">
        <f t="shared" si="91"/>
        <v/>
      </c>
      <c r="U601" s="91" t="str">
        <f t="shared" si="91"/>
        <v/>
      </c>
      <c r="V601" s="107" t="b">
        <f t="shared" si="89"/>
        <v>0</v>
      </c>
      <c r="W601" s="104" t="b">
        <f t="shared" si="90"/>
        <v>0</v>
      </c>
      <c r="X601" s="106">
        <f t="shared" si="92"/>
        <v>1</v>
      </c>
      <c r="Y601" s="99">
        <f>IF(B601&lt;&gt;"",VLOOKUP(X601,Coef!$E$2:$F$17,2,FALSE),Y600)</f>
        <v>1</v>
      </c>
    </row>
    <row r="602" spans="1:25" x14ac:dyDescent="0.25">
      <c r="A602" s="98"/>
      <c r="B602" s="70"/>
      <c r="C602" s="71"/>
      <c r="D602" s="70"/>
      <c r="E602" s="71"/>
      <c r="F602" s="70"/>
      <c r="G602" s="615"/>
      <c r="H602" s="74"/>
      <c r="I602" s="75"/>
      <c r="J602" s="569"/>
      <c r="K602" s="568"/>
      <c r="L602" s="74"/>
      <c r="M602" s="83"/>
      <c r="N602" s="79"/>
      <c r="O602" s="629"/>
      <c r="P602" s="627" t="str">
        <f t="shared" si="85"/>
        <v/>
      </c>
      <c r="Q602" s="624" t="str">
        <f t="shared" si="86"/>
        <v/>
      </c>
      <c r="R602" s="621" t="str">
        <f t="shared" si="87"/>
        <v/>
      </c>
      <c r="S602" s="91" t="str">
        <f t="shared" si="88"/>
        <v/>
      </c>
      <c r="T602" s="90" t="str">
        <f t="shared" si="91"/>
        <v/>
      </c>
      <c r="U602" s="91" t="str">
        <f t="shared" si="91"/>
        <v/>
      </c>
      <c r="V602" s="107" t="b">
        <f t="shared" si="89"/>
        <v>0</v>
      </c>
      <c r="W602" s="104" t="b">
        <f t="shared" si="90"/>
        <v>0</v>
      </c>
      <c r="X602" s="106">
        <f t="shared" si="92"/>
        <v>1</v>
      </c>
      <c r="Y602" s="99">
        <f>IF(B602&lt;&gt;"",VLOOKUP(X602,Coef!$E$2:$F$17,2,FALSE),Y601)</f>
        <v>1</v>
      </c>
    </row>
    <row r="603" spans="1:25" x14ac:dyDescent="0.25">
      <c r="A603" s="98"/>
      <c r="B603" s="70"/>
      <c r="C603" s="71"/>
      <c r="D603" s="70"/>
      <c r="E603" s="71"/>
      <c r="F603" s="70"/>
      <c r="G603" s="615"/>
      <c r="H603" s="74"/>
      <c r="I603" s="75"/>
      <c r="J603" s="569"/>
      <c r="K603" s="568"/>
      <c r="L603" s="74"/>
      <c r="M603" s="83"/>
      <c r="N603" s="79"/>
      <c r="O603" s="629"/>
      <c r="P603" s="627" t="str">
        <f t="shared" si="85"/>
        <v/>
      </c>
      <c r="Q603" s="624" t="str">
        <f t="shared" si="86"/>
        <v/>
      </c>
      <c r="R603" s="621" t="str">
        <f t="shared" si="87"/>
        <v/>
      </c>
      <c r="S603" s="91" t="str">
        <f t="shared" si="88"/>
        <v/>
      </c>
      <c r="T603" s="90" t="str">
        <f t="shared" si="91"/>
        <v/>
      </c>
      <c r="U603" s="91" t="str">
        <f t="shared" si="91"/>
        <v/>
      </c>
      <c r="V603" s="107" t="b">
        <f t="shared" si="89"/>
        <v>0</v>
      </c>
      <c r="W603" s="104" t="b">
        <f t="shared" si="90"/>
        <v>0</v>
      </c>
      <c r="X603" s="106">
        <f t="shared" si="92"/>
        <v>1</v>
      </c>
      <c r="Y603" s="99">
        <f>IF(B603&lt;&gt;"",VLOOKUP(X603,Coef!$E$2:$F$17,2,FALSE),Y602)</f>
        <v>1</v>
      </c>
    </row>
    <row r="604" spans="1:25" x14ac:dyDescent="0.25">
      <c r="A604" s="98"/>
      <c r="B604" s="70"/>
      <c r="C604" s="71"/>
      <c r="D604" s="70"/>
      <c r="E604" s="71"/>
      <c r="F604" s="70"/>
      <c r="G604" s="615"/>
      <c r="H604" s="74"/>
      <c r="I604" s="75"/>
      <c r="J604" s="569"/>
      <c r="K604" s="568"/>
      <c r="L604" s="74"/>
      <c r="M604" s="83"/>
      <c r="N604" s="79"/>
      <c r="O604" s="629"/>
      <c r="P604" s="627" t="str">
        <f t="shared" si="85"/>
        <v/>
      </c>
      <c r="Q604" s="624" t="str">
        <f t="shared" si="86"/>
        <v/>
      </c>
      <c r="R604" s="621" t="str">
        <f t="shared" si="87"/>
        <v/>
      </c>
      <c r="S604" s="91" t="str">
        <f t="shared" si="88"/>
        <v/>
      </c>
      <c r="T604" s="90" t="str">
        <f t="shared" si="91"/>
        <v/>
      </c>
      <c r="U604" s="91" t="str">
        <f t="shared" si="91"/>
        <v/>
      </c>
      <c r="V604" s="107" t="b">
        <f t="shared" si="89"/>
        <v>0</v>
      </c>
      <c r="W604" s="104" t="b">
        <f t="shared" si="90"/>
        <v>0</v>
      </c>
      <c r="X604" s="106">
        <f t="shared" si="92"/>
        <v>1</v>
      </c>
      <c r="Y604" s="99">
        <f>IF(B604&lt;&gt;"",VLOOKUP(X604,Coef!$E$2:$F$17,2,FALSE),Y603)</f>
        <v>1</v>
      </c>
    </row>
    <row r="605" spans="1:25" x14ac:dyDescent="0.25">
      <c r="A605" s="98"/>
      <c r="B605" s="70"/>
      <c r="C605" s="71"/>
      <c r="D605" s="70"/>
      <c r="E605" s="71"/>
      <c r="F605" s="70"/>
      <c r="G605" s="615"/>
      <c r="H605" s="74"/>
      <c r="I605" s="75"/>
      <c r="J605" s="569"/>
      <c r="K605" s="568"/>
      <c r="L605" s="74"/>
      <c r="M605" s="83"/>
      <c r="N605" s="79"/>
      <c r="O605" s="629"/>
      <c r="P605" s="627" t="str">
        <f t="shared" si="85"/>
        <v/>
      </c>
      <c r="Q605" s="624" t="str">
        <f t="shared" si="86"/>
        <v/>
      </c>
      <c r="R605" s="621" t="str">
        <f t="shared" si="87"/>
        <v/>
      </c>
      <c r="S605" s="91" t="str">
        <f t="shared" si="88"/>
        <v/>
      </c>
      <c r="T605" s="90" t="str">
        <f t="shared" si="91"/>
        <v/>
      </c>
      <c r="U605" s="91" t="str">
        <f t="shared" si="91"/>
        <v/>
      </c>
      <c r="V605" s="107" t="b">
        <f t="shared" si="89"/>
        <v>0</v>
      </c>
      <c r="W605" s="104" t="b">
        <f t="shared" si="90"/>
        <v>0</v>
      </c>
      <c r="X605" s="106">
        <f t="shared" si="92"/>
        <v>1</v>
      </c>
      <c r="Y605" s="99">
        <f>IF(B605&lt;&gt;"",VLOOKUP(X605,Coef!$E$2:$F$17,2,FALSE),Y604)</f>
        <v>1</v>
      </c>
    </row>
    <row r="606" spans="1:25" x14ac:dyDescent="0.25">
      <c r="A606" s="98"/>
      <c r="B606" s="70"/>
      <c r="C606" s="71"/>
      <c r="D606" s="70"/>
      <c r="E606" s="71"/>
      <c r="F606" s="70"/>
      <c r="G606" s="615"/>
      <c r="H606" s="74"/>
      <c r="I606" s="75"/>
      <c r="J606" s="569"/>
      <c r="K606" s="568"/>
      <c r="L606" s="74"/>
      <c r="M606" s="83"/>
      <c r="N606" s="79"/>
      <c r="O606" s="629"/>
      <c r="P606" s="627" t="str">
        <f t="shared" si="85"/>
        <v/>
      </c>
      <c r="Q606" s="624" t="str">
        <f t="shared" si="86"/>
        <v/>
      </c>
      <c r="R606" s="621" t="str">
        <f t="shared" si="87"/>
        <v/>
      </c>
      <c r="S606" s="91" t="str">
        <f t="shared" si="88"/>
        <v/>
      </c>
      <c r="T606" s="90" t="str">
        <f t="shared" si="91"/>
        <v/>
      </c>
      <c r="U606" s="91" t="str">
        <f t="shared" si="91"/>
        <v/>
      </c>
      <c r="V606" s="107" t="b">
        <f t="shared" si="89"/>
        <v>0</v>
      </c>
      <c r="W606" s="104" t="b">
        <f t="shared" si="90"/>
        <v>0</v>
      </c>
      <c r="X606" s="106">
        <f t="shared" si="92"/>
        <v>1</v>
      </c>
      <c r="Y606" s="99">
        <f>IF(B606&lt;&gt;"",VLOOKUP(X606,Coef!$E$2:$F$17,2,FALSE),Y605)</f>
        <v>1</v>
      </c>
    </row>
    <row r="607" spans="1:25" x14ac:dyDescent="0.25">
      <c r="A607" s="98"/>
      <c r="B607" s="70"/>
      <c r="C607" s="71"/>
      <c r="D607" s="70"/>
      <c r="E607" s="71"/>
      <c r="F607" s="70"/>
      <c r="G607" s="615"/>
      <c r="H607" s="74"/>
      <c r="I607" s="75"/>
      <c r="J607" s="569"/>
      <c r="K607" s="568"/>
      <c r="L607" s="74"/>
      <c r="M607" s="83"/>
      <c r="N607" s="79"/>
      <c r="O607" s="629"/>
      <c r="P607" s="627" t="str">
        <f t="shared" si="85"/>
        <v/>
      </c>
      <c r="Q607" s="624" t="str">
        <f t="shared" si="86"/>
        <v/>
      </c>
      <c r="R607" s="621" t="str">
        <f t="shared" si="87"/>
        <v/>
      </c>
      <c r="S607" s="91" t="str">
        <f t="shared" si="88"/>
        <v/>
      </c>
      <c r="T607" s="90" t="str">
        <f t="shared" si="91"/>
        <v/>
      </c>
      <c r="U607" s="91" t="str">
        <f t="shared" si="91"/>
        <v/>
      </c>
      <c r="V607" s="107" t="b">
        <f t="shared" si="89"/>
        <v>0</v>
      </c>
      <c r="W607" s="104" t="b">
        <f t="shared" si="90"/>
        <v>0</v>
      </c>
      <c r="X607" s="106">
        <f t="shared" si="92"/>
        <v>1</v>
      </c>
      <c r="Y607" s="99">
        <f>IF(B607&lt;&gt;"",VLOOKUP(X607,Coef!$E$2:$F$17,2,FALSE),Y606)</f>
        <v>1</v>
      </c>
    </row>
    <row r="608" spans="1:25" x14ac:dyDescent="0.25">
      <c r="A608" s="98"/>
      <c r="B608" s="70"/>
      <c r="C608" s="71"/>
      <c r="D608" s="70"/>
      <c r="E608" s="71"/>
      <c r="F608" s="70"/>
      <c r="G608" s="615"/>
      <c r="H608" s="74"/>
      <c r="I608" s="75"/>
      <c r="J608" s="569"/>
      <c r="K608" s="568"/>
      <c r="L608" s="74"/>
      <c r="M608" s="83"/>
      <c r="N608" s="79"/>
      <c r="O608" s="629"/>
      <c r="P608" s="627" t="str">
        <f t="shared" si="85"/>
        <v/>
      </c>
      <c r="Q608" s="624" t="str">
        <f t="shared" si="86"/>
        <v/>
      </c>
      <c r="R608" s="621" t="str">
        <f t="shared" si="87"/>
        <v/>
      </c>
      <c r="S608" s="91" t="str">
        <f t="shared" si="88"/>
        <v/>
      </c>
      <c r="T608" s="90" t="str">
        <f t="shared" si="91"/>
        <v/>
      </c>
      <c r="U608" s="91" t="str">
        <f t="shared" si="91"/>
        <v/>
      </c>
      <c r="V608" s="107" t="b">
        <f t="shared" si="89"/>
        <v>0</v>
      </c>
      <c r="W608" s="104" t="b">
        <f t="shared" si="90"/>
        <v>0</v>
      </c>
      <c r="X608" s="106">
        <f t="shared" si="92"/>
        <v>1</v>
      </c>
      <c r="Y608" s="99">
        <f>IF(B608&lt;&gt;"",VLOOKUP(X608,Coef!$E$2:$F$17,2,FALSE),Y607)</f>
        <v>1</v>
      </c>
    </row>
    <row r="609" spans="1:25" x14ac:dyDescent="0.25">
      <c r="A609" s="98"/>
      <c r="B609" s="70"/>
      <c r="C609" s="71"/>
      <c r="D609" s="70"/>
      <c r="E609" s="71"/>
      <c r="F609" s="70"/>
      <c r="G609" s="615"/>
      <c r="H609" s="74"/>
      <c r="I609" s="75"/>
      <c r="J609" s="569"/>
      <c r="K609" s="568"/>
      <c r="L609" s="74"/>
      <c r="M609" s="83"/>
      <c r="N609" s="79"/>
      <c r="O609" s="629"/>
      <c r="P609" s="627" t="str">
        <f t="shared" si="85"/>
        <v/>
      </c>
      <c r="Q609" s="624" t="str">
        <f t="shared" si="86"/>
        <v/>
      </c>
      <c r="R609" s="621" t="str">
        <f t="shared" si="87"/>
        <v/>
      </c>
      <c r="S609" s="91" t="str">
        <f t="shared" si="88"/>
        <v/>
      </c>
      <c r="T609" s="90" t="str">
        <f t="shared" si="91"/>
        <v/>
      </c>
      <c r="U609" s="91" t="str">
        <f t="shared" si="91"/>
        <v/>
      </c>
      <c r="V609" s="107" t="b">
        <f t="shared" si="89"/>
        <v>0</v>
      </c>
      <c r="W609" s="104" t="b">
        <f t="shared" si="90"/>
        <v>0</v>
      </c>
      <c r="X609" s="106">
        <f t="shared" si="92"/>
        <v>1</v>
      </c>
      <c r="Y609" s="99">
        <f>IF(B609&lt;&gt;"",VLOOKUP(X609,Coef!$E$2:$F$17,2,FALSE),Y608)</f>
        <v>1</v>
      </c>
    </row>
    <row r="610" spans="1:25" x14ac:dyDescent="0.25">
      <c r="A610" s="98"/>
      <c r="B610" s="70"/>
      <c r="C610" s="71"/>
      <c r="D610" s="70"/>
      <c r="E610" s="71"/>
      <c r="F610" s="70"/>
      <c r="G610" s="615"/>
      <c r="H610" s="74"/>
      <c r="I610" s="75"/>
      <c r="J610" s="569"/>
      <c r="K610" s="568"/>
      <c r="L610" s="74"/>
      <c r="M610" s="83"/>
      <c r="N610" s="79"/>
      <c r="O610" s="629"/>
      <c r="P610" s="627" t="str">
        <f t="shared" si="85"/>
        <v/>
      </c>
      <c r="Q610" s="624" t="str">
        <f t="shared" si="86"/>
        <v/>
      </c>
      <c r="R610" s="621" t="str">
        <f t="shared" si="87"/>
        <v/>
      </c>
      <c r="S610" s="91" t="str">
        <f t="shared" si="88"/>
        <v/>
      </c>
      <c r="T610" s="90" t="str">
        <f t="shared" si="91"/>
        <v/>
      </c>
      <c r="U610" s="91" t="str">
        <f t="shared" si="91"/>
        <v/>
      </c>
      <c r="V610" s="107" t="b">
        <f t="shared" si="89"/>
        <v>0</v>
      </c>
      <c r="W610" s="104" t="b">
        <f t="shared" si="90"/>
        <v>0</v>
      </c>
      <c r="X610" s="106">
        <f t="shared" si="92"/>
        <v>1</v>
      </c>
      <c r="Y610" s="99">
        <f>IF(B610&lt;&gt;"",VLOOKUP(X610,Coef!$E$2:$F$17,2,FALSE),Y609)</f>
        <v>1</v>
      </c>
    </row>
    <row r="611" spans="1:25" x14ac:dyDescent="0.25">
      <c r="A611" s="98"/>
      <c r="B611" s="70"/>
      <c r="C611" s="71"/>
      <c r="D611" s="70"/>
      <c r="E611" s="71"/>
      <c r="F611" s="70"/>
      <c r="G611" s="615"/>
      <c r="H611" s="74"/>
      <c r="I611" s="75"/>
      <c r="J611" s="569"/>
      <c r="K611" s="568"/>
      <c r="L611" s="74"/>
      <c r="M611" s="83"/>
      <c r="N611" s="79"/>
      <c r="O611" s="629"/>
      <c r="P611" s="627" t="str">
        <f t="shared" si="85"/>
        <v/>
      </c>
      <c r="Q611" s="624" t="str">
        <f t="shared" si="86"/>
        <v/>
      </c>
      <c r="R611" s="621" t="str">
        <f t="shared" si="87"/>
        <v/>
      </c>
      <c r="S611" s="91" t="str">
        <f t="shared" si="88"/>
        <v/>
      </c>
      <c r="T611" s="90" t="str">
        <f t="shared" si="91"/>
        <v/>
      </c>
      <c r="U611" s="91" t="str">
        <f t="shared" si="91"/>
        <v/>
      </c>
      <c r="V611" s="107" t="b">
        <f t="shared" si="89"/>
        <v>0</v>
      </c>
      <c r="W611" s="104" t="b">
        <f t="shared" si="90"/>
        <v>0</v>
      </c>
      <c r="X611" s="106">
        <f t="shared" si="92"/>
        <v>1</v>
      </c>
      <c r="Y611" s="99">
        <f>IF(B611&lt;&gt;"",VLOOKUP(X611,Coef!$E$2:$F$17,2,FALSE),Y610)</f>
        <v>1</v>
      </c>
    </row>
    <row r="612" spans="1:25" x14ac:dyDescent="0.25">
      <c r="A612" s="98"/>
      <c r="B612" s="70"/>
      <c r="C612" s="71"/>
      <c r="D612" s="70"/>
      <c r="E612" s="71"/>
      <c r="F612" s="70"/>
      <c r="G612" s="615"/>
      <c r="H612" s="74"/>
      <c r="I612" s="75"/>
      <c r="J612" s="569"/>
      <c r="K612" s="568"/>
      <c r="L612" s="74"/>
      <c r="M612" s="83"/>
      <c r="N612" s="79"/>
      <c r="O612" s="629"/>
      <c r="P612" s="627" t="str">
        <f t="shared" si="85"/>
        <v/>
      </c>
      <c r="Q612" s="624" t="str">
        <f t="shared" si="86"/>
        <v/>
      </c>
      <c r="R612" s="621" t="str">
        <f t="shared" si="87"/>
        <v/>
      </c>
      <c r="S612" s="91" t="str">
        <f t="shared" si="88"/>
        <v/>
      </c>
      <c r="T612" s="90" t="str">
        <f t="shared" si="91"/>
        <v/>
      </c>
      <c r="U612" s="91" t="str">
        <f t="shared" si="91"/>
        <v/>
      </c>
      <c r="V612" s="107" t="b">
        <f t="shared" si="89"/>
        <v>0</v>
      </c>
      <c r="W612" s="104" t="b">
        <f t="shared" si="90"/>
        <v>0</v>
      </c>
      <c r="X612" s="106">
        <f t="shared" si="92"/>
        <v>1</v>
      </c>
      <c r="Y612" s="99">
        <f>IF(B612&lt;&gt;"",VLOOKUP(X612,Coef!$E$2:$F$17,2,FALSE),Y611)</f>
        <v>1</v>
      </c>
    </row>
    <row r="613" spans="1:25" x14ac:dyDescent="0.25">
      <c r="A613" s="98"/>
      <c r="B613" s="70"/>
      <c r="C613" s="71"/>
      <c r="D613" s="70"/>
      <c r="E613" s="71"/>
      <c r="F613" s="70"/>
      <c r="G613" s="615"/>
      <c r="H613" s="74"/>
      <c r="I613" s="75"/>
      <c r="J613" s="569"/>
      <c r="K613" s="568"/>
      <c r="L613" s="74"/>
      <c r="M613" s="83"/>
      <c r="N613" s="79"/>
      <c r="O613" s="629"/>
      <c r="P613" s="627" t="str">
        <f t="shared" si="85"/>
        <v/>
      </c>
      <c r="Q613" s="624" t="str">
        <f t="shared" si="86"/>
        <v/>
      </c>
      <c r="R613" s="621" t="str">
        <f t="shared" si="87"/>
        <v/>
      </c>
      <c r="S613" s="91" t="str">
        <f t="shared" si="88"/>
        <v/>
      </c>
      <c r="T613" s="90" t="str">
        <f t="shared" si="91"/>
        <v/>
      </c>
      <c r="U613" s="91" t="str">
        <f t="shared" si="91"/>
        <v/>
      </c>
      <c r="V613" s="107" t="b">
        <f t="shared" si="89"/>
        <v>0</v>
      </c>
      <c r="W613" s="104" t="b">
        <f t="shared" si="90"/>
        <v>0</v>
      </c>
      <c r="X613" s="106">
        <f t="shared" si="92"/>
        <v>1</v>
      </c>
      <c r="Y613" s="99">
        <f>IF(B613&lt;&gt;"",VLOOKUP(X613,Coef!$E$2:$F$17,2,FALSE),Y612)</f>
        <v>1</v>
      </c>
    </row>
    <row r="614" spans="1:25" x14ac:dyDescent="0.25">
      <c r="A614" s="98"/>
      <c r="B614" s="70"/>
      <c r="C614" s="71"/>
      <c r="D614" s="70"/>
      <c r="E614" s="71"/>
      <c r="F614" s="70"/>
      <c r="G614" s="615"/>
      <c r="H614" s="74"/>
      <c r="I614" s="75"/>
      <c r="J614" s="569"/>
      <c r="K614" s="568"/>
      <c r="L614" s="74"/>
      <c r="M614" s="83"/>
      <c r="N614" s="79"/>
      <c r="O614" s="629"/>
      <c r="P614" s="627" t="str">
        <f t="shared" si="85"/>
        <v/>
      </c>
      <c r="Q614" s="624" t="str">
        <f t="shared" si="86"/>
        <v/>
      </c>
      <c r="R614" s="621" t="str">
        <f t="shared" si="87"/>
        <v/>
      </c>
      <c r="S614" s="91" t="str">
        <f t="shared" si="88"/>
        <v/>
      </c>
      <c r="T614" s="90" t="str">
        <f t="shared" si="91"/>
        <v/>
      </c>
      <c r="U614" s="91" t="str">
        <f t="shared" si="91"/>
        <v/>
      </c>
      <c r="V614" s="107" t="b">
        <f t="shared" si="89"/>
        <v>0</v>
      </c>
      <c r="W614" s="104" t="b">
        <f t="shared" si="90"/>
        <v>0</v>
      </c>
      <c r="X614" s="106">
        <f t="shared" si="92"/>
        <v>1</v>
      </c>
      <c r="Y614" s="99">
        <f>IF(B614&lt;&gt;"",VLOOKUP(X614,Coef!$E$2:$F$17,2,FALSE),Y613)</f>
        <v>1</v>
      </c>
    </row>
    <row r="615" spans="1:25" x14ac:dyDescent="0.25">
      <c r="A615" s="98"/>
      <c r="B615" s="70"/>
      <c r="C615" s="71"/>
      <c r="D615" s="70"/>
      <c r="E615" s="71"/>
      <c r="F615" s="70"/>
      <c r="G615" s="615"/>
      <c r="H615" s="74"/>
      <c r="I615" s="75"/>
      <c r="J615" s="569"/>
      <c r="K615" s="568"/>
      <c r="L615" s="74"/>
      <c r="M615" s="83"/>
      <c r="N615" s="79"/>
      <c r="O615" s="629"/>
      <c r="P615" s="627" t="str">
        <f t="shared" si="85"/>
        <v/>
      </c>
      <c r="Q615" s="624" t="str">
        <f t="shared" si="86"/>
        <v/>
      </c>
      <c r="R615" s="621" t="str">
        <f t="shared" si="87"/>
        <v/>
      </c>
      <c r="S615" s="91" t="str">
        <f t="shared" si="88"/>
        <v/>
      </c>
      <c r="T615" s="90" t="str">
        <f t="shared" si="91"/>
        <v/>
      </c>
      <c r="U615" s="91" t="str">
        <f t="shared" si="91"/>
        <v/>
      </c>
      <c r="V615" s="107" t="b">
        <f t="shared" si="89"/>
        <v>0</v>
      </c>
      <c r="W615" s="104" t="b">
        <f t="shared" si="90"/>
        <v>0</v>
      </c>
      <c r="X615" s="106">
        <f t="shared" si="92"/>
        <v>1</v>
      </c>
      <c r="Y615" s="99">
        <f>IF(B615&lt;&gt;"",VLOOKUP(X615,Coef!$E$2:$F$17,2,FALSE),Y614)</f>
        <v>1</v>
      </c>
    </row>
    <row r="616" spans="1:25" x14ac:dyDescent="0.25">
      <c r="A616" s="98"/>
      <c r="B616" s="70"/>
      <c r="C616" s="71"/>
      <c r="D616" s="70"/>
      <c r="E616" s="71"/>
      <c r="F616" s="70"/>
      <c r="G616" s="615"/>
      <c r="H616" s="74"/>
      <c r="I616" s="75"/>
      <c r="J616" s="569"/>
      <c r="K616" s="568"/>
      <c r="L616" s="74"/>
      <c r="M616" s="83"/>
      <c r="N616" s="79"/>
      <c r="O616" s="629"/>
      <c r="P616" s="627" t="str">
        <f t="shared" si="85"/>
        <v/>
      </c>
      <c r="Q616" s="624" t="str">
        <f t="shared" si="86"/>
        <v/>
      </c>
      <c r="R616" s="621" t="str">
        <f t="shared" si="87"/>
        <v/>
      </c>
      <c r="S616" s="91" t="str">
        <f t="shared" si="88"/>
        <v/>
      </c>
      <c r="T616" s="90" t="str">
        <f t="shared" si="91"/>
        <v/>
      </c>
      <c r="U616" s="91" t="str">
        <f t="shared" si="91"/>
        <v/>
      </c>
      <c r="V616" s="107" t="b">
        <f t="shared" si="89"/>
        <v>0</v>
      </c>
      <c r="W616" s="104" t="b">
        <f t="shared" si="90"/>
        <v>0</v>
      </c>
      <c r="X616" s="106">
        <f t="shared" si="92"/>
        <v>1</v>
      </c>
      <c r="Y616" s="99">
        <f>IF(B616&lt;&gt;"",VLOOKUP(X616,Coef!$E$2:$F$17,2,FALSE),Y615)</f>
        <v>1</v>
      </c>
    </row>
    <row r="617" spans="1:25" x14ac:dyDescent="0.25">
      <c r="A617" s="98"/>
      <c r="B617" s="70"/>
      <c r="C617" s="71"/>
      <c r="D617" s="70"/>
      <c r="E617" s="71"/>
      <c r="F617" s="70"/>
      <c r="G617" s="615"/>
      <c r="H617" s="74"/>
      <c r="I617" s="75"/>
      <c r="J617" s="569"/>
      <c r="K617" s="568"/>
      <c r="L617" s="74"/>
      <c r="M617" s="83"/>
      <c r="N617" s="79"/>
      <c r="O617" s="629"/>
      <c r="P617" s="627" t="str">
        <f t="shared" si="85"/>
        <v/>
      </c>
      <c r="Q617" s="624" t="str">
        <f t="shared" si="86"/>
        <v/>
      </c>
      <c r="R617" s="621" t="str">
        <f t="shared" si="87"/>
        <v/>
      </c>
      <c r="S617" s="91" t="str">
        <f t="shared" si="88"/>
        <v/>
      </c>
      <c r="T617" s="90" t="str">
        <f t="shared" si="91"/>
        <v/>
      </c>
      <c r="U617" s="91" t="str">
        <f t="shared" si="91"/>
        <v/>
      </c>
      <c r="V617" s="107" t="b">
        <f t="shared" si="89"/>
        <v>0</v>
      </c>
      <c r="W617" s="104" t="b">
        <f t="shared" si="90"/>
        <v>0</v>
      </c>
      <c r="X617" s="106">
        <f t="shared" si="92"/>
        <v>1</v>
      </c>
      <c r="Y617" s="99">
        <f>IF(B617&lt;&gt;"",VLOOKUP(X617,Coef!$E$2:$F$17,2,FALSE),Y616)</f>
        <v>1</v>
      </c>
    </row>
    <row r="618" spans="1:25" x14ac:dyDescent="0.25">
      <c r="A618" s="98"/>
      <c r="B618" s="70"/>
      <c r="C618" s="71"/>
      <c r="D618" s="70"/>
      <c r="E618" s="71"/>
      <c r="F618" s="70"/>
      <c r="G618" s="615"/>
      <c r="H618" s="74"/>
      <c r="I618" s="75"/>
      <c r="J618" s="569"/>
      <c r="K618" s="568"/>
      <c r="L618" s="74"/>
      <c r="M618" s="83"/>
      <c r="N618" s="79"/>
      <c r="O618" s="629"/>
      <c r="P618" s="627" t="str">
        <f t="shared" si="85"/>
        <v/>
      </c>
      <c r="Q618" s="624" t="str">
        <f t="shared" si="86"/>
        <v/>
      </c>
      <c r="R618" s="621" t="str">
        <f t="shared" si="87"/>
        <v/>
      </c>
      <c r="S618" s="91" t="str">
        <f t="shared" si="88"/>
        <v/>
      </c>
      <c r="T618" s="90" t="str">
        <f t="shared" si="91"/>
        <v/>
      </c>
      <c r="U618" s="91" t="str">
        <f t="shared" si="91"/>
        <v/>
      </c>
      <c r="V618" s="107" t="b">
        <f t="shared" si="89"/>
        <v>0</v>
      </c>
      <c r="W618" s="104" t="b">
        <f t="shared" si="90"/>
        <v>0</v>
      </c>
      <c r="X618" s="106">
        <f t="shared" si="92"/>
        <v>1</v>
      </c>
      <c r="Y618" s="99">
        <f>IF(B618&lt;&gt;"",VLOOKUP(X618,Coef!$E$2:$F$17,2,FALSE),Y617)</f>
        <v>1</v>
      </c>
    </row>
    <row r="619" spans="1:25" x14ac:dyDescent="0.25">
      <c r="A619" s="98"/>
      <c r="B619" s="70"/>
      <c r="C619" s="71"/>
      <c r="D619" s="70"/>
      <c r="E619" s="71"/>
      <c r="F619" s="70"/>
      <c r="G619" s="615"/>
      <c r="H619" s="74"/>
      <c r="I619" s="75"/>
      <c r="J619" s="569"/>
      <c r="K619" s="568"/>
      <c r="L619" s="74"/>
      <c r="M619" s="83"/>
      <c r="N619" s="79"/>
      <c r="O619" s="629"/>
      <c r="P619" s="627" t="str">
        <f t="shared" si="85"/>
        <v/>
      </c>
      <c r="Q619" s="624" t="str">
        <f t="shared" si="86"/>
        <v/>
      </c>
      <c r="R619" s="621" t="str">
        <f t="shared" si="87"/>
        <v/>
      </c>
      <c r="S619" s="91" t="str">
        <f t="shared" si="88"/>
        <v/>
      </c>
      <c r="T619" s="90" t="str">
        <f t="shared" si="91"/>
        <v/>
      </c>
      <c r="U619" s="91" t="str">
        <f t="shared" si="91"/>
        <v/>
      </c>
      <c r="V619" s="107" t="b">
        <f t="shared" si="89"/>
        <v>0</v>
      </c>
      <c r="W619" s="104" t="b">
        <f t="shared" si="90"/>
        <v>0</v>
      </c>
      <c r="X619" s="106">
        <f t="shared" si="92"/>
        <v>1</v>
      </c>
      <c r="Y619" s="99">
        <f>IF(B619&lt;&gt;"",VLOOKUP(X619,Coef!$E$2:$F$17,2,FALSE),Y618)</f>
        <v>1</v>
      </c>
    </row>
    <row r="620" spans="1:25" x14ac:dyDescent="0.25">
      <c r="A620" s="98"/>
      <c r="B620" s="70"/>
      <c r="C620" s="71"/>
      <c r="D620" s="70"/>
      <c r="E620" s="71"/>
      <c r="F620" s="70"/>
      <c r="G620" s="615"/>
      <c r="H620" s="74"/>
      <c r="I620" s="75"/>
      <c r="J620" s="569"/>
      <c r="K620" s="568"/>
      <c r="L620" s="74"/>
      <c r="M620" s="83"/>
      <c r="N620" s="79"/>
      <c r="O620" s="629"/>
      <c r="P620" s="627" t="str">
        <f t="shared" si="85"/>
        <v/>
      </c>
      <c r="Q620" s="624" t="str">
        <f t="shared" si="86"/>
        <v/>
      </c>
      <c r="R620" s="621" t="str">
        <f t="shared" si="87"/>
        <v/>
      </c>
      <c r="S620" s="91" t="str">
        <f t="shared" si="88"/>
        <v/>
      </c>
      <c r="T620" s="90" t="str">
        <f t="shared" si="91"/>
        <v/>
      </c>
      <c r="U620" s="91" t="str">
        <f t="shared" si="91"/>
        <v/>
      </c>
      <c r="V620" s="107" t="b">
        <f t="shared" si="89"/>
        <v>0</v>
      </c>
      <c r="W620" s="104" t="b">
        <f t="shared" si="90"/>
        <v>0</v>
      </c>
      <c r="X620" s="106">
        <f t="shared" si="92"/>
        <v>1</v>
      </c>
      <c r="Y620" s="99">
        <f>IF(B620&lt;&gt;"",VLOOKUP(X620,Coef!$E$2:$F$17,2,FALSE),Y619)</f>
        <v>1</v>
      </c>
    </row>
    <row r="621" spans="1:25" x14ac:dyDescent="0.25">
      <c r="A621" s="98"/>
      <c r="B621" s="70"/>
      <c r="C621" s="71"/>
      <c r="D621" s="70"/>
      <c r="E621" s="71"/>
      <c r="F621" s="70"/>
      <c r="G621" s="615"/>
      <c r="H621" s="74"/>
      <c r="I621" s="75"/>
      <c r="J621" s="569"/>
      <c r="K621" s="568"/>
      <c r="L621" s="74"/>
      <c r="M621" s="83"/>
      <c r="N621" s="79"/>
      <c r="O621" s="629"/>
      <c r="P621" s="627" t="str">
        <f t="shared" si="85"/>
        <v/>
      </c>
      <c r="Q621" s="624" t="str">
        <f t="shared" si="86"/>
        <v/>
      </c>
      <c r="R621" s="621" t="str">
        <f t="shared" si="87"/>
        <v/>
      </c>
      <c r="S621" s="91" t="str">
        <f t="shared" si="88"/>
        <v/>
      </c>
      <c r="T621" s="90" t="str">
        <f t="shared" si="91"/>
        <v/>
      </c>
      <c r="U621" s="91" t="str">
        <f t="shared" si="91"/>
        <v/>
      </c>
      <c r="V621" s="107" t="b">
        <f t="shared" si="89"/>
        <v>0</v>
      </c>
      <c r="W621" s="104" t="b">
        <f t="shared" si="90"/>
        <v>0</v>
      </c>
      <c r="X621" s="106">
        <f t="shared" si="92"/>
        <v>1</v>
      </c>
      <c r="Y621" s="99">
        <f>IF(B621&lt;&gt;"",VLOOKUP(X621,Coef!$E$2:$F$17,2,FALSE),Y620)</f>
        <v>1</v>
      </c>
    </row>
    <row r="622" spans="1:25" x14ac:dyDescent="0.25">
      <c r="A622" s="98"/>
      <c r="B622" s="70"/>
      <c r="C622" s="71"/>
      <c r="D622" s="70"/>
      <c r="E622" s="71"/>
      <c r="F622" s="70"/>
      <c r="G622" s="615"/>
      <c r="H622" s="74"/>
      <c r="I622" s="75"/>
      <c r="J622" s="569"/>
      <c r="K622" s="568"/>
      <c r="L622" s="74"/>
      <c r="M622" s="83"/>
      <c r="N622" s="79"/>
      <c r="O622" s="629"/>
      <c r="P622" s="627" t="str">
        <f t="shared" si="85"/>
        <v/>
      </c>
      <c r="Q622" s="624" t="str">
        <f t="shared" si="86"/>
        <v/>
      </c>
      <c r="R622" s="621" t="str">
        <f t="shared" si="87"/>
        <v/>
      </c>
      <c r="S622" s="91" t="str">
        <f t="shared" si="88"/>
        <v/>
      </c>
      <c r="T622" s="90" t="str">
        <f t="shared" si="91"/>
        <v/>
      </c>
      <c r="U622" s="91" t="str">
        <f t="shared" si="91"/>
        <v/>
      </c>
      <c r="V622" s="107" t="b">
        <f t="shared" si="89"/>
        <v>0</v>
      </c>
      <c r="W622" s="104" t="b">
        <f t="shared" si="90"/>
        <v>0</v>
      </c>
      <c r="X622" s="106">
        <f t="shared" si="92"/>
        <v>1</v>
      </c>
      <c r="Y622" s="99">
        <f>IF(B622&lt;&gt;"",VLOOKUP(X622,Coef!$E$2:$F$17,2,FALSE),Y621)</f>
        <v>1</v>
      </c>
    </row>
    <row r="623" spans="1:25" x14ac:dyDescent="0.25">
      <c r="A623" s="98"/>
      <c r="B623" s="70"/>
      <c r="C623" s="71"/>
      <c r="D623" s="70"/>
      <c r="E623" s="71"/>
      <c r="F623" s="70"/>
      <c r="G623" s="615"/>
      <c r="H623" s="74"/>
      <c r="I623" s="75"/>
      <c r="J623" s="569"/>
      <c r="K623" s="568"/>
      <c r="L623" s="74"/>
      <c r="M623" s="83"/>
      <c r="N623" s="79"/>
      <c r="O623" s="629"/>
      <c r="P623" s="627" t="str">
        <f t="shared" si="85"/>
        <v/>
      </c>
      <c r="Q623" s="624" t="str">
        <f t="shared" si="86"/>
        <v/>
      </c>
      <c r="R623" s="621" t="str">
        <f t="shared" si="87"/>
        <v/>
      </c>
      <c r="S623" s="91" t="str">
        <f t="shared" si="88"/>
        <v/>
      </c>
      <c r="T623" s="90" t="str">
        <f t="shared" si="91"/>
        <v/>
      </c>
      <c r="U623" s="91" t="str">
        <f t="shared" si="91"/>
        <v/>
      </c>
      <c r="V623" s="107" t="b">
        <f t="shared" si="89"/>
        <v>0</v>
      </c>
      <c r="W623" s="104" t="b">
        <f t="shared" si="90"/>
        <v>0</v>
      </c>
      <c r="X623" s="106">
        <f t="shared" si="92"/>
        <v>1</v>
      </c>
      <c r="Y623" s="99">
        <f>IF(B623&lt;&gt;"",VLOOKUP(X623,Coef!$E$2:$F$17,2,FALSE),Y622)</f>
        <v>1</v>
      </c>
    </row>
    <row r="624" spans="1:25" x14ac:dyDescent="0.25">
      <c r="A624" s="98"/>
      <c r="B624" s="70"/>
      <c r="C624" s="71"/>
      <c r="D624" s="70"/>
      <c r="E624" s="71"/>
      <c r="F624" s="70"/>
      <c r="G624" s="615"/>
      <c r="H624" s="74"/>
      <c r="I624" s="75"/>
      <c r="J624" s="569"/>
      <c r="K624" s="568"/>
      <c r="L624" s="74"/>
      <c r="M624" s="83"/>
      <c r="N624" s="79"/>
      <c r="O624" s="629"/>
      <c r="P624" s="627" t="str">
        <f t="shared" si="85"/>
        <v/>
      </c>
      <c r="Q624" s="624" t="str">
        <f t="shared" si="86"/>
        <v/>
      </c>
      <c r="R624" s="621" t="str">
        <f t="shared" si="87"/>
        <v/>
      </c>
      <c r="S624" s="91" t="str">
        <f t="shared" si="88"/>
        <v/>
      </c>
      <c r="T624" s="90" t="str">
        <f t="shared" si="91"/>
        <v/>
      </c>
      <c r="U624" s="91" t="str">
        <f t="shared" si="91"/>
        <v/>
      </c>
      <c r="V624" s="107" t="b">
        <f t="shared" si="89"/>
        <v>0</v>
      </c>
      <c r="W624" s="104" t="b">
        <f t="shared" si="90"/>
        <v>0</v>
      </c>
      <c r="X624" s="106">
        <f t="shared" si="92"/>
        <v>1</v>
      </c>
      <c r="Y624" s="99">
        <f>IF(B624&lt;&gt;"",VLOOKUP(X624,Coef!$E$2:$F$17,2,FALSE),Y623)</f>
        <v>1</v>
      </c>
    </row>
    <row r="625" spans="1:25" x14ac:dyDescent="0.25">
      <c r="A625" s="98"/>
      <c r="B625" s="70"/>
      <c r="C625" s="71"/>
      <c r="D625" s="70"/>
      <c r="E625" s="71"/>
      <c r="F625" s="70"/>
      <c r="G625" s="615"/>
      <c r="H625" s="74"/>
      <c r="I625" s="75"/>
      <c r="J625" s="569"/>
      <c r="K625" s="568"/>
      <c r="L625" s="74"/>
      <c r="M625" s="83"/>
      <c r="N625" s="79"/>
      <c r="O625" s="629"/>
      <c r="P625" s="627" t="str">
        <f t="shared" si="85"/>
        <v/>
      </c>
      <c r="Q625" s="624" t="str">
        <f t="shared" si="86"/>
        <v/>
      </c>
      <c r="R625" s="621" t="str">
        <f t="shared" si="87"/>
        <v/>
      </c>
      <c r="S625" s="91" t="str">
        <f t="shared" si="88"/>
        <v/>
      </c>
      <c r="T625" s="90" t="str">
        <f t="shared" si="91"/>
        <v/>
      </c>
      <c r="U625" s="91" t="str">
        <f t="shared" si="91"/>
        <v/>
      </c>
      <c r="V625" s="107" t="b">
        <f t="shared" si="89"/>
        <v>0</v>
      </c>
      <c r="W625" s="104" t="b">
        <f t="shared" si="90"/>
        <v>0</v>
      </c>
      <c r="X625" s="106">
        <f t="shared" si="92"/>
        <v>1</v>
      </c>
      <c r="Y625" s="99">
        <f>IF(B625&lt;&gt;"",VLOOKUP(X625,Coef!$E$2:$F$17,2,FALSE),Y624)</f>
        <v>1</v>
      </c>
    </row>
    <row r="626" spans="1:25" x14ac:dyDescent="0.25">
      <c r="A626" s="98"/>
      <c r="B626" s="70"/>
      <c r="C626" s="71"/>
      <c r="D626" s="70"/>
      <c r="E626" s="71"/>
      <c r="F626" s="70"/>
      <c r="G626" s="615"/>
      <c r="H626" s="74"/>
      <c r="I626" s="75"/>
      <c r="J626" s="569"/>
      <c r="K626" s="568"/>
      <c r="L626" s="74"/>
      <c r="M626" s="83"/>
      <c r="N626" s="79"/>
      <c r="O626" s="629"/>
      <c r="P626" s="627" t="str">
        <f t="shared" si="85"/>
        <v/>
      </c>
      <c r="Q626" s="624" t="str">
        <f t="shared" si="86"/>
        <v/>
      </c>
      <c r="R626" s="621" t="str">
        <f t="shared" si="87"/>
        <v/>
      </c>
      <c r="S626" s="91" t="str">
        <f t="shared" si="88"/>
        <v/>
      </c>
      <c r="T626" s="90" t="str">
        <f t="shared" si="91"/>
        <v/>
      </c>
      <c r="U626" s="91" t="str">
        <f t="shared" si="91"/>
        <v/>
      </c>
      <c r="V626" s="107" t="b">
        <f t="shared" si="89"/>
        <v>0</v>
      </c>
      <c r="W626" s="104" t="b">
        <f t="shared" si="90"/>
        <v>0</v>
      </c>
      <c r="X626" s="106">
        <f t="shared" si="92"/>
        <v>1</v>
      </c>
      <c r="Y626" s="99">
        <f>IF(B626&lt;&gt;"",VLOOKUP(X626,Coef!$E$2:$F$17,2,FALSE),Y625)</f>
        <v>1</v>
      </c>
    </row>
    <row r="627" spans="1:25" x14ac:dyDescent="0.25">
      <c r="A627" s="98"/>
      <c r="B627" s="70"/>
      <c r="C627" s="71"/>
      <c r="D627" s="70"/>
      <c r="E627" s="71"/>
      <c r="F627" s="70"/>
      <c r="G627" s="615"/>
      <c r="H627" s="74"/>
      <c r="I627" s="75"/>
      <c r="J627" s="569"/>
      <c r="K627" s="568"/>
      <c r="L627" s="74"/>
      <c r="M627" s="83"/>
      <c r="N627" s="79"/>
      <c r="O627" s="629"/>
      <c r="P627" s="627" t="str">
        <f t="shared" si="85"/>
        <v/>
      </c>
      <c r="Q627" s="624" t="str">
        <f t="shared" si="86"/>
        <v/>
      </c>
      <c r="R627" s="621" t="str">
        <f t="shared" si="87"/>
        <v/>
      </c>
      <c r="S627" s="91" t="str">
        <f t="shared" si="88"/>
        <v/>
      </c>
      <c r="T627" s="90" t="str">
        <f t="shared" si="91"/>
        <v/>
      </c>
      <c r="U627" s="91" t="str">
        <f t="shared" si="91"/>
        <v/>
      </c>
      <c r="V627" s="107" t="b">
        <f t="shared" si="89"/>
        <v>0</v>
      </c>
      <c r="W627" s="104" t="b">
        <f t="shared" si="90"/>
        <v>0</v>
      </c>
      <c r="X627" s="106">
        <f t="shared" si="92"/>
        <v>1</v>
      </c>
      <c r="Y627" s="99">
        <f>IF(B627&lt;&gt;"",VLOOKUP(X627,Coef!$E$2:$F$17,2,FALSE),Y626)</f>
        <v>1</v>
      </c>
    </row>
    <row r="628" spans="1:25" x14ac:dyDescent="0.25">
      <c r="A628" s="98"/>
      <c r="B628" s="70"/>
      <c r="C628" s="71"/>
      <c r="D628" s="70"/>
      <c r="E628" s="71"/>
      <c r="F628" s="70"/>
      <c r="G628" s="615"/>
      <c r="H628" s="74"/>
      <c r="I628" s="75"/>
      <c r="J628" s="569"/>
      <c r="K628" s="568"/>
      <c r="L628" s="74"/>
      <c r="M628" s="83"/>
      <c r="N628" s="79"/>
      <c r="O628" s="629"/>
      <c r="P628" s="627" t="str">
        <f t="shared" si="85"/>
        <v/>
      </c>
      <c r="Q628" s="624" t="str">
        <f t="shared" si="86"/>
        <v/>
      </c>
      <c r="R628" s="621" t="str">
        <f t="shared" si="87"/>
        <v/>
      </c>
      <c r="S628" s="91" t="str">
        <f t="shared" si="88"/>
        <v/>
      </c>
      <c r="T628" s="90" t="str">
        <f t="shared" si="91"/>
        <v/>
      </c>
      <c r="U628" s="91" t="str">
        <f t="shared" si="91"/>
        <v/>
      </c>
      <c r="V628" s="107" t="b">
        <f t="shared" si="89"/>
        <v>0</v>
      </c>
      <c r="W628" s="104" t="b">
        <f t="shared" si="90"/>
        <v>0</v>
      </c>
      <c r="X628" s="106">
        <f t="shared" si="92"/>
        <v>1</v>
      </c>
      <c r="Y628" s="99">
        <f>IF(B628&lt;&gt;"",VLOOKUP(X628,Coef!$E$2:$F$17,2,FALSE),Y627)</f>
        <v>1</v>
      </c>
    </row>
    <row r="629" spans="1:25" x14ac:dyDescent="0.25">
      <c r="A629" s="98"/>
      <c r="B629" s="70"/>
      <c r="C629" s="71"/>
      <c r="D629" s="70"/>
      <c r="E629" s="71"/>
      <c r="F629" s="70"/>
      <c r="G629" s="615"/>
      <c r="H629" s="74"/>
      <c r="I629" s="75"/>
      <c r="J629" s="569"/>
      <c r="K629" s="568"/>
      <c r="L629" s="74"/>
      <c r="M629" s="83"/>
      <c r="N629" s="79"/>
      <c r="O629" s="629"/>
      <c r="P629" s="627" t="str">
        <f t="shared" si="85"/>
        <v/>
      </c>
      <c r="Q629" s="624" t="str">
        <f t="shared" si="86"/>
        <v/>
      </c>
      <c r="R629" s="621" t="str">
        <f t="shared" si="87"/>
        <v/>
      </c>
      <c r="S629" s="91" t="str">
        <f t="shared" si="88"/>
        <v/>
      </c>
      <c r="T629" s="90" t="str">
        <f t="shared" si="91"/>
        <v/>
      </c>
      <c r="U629" s="91" t="str">
        <f t="shared" si="91"/>
        <v/>
      </c>
      <c r="V629" s="107" t="b">
        <f t="shared" si="89"/>
        <v>0</v>
      </c>
      <c r="W629" s="104" t="b">
        <f t="shared" si="90"/>
        <v>0</v>
      </c>
      <c r="X629" s="106">
        <f t="shared" si="92"/>
        <v>1</v>
      </c>
      <c r="Y629" s="99">
        <f>IF(B629&lt;&gt;"",VLOOKUP(X629,Coef!$E$2:$F$17,2,FALSE),Y628)</f>
        <v>1</v>
      </c>
    </row>
    <row r="630" spans="1:25" x14ac:dyDescent="0.25">
      <c r="A630" s="98"/>
      <c r="B630" s="70"/>
      <c r="C630" s="71"/>
      <c r="D630" s="70"/>
      <c r="E630" s="71"/>
      <c r="F630" s="70"/>
      <c r="G630" s="615"/>
      <c r="H630" s="74"/>
      <c r="I630" s="75"/>
      <c r="J630" s="569"/>
      <c r="K630" s="568"/>
      <c r="L630" s="74"/>
      <c r="M630" s="83"/>
      <c r="N630" s="79"/>
      <c r="O630" s="629"/>
      <c r="P630" s="627" t="str">
        <f t="shared" si="85"/>
        <v/>
      </c>
      <c r="Q630" s="624" t="str">
        <f t="shared" si="86"/>
        <v/>
      </c>
      <c r="R630" s="621" t="str">
        <f t="shared" si="87"/>
        <v/>
      </c>
      <c r="S630" s="91" t="str">
        <f t="shared" si="88"/>
        <v/>
      </c>
      <c r="T630" s="90" t="str">
        <f t="shared" si="91"/>
        <v/>
      </c>
      <c r="U630" s="91" t="str">
        <f t="shared" si="91"/>
        <v/>
      </c>
      <c r="V630" s="107" t="b">
        <f t="shared" si="89"/>
        <v>0</v>
      </c>
      <c r="W630" s="104" t="b">
        <f t="shared" si="90"/>
        <v>0</v>
      </c>
      <c r="X630" s="106">
        <f t="shared" si="92"/>
        <v>1</v>
      </c>
      <c r="Y630" s="99">
        <f>IF(B630&lt;&gt;"",VLOOKUP(X630,Coef!$E$2:$F$17,2,FALSE),Y629)</f>
        <v>1</v>
      </c>
    </row>
    <row r="631" spans="1:25" x14ac:dyDescent="0.25">
      <c r="A631" s="98"/>
      <c r="B631" s="70"/>
      <c r="C631" s="71"/>
      <c r="D631" s="70"/>
      <c r="E631" s="71"/>
      <c r="F631" s="70"/>
      <c r="G631" s="615"/>
      <c r="H631" s="74"/>
      <c r="I631" s="75"/>
      <c r="J631" s="569"/>
      <c r="K631" s="568"/>
      <c r="L631" s="74"/>
      <c r="M631" s="83"/>
      <c r="N631" s="79"/>
      <c r="O631" s="629"/>
      <c r="P631" s="627" t="str">
        <f t="shared" si="85"/>
        <v/>
      </c>
      <c r="Q631" s="624" t="str">
        <f t="shared" si="86"/>
        <v/>
      </c>
      <c r="R631" s="621" t="str">
        <f t="shared" si="87"/>
        <v/>
      </c>
      <c r="S631" s="91" t="str">
        <f t="shared" si="88"/>
        <v/>
      </c>
      <c r="T631" s="90" t="str">
        <f t="shared" si="91"/>
        <v/>
      </c>
      <c r="U631" s="91" t="str">
        <f t="shared" si="91"/>
        <v/>
      </c>
      <c r="V631" s="107" t="b">
        <f t="shared" si="89"/>
        <v>0</v>
      </c>
      <c r="W631" s="104" t="b">
        <f t="shared" si="90"/>
        <v>0</v>
      </c>
      <c r="X631" s="106">
        <f t="shared" si="92"/>
        <v>1</v>
      </c>
      <c r="Y631" s="99">
        <f>IF(B631&lt;&gt;"",VLOOKUP(X631,Coef!$E$2:$F$17,2,FALSE),Y630)</f>
        <v>1</v>
      </c>
    </row>
    <row r="632" spans="1:25" x14ac:dyDescent="0.25">
      <c r="A632" s="98"/>
      <c r="B632" s="70"/>
      <c r="C632" s="71"/>
      <c r="D632" s="70"/>
      <c r="E632" s="71"/>
      <c r="F632" s="70"/>
      <c r="G632" s="615"/>
      <c r="H632" s="74"/>
      <c r="I632" s="75"/>
      <c r="J632" s="569"/>
      <c r="K632" s="568"/>
      <c r="L632" s="74"/>
      <c r="M632" s="83"/>
      <c r="N632" s="79"/>
      <c r="O632" s="629"/>
      <c r="P632" s="627" t="str">
        <f t="shared" si="85"/>
        <v/>
      </c>
      <c r="Q632" s="624" t="str">
        <f t="shared" si="86"/>
        <v/>
      </c>
      <c r="R632" s="621" t="str">
        <f t="shared" si="87"/>
        <v/>
      </c>
      <c r="S632" s="91" t="str">
        <f t="shared" si="88"/>
        <v/>
      </c>
      <c r="T632" s="90" t="str">
        <f t="shared" si="91"/>
        <v/>
      </c>
      <c r="U632" s="91" t="str">
        <f t="shared" si="91"/>
        <v/>
      </c>
      <c r="V632" s="107" t="b">
        <f t="shared" si="89"/>
        <v>0</v>
      </c>
      <c r="W632" s="104" t="b">
        <f t="shared" si="90"/>
        <v>0</v>
      </c>
      <c r="X632" s="106">
        <f t="shared" si="92"/>
        <v>1</v>
      </c>
      <c r="Y632" s="99">
        <f>IF(B632&lt;&gt;"",VLOOKUP(X632,Coef!$E$2:$F$17,2,FALSE),Y631)</f>
        <v>1</v>
      </c>
    </row>
    <row r="633" spans="1:25" x14ac:dyDescent="0.25">
      <c r="A633" s="98"/>
      <c r="B633" s="70"/>
      <c r="C633" s="71"/>
      <c r="D633" s="70"/>
      <c r="E633" s="71"/>
      <c r="F633" s="70"/>
      <c r="G633" s="615"/>
      <c r="H633" s="74"/>
      <c r="I633" s="75"/>
      <c r="J633" s="569"/>
      <c r="K633" s="568"/>
      <c r="L633" s="74"/>
      <c r="M633" s="83"/>
      <c r="N633" s="79"/>
      <c r="O633" s="629"/>
      <c r="P633" s="627" t="str">
        <f t="shared" si="85"/>
        <v/>
      </c>
      <c r="Q633" s="624" t="str">
        <f t="shared" si="86"/>
        <v/>
      </c>
      <c r="R633" s="621" t="str">
        <f t="shared" si="87"/>
        <v/>
      </c>
      <c r="S633" s="91" t="str">
        <f t="shared" si="88"/>
        <v/>
      </c>
      <c r="T633" s="90" t="str">
        <f t="shared" si="91"/>
        <v/>
      </c>
      <c r="U633" s="91" t="str">
        <f t="shared" si="91"/>
        <v/>
      </c>
      <c r="V633" s="107" t="b">
        <f t="shared" si="89"/>
        <v>0</v>
      </c>
      <c r="W633" s="104" t="b">
        <f t="shared" si="90"/>
        <v>0</v>
      </c>
      <c r="X633" s="106">
        <f t="shared" si="92"/>
        <v>1</v>
      </c>
      <c r="Y633" s="99">
        <f>IF(B633&lt;&gt;"",VLOOKUP(X633,Coef!$E$2:$F$17,2,FALSE),Y632)</f>
        <v>1</v>
      </c>
    </row>
    <row r="634" spans="1:25" x14ac:dyDescent="0.25">
      <c r="A634" s="98"/>
      <c r="B634" s="70"/>
      <c r="C634" s="71"/>
      <c r="D634" s="70"/>
      <c r="E634" s="71"/>
      <c r="F634" s="70"/>
      <c r="G634" s="615"/>
      <c r="H634" s="74"/>
      <c r="I634" s="75"/>
      <c r="J634" s="569"/>
      <c r="K634" s="568"/>
      <c r="L634" s="74"/>
      <c r="M634" s="83"/>
      <c r="N634" s="79"/>
      <c r="O634" s="629"/>
      <c r="P634" s="627" t="str">
        <f t="shared" si="85"/>
        <v/>
      </c>
      <c r="Q634" s="624" t="str">
        <f t="shared" si="86"/>
        <v/>
      </c>
      <c r="R634" s="621" t="str">
        <f t="shared" si="87"/>
        <v/>
      </c>
      <c r="S634" s="91" t="str">
        <f t="shared" si="88"/>
        <v/>
      </c>
      <c r="T634" s="90" t="str">
        <f t="shared" si="91"/>
        <v/>
      </c>
      <c r="U634" s="91" t="str">
        <f t="shared" si="91"/>
        <v/>
      </c>
      <c r="V634" s="107" t="b">
        <f t="shared" si="89"/>
        <v>0</v>
      </c>
      <c r="W634" s="104" t="b">
        <f t="shared" si="90"/>
        <v>0</v>
      </c>
      <c r="X634" s="106">
        <f t="shared" si="92"/>
        <v>1</v>
      </c>
      <c r="Y634" s="99">
        <f>IF(B634&lt;&gt;"",VLOOKUP(X634,Coef!$E$2:$F$17,2,FALSE),Y633)</f>
        <v>1</v>
      </c>
    </row>
    <row r="635" spans="1:25" x14ac:dyDescent="0.25">
      <c r="A635" s="98"/>
      <c r="B635" s="70"/>
      <c r="C635" s="71"/>
      <c r="D635" s="70"/>
      <c r="E635" s="71"/>
      <c r="F635" s="70"/>
      <c r="G635" s="615"/>
      <c r="H635" s="74"/>
      <c r="I635" s="75"/>
      <c r="J635" s="569"/>
      <c r="K635" s="568"/>
      <c r="L635" s="74"/>
      <c r="M635" s="83"/>
      <c r="N635" s="79"/>
      <c r="O635" s="629"/>
      <c r="P635" s="627" t="str">
        <f t="shared" si="85"/>
        <v/>
      </c>
      <c r="Q635" s="624" t="str">
        <f t="shared" si="86"/>
        <v/>
      </c>
      <c r="R635" s="621" t="str">
        <f t="shared" si="87"/>
        <v/>
      </c>
      <c r="S635" s="91" t="str">
        <f t="shared" si="88"/>
        <v/>
      </c>
      <c r="T635" s="90" t="str">
        <f t="shared" si="91"/>
        <v/>
      </c>
      <c r="U635" s="91" t="str">
        <f t="shared" si="91"/>
        <v/>
      </c>
      <c r="V635" s="107" t="b">
        <f t="shared" si="89"/>
        <v>0</v>
      </c>
      <c r="W635" s="104" t="b">
        <f t="shared" si="90"/>
        <v>0</v>
      </c>
      <c r="X635" s="106">
        <f t="shared" si="92"/>
        <v>1</v>
      </c>
      <c r="Y635" s="99">
        <f>IF(B635&lt;&gt;"",VLOOKUP(X635,Coef!$E$2:$F$17,2,FALSE),Y634)</f>
        <v>1</v>
      </c>
    </row>
    <row r="636" spans="1:25" x14ac:dyDescent="0.25">
      <c r="A636" s="98"/>
      <c r="B636" s="70"/>
      <c r="C636" s="71"/>
      <c r="D636" s="70"/>
      <c r="E636" s="71"/>
      <c r="F636" s="70"/>
      <c r="G636" s="615"/>
      <c r="H636" s="74"/>
      <c r="I636" s="75"/>
      <c r="J636" s="569"/>
      <c r="K636" s="568"/>
      <c r="L636" s="74"/>
      <c r="M636" s="83"/>
      <c r="N636" s="79"/>
      <c r="O636" s="629"/>
      <c r="P636" s="627" t="str">
        <f t="shared" si="85"/>
        <v/>
      </c>
      <c r="Q636" s="624" t="str">
        <f t="shared" si="86"/>
        <v/>
      </c>
      <c r="R636" s="621" t="str">
        <f t="shared" si="87"/>
        <v/>
      </c>
      <c r="S636" s="91" t="str">
        <f t="shared" si="88"/>
        <v/>
      </c>
      <c r="T636" s="90" t="str">
        <f t="shared" si="91"/>
        <v/>
      </c>
      <c r="U636" s="91" t="str">
        <f t="shared" si="91"/>
        <v/>
      </c>
      <c r="V636" s="107" t="b">
        <f t="shared" si="89"/>
        <v>0</v>
      </c>
      <c r="W636" s="104" t="b">
        <f t="shared" si="90"/>
        <v>0</v>
      </c>
      <c r="X636" s="106">
        <f t="shared" si="92"/>
        <v>1</v>
      </c>
      <c r="Y636" s="99">
        <f>IF(B636&lt;&gt;"",VLOOKUP(X636,Coef!$E$2:$F$17,2,FALSE),Y635)</f>
        <v>1</v>
      </c>
    </row>
    <row r="637" spans="1:25" x14ac:dyDescent="0.25">
      <c r="A637" s="98"/>
      <c r="B637" s="70"/>
      <c r="C637" s="71"/>
      <c r="D637" s="70"/>
      <c r="E637" s="71"/>
      <c r="F637" s="70"/>
      <c r="G637" s="615"/>
      <c r="H637" s="74"/>
      <c r="I637" s="75"/>
      <c r="J637" s="569"/>
      <c r="K637" s="568"/>
      <c r="L637" s="74"/>
      <c r="M637" s="83"/>
      <c r="N637" s="79"/>
      <c r="O637" s="629"/>
      <c r="P637" s="627" t="str">
        <f t="shared" si="85"/>
        <v/>
      </c>
      <c r="Q637" s="624" t="str">
        <f t="shared" si="86"/>
        <v/>
      </c>
      <c r="R637" s="621" t="str">
        <f t="shared" si="87"/>
        <v/>
      </c>
      <c r="S637" s="91" t="str">
        <f t="shared" si="88"/>
        <v/>
      </c>
      <c r="T637" s="90" t="str">
        <f t="shared" si="91"/>
        <v/>
      </c>
      <c r="U637" s="91" t="str">
        <f t="shared" si="91"/>
        <v/>
      </c>
      <c r="V637" s="107" t="b">
        <f t="shared" si="89"/>
        <v>0</v>
      </c>
      <c r="W637" s="104" t="b">
        <f t="shared" si="90"/>
        <v>0</v>
      </c>
      <c r="X637" s="106">
        <f t="shared" si="92"/>
        <v>1</v>
      </c>
      <c r="Y637" s="99">
        <f>IF(B637&lt;&gt;"",VLOOKUP(X637,Coef!$E$2:$F$17,2,FALSE),Y636)</f>
        <v>1</v>
      </c>
    </row>
    <row r="638" spans="1:25" x14ac:dyDescent="0.25">
      <c r="A638" s="98"/>
      <c r="B638" s="70"/>
      <c r="C638" s="71"/>
      <c r="D638" s="70"/>
      <c r="E638" s="71"/>
      <c r="F638" s="70"/>
      <c r="G638" s="615"/>
      <c r="H638" s="74"/>
      <c r="I638" s="75"/>
      <c r="J638" s="569"/>
      <c r="K638" s="568"/>
      <c r="L638" s="74"/>
      <c r="M638" s="83"/>
      <c r="N638" s="79"/>
      <c r="O638" s="629"/>
      <c r="P638" s="627" t="str">
        <f t="shared" si="85"/>
        <v/>
      </c>
      <c r="Q638" s="624" t="str">
        <f t="shared" si="86"/>
        <v/>
      </c>
      <c r="R638" s="621" t="str">
        <f t="shared" si="87"/>
        <v/>
      </c>
      <c r="S638" s="91" t="str">
        <f t="shared" si="88"/>
        <v/>
      </c>
      <c r="T638" s="90" t="str">
        <f t="shared" si="91"/>
        <v/>
      </c>
      <c r="U638" s="91" t="str">
        <f t="shared" si="91"/>
        <v/>
      </c>
      <c r="V638" s="107" t="b">
        <f t="shared" si="89"/>
        <v>0</v>
      </c>
      <c r="W638" s="104" t="b">
        <f t="shared" si="90"/>
        <v>0</v>
      </c>
      <c r="X638" s="106">
        <f t="shared" si="92"/>
        <v>1</v>
      </c>
      <c r="Y638" s="99">
        <f>IF(B638&lt;&gt;"",VLOOKUP(X638,Coef!$E$2:$F$17,2,FALSE),Y637)</f>
        <v>1</v>
      </c>
    </row>
    <row r="639" spans="1:25" x14ac:dyDescent="0.25">
      <c r="A639" s="98"/>
      <c r="B639" s="70"/>
      <c r="C639" s="71"/>
      <c r="D639" s="70"/>
      <c r="E639" s="71"/>
      <c r="F639" s="70"/>
      <c r="G639" s="615"/>
      <c r="H639" s="74"/>
      <c r="I639" s="75"/>
      <c r="J639" s="569"/>
      <c r="K639" s="568"/>
      <c r="L639" s="74"/>
      <c r="M639" s="83"/>
      <c r="N639" s="79"/>
      <c r="O639" s="629"/>
      <c r="P639" s="627" t="str">
        <f t="shared" si="85"/>
        <v/>
      </c>
      <c r="Q639" s="624" t="str">
        <f t="shared" si="86"/>
        <v/>
      </c>
      <c r="R639" s="621" t="str">
        <f t="shared" si="87"/>
        <v/>
      </c>
      <c r="S639" s="91" t="str">
        <f t="shared" si="88"/>
        <v/>
      </c>
      <c r="T639" s="90" t="str">
        <f t="shared" si="91"/>
        <v/>
      </c>
      <c r="U639" s="91" t="str">
        <f t="shared" si="91"/>
        <v/>
      </c>
      <c r="V639" s="107" t="b">
        <f t="shared" si="89"/>
        <v>0</v>
      </c>
      <c r="W639" s="104" t="b">
        <f t="shared" si="90"/>
        <v>0</v>
      </c>
      <c r="X639" s="106">
        <f t="shared" si="92"/>
        <v>1</v>
      </c>
      <c r="Y639" s="99">
        <f>IF(B639&lt;&gt;"",VLOOKUP(X639,Coef!$E$2:$F$17,2,FALSE),Y638)</f>
        <v>1</v>
      </c>
    </row>
    <row r="640" spans="1:25" x14ac:dyDescent="0.25">
      <c r="A640" s="98"/>
      <c r="B640" s="70"/>
      <c r="C640" s="71"/>
      <c r="D640" s="70"/>
      <c r="E640" s="71"/>
      <c r="F640" s="70"/>
      <c r="G640" s="615"/>
      <c r="H640" s="74"/>
      <c r="I640" s="75"/>
      <c r="J640" s="569"/>
      <c r="K640" s="568"/>
      <c r="L640" s="74"/>
      <c r="M640" s="83"/>
      <c r="N640" s="79"/>
      <c r="O640" s="629"/>
      <c r="P640" s="627" t="str">
        <f t="shared" si="85"/>
        <v/>
      </c>
      <c r="Q640" s="624" t="str">
        <f t="shared" si="86"/>
        <v/>
      </c>
      <c r="R640" s="621" t="str">
        <f t="shared" si="87"/>
        <v/>
      </c>
      <c r="S640" s="91" t="str">
        <f t="shared" si="88"/>
        <v/>
      </c>
      <c r="T640" s="90" t="str">
        <f t="shared" si="91"/>
        <v/>
      </c>
      <c r="U640" s="91" t="str">
        <f t="shared" si="91"/>
        <v/>
      </c>
      <c r="V640" s="107" t="b">
        <f t="shared" si="89"/>
        <v>0</v>
      </c>
      <c r="W640" s="104" t="b">
        <f t="shared" si="90"/>
        <v>0</v>
      </c>
      <c r="X640" s="106">
        <f t="shared" si="92"/>
        <v>1</v>
      </c>
      <c r="Y640" s="99">
        <f>IF(B640&lt;&gt;"",VLOOKUP(X640,Coef!$E$2:$F$17,2,FALSE),Y639)</f>
        <v>1</v>
      </c>
    </row>
    <row r="641" spans="1:25" x14ac:dyDescent="0.25">
      <c r="A641" s="98"/>
      <c r="B641" s="70"/>
      <c r="C641" s="71"/>
      <c r="D641" s="70"/>
      <c r="E641" s="71"/>
      <c r="F641" s="70"/>
      <c r="G641" s="615"/>
      <c r="H641" s="74"/>
      <c r="I641" s="75"/>
      <c r="J641" s="569"/>
      <c r="K641" s="568"/>
      <c r="L641" s="74"/>
      <c r="M641" s="83"/>
      <c r="N641" s="79"/>
      <c r="O641" s="629"/>
      <c r="P641" s="627" t="str">
        <f t="shared" si="85"/>
        <v/>
      </c>
      <c r="Q641" s="624" t="str">
        <f t="shared" si="86"/>
        <v/>
      </c>
      <c r="R641" s="621" t="str">
        <f t="shared" si="87"/>
        <v/>
      </c>
      <c r="S641" s="91" t="str">
        <f t="shared" si="88"/>
        <v/>
      </c>
      <c r="T641" s="90" t="str">
        <f t="shared" si="91"/>
        <v/>
      </c>
      <c r="U641" s="91" t="str">
        <f t="shared" si="91"/>
        <v/>
      </c>
      <c r="V641" s="107" t="b">
        <f t="shared" si="89"/>
        <v>0</v>
      </c>
      <c r="W641" s="104" t="b">
        <f t="shared" si="90"/>
        <v>0</v>
      </c>
      <c r="X641" s="106">
        <f t="shared" si="92"/>
        <v>1</v>
      </c>
      <c r="Y641" s="99">
        <f>IF(B641&lt;&gt;"",VLOOKUP(X641,Coef!$E$2:$F$17,2,FALSE),Y640)</f>
        <v>1</v>
      </c>
    </row>
    <row r="642" spans="1:25" x14ac:dyDescent="0.25">
      <c r="A642" s="98"/>
      <c r="B642" s="70"/>
      <c r="C642" s="71"/>
      <c r="D642" s="70"/>
      <c r="E642" s="71"/>
      <c r="F642" s="70"/>
      <c r="G642" s="615"/>
      <c r="H642" s="74"/>
      <c r="I642" s="75"/>
      <c r="J642" s="569"/>
      <c r="K642" s="568"/>
      <c r="L642" s="74"/>
      <c r="M642" s="83"/>
      <c r="N642" s="79"/>
      <c r="O642" s="629"/>
      <c r="P642" s="627" t="str">
        <f t="shared" si="85"/>
        <v/>
      </c>
      <c r="Q642" s="624" t="str">
        <f t="shared" si="86"/>
        <v/>
      </c>
      <c r="R642" s="621" t="str">
        <f t="shared" si="87"/>
        <v/>
      </c>
      <c r="S642" s="91" t="str">
        <f t="shared" si="88"/>
        <v/>
      </c>
      <c r="T642" s="90" t="str">
        <f t="shared" si="91"/>
        <v/>
      </c>
      <c r="U642" s="91" t="str">
        <f t="shared" si="91"/>
        <v/>
      </c>
      <c r="V642" s="107" t="b">
        <f t="shared" si="89"/>
        <v>0</v>
      </c>
      <c r="W642" s="104" t="b">
        <f t="shared" si="90"/>
        <v>0</v>
      </c>
      <c r="X642" s="106">
        <f t="shared" si="92"/>
        <v>1</v>
      </c>
      <c r="Y642" s="99">
        <f>IF(B642&lt;&gt;"",VLOOKUP(X642,Coef!$E$2:$F$17,2,FALSE),Y641)</f>
        <v>1</v>
      </c>
    </row>
    <row r="643" spans="1:25" x14ac:dyDescent="0.25">
      <c r="A643" s="98"/>
      <c r="B643" s="70"/>
      <c r="C643" s="71"/>
      <c r="D643" s="70"/>
      <c r="E643" s="71"/>
      <c r="F643" s="70"/>
      <c r="G643" s="615"/>
      <c r="H643" s="74"/>
      <c r="I643" s="75"/>
      <c r="J643" s="569"/>
      <c r="K643" s="568"/>
      <c r="L643" s="74"/>
      <c r="M643" s="83"/>
      <c r="N643" s="79"/>
      <c r="O643" s="629"/>
      <c r="P643" s="627" t="str">
        <f t="shared" si="85"/>
        <v/>
      </c>
      <c r="Q643" s="624" t="str">
        <f t="shared" si="86"/>
        <v/>
      </c>
      <c r="R643" s="621" t="str">
        <f t="shared" si="87"/>
        <v/>
      </c>
      <c r="S643" s="91" t="str">
        <f t="shared" si="88"/>
        <v/>
      </c>
      <c r="T643" s="90" t="str">
        <f t="shared" si="91"/>
        <v/>
      </c>
      <c r="U643" s="91" t="str">
        <f t="shared" si="91"/>
        <v/>
      </c>
      <c r="V643" s="107" t="b">
        <f t="shared" si="89"/>
        <v>0</v>
      </c>
      <c r="W643" s="104" t="b">
        <f t="shared" si="90"/>
        <v>0</v>
      </c>
      <c r="X643" s="106">
        <f t="shared" si="92"/>
        <v>1</v>
      </c>
      <c r="Y643" s="99">
        <f>IF(B643&lt;&gt;"",VLOOKUP(X643,Coef!$E$2:$F$17,2,FALSE),Y642)</f>
        <v>1</v>
      </c>
    </row>
    <row r="644" spans="1:25" x14ac:dyDescent="0.25">
      <c r="A644" s="98"/>
      <c r="B644" s="70"/>
      <c r="C644" s="71"/>
      <c r="D644" s="70"/>
      <c r="E644" s="71"/>
      <c r="F644" s="70"/>
      <c r="G644" s="615"/>
      <c r="H644" s="74"/>
      <c r="I644" s="75"/>
      <c r="J644" s="569"/>
      <c r="K644" s="568"/>
      <c r="L644" s="74"/>
      <c r="M644" s="83"/>
      <c r="N644" s="79"/>
      <c r="O644" s="629"/>
      <c r="P644" s="627" t="str">
        <f t="shared" si="85"/>
        <v/>
      </c>
      <c r="Q644" s="624" t="str">
        <f t="shared" si="86"/>
        <v/>
      </c>
      <c r="R644" s="621" t="str">
        <f t="shared" si="87"/>
        <v/>
      </c>
      <c r="S644" s="91" t="str">
        <f t="shared" si="88"/>
        <v/>
      </c>
      <c r="T644" s="90" t="str">
        <f t="shared" si="91"/>
        <v/>
      </c>
      <c r="U644" s="91" t="str">
        <f t="shared" si="91"/>
        <v/>
      </c>
      <c r="V644" s="107" t="b">
        <f t="shared" si="89"/>
        <v>0</v>
      </c>
      <c r="W644" s="104" t="b">
        <f t="shared" si="90"/>
        <v>0</v>
      </c>
      <c r="X644" s="106">
        <f t="shared" si="92"/>
        <v>1</v>
      </c>
      <c r="Y644" s="99">
        <f>IF(B644&lt;&gt;"",VLOOKUP(X644,Coef!$E$2:$F$17,2,FALSE),Y643)</f>
        <v>1</v>
      </c>
    </row>
    <row r="645" spans="1:25" x14ac:dyDescent="0.25">
      <c r="A645" s="98"/>
      <c r="B645" s="70"/>
      <c r="C645" s="71"/>
      <c r="D645" s="70"/>
      <c r="E645" s="71"/>
      <c r="F645" s="70"/>
      <c r="G645" s="615"/>
      <c r="H645" s="74"/>
      <c r="I645" s="75"/>
      <c r="J645" s="569"/>
      <c r="K645" s="568"/>
      <c r="L645" s="74"/>
      <c r="M645" s="83"/>
      <c r="N645" s="79"/>
      <c r="O645" s="629"/>
      <c r="P645" s="627" t="str">
        <f t="shared" si="85"/>
        <v/>
      </c>
      <c r="Q645" s="624" t="str">
        <f t="shared" si="86"/>
        <v/>
      </c>
      <c r="R645" s="621" t="str">
        <f t="shared" si="87"/>
        <v/>
      </c>
      <c r="S645" s="91" t="str">
        <f t="shared" si="88"/>
        <v/>
      </c>
      <c r="T645" s="90" t="str">
        <f t="shared" si="91"/>
        <v/>
      </c>
      <c r="U645" s="91" t="str">
        <f t="shared" si="91"/>
        <v/>
      </c>
      <c r="V645" s="107" t="b">
        <f t="shared" si="89"/>
        <v>0</v>
      </c>
      <c r="W645" s="104" t="b">
        <f t="shared" si="90"/>
        <v>0</v>
      </c>
      <c r="X645" s="106">
        <f t="shared" si="92"/>
        <v>1</v>
      </c>
      <c r="Y645" s="99">
        <f>IF(B645&lt;&gt;"",VLOOKUP(X645,Coef!$E$2:$F$17,2,FALSE),Y644)</f>
        <v>1</v>
      </c>
    </row>
    <row r="646" spans="1:25" x14ac:dyDescent="0.25">
      <c r="A646" s="98"/>
      <c r="B646" s="70"/>
      <c r="C646" s="71"/>
      <c r="D646" s="70"/>
      <c r="E646" s="71"/>
      <c r="F646" s="70"/>
      <c r="G646" s="615"/>
      <c r="H646" s="74"/>
      <c r="I646" s="75"/>
      <c r="J646" s="569"/>
      <c r="K646" s="568"/>
      <c r="L646" s="74"/>
      <c r="M646" s="83"/>
      <c r="N646" s="79"/>
      <c r="O646" s="629"/>
      <c r="P646" s="627" t="str">
        <f t="shared" si="85"/>
        <v/>
      </c>
      <c r="Q646" s="624" t="str">
        <f t="shared" si="86"/>
        <v/>
      </c>
      <c r="R646" s="621" t="str">
        <f t="shared" si="87"/>
        <v/>
      </c>
      <c r="S646" s="91" t="str">
        <f t="shared" si="88"/>
        <v/>
      </c>
      <c r="T646" s="90" t="str">
        <f t="shared" si="91"/>
        <v/>
      </c>
      <c r="U646" s="91" t="str">
        <f t="shared" si="91"/>
        <v/>
      </c>
      <c r="V646" s="107" t="b">
        <f t="shared" si="89"/>
        <v>0</v>
      </c>
      <c r="W646" s="104" t="b">
        <f t="shared" si="90"/>
        <v>0</v>
      </c>
      <c r="X646" s="106">
        <f t="shared" si="92"/>
        <v>1</v>
      </c>
      <c r="Y646" s="99">
        <f>IF(B646&lt;&gt;"",VLOOKUP(X646,Coef!$E$2:$F$17,2,FALSE),Y645)</f>
        <v>1</v>
      </c>
    </row>
    <row r="647" spans="1:25" x14ac:dyDescent="0.25">
      <c r="A647" s="98"/>
      <c r="B647" s="70"/>
      <c r="C647" s="71"/>
      <c r="D647" s="70"/>
      <c r="E647" s="71"/>
      <c r="F647" s="70"/>
      <c r="G647" s="615"/>
      <c r="H647" s="74"/>
      <c r="I647" s="75"/>
      <c r="J647" s="569"/>
      <c r="K647" s="568"/>
      <c r="L647" s="74"/>
      <c r="M647" s="83"/>
      <c r="N647" s="79"/>
      <c r="O647" s="629"/>
      <c r="P647" s="627" t="str">
        <f t="shared" si="85"/>
        <v/>
      </c>
      <c r="Q647" s="624" t="str">
        <f t="shared" si="86"/>
        <v/>
      </c>
      <c r="R647" s="621" t="str">
        <f t="shared" si="87"/>
        <v/>
      </c>
      <c r="S647" s="91" t="str">
        <f t="shared" si="88"/>
        <v/>
      </c>
      <c r="T647" s="90" t="str">
        <f t="shared" si="91"/>
        <v/>
      </c>
      <c r="U647" s="91" t="str">
        <f t="shared" si="91"/>
        <v/>
      </c>
      <c r="V647" s="107" t="b">
        <f t="shared" si="89"/>
        <v>0</v>
      </c>
      <c r="W647" s="104" t="b">
        <f t="shared" si="90"/>
        <v>0</v>
      </c>
      <c r="X647" s="106">
        <f t="shared" si="92"/>
        <v>1</v>
      </c>
      <c r="Y647" s="99">
        <f>IF(B647&lt;&gt;"",VLOOKUP(X647,Coef!$E$2:$F$17,2,FALSE),Y646)</f>
        <v>1</v>
      </c>
    </row>
    <row r="648" spans="1:25" x14ac:dyDescent="0.25">
      <c r="A648" s="98"/>
      <c r="B648" s="70"/>
      <c r="C648" s="71"/>
      <c r="D648" s="70"/>
      <c r="E648" s="71"/>
      <c r="F648" s="70"/>
      <c r="G648" s="615"/>
      <c r="H648" s="74"/>
      <c r="I648" s="75"/>
      <c r="J648" s="569"/>
      <c r="K648" s="568"/>
      <c r="L648" s="74"/>
      <c r="M648" s="83"/>
      <c r="N648" s="79"/>
      <c r="O648" s="629"/>
      <c r="P648" s="627" t="str">
        <f t="shared" si="85"/>
        <v/>
      </c>
      <c r="Q648" s="624" t="str">
        <f t="shared" si="86"/>
        <v/>
      </c>
      <c r="R648" s="621" t="str">
        <f t="shared" si="87"/>
        <v/>
      </c>
      <c r="S648" s="91" t="str">
        <f t="shared" si="88"/>
        <v/>
      </c>
      <c r="T648" s="90" t="str">
        <f t="shared" si="91"/>
        <v/>
      </c>
      <c r="U648" s="91" t="str">
        <f t="shared" si="91"/>
        <v/>
      </c>
      <c r="V648" s="107" t="b">
        <f t="shared" si="89"/>
        <v>0</v>
      </c>
      <c r="W648" s="104" t="b">
        <f t="shared" si="90"/>
        <v>0</v>
      </c>
      <c r="X648" s="106">
        <f t="shared" si="92"/>
        <v>1</v>
      </c>
      <c r="Y648" s="99">
        <f>IF(B648&lt;&gt;"",VLOOKUP(X648,Coef!$E$2:$F$17,2,FALSE),Y647)</f>
        <v>1</v>
      </c>
    </row>
    <row r="649" spans="1:25" x14ac:dyDescent="0.25">
      <c r="A649" s="98"/>
      <c r="B649" s="70"/>
      <c r="C649" s="71"/>
      <c r="D649" s="70"/>
      <c r="E649" s="71"/>
      <c r="F649" s="70"/>
      <c r="G649" s="615"/>
      <c r="H649" s="74"/>
      <c r="I649" s="75"/>
      <c r="J649" s="569"/>
      <c r="K649" s="568"/>
      <c r="L649" s="74"/>
      <c r="M649" s="83"/>
      <c r="N649" s="79"/>
      <c r="O649" s="629"/>
      <c r="P649" s="627" t="str">
        <f t="shared" si="85"/>
        <v/>
      </c>
      <c r="Q649" s="624" t="str">
        <f t="shared" si="86"/>
        <v/>
      </c>
      <c r="R649" s="621" t="str">
        <f t="shared" si="87"/>
        <v/>
      </c>
      <c r="S649" s="91" t="str">
        <f t="shared" si="88"/>
        <v/>
      </c>
      <c r="T649" s="90" t="str">
        <f t="shared" si="91"/>
        <v/>
      </c>
      <c r="U649" s="91" t="str">
        <f t="shared" si="91"/>
        <v/>
      </c>
      <c r="V649" s="107" t="b">
        <f t="shared" si="89"/>
        <v>0</v>
      </c>
      <c r="W649" s="104" t="b">
        <f t="shared" si="90"/>
        <v>0</v>
      </c>
      <c r="X649" s="106">
        <f t="shared" si="92"/>
        <v>1</v>
      </c>
      <c r="Y649" s="99">
        <f>IF(B649&lt;&gt;"",VLOOKUP(X649,Coef!$E$2:$F$17,2,FALSE),Y648)</f>
        <v>1</v>
      </c>
    </row>
    <row r="650" spans="1:25" x14ac:dyDescent="0.25">
      <c r="A650" s="98"/>
      <c r="B650" s="70"/>
      <c r="C650" s="71"/>
      <c r="D650" s="70"/>
      <c r="E650" s="71"/>
      <c r="F650" s="70"/>
      <c r="G650" s="615"/>
      <c r="H650" s="74"/>
      <c r="I650" s="75"/>
      <c r="J650" s="569"/>
      <c r="K650" s="568"/>
      <c r="L650" s="74"/>
      <c r="M650" s="83"/>
      <c r="N650" s="79"/>
      <c r="O650" s="629"/>
      <c r="P650" s="627" t="str">
        <f t="shared" si="85"/>
        <v/>
      </c>
      <c r="Q650" s="624" t="str">
        <f t="shared" si="86"/>
        <v/>
      </c>
      <c r="R650" s="621" t="str">
        <f t="shared" si="87"/>
        <v/>
      </c>
      <c r="S650" s="91" t="str">
        <f t="shared" si="88"/>
        <v/>
      </c>
      <c r="T650" s="90" t="str">
        <f t="shared" si="91"/>
        <v/>
      </c>
      <c r="U650" s="91" t="str">
        <f t="shared" si="91"/>
        <v/>
      </c>
      <c r="V650" s="107" t="b">
        <f t="shared" si="89"/>
        <v>0</v>
      </c>
      <c r="W650" s="104" t="b">
        <f t="shared" si="90"/>
        <v>0</v>
      </c>
      <c r="X650" s="106">
        <f t="shared" si="92"/>
        <v>1</v>
      </c>
      <c r="Y650" s="99">
        <f>IF(B650&lt;&gt;"",VLOOKUP(X650,Coef!$E$2:$F$17,2,FALSE),Y649)</f>
        <v>1</v>
      </c>
    </row>
    <row r="651" spans="1:25" x14ac:dyDescent="0.25">
      <c r="A651" s="98"/>
      <c r="B651" s="70"/>
      <c r="C651" s="71"/>
      <c r="D651" s="70"/>
      <c r="E651" s="71"/>
      <c r="F651" s="70"/>
      <c r="G651" s="615"/>
      <c r="H651" s="74"/>
      <c r="I651" s="75"/>
      <c r="J651" s="569"/>
      <c r="K651" s="568"/>
      <c r="L651" s="74"/>
      <c r="M651" s="83"/>
      <c r="N651" s="79"/>
      <c r="O651" s="629"/>
      <c r="P651" s="627" t="str">
        <f t="shared" si="85"/>
        <v/>
      </c>
      <c r="Q651" s="624" t="str">
        <f t="shared" si="86"/>
        <v/>
      </c>
      <c r="R651" s="621" t="str">
        <f t="shared" si="87"/>
        <v/>
      </c>
      <c r="S651" s="91" t="str">
        <f t="shared" si="88"/>
        <v/>
      </c>
      <c r="T651" s="90" t="str">
        <f t="shared" si="91"/>
        <v/>
      </c>
      <c r="U651" s="91" t="str">
        <f t="shared" si="91"/>
        <v/>
      </c>
      <c r="V651" s="107" t="b">
        <f t="shared" si="89"/>
        <v>0</v>
      </c>
      <c r="W651" s="104" t="b">
        <f t="shared" si="90"/>
        <v>0</v>
      </c>
      <c r="X651" s="106">
        <f t="shared" si="92"/>
        <v>1</v>
      </c>
      <c r="Y651" s="99">
        <f>IF(B651&lt;&gt;"",VLOOKUP(X651,Coef!$E$2:$F$17,2,FALSE),Y650)</f>
        <v>1</v>
      </c>
    </row>
    <row r="652" spans="1:25" x14ac:dyDescent="0.25">
      <c r="A652" s="98"/>
      <c r="B652" s="70"/>
      <c r="C652" s="71"/>
      <c r="D652" s="70"/>
      <c r="E652" s="71"/>
      <c r="F652" s="70"/>
      <c r="G652" s="615"/>
      <c r="H652" s="74"/>
      <c r="I652" s="75"/>
      <c r="J652" s="569"/>
      <c r="K652" s="568"/>
      <c r="L652" s="74"/>
      <c r="M652" s="83"/>
      <c r="N652" s="79"/>
      <c r="O652" s="629"/>
      <c r="P652" s="627" t="str">
        <f t="shared" ref="P652:P715" si="93">IF(B652&lt;&gt;"","",IF(AND(C652&lt;&gt;"",E652&lt;&gt;"",G652&lt;&gt;"",I652&gt;=an_initial,I652&lt;=an_final,V652=FALSE,W652=FALSE),coef_citari*P_MAT_2*Y651*(1+O652),""))</f>
        <v/>
      </c>
      <c r="Q652" s="624" t="str">
        <f t="shared" ref="Q652:Q715" si="94">IF(B652&lt;&gt;"","",IF(AND(C652&lt;&gt;"",E652&lt;&gt;"",G652&lt;&gt;"",I652&lt;=an_final,V652=FALSE,W652=FALSE),coef_citari*P_MAT_2*Y651*(1+O652),""))</f>
        <v/>
      </c>
      <c r="R652" s="621" t="str">
        <f t="shared" ref="R652:R715" si="95">IF(OR($B652="",$D652="",$F652="",$H652="",$H652&gt;an_final,$V652=FALSE),"",IF($H652&gt;=an_initial,1,""))</f>
        <v/>
      </c>
      <c r="S652" s="91" t="str">
        <f t="shared" ref="S652:S715" si="96">IF(OR($B652="",$D652="",$F652="",$H652="",$H652&gt;an_final,$V652=FALSE),"",1)</f>
        <v/>
      </c>
      <c r="T652" s="90" t="str">
        <f t="shared" si="91"/>
        <v/>
      </c>
      <c r="U652" s="91" t="str">
        <f t="shared" si="91"/>
        <v/>
      </c>
      <c r="V652" s="107" t="b">
        <f t="shared" ref="V652:V715" si="97">IF(nume_candidat="",FALSE,ISNUMBER(SEARCH(nume_candidat,$B652)))</f>
        <v>0</v>
      </c>
      <c r="W652" s="104" t="b">
        <f t="shared" ref="W652:W715" si="98">IF(nume_candidat="",FALSE,ISNUMBER(SEARCH(nume_candidat,$C652)))</f>
        <v>0</v>
      </c>
      <c r="X652" s="106">
        <f t="shared" si="92"/>
        <v>1</v>
      </c>
      <c r="Y652" s="99">
        <f>IF(B652&lt;&gt;"",VLOOKUP(X652,Coef!$E$2:$F$17,2,FALSE),Y651)</f>
        <v>1</v>
      </c>
    </row>
    <row r="653" spans="1:25" x14ac:dyDescent="0.25">
      <c r="A653" s="98"/>
      <c r="B653" s="70"/>
      <c r="C653" s="71"/>
      <c r="D653" s="70"/>
      <c r="E653" s="71"/>
      <c r="F653" s="70"/>
      <c r="G653" s="615"/>
      <c r="H653" s="74"/>
      <c r="I653" s="75"/>
      <c r="J653" s="569"/>
      <c r="K653" s="568"/>
      <c r="L653" s="74"/>
      <c r="M653" s="83"/>
      <c r="N653" s="79"/>
      <c r="O653" s="629"/>
      <c r="P653" s="627" t="str">
        <f t="shared" si="93"/>
        <v/>
      </c>
      <c r="Q653" s="624" t="str">
        <f t="shared" si="94"/>
        <v/>
      </c>
      <c r="R653" s="621" t="str">
        <f t="shared" si="95"/>
        <v/>
      </c>
      <c r="S653" s="91" t="str">
        <f t="shared" si="96"/>
        <v/>
      </c>
      <c r="T653" s="90" t="str">
        <f t="shared" ref="T653:U716" si="99">IF(P653="","",1)</f>
        <v/>
      </c>
      <c r="U653" s="91" t="str">
        <f t="shared" si="99"/>
        <v/>
      </c>
      <c r="V653" s="107" t="b">
        <f t="shared" si="97"/>
        <v>0</v>
      </c>
      <c r="W653" s="104" t="b">
        <f t="shared" si="98"/>
        <v>0</v>
      </c>
      <c r="X653" s="106">
        <f t="shared" ref="X653:X716" si="100">LEN(B653)-LEN(SUBSTITUTE(B653,",",""))+1</f>
        <v>1</v>
      </c>
      <c r="Y653" s="99">
        <f>IF(B653&lt;&gt;"",VLOOKUP(X653,Coef!$E$2:$F$17,2,FALSE),Y652)</f>
        <v>1</v>
      </c>
    </row>
    <row r="654" spans="1:25" x14ac:dyDescent="0.25">
      <c r="A654" s="98"/>
      <c r="B654" s="70"/>
      <c r="C654" s="71"/>
      <c r="D654" s="70"/>
      <c r="E654" s="71"/>
      <c r="F654" s="70"/>
      <c r="G654" s="615"/>
      <c r="H654" s="74"/>
      <c r="I654" s="75"/>
      <c r="J654" s="569"/>
      <c r="K654" s="568"/>
      <c r="L654" s="74"/>
      <c r="M654" s="83"/>
      <c r="N654" s="79"/>
      <c r="O654" s="629"/>
      <c r="P654" s="627" t="str">
        <f t="shared" si="93"/>
        <v/>
      </c>
      <c r="Q654" s="624" t="str">
        <f t="shared" si="94"/>
        <v/>
      </c>
      <c r="R654" s="621" t="str">
        <f t="shared" si="95"/>
        <v/>
      </c>
      <c r="S654" s="91" t="str">
        <f t="shared" si="96"/>
        <v/>
      </c>
      <c r="T654" s="90" t="str">
        <f t="shared" si="99"/>
        <v/>
      </c>
      <c r="U654" s="91" t="str">
        <f t="shared" si="99"/>
        <v/>
      </c>
      <c r="V654" s="107" t="b">
        <f t="shared" si="97"/>
        <v>0</v>
      </c>
      <c r="W654" s="104" t="b">
        <f t="shared" si="98"/>
        <v>0</v>
      </c>
      <c r="X654" s="106">
        <f t="shared" si="100"/>
        <v>1</v>
      </c>
      <c r="Y654" s="99">
        <f>IF(B654&lt;&gt;"",VLOOKUP(X654,Coef!$E$2:$F$17,2,FALSE),Y653)</f>
        <v>1</v>
      </c>
    </row>
    <row r="655" spans="1:25" x14ac:dyDescent="0.25">
      <c r="A655" s="98"/>
      <c r="B655" s="70"/>
      <c r="C655" s="71"/>
      <c r="D655" s="70"/>
      <c r="E655" s="71"/>
      <c r="F655" s="70"/>
      <c r="G655" s="615"/>
      <c r="H655" s="74"/>
      <c r="I655" s="75"/>
      <c r="J655" s="569"/>
      <c r="K655" s="568"/>
      <c r="L655" s="74"/>
      <c r="M655" s="83"/>
      <c r="N655" s="79"/>
      <c r="O655" s="629"/>
      <c r="P655" s="627" t="str">
        <f t="shared" si="93"/>
        <v/>
      </c>
      <c r="Q655" s="624" t="str">
        <f t="shared" si="94"/>
        <v/>
      </c>
      <c r="R655" s="621" t="str">
        <f t="shared" si="95"/>
        <v/>
      </c>
      <c r="S655" s="91" t="str">
        <f t="shared" si="96"/>
        <v/>
      </c>
      <c r="T655" s="90" t="str">
        <f t="shared" si="99"/>
        <v/>
      </c>
      <c r="U655" s="91" t="str">
        <f t="shared" si="99"/>
        <v/>
      </c>
      <c r="V655" s="107" t="b">
        <f t="shared" si="97"/>
        <v>0</v>
      </c>
      <c r="W655" s="104" t="b">
        <f t="shared" si="98"/>
        <v>0</v>
      </c>
      <c r="X655" s="106">
        <f t="shared" si="100"/>
        <v>1</v>
      </c>
      <c r="Y655" s="99">
        <f>IF(B655&lt;&gt;"",VLOOKUP(X655,Coef!$E$2:$F$17,2,FALSE),Y654)</f>
        <v>1</v>
      </c>
    </row>
    <row r="656" spans="1:25" x14ac:dyDescent="0.25">
      <c r="A656" s="98"/>
      <c r="B656" s="70"/>
      <c r="C656" s="71"/>
      <c r="D656" s="70"/>
      <c r="E656" s="71"/>
      <c r="F656" s="70"/>
      <c r="G656" s="615"/>
      <c r="H656" s="74"/>
      <c r="I656" s="75"/>
      <c r="J656" s="569"/>
      <c r="K656" s="568"/>
      <c r="L656" s="74"/>
      <c r="M656" s="83"/>
      <c r="N656" s="79"/>
      <c r="O656" s="629"/>
      <c r="P656" s="627" t="str">
        <f t="shared" si="93"/>
        <v/>
      </c>
      <c r="Q656" s="624" t="str">
        <f t="shared" si="94"/>
        <v/>
      </c>
      <c r="R656" s="621" t="str">
        <f t="shared" si="95"/>
        <v/>
      </c>
      <c r="S656" s="91" t="str">
        <f t="shared" si="96"/>
        <v/>
      </c>
      <c r="T656" s="90" t="str">
        <f t="shared" si="99"/>
        <v/>
      </c>
      <c r="U656" s="91" t="str">
        <f t="shared" si="99"/>
        <v/>
      </c>
      <c r="V656" s="107" t="b">
        <f t="shared" si="97"/>
        <v>0</v>
      </c>
      <c r="W656" s="104" t="b">
        <f t="shared" si="98"/>
        <v>0</v>
      </c>
      <c r="X656" s="106">
        <f t="shared" si="100"/>
        <v>1</v>
      </c>
      <c r="Y656" s="99">
        <f>IF(B656&lt;&gt;"",VLOOKUP(X656,Coef!$E$2:$F$17,2,FALSE),Y655)</f>
        <v>1</v>
      </c>
    </row>
    <row r="657" spans="1:25" x14ac:dyDescent="0.25">
      <c r="A657" s="98"/>
      <c r="B657" s="70"/>
      <c r="C657" s="71"/>
      <c r="D657" s="70"/>
      <c r="E657" s="71"/>
      <c r="F657" s="70"/>
      <c r="G657" s="615"/>
      <c r="H657" s="74"/>
      <c r="I657" s="75"/>
      <c r="J657" s="569"/>
      <c r="K657" s="568"/>
      <c r="L657" s="74"/>
      <c r="M657" s="83"/>
      <c r="N657" s="79"/>
      <c r="O657" s="629"/>
      <c r="P657" s="627" t="str">
        <f t="shared" si="93"/>
        <v/>
      </c>
      <c r="Q657" s="624" t="str">
        <f t="shared" si="94"/>
        <v/>
      </c>
      <c r="R657" s="621" t="str">
        <f t="shared" si="95"/>
        <v/>
      </c>
      <c r="S657" s="91" t="str">
        <f t="shared" si="96"/>
        <v/>
      </c>
      <c r="T657" s="90" t="str">
        <f t="shared" si="99"/>
        <v/>
      </c>
      <c r="U657" s="91" t="str">
        <f t="shared" si="99"/>
        <v/>
      </c>
      <c r="V657" s="107" t="b">
        <f t="shared" si="97"/>
        <v>0</v>
      </c>
      <c r="W657" s="104" t="b">
        <f t="shared" si="98"/>
        <v>0</v>
      </c>
      <c r="X657" s="106">
        <f t="shared" si="100"/>
        <v>1</v>
      </c>
      <c r="Y657" s="99">
        <f>IF(B657&lt;&gt;"",VLOOKUP(X657,Coef!$E$2:$F$17,2,FALSE),Y656)</f>
        <v>1</v>
      </c>
    </row>
    <row r="658" spans="1:25" x14ac:dyDescent="0.25">
      <c r="A658" s="98"/>
      <c r="B658" s="70"/>
      <c r="C658" s="71"/>
      <c r="D658" s="70"/>
      <c r="E658" s="71"/>
      <c r="F658" s="70"/>
      <c r="G658" s="615"/>
      <c r="H658" s="74"/>
      <c r="I658" s="75"/>
      <c r="J658" s="569"/>
      <c r="K658" s="568"/>
      <c r="L658" s="74"/>
      <c r="M658" s="83"/>
      <c r="N658" s="79"/>
      <c r="O658" s="629"/>
      <c r="P658" s="627" t="str">
        <f t="shared" si="93"/>
        <v/>
      </c>
      <c r="Q658" s="624" t="str">
        <f t="shared" si="94"/>
        <v/>
      </c>
      <c r="R658" s="621" t="str">
        <f t="shared" si="95"/>
        <v/>
      </c>
      <c r="S658" s="91" t="str">
        <f t="shared" si="96"/>
        <v/>
      </c>
      <c r="T658" s="90" t="str">
        <f t="shared" si="99"/>
        <v/>
      </c>
      <c r="U658" s="91" t="str">
        <f t="shared" si="99"/>
        <v/>
      </c>
      <c r="V658" s="107" t="b">
        <f t="shared" si="97"/>
        <v>0</v>
      </c>
      <c r="W658" s="104" t="b">
        <f t="shared" si="98"/>
        <v>0</v>
      </c>
      <c r="X658" s="106">
        <f t="shared" si="100"/>
        <v>1</v>
      </c>
      <c r="Y658" s="99">
        <f>IF(B658&lt;&gt;"",VLOOKUP(X658,Coef!$E$2:$F$17,2,FALSE),Y657)</f>
        <v>1</v>
      </c>
    </row>
    <row r="659" spans="1:25" x14ac:dyDescent="0.25">
      <c r="A659" s="98"/>
      <c r="B659" s="70"/>
      <c r="C659" s="71"/>
      <c r="D659" s="70"/>
      <c r="E659" s="71"/>
      <c r="F659" s="70"/>
      <c r="G659" s="615"/>
      <c r="H659" s="74"/>
      <c r="I659" s="75"/>
      <c r="J659" s="569"/>
      <c r="K659" s="568"/>
      <c r="L659" s="74"/>
      <c r="M659" s="83"/>
      <c r="N659" s="79"/>
      <c r="O659" s="629"/>
      <c r="P659" s="627" t="str">
        <f t="shared" si="93"/>
        <v/>
      </c>
      <c r="Q659" s="624" t="str">
        <f t="shared" si="94"/>
        <v/>
      </c>
      <c r="R659" s="621" t="str">
        <f t="shared" si="95"/>
        <v/>
      </c>
      <c r="S659" s="91" t="str">
        <f t="shared" si="96"/>
        <v/>
      </c>
      <c r="T659" s="90" t="str">
        <f t="shared" si="99"/>
        <v/>
      </c>
      <c r="U659" s="91" t="str">
        <f t="shared" si="99"/>
        <v/>
      </c>
      <c r="V659" s="107" t="b">
        <f t="shared" si="97"/>
        <v>0</v>
      </c>
      <c r="W659" s="104" t="b">
        <f t="shared" si="98"/>
        <v>0</v>
      </c>
      <c r="X659" s="106">
        <f t="shared" si="100"/>
        <v>1</v>
      </c>
      <c r="Y659" s="99">
        <f>IF(B659&lt;&gt;"",VLOOKUP(X659,Coef!$E$2:$F$17,2,FALSE),Y658)</f>
        <v>1</v>
      </c>
    </row>
    <row r="660" spans="1:25" x14ac:dyDescent="0.25">
      <c r="A660" s="98"/>
      <c r="B660" s="70"/>
      <c r="C660" s="71"/>
      <c r="D660" s="70"/>
      <c r="E660" s="71"/>
      <c r="F660" s="70"/>
      <c r="G660" s="615"/>
      <c r="H660" s="74"/>
      <c r="I660" s="75"/>
      <c r="J660" s="569"/>
      <c r="K660" s="568"/>
      <c r="L660" s="74"/>
      <c r="M660" s="83"/>
      <c r="N660" s="79"/>
      <c r="O660" s="629"/>
      <c r="P660" s="627" t="str">
        <f t="shared" si="93"/>
        <v/>
      </c>
      <c r="Q660" s="624" t="str">
        <f t="shared" si="94"/>
        <v/>
      </c>
      <c r="R660" s="621" t="str">
        <f t="shared" si="95"/>
        <v/>
      </c>
      <c r="S660" s="91" t="str">
        <f t="shared" si="96"/>
        <v/>
      </c>
      <c r="T660" s="90" t="str">
        <f t="shared" si="99"/>
        <v/>
      </c>
      <c r="U660" s="91" t="str">
        <f t="shared" si="99"/>
        <v/>
      </c>
      <c r="V660" s="107" t="b">
        <f t="shared" si="97"/>
        <v>0</v>
      </c>
      <c r="W660" s="104" t="b">
        <f t="shared" si="98"/>
        <v>0</v>
      </c>
      <c r="X660" s="106">
        <f t="shared" si="100"/>
        <v>1</v>
      </c>
      <c r="Y660" s="99">
        <f>IF(B660&lt;&gt;"",VLOOKUP(X660,Coef!$E$2:$F$17,2,FALSE),Y659)</f>
        <v>1</v>
      </c>
    </row>
    <row r="661" spans="1:25" x14ac:dyDescent="0.25">
      <c r="A661" s="98"/>
      <c r="B661" s="70"/>
      <c r="C661" s="71"/>
      <c r="D661" s="70"/>
      <c r="E661" s="71"/>
      <c r="F661" s="70"/>
      <c r="G661" s="615"/>
      <c r="H661" s="74"/>
      <c r="I661" s="75"/>
      <c r="J661" s="569"/>
      <c r="K661" s="568"/>
      <c r="L661" s="74"/>
      <c r="M661" s="83"/>
      <c r="N661" s="79"/>
      <c r="O661" s="629"/>
      <c r="P661" s="627" t="str">
        <f t="shared" si="93"/>
        <v/>
      </c>
      <c r="Q661" s="624" t="str">
        <f t="shared" si="94"/>
        <v/>
      </c>
      <c r="R661" s="621" t="str">
        <f t="shared" si="95"/>
        <v/>
      </c>
      <c r="S661" s="91" t="str">
        <f t="shared" si="96"/>
        <v/>
      </c>
      <c r="T661" s="90" t="str">
        <f t="shared" si="99"/>
        <v/>
      </c>
      <c r="U661" s="91" t="str">
        <f t="shared" si="99"/>
        <v/>
      </c>
      <c r="V661" s="107" t="b">
        <f t="shared" si="97"/>
        <v>0</v>
      </c>
      <c r="W661" s="104" t="b">
        <f t="shared" si="98"/>
        <v>0</v>
      </c>
      <c r="X661" s="106">
        <f t="shared" si="100"/>
        <v>1</v>
      </c>
      <c r="Y661" s="99">
        <f>IF(B661&lt;&gt;"",VLOOKUP(X661,Coef!$E$2:$F$17,2,FALSE),Y660)</f>
        <v>1</v>
      </c>
    </row>
    <row r="662" spans="1:25" x14ac:dyDescent="0.25">
      <c r="A662" s="98"/>
      <c r="B662" s="70"/>
      <c r="C662" s="71"/>
      <c r="D662" s="70"/>
      <c r="E662" s="71"/>
      <c r="F662" s="70"/>
      <c r="G662" s="615"/>
      <c r="H662" s="74"/>
      <c r="I662" s="75"/>
      <c r="J662" s="569"/>
      <c r="K662" s="568"/>
      <c r="L662" s="74"/>
      <c r="M662" s="83"/>
      <c r="N662" s="79"/>
      <c r="O662" s="629"/>
      <c r="P662" s="627" t="str">
        <f t="shared" si="93"/>
        <v/>
      </c>
      <c r="Q662" s="624" t="str">
        <f t="shared" si="94"/>
        <v/>
      </c>
      <c r="R662" s="621" t="str">
        <f t="shared" si="95"/>
        <v/>
      </c>
      <c r="S662" s="91" t="str">
        <f t="shared" si="96"/>
        <v/>
      </c>
      <c r="T662" s="90" t="str">
        <f t="shared" si="99"/>
        <v/>
      </c>
      <c r="U662" s="91" t="str">
        <f t="shared" si="99"/>
        <v/>
      </c>
      <c r="V662" s="107" t="b">
        <f t="shared" si="97"/>
        <v>0</v>
      </c>
      <c r="W662" s="104" t="b">
        <f t="shared" si="98"/>
        <v>0</v>
      </c>
      <c r="X662" s="106">
        <f t="shared" si="100"/>
        <v>1</v>
      </c>
      <c r="Y662" s="99">
        <f>IF(B662&lt;&gt;"",VLOOKUP(X662,Coef!$E$2:$F$17,2,FALSE),Y661)</f>
        <v>1</v>
      </c>
    </row>
    <row r="663" spans="1:25" x14ac:dyDescent="0.25">
      <c r="A663" s="98"/>
      <c r="B663" s="70"/>
      <c r="C663" s="71"/>
      <c r="D663" s="70"/>
      <c r="E663" s="71"/>
      <c r="F663" s="70"/>
      <c r="G663" s="615"/>
      <c r="H663" s="74"/>
      <c r="I663" s="75"/>
      <c r="J663" s="569"/>
      <c r="K663" s="568"/>
      <c r="L663" s="74"/>
      <c r="M663" s="83"/>
      <c r="N663" s="79"/>
      <c r="O663" s="629"/>
      <c r="P663" s="627" t="str">
        <f t="shared" si="93"/>
        <v/>
      </c>
      <c r="Q663" s="624" t="str">
        <f t="shared" si="94"/>
        <v/>
      </c>
      <c r="R663" s="621" t="str">
        <f t="shared" si="95"/>
        <v/>
      </c>
      <c r="S663" s="91" t="str">
        <f t="shared" si="96"/>
        <v/>
      </c>
      <c r="T663" s="90" t="str">
        <f t="shared" si="99"/>
        <v/>
      </c>
      <c r="U663" s="91" t="str">
        <f t="shared" si="99"/>
        <v/>
      </c>
      <c r="V663" s="107" t="b">
        <f t="shared" si="97"/>
        <v>0</v>
      </c>
      <c r="W663" s="104" t="b">
        <f t="shared" si="98"/>
        <v>0</v>
      </c>
      <c r="X663" s="106">
        <f t="shared" si="100"/>
        <v>1</v>
      </c>
      <c r="Y663" s="99">
        <f>IF(B663&lt;&gt;"",VLOOKUP(X663,Coef!$E$2:$F$17,2,FALSE),Y662)</f>
        <v>1</v>
      </c>
    </row>
    <row r="664" spans="1:25" x14ac:dyDescent="0.25">
      <c r="A664" s="98"/>
      <c r="B664" s="70"/>
      <c r="C664" s="71"/>
      <c r="D664" s="70"/>
      <c r="E664" s="71"/>
      <c r="F664" s="70"/>
      <c r="G664" s="615"/>
      <c r="H664" s="74"/>
      <c r="I664" s="75"/>
      <c r="J664" s="569"/>
      <c r="K664" s="568"/>
      <c r="L664" s="74"/>
      <c r="M664" s="83"/>
      <c r="N664" s="79"/>
      <c r="O664" s="629"/>
      <c r="P664" s="627" t="str">
        <f t="shared" si="93"/>
        <v/>
      </c>
      <c r="Q664" s="624" t="str">
        <f t="shared" si="94"/>
        <v/>
      </c>
      <c r="R664" s="621" t="str">
        <f t="shared" si="95"/>
        <v/>
      </c>
      <c r="S664" s="91" t="str">
        <f t="shared" si="96"/>
        <v/>
      </c>
      <c r="T664" s="90" t="str">
        <f t="shared" si="99"/>
        <v/>
      </c>
      <c r="U664" s="91" t="str">
        <f t="shared" si="99"/>
        <v/>
      </c>
      <c r="V664" s="107" t="b">
        <f t="shared" si="97"/>
        <v>0</v>
      </c>
      <c r="W664" s="104" t="b">
        <f t="shared" si="98"/>
        <v>0</v>
      </c>
      <c r="X664" s="106">
        <f t="shared" si="100"/>
        <v>1</v>
      </c>
      <c r="Y664" s="99">
        <f>IF(B664&lt;&gt;"",VLOOKUP(X664,Coef!$E$2:$F$17,2,FALSE),Y663)</f>
        <v>1</v>
      </c>
    </row>
    <row r="665" spans="1:25" x14ac:dyDescent="0.25">
      <c r="A665" s="98"/>
      <c r="B665" s="70"/>
      <c r="C665" s="71"/>
      <c r="D665" s="70"/>
      <c r="E665" s="71"/>
      <c r="F665" s="70"/>
      <c r="G665" s="615"/>
      <c r="H665" s="74"/>
      <c r="I665" s="75"/>
      <c r="J665" s="569"/>
      <c r="K665" s="568"/>
      <c r="L665" s="74"/>
      <c r="M665" s="83"/>
      <c r="N665" s="79"/>
      <c r="O665" s="629"/>
      <c r="P665" s="627" t="str">
        <f t="shared" si="93"/>
        <v/>
      </c>
      <c r="Q665" s="624" t="str">
        <f t="shared" si="94"/>
        <v/>
      </c>
      <c r="R665" s="621" t="str">
        <f t="shared" si="95"/>
        <v/>
      </c>
      <c r="S665" s="91" t="str">
        <f t="shared" si="96"/>
        <v/>
      </c>
      <c r="T665" s="90" t="str">
        <f t="shared" si="99"/>
        <v/>
      </c>
      <c r="U665" s="91" t="str">
        <f t="shared" si="99"/>
        <v/>
      </c>
      <c r="V665" s="107" t="b">
        <f t="shared" si="97"/>
        <v>0</v>
      </c>
      <c r="W665" s="104" t="b">
        <f t="shared" si="98"/>
        <v>0</v>
      </c>
      <c r="X665" s="106">
        <f t="shared" si="100"/>
        <v>1</v>
      </c>
      <c r="Y665" s="99">
        <f>IF(B665&lt;&gt;"",VLOOKUP(X665,Coef!$E$2:$F$17,2,FALSE),Y664)</f>
        <v>1</v>
      </c>
    </row>
    <row r="666" spans="1:25" x14ac:dyDescent="0.25">
      <c r="A666" s="98"/>
      <c r="B666" s="70"/>
      <c r="C666" s="71"/>
      <c r="D666" s="70"/>
      <c r="E666" s="71"/>
      <c r="F666" s="70"/>
      <c r="G666" s="615"/>
      <c r="H666" s="74"/>
      <c r="I666" s="75"/>
      <c r="J666" s="569"/>
      <c r="K666" s="568"/>
      <c r="L666" s="74"/>
      <c r="M666" s="83"/>
      <c r="N666" s="79"/>
      <c r="O666" s="629"/>
      <c r="P666" s="627" t="str">
        <f t="shared" si="93"/>
        <v/>
      </c>
      <c r="Q666" s="624" t="str">
        <f t="shared" si="94"/>
        <v/>
      </c>
      <c r="R666" s="621" t="str">
        <f t="shared" si="95"/>
        <v/>
      </c>
      <c r="S666" s="91" t="str">
        <f t="shared" si="96"/>
        <v/>
      </c>
      <c r="T666" s="90" t="str">
        <f t="shared" si="99"/>
        <v/>
      </c>
      <c r="U666" s="91" t="str">
        <f t="shared" si="99"/>
        <v/>
      </c>
      <c r="V666" s="107" t="b">
        <f t="shared" si="97"/>
        <v>0</v>
      </c>
      <c r="W666" s="104" t="b">
        <f t="shared" si="98"/>
        <v>0</v>
      </c>
      <c r="X666" s="106">
        <f t="shared" si="100"/>
        <v>1</v>
      </c>
      <c r="Y666" s="99">
        <f>IF(B666&lt;&gt;"",VLOOKUP(X666,Coef!$E$2:$F$17,2,FALSE),Y665)</f>
        <v>1</v>
      </c>
    </row>
    <row r="667" spans="1:25" x14ac:dyDescent="0.25">
      <c r="A667" s="98"/>
      <c r="B667" s="70"/>
      <c r="C667" s="71"/>
      <c r="D667" s="70"/>
      <c r="E667" s="71"/>
      <c r="F667" s="70"/>
      <c r="G667" s="615"/>
      <c r="H667" s="74"/>
      <c r="I667" s="75"/>
      <c r="J667" s="569"/>
      <c r="K667" s="568"/>
      <c r="L667" s="74"/>
      <c r="M667" s="83"/>
      <c r="N667" s="79"/>
      <c r="O667" s="629"/>
      <c r="P667" s="627" t="str">
        <f t="shared" si="93"/>
        <v/>
      </c>
      <c r="Q667" s="624" t="str">
        <f t="shared" si="94"/>
        <v/>
      </c>
      <c r="R667" s="621" t="str">
        <f t="shared" si="95"/>
        <v/>
      </c>
      <c r="S667" s="91" t="str">
        <f t="shared" si="96"/>
        <v/>
      </c>
      <c r="T667" s="90" t="str">
        <f t="shared" si="99"/>
        <v/>
      </c>
      <c r="U667" s="91" t="str">
        <f t="shared" si="99"/>
        <v/>
      </c>
      <c r="V667" s="107" t="b">
        <f t="shared" si="97"/>
        <v>0</v>
      </c>
      <c r="W667" s="104" t="b">
        <f t="shared" si="98"/>
        <v>0</v>
      </c>
      <c r="X667" s="106">
        <f t="shared" si="100"/>
        <v>1</v>
      </c>
      <c r="Y667" s="99">
        <f>IF(B667&lt;&gt;"",VLOOKUP(X667,Coef!$E$2:$F$17,2,FALSE),Y666)</f>
        <v>1</v>
      </c>
    </row>
    <row r="668" spans="1:25" x14ac:dyDescent="0.25">
      <c r="A668" s="98"/>
      <c r="B668" s="70"/>
      <c r="C668" s="71"/>
      <c r="D668" s="70"/>
      <c r="E668" s="71"/>
      <c r="F668" s="70"/>
      <c r="G668" s="615"/>
      <c r="H668" s="74"/>
      <c r="I668" s="75"/>
      <c r="J668" s="569"/>
      <c r="K668" s="568"/>
      <c r="L668" s="74"/>
      <c r="M668" s="83"/>
      <c r="N668" s="79"/>
      <c r="O668" s="629"/>
      <c r="P668" s="627" t="str">
        <f t="shared" si="93"/>
        <v/>
      </c>
      <c r="Q668" s="624" t="str">
        <f t="shared" si="94"/>
        <v/>
      </c>
      <c r="R668" s="621" t="str">
        <f t="shared" si="95"/>
        <v/>
      </c>
      <c r="S668" s="91" t="str">
        <f t="shared" si="96"/>
        <v/>
      </c>
      <c r="T668" s="90" t="str">
        <f t="shared" si="99"/>
        <v/>
      </c>
      <c r="U668" s="91" t="str">
        <f t="shared" si="99"/>
        <v/>
      </c>
      <c r="V668" s="107" t="b">
        <f t="shared" si="97"/>
        <v>0</v>
      </c>
      <c r="W668" s="104" t="b">
        <f t="shared" si="98"/>
        <v>0</v>
      </c>
      <c r="X668" s="106">
        <f t="shared" si="100"/>
        <v>1</v>
      </c>
      <c r="Y668" s="99">
        <f>IF(B668&lt;&gt;"",VLOOKUP(X668,Coef!$E$2:$F$17,2,FALSE),Y667)</f>
        <v>1</v>
      </c>
    </row>
    <row r="669" spans="1:25" x14ac:dyDescent="0.25">
      <c r="A669" s="98"/>
      <c r="B669" s="70"/>
      <c r="C669" s="71"/>
      <c r="D669" s="70"/>
      <c r="E669" s="71"/>
      <c r="F669" s="70"/>
      <c r="G669" s="615"/>
      <c r="H669" s="74"/>
      <c r="I669" s="75"/>
      <c r="J669" s="569"/>
      <c r="K669" s="568"/>
      <c r="L669" s="74"/>
      <c r="M669" s="83"/>
      <c r="N669" s="79"/>
      <c r="O669" s="629"/>
      <c r="P669" s="627" t="str">
        <f t="shared" si="93"/>
        <v/>
      </c>
      <c r="Q669" s="624" t="str">
        <f t="shared" si="94"/>
        <v/>
      </c>
      <c r="R669" s="621" t="str">
        <f t="shared" si="95"/>
        <v/>
      </c>
      <c r="S669" s="91" t="str">
        <f t="shared" si="96"/>
        <v/>
      </c>
      <c r="T669" s="90" t="str">
        <f t="shared" si="99"/>
        <v/>
      </c>
      <c r="U669" s="91" t="str">
        <f t="shared" si="99"/>
        <v/>
      </c>
      <c r="V669" s="107" t="b">
        <f t="shared" si="97"/>
        <v>0</v>
      </c>
      <c r="W669" s="104" t="b">
        <f t="shared" si="98"/>
        <v>0</v>
      </c>
      <c r="X669" s="106">
        <f t="shared" si="100"/>
        <v>1</v>
      </c>
      <c r="Y669" s="99">
        <f>IF(B669&lt;&gt;"",VLOOKUP(X669,Coef!$E$2:$F$17,2,FALSE),Y668)</f>
        <v>1</v>
      </c>
    </row>
    <row r="670" spans="1:25" x14ac:dyDescent="0.25">
      <c r="A670" s="98"/>
      <c r="B670" s="70"/>
      <c r="C670" s="71"/>
      <c r="D670" s="70"/>
      <c r="E670" s="71"/>
      <c r="F670" s="70"/>
      <c r="G670" s="615"/>
      <c r="H670" s="74"/>
      <c r="I670" s="75"/>
      <c r="J670" s="569"/>
      <c r="K670" s="568"/>
      <c r="L670" s="74"/>
      <c r="M670" s="83"/>
      <c r="N670" s="79"/>
      <c r="O670" s="629"/>
      <c r="P670" s="627" t="str">
        <f t="shared" si="93"/>
        <v/>
      </c>
      <c r="Q670" s="624" t="str">
        <f t="shared" si="94"/>
        <v/>
      </c>
      <c r="R670" s="621" t="str">
        <f t="shared" si="95"/>
        <v/>
      </c>
      <c r="S670" s="91" t="str">
        <f t="shared" si="96"/>
        <v/>
      </c>
      <c r="T670" s="90" t="str">
        <f t="shared" si="99"/>
        <v/>
      </c>
      <c r="U670" s="91" t="str">
        <f t="shared" si="99"/>
        <v/>
      </c>
      <c r="V670" s="107" t="b">
        <f t="shared" si="97"/>
        <v>0</v>
      </c>
      <c r="W670" s="104" t="b">
        <f t="shared" si="98"/>
        <v>0</v>
      </c>
      <c r="X670" s="106">
        <f t="shared" si="100"/>
        <v>1</v>
      </c>
      <c r="Y670" s="99">
        <f>IF(B670&lt;&gt;"",VLOOKUP(X670,Coef!$E$2:$F$17,2,FALSE),Y669)</f>
        <v>1</v>
      </c>
    </row>
    <row r="671" spans="1:25" x14ac:dyDescent="0.25">
      <c r="A671" s="98"/>
      <c r="B671" s="70"/>
      <c r="C671" s="71"/>
      <c r="D671" s="70"/>
      <c r="E671" s="71"/>
      <c r="F671" s="70"/>
      <c r="G671" s="615"/>
      <c r="H671" s="74"/>
      <c r="I671" s="75"/>
      <c r="J671" s="569"/>
      <c r="K671" s="568"/>
      <c r="L671" s="74"/>
      <c r="M671" s="83"/>
      <c r="N671" s="79"/>
      <c r="O671" s="629"/>
      <c r="P671" s="627" t="str">
        <f t="shared" si="93"/>
        <v/>
      </c>
      <c r="Q671" s="624" t="str">
        <f t="shared" si="94"/>
        <v/>
      </c>
      <c r="R671" s="621" t="str">
        <f t="shared" si="95"/>
        <v/>
      </c>
      <c r="S671" s="91" t="str">
        <f t="shared" si="96"/>
        <v/>
      </c>
      <c r="T671" s="90" t="str">
        <f t="shared" si="99"/>
        <v/>
      </c>
      <c r="U671" s="91" t="str">
        <f t="shared" si="99"/>
        <v/>
      </c>
      <c r="V671" s="107" t="b">
        <f t="shared" si="97"/>
        <v>0</v>
      </c>
      <c r="W671" s="104" t="b">
        <f t="shared" si="98"/>
        <v>0</v>
      </c>
      <c r="X671" s="106">
        <f t="shared" si="100"/>
        <v>1</v>
      </c>
      <c r="Y671" s="99">
        <f>IF(B671&lt;&gt;"",VLOOKUP(X671,Coef!$E$2:$F$17,2,FALSE),Y670)</f>
        <v>1</v>
      </c>
    </row>
    <row r="672" spans="1:25" x14ac:dyDescent="0.25">
      <c r="A672" s="98"/>
      <c r="B672" s="70"/>
      <c r="C672" s="71"/>
      <c r="D672" s="70"/>
      <c r="E672" s="71"/>
      <c r="F672" s="70"/>
      <c r="G672" s="615"/>
      <c r="H672" s="74"/>
      <c r="I672" s="75"/>
      <c r="J672" s="569"/>
      <c r="K672" s="568"/>
      <c r="L672" s="74"/>
      <c r="M672" s="83"/>
      <c r="N672" s="79"/>
      <c r="O672" s="629"/>
      <c r="P672" s="627" t="str">
        <f t="shared" si="93"/>
        <v/>
      </c>
      <c r="Q672" s="624" t="str">
        <f t="shared" si="94"/>
        <v/>
      </c>
      <c r="R672" s="621" t="str">
        <f t="shared" si="95"/>
        <v/>
      </c>
      <c r="S672" s="91" t="str">
        <f t="shared" si="96"/>
        <v/>
      </c>
      <c r="T672" s="90" t="str">
        <f t="shared" si="99"/>
        <v/>
      </c>
      <c r="U672" s="91" t="str">
        <f t="shared" si="99"/>
        <v/>
      </c>
      <c r="V672" s="107" t="b">
        <f t="shared" si="97"/>
        <v>0</v>
      </c>
      <c r="W672" s="104" t="b">
        <f t="shared" si="98"/>
        <v>0</v>
      </c>
      <c r="X672" s="106">
        <f t="shared" si="100"/>
        <v>1</v>
      </c>
      <c r="Y672" s="99">
        <f>IF(B672&lt;&gt;"",VLOOKUP(X672,Coef!$E$2:$F$17,2,FALSE),Y671)</f>
        <v>1</v>
      </c>
    </row>
    <row r="673" spans="1:25" x14ac:dyDescent="0.25">
      <c r="A673" s="98"/>
      <c r="B673" s="70"/>
      <c r="C673" s="71"/>
      <c r="D673" s="70"/>
      <c r="E673" s="71"/>
      <c r="F673" s="70"/>
      <c r="G673" s="615"/>
      <c r="H673" s="74"/>
      <c r="I673" s="75"/>
      <c r="J673" s="569"/>
      <c r="K673" s="568"/>
      <c r="L673" s="74"/>
      <c r="M673" s="83"/>
      <c r="N673" s="79"/>
      <c r="O673" s="629"/>
      <c r="P673" s="627" t="str">
        <f t="shared" si="93"/>
        <v/>
      </c>
      <c r="Q673" s="624" t="str">
        <f t="shared" si="94"/>
        <v/>
      </c>
      <c r="R673" s="621" t="str">
        <f t="shared" si="95"/>
        <v/>
      </c>
      <c r="S673" s="91" t="str">
        <f t="shared" si="96"/>
        <v/>
      </c>
      <c r="T673" s="90" t="str">
        <f t="shared" si="99"/>
        <v/>
      </c>
      <c r="U673" s="91" t="str">
        <f t="shared" si="99"/>
        <v/>
      </c>
      <c r="V673" s="107" t="b">
        <f t="shared" si="97"/>
        <v>0</v>
      </c>
      <c r="W673" s="104" t="b">
        <f t="shared" si="98"/>
        <v>0</v>
      </c>
      <c r="X673" s="106">
        <f t="shared" si="100"/>
        <v>1</v>
      </c>
      <c r="Y673" s="99">
        <f>IF(B673&lt;&gt;"",VLOOKUP(X673,Coef!$E$2:$F$17,2,FALSE),Y672)</f>
        <v>1</v>
      </c>
    </row>
    <row r="674" spans="1:25" x14ac:dyDescent="0.25">
      <c r="A674" s="98"/>
      <c r="B674" s="70"/>
      <c r="C674" s="71"/>
      <c r="D674" s="70"/>
      <c r="E674" s="71"/>
      <c r="F674" s="70"/>
      <c r="G674" s="615"/>
      <c r="H674" s="74"/>
      <c r="I674" s="75"/>
      <c r="J674" s="569"/>
      <c r="K674" s="568"/>
      <c r="L674" s="74"/>
      <c r="M674" s="83"/>
      <c r="N674" s="79"/>
      <c r="O674" s="629"/>
      <c r="P674" s="627" t="str">
        <f t="shared" si="93"/>
        <v/>
      </c>
      <c r="Q674" s="624" t="str">
        <f t="shared" si="94"/>
        <v/>
      </c>
      <c r="R674" s="621" t="str">
        <f t="shared" si="95"/>
        <v/>
      </c>
      <c r="S674" s="91" t="str">
        <f t="shared" si="96"/>
        <v/>
      </c>
      <c r="T674" s="90" t="str">
        <f t="shared" si="99"/>
        <v/>
      </c>
      <c r="U674" s="91" t="str">
        <f t="shared" si="99"/>
        <v/>
      </c>
      <c r="V674" s="107" t="b">
        <f t="shared" si="97"/>
        <v>0</v>
      </c>
      <c r="W674" s="104" t="b">
        <f t="shared" si="98"/>
        <v>0</v>
      </c>
      <c r="X674" s="106">
        <f t="shared" si="100"/>
        <v>1</v>
      </c>
      <c r="Y674" s="99">
        <f>IF(B674&lt;&gt;"",VLOOKUP(X674,Coef!$E$2:$F$17,2,FALSE),Y673)</f>
        <v>1</v>
      </c>
    </row>
    <row r="675" spans="1:25" x14ac:dyDescent="0.25">
      <c r="A675" s="98"/>
      <c r="B675" s="70"/>
      <c r="C675" s="71"/>
      <c r="D675" s="70"/>
      <c r="E675" s="71"/>
      <c r="F675" s="70"/>
      <c r="G675" s="615"/>
      <c r="H675" s="74"/>
      <c r="I675" s="75"/>
      <c r="J675" s="569"/>
      <c r="K675" s="568"/>
      <c r="L675" s="74"/>
      <c r="M675" s="83"/>
      <c r="N675" s="79"/>
      <c r="O675" s="629"/>
      <c r="P675" s="627" t="str">
        <f t="shared" si="93"/>
        <v/>
      </c>
      <c r="Q675" s="624" t="str">
        <f t="shared" si="94"/>
        <v/>
      </c>
      <c r="R675" s="621" t="str">
        <f t="shared" si="95"/>
        <v/>
      </c>
      <c r="S675" s="91" t="str">
        <f t="shared" si="96"/>
        <v/>
      </c>
      <c r="T675" s="90" t="str">
        <f t="shared" si="99"/>
        <v/>
      </c>
      <c r="U675" s="91" t="str">
        <f t="shared" si="99"/>
        <v/>
      </c>
      <c r="V675" s="107" t="b">
        <f t="shared" si="97"/>
        <v>0</v>
      </c>
      <c r="W675" s="104" t="b">
        <f t="shared" si="98"/>
        <v>0</v>
      </c>
      <c r="X675" s="106">
        <f t="shared" si="100"/>
        <v>1</v>
      </c>
      <c r="Y675" s="99">
        <f>IF(B675&lt;&gt;"",VLOOKUP(X675,Coef!$E$2:$F$17,2,FALSE),Y674)</f>
        <v>1</v>
      </c>
    </row>
    <row r="676" spans="1:25" x14ac:dyDescent="0.25">
      <c r="A676" s="98"/>
      <c r="B676" s="70"/>
      <c r="C676" s="71"/>
      <c r="D676" s="70"/>
      <c r="E676" s="71"/>
      <c r="F676" s="70"/>
      <c r="G676" s="615"/>
      <c r="H676" s="74"/>
      <c r="I676" s="75"/>
      <c r="J676" s="569"/>
      <c r="K676" s="568"/>
      <c r="L676" s="74"/>
      <c r="M676" s="83"/>
      <c r="N676" s="79"/>
      <c r="O676" s="629"/>
      <c r="P676" s="627" t="str">
        <f t="shared" si="93"/>
        <v/>
      </c>
      <c r="Q676" s="624" t="str">
        <f t="shared" si="94"/>
        <v/>
      </c>
      <c r="R676" s="621" t="str">
        <f t="shared" si="95"/>
        <v/>
      </c>
      <c r="S676" s="91" t="str">
        <f t="shared" si="96"/>
        <v/>
      </c>
      <c r="T676" s="90" t="str">
        <f t="shared" si="99"/>
        <v/>
      </c>
      <c r="U676" s="91" t="str">
        <f t="shared" si="99"/>
        <v/>
      </c>
      <c r="V676" s="107" t="b">
        <f t="shared" si="97"/>
        <v>0</v>
      </c>
      <c r="W676" s="104" t="b">
        <f t="shared" si="98"/>
        <v>0</v>
      </c>
      <c r="X676" s="106">
        <f t="shared" si="100"/>
        <v>1</v>
      </c>
      <c r="Y676" s="99">
        <f>IF(B676&lt;&gt;"",VLOOKUP(X676,Coef!$E$2:$F$17,2,FALSE),Y675)</f>
        <v>1</v>
      </c>
    </row>
    <row r="677" spans="1:25" x14ac:dyDescent="0.25">
      <c r="A677" s="98"/>
      <c r="B677" s="70"/>
      <c r="C677" s="71"/>
      <c r="D677" s="70"/>
      <c r="E677" s="71"/>
      <c r="F677" s="70"/>
      <c r="G677" s="615"/>
      <c r="H677" s="74"/>
      <c r="I677" s="75"/>
      <c r="J677" s="569"/>
      <c r="K677" s="568"/>
      <c r="L677" s="74"/>
      <c r="M677" s="83"/>
      <c r="N677" s="79"/>
      <c r="O677" s="629"/>
      <c r="P677" s="627" t="str">
        <f t="shared" si="93"/>
        <v/>
      </c>
      <c r="Q677" s="624" t="str">
        <f t="shared" si="94"/>
        <v/>
      </c>
      <c r="R677" s="621" t="str">
        <f t="shared" si="95"/>
        <v/>
      </c>
      <c r="S677" s="91" t="str">
        <f t="shared" si="96"/>
        <v/>
      </c>
      <c r="T677" s="90" t="str">
        <f t="shared" si="99"/>
        <v/>
      </c>
      <c r="U677" s="91" t="str">
        <f t="shared" si="99"/>
        <v/>
      </c>
      <c r="V677" s="107" t="b">
        <f t="shared" si="97"/>
        <v>0</v>
      </c>
      <c r="W677" s="104" t="b">
        <f t="shared" si="98"/>
        <v>0</v>
      </c>
      <c r="X677" s="106">
        <f t="shared" si="100"/>
        <v>1</v>
      </c>
      <c r="Y677" s="99">
        <f>IF(B677&lt;&gt;"",VLOOKUP(X677,Coef!$E$2:$F$17,2,FALSE),Y676)</f>
        <v>1</v>
      </c>
    </row>
    <row r="678" spans="1:25" x14ac:dyDescent="0.25">
      <c r="A678" s="98"/>
      <c r="B678" s="70"/>
      <c r="C678" s="71"/>
      <c r="D678" s="70"/>
      <c r="E678" s="71"/>
      <c r="F678" s="70"/>
      <c r="G678" s="615"/>
      <c r="H678" s="74"/>
      <c r="I678" s="75"/>
      <c r="J678" s="569"/>
      <c r="K678" s="568"/>
      <c r="L678" s="74"/>
      <c r="M678" s="83"/>
      <c r="N678" s="79"/>
      <c r="O678" s="629"/>
      <c r="P678" s="627" t="str">
        <f t="shared" si="93"/>
        <v/>
      </c>
      <c r="Q678" s="624" t="str">
        <f t="shared" si="94"/>
        <v/>
      </c>
      <c r="R678" s="621" t="str">
        <f t="shared" si="95"/>
        <v/>
      </c>
      <c r="S678" s="91" t="str">
        <f t="shared" si="96"/>
        <v/>
      </c>
      <c r="T678" s="90" t="str">
        <f t="shared" si="99"/>
        <v/>
      </c>
      <c r="U678" s="91" t="str">
        <f t="shared" si="99"/>
        <v/>
      </c>
      <c r="V678" s="107" t="b">
        <f t="shared" si="97"/>
        <v>0</v>
      </c>
      <c r="W678" s="104" t="b">
        <f t="shared" si="98"/>
        <v>0</v>
      </c>
      <c r="X678" s="106">
        <f t="shared" si="100"/>
        <v>1</v>
      </c>
      <c r="Y678" s="99">
        <f>IF(B678&lt;&gt;"",VLOOKUP(X678,Coef!$E$2:$F$17,2,FALSE),Y677)</f>
        <v>1</v>
      </c>
    </row>
    <row r="679" spans="1:25" x14ac:dyDescent="0.25">
      <c r="A679" s="98"/>
      <c r="B679" s="70"/>
      <c r="C679" s="71"/>
      <c r="D679" s="70"/>
      <c r="E679" s="71"/>
      <c r="F679" s="70"/>
      <c r="G679" s="615"/>
      <c r="H679" s="74"/>
      <c r="I679" s="75"/>
      <c r="J679" s="569"/>
      <c r="K679" s="568"/>
      <c r="L679" s="74"/>
      <c r="M679" s="83"/>
      <c r="N679" s="79"/>
      <c r="O679" s="629"/>
      <c r="P679" s="627" t="str">
        <f t="shared" si="93"/>
        <v/>
      </c>
      <c r="Q679" s="624" t="str">
        <f t="shared" si="94"/>
        <v/>
      </c>
      <c r="R679" s="621" t="str">
        <f t="shared" si="95"/>
        <v/>
      </c>
      <c r="S679" s="91" t="str">
        <f t="shared" si="96"/>
        <v/>
      </c>
      <c r="T679" s="90" t="str">
        <f t="shared" si="99"/>
        <v/>
      </c>
      <c r="U679" s="91" t="str">
        <f t="shared" si="99"/>
        <v/>
      </c>
      <c r="V679" s="107" t="b">
        <f t="shared" si="97"/>
        <v>0</v>
      </c>
      <c r="W679" s="104" t="b">
        <f t="shared" si="98"/>
        <v>0</v>
      </c>
      <c r="X679" s="106">
        <f t="shared" si="100"/>
        <v>1</v>
      </c>
      <c r="Y679" s="99">
        <f>IF(B679&lt;&gt;"",VLOOKUP(X679,Coef!$E$2:$F$17,2,FALSE),Y678)</f>
        <v>1</v>
      </c>
    </row>
    <row r="680" spans="1:25" x14ac:dyDescent="0.25">
      <c r="A680" s="98"/>
      <c r="B680" s="70"/>
      <c r="C680" s="71"/>
      <c r="D680" s="70"/>
      <c r="E680" s="71"/>
      <c r="F680" s="70"/>
      <c r="G680" s="615"/>
      <c r="H680" s="74"/>
      <c r="I680" s="75"/>
      <c r="J680" s="569"/>
      <c r="K680" s="568"/>
      <c r="L680" s="74"/>
      <c r="M680" s="83"/>
      <c r="N680" s="79"/>
      <c r="O680" s="629"/>
      <c r="P680" s="627" t="str">
        <f t="shared" si="93"/>
        <v/>
      </c>
      <c r="Q680" s="624" t="str">
        <f t="shared" si="94"/>
        <v/>
      </c>
      <c r="R680" s="621" t="str">
        <f t="shared" si="95"/>
        <v/>
      </c>
      <c r="S680" s="91" t="str">
        <f t="shared" si="96"/>
        <v/>
      </c>
      <c r="T680" s="90" t="str">
        <f t="shared" si="99"/>
        <v/>
      </c>
      <c r="U680" s="91" t="str">
        <f t="shared" si="99"/>
        <v/>
      </c>
      <c r="V680" s="107" t="b">
        <f t="shared" si="97"/>
        <v>0</v>
      </c>
      <c r="W680" s="104" t="b">
        <f t="shared" si="98"/>
        <v>0</v>
      </c>
      <c r="X680" s="106">
        <f t="shared" si="100"/>
        <v>1</v>
      </c>
      <c r="Y680" s="99">
        <f>IF(B680&lt;&gt;"",VLOOKUP(X680,Coef!$E$2:$F$17,2,FALSE),Y679)</f>
        <v>1</v>
      </c>
    </row>
    <row r="681" spans="1:25" x14ac:dyDescent="0.25">
      <c r="A681" s="98"/>
      <c r="B681" s="70"/>
      <c r="C681" s="71"/>
      <c r="D681" s="70"/>
      <c r="E681" s="71"/>
      <c r="F681" s="70"/>
      <c r="G681" s="615"/>
      <c r="H681" s="74"/>
      <c r="I681" s="75"/>
      <c r="J681" s="569"/>
      <c r="K681" s="568"/>
      <c r="L681" s="74"/>
      <c r="M681" s="83"/>
      <c r="N681" s="79"/>
      <c r="O681" s="629"/>
      <c r="P681" s="627" t="str">
        <f t="shared" si="93"/>
        <v/>
      </c>
      <c r="Q681" s="624" t="str">
        <f t="shared" si="94"/>
        <v/>
      </c>
      <c r="R681" s="621" t="str">
        <f t="shared" si="95"/>
        <v/>
      </c>
      <c r="S681" s="91" t="str">
        <f t="shared" si="96"/>
        <v/>
      </c>
      <c r="T681" s="90" t="str">
        <f t="shared" si="99"/>
        <v/>
      </c>
      <c r="U681" s="91" t="str">
        <f t="shared" si="99"/>
        <v/>
      </c>
      <c r="V681" s="107" t="b">
        <f t="shared" si="97"/>
        <v>0</v>
      </c>
      <c r="W681" s="104" t="b">
        <f t="shared" si="98"/>
        <v>0</v>
      </c>
      <c r="X681" s="106">
        <f t="shared" si="100"/>
        <v>1</v>
      </c>
      <c r="Y681" s="99">
        <f>IF(B681&lt;&gt;"",VLOOKUP(X681,Coef!$E$2:$F$17,2,FALSE),Y680)</f>
        <v>1</v>
      </c>
    </row>
    <row r="682" spans="1:25" x14ac:dyDescent="0.25">
      <c r="A682" s="98"/>
      <c r="B682" s="70"/>
      <c r="C682" s="71"/>
      <c r="D682" s="70"/>
      <c r="E682" s="71"/>
      <c r="F682" s="70"/>
      <c r="G682" s="615"/>
      <c r="H682" s="74"/>
      <c r="I682" s="75"/>
      <c r="J682" s="569"/>
      <c r="K682" s="568"/>
      <c r="L682" s="74"/>
      <c r="M682" s="83"/>
      <c r="N682" s="79"/>
      <c r="O682" s="629"/>
      <c r="P682" s="627" t="str">
        <f t="shared" si="93"/>
        <v/>
      </c>
      <c r="Q682" s="624" t="str">
        <f t="shared" si="94"/>
        <v/>
      </c>
      <c r="R682" s="621" t="str">
        <f t="shared" si="95"/>
        <v/>
      </c>
      <c r="S682" s="91" t="str">
        <f t="shared" si="96"/>
        <v/>
      </c>
      <c r="T682" s="90" t="str">
        <f t="shared" si="99"/>
        <v/>
      </c>
      <c r="U682" s="91" t="str">
        <f t="shared" si="99"/>
        <v/>
      </c>
      <c r="V682" s="107" t="b">
        <f t="shared" si="97"/>
        <v>0</v>
      </c>
      <c r="W682" s="104" t="b">
        <f t="shared" si="98"/>
        <v>0</v>
      </c>
      <c r="X682" s="106">
        <f t="shared" si="100"/>
        <v>1</v>
      </c>
      <c r="Y682" s="99">
        <f>IF(B682&lt;&gt;"",VLOOKUP(X682,Coef!$E$2:$F$17,2,FALSE),Y681)</f>
        <v>1</v>
      </c>
    </row>
    <row r="683" spans="1:25" x14ac:dyDescent="0.25">
      <c r="A683" s="98"/>
      <c r="B683" s="70"/>
      <c r="C683" s="71"/>
      <c r="D683" s="70"/>
      <c r="E683" s="71"/>
      <c r="F683" s="70"/>
      <c r="G683" s="615"/>
      <c r="H683" s="74"/>
      <c r="I683" s="75"/>
      <c r="J683" s="569"/>
      <c r="K683" s="568"/>
      <c r="L683" s="74"/>
      <c r="M683" s="83"/>
      <c r="N683" s="79"/>
      <c r="O683" s="629"/>
      <c r="P683" s="627" t="str">
        <f t="shared" si="93"/>
        <v/>
      </c>
      <c r="Q683" s="624" t="str">
        <f t="shared" si="94"/>
        <v/>
      </c>
      <c r="R683" s="621" t="str">
        <f t="shared" si="95"/>
        <v/>
      </c>
      <c r="S683" s="91" t="str">
        <f t="shared" si="96"/>
        <v/>
      </c>
      <c r="T683" s="90" t="str">
        <f t="shared" si="99"/>
        <v/>
      </c>
      <c r="U683" s="91" t="str">
        <f t="shared" si="99"/>
        <v/>
      </c>
      <c r="V683" s="107" t="b">
        <f t="shared" si="97"/>
        <v>0</v>
      </c>
      <c r="W683" s="104" t="b">
        <f t="shared" si="98"/>
        <v>0</v>
      </c>
      <c r="X683" s="106">
        <f t="shared" si="100"/>
        <v>1</v>
      </c>
      <c r="Y683" s="99">
        <f>IF(B683&lt;&gt;"",VLOOKUP(X683,Coef!$E$2:$F$17,2,FALSE),Y682)</f>
        <v>1</v>
      </c>
    </row>
    <row r="684" spans="1:25" x14ac:dyDescent="0.25">
      <c r="A684" s="98"/>
      <c r="B684" s="70"/>
      <c r="C684" s="71"/>
      <c r="D684" s="70"/>
      <c r="E684" s="71"/>
      <c r="F684" s="70"/>
      <c r="G684" s="615"/>
      <c r="H684" s="74"/>
      <c r="I684" s="75"/>
      <c r="J684" s="569"/>
      <c r="K684" s="568"/>
      <c r="L684" s="74"/>
      <c r="M684" s="83"/>
      <c r="N684" s="79"/>
      <c r="O684" s="629"/>
      <c r="P684" s="627" t="str">
        <f t="shared" si="93"/>
        <v/>
      </c>
      <c r="Q684" s="624" t="str">
        <f t="shared" si="94"/>
        <v/>
      </c>
      <c r="R684" s="621" t="str">
        <f t="shared" si="95"/>
        <v/>
      </c>
      <c r="S684" s="91" t="str">
        <f t="shared" si="96"/>
        <v/>
      </c>
      <c r="T684" s="90" t="str">
        <f t="shared" si="99"/>
        <v/>
      </c>
      <c r="U684" s="91" t="str">
        <f t="shared" si="99"/>
        <v/>
      </c>
      <c r="V684" s="107" t="b">
        <f t="shared" si="97"/>
        <v>0</v>
      </c>
      <c r="W684" s="104" t="b">
        <f t="shared" si="98"/>
        <v>0</v>
      </c>
      <c r="X684" s="106">
        <f t="shared" si="100"/>
        <v>1</v>
      </c>
      <c r="Y684" s="99">
        <f>IF(B684&lt;&gt;"",VLOOKUP(X684,Coef!$E$2:$F$17,2,FALSE),Y683)</f>
        <v>1</v>
      </c>
    </row>
    <row r="685" spans="1:25" x14ac:dyDescent="0.25">
      <c r="A685" s="98"/>
      <c r="B685" s="70"/>
      <c r="C685" s="71"/>
      <c r="D685" s="70"/>
      <c r="E685" s="71"/>
      <c r="F685" s="70"/>
      <c r="G685" s="615"/>
      <c r="H685" s="74"/>
      <c r="I685" s="75"/>
      <c r="J685" s="569"/>
      <c r="K685" s="568"/>
      <c r="L685" s="74"/>
      <c r="M685" s="83"/>
      <c r="N685" s="79"/>
      <c r="O685" s="629"/>
      <c r="P685" s="627" t="str">
        <f t="shared" si="93"/>
        <v/>
      </c>
      <c r="Q685" s="624" t="str">
        <f t="shared" si="94"/>
        <v/>
      </c>
      <c r="R685" s="621" t="str">
        <f t="shared" si="95"/>
        <v/>
      </c>
      <c r="S685" s="91" t="str">
        <f t="shared" si="96"/>
        <v/>
      </c>
      <c r="T685" s="90" t="str">
        <f t="shared" si="99"/>
        <v/>
      </c>
      <c r="U685" s="91" t="str">
        <f t="shared" si="99"/>
        <v/>
      </c>
      <c r="V685" s="107" t="b">
        <f t="shared" si="97"/>
        <v>0</v>
      </c>
      <c r="W685" s="104" t="b">
        <f t="shared" si="98"/>
        <v>0</v>
      </c>
      <c r="X685" s="106">
        <f t="shared" si="100"/>
        <v>1</v>
      </c>
      <c r="Y685" s="99">
        <f>IF(B685&lt;&gt;"",VLOOKUP(X685,Coef!$E$2:$F$17,2,FALSE),Y684)</f>
        <v>1</v>
      </c>
    </row>
    <row r="686" spans="1:25" x14ac:dyDescent="0.25">
      <c r="A686" s="98"/>
      <c r="B686" s="70"/>
      <c r="C686" s="71"/>
      <c r="D686" s="70"/>
      <c r="E686" s="71"/>
      <c r="F686" s="70"/>
      <c r="G686" s="615"/>
      <c r="H686" s="74"/>
      <c r="I686" s="75"/>
      <c r="J686" s="569"/>
      <c r="K686" s="568"/>
      <c r="L686" s="74"/>
      <c r="M686" s="83"/>
      <c r="N686" s="79"/>
      <c r="O686" s="629"/>
      <c r="P686" s="627" t="str">
        <f t="shared" si="93"/>
        <v/>
      </c>
      <c r="Q686" s="624" t="str">
        <f t="shared" si="94"/>
        <v/>
      </c>
      <c r="R686" s="621" t="str">
        <f t="shared" si="95"/>
        <v/>
      </c>
      <c r="S686" s="91" t="str">
        <f t="shared" si="96"/>
        <v/>
      </c>
      <c r="T686" s="90" t="str">
        <f t="shared" si="99"/>
        <v/>
      </c>
      <c r="U686" s="91" t="str">
        <f t="shared" si="99"/>
        <v/>
      </c>
      <c r="V686" s="107" t="b">
        <f t="shared" si="97"/>
        <v>0</v>
      </c>
      <c r="W686" s="104" t="b">
        <f t="shared" si="98"/>
        <v>0</v>
      </c>
      <c r="X686" s="106">
        <f t="shared" si="100"/>
        <v>1</v>
      </c>
      <c r="Y686" s="99">
        <f>IF(B686&lt;&gt;"",VLOOKUP(X686,Coef!$E$2:$F$17,2,FALSE),Y685)</f>
        <v>1</v>
      </c>
    </row>
    <row r="687" spans="1:25" x14ac:dyDescent="0.25">
      <c r="A687" s="98"/>
      <c r="B687" s="70"/>
      <c r="C687" s="71"/>
      <c r="D687" s="70"/>
      <c r="E687" s="71"/>
      <c r="F687" s="70"/>
      <c r="G687" s="615"/>
      <c r="H687" s="74"/>
      <c r="I687" s="75"/>
      <c r="J687" s="569"/>
      <c r="K687" s="568"/>
      <c r="L687" s="74"/>
      <c r="M687" s="83"/>
      <c r="N687" s="79"/>
      <c r="O687" s="629"/>
      <c r="P687" s="627" t="str">
        <f t="shared" si="93"/>
        <v/>
      </c>
      <c r="Q687" s="624" t="str">
        <f t="shared" si="94"/>
        <v/>
      </c>
      <c r="R687" s="621" t="str">
        <f t="shared" si="95"/>
        <v/>
      </c>
      <c r="S687" s="91" t="str">
        <f t="shared" si="96"/>
        <v/>
      </c>
      <c r="T687" s="90" t="str">
        <f t="shared" si="99"/>
        <v/>
      </c>
      <c r="U687" s="91" t="str">
        <f t="shared" si="99"/>
        <v/>
      </c>
      <c r="V687" s="107" t="b">
        <f t="shared" si="97"/>
        <v>0</v>
      </c>
      <c r="W687" s="104" t="b">
        <f t="shared" si="98"/>
        <v>0</v>
      </c>
      <c r="X687" s="106">
        <f t="shared" si="100"/>
        <v>1</v>
      </c>
      <c r="Y687" s="99">
        <f>IF(B687&lt;&gt;"",VLOOKUP(X687,Coef!$E$2:$F$17,2,FALSE),Y686)</f>
        <v>1</v>
      </c>
    </row>
    <row r="688" spans="1:25" x14ac:dyDescent="0.25">
      <c r="A688" s="98"/>
      <c r="B688" s="70"/>
      <c r="C688" s="71"/>
      <c r="D688" s="70"/>
      <c r="E688" s="71"/>
      <c r="F688" s="70"/>
      <c r="G688" s="615"/>
      <c r="H688" s="74"/>
      <c r="I688" s="75"/>
      <c r="J688" s="569"/>
      <c r="K688" s="568"/>
      <c r="L688" s="74"/>
      <c r="M688" s="83"/>
      <c r="N688" s="79"/>
      <c r="O688" s="629"/>
      <c r="P688" s="627" t="str">
        <f t="shared" si="93"/>
        <v/>
      </c>
      <c r="Q688" s="624" t="str">
        <f t="shared" si="94"/>
        <v/>
      </c>
      <c r="R688" s="621" t="str">
        <f t="shared" si="95"/>
        <v/>
      </c>
      <c r="S688" s="91" t="str">
        <f t="shared" si="96"/>
        <v/>
      </c>
      <c r="T688" s="90" t="str">
        <f t="shared" si="99"/>
        <v/>
      </c>
      <c r="U688" s="91" t="str">
        <f t="shared" si="99"/>
        <v/>
      </c>
      <c r="V688" s="107" t="b">
        <f t="shared" si="97"/>
        <v>0</v>
      </c>
      <c r="W688" s="104" t="b">
        <f t="shared" si="98"/>
        <v>0</v>
      </c>
      <c r="X688" s="106">
        <f t="shared" si="100"/>
        <v>1</v>
      </c>
      <c r="Y688" s="99">
        <f>IF(B688&lt;&gt;"",VLOOKUP(X688,Coef!$E$2:$F$17,2,FALSE),Y687)</f>
        <v>1</v>
      </c>
    </row>
    <row r="689" spans="1:25" x14ac:dyDescent="0.25">
      <c r="A689" s="98"/>
      <c r="B689" s="70"/>
      <c r="C689" s="71"/>
      <c r="D689" s="70"/>
      <c r="E689" s="71"/>
      <c r="F689" s="70"/>
      <c r="G689" s="615"/>
      <c r="H689" s="74"/>
      <c r="I689" s="75"/>
      <c r="J689" s="569"/>
      <c r="K689" s="568"/>
      <c r="L689" s="74"/>
      <c r="M689" s="83"/>
      <c r="N689" s="79"/>
      <c r="O689" s="629"/>
      <c r="P689" s="627" t="str">
        <f t="shared" si="93"/>
        <v/>
      </c>
      <c r="Q689" s="624" t="str">
        <f t="shared" si="94"/>
        <v/>
      </c>
      <c r="R689" s="621" t="str">
        <f t="shared" si="95"/>
        <v/>
      </c>
      <c r="S689" s="91" t="str">
        <f t="shared" si="96"/>
        <v/>
      </c>
      <c r="T689" s="90" t="str">
        <f t="shared" si="99"/>
        <v/>
      </c>
      <c r="U689" s="91" t="str">
        <f t="shared" si="99"/>
        <v/>
      </c>
      <c r="V689" s="107" t="b">
        <f t="shared" si="97"/>
        <v>0</v>
      </c>
      <c r="W689" s="104" t="b">
        <f t="shared" si="98"/>
        <v>0</v>
      </c>
      <c r="X689" s="106">
        <f t="shared" si="100"/>
        <v>1</v>
      </c>
      <c r="Y689" s="99">
        <f>IF(B689&lt;&gt;"",VLOOKUP(X689,Coef!$E$2:$F$17,2,FALSE),Y688)</f>
        <v>1</v>
      </c>
    </row>
    <row r="690" spans="1:25" x14ac:dyDescent="0.25">
      <c r="A690" s="98"/>
      <c r="B690" s="70"/>
      <c r="C690" s="71"/>
      <c r="D690" s="70"/>
      <c r="E690" s="71"/>
      <c r="F690" s="70"/>
      <c r="G690" s="615"/>
      <c r="H690" s="74"/>
      <c r="I690" s="75"/>
      <c r="J690" s="569"/>
      <c r="K690" s="568"/>
      <c r="L690" s="74"/>
      <c r="M690" s="83"/>
      <c r="N690" s="79"/>
      <c r="O690" s="629"/>
      <c r="P690" s="627" t="str">
        <f t="shared" si="93"/>
        <v/>
      </c>
      <c r="Q690" s="624" t="str">
        <f t="shared" si="94"/>
        <v/>
      </c>
      <c r="R690" s="621" t="str">
        <f t="shared" si="95"/>
        <v/>
      </c>
      <c r="S690" s="91" t="str">
        <f t="shared" si="96"/>
        <v/>
      </c>
      <c r="T690" s="90" t="str">
        <f t="shared" si="99"/>
        <v/>
      </c>
      <c r="U690" s="91" t="str">
        <f t="shared" si="99"/>
        <v/>
      </c>
      <c r="V690" s="107" t="b">
        <f t="shared" si="97"/>
        <v>0</v>
      </c>
      <c r="W690" s="104" t="b">
        <f t="shared" si="98"/>
        <v>0</v>
      </c>
      <c r="X690" s="106">
        <f t="shared" si="100"/>
        <v>1</v>
      </c>
      <c r="Y690" s="99">
        <f>IF(B690&lt;&gt;"",VLOOKUP(X690,Coef!$E$2:$F$17,2,FALSE),Y689)</f>
        <v>1</v>
      </c>
    </row>
    <row r="691" spans="1:25" x14ac:dyDescent="0.25">
      <c r="A691" s="98"/>
      <c r="B691" s="70"/>
      <c r="C691" s="71"/>
      <c r="D691" s="70"/>
      <c r="E691" s="71"/>
      <c r="F691" s="70"/>
      <c r="G691" s="615"/>
      <c r="H691" s="74"/>
      <c r="I691" s="75"/>
      <c r="J691" s="569"/>
      <c r="K691" s="568"/>
      <c r="L691" s="74"/>
      <c r="M691" s="83"/>
      <c r="N691" s="79"/>
      <c r="O691" s="629"/>
      <c r="P691" s="627" t="str">
        <f t="shared" si="93"/>
        <v/>
      </c>
      <c r="Q691" s="624" t="str">
        <f t="shared" si="94"/>
        <v/>
      </c>
      <c r="R691" s="621" t="str">
        <f t="shared" si="95"/>
        <v/>
      </c>
      <c r="S691" s="91" t="str">
        <f t="shared" si="96"/>
        <v/>
      </c>
      <c r="T691" s="90" t="str">
        <f t="shared" si="99"/>
        <v/>
      </c>
      <c r="U691" s="91" t="str">
        <f t="shared" si="99"/>
        <v/>
      </c>
      <c r="V691" s="107" t="b">
        <f t="shared" si="97"/>
        <v>0</v>
      </c>
      <c r="W691" s="104" t="b">
        <f t="shared" si="98"/>
        <v>0</v>
      </c>
      <c r="X691" s="106">
        <f t="shared" si="100"/>
        <v>1</v>
      </c>
      <c r="Y691" s="99">
        <f>IF(B691&lt;&gt;"",VLOOKUP(X691,Coef!$E$2:$F$17,2,FALSE),Y690)</f>
        <v>1</v>
      </c>
    </row>
    <row r="692" spans="1:25" x14ac:dyDescent="0.25">
      <c r="A692" s="98"/>
      <c r="B692" s="70"/>
      <c r="C692" s="71"/>
      <c r="D692" s="70"/>
      <c r="E692" s="71"/>
      <c r="F692" s="70"/>
      <c r="G692" s="615"/>
      <c r="H692" s="74"/>
      <c r="I692" s="75"/>
      <c r="J692" s="569"/>
      <c r="K692" s="568"/>
      <c r="L692" s="74"/>
      <c r="M692" s="83"/>
      <c r="N692" s="79"/>
      <c r="O692" s="629"/>
      <c r="P692" s="627" t="str">
        <f t="shared" si="93"/>
        <v/>
      </c>
      <c r="Q692" s="624" t="str">
        <f t="shared" si="94"/>
        <v/>
      </c>
      <c r="R692" s="621" t="str">
        <f t="shared" si="95"/>
        <v/>
      </c>
      <c r="S692" s="91" t="str">
        <f t="shared" si="96"/>
        <v/>
      </c>
      <c r="T692" s="90" t="str">
        <f t="shared" si="99"/>
        <v/>
      </c>
      <c r="U692" s="91" t="str">
        <f t="shared" si="99"/>
        <v/>
      </c>
      <c r="V692" s="107" t="b">
        <f t="shared" si="97"/>
        <v>0</v>
      </c>
      <c r="W692" s="104" t="b">
        <f t="shared" si="98"/>
        <v>0</v>
      </c>
      <c r="X692" s="106">
        <f t="shared" si="100"/>
        <v>1</v>
      </c>
      <c r="Y692" s="99">
        <f>IF(B692&lt;&gt;"",VLOOKUP(X692,Coef!$E$2:$F$17,2,FALSE),Y691)</f>
        <v>1</v>
      </c>
    </row>
    <row r="693" spans="1:25" x14ac:dyDescent="0.25">
      <c r="A693" s="98"/>
      <c r="B693" s="70"/>
      <c r="C693" s="71"/>
      <c r="D693" s="70"/>
      <c r="E693" s="71"/>
      <c r="F693" s="70"/>
      <c r="G693" s="615"/>
      <c r="H693" s="74"/>
      <c r="I693" s="75"/>
      <c r="J693" s="569"/>
      <c r="K693" s="568"/>
      <c r="L693" s="74"/>
      <c r="M693" s="83"/>
      <c r="N693" s="79"/>
      <c r="O693" s="629"/>
      <c r="P693" s="627" t="str">
        <f t="shared" si="93"/>
        <v/>
      </c>
      <c r="Q693" s="624" t="str">
        <f t="shared" si="94"/>
        <v/>
      </c>
      <c r="R693" s="621" t="str">
        <f t="shared" si="95"/>
        <v/>
      </c>
      <c r="S693" s="91" t="str">
        <f t="shared" si="96"/>
        <v/>
      </c>
      <c r="T693" s="90" t="str">
        <f t="shared" si="99"/>
        <v/>
      </c>
      <c r="U693" s="91" t="str">
        <f t="shared" si="99"/>
        <v/>
      </c>
      <c r="V693" s="107" t="b">
        <f t="shared" si="97"/>
        <v>0</v>
      </c>
      <c r="W693" s="104" t="b">
        <f t="shared" si="98"/>
        <v>0</v>
      </c>
      <c r="X693" s="106">
        <f t="shared" si="100"/>
        <v>1</v>
      </c>
      <c r="Y693" s="99">
        <f>IF(B693&lt;&gt;"",VLOOKUP(X693,Coef!$E$2:$F$17,2,FALSE),Y692)</f>
        <v>1</v>
      </c>
    </row>
    <row r="694" spans="1:25" x14ac:dyDescent="0.25">
      <c r="A694" s="98"/>
      <c r="B694" s="70"/>
      <c r="C694" s="71"/>
      <c r="D694" s="70"/>
      <c r="E694" s="71"/>
      <c r="F694" s="70"/>
      <c r="G694" s="615"/>
      <c r="H694" s="74"/>
      <c r="I694" s="75"/>
      <c r="J694" s="569"/>
      <c r="K694" s="568"/>
      <c r="L694" s="74"/>
      <c r="M694" s="83"/>
      <c r="N694" s="79"/>
      <c r="O694" s="629"/>
      <c r="P694" s="627" t="str">
        <f t="shared" si="93"/>
        <v/>
      </c>
      <c r="Q694" s="624" t="str">
        <f t="shared" si="94"/>
        <v/>
      </c>
      <c r="R694" s="621" t="str">
        <f t="shared" si="95"/>
        <v/>
      </c>
      <c r="S694" s="91" t="str">
        <f t="shared" si="96"/>
        <v/>
      </c>
      <c r="T694" s="90" t="str">
        <f t="shared" si="99"/>
        <v/>
      </c>
      <c r="U694" s="91" t="str">
        <f t="shared" si="99"/>
        <v/>
      </c>
      <c r="V694" s="107" t="b">
        <f t="shared" si="97"/>
        <v>0</v>
      </c>
      <c r="W694" s="104" t="b">
        <f t="shared" si="98"/>
        <v>0</v>
      </c>
      <c r="X694" s="106">
        <f t="shared" si="100"/>
        <v>1</v>
      </c>
      <c r="Y694" s="99">
        <f>IF(B694&lt;&gt;"",VLOOKUP(X694,Coef!$E$2:$F$17,2,FALSE),Y693)</f>
        <v>1</v>
      </c>
    </row>
    <row r="695" spans="1:25" x14ac:dyDescent="0.25">
      <c r="A695" s="98"/>
      <c r="B695" s="70"/>
      <c r="C695" s="71"/>
      <c r="D695" s="70"/>
      <c r="E695" s="71"/>
      <c r="F695" s="70"/>
      <c r="G695" s="615"/>
      <c r="H695" s="74"/>
      <c r="I695" s="75"/>
      <c r="J695" s="569"/>
      <c r="K695" s="568"/>
      <c r="L695" s="74"/>
      <c r="M695" s="83"/>
      <c r="N695" s="79"/>
      <c r="O695" s="629"/>
      <c r="P695" s="627" t="str">
        <f t="shared" si="93"/>
        <v/>
      </c>
      <c r="Q695" s="624" t="str">
        <f t="shared" si="94"/>
        <v/>
      </c>
      <c r="R695" s="621" t="str">
        <f t="shared" si="95"/>
        <v/>
      </c>
      <c r="S695" s="91" t="str">
        <f t="shared" si="96"/>
        <v/>
      </c>
      <c r="T695" s="90" t="str">
        <f t="shared" si="99"/>
        <v/>
      </c>
      <c r="U695" s="91" t="str">
        <f t="shared" si="99"/>
        <v/>
      </c>
      <c r="V695" s="107" t="b">
        <f t="shared" si="97"/>
        <v>0</v>
      </c>
      <c r="W695" s="104" t="b">
        <f t="shared" si="98"/>
        <v>0</v>
      </c>
      <c r="X695" s="106">
        <f t="shared" si="100"/>
        <v>1</v>
      </c>
      <c r="Y695" s="99">
        <f>IF(B695&lt;&gt;"",VLOOKUP(X695,Coef!$E$2:$F$17,2,FALSE),Y694)</f>
        <v>1</v>
      </c>
    </row>
    <row r="696" spans="1:25" x14ac:dyDescent="0.25">
      <c r="A696" s="98"/>
      <c r="B696" s="70"/>
      <c r="C696" s="71"/>
      <c r="D696" s="70"/>
      <c r="E696" s="71"/>
      <c r="F696" s="70"/>
      <c r="G696" s="615"/>
      <c r="H696" s="74"/>
      <c r="I696" s="75"/>
      <c r="J696" s="569"/>
      <c r="K696" s="568"/>
      <c r="L696" s="74"/>
      <c r="M696" s="83"/>
      <c r="N696" s="79"/>
      <c r="O696" s="629"/>
      <c r="P696" s="627" t="str">
        <f t="shared" si="93"/>
        <v/>
      </c>
      <c r="Q696" s="624" t="str">
        <f t="shared" si="94"/>
        <v/>
      </c>
      <c r="R696" s="621" t="str">
        <f t="shared" si="95"/>
        <v/>
      </c>
      <c r="S696" s="91" t="str">
        <f t="shared" si="96"/>
        <v/>
      </c>
      <c r="T696" s="90" t="str">
        <f t="shared" si="99"/>
        <v/>
      </c>
      <c r="U696" s="91" t="str">
        <f t="shared" si="99"/>
        <v/>
      </c>
      <c r="V696" s="107" t="b">
        <f t="shared" si="97"/>
        <v>0</v>
      </c>
      <c r="W696" s="104" t="b">
        <f t="shared" si="98"/>
        <v>0</v>
      </c>
      <c r="X696" s="106">
        <f t="shared" si="100"/>
        <v>1</v>
      </c>
      <c r="Y696" s="99">
        <f>IF(B696&lt;&gt;"",VLOOKUP(X696,Coef!$E$2:$F$17,2,FALSE),Y695)</f>
        <v>1</v>
      </c>
    </row>
    <row r="697" spans="1:25" x14ac:dyDescent="0.25">
      <c r="A697" s="98"/>
      <c r="B697" s="70"/>
      <c r="C697" s="71"/>
      <c r="D697" s="70"/>
      <c r="E697" s="71"/>
      <c r="F697" s="70"/>
      <c r="G697" s="615"/>
      <c r="H697" s="74"/>
      <c r="I697" s="75"/>
      <c r="J697" s="569"/>
      <c r="K697" s="568"/>
      <c r="L697" s="74"/>
      <c r="M697" s="83"/>
      <c r="N697" s="79"/>
      <c r="O697" s="629"/>
      <c r="P697" s="627" t="str">
        <f t="shared" si="93"/>
        <v/>
      </c>
      <c r="Q697" s="624" t="str">
        <f t="shared" si="94"/>
        <v/>
      </c>
      <c r="R697" s="621" t="str">
        <f t="shared" si="95"/>
        <v/>
      </c>
      <c r="S697" s="91" t="str">
        <f t="shared" si="96"/>
        <v/>
      </c>
      <c r="T697" s="90" t="str">
        <f t="shared" si="99"/>
        <v/>
      </c>
      <c r="U697" s="91" t="str">
        <f t="shared" si="99"/>
        <v/>
      </c>
      <c r="V697" s="107" t="b">
        <f t="shared" si="97"/>
        <v>0</v>
      </c>
      <c r="W697" s="104" t="b">
        <f t="shared" si="98"/>
        <v>0</v>
      </c>
      <c r="X697" s="106">
        <f t="shared" si="100"/>
        <v>1</v>
      </c>
      <c r="Y697" s="99">
        <f>IF(B697&lt;&gt;"",VLOOKUP(X697,Coef!$E$2:$F$17,2,FALSE),Y696)</f>
        <v>1</v>
      </c>
    </row>
    <row r="698" spans="1:25" x14ac:dyDescent="0.25">
      <c r="A698" s="98"/>
      <c r="B698" s="70"/>
      <c r="C698" s="71"/>
      <c r="D698" s="70"/>
      <c r="E698" s="71"/>
      <c r="F698" s="70"/>
      <c r="G698" s="615"/>
      <c r="H698" s="74"/>
      <c r="I698" s="75"/>
      <c r="J698" s="569"/>
      <c r="K698" s="568"/>
      <c r="L698" s="74"/>
      <c r="M698" s="83"/>
      <c r="N698" s="79"/>
      <c r="O698" s="629"/>
      <c r="P698" s="627" t="str">
        <f t="shared" si="93"/>
        <v/>
      </c>
      <c r="Q698" s="624" t="str">
        <f t="shared" si="94"/>
        <v/>
      </c>
      <c r="R698" s="621" t="str">
        <f t="shared" si="95"/>
        <v/>
      </c>
      <c r="S698" s="91" t="str">
        <f t="shared" si="96"/>
        <v/>
      </c>
      <c r="T698" s="90" t="str">
        <f t="shared" si="99"/>
        <v/>
      </c>
      <c r="U698" s="91" t="str">
        <f t="shared" si="99"/>
        <v/>
      </c>
      <c r="V698" s="107" t="b">
        <f t="shared" si="97"/>
        <v>0</v>
      </c>
      <c r="W698" s="104" t="b">
        <f t="shared" si="98"/>
        <v>0</v>
      </c>
      <c r="X698" s="106">
        <f t="shared" si="100"/>
        <v>1</v>
      </c>
      <c r="Y698" s="99">
        <f>IF(B698&lt;&gt;"",VLOOKUP(X698,Coef!$E$2:$F$17,2,FALSE),Y697)</f>
        <v>1</v>
      </c>
    </row>
    <row r="699" spans="1:25" x14ac:dyDescent="0.25">
      <c r="A699" s="98"/>
      <c r="B699" s="70"/>
      <c r="C699" s="71"/>
      <c r="D699" s="70"/>
      <c r="E699" s="71"/>
      <c r="F699" s="70"/>
      <c r="G699" s="615"/>
      <c r="H699" s="74"/>
      <c r="I699" s="75"/>
      <c r="J699" s="569"/>
      <c r="K699" s="568"/>
      <c r="L699" s="74"/>
      <c r="M699" s="83"/>
      <c r="N699" s="79"/>
      <c r="O699" s="629"/>
      <c r="P699" s="627" t="str">
        <f t="shared" si="93"/>
        <v/>
      </c>
      <c r="Q699" s="624" t="str">
        <f t="shared" si="94"/>
        <v/>
      </c>
      <c r="R699" s="621" t="str">
        <f t="shared" si="95"/>
        <v/>
      </c>
      <c r="S699" s="91" t="str">
        <f t="shared" si="96"/>
        <v/>
      </c>
      <c r="T699" s="90" t="str">
        <f t="shared" si="99"/>
        <v/>
      </c>
      <c r="U699" s="91" t="str">
        <f t="shared" si="99"/>
        <v/>
      </c>
      <c r="V699" s="107" t="b">
        <f t="shared" si="97"/>
        <v>0</v>
      </c>
      <c r="W699" s="104" t="b">
        <f t="shared" si="98"/>
        <v>0</v>
      </c>
      <c r="X699" s="106">
        <f t="shared" si="100"/>
        <v>1</v>
      </c>
      <c r="Y699" s="99">
        <f>IF(B699&lt;&gt;"",VLOOKUP(X699,Coef!$E$2:$F$17,2,FALSE),Y698)</f>
        <v>1</v>
      </c>
    </row>
    <row r="700" spans="1:25" x14ac:dyDescent="0.25">
      <c r="A700" s="98"/>
      <c r="B700" s="70"/>
      <c r="C700" s="71"/>
      <c r="D700" s="70"/>
      <c r="E700" s="71"/>
      <c r="F700" s="70"/>
      <c r="G700" s="615"/>
      <c r="H700" s="74"/>
      <c r="I700" s="75"/>
      <c r="J700" s="569"/>
      <c r="K700" s="568"/>
      <c r="L700" s="74"/>
      <c r="M700" s="83"/>
      <c r="N700" s="79"/>
      <c r="O700" s="629"/>
      <c r="P700" s="627" t="str">
        <f t="shared" si="93"/>
        <v/>
      </c>
      <c r="Q700" s="624" t="str">
        <f t="shared" si="94"/>
        <v/>
      </c>
      <c r="R700" s="621" t="str">
        <f t="shared" si="95"/>
        <v/>
      </c>
      <c r="S700" s="91" t="str">
        <f t="shared" si="96"/>
        <v/>
      </c>
      <c r="T700" s="90" t="str">
        <f t="shared" si="99"/>
        <v/>
      </c>
      <c r="U700" s="91" t="str">
        <f t="shared" si="99"/>
        <v/>
      </c>
      <c r="V700" s="107" t="b">
        <f t="shared" si="97"/>
        <v>0</v>
      </c>
      <c r="W700" s="104" t="b">
        <f t="shared" si="98"/>
        <v>0</v>
      </c>
      <c r="X700" s="106">
        <f t="shared" si="100"/>
        <v>1</v>
      </c>
      <c r="Y700" s="99">
        <f>IF(B700&lt;&gt;"",VLOOKUP(X700,Coef!$E$2:$F$17,2,FALSE),Y699)</f>
        <v>1</v>
      </c>
    </row>
    <row r="701" spans="1:25" x14ac:dyDescent="0.25">
      <c r="A701" s="98"/>
      <c r="B701" s="70"/>
      <c r="C701" s="71"/>
      <c r="D701" s="70"/>
      <c r="E701" s="71"/>
      <c r="F701" s="70"/>
      <c r="G701" s="615"/>
      <c r="H701" s="74"/>
      <c r="I701" s="75"/>
      <c r="J701" s="569"/>
      <c r="K701" s="568"/>
      <c r="L701" s="74"/>
      <c r="M701" s="83"/>
      <c r="N701" s="79"/>
      <c r="O701" s="629"/>
      <c r="P701" s="627" t="str">
        <f t="shared" si="93"/>
        <v/>
      </c>
      <c r="Q701" s="624" t="str">
        <f t="shared" si="94"/>
        <v/>
      </c>
      <c r="R701" s="621" t="str">
        <f t="shared" si="95"/>
        <v/>
      </c>
      <c r="S701" s="91" t="str">
        <f t="shared" si="96"/>
        <v/>
      </c>
      <c r="T701" s="90" t="str">
        <f t="shared" si="99"/>
        <v/>
      </c>
      <c r="U701" s="91" t="str">
        <f t="shared" si="99"/>
        <v/>
      </c>
      <c r="V701" s="107" t="b">
        <f t="shared" si="97"/>
        <v>0</v>
      </c>
      <c r="W701" s="104" t="b">
        <f t="shared" si="98"/>
        <v>0</v>
      </c>
      <c r="X701" s="106">
        <f t="shared" si="100"/>
        <v>1</v>
      </c>
      <c r="Y701" s="99">
        <f>IF(B701&lt;&gt;"",VLOOKUP(X701,Coef!$E$2:$F$17,2,FALSE),Y700)</f>
        <v>1</v>
      </c>
    </row>
    <row r="702" spans="1:25" x14ac:dyDescent="0.25">
      <c r="A702" s="98"/>
      <c r="B702" s="70"/>
      <c r="C702" s="71"/>
      <c r="D702" s="70"/>
      <c r="E702" s="71"/>
      <c r="F702" s="70"/>
      <c r="G702" s="615"/>
      <c r="H702" s="74"/>
      <c r="I702" s="75"/>
      <c r="J702" s="569"/>
      <c r="K702" s="568"/>
      <c r="L702" s="74"/>
      <c r="M702" s="83"/>
      <c r="N702" s="79"/>
      <c r="O702" s="629"/>
      <c r="P702" s="627" t="str">
        <f t="shared" si="93"/>
        <v/>
      </c>
      <c r="Q702" s="624" t="str">
        <f t="shared" si="94"/>
        <v/>
      </c>
      <c r="R702" s="621" t="str">
        <f t="shared" si="95"/>
        <v/>
      </c>
      <c r="S702" s="91" t="str">
        <f t="shared" si="96"/>
        <v/>
      </c>
      <c r="T702" s="90" t="str">
        <f t="shared" si="99"/>
        <v/>
      </c>
      <c r="U702" s="91" t="str">
        <f t="shared" si="99"/>
        <v/>
      </c>
      <c r="V702" s="107" t="b">
        <f t="shared" si="97"/>
        <v>0</v>
      </c>
      <c r="W702" s="104" t="b">
        <f t="shared" si="98"/>
        <v>0</v>
      </c>
      <c r="X702" s="106">
        <f t="shared" si="100"/>
        <v>1</v>
      </c>
      <c r="Y702" s="99">
        <f>IF(B702&lt;&gt;"",VLOOKUP(X702,Coef!$E$2:$F$17,2,FALSE),Y701)</f>
        <v>1</v>
      </c>
    </row>
    <row r="703" spans="1:25" x14ac:dyDescent="0.25">
      <c r="A703" s="98"/>
      <c r="B703" s="70"/>
      <c r="C703" s="71"/>
      <c r="D703" s="70"/>
      <c r="E703" s="71"/>
      <c r="F703" s="70"/>
      <c r="G703" s="615"/>
      <c r="H703" s="74"/>
      <c r="I703" s="75"/>
      <c r="J703" s="569"/>
      <c r="K703" s="568"/>
      <c r="L703" s="74"/>
      <c r="M703" s="83"/>
      <c r="N703" s="79"/>
      <c r="O703" s="629"/>
      <c r="P703" s="627" t="str">
        <f t="shared" si="93"/>
        <v/>
      </c>
      <c r="Q703" s="624" t="str">
        <f t="shared" si="94"/>
        <v/>
      </c>
      <c r="R703" s="621" t="str">
        <f t="shared" si="95"/>
        <v/>
      </c>
      <c r="S703" s="91" t="str">
        <f t="shared" si="96"/>
        <v/>
      </c>
      <c r="T703" s="90" t="str">
        <f t="shared" si="99"/>
        <v/>
      </c>
      <c r="U703" s="91" t="str">
        <f t="shared" si="99"/>
        <v/>
      </c>
      <c r="V703" s="107" t="b">
        <f t="shared" si="97"/>
        <v>0</v>
      </c>
      <c r="W703" s="104" t="b">
        <f t="shared" si="98"/>
        <v>0</v>
      </c>
      <c r="X703" s="106">
        <f t="shared" si="100"/>
        <v>1</v>
      </c>
      <c r="Y703" s="99">
        <f>IF(B703&lt;&gt;"",VLOOKUP(X703,Coef!$E$2:$F$17,2,FALSE),Y702)</f>
        <v>1</v>
      </c>
    </row>
    <row r="704" spans="1:25" x14ac:dyDescent="0.25">
      <c r="A704" s="98"/>
      <c r="B704" s="70"/>
      <c r="C704" s="71"/>
      <c r="D704" s="70"/>
      <c r="E704" s="71"/>
      <c r="F704" s="70"/>
      <c r="G704" s="615"/>
      <c r="H704" s="74"/>
      <c r="I704" s="75"/>
      <c r="J704" s="569"/>
      <c r="K704" s="568"/>
      <c r="L704" s="74"/>
      <c r="M704" s="83"/>
      <c r="N704" s="79"/>
      <c r="O704" s="629"/>
      <c r="P704" s="627" t="str">
        <f t="shared" si="93"/>
        <v/>
      </c>
      <c r="Q704" s="624" t="str">
        <f t="shared" si="94"/>
        <v/>
      </c>
      <c r="R704" s="621" t="str">
        <f t="shared" si="95"/>
        <v/>
      </c>
      <c r="S704" s="91" t="str">
        <f t="shared" si="96"/>
        <v/>
      </c>
      <c r="T704" s="90" t="str">
        <f t="shared" si="99"/>
        <v/>
      </c>
      <c r="U704" s="91" t="str">
        <f t="shared" si="99"/>
        <v/>
      </c>
      <c r="V704" s="107" t="b">
        <f t="shared" si="97"/>
        <v>0</v>
      </c>
      <c r="W704" s="104" t="b">
        <f t="shared" si="98"/>
        <v>0</v>
      </c>
      <c r="X704" s="106">
        <f t="shared" si="100"/>
        <v>1</v>
      </c>
      <c r="Y704" s="99">
        <f>IF(B704&lt;&gt;"",VLOOKUP(X704,Coef!$E$2:$F$17,2,FALSE),Y703)</f>
        <v>1</v>
      </c>
    </row>
    <row r="705" spans="1:25" x14ac:dyDescent="0.25">
      <c r="A705" s="98"/>
      <c r="B705" s="70"/>
      <c r="C705" s="71"/>
      <c r="D705" s="70"/>
      <c r="E705" s="71"/>
      <c r="F705" s="70"/>
      <c r="G705" s="615"/>
      <c r="H705" s="74"/>
      <c r="I705" s="75"/>
      <c r="J705" s="569"/>
      <c r="K705" s="568"/>
      <c r="L705" s="74"/>
      <c r="M705" s="83"/>
      <c r="N705" s="79"/>
      <c r="O705" s="629"/>
      <c r="P705" s="627" t="str">
        <f t="shared" si="93"/>
        <v/>
      </c>
      <c r="Q705" s="624" t="str">
        <f t="shared" si="94"/>
        <v/>
      </c>
      <c r="R705" s="621" t="str">
        <f t="shared" si="95"/>
        <v/>
      </c>
      <c r="S705" s="91" t="str">
        <f t="shared" si="96"/>
        <v/>
      </c>
      <c r="T705" s="90" t="str">
        <f t="shared" si="99"/>
        <v/>
      </c>
      <c r="U705" s="91" t="str">
        <f t="shared" si="99"/>
        <v/>
      </c>
      <c r="V705" s="107" t="b">
        <f t="shared" si="97"/>
        <v>0</v>
      </c>
      <c r="W705" s="104" t="b">
        <f t="shared" si="98"/>
        <v>0</v>
      </c>
      <c r="X705" s="106">
        <f t="shared" si="100"/>
        <v>1</v>
      </c>
      <c r="Y705" s="99">
        <f>IF(B705&lt;&gt;"",VLOOKUP(X705,Coef!$E$2:$F$17,2,FALSE),Y704)</f>
        <v>1</v>
      </c>
    </row>
    <row r="706" spans="1:25" x14ac:dyDescent="0.25">
      <c r="A706" s="98"/>
      <c r="B706" s="70"/>
      <c r="C706" s="71"/>
      <c r="D706" s="70"/>
      <c r="E706" s="71"/>
      <c r="F706" s="70"/>
      <c r="G706" s="615"/>
      <c r="H706" s="74"/>
      <c r="I706" s="75"/>
      <c r="J706" s="569"/>
      <c r="K706" s="568"/>
      <c r="L706" s="74"/>
      <c r="M706" s="83"/>
      <c r="N706" s="79"/>
      <c r="O706" s="629"/>
      <c r="P706" s="627" t="str">
        <f t="shared" si="93"/>
        <v/>
      </c>
      <c r="Q706" s="624" t="str">
        <f t="shared" si="94"/>
        <v/>
      </c>
      <c r="R706" s="621" t="str">
        <f t="shared" si="95"/>
        <v/>
      </c>
      <c r="S706" s="91" t="str">
        <f t="shared" si="96"/>
        <v/>
      </c>
      <c r="T706" s="90" t="str">
        <f t="shared" si="99"/>
        <v/>
      </c>
      <c r="U706" s="91" t="str">
        <f t="shared" si="99"/>
        <v/>
      </c>
      <c r="V706" s="107" t="b">
        <f t="shared" si="97"/>
        <v>0</v>
      </c>
      <c r="W706" s="104" t="b">
        <f t="shared" si="98"/>
        <v>0</v>
      </c>
      <c r="X706" s="106">
        <f t="shared" si="100"/>
        <v>1</v>
      </c>
      <c r="Y706" s="99">
        <f>IF(B706&lt;&gt;"",VLOOKUP(X706,Coef!$E$2:$F$17,2,FALSE),Y705)</f>
        <v>1</v>
      </c>
    </row>
    <row r="707" spans="1:25" x14ac:dyDescent="0.25">
      <c r="A707" s="98"/>
      <c r="B707" s="70"/>
      <c r="C707" s="71"/>
      <c r="D707" s="70"/>
      <c r="E707" s="71"/>
      <c r="F707" s="70"/>
      <c r="G707" s="615"/>
      <c r="H707" s="74"/>
      <c r="I707" s="75"/>
      <c r="J707" s="569"/>
      <c r="K707" s="568"/>
      <c r="L707" s="74"/>
      <c r="M707" s="83"/>
      <c r="N707" s="79"/>
      <c r="O707" s="629"/>
      <c r="P707" s="627" t="str">
        <f t="shared" si="93"/>
        <v/>
      </c>
      <c r="Q707" s="624" t="str">
        <f t="shared" si="94"/>
        <v/>
      </c>
      <c r="R707" s="621" t="str">
        <f t="shared" si="95"/>
        <v/>
      </c>
      <c r="S707" s="91" t="str">
        <f t="shared" si="96"/>
        <v/>
      </c>
      <c r="T707" s="90" t="str">
        <f t="shared" si="99"/>
        <v/>
      </c>
      <c r="U707" s="91" t="str">
        <f t="shared" si="99"/>
        <v/>
      </c>
      <c r="V707" s="107" t="b">
        <f t="shared" si="97"/>
        <v>0</v>
      </c>
      <c r="W707" s="104" t="b">
        <f t="shared" si="98"/>
        <v>0</v>
      </c>
      <c r="X707" s="106">
        <f t="shared" si="100"/>
        <v>1</v>
      </c>
      <c r="Y707" s="99">
        <f>IF(B707&lt;&gt;"",VLOOKUP(X707,Coef!$E$2:$F$17,2,FALSE),Y706)</f>
        <v>1</v>
      </c>
    </row>
    <row r="708" spans="1:25" x14ac:dyDescent="0.25">
      <c r="A708" s="98"/>
      <c r="B708" s="70"/>
      <c r="C708" s="71"/>
      <c r="D708" s="70"/>
      <c r="E708" s="71"/>
      <c r="F708" s="70"/>
      <c r="G708" s="615"/>
      <c r="H708" s="74"/>
      <c r="I708" s="75"/>
      <c r="J708" s="569"/>
      <c r="K708" s="568"/>
      <c r="L708" s="74"/>
      <c r="M708" s="83"/>
      <c r="N708" s="79"/>
      <c r="O708" s="629"/>
      <c r="P708" s="627" t="str">
        <f t="shared" si="93"/>
        <v/>
      </c>
      <c r="Q708" s="624" t="str">
        <f t="shared" si="94"/>
        <v/>
      </c>
      <c r="R708" s="621" t="str">
        <f t="shared" si="95"/>
        <v/>
      </c>
      <c r="S708" s="91" t="str">
        <f t="shared" si="96"/>
        <v/>
      </c>
      <c r="T708" s="90" t="str">
        <f t="shared" si="99"/>
        <v/>
      </c>
      <c r="U708" s="91" t="str">
        <f t="shared" si="99"/>
        <v/>
      </c>
      <c r="V708" s="107" t="b">
        <f t="shared" si="97"/>
        <v>0</v>
      </c>
      <c r="W708" s="104" t="b">
        <f t="shared" si="98"/>
        <v>0</v>
      </c>
      <c r="X708" s="106">
        <f t="shared" si="100"/>
        <v>1</v>
      </c>
      <c r="Y708" s="99">
        <f>IF(B708&lt;&gt;"",VLOOKUP(X708,Coef!$E$2:$F$17,2,FALSE),Y707)</f>
        <v>1</v>
      </c>
    </row>
    <row r="709" spans="1:25" x14ac:dyDescent="0.25">
      <c r="A709" s="98"/>
      <c r="B709" s="70"/>
      <c r="C709" s="71"/>
      <c r="D709" s="70"/>
      <c r="E709" s="71"/>
      <c r="F709" s="70"/>
      <c r="G709" s="615"/>
      <c r="H709" s="74"/>
      <c r="I709" s="75"/>
      <c r="J709" s="569"/>
      <c r="K709" s="568"/>
      <c r="L709" s="74"/>
      <c r="M709" s="83"/>
      <c r="N709" s="79"/>
      <c r="O709" s="629"/>
      <c r="P709" s="627" t="str">
        <f t="shared" si="93"/>
        <v/>
      </c>
      <c r="Q709" s="624" t="str">
        <f t="shared" si="94"/>
        <v/>
      </c>
      <c r="R709" s="621" t="str">
        <f t="shared" si="95"/>
        <v/>
      </c>
      <c r="S709" s="91" t="str">
        <f t="shared" si="96"/>
        <v/>
      </c>
      <c r="T709" s="90" t="str">
        <f t="shared" si="99"/>
        <v/>
      </c>
      <c r="U709" s="91" t="str">
        <f t="shared" si="99"/>
        <v/>
      </c>
      <c r="V709" s="107" t="b">
        <f t="shared" si="97"/>
        <v>0</v>
      </c>
      <c r="W709" s="104" t="b">
        <f t="shared" si="98"/>
        <v>0</v>
      </c>
      <c r="X709" s="106">
        <f t="shared" si="100"/>
        <v>1</v>
      </c>
      <c r="Y709" s="99">
        <f>IF(B709&lt;&gt;"",VLOOKUP(X709,Coef!$E$2:$F$17,2,FALSE),Y708)</f>
        <v>1</v>
      </c>
    </row>
    <row r="710" spans="1:25" x14ac:dyDescent="0.25">
      <c r="A710" s="98"/>
      <c r="B710" s="70"/>
      <c r="C710" s="71"/>
      <c r="D710" s="70"/>
      <c r="E710" s="71"/>
      <c r="F710" s="70"/>
      <c r="G710" s="615"/>
      <c r="H710" s="74"/>
      <c r="I710" s="75"/>
      <c r="J710" s="569"/>
      <c r="K710" s="568"/>
      <c r="L710" s="74"/>
      <c r="M710" s="83"/>
      <c r="N710" s="79"/>
      <c r="O710" s="629"/>
      <c r="P710" s="627" t="str">
        <f t="shared" si="93"/>
        <v/>
      </c>
      <c r="Q710" s="624" t="str">
        <f t="shared" si="94"/>
        <v/>
      </c>
      <c r="R710" s="621" t="str">
        <f t="shared" si="95"/>
        <v/>
      </c>
      <c r="S710" s="91" t="str">
        <f t="shared" si="96"/>
        <v/>
      </c>
      <c r="T710" s="90" t="str">
        <f t="shared" si="99"/>
        <v/>
      </c>
      <c r="U710" s="91" t="str">
        <f t="shared" si="99"/>
        <v/>
      </c>
      <c r="V710" s="107" t="b">
        <f t="shared" si="97"/>
        <v>0</v>
      </c>
      <c r="W710" s="104" t="b">
        <f t="shared" si="98"/>
        <v>0</v>
      </c>
      <c r="X710" s="106">
        <f t="shared" si="100"/>
        <v>1</v>
      </c>
      <c r="Y710" s="99">
        <f>IF(B710&lt;&gt;"",VLOOKUP(X710,Coef!$E$2:$F$17,2,FALSE),Y709)</f>
        <v>1</v>
      </c>
    </row>
    <row r="711" spans="1:25" x14ac:dyDescent="0.25">
      <c r="A711" s="98"/>
      <c r="B711" s="70"/>
      <c r="C711" s="71"/>
      <c r="D711" s="70"/>
      <c r="E711" s="71"/>
      <c r="F711" s="70"/>
      <c r="G711" s="615"/>
      <c r="H711" s="74"/>
      <c r="I711" s="75"/>
      <c r="J711" s="569"/>
      <c r="K711" s="568"/>
      <c r="L711" s="74"/>
      <c r="M711" s="83"/>
      <c r="N711" s="79"/>
      <c r="O711" s="629"/>
      <c r="P711" s="627" t="str">
        <f t="shared" si="93"/>
        <v/>
      </c>
      <c r="Q711" s="624" t="str">
        <f t="shared" si="94"/>
        <v/>
      </c>
      <c r="R711" s="621" t="str">
        <f t="shared" si="95"/>
        <v/>
      </c>
      <c r="S711" s="91" t="str">
        <f t="shared" si="96"/>
        <v/>
      </c>
      <c r="T711" s="90" t="str">
        <f t="shared" si="99"/>
        <v/>
      </c>
      <c r="U711" s="91" t="str">
        <f t="shared" si="99"/>
        <v/>
      </c>
      <c r="V711" s="107" t="b">
        <f t="shared" si="97"/>
        <v>0</v>
      </c>
      <c r="W711" s="104" t="b">
        <f t="shared" si="98"/>
        <v>0</v>
      </c>
      <c r="X711" s="106">
        <f t="shared" si="100"/>
        <v>1</v>
      </c>
      <c r="Y711" s="99">
        <f>IF(B711&lt;&gt;"",VLOOKUP(X711,Coef!$E$2:$F$17,2,FALSE),Y710)</f>
        <v>1</v>
      </c>
    </row>
    <row r="712" spans="1:25" x14ac:dyDescent="0.25">
      <c r="A712" s="98"/>
      <c r="B712" s="70"/>
      <c r="C712" s="71"/>
      <c r="D712" s="70"/>
      <c r="E712" s="71"/>
      <c r="F712" s="70"/>
      <c r="G712" s="615"/>
      <c r="H712" s="74"/>
      <c r="I712" s="75"/>
      <c r="J712" s="569"/>
      <c r="K712" s="568"/>
      <c r="L712" s="74"/>
      <c r="M712" s="83"/>
      <c r="N712" s="79"/>
      <c r="O712" s="629"/>
      <c r="P712" s="627" t="str">
        <f t="shared" si="93"/>
        <v/>
      </c>
      <c r="Q712" s="624" t="str">
        <f t="shared" si="94"/>
        <v/>
      </c>
      <c r="R712" s="621" t="str">
        <f t="shared" si="95"/>
        <v/>
      </c>
      <c r="S712" s="91" t="str">
        <f t="shared" si="96"/>
        <v/>
      </c>
      <c r="T712" s="90" t="str">
        <f t="shared" si="99"/>
        <v/>
      </c>
      <c r="U712" s="91" t="str">
        <f t="shared" si="99"/>
        <v/>
      </c>
      <c r="V712" s="107" t="b">
        <f t="shared" si="97"/>
        <v>0</v>
      </c>
      <c r="W712" s="104" t="b">
        <f t="shared" si="98"/>
        <v>0</v>
      </c>
      <c r="X712" s="106">
        <f t="shared" si="100"/>
        <v>1</v>
      </c>
      <c r="Y712" s="99">
        <f>IF(B712&lt;&gt;"",VLOOKUP(X712,Coef!$E$2:$F$17,2,FALSE),Y711)</f>
        <v>1</v>
      </c>
    </row>
    <row r="713" spans="1:25" x14ac:dyDescent="0.25">
      <c r="A713" s="98"/>
      <c r="B713" s="70"/>
      <c r="C713" s="71"/>
      <c r="D713" s="70"/>
      <c r="E713" s="71"/>
      <c r="F713" s="70"/>
      <c r="G713" s="615"/>
      <c r="H713" s="74"/>
      <c r="I713" s="75"/>
      <c r="J713" s="569"/>
      <c r="K713" s="568"/>
      <c r="L713" s="74"/>
      <c r="M713" s="83"/>
      <c r="N713" s="79"/>
      <c r="O713" s="629"/>
      <c r="P713" s="627" t="str">
        <f t="shared" si="93"/>
        <v/>
      </c>
      <c r="Q713" s="624" t="str">
        <f t="shared" si="94"/>
        <v/>
      </c>
      <c r="R713" s="621" t="str">
        <f t="shared" si="95"/>
        <v/>
      </c>
      <c r="S713" s="91" t="str">
        <f t="shared" si="96"/>
        <v/>
      </c>
      <c r="T713" s="90" t="str">
        <f t="shared" si="99"/>
        <v/>
      </c>
      <c r="U713" s="91" t="str">
        <f t="shared" si="99"/>
        <v/>
      </c>
      <c r="V713" s="107" t="b">
        <f t="shared" si="97"/>
        <v>0</v>
      </c>
      <c r="W713" s="104" t="b">
        <f t="shared" si="98"/>
        <v>0</v>
      </c>
      <c r="X713" s="106">
        <f t="shared" si="100"/>
        <v>1</v>
      </c>
      <c r="Y713" s="99">
        <f>IF(B713&lt;&gt;"",VLOOKUP(X713,Coef!$E$2:$F$17,2,FALSE),Y712)</f>
        <v>1</v>
      </c>
    </row>
    <row r="714" spans="1:25" x14ac:dyDescent="0.25">
      <c r="A714" s="98"/>
      <c r="B714" s="70"/>
      <c r="C714" s="71"/>
      <c r="D714" s="70"/>
      <c r="E714" s="71"/>
      <c r="F714" s="70"/>
      <c r="G714" s="615"/>
      <c r="H714" s="74"/>
      <c r="I714" s="75"/>
      <c r="J714" s="569"/>
      <c r="K714" s="568"/>
      <c r="L714" s="74"/>
      <c r="M714" s="83"/>
      <c r="N714" s="79"/>
      <c r="O714" s="629"/>
      <c r="P714" s="627" t="str">
        <f t="shared" si="93"/>
        <v/>
      </c>
      <c r="Q714" s="624" t="str">
        <f t="shared" si="94"/>
        <v/>
      </c>
      <c r="R714" s="621" t="str">
        <f t="shared" si="95"/>
        <v/>
      </c>
      <c r="S714" s="91" t="str">
        <f t="shared" si="96"/>
        <v/>
      </c>
      <c r="T714" s="90" t="str">
        <f t="shared" si="99"/>
        <v/>
      </c>
      <c r="U714" s="91" t="str">
        <f t="shared" si="99"/>
        <v/>
      </c>
      <c r="V714" s="107" t="b">
        <f t="shared" si="97"/>
        <v>0</v>
      </c>
      <c r="W714" s="104" t="b">
        <f t="shared" si="98"/>
        <v>0</v>
      </c>
      <c r="X714" s="106">
        <f t="shared" si="100"/>
        <v>1</v>
      </c>
      <c r="Y714" s="99">
        <f>IF(B714&lt;&gt;"",VLOOKUP(X714,Coef!$E$2:$F$17,2,FALSE),Y713)</f>
        <v>1</v>
      </c>
    </row>
    <row r="715" spans="1:25" x14ac:dyDescent="0.25">
      <c r="A715" s="98"/>
      <c r="B715" s="70"/>
      <c r="C715" s="71"/>
      <c r="D715" s="70"/>
      <c r="E715" s="71"/>
      <c r="F715" s="70"/>
      <c r="G715" s="615"/>
      <c r="H715" s="74"/>
      <c r="I715" s="75"/>
      <c r="J715" s="569"/>
      <c r="K715" s="568"/>
      <c r="L715" s="74"/>
      <c r="M715" s="83"/>
      <c r="N715" s="79"/>
      <c r="O715" s="629"/>
      <c r="P715" s="627" t="str">
        <f t="shared" si="93"/>
        <v/>
      </c>
      <c r="Q715" s="624" t="str">
        <f t="shared" si="94"/>
        <v/>
      </c>
      <c r="R715" s="621" t="str">
        <f t="shared" si="95"/>
        <v/>
      </c>
      <c r="S715" s="91" t="str">
        <f t="shared" si="96"/>
        <v/>
      </c>
      <c r="T715" s="90" t="str">
        <f t="shared" si="99"/>
        <v/>
      </c>
      <c r="U715" s="91" t="str">
        <f t="shared" si="99"/>
        <v/>
      </c>
      <c r="V715" s="107" t="b">
        <f t="shared" si="97"/>
        <v>0</v>
      </c>
      <c r="W715" s="104" t="b">
        <f t="shared" si="98"/>
        <v>0</v>
      </c>
      <c r="X715" s="106">
        <f t="shared" si="100"/>
        <v>1</v>
      </c>
      <c r="Y715" s="99">
        <f>IF(B715&lt;&gt;"",VLOOKUP(X715,Coef!$E$2:$F$17,2,FALSE),Y714)</f>
        <v>1</v>
      </c>
    </row>
    <row r="716" spans="1:25" x14ac:dyDescent="0.25">
      <c r="A716" s="98"/>
      <c r="B716" s="70"/>
      <c r="C716" s="71"/>
      <c r="D716" s="70"/>
      <c r="E716" s="71"/>
      <c r="F716" s="70"/>
      <c r="G716" s="615"/>
      <c r="H716" s="74"/>
      <c r="I716" s="75"/>
      <c r="J716" s="569"/>
      <c r="K716" s="568"/>
      <c r="L716" s="74"/>
      <c r="M716" s="83"/>
      <c r="N716" s="79"/>
      <c r="O716" s="629"/>
      <c r="P716" s="627" t="str">
        <f t="shared" ref="P716:P755" si="101">IF(B716&lt;&gt;"","",IF(AND(C716&lt;&gt;"",E716&lt;&gt;"",G716&lt;&gt;"",I716&gt;=an_initial,I716&lt;=an_final,V716=FALSE,W716=FALSE),coef_citari*P_MAT_2*Y715*(1+O716),""))</f>
        <v/>
      </c>
      <c r="Q716" s="624" t="str">
        <f t="shared" ref="Q716:Q755" si="102">IF(B716&lt;&gt;"","",IF(AND(C716&lt;&gt;"",E716&lt;&gt;"",G716&lt;&gt;"",I716&lt;=an_final,V716=FALSE,W716=FALSE),coef_citari*P_MAT_2*Y715*(1+O716),""))</f>
        <v/>
      </c>
      <c r="R716" s="621" t="str">
        <f t="shared" ref="R716:R755" si="103">IF(OR($B716="",$D716="",$F716="",$H716="",$H716&gt;an_final,$V716=FALSE),"",IF($H716&gt;=an_initial,1,""))</f>
        <v/>
      </c>
      <c r="S716" s="91" t="str">
        <f t="shared" ref="S716:S755" si="104">IF(OR($B716="",$D716="",$F716="",$H716="",$H716&gt;an_final,$V716=FALSE),"",1)</f>
        <v/>
      </c>
      <c r="T716" s="90" t="str">
        <f t="shared" si="99"/>
        <v/>
      </c>
      <c r="U716" s="91" t="str">
        <f t="shared" si="99"/>
        <v/>
      </c>
      <c r="V716" s="107" t="b">
        <f t="shared" ref="V716:V755" si="105">IF(nume_candidat="",FALSE,ISNUMBER(SEARCH(nume_candidat,$B716)))</f>
        <v>0</v>
      </c>
      <c r="W716" s="104" t="b">
        <f t="shared" ref="W716:W755" si="106">IF(nume_candidat="",FALSE,ISNUMBER(SEARCH(nume_candidat,$C716)))</f>
        <v>0</v>
      </c>
      <c r="X716" s="106">
        <f t="shared" si="100"/>
        <v>1</v>
      </c>
      <c r="Y716" s="99">
        <f>IF(B716&lt;&gt;"",VLOOKUP(X716,Coef!$E$2:$F$17,2,FALSE),Y715)</f>
        <v>1</v>
      </c>
    </row>
    <row r="717" spans="1:25" x14ac:dyDescent="0.25">
      <c r="A717" s="98"/>
      <c r="B717" s="70"/>
      <c r="C717" s="71"/>
      <c r="D717" s="70"/>
      <c r="E717" s="71"/>
      <c r="F717" s="70"/>
      <c r="G717" s="615"/>
      <c r="H717" s="74"/>
      <c r="I717" s="75"/>
      <c r="J717" s="569"/>
      <c r="K717" s="568"/>
      <c r="L717" s="74"/>
      <c r="M717" s="83"/>
      <c r="N717" s="79"/>
      <c r="O717" s="629"/>
      <c r="P717" s="627" t="str">
        <f t="shared" si="101"/>
        <v/>
      </c>
      <c r="Q717" s="624" t="str">
        <f t="shared" si="102"/>
        <v/>
      </c>
      <c r="R717" s="621" t="str">
        <f t="shared" si="103"/>
        <v/>
      </c>
      <c r="S717" s="91" t="str">
        <f t="shared" si="104"/>
        <v/>
      </c>
      <c r="T717" s="90" t="str">
        <f t="shared" ref="T717:U755" si="107">IF(P717="","",1)</f>
        <v/>
      </c>
      <c r="U717" s="91" t="str">
        <f t="shared" si="107"/>
        <v/>
      </c>
      <c r="V717" s="107" t="b">
        <f t="shared" si="105"/>
        <v>0</v>
      </c>
      <c r="W717" s="104" t="b">
        <f t="shared" si="106"/>
        <v>0</v>
      </c>
      <c r="X717" s="106">
        <f t="shared" ref="X717:X755" si="108">LEN(B717)-LEN(SUBSTITUTE(B717,",",""))+1</f>
        <v>1</v>
      </c>
      <c r="Y717" s="99">
        <f>IF(B717&lt;&gt;"",VLOOKUP(X717,Coef!$E$2:$F$17,2,FALSE),Y716)</f>
        <v>1</v>
      </c>
    </row>
    <row r="718" spans="1:25" x14ac:dyDescent="0.25">
      <c r="A718" s="98"/>
      <c r="B718" s="70"/>
      <c r="C718" s="71"/>
      <c r="D718" s="70"/>
      <c r="E718" s="71"/>
      <c r="F718" s="70"/>
      <c r="G718" s="615"/>
      <c r="H718" s="74"/>
      <c r="I718" s="75"/>
      <c r="J718" s="569"/>
      <c r="K718" s="568"/>
      <c r="L718" s="74"/>
      <c r="M718" s="83"/>
      <c r="N718" s="79"/>
      <c r="O718" s="629"/>
      <c r="P718" s="627" t="str">
        <f t="shared" si="101"/>
        <v/>
      </c>
      <c r="Q718" s="624" t="str">
        <f t="shared" si="102"/>
        <v/>
      </c>
      <c r="R718" s="621" t="str">
        <f t="shared" si="103"/>
        <v/>
      </c>
      <c r="S718" s="91" t="str">
        <f t="shared" si="104"/>
        <v/>
      </c>
      <c r="T718" s="90" t="str">
        <f t="shared" si="107"/>
        <v/>
      </c>
      <c r="U718" s="91" t="str">
        <f t="shared" si="107"/>
        <v/>
      </c>
      <c r="V718" s="107" t="b">
        <f t="shared" si="105"/>
        <v>0</v>
      </c>
      <c r="W718" s="104" t="b">
        <f t="shared" si="106"/>
        <v>0</v>
      </c>
      <c r="X718" s="106">
        <f t="shared" si="108"/>
        <v>1</v>
      </c>
      <c r="Y718" s="99">
        <f>IF(B718&lt;&gt;"",VLOOKUP(X718,Coef!$E$2:$F$17,2,FALSE),Y717)</f>
        <v>1</v>
      </c>
    </row>
    <row r="719" spans="1:25" x14ac:dyDescent="0.25">
      <c r="A719" s="98"/>
      <c r="B719" s="70"/>
      <c r="C719" s="71"/>
      <c r="D719" s="70"/>
      <c r="E719" s="71"/>
      <c r="F719" s="70"/>
      <c r="G719" s="615"/>
      <c r="H719" s="74"/>
      <c r="I719" s="75"/>
      <c r="J719" s="569"/>
      <c r="K719" s="568"/>
      <c r="L719" s="74"/>
      <c r="M719" s="83"/>
      <c r="N719" s="79"/>
      <c r="O719" s="629"/>
      <c r="P719" s="627" t="str">
        <f t="shared" si="101"/>
        <v/>
      </c>
      <c r="Q719" s="624" t="str">
        <f t="shared" si="102"/>
        <v/>
      </c>
      <c r="R719" s="621" t="str">
        <f t="shared" si="103"/>
        <v/>
      </c>
      <c r="S719" s="91" t="str">
        <f t="shared" si="104"/>
        <v/>
      </c>
      <c r="T719" s="90" t="str">
        <f t="shared" si="107"/>
        <v/>
      </c>
      <c r="U719" s="91" t="str">
        <f t="shared" si="107"/>
        <v/>
      </c>
      <c r="V719" s="107" t="b">
        <f t="shared" si="105"/>
        <v>0</v>
      </c>
      <c r="W719" s="104" t="b">
        <f t="shared" si="106"/>
        <v>0</v>
      </c>
      <c r="X719" s="106">
        <f t="shared" si="108"/>
        <v>1</v>
      </c>
      <c r="Y719" s="99">
        <f>IF(B719&lt;&gt;"",VLOOKUP(X719,Coef!$E$2:$F$17,2,FALSE),Y718)</f>
        <v>1</v>
      </c>
    </row>
    <row r="720" spans="1:25" x14ac:dyDescent="0.25">
      <c r="A720" s="98"/>
      <c r="B720" s="70"/>
      <c r="C720" s="71"/>
      <c r="D720" s="70"/>
      <c r="E720" s="71"/>
      <c r="F720" s="70"/>
      <c r="G720" s="615"/>
      <c r="H720" s="74"/>
      <c r="I720" s="75"/>
      <c r="J720" s="569"/>
      <c r="K720" s="568"/>
      <c r="L720" s="74"/>
      <c r="M720" s="83"/>
      <c r="N720" s="79"/>
      <c r="O720" s="629"/>
      <c r="P720" s="627" t="str">
        <f t="shared" si="101"/>
        <v/>
      </c>
      <c r="Q720" s="624" t="str">
        <f t="shared" si="102"/>
        <v/>
      </c>
      <c r="R720" s="621" t="str">
        <f t="shared" si="103"/>
        <v/>
      </c>
      <c r="S720" s="91" t="str">
        <f t="shared" si="104"/>
        <v/>
      </c>
      <c r="T720" s="90" t="str">
        <f t="shared" si="107"/>
        <v/>
      </c>
      <c r="U720" s="91" t="str">
        <f t="shared" si="107"/>
        <v/>
      </c>
      <c r="V720" s="107" t="b">
        <f t="shared" si="105"/>
        <v>0</v>
      </c>
      <c r="W720" s="104" t="b">
        <f t="shared" si="106"/>
        <v>0</v>
      </c>
      <c r="X720" s="106">
        <f t="shared" si="108"/>
        <v>1</v>
      </c>
      <c r="Y720" s="99">
        <f>IF(B720&lt;&gt;"",VLOOKUP(X720,Coef!$E$2:$F$17,2,FALSE),Y719)</f>
        <v>1</v>
      </c>
    </row>
    <row r="721" spans="1:25" x14ac:dyDescent="0.25">
      <c r="A721" s="98"/>
      <c r="B721" s="70"/>
      <c r="C721" s="71"/>
      <c r="D721" s="70"/>
      <c r="E721" s="71"/>
      <c r="F721" s="70"/>
      <c r="G721" s="615"/>
      <c r="H721" s="74"/>
      <c r="I721" s="75"/>
      <c r="J721" s="569"/>
      <c r="K721" s="568"/>
      <c r="L721" s="74"/>
      <c r="M721" s="83"/>
      <c r="N721" s="79"/>
      <c r="O721" s="629"/>
      <c r="P721" s="627" t="str">
        <f t="shared" si="101"/>
        <v/>
      </c>
      <c r="Q721" s="624" t="str">
        <f t="shared" si="102"/>
        <v/>
      </c>
      <c r="R721" s="621" t="str">
        <f t="shared" si="103"/>
        <v/>
      </c>
      <c r="S721" s="91" t="str">
        <f t="shared" si="104"/>
        <v/>
      </c>
      <c r="T721" s="90" t="str">
        <f t="shared" si="107"/>
        <v/>
      </c>
      <c r="U721" s="91" t="str">
        <f t="shared" si="107"/>
        <v/>
      </c>
      <c r="V721" s="107" t="b">
        <f t="shared" si="105"/>
        <v>0</v>
      </c>
      <c r="W721" s="104" t="b">
        <f t="shared" si="106"/>
        <v>0</v>
      </c>
      <c r="X721" s="106">
        <f t="shared" si="108"/>
        <v>1</v>
      </c>
      <c r="Y721" s="99">
        <f>IF(B721&lt;&gt;"",VLOOKUP(X721,Coef!$E$2:$F$17,2,FALSE),Y720)</f>
        <v>1</v>
      </c>
    </row>
    <row r="722" spans="1:25" x14ac:dyDescent="0.25">
      <c r="A722" s="98"/>
      <c r="B722" s="70"/>
      <c r="C722" s="71"/>
      <c r="D722" s="70"/>
      <c r="E722" s="71"/>
      <c r="F722" s="70"/>
      <c r="G722" s="615"/>
      <c r="H722" s="74"/>
      <c r="I722" s="75"/>
      <c r="J722" s="569"/>
      <c r="K722" s="568"/>
      <c r="L722" s="74"/>
      <c r="M722" s="83"/>
      <c r="N722" s="79"/>
      <c r="O722" s="629"/>
      <c r="P722" s="627" t="str">
        <f t="shared" si="101"/>
        <v/>
      </c>
      <c r="Q722" s="624" t="str">
        <f t="shared" si="102"/>
        <v/>
      </c>
      <c r="R722" s="621" t="str">
        <f t="shared" si="103"/>
        <v/>
      </c>
      <c r="S722" s="91" t="str">
        <f t="shared" si="104"/>
        <v/>
      </c>
      <c r="T722" s="90" t="str">
        <f t="shared" si="107"/>
        <v/>
      </c>
      <c r="U722" s="91" t="str">
        <f t="shared" si="107"/>
        <v/>
      </c>
      <c r="V722" s="107" t="b">
        <f t="shared" si="105"/>
        <v>0</v>
      </c>
      <c r="W722" s="104" t="b">
        <f t="shared" si="106"/>
        <v>0</v>
      </c>
      <c r="X722" s="106">
        <f t="shared" si="108"/>
        <v>1</v>
      </c>
      <c r="Y722" s="99">
        <f>IF(B722&lt;&gt;"",VLOOKUP(X722,Coef!$E$2:$F$17,2,FALSE),Y721)</f>
        <v>1</v>
      </c>
    </row>
    <row r="723" spans="1:25" x14ac:dyDescent="0.25">
      <c r="A723" s="98"/>
      <c r="B723" s="70"/>
      <c r="C723" s="71"/>
      <c r="D723" s="70"/>
      <c r="E723" s="71"/>
      <c r="F723" s="70"/>
      <c r="G723" s="615"/>
      <c r="H723" s="74"/>
      <c r="I723" s="75"/>
      <c r="J723" s="569"/>
      <c r="K723" s="568"/>
      <c r="L723" s="74"/>
      <c r="M723" s="83"/>
      <c r="N723" s="79"/>
      <c r="O723" s="629"/>
      <c r="P723" s="627" t="str">
        <f t="shared" si="101"/>
        <v/>
      </c>
      <c r="Q723" s="624" t="str">
        <f t="shared" si="102"/>
        <v/>
      </c>
      <c r="R723" s="621" t="str">
        <f t="shared" si="103"/>
        <v/>
      </c>
      <c r="S723" s="91" t="str">
        <f t="shared" si="104"/>
        <v/>
      </c>
      <c r="T723" s="90" t="str">
        <f t="shared" si="107"/>
        <v/>
      </c>
      <c r="U723" s="91" t="str">
        <f t="shared" si="107"/>
        <v/>
      </c>
      <c r="V723" s="107" t="b">
        <f t="shared" si="105"/>
        <v>0</v>
      </c>
      <c r="W723" s="104" t="b">
        <f t="shared" si="106"/>
        <v>0</v>
      </c>
      <c r="X723" s="106">
        <f t="shared" si="108"/>
        <v>1</v>
      </c>
      <c r="Y723" s="99">
        <f>IF(B723&lt;&gt;"",VLOOKUP(X723,Coef!$E$2:$F$17,2,FALSE),Y722)</f>
        <v>1</v>
      </c>
    </row>
    <row r="724" spans="1:25" x14ac:dyDescent="0.25">
      <c r="A724" s="98"/>
      <c r="B724" s="70"/>
      <c r="C724" s="71"/>
      <c r="D724" s="70"/>
      <c r="E724" s="71"/>
      <c r="F724" s="70"/>
      <c r="G724" s="615"/>
      <c r="H724" s="74"/>
      <c r="I724" s="75"/>
      <c r="J724" s="569"/>
      <c r="K724" s="568"/>
      <c r="L724" s="74"/>
      <c r="M724" s="83"/>
      <c r="N724" s="79"/>
      <c r="O724" s="629"/>
      <c r="P724" s="627" t="str">
        <f t="shared" si="101"/>
        <v/>
      </c>
      <c r="Q724" s="624" t="str">
        <f t="shared" si="102"/>
        <v/>
      </c>
      <c r="R724" s="621" t="str">
        <f t="shared" si="103"/>
        <v/>
      </c>
      <c r="S724" s="91" t="str">
        <f t="shared" si="104"/>
        <v/>
      </c>
      <c r="T724" s="90" t="str">
        <f t="shared" si="107"/>
        <v/>
      </c>
      <c r="U724" s="91" t="str">
        <f t="shared" si="107"/>
        <v/>
      </c>
      <c r="V724" s="107" t="b">
        <f t="shared" si="105"/>
        <v>0</v>
      </c>
      <c r="W724" s="104" t="b">
        <f t="shared" si="106"/>
        <v>0</v>
      </c>
      <c r="X724" s="106">
        <f t="shared" si="108"/>
        <v>1</v>
      </c>
      <c r="Y724" s="99">
        <f>IF(B724&lt;&gt;"",VLOOKUP(X724,Coef!$E$2:$F$17,2,FALSE),Y723)</f>
        <v>1</v>
      </c>
    </row>
    <row r="725" spans="1:25" x14ac:dyDescent="0.25">
      <c r="A725" s="98"/>
      <c r="B725" s="70"/>
      <c r="C725" s="71"/>
      <c r="D725" s="70"/>
      <c r="E725" s="71"/>
      <c r="F725" s="70"/>
      <c r="G725" s="615"/>
      <c r="H725" s="74"/>
      <c r="I725" s="75"/>
      <c r="J725" s="569"/>
      <c r="K725" s="568"/>
      <c r="L725" s="74"/>
      <c r="M725" s="83"/>
      <c r="N725" s="79"/>
      <c r="O725" s="629"/>
      <c r="P725" s="627" t="str">
        <f t="shared" si="101"/>
        <v/>
      </c>
      <c r="Q725" s="624" t="str">
        <f t="shared" si="102"/>
        <v/>
      </c>
      <c r="R725" s="621" t="str">
        <f t="shared" si="103"/>
        <v/>
      </c>
      <c r="S725" s="91" t="str">
        <f t="shared" si="104"/>
        <v/>
      </c>
      <c r="T725" s="90" t="str">
        <f t="shared" si="107"/>
        <v/>
      </c>
      <c r="U725" s="91" t="str">
        <f t="shared" si="107"/>
        <v/>
      </c>
      <c r="V725" s="107" t="b">
        <f t="shared" si="105"/>
        <v>0</v>
      </c>
      <c r="W725" s="104" t="b">
        <f t="shared" si="106"/>
        <v>0</v>
      </c>
      <c r="X725" s="106">
        <f t="shared" si="108"/>
        <v>1</v>
      </c>
      <c r="Y725" s="99">
        <f>IF(B725&lt;&gt;"",VLOOKUP(X725,Coef!$E$2:$F$17,2,FALSE),Y724)</f>
        <v>1</v>
      </c>
    </row>
    <row r="726" spans="1:25" x14ac:dyDescent="0.25">
      <c r="A726" s="98"/>
      <c r="B726" s="70"/>
      <c r="C726" s="71"/>
      <c r="D726" s="70"/>
      <c r="E726" s="71"/>
      <c r="F726" s="70"/>
      <c r="G726" s="615"/>
      <c r="H726" s="74"/>
      <c r="I726" s="75"/>
      <c r="J726" s="569"/>
      <c r="K726" s="568"/>
      <c r="L726" s="74"/>
      <c r="M726" s="83"/>
      <c r="N726" s="79"/>
      <c r="O726" s="629"/>
      <c r="P726" s="627" t="str">
        <f t="shared" si="101"/>
        <v/>
      </c>
      <c r="Q726" s="624" t="str">
        <f t="shared" si="102"/>
        <v/>
      </c>
      <c r="R726" s="621" t="str">
        <f t="shared" si="103"/>
        <v/>
      </c>
      <c r="S726" s="91" t="str">
        <f t="shared" si="104"/>
        <v/>
      </c>
      <c r="T726" s="90" t="str">
        <f t="shared" si="107"/>
        <v/>
      </c>
      <c r="U726" s="91" t="str">
        <f t="shared" si="107"/>
        <v/>
      </c>
      <c r="V726" s="107" t="b">
        <f t="shared" si="105"/>
        <v>0</v>
      </c>
      <c r="W726" s="104" t="b">
        <f t="shared" si="106"/>
        <v>0</v>
      </c>
      <c r="X726" s="106">
        <f t="shared" si="108"/>
        <v>1</v>
      </c>
      <c r="Y726" s="99">
        <f>IF(B726&lt;&gt;"",VLOOKUP(X726,Coef!$E$2:$F$17,2,FALSE),Y725)</f>
        <v>1</v>
      </c>
    </row>
    <row r="727" spans="1:25" x14ac:dyDescent="0.25">
      <c r="A727" s="98"/>
      <c r="B727" s="70"/>
      <c r="C727" s="71"/>
      <c r="D727" s="70"/>
      <c r="E727" s="71"/>
      <c r="F727" s="70"/>
      <c r="G727" s="615"/>
      <c r="H727" s="74"/>
      <c r="I727" s="75"/>
      <c r="J727" s="569"/>
      <c r="K727" s="568"/>
      <c r="L727" s="74"/>
      <c r="M727" s="83"/>
      <c r="N727" s="79"/>
      <c r="O727" s="629"/>
      <c r="P727" s="627" t="str">
        <f t="shared" si="101"/>
        <v/>
      </c>
      <c r="Q727" s="624" t="str">
        <f t="shared" si="102"/>
        <v/>
      </c>
      <c r="R727" s="621" t="str">
        <f t="shared" si="103"/>
        <v/>
      </c>
      <c r="S727" s="91" t="str">
        <f t="shared" si="104"/>
        <v/>
      </c>
      <c r="T727" s="90" t="str">
        <f t="shared" si="107"/>
        <v/>
      </c>
      <c r="U727" s="91" t="str">
        <f t="shared" si="107"/>
        <v/>
      </c>
      <c r="V727" s="107" t="b">
        <f t="shared" si="105"/>
        <v>0</v>
      </c>
      <c r="W727" s="104" t="b">
        <f t="shared" si="106"/>
        <v>0</v>
      </c>
      <c r="X727" s="106">
        <f t="shared" si="108"/>
        <v>1</v>
      </c>
      <c r="Y727" s="99">
        <f>IF(B727&lt;&gt;"",VLOOKUP(X727,Coef!$E$2:$F$17,2,FALSE),Y726)</f>
        <v>1</v>
      </c>
    </row>
    <row r="728" spans="1:25" x14ac:dyDescent="0.25">
      <c r="A728" s="98"/>
      <c r="B728" s="70"/>
      <c r="C728" s="71"/>
      <c r="D728" s="70"/>
      <c r="E728" s="71"/>
      <c r="F728" s="70"/>
      <c r="G728" s="615"/>
      <c r="H728" s="74"/>
      <c r="I728" s="75"/>
      <c r="J728" s="569"/>
      <c r="K728" s="568"/>
      <c r="L728" s="74"/>
      <c r="M728" s="83"/>
      <c r="N728" s="79"/>
      <c r="O728" s="629"/>
      <c r="P728" s="627" t="str">
        <f t="shared" si="101"/>
        <v/>
      </c>
      <c r="Q728" s="624" t="str">
        <f t="shared" si="102"/>
        <v/>
      </c>
      <c r="R728" s="621" t="str">
        <f t="shared" si="103"/>
        <v/>
      </c>
      <c r="S728" s="91" t="str">
        <f t="shared" si="104"/>
        <v/>
      </c>
      <c r="T728" s="90" t="str">
        <f t="shared" si="107"/>
        <v/>
      </c>
      <c r="U728" s="91" t="str">
        <f t="shared" si="107"/>
        <v/>
      </c>
      <c r="V728" s="107" t="b">
        <f t="shared" si="105"/>
        <v>0</v>
      </c>
      <c r="W728" s="104" t="b">
        <f t="shared" si="106"/>
        <v>0</v>
      </c>
      <c r="X728" s="106">
        <f t="shared" si="108"/>
        <v>1</v>
      </c>
      <c r="Y728" s="99">
        <f>IF(B728&lt;&gt;"",VLOOKUP(X728,Coef!$E$2:$F$17,2,FALSE),Y727)</f>
        <v>1</v>
      </c>
    </row>
    <row r="729" spans="1:25" x14ac:dyDescent="0.25">
      <c r="A729" s="98"/>
      <c r="B729" s="70"/>
      <c r="C729" s="71"/>
      <c r="D729" s="70"/>
      <c r="E729" s="71"/>
      <c r="F729" s="70"/>
      <c r="G729" s="615"/>
      <c r="H729" s="74"/>
      <c r="I729" s="75"/>
      <c r="J729" s="569"/>
      <c r="K729" s="568"/>
      <c r="L729" s="74"/>
      <c r="M729" s="83"/>
      <c r="N729" s="79"/>
      <c r="O729" s="629"/>
      <c r="P729" s="627" t="str">
        <f t="shared" si="101"/>
        <v/>
      </c>
      <c r="Q729" s="624" t="str">
        <f t="shared" si="102"/>
        <v/>
      </c>
      <c r="R729" s="621" t="str">
        <f t="shared" si="103"/>
        <v/>
      </c>
      <c r="S729" s="91" t="str">
        <f t="shared" si="104"/>
        <v/>
      </c>
      <c r="T729" s="90" t="str">
        <f t="shared" si="107"/>
        <v/>
      </c>
      <c r="U729" s="91" t="str">
        <f t="shared" si="107"/>
        <v/>
      </c>
      <c r="V729" s="107" t="b">
        <f t="shared" si="105"/>
        <v>0</v>
      </c>
      <c r="W729" s="104" t="b">
        <f t="shared" si="106"/>
        <v>0</v>
      </c>
      <c r="X729" s="106">
        <f t="shared" si="108"/>
        <v>1</v>
      </c>
      <c r="Y729" s="99">
        <f>IF(B729&lt;&gt;"",VLOOKUP(X729,Coef!$E$2:$F$17,2,FALSE),Y728)</f>
        <v>1</v>
      </c>
    </row>
    <row r="730" spans="1:25" x14ac:dyDescent="0.25">
      <c r="A730" s="98"/>
      <c r="B730" s="70"/>
      <c r="C730" s="71"/>
      <c r="D730" s="70"/>
      <c r="E730" s="71"/>
      <c r="F730" s="70"/>
      <c r="G730" s="615"/>
      <c r="H730" s="74"/>
      <c r="I730" s="75"/>
      <c r="J730" s="569"/>
      <c r="K730" s="568"/>
      <c r="L730" s="74"/>
      <c r="M730" s="83"/>
      <c r="N730" s="79"/>
      <c r="O730" s="629"/>
      <c r="P730" s="627" t="str">
        <f t="shared" si="101"/>
        <v/>
      </c>
      <c r="Q730" s="624" t="str">
        <f t="shared" si="102"/>
        <v/>
      </c>
      <c r="R730" s="621" t="str">
        <f t="shared" si="103"/>
        <v/>
      </c>
      <c r="S730" s="91" t="str">
        <f t="shared" si="104"/>
        <v/>
      </c>
      <c r="T730" s="90" t="str">
        <f t="shared" si="107"/>
        <v/>
      </c>
      <c r="U730" s="91" t="str">
        <f t="shared" si="107"/>
        <v/>
      </c>
      <c r="V730" s="107" t="b">
        <f t="shared" si="105"/>
        <v>0</v>
      </c>
      <c r="W730" s="104" t="b">
        <f t="shared" si="106"/>
        <v>0</v>
      </c>
      <c r="X730" s="106">
        <f t="shared" si="108"/>
        <v>1</v>
      </c>
      <c r="Y730" s="99">
        <f>IF(B730&lt;&gt;"",VLOOKUP(X730,Coef!$E$2:$F$17,2,FALSE),Y729)</f>
        <v>1</v>
      </c>
    </row>
    <row r="731" spans="1:25" x14ac:dyDescent="0.25">
      <c r="A731" s="98"/>
      <c r="B731" s="70"/>
      <c r="C731" s="71"/>
      <c r="D731" s="70"/>
      <c r="E731" s="71"/>
      <c r="F731" s="70"/>
      <c r="G731" s="615"/>
      <c r="H731" s="74"/>
      <c r="I731" s="75"/>
      <c r="J731" s="569"/>
      <c r="K731" s="568"/>
      <c r="L731" s="74"/>
      <c r="M731" s="83"/>
      <c r="N731" s="79"/>
      <c r="O731" s="629"/>
      <c r="P731" s="627" t="str">
        <f t="shared" si="101"/>
        <v/>
      </c>
      <c r="Q731" s="624" t="str">
        <f t="shared" si="102"/>
        <v/>
      </c>
      <c r="R731" s="621" t="str">
        <f t="shared" si="103"/>
        <v/>
      </c>
      <c r="S731" s="91" t="str">
        <f t="shared" si="104"/>
        <v/>
      </c>
      <c r="T731" s="90" t="str">
        <f t="shared" si="107"/>
        <v/>
      </c>
      <c r="U731" s="91" t="str">
        <f t="shared" si="107"/>
        <v/>
      </c>
      <c r="V731" s="107" t="b">
        <f t="shared" si="105"/>
        <v>0</v>
      </c>
      <c r="W731" s="104" t="b">
        <f t="shared" si="106"/>
        <v>0</v>
      </c>
      <c r="X731" s="106">
        <f t="shared" si="108"/>
        <v>1</v>
      </c>
      <c r="Y731" s="99">
        <f>IF(B731&lt;&gt;"",VLOOKUP(X731,Coef!$E$2:$F$17,2,FALSE),Y730)</f>
        <v>1</v>
      </c>
    </row>
    <row r="732" spans="1:25" x14ac:dyDescent="0.25">
      <c r="A732" s="98"/>
      <c r="B732" s="70"/>
      <c r="C732" s="71"/>
      <c r="D732" s="70"/>
      <c r="E732" s="71"/>
      <c r="F732" s="70"/>
      <c r="G732" s="615"/>
      <c r="H732" s="74"/>
      <c r="I732" s="75"/>
      <c r="J732" s="569"/>
      <c r="K732" s="568"/>
      <c r="L732" s="74"/>
      <c r="M732" s="83"/>
      <c r="N732" s="79"/>
      <c r="O732" s="629"/>
      <c r="P732" s="627" t="str">
        <f t="shared" si="101"/>
        <v/>
      </c>
      <c r="Q732" s="624" t="str">
        <f t="shared" si="102"/>
        <v/>
      </c>
      <c r="R732" s="621" t="str">
        <f t="shared" si="103"/>
        <v/>
      </c>
      <c r="S732" s="91" t="str">
        <f t="shared" si="104"/>
        <v/>
      </c>
      <c r="T732" s="90" t="str">
        <f t="shared" si="107"/>
        <v/>
      </c>
      <c r="U732" s="91" t="str">
        <f t="shared" si="107"/>
        <v/>
      </c>
      <c r="V732" s="107" t="b">
        <f t="shared" si="105"/>
        <v>0</v>
      </c>
      <c r="W732" s="104" t="b">
        <f t="shared" si="106"/>
        <v>0</v>
      </c>
      <c r="X732" s="106">
        <f t="shared" si="108"/>
        <v>1</v>
      </c>
      <c r="Y732" s="99">
        <f>IF(B732&lt;&gt;"",VLOOKUP(X732,Coef!$E$2:$F$17,2,FALSE),Y731)</f>
        <v>1</v>
      </c>
    </row>
    <row r="733" spans="1:25" x14ac:dyDescent="0.25">
      <c r="A733" s="98"/>
      <c r="B733" s="70"/>
      <c r="C733" s="71"/>
      <c r="D733" s="70"/>
      <c r="E733" s="71"/>
      <c r="F733" s="70"/>
      <c r="G733" s="615"/>
      <c r="H733" s="74"/>
      <c r="I733" s="75"/>
      <c r="J733" s="569"/>
      <c r="K733" s="568"/>
      <c r="L733" s="74"/>
      <c r="M733" s="83"/>
      <c r="N733" s="79"/>
      <c r="O733" s="629"/>
      <c r="P733" s="627" t="str">
        <f t="shared" si="101"/>
        <v/>
      </c>
      <c r="Q733" s="624" t="str">
        <f t="shared" si="102"/>
        <v/>
      </c>
      <c r="R733" s="621" t="str">
        <f t="shared" si="103"/>
        <v/>
      </c>
      <c r="S733" s="91" t="str">
        <f t="shared" si="104"/>
        <v/>
      </c>
      <c r="T733" s="90" t="str">
        <f t="shared" si="107"/>
        <v/>
      </c>
      <c r="U733" s="91" t="str">
        <f t="shared" si="107"/>
        <v/>
      </c>
      <c r="V733" s="107" t="b">
        <f t="shared" si="105"/>
        <v>0</v>
      </c>
      <c r="W733" s="104" t="b">
        <f t="shared" si="106"/>
        <v>0</v>
      </c>
      <c r="X733" s="106">
        <f t="shared" si="108"/>
        <v>1</v>
      </c>
      <c r="Y733" s="99">
        <f>IF(B733&lt;&gt;"",VLOOKUP(X733,Coef!$E$2:$F$17,2,FALSE),Y732)</f>
        <v>1</v>
      </c>
    </row>
    <row r="734" spans="1:25" x14ac:dyDescent="0.25">
      <c r="A734" s="98"/>
      <c r="B734" s="70"/>
      <c r="C734" s="71"/>
      <c r="D734" s="70"/>
      <c r="E734" s="71"/>
      <c r="F734" s="70"/>
      <c r="G734" s="615"/>
      <c r="H734" s="74"/>
      <c r="I734" s="75"/>
      <c r="J734" s="569"/>
      <c r="K734" s="568"/>
      <c r="L734" s="74"/>
      <c r="M734" s="83"/>
      <c r="N734" s="79"/>
      <c r="O734" s="629"/>
      <c r="P734" s="627" t="str">
        <f t="shared" si="101"/>
        <v/>
      </c>
      <c r="Q734" s="624" t="str">
        <f t="shared" si="102"/>
        <v/>
      </c>
      <c r="R734" s="621" t="str">
        <f t="shared" si="103"/>
        <v/>
      </c>
      <c r="S734" s="91" t="str">
        <f t="shared" si="104"/>
        <v/>
      </c>
      <c r="T734" s="90" t="str">
        <f t="shared" si="107"/>
        <v/>
      </c>
      <c r="U734" s="91" t="str">
        <f t="shared" si="107"/>
        <v/>
      </c>
      <c r="V734" s="107" t="b">
        <f t="shared" si="105"/>
        <v>0</v>
      </c>
      <c r="W734" s="104" t="b">
        <f t="shared" si="106"/>
        <v>0</v>
      </c>
      <c r="X734" s="106">
        <f t="shared" si="108"/>
        <v>1</v>
      </c>
      <c r="Y734" s="99">
        <f>IF(B734&lt;&gt;"",VLOOKUP(X734,Coef!$E$2:$F$17,2,FALSE),Y733)</f>
        <v>1</v>
      </c>
    </row>
    <row r="735" spans="1:25" x14ac:dyDescent="0.25">
      <c r="A735" s="98"/>
      <c r="B735" s="70"/>
      <c r="C735" s="71"/>
      <c r="D735" s="70"/>
      <c r="E735" s="71"/>
      <c r="F735" s="70"/>
      <c r="G735" s="615"/>
      <c r="H735" s="74"/>
      <c r="I735" s="75"/>
      <c r="J735" s="569"/>
      <c r="K735" s="568"/>
      <c r="L735" s="74"/>
      <c r="M735" s="83"/>
      <c r="N735" s="79"/>
      <c r="O735" s="629"/>
      <c r="P735" s="627" t="str">
        <f t="shared" si="101"/>
        <v/>
      </c>
      <c r="Q735" s="624" t="str">
        <f t="shared" si="102"/>
        <v/>
      </c>
      <c r="R735" s="621" t="str">
        <f t="shared" si="103"/>
        <v/>
      </c>
      <c r="S735" s="91" t="str">
        <f t="shared" si="104"/>
        <v/>
      </c>
      <c r="T735" s="90" t="str">
        <f t="shared" si="107"/>
        <v/>
      </c>
      <c r="U735" s="91" t="str">
        <f t="shared" si="107"/>
        <v/>
      </c>
      <c r="V735" s="107" t="b">
        <f t="shared" si="105"/>
        <v>0</v>
      </c>
      <c r="W735" s="104" t="b">
        <f t="shared" si="106"/>
        <v>0</v>
      </c>
      <c r="X735" s="106">
        <f t="shared" si="108"/>
        <v>1</v>
      </c>
      <c r="Y735" s="99">
        <f>IF(B735&lt;&gt;"",VLOOKUP(X735,Coef!$E$2:$F$17,2,FALSE),Y734)</f>
        <v>1</v>
      </c>
    </row>
    <row r="736" spans="1:25" x14ac:dyDescent="0.25">
      <c r="A736" s="98"/>
      <c r="B736" s="70"/>
      <c r="C736" s="71"/>
      <c r="D736" s="70"/>
      <c r="E736" s="71"/>
      <c r="F736" s="70"/>
      <c r="G736" s="615"/>
      <c r="H736" s="74"/>
      <c r="I736" s="75"/>
      <c r="J736" s="569"/>
      <c r="K736" s="568"/>
      <c r="L736" s="74"/>
      <c r="M736" s="83"/>
      <c r="N736" s="79"/>
      <c r="O736" s="629"/>
      <c r="P736" s="627" t="str">
        <f t="shared" si="101"/>
        <v/>
      </c>
      <c r="Q736" s="624" t="str">
        <f t="shared" si="102"/>
        <v/>
      </c>
      <c r="R736" s="621" t="str">
        <f t="shared" si="103"/>
        <v/>
      </c>
      <c r="S736" s="91" t="str">
        <f t="shared" si="104"/>
        <v/>
      </c>
      <c r="T736" s="90" t="str">
        <f t="shared" si="107"/>
        <v/>
      </c>
      <c r="U736" s="91" t="str">
        <f t="shared" si="107"/>
        <v/>
      </c>
      <c r="V736" s="107" t="b">
        <f t="shared" si="105"/>
        <v>0</v>
      </c>
      <c r="W736" s="104" t="b">
        <f t="shared" si="106"/>
        <v>0</v>
      </c>
      <c r="X736" s="106">
        <f t="shared" si="108"/>
        <v>1</v>
      </c>
      <c r="Y736" s="99">
        <f>IF(B736&lt;&gt;"",VLOOKUP(X736,Coef!$E$2:$F$17,2,FALSE),Y735)</f>
        <v>1</v>
      </c>
    </row>
    <row r="737" spans="1:25" x14ac:dyDescent="0.25">
      <c r="A737" s="98"/>
      <c r="B737" s="70"/>
      <c r="C737" s="71"/>
      <c r="D737" s="70"/>
      <c r="E737" s="71"/>
      <c r="F737" s="70"/>
      <c r="G737" s="615"/>
      <c r="H737" s="74"/>
      <c r="I737" s="75"/>
      <c r="J737" s="569"/>
      <c r="K737" s="568"/>
      <c r="L737" s="74"/>
      <c r="M737" s="83"/>
      <c r="N737" s="79"/>
      <c r="O737" s="629"/>
      <c r="P737" s="627" t="str">
        <f t="shared" si="101"/>
        <v/>
      </c>
      <c r="Q737" s="624" t="str">
        <f t="shared" si="102"/>
        <v/>
      </c>
      <c r="R737" s="621" t="str">
        <f t="shared" si="103"/>
        <v/>
      </c>
      <c r="S737" s="91" t="str">
        <f t="shared" si="104"/>
        <v/>
      </c>
      <c r="T737" s="90" t="str">
        <f t="shared" si="107"/>
        <v/>
      </c>
      <c r="U737" s="91" t="str">
        <f t="shared" si="107"/>
        <v/>
      </c>
      <c r="V737" s="107" t="b">
        <f t="shared" si="105"/>
        <v>0</v>
      </c>
      <c r="W737" s="104" t="b">
        <f t="shared" si="106"/>
        <v>0</v>
      </c>
      <c r="X737" s="106">
        <f t="shared" si="108"/>
        <v>1</v>
      </c>
      <c r="Y737" s="99">
        <f>IF(B737&lt;&gt;"",VLOOKUP(X737,Coef!$E$2:$F$17,2,FALSE),Y736)</f>
        <v>1</v>
      </c>
    </row>
    <row r="738" spans="1:25" x14ac:dyDescent="0.25">
      <c r="A738" s="98"/>
      <c r="B738" s="70"/>
      <c r="C738" s="71"/>
      <c r="D738" s="70"/>
      <c r="E738" s="71"/>
      <c r="F738" s="70"/>
      <c r="G738" s="615"/>
      <c r="H738" s="74"/>
      <c r="I738" s="75"/>
      <c r="J738" s="569"/>
      <c r="K738" s="568"/>
      <c r="L738" s="74"/>
      <c r="M738" s="83"/>
      <c r="N738" s="79"/>
      <c r="O738" s="629"/>
      <c r="P738" s="627" t="str">
        <f t="shared" si="101"/>
        <v/>
      </c>
      <c r="Q738" s="624" t="str">
        <f t="shared" si="102"/>
        <v/>
      </c>
      <c r="R738" s="621" t="str">
        <f t="shared" si="103"/>
        <v/>
      </c>
      <c r="S738" s="91" t="str">
        <f t="shared" si="104"/>
        <v/>
      </c>
      <c r="T738" s="90" t="str">
        <f t="shared" si="107"/>
        <v/>
      </c>
      <c r="U738" s="91" t="str">
        <f t="shared" si="107"/>
        <v/>
      </c>
      <c r="V738" s="107" t="b">
        <f t="shared" si="105"/>
        <v>0</v>
      </c>
      <c r="W738" s="104" t="b">
        <f t="shared" si="106"/>
        <v>0</v>
      </c>
      <c r="X738" s="106">
        <f t="shared" si="108"/>
        <v>1</v>
      </c>
      <c r="Y738" s="99">
        <f>IF(B738&lt;&gt;"",VLOOKUP(X738,Coef!$E$2:$F$17,2,FALSE),Y737)</f>
        <v>1</v>
      </c>
    </row>
    <row r="739" spans="1:25" x14ac:dyDescent="0.25">
      <c r="A739" s="98"/>
      <c r="B739" s="70"/>
      <c r="C739" s="71"/>
      <c r="D739" s="70"/>
      <c r="E739" s="71"/>
      <c r="F739" s="70"/>
      <c r="G739" s="615"/>
      <c r="H739" s="74"/>
      <c r="I739" s="75"/>
      <c r="J739" s="569"/>
      <c r="K739" s="568"/>
      <c r="L739" s="74"/>
      <c r="M739" s="83"/>
      <c r="N739" s="79"/>
      <c r="O739" s="629"/>
      <c r="P739" s="627" t="str">
        <f t="shared" si="101"/>
        <v/>
      </c>
      <c r="Q739" s="624" t="str">
        <f t="shared" si="102"/>
        <v/>
      </c>
      <c r="R739" s="621" t="str">
        <f t="shared" si="103"/>
        <v/>
      </c>
      <c r="S739" s="91" t="str">
        <f t="shared" si="104"/>
        <v/>
      </c>
      <c r="T739" s="90" t="str">
        <f t="shared" si="107"/>
        <v/>
      </c>
      <c r="U739" s="91" t="str">
        <f t="shared" si="107"/>
        <v/>
      </c>
      <c r="V739" s="107" t="b">
        <f t="shared" si="105"/>
        <v>0</v>
      </c>
      <c r="W739" s="104" t="b">
        <f t="shared" si="106"/>
        <v>0</v>
      </c>
      <c r="X739" s="106">
        <f t="shared" si="108"/>
        <v>1</v>
      </c>
      <c r="Y739" s="99">
        <f>IF(B739&lt;&gt;"",VLOOKUP(X739,Coef!$E$2:$F$17,2,FALSE),Y738)</f>
        <v>1</v>
      </c>
    </row>
    <row r="740" spans="1:25" x14ac:dyDescent="0.25">
      <c r="A740" s="98"/>
      <c r="B740" s="70"/>
      <c r="C740" s="71"/>
      <c r="D740" s="70"/>
      <c r="E740" s="71"/>
      <c r="F740" s="70"/>
      <c r="G740" s="615"/>
      <c r="H740" s="74"/>
      <c r="I740" s="75"/>
      <c r="J740" s="569"/>
      <c r="K740" s="568"/>
      <c r="L740" s="74"/>
      <c r="M740" s="83"/>
      <c r="N740" s="79"/>
      <c r="O740" s="629"/>
      <c r="P740" s="627" t="str">
        <f t="shared" si="101"/>
        <v/>
      </c>
      <c r="Q740" s="624" t="str">
        <f t="shared" si="102"/>
        <v/>
      </c>
      <c r="R740" s="621" t="str">
        <f t="shared" si="103"/>
        <v/>
      </c>
      <c r="S740" s="91" t="str">
        <f t="shared" si="104"/>
        <v/>
      </c>
      <c r="T740" s="90" t="str">
        <f t="shared" si="107"/>
        <v/>
      </c>
      <c r="U740" s="91" t="str">
        <f t="shared" si="107"/>
        <v/>
      </c>
      <c r="V740" s="107" t="b">
        <f t="shared" si="105"/>
        <v>0</v>
      </c>
      <c r="W740" s="104" t="b">
        <f t="shared" si="106"/>
        <v>0</v>
      </c>
      <c r="X740" s="106">
        <f t="shared" si="108"/>
        <v>1</v>
      </c>
      <c r="Y740" s="99">
        <f>IF(B740&lt;&gt;"",VLOOKUP(X740,Coef!$E$2:$F$17,2,FALSE),Y739)</f>
        <v>1</v>
      </c>
    </row>
    <row r="741" spans="1:25" x14ac:dyDescent="0.25">
      <c r="A741" s="98"/>
      <c r="B741" s="70"/>
      <c r="C741" s="71"/>
      <c r="D741" s="70"/>
      <c r="E741" s="71"/>
      <c r="F741" s="70"/>
      <c r="G741" s="615"/>
      <c r="H741" s="74"/>
      <c r="I741" s="75"/>
      <c r="J741" s="569"/>
      <c r="K741" s="568"/>
      <c r="L741" s="74"/>
      <c r="M741" s="83"/>
      <c r="N741" s="79"/>
      <c r="O741" s="629"/>
      <c r="P741" s="627" t="str">
        <f t="shared" si="101"/>
        <v/>
      </c>
      <c r="Q741" s="624" t="str">
        <f t="shared" si="102"/>
        <v/>
      </c>
      <c r="R741" s="621" t="str">
        <f t="shared" si="103"/>
        <v/>
      </c>
      <c r="S741" s="91" t="str">
        <f t="shared" si="104"/>
        <v/>
      </c>
      <c r="T741" s="90" t="str">
        <f t="shared" si="107"/>
        <v/>
      </c>
      <c r="U741" s="91" t="str">
        <f t="shared" si="107"/>
        <v/>
      </c>
      <c r="V741" s="107" t="b">
        <f t="shared" si="105"/>
        <v>0</v>
      </c>
      <c r="W741" s="104" t="b">
        <f t="shared" si="106"/>
        <v>0</v>
      </c>
      <c r="X741" s="106">
        <f t="shared" si="108"/>
        <v>1</v>
      </c>
      <c r="Y741" s="99">
        <f>IF(B741&lt;&gt;"",VLOOKUP(X741,Coef!$E$2:$F$17,2,FALSE),Y740)</f>
        <v>1</v>
      </c>
    </row>
    <row r="742" spans="1:25" x14ac:dyDescent="0.25">
      <c r="A742" s="98"/>
      <c r="B742" s="70"/>
      <c r="C742" s="71"/>
      <c r="D742" s="70"/>
      <c r="E742" s="71"/>
      <c r="F742" s="70"/>
      <c r="G742" s="615"/>
      <c r="H742" s="74"/>
      <c r="I742" s="75"/>
      <c r="J742" s="569"/>
      <c r="K742" s="568"/>
      <c r="L742" s="74"/>
      <c r="M742" s="83"/>
      <c r="N742" s="79"/>
      <c r="O742" s="629"/>
      <c r="P742" s="627" t="str">
        <f t="shared" si="101"/>
        <v/>
      </c>
      <c r="Q742" s="624" t="str">
        <f t="shared" si="102"/>
        <v/>
      </c>
      <c r="R742" s="621" t="str">
        <f t="shared" si="103"/>
        <v/>
      </c>
      <c r="S742" s="91" t="str">
        <f t="shared" si="104"/>
        <v/>
      </c>
      <c r="T742" s="90" t="str">
        <f t="shared" si="107"/>
        <v/>
      </c>
      <c r="U742" s="91" t="str">
        <f t="shared" si="107"/>
        <v/>
      </c>
      <c r="V742" s="107" t="b">
        <f t="shared" si="105"/>
        <v>0</v>
      </c>
      <c r="W742" s="104" t="b">
        <f t="shared" si="106"/>
        <v>0</v>
      </c>
      <c r="X742" s="106">
        <f t="shared" si="108"/>
        <v>1</v>
      </c>
      <c r="Y742" s="99">
        <f>IF(B742&lt;&gt;"",VLOOKUP(X742,Coef!$E$2:$F$17,2,FALSE),Y741)</f>
        <v>1</v>
      </c>
    </row>
    <row r="743" spans="1:25" x14ac:dyDescent="0.25">
      <c r="A743" s="98"/>
      <c r="B743" s="70"/>
      <c r="C743" s="71"/>
      <c r="D743" s="70"/>
      <c r="E743" s="71"/>
      <c r="F743" s="70"/>
      <c r="G743" s="615"/>
      <c r="H743" s="74"/>
      <c r="I743" s="75"/>
      <c r="J743" s="569"/>
      <c r="K743" s="568"/>
      <c r="L743" s="74"/>
      <c r="M743" s="83"/>
      <c r="N743" s="79"/>
      <c r="O743" s="629"/>
      <c r="P743" s="627" t="str">
        <f t="shared" si="101"/>
        <v/>
      </c>
      <c r="Q743" s="624" t="str">
        <f t="shared" si="102"/>
        <v/>
      </c>
      <c r="R743" s="621" t="str">
        <f t="shared" si="103"/>
        <v/>
      </c>
      <c r="S743" s="91" t="str">
        <f t="shared" si="104"/>
        <v/>
      </c>
      <c r="T743" s="90" t="str">
        <f t="shared" si="107"/>
        <v/>
      </c>
      <c r="U743" s="91" t="str">
        <f t="shared" si="107"/>
        <v/>
      </c>
      <c r="V743" s="107" t="b">
        <f t="shared" si="105"/>
        <v>0</v>
      </c>
      <c r="W743" s="104" t="b">
        <f t="shared" si="106"/>
        <v>0</v>
      </c>
      <c r="X743" s="106">
        <f t="shared" si="108"/>
        <v>1</v>
      </c>
      <c r="Y743" s="99">
        <f>IF(B743&lt;&gt;"",VLOOKUP(X743,Coef!$E$2:$F$17,2,FALSE),Y742)</f>
        <v>1</v>
      </c>
    </row>
    <row r="744" spans="1:25" x14ac:dyDescent="0.25">
      <c r="A744" s="98"/>
      <c r="B744" s="70"/>
      <c r="C744" s="71"/>
      <c r="D744" s="70"/>
      <c r="E744" s="71"/>
      <c r="F744" s="70"/>
      <c r="G744" s="615"/>
      <c r="H744" s="74"/>
      <c r="I744" s="75"/>
      <c r="J744" s="569"/>
      <c r="K744" s="568"/>
      <c r="L744" s="74"/>
      <c r="M744" s="83"/>
      <c r="N744" s="79"/>
      <c r="O744" s="629"/>
      <c r="P744" s="627" t="str">
        <f t="shared" si="101"/>
        <v/>
      </c>
      <c r="Q744" s="624" t="str">
        <f t="shared" si="102"/>
        <v/>
      </c>
      <c r="R744" s="621" t="str">
        <f t="shared" si="103"/>
        <v/>
      </c>
      <c r="S744" s="91" t="str">
        <f t="shared" si="104"/>
        <v/>
      </c>
      <c r="T744" s="90" t="str">
        <f t="shared" si="107"/>
        <v/>
      </c>
      <c r="U744" s="91" t="str">
        <f t="shared" si="107"/>
        <v/>
      </c>
      <c r="V744" s="107" t="b">
        <f t="shared" si="105"/>
        <v>0</v>
      </c>
      <c r="W744" s="104" t="b">
        <f t="shared" si="106"/>
        <v>0</v>
      </c>
      <c r="X744" s="106">
        <f t="shared" si="108"/>
        <v>1</v>
      </c>
      <c r="Y744" s="99">
        <f>IF(B744&lt;&gt;"",VLOOKUP(X744,Coef!$E$2:$F$17,2,FALSE),Y743)</f>
        <v>1</v>
      </c>
    </row>
    <row r="745" spans="1:25" x14ac:dyDescent="0.25">
      <c r="A745" s="98"/>
      <c r="B745" s="70"/>
      <c r="C745" s="71"/>
      <c r="D745" s="70"/>
      <c r="E745" s="71"/>
      <c r="F745" s="70"/>
      <c r="G745" s="615"/>
      <c r="H745" s="74"/>
      <c r="I745" s="75"/>
      <c r="J745" s="569"/>
      <c r="K745" s="568"/>
      <c r="L745" s="74"/>
      <c r="M745" s="83"/>
      <c r="N745" s="79"/>
      <c r="O745" s="629"/>
      <c r="P745" s="627" t="str">
        <f t="shared" si="101"/>
        <v/>
      </c>
      <c r="Q745" s="624" t="str">
        <f t="shared" si="102"/>
        <v/>
      </c>
      <c r="R745" s="621" t="str">
        <f t="shared" si="103"/>
        <v/>
      </c>
      <c r="S745" s="91" t="str">
        <f t="shared" si="104"/>
        <v/>
      </c>
      <c r="T745" s="90" t="str">
        <f t="shared" si="107"/>
        <v/>
      </c>
      <c r="U745" s="91" t="str">
        <f t="shared" si="107"/>
        <v/>
      </c>
      <c r="V745" s="107" t="b">
        <f t="shared" si="105"/>
        <v>0</v>
      </c>
      <c r="W745" s="104" t="b">
        <f t="shared" si="106"/>
        <v>0</v>
      </c>
      <c r="X745" s="106">
        <f t="shared" si="108"/>
        <v>1</v>
      </c>
      <c r="Y745" s="99">
        <f>IF(B745&lt;&gt;"",VLOOKUP(X745,Coef!$E$2:$F$17,2,FALSE),Y744)</f>
        <v>1</v>
      </c>
    </row>
    <row r="746" spans="1:25" x14ac:dyDescent="0.25">
      <c r="A746" s="98"/>
      <c r="B746" s="70"/>
      <c r="C746" s="71"/>
      <c r="D746" s="70"/>
      <c r="E746" s="71"/>
      <c r="F746" s="70"/>
      <c r="G746" s="615"/>
      <c r="H746" s="74"/>
      <c r="I746" s="75"/>
      <c r="J746" s="569"/>
      <c r="K746" s="568"/>
      <c r="L746" s="74"/>
      <c r="M746" s="83"/>
      <c r="N746" s="79"/>
      <c r="O746" s="629"/>
      <c r="P746" s="627" t="str">
        <f t="shared" si="101"/>
        <v/>
      </c>
      <c r="Q746" s="624" t="str">
        <f t="shared" si="102"/>
        <v/>
      </c>
      <c r="R746" s="621" t="str">
        <f t="shared" si="103"/>
        <v/>
      </c>
      <c r="S746" s="91" t="str">
        <f t="shared" si="104"/>
        <v/>
      </c>
      <c r="T746" s="90" t="str">
        <f t="shared" si="107"/>
        <v/>
      </c>
      <c r="U746" s="91" t="str">
        <f t="shared" si="107"/>
        <v/>
      </c>
      <c r="V746" s="107" t="b">
        <f t="shared" si="105"/>
        <v>0</v>
      </c>
      <c r="W746" s="104" t="b">
        <f t="shared" si="106"/>
        <v>0</v>
      </c>
      <c r="X746" s="106">
        <f t="shared" si="108"/>
        <v>1</v>
      </c>
      <c r="Y746" s="99">
        <f>IF(B746&lt;&gt;"",VLOOKUP(X746,Coef!$E$2:$F$17,2,FALSE),Y745)</f>
        <v>1</v>
      </c>
    </row>
    <row r="747" spans="1:25" x14ac:dyDescent="0.25">
      <c r="A747" s="98"/>
      <c r="B747" s="70"/>
      <c r="C747" s="71"/>
      <c r="D747" s="70"/>
      <c r="E747" s="71"/>
      <c r="F747" s="70"/>
      <c r="G747" s="615"/>
      <c r="H747" s="74"/>
      <c r="I747" s="75"/>
      <c r="J747" s="569"/>
      <c r="K747" s="568"/>
      <c r="L747" s="74"/>
      <c r="M747" s="83"/>
      <c r="N747" s="79"/>
      <c r="O747" s="629"/>
      <c r="P747" s="627" t="str">
        <f t="shared" si="101"/>
        <v/>
      </c>
      <c r="Q747" s="624" t="str">
        <f t="shared" si="102"/>
        <v/>
      </c>
      <c r="R747" s="621" t="str">
        <f t="shared" si="103"/>
        <v/>
      </c>
      <c r="S747" s="91" t="str">
        <f t="shared" si="104"/>
        <v/>
      </c>
      <c r="T747" s="90" t="str">
        <f t="shared" si="107"/>
        <v/>
      </c>
      <c r="U747" s="91" t="str">
        <f t="shared" si="107"/>
        <v/>
      </c>
      <c r="V747" s="107" t="b">
        <f t="shared" si="105"/>
        <v>0</v>
      </c>
      <c r="W747" s="104" t="b">
        <f t="shared" si="106"/>
        <v>0</v>
      </c>
      <c r="X747" s="106">
        <f t="shared" si="108"/>
        <v>1</v>
      </c>
      <c r="Y747" s="99">
        <f>IF(B747&lt;&gt;"",VLOOKUP(X747,Coef!$E$2:$F$17,2,FALSE),Y746)</f>
        <v>1</v>
      </c>
    </row>
    <row r="748" spans="1:25" x14ac:dyDescent="0.25">
      <c r="A748" s="98"/>
      <c r="B748" s="70"/>
      <c r="C748" s="71"/>
      <c r="D748" s="70"/>
      <c r="E748" s="71"/>
      <c r="F748" s="70"/>
      <c r="G748" s="615"/>
      <c r="H748" s="74"/>
      <c r="I748" s="75"/>
      <c r="J748" s="569"/>
      <c r="K748" s="568"/>
      <c r="L748" s="74"/>
      <c r="M748" s="83"/>
      <c r="N748" s="79"/>
      <c r="O748" s="629"/>
      <c r="P748" s="627" t="str">
        <f t="shared" si="101"/>
        <v/>
      </c>
      <c r="Q748" s="624" t="str">
        <f t="shared" si="102"/>
        <v/>
      </c>
      <c r="R748" s="621" t="str">
        <f t="shared" si="103"/>
        <v/>
      </c>
      <c r="S748" s="91" t="str">
        <f t="shared" si="104"/>
        <v/>
      </c>
      <c r="T748" s="90" t="str">
        <f t="shared" si="107"/>
        <v/>
      </c>
      <c r="U748" s="91" t="str">
        <f t="shared" si="107"/>
        <v/>
      </c>
      <c r="V748" s="107" t="b">
        <f t="shared" si="105"/>
        <v>0</v>
      </c>
      <c r="W748" s="104" t="b">
        <f t="shared" si="106"/>
        <v>0</v>
      </c>
      <c r="X748" s="106">
        <f t="shared" si="108"/>
        <v>1</v>
      </c>
      <c r="Y748" s="99">
        <f>IF(B748&lt;&gt;"",VLOOKUP(X748,Coef!$E$2:$F$17,2,FALSE),Y747)</f>
        <v>1</v>
      </c>
    </row>
    <row r="749" spans="1:25" x14ac:dyDescent="0.25">
      <c r="A749" s="98"/>
      <c r="B749" s="70"/>
      <c r="C749" s="71"/>
      <c r="D749" s="70"/>
      <c r="E749" s="71"/>
      <c r="F749" s="70"/>
      <c r="G749" s="615"/>
      <c r="H749" s="74"/>
      <c r="I749" s="75"/>
      <c r="J749" s="569"/>
      <c r="K749" s="568"/>
      <c r="L749" s="74"/>
      <c r="M749" s="83"/>
      <c r="N749" s="79"/>
      <c r="O749" s="629"/>
      <c r="P749" s="627" t="str">
        <f t="shared" si="101"/>
        <v/>
      </c>
      <c r="Q749" s="624" t="str">
        <f t="shared" si="102"/>
        <v/>
      </c>
      <c r="R749" s="621" t="str">
        <f t="shared" si="103"/>
        <v/>
      </c>
      <c r="S749" s="91" t="str">
        <f t="shared" si="104"/>
        <v/>
      </c>
      <c r="T749" s="90" t="str">
        <f t="shared" si="107"/>
        <v/>
      </c>
      <c r="U749" s="91" t="str">
        <f t="shared" si="107"/>
        <v/>
      </c>
      <c r="V749" s="107" t="b">
        <f t="shared" si="105"/>
        <v>0</v>
      </c>
      <c r="W749" s="104" t="b">
        <f t="shared" si="106"/>
        <v>0</v>
      </c>
      <c r="X749" s="106">
        <f t="shared" si="108"/>
        <v>1</v>
      </c>
      <c r="Y749" s="99">
        <f>IF(B749&lt;&gt;"",VLOOKUP(X749,Coef!$E$2:$F$17,2,FALSE),Y748)</f>
        <v>1</v>
      </c>
    </row>
    <row r="750" spans="1:25" x14ac:dyDescent="0.25">
      <c r="A750" s="98"/>
      <c r="B750" s="70"/>
      <c r="C750" s="71"/>
      <c r="D750" s="70"/>
      <c r="E750" s="71"/>
      <c r="F750" s="70"/>
      <c r="G750" s="615"/>
      <c r="H750" s="74"/>
      <c r="I750" s="75"/>
      <c r="J750" s="569"/>
      <c r="K750" s="568"/>
      <c r="L750" s="74"/>
      <c r="M750" s="83"/>
      <c r="N750" s="79"/>
      <c r="O750" s="629"/>
      <c r="P750" s="627" t="str">
        <f t="shared" si="101"/>
        <v/>
      </c>
      <c r="Q750" s="624" t="str">
        <f t="shared" si="102"/>
        <v/>
      </c>
      <c r="R750" s="621" t="str">
        <f t="shared" si="103"/>
        <v/>
      </c>
      <c r="S750" s="91" t="str">
        <f t="shared" si="104"/>
        <v/>
      </c>
      <c r="T750" s="90" t="str">
        <f t="shared" si="107"/>
        <v/>
      </c>
      <c r="U750" s="91" t="str">
        <f t="shared" si="107"/>
        <v/>
      </c>
      <c r="V750" s="107" t="b">
        <f t="shared" si="105"/>
        <v>0</v>
      </c>
      <c r="W750" s="104" t="b">
        <f t="shared" si="106"/>
        <v>0</v>
      </c>
      <c r="X750" s="106">
        <f t="shared" si="108"/>
        <v>1</v>
      </c>
      <c r="Y750" s="99">
        <f>IF(B750&lt;&gt;"",VLOOKUP(X750,Coef!$E$2:$F$17,2,FALSE),Y749)</f>
        <v>1</v>
      </c>
    </row>
    <row r="751" spans="1:25" x14ac:dyDescent="0.25">
      <c r="A751" s="98"/>
      <c r="B751" s="70"/>
      <c r="C751" s="71"/>
      <c r="D751" s="70"/>
      <c r="E751" s="71"/>
      <c r="F751" s="70"/>
      <c r="G751" s="615"/>
      <c r="H751" s="74"/>
      <c r="I751" s="75"/>
      <c r="J751" s="569"/>
      <c r="K751" s="568"/>
      <c r="L751" s="74"/>
      <c r="M751" s="83"/>
      <c r="N751" s="79"/>
      <c r="O751" s="629"/>
      <c r="P751" s="627" t="str">
        <f t="shared" si="101"/>
        <v/>
      </c>
      <c r="Q751" s="624" t="str">
        <f t="shared" si="102"/>
        <v/>
      </c>
      <c r="R751" s="621" t="str">
        <f t="shared" si="103"/>
        <v/>
      </c>
      <c r="S751" s="91" t="str">
        <f t="shared" si="104"/>
        <v/>
      </c>
      <c r="T751" s="90" t="str">
        <f t="shared" si="107"/>
        <v/>
      </c>
      <c r="U751" s="91" t="str">
        <f t="shared" si="107"/>
        <v/>
      </c>
      <c r="V751" s="107" t="b">
        <f t="shared" si="105"/>
        <v>0</v>
      </c>
      <c r="W751" s="104" t="b">
        <f t="shared" si="106"/>
        <v>0</v>
      </c>
      <c r="X751" s="106">
        <f t="shared" si="108"/>
        <v>1</v>
      </c>
      <c r="Y751" s="99">
        <f>IF(B751&lt;&gt;"",VLOOKUP(X751,Coef!$E$2:$F$17,2,FALSE),Y750)</f>
        <v>1</v>
      </c>
    </row>
    <row r="752" spans="1:25" x14ac:dyDescent="0.25">
      <c r="A752" s="98"/>
      <c r="B752" s="70"/>
      <c r="C752" s="71"/>
      <c r="D752" s="70"/>
      <c r="E752" s="71"/>
      <c r="F752" s="70"/>
      <c r="G752" s="615"/>
      <c r="H752" s="74"/>
      <c r="I752" s="75"/>
      <c r="J752" s="569"/>
      <c r="K752" s="568"/>
      <c r="L752" s="74"/>
      <c r="M752" s="83"/>
      <c r="N752" s="79"/>
      <c r="O752" s="629"/>
      <c r="P752" s="627" t="str">
        <f t="shared" si="101"/>
        <v/>
      </c>
      <c r="Q752" s="624" t="str">
        <f t="shared" si="102"/>
        <v/>
      </c>
      <c r="R752" s="621" t="str">
        <f t="shared" si="103"/>
        <v/>
      </c>
      <c r="S752" s="91" t="str">
        <f t="shared" si="104"/>
        <v/>
      </c>
      <c r="T752" s="90" t="str">
        <f t="shared" si="107"/>
        <v/>
      </c>
      <c r="U752" s="91" t="str">
        <f t="shared" si="107"/>
        <v/>
      </c>
      <c r="V752" s="107" t="b">
        <f t="shared" si="105"/>
        <v>0</v>
      </c>
      <c r="W752" s="104" t="b">
        <f t="shared" si="106"/>
        <v>0</v>
      </c>
      <c r="X752" s="106">
        <f t="shared" si="108"/>
        <v>1</v>
      </c>
      <c r="Y752" s="99">
        <f>IF(B752&lt;&gt;"",VLOOKUP(X752,Coef!$E$2:$F$17,2,FALSE),Y751)</f>
        <v>1</v>
      </c>
    </row>
    <row r="753" spans="1:25" x14ac:dyDescent="0.25">
      <c r="A753" s="98"/>
      <c r="B753" s="70"/>
      <c r="C753" s="71"/>
      <c r="D753" s="70"/>
      <c r="E753" s="71"/>
      <c r="F753" s="70"/>
      <c r="G753" s="615"/>
      <c r="H753" s="74"/>
      <c r="I753" s="75"/>
      <c r="J753" s="569"/>
      <c r="K753" s="568"/>
      <c r="L753" s="74"/>
      <c r="M753" s="83"/>
      <c r="N753" s="79"/>
      <c r="O753" s="629"/>
      <c r="P753" s="627" t="str">
        <f t="shared" si="101"/>
        <v/>
      </c>
      <c r="Q753" s="624" t="str">
        <f t="shared" si="102"/>
        <v/>
      </c>
      <c r="R753" s="621" t="str">
        <f t="shared" si="103"/>
        <v/>
      </c>
      <c r="S753" s="91" t="str">
        <f t="shared" si="104"/>
        <v/>
      </c>
      <c r="T753" s="90" t="str">
        <f t="shared" si="107"/>
        <v/>
      </c>
      <c r="U753" s="91" t="str">
        <f t="shared" si="107"/>
        <v/>
      </c>
      <c r="V753" s="107" t="b">
        <f t="shared" si="105"/>
        <v>0</v>
      </c>
      <c r="W753" s="104" t="b">
        <f t="shared" si="106"/>
        <v>0</v>
      </c>
      <c r="X753" s="106">
        <f t="shared" si="108"/>
        <v>1</v>
      </c>
      <c r="Y753" s="99">
        <f>IF(B753&lt;&gt;"",VLOOKUP(X753,Coef!$E$2:$F$17,2,FALSE),Y752)</f>
        <v>1</v>
      </c>
    </row>
    <row r="754" spans="1:25" x14ac:dyDescent="0.25">
      <c r="A754" s="98"/>
      <c r="B754" s="70"/>
      <c r="C754" s="71"/>
      <c r="D754" s="70"/>
      <c r="E754" s="71"/>
      <c r="F754" s="70"/>
      <c r="G754" s="615"/>
      <c r="H754" s="74"/>
      <c r="I754" s="75"/>
      <c r="J754" s="569"/>
      <c r="K754" s="568"/>
      <c r="L754" s="74"/>
      <c r="M754" s="83"/>
      <c r="N754" s="79"/>
      <c r="O754" s="629"/>
      <c r="P754" s="627" t="str">
        <f t="shared" si="101"/>
        <v/>
      </c>
      <c r="Q754" s="624" t="str">
        <f t="shared" si="102"/>
        <v/>
      </c>
      <c r="R754" s="621" t="str">
        <f t="shared" si="103"/>
        <v/>
      </c>
      <c r="S754" s="91" t="str">
        <f t="shared" si="104"/>
        <v/>
      </c>
      <c r="T754" s="90" t="str">
        <f t="shared" si="107"/>
        <v/>
      </c>
      <c r="U754" s="91" t="str">
        <f t="shared" si="107"/>
        <v/>
      </c>
      <c r="V754" s="107" t="b">
        <f t="shared" si="105"/>
        <v>0</v>
      </c>
      <c r="W754" s="104" t="b">
        <f t="shared" si="106"/>
        <v>0</v>
      </c>
      <c r="X754" s="106">
        <f t="shared" si="108"/>
        <v>1</v>
      </c>
      <c r="Y754" s="99">
        <f>IF(B754&lt;&gt;"",VLOOKUP(X754,Coef!$E$2:$F$17,2,FALSE),Y753)</f>
        <v>1</v>
      </c>
    </row>
    <row r="755" spans="1:25" ht="16.5" thickBot="1" x14ac:dyDescent="0.3">
      <c r="A755" s="100"/>
      <c r="B755" s="72"/>
      <c r="C755" s="73"/>
      <c r="D755" s="72"/>
      <c r="E755" s="73"/>
      <c r="F755" s="72"/>
      <c r="G755" s="616"/>
      <c r="H755" s="76"/>
      <c r="I755" s="77"/>
      <c r="J755" s="177"/>
      <c r="K755" s="617"/>
      <c r="L755" s="76"/>
      <c r="M755" s="84"/>
      <c r="N755" s="80"/>
      <c r="O755" s="630"/>
      <c r="P755" s="628" t="str">
        <f t="shared" si="101"/>
        <v/>
      </c>
      <c r="Q755" s="626" t="str">
        <f t="shared" si="102"/>
        <v/>
      </c>
      <c r="R755" s="622" t="str">
        <f t="shared" si="103"/>
        <v/>
      </c>
      <c r="S755" s="93" t="str">
        <f t="shared" si="104"/>
        <v/>
      </c>
      <c r="T755" s="92" t="str">
        <f t="shared" si="107"/>
        <v/>
      </c>
      <c r="U755" s="93" t="str">
        <f t="shared" si="107"/>
        <v/>
      </c>
      <c r="V755" s="108" t="b">
        <f t="shared" si="105"/>
        <v>0</v>
      </c>
      <c r="W755" s="105" t="b">
        <f t="shared" si="106"/>
        <v>0</v>
      </c>
      <c r="X755" s="106">
        <f t="shared" si="108"/>
        <v>1</v>
      </c>
      <c r="Y755" s="101">
        <f>IF(B755&lt;&gt;"",VLOOKUP(X755,Coef!$E$2:$F$17,2,FALSE),Y754)</f>
        <v>1</v>
      </c>
    </row>
  </sheetData>
  <sheetProtection sheet="1" objects="1" scenarios="1" formatCells="0" formatColumns="0" formatRows="0"/>
  <mergeCells count="35">
    <mergeCell ref="X8:X10"/>
    <mergeCell ref="U8:V9"/>
    <mergeCell ref="W8:W10"/>
    <mergeCell ref="A2:C2"/>
    <mergeCell ref="M9:M10"/>
    <mergeCell ref="A5:I5"/>
    <mergeCell ref="A8:A10"/>
    <mergeCell ref="B8:C8"/>
    <mergeCell ref="D8:E8"/>
    <mergeCell ref="I9:I10"/>
    <mergeCell ref="J9:J10"/>
    <mergeCell ref="K9:K10"/>
    <mergeCell ref="L9:L10"/>
    <mergeCell ref="A4:Q4"/>
    <mergeCell ref="A3:Q3"/>
    <mergeCell ref="B9:B10"/>
    <mergeCell ref="D9:D10"/>
    <mergeCell ref="B7:L7"/>
    <mergeCell ref="E9:E10"/>
    <mergeCell ref="O8:P8"/>
    <mergeCell ref="Q8:R9"/>
    <mergeCell ref="B6:L6"/>
    <mergeCell ref="C9:C10"/>
    <mergeCell ref="AB8:AB10"/>
    <mergeCell ref="P9:P10"/>
    <mergeCell ref="F9:F10"/>
    <mergeCell ref="G9:G10"/>
    <mergeCell ref="O9:O10"/>
    <mergeCell ref="Z8:Z10"/>
    <mergeCell ref="AA8:AA10"/>
    <mergeCell ref="H8:H10"/>
    <mergeCell ref="I8:J8"/>
    <mergeCell ref="N8:N10"/>
    <mergeCell ref="S8:T9"/>
    <mergeCell ref="Y8:Y10"/>
  </mergeCells>
  <dataValidations count="2">
    <dataValidation type="list" allowBlank="1" showInputMessage="1" showErrorMessage="1" sqref="H12:H261">
      <formula1>edituri_a</formula1>
    </dataValidation>
    <dataValidation type="custom" allowBlank="1" showInputMessage="1" showErrorMessage="1" errorTitle="Eroare" error="Trebuie să fiți autorul lucrării citate" sqref="B12:B261">
      <formula1>ISNUMBER(SEARCH(nume_candidat,B12))</formula1>
    </dataValidation>
  </dataValidations>
  <pageMargins left="0.43307086614173229" right="0.35433070866141736" top="0.51181102362204722" bottom="1.0236220472440944" header="0.31496062992125984" footer="0.47244094488188981"/>
  <pageSetup paperSize="9" scale="44" fitToHeight="100" orientation="landscape" r:id="rId1"/>
  <headerFooter>
    <oddFooter xml:space="preserve">&amp;LConfirm datele
Director Departament
&amp;RCandidat
</oddFooter>
  </headerFooter>
  <rowBreaks count="4" manualBreakCount="4">
    <brk id="60" max="17" man="1"/>
    <brk id="120" max="17" man="1"/>
    <brk id="180" max="17" man="1"/>
    <brk id="240" max="17"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8"/>
  <sheetViews>
    <sheetView zoomScaleNormal="100" workbookViewId="0">
      <selection activeCell="J10" sqref="J10"/>
    </sheetView>
  </sheetViews>
  <sheetFormatPr defaultRowHeight="15.75" x14ac:dyDescent="0.25"/>
  <cols>
    <col min="1" max="1" width="5.7109375" style="322" customWidth="1"/>
    <col min="2" max="2" width="31.28515625" style="322" customWidth="1"/>
    <col min="3" max="3" width="32" style="322" customWidth="1"/>
    <col min="4" max="4" width="10.7109375" style="322" customWidth="1"/>
    <col min="5" max="5" width="13.7109375" style="294" customWidth="1"/>
    <col min="6" max="6" width="13.7109375" style="294" hidden="1" customWidth="1"/>
    <col min="7" max="7" width="10.7109375" style="332" hidden="1" customWidth="1"/>
    <col min="8" max="8" width="9.140625" style="294" hidden="1" customWidth="1"/>
    <col min="9" max="9" width="9.140625" style="294" customWidth="1"/>
    <col min="10" max="10" width="9.140625" style="322" customWidth="1"/>
    <col min="11" max="16384" width="9.140625" style="322"/>
  </cols>
  <sheetData>
    <row r="1" spans="1:9" s="318" customFormat="1" x14ac:dyDescent="0.2">
      <c r="A1" s="317" t="s">
        <v>650</v>
      </c>
      <c r="E1" s="319"/>
      <c r="F1" s="319"/>
    </row>
    <row r="2" spans="1:9" s="318" customFormat="1" x14ac:dyDescent="0.2">
      <c r="A2" s="936" t="s">
        <v>588</v>
      </c>
      <c r="B2" s="936"/>
      <c r="C2" s="936"/>
      <c r="E2" s="319"/>
      <c r="F2" s="319"/>
    </row>
    <row r="3" spans="1:9" s="294" customFormat="1" ht="39" customHeight="1" x14ac:dyDescent="0.25">
      <c r="A3" s="987" t="s">
        <v>851</v>
      </c>
      <c r="B3" s="987"/>
      <c r="C3" s="987"/>
      <c r="D3" s="987"/>
      <c r="E3" s="987"/>
      <c r="F3" s="987"/>
      <c r="G3" s="293"/>
    </row>
    <row r="4" spans="1:9" s="294" customFormat="1" ht="7.5" customHeight="1" x14ac:dyDescent="0.25">
      <c r="G4" s="295"/>
    </row>
    <row r="5" spans="1:9" s="318" customFormat="1" ht="13.5" customHeight="1" x14ac:dyDescent="0.25">
      <c r="A5" s="322"/>
      <c r="B5" s="322"/>
      <c r="C5" s="322"/>
      <c r="D5" s="375"/>
      <c r="E5" s="295" t="str">
        <f>F5</f>
        <v xml:space="preserve"> </v>
      </c>
      <c r="F5" s="296" t="str">
        <f>CONCATENATE(functie," ",nume_candidat)</f>
        <v xml:space="preserve"> </v>
      </c>
      <c r="G5" s="295"/>
      <c r="H5" s="287"/>
      <c r="I5" s="287"/>
    </row>
    <row r="6" spans="1:9" ht="34.5" customHeight="1" x14ac:dyDescent="0.25">
      <c r="A6" s="883" t="s">
        <v>470</v>
      </c>
      <c r="B6" s="889" t="s">
        <v>596</v>
      </c>
      <c r="C6" s="889" t="s">
        <v>595</v>
      </c>
      <c r="D6" s="889" t="s">
        <v>3</v>
      </c>
      <c r="E6" s="298" t="s">
        <v>886</v>
      </c>
      <c r="F6" s="298"/>
      <c r="G6" s="890" t="s">
        <v>708</v>
      </c>
    </row>
    <row r="7" spans="1:9" ht="29.25" customHeight="1" x14ac:dyDescent="0.25">
      <c r="A7" s="883"/>
      <c r="B7" s="889"/>
      <c r="C7" s="889"/>
      <c r="D7" s="889"/>
      <c r="E7" s="298" t="str">
        <f>CONCATENATE("ultimii ",durata_evaluare," ani")</f>
        <v>ultimii 5 ani</v>
      </c>
      <c r="F7" s="299" t="s">
        <v>6</v>
      </c>
      <c r="G7" s="890"/>
      <c r="H7" s="469"/>
    </row>
    <row r="8" spans="1:9" x14ac:dyDescent="0.25">
      <c r="A8" s="470"/>
      <c r="B8" s="324"/>
      <c r="C8" s="324"/>
      <c r="D8" s="115"/>
      <c r="E8" s="562">
        <f>SUMIF(E9:E258,"&gt;0")</f>
        <v>0</v>
      </c>
      <c r="F8" s="562">
        <f>SUMIF(F9:F258,"&gt;0")</f>
        <v>0</v>
      </c>
      <c r="G8" s="53"/>
      <c r="H8" s="31"/>
    </row>
    <row r="9" spans="1:9" x14ac:dyDescent="0.25">
      <c r="A9" s="216">
        <v>1</v>
      </c>
      <c r="B9" s="472"/>
      <c r="C9" s="43"/>
      <c r="D9" s="323"/>
      <c r="E9" s="67" t="str">
        <f t="shared" ref="E9:E72" si="0">IF(OR($B9="",$C9="",,$D9="",$D9&lt;an_initial,$D9&gt;an_final,$G9=FALSE),"",50)</f>
        <v/>
      </c>
      <c r="F9" s="67" t="str">
        <f t="shared" ref="F9:F72" si="1">IF(OR($B9="",$C9="",$D9="",$D9&gt;an_final,$G9=FALSE),"",50)</f>
        <v/>
      </c>
      <c r="G9" s="367" t="b">
        <f t="shared" ref="G9:G72" si="2">IF(nume_candidat="",FALSE,ISNUMBER(SEARCH(nume_candidat,$B9)))</f>
        <v>0</v>
      </c>
      <c r="H9" s="37">
        <f>LEN(B9)-LEN(SUBSTITUTE(B9,",",""))+1</f>
        <v>1</v>
      </c>
    </row>
    <row r="10" spans="1:9" s="361" customFormat="1" x14ac:dyDescent="0.25">
      <c r="A10" s="216">
        <v>2</v>
      </c>
      <c r="B10" s="44"/>
      <c r="C10" s="43"/>
      <c r="D10" s="38"/>
      <c r="E10" s="67" t="str">
        <f t="shared" si="0"/>
        <v/>
      </c>
      <c r="F10" s="67" t="str">
        <f t="shared" si="1"/>
        <v/>
      </c>
      <c r="G10" s="367" t="b">
        <f t="shared" si="2"/>
        <v>0</v>
      </c>
      <c r="H10" s="37">
        <f t="shared" ref="H10:H73" si="3">LEN(B10)-LEN(SUBSTITUTE(B10,",",""))+1</f>
        <v>1</v>
      </c>
      <c r="I10" s="360"/>
    </row>
    <row r="11" spans="1:9" x14ac:dyDescent="0.25">
      <c r="A11" s="216">
        <v>3</v>
      </c>
      <c r="B11" s="378"/>
      <c r="C11" s="39"/>
      <c r="D11" s="38"/>
      <c r="E11" s="67" t="str">
        <f t="shared" si="0"/>
        <v/>
      </c>
      <c r="F11" s="67" t="str">
        <f t="shared" si="1"/>
        <v/>
      </c>
      <c r="G11" s="367" t="b">
        <f t="shared" si="2"/>
        <v>0</v>
      </c>
      <c r="H11" s="37">
        <f t="shared" si="3"/>
        <v>1</v>
      </c>
    </row>
    <row r="12" spans="1:9" x14ac:dyDescent="0.25">
      <c r="A12" s="216">
        <v>4</v>
      </c>
      <c r="B12" s="39"/>
      <c r="C12" s="39"/>
      <c r="D12" s="38"/>
      <c r="E12" s="67" t="str">
        <f t="shared" si="0"/>
        <v/>
      </c>
      <c r="F12" s="67" t="str">
        <f t="shared" si="1"/>
        <v/>
      </c>
      <c r="G12" s="367" t="b">
        <f t="shared" si="2"/>
        <v>0</v>
      </c>
      <c r="H12" s="37">
        <f t="shared" si="3"/>
        <v>1</v>
      </c>
    </row>
    <row r="13" spans="1:9" x14ac:dyDescent="0.25">
      <c r="A13" s="216">
        <v>5</v>
      </c>
      <c r="B13" s="39"/>
      <c r="C13" s="39"/>
      <c r="D13" s="38"/>
      <c r="E13" s="67" t="str">
        <f t="shared" si="0"/>
        <v/>
      </c>
      <c r="F13" s="67" t="str">
        <f t="shared" si="1"/>
        <v/>
      </c>
      <c r="G13" s="367" t="b">
        <f t="shared" si="2"/>
        <v>0</v>
      </c>
      <c r="H13" s="37">
        <f t="shared" si="3"/>
        <v>1</v>
      </c>
    </row>
    <row r="14" spans="1:9" x14ac:dyDescent="0.25">
      <c r="A14" s="216">
        <v>6</v>
      </c>
      <c r="B14" s="39"/>
      <c r="C14" s="39"/>
      <c r="D14" s="38"/>
      <c r="E14" s="67" t="str">
        <f t="shared" si="0"/>
        <v/>
      </c>
      <c r="F14" s="67" t="str">
        <f t="shared" si="1"/>
        <v/>
      </c>
      <c r="G14" s="367" t="b">
        <f t="shared" si="2"/>
        <v>0</v>
      </c>
      <c r="H14" s="37">
        <f t="shared" si="3"/>
        <v>1</v>
      </c>
    </row>
    <row r="15" spans="1:9" x14ac:dyDescent="0.25">
      <c r="A15" s="216">
        <v>7</v>
      </c>
      <c r="B15" s="39"/>
      <c r="C15" s="39"/>
      <c r="D15" s="38"/>
      <c r="E15" s="67" t="str">
        <f t="shared" si="0"/>
        <v/>
      </c>
      <c r="F15" s="67" t="str">
        <f t="shared" si="1"/>
        <v/>
      </c>
      <c r="G15" s="367" t="b">
        <f t="shared" si="2"/>
        <v>0</v>
      </c>
      <c r="H15" s="37">
        <f t="shared" si="3"/>
        <v>1</v>
      </c>
    </row>
    <row r="16" spans="1:9" x14ac:dyDescent="0.25">
      <c r="A16" s="216">
        <v>8</v>
      </c>
      <c r="B16" s="43"/>
      <c r="C16" s="43"/>
      <c r="D16" s="323"/>
      <c r="E16" s="67" t="str">
        <f t="shared" si="0"/>
        <v/>
      </c>
      <c r="F16" s="67" t="str">
        <f t="shared" si="1"/>
        <v/>
      </c>
      <c r="G16" s="367" t="b">
        <f t="shared" si="2"/>
        <v>0</v>
      </c>
      <c r="H16" s="37">
        <f t="shared" si="3"/>
        <v>1</v>
      </c>
    </row>
    <row r="17" spans="1:8" x14ac:dyDescent="0.25">
      <c r="A17" s="216">
        <v>9</v>
      </c>
      <c r="B17" s="43"/>
      <c r="C17" s="43"/>
      <c r="D17" s="323"/>
      <c r="E17" s="67" t="str">
        <f t="shared" si="0"/>
        <v/>
      </c>
      <c r="F17" s="67" t="str">
        <f t="shared" si="1"/>
        <v/>
      </c>
      <c r="G17" s="367" t="b">
        <f t="shared" si="2"/>
        <v>0</v>
      </c>
      <c r="H17" s="37">
        <f t="shared" si="3"/>
        <v>1</v>
      </c>
    </row>
    <row r="18" spans="1:8" x14ac:dyDescent="0.25">
      <c r="A18" s="216">
        <v>10</v>
      </c>
      <c r="B18" s="43"/>
      <c r="C18" s="39"/>
      <c r="D18" s="323"/>
      <c r="E18" s="67" t="str">
        <f t="shared" si="0"/>
        <v/>
      </c>
      <c r="F18" s="67" t="str">
        <f t="shared" si="1"/>
        <v/>
      </c>
      <c r="G18" s="367" t="b">
        <f t="shared" si="2"/>
        <v>0</v>
      </c>
      <c r="H18" s="37">
        <f t="shared" si="3"/>
        <v>1</v>
      </c>
    </row>
    <row r="19" spans="1:8" x14ac:dyDescent="0.25">
      <c r="A19" s="216">
        <v>11</v>
      </c>
      <c r="B19" s="43"/>
      <c r="C19" s="39"/>
      <c r="D19" s="323"/>
      <c r="E19" s="67" t="str">
        <f t="shared" si="0"/>
        <v/>
      </c>
      <c r="F19" s="67" t="str">
        <f t="shared" si="1"/>
        <v/>
      </c>
      <c r="G19" s="367" t="b">
        <f t="shared" si="2"/>
        <v>0</v>
      </c>
      <c r="H19" s="37">
        <f t="shared" si="3"/>
        <v>1</v>
      </c>
    </row>
    <row r="20" spans="1:8" x14ac:dyDescent="0.25">
      <c r="A20" s="216">
        <v>12</v>
      </c>
      <c r="B20" s="39"/>
      <c r="C20" s="39"/>
      <c r="D20" s="38"/>
      <c r="E20" s="67" t="str">
        <f t="shared" si="0"/>
        <v/>
      </c>
      <c r="F20" s="67" t="str">
        <f t="shared" si="1"/>
        <v/>
      </c>
      <c r="G20" s="367" t="b">
        <f t="shared" si="2"/>
        <v>0</v>
      </c>
      <c r="H20" s="37">
        <f t="shared" si="3"/>
        <v>1</v>
      </c>
    </row>
    <row r="21" spans="1:8" x14ac:dyDescent="0.25">
      <c r="A21" s="216">
        <v>13</v>
      </c>
      <c r="B21" s="39"/>
      <c r="C21" s="39"/>
      <c r="D21" s="38"/>
      <c r="E21" s="67" t="str">
        <f t="shared" si="0"/>
        <v/>
      </c>
      <c r="F21" s="67" t="str">
        <f t="shared" si="1"/>
        <v/>
      </c>
      <c r="G21" s="367" t="b">
        <f t="shared" si="2"/>
        <v>0</v>
      </c>
      <c r="H21" s="37">
        <f t="shared" si="3"/>
        <v>1</v>
      </c>
    </row>
    <row r="22" spans="1:8" x14ac:dyDescent="0.25">
      <c r="A22" s="216">
        <v>14</v>
      </c>
      <c r="B22" s="39"/>
      <c r="C22" s="39"/>
      <c r="D22" s="38"/>
      <c r="E22" s="67" t="str">
        <f t="shared" si="0"/>
        <v/>
      </c>
      <c r="F22" s="67" t="str">
        <f t="shared" si="1"/>
        <v/>
      </c>
      <c r="G22" s="367" t="b">
        <f t="shared" si="2"/>
        <v>0</v>
      </c>
      <c r="H22" s="37">
        <f t="shared" si="3"/>
        <v>1</v>
      </c>
    </row>
    <row r="23" spans="1:8" x14ac:dyDescent="0.25">
      <c r="A23" s="216">
        <v>15</v>
      </c>
      <c r="B23" s="39"/>
      <c r="C23" s="39"/>
      <c r="D23" s="38"/>
      <c r="E23" s="67" t="str">
        <f t="shared" si="0"/>
        <v/>
      </c>
      <c r="F23" s="67" t="str">
        <f t="shared" si="1"/>
        <v/>
      </c>
      <c r="G23" s="367" t="b">
        <f t="shared" si="2"/>
        <v>0</v>
      </c>
      <c r="H23" s="37">
        <f t="shared" si="3"/>
        <v>1</v>
      </c>
    </row>
    <row r="24" spans="1:8" x14ac:dyDescent="0.25">
      <c r="A24" s="216">
        <v>16</v>
      </c>
      <c r="B24" s="39"/>
      <c r="C24" s="39"/>
      <c r="D24" s="38"/>
      <c r="E24" s="67" t="str">
        <f t="shared" si="0"/>
        <v/>
      </c>
      <c r="F24" s="67" t="str">
        <f t="shared" si="1"/>
        <v/>
      </c>
      <c r="G24" s="367" t="b">
        <f t="shared" si="2"/>
        <v>0</v>
      </c>
      <c r="H24" s="37">
        <f t="shared" si="3"/>
        <v>1</v>
      </c>
    </row>
    <row r="25" spans="1:8" x14ac:dyDescent="0.25">
      <c r="A25" s="216">
        <v>17</v>
      </c>
      <c r="B25" s="39"/>
      <c r="C25" s="39"/>
      <c r="D25" s="38"/>
      <c r="E25" s="67" t="str">
        <f t="shared" si="0"/>
        <v/>
      </c>
      <c r="F25" s="67" t="str">
        <f t="shared" si="1"/>
        <v/>
      </c>
      <c r="G25" s="367" t="b">
        <f t="shared" si="2"/>
        <v>0</v>
      </c>
      <c r="H25" s="37">
        <f t="shared" si="3"/>
        <v>1</v>
      </c>
    </row>
    <row r="26" spans="1:8" x14ac:dyDescent="0.25">
      <c r="A26" s="216">
        <v>18</v>
      </c>
      <c r="B26" s="39"/>
      <c r="C26" s="39"/>
      <c r="D26" s="38"/>
      <c r="E26" s="67" t="str">
        <f t="shared" si="0"/>
        <v/>
      </c>
      <c r="F26" s="67" t="str">
        <f t="shared" si="1"/>
        <v/>
      </c>
      <c r="G26" s="367" t="b">
        <f t="shared" si="2"/>
        <v>0</v>
      </c>
      <c r="H26" s="37">
        <f t="shared" si="3"/>
        <v>1</v>
      </c>
    </row>
    <row r="27" spans="1:8" x14ac:dyDescent="0.25">
      <c r="A27" s="216">
        <v>19</v>
      </c>
      <c r="B27" s="39"/>
      <c r="C27" s="39"/>
      <c r="D27" s="38"/>
      <c r="E27" s="67" t="str">
        <f t="shared" si="0"/>
        <v/>
      </c>
      <c r="F27" s="67" t="str">
        <f t="shared" si="1"/>
        <v/>
      </c>
      <c r="G27" s="367" t="b">
        <f t="shared" si="2"/>
        <v>0</v>
      </c>
      <c r="H27" s="37">
        <f t="shared" si="3"/>
        <v>1</v>
      </c>
    </row>
    <row r="28" spans="1:8" x14ac:dyDescent="0.25">
      <c r="A28" s="216">
        <v>20</v>
      </c>
      <c r="B28" s="39"/>
      <c r="C28" s="39"/>
      <c r="D28" s="38"/>
      <c r="E28" s="67" t="str">
        <f t="shared" si="0"/>
        <v/>
      </c>
      <c r="F28" s="67" t="str">
        <f t="shared" si="1"/>
        <v/>
      </c>
      <c r="G28" s="367" t="b">
        <f t="shared" si="2"/>
        <v>0</v>
      </c>
      <c r="H28" s="37">
        <f t="shared" si="3"/>
        <v>1</v>
      </c>
    </row>
    <row r="29" spans="1:8" x14ac:dyDescent="0.25">
      <c r="A29" s="216">
        <v>21</v>
      </c>
      <c r="B29" s="39"/>
      <c r="C29" s="39"/>
      <c r="D29" s="38"/>
      <c r="E29" s="67" t="str">
        <f t="shared" si="0"/>
        <v/>
      </c>
      <c r="F29" s="67" t="str">
        <f t="shared" si="1"/>
        <v/>
      </c>
      <c r="G29" s="367" t="b">
        <f t="shared" si="2"/>
        <v>0</v>
      </c>
      <c r="H29" s="37">
        <f t="shared" si="3"/>
        <v>1</v>
      </c>
    </row>
    <row r="30" spans="1:8" x14ac:dyDescent="0.25">
      <c r="A30" s="216">
        <v>22</v>
      </c>
      <c r="B30" s="39"/>
      <c r="C30" s="39"/>
      <c r="D30" s="38"/>
      <c r="E30" s="67" t="str">
        <f t="shared" si="0"/>
        <v/>
      </c>
      <c r="F30" s="67" t="str">
        <f t="shared" si="1"/>
        <v/>
      </c>
      <c r="G30" s="367" t="b">
        <f t="shared" si="2"/>
        <v>0</v>
      </c>
      <c r="H30" s="37">
        <f t="shared" si="3"/>
        <v>1</v>
      </c>
    </row>
    <row r="31" spans="1:8" x14ac:dyDescent="0.25">
      <c r="A31" s="216">
        <v>23</v>
      </c>
      <c r="B31" s="39"/>
      <c r="C31" s="39"/>
      <c r="D31" s="38"/>
      <c r="E31" s="67" t="str">
        <f t="shared" si="0"/>
        <v/>
      </c>
      <c r="F31" s="67" t="str">
        <f t="shared" si="1"/>
        <v/>
      </c>
      <c r="G31" s="367" t="b">
        <f t="shared" si="2"/>
        <v>0</v>
      </c>
      <c r="H31" s="37">
        <f t="shared" si="3"/>
        <v>1</v>
      </c>
    </row>
    <row r="32" spans="1:8" x14ac:dyDescent="0.25">
      <c r="A32" s="216">
        <v>24</v>
      </c>
      <c r="B32" s="39"/>
      <c r="C32" s="39"/>
      <c r="D32" s="38"/>
      <c r="E32" s="67" t="str">
        <f t="shared" si="0"/>
        <v/>
      </c>
      <c r="F32" s="67" t="str">
        <f t="shared" si="1"/>
        <v/>
      </c>
      <c r="G32" s="367" t="b">
        <f t="shared" si="2"/>
        <v>0</v>
      </c>
      <c r="H32" s="37">
        <f t="shared" si="3"/>
        <v>1</v>
      </c>
    </row>
    <row r="33" spans="1:8" x14ac:dyDescent="0.25">
      <c r="A33" s="216">
        <v>25</v>
      </c>
      <c r="B33" s="39"/>
      <c r="C33" s="39"/>
      <c r="D33" s="38"/>
      <c r="E33" s="67" t="str">
        <f t="shared" si="0"/>
        <v/>
      </c>
      <c r="F33" s="67" t="str">
        <f t="shared" si="1"/>
        <v/>
      </c>
      <c r="G33" s="367" t="b">
        <f t="shared" si="2"/>
        <v>0</v>
      </c>
      <c r="H33" s="37">
        <f t="shared" si="3"/>
        <v>1</v>
      </c>
    </row>
    <row r="34" spans="1:8" x14ac:dyDescent="0.25">
      <c r="A34" s="216">
        <v>26</v>
      </c>
      <c r="B34" s="39"/>
      <c r="C34" s="39"/>
      <c r="D34" s="38"/>
      <c r="E34" s="67" t="str">
        <f t="shared" si="0"/>
        <v/>
      </c>
      <c r="F34" s="67" t="str">
        <f t="shared" si="1"/>
        <v/>
      </c>
      <c r="G34" s="367" t="b">
        <f t="shared" si="2"/>
        <v>0</v>
      </c>
      <c r="H34" s="37">
        <f t="shared" si="3"/>
        <v>1</v>
      </c>
    </row>
    <row r="35" spans="1:8" x14ac:dyDescent="0.25">
      <c r="A35" s="216">
        <v>27</v>
      </c>
      <c r="B35" s="39"/>
      <c r="C35" s="39"/>
      <c r="D35" s="38"/>
      <c r="E35" s="67" t="str">
        <f t="shared" si="0"/>
        <v/>
      </c>
      <c r="F35" s="67" t="str">
        <f t="shared" si="1"/>
        <v/>
      </c>
      <c r="G35" s="367" t="b">
        <f t="shared" si="2"/>
        <v>0</v>
      </c>
      <c r="H35" s="37">
        <f t="shared" si="3"/>
        <v>1</v>
      </c>
    </row>
    <row r="36" spans="1:8" x14ac:dyDescent="0.25">
      <c r="A36" s="216">
        <v>28</v>
      </c>
      <c r="B36" s="39"/>
      <c r="C36" s="39"/>
      <c r="D36" s="38"/>
      <c r="E36" s="67" t="str">
        <f t="shared" si="0"/>
        <v/>
      </c>
      <c r="F36" s="67" t="str">
        <f t="shared" si="1"/>
        <v/>
      </c>
      <c r="G36" s="367" t="b">
        <f t="shared" si="2"/>
        <v>0</v>
      </c>
      <c r="H36" s="37">
        <f t="shared" si="3"/>
        <v>1</v>
      </c>
    </row>
    <row r="37" spans="1:8" x14ac:dyDescent="0.25">
      <c r="A37" s="216">
        <v>29</v>
      </c>
      <c r="B37" s="39"/>
      <c r="C37" s="39"/>
      <c r="D37" s="38"/>
      <c r="E37" s="67" t="str">
        <f t="shared" si="0"/>
        <v/>
      </c>
      <c r="F37" s="67" t="str">
        <f t="shared" si="1"/>
        <v/>
      </c>
      <c r="G37" s="367" t="b">
        <f t="shared" si="2"/>
        <v>0</v>
      </c>
      <c r="H37" s="37">
        <f t="shared" si="3"/>
        <v>1</v>
      </c>
    </row>
    <row r="38" spans="1:8" x14ac:dyDescent="0.25">
      <c r="A38" s="216">
        <v>30</v>
      </c>
      <c r="B38" s="39"/>
      <c r="C38" s="39"/>
      <c r="D38" s="38"/>
      <c r="E38" s="67" t="str">
        <f t="shared" si="0"/>
        <v/>
      </c>
      <c r="F38" s="67" t="str">
        <f t="shared" si="1"/>
        <v/>
      </c>
      <c r="G38" s="367" t="b">
        <f t="shared" si="2"/>
        <v>0</v>
      </c>
      <c r="H38" s="37">
        <f t="shared" si="3"/>
        <v>1</v>
      </c>
    </row>
    <row r="39" spans="1:8" x14ac:dyDescent="0.25">
      <c r="A39" s="216">
        <v>31</v>
      </c>
      <c r="B39" s="39"/>
      <c r="C39" s="39"/>
      <c r="D39" s="38"/>
      <c r="E39" s="67" t="str">
        <f t="shared" si="0"/>
        <v/>
      </c>
      <c r="F39" s="67" t="str">
        <f t="shared" si="1"/>
        <v/>
      </c>
      <c r="G39" s="367" t="b">
        <f t="shared" si="2"/>
        <v>0</v>
      </c>
      <c r="H39" s="37">
        <f t="shared" si="3"/>
        <v>1</v>
      </c>
    </row>
    <row r="40" spans="1:8" x14ac:dyDescent="0.25">
      <c r="A40" s="216">
        <v>32</v>
      </c>
      <c r="B40" s="39"/>
      <c r="C40" s="39"/>
      <c r="D40" s="38"/>
      <c r="E40" s="67" t="str">
        <f t="shared" si="0"/>
        <v/>
      </c>
      <c r="F40" s="67" t="str">
        <f t="shared" si="1"/>
        <v/>
      </c>
      <c r="G40" s="367" t="b">
        <f t="shared" si="2"/>
        <v>0</v>
      </c>
      <c r="H40" s="37">
        <f t="shared" si="3"/>
        <v>1</v>
      </c>
    </row>
    <row r="41" spans="1:8" x14ac:dyDescent="0.25">
      <c r="A41" s="216">
        <v>33</v>
      </c>
      <c r="B41" s="39"/>
      <c r="C41" s="39"/>
      <c r="D41" s="38"/>
      <c r="E41" s="67" t="str">
        <f t="shared" si="0"/>
        <v/>
      </c>
      <c r="F41" s="67" t="str">
        <f t="shared" si="1"/>
        <v/>
      </c>
      <c r="G41" s="367" t="b">
        <f t="shared" si="2"/>
        <v>0</v>
      </c>
      <c r="H41" s="37">
        <f t="shared" si="3"/>
        <v>1</v>
      </c>
    </row>
    <row r="42" spans="1:8" x14ac:dyDescent="0.25">
      <c r="A42" s="216">
        <v>34</v>
      </c>
      <c r="B42" s="39"/>
      <c r="C42" s="39"/>
      <c r="D42" s="38"/>
      <c r="E42" s="67" t="str">
        <f t="shared" si="0"/>
        <v/>
      </c>
      <c r="F42" s="67" t="str">
        <f t="shared" si="1"/>
        <v/>
      </c>
      <c r="G42" s="367" t="b">
        <f t="shared" si="2"/>
        <v>0</v>
      </c>
      <c r="H42" s="37">
        <f t="shared" si="3"/>
        <v>1</v>
      </c>
    </row>
    <row r="43" spans="1:8" x14ac:dyDescent="0.25">
      <c r="A43" s="216">
        <v>35</v>
      </c>
      <c r="B43" s="39"/>
      <c r="C43" s="39"/>
      <c r="D43" s="38"/>
      <c r="E43" s="67" t="str">
        <f t="shared" si="0"/>
        <v/>
      </c>
      <c r="F43" s="67" t="str">
        <f t="shared" si="1"/>
        <v/>
      </c>
      <c r="G43" s="367" t="b">
        <f t="shared" si="2"/>
        <v>0</v>
      </c>
      <c r="H43" s="37">
        <f t="shared" si="3"/>
        <v>1</v>
      </c>
    </row>
    <row r="44" spans="1:8" x14ac:dyDescent="0.25">
      <c r="A44" s="216">
        <v>36</v>
      </c>
      <c r="B44" s="39"/>
      <c r="C44" s="39"/>
      <c r="D44" s="38"/>
      <c r="E44" s="67" t="str">
        <f t="shared" si="0"/>
        <v/>
      </c>
      <c r="F44" s="67" t="str">
        <f t="shared" si="1"/>
        <v/>
      </c>
      <c r="G44" s="367" t="b">
        <f t="shared" si="2"/>
        <v>0</v>
      </c>
      <c r="H44" s="37">
        <f t="shared" si="3"/>
        <v>1</v>
      </c>
    </row>
    <row r="45" spans="1:8" x14ac:dyDescent="0.25">
      <c r="A45" s="216">
        <v>37</v>
      </c>
      <c r="B45" s="39"/>
      <c r="C45" s="39"/>
      <c r="D45" s="38"/>
      <c r="E45" s="67" t="str">
        <f t="shared" si="0"/>
        <v/>
      </c>
      <c r="F45" s="67" t="str">
        <f t="shared" si="1"/>
        <v/>
      </c>
      <c r="G45" s="367" t="b">
        <f t="shared" si="2"/>
        <v>0</v>
      </c>
      <c r="H45" s="37">
        <f t="shared" si="3"/>
        <v>1</v>
      </c>
    </row>
    <row r="46" spans="1:8" x14ac:dyDescent="0.25">
      <c r="A46" s="216">
        <v>38</v>
      </c>
      <c r="B46" s="39"/>
      <c r="C46" s="39"/>
      <c r="D46" s="38"/>
      <c r="E46" s="67" t="str">
        <f t="shared" si="0"/>
        <v/>
      </c>
      <c r="F46" s="67" t="str">
        <f t="shared" si="1"/>
        <v/>
      </c>
      <c r="G46" s="367" t="b">
        <f t="shared" si="2"/>
        <v>0</v>
      </c>
      <c r="H46" s="37">
        <f t="shared" si="3"/>
        <v>1</v>
      </c>
    </row>
    <row r="47" spans="1:8" x14ac:dyDescent="0.25">
      <c r="A47" s="216">
        <v>39</v>
      </c>
      <c r="B47" s="39"/>
      <c r="C47" s="39"/>
      <c r="D47" s="38"/>
      <c r="E47" s="67" t="str">
        <f t="shared" si="0"/>
        <v/>
      </c>
      <c r="F47" s="67" t="str">
        <f t="shared" si="1"/>
        <v/>
      </c>
      <c r="G47" s="367" t="b">
        <f t="shared" si="2"/>
        <v>0</v>
      </c>
      <c r="H47" s="37">
        <f t="shared" si="3"/>
        <v>1</v>
      </c>
    </row>
    <row r="48" spans="1:8" x14ac:dyDescent="0.25">
      <c r="A48" s="216">
        <v>40</v>
      </c>
      <c r="B48" s="39"/>
      <c r="C48" s="39"/>
      <c r="D48" s="38"/>
      <c r="E48" s="67" t="str">
        <f t="shared" si="0"/>
        <v/>
      </c>
      <c r="F48" s="67" t="str">
        <f t="shared" si="1"/>
        <v/>
      </c>
      <c r="G48" s="367" t="b">
        <f t="shared" si="2"/>
        <v>0</v>
      </c>
      <c r="H48" s="37">
        <f t="shared" si="3"/>
        <v>1</v>
      </c>
    </row>
    <row r="49" spans="1:8" x14ac:dyDescent="0.25">
      <c r="A49" s="216">
        <v>41</v>
      </c>
      <c r="B49" s="39"/>
      <c r="C49" s="39"/>
      <c r="D49" s="38"/>
      <c r="E49" s="67" t="str">
        <f t="shared" si="0"/>
        <v/>
      </c>
      <c r="F49" s="67" t="str">
        <f t="shared" si="1"/>
        <v/>
      </c>
      <c r="G49" s="367" t="b">
        <f t="shared" si="2"/>
        <v>0</v>
      </c>
      <c r="H49" s="37">
        <f t="shared" si="3"/>
        <v>1</v>
      </c>
    </row>
    <row r="50" spans="1:8" x14ac:dyDescent="0.25">
      <c r="A50" s="216">
        <v>42</v>
      </c>
      <c r="B50" s="39"/>
      <c r="C50" s="39"/>
      <c r="D50" s="38"/>
      <c r="E50" s="67" t="str">
        <f t="shared" si="0"/>
        <v/>
      </c>
      <c r="F50" s="67" t="str">
        <f t="shared" si="1"/>
        <v/>
      </c>
      <c r="G50" s="367" t="b">
        <f t="shared" si="2"/>
        <v>0</v>
      </c>
      <c r="H50" s="37">
        <f t="shared" si="3"/>
        <v>1</v>
      </c>
    </row>
    <row r="51" spans="1:8" x14ac:dyDescent="0.25">
      <c r="A51" s="216">
        <v>43</v>
      </c>
      <c r="B51" s="39"/>
      <c r="C51" s="39"/>
      <c r="D51" s="38"/>
      <c r="E51" s="67" t="str">
        <f t="shared" si="0"/>
        <v/>
      </c>
      <c r="F51" s="67" t="str">
        <f t="shared" si="1"/>
        <v/>
      </c>
      <c r="G51" s="367" t="b">
        <f t="shared" si="2"/>
        <v>0</v>
      </c>
      <c r="H51" s="37">
        <f t="shared" si="3"/>
        <v>1</v>
      </c>
    </row>
    <row r="52" spans="1:8" x14ac:dyDescent="0.25">
      <c r="A52" s="216">
        <v>44</v>
      </c>
      <c r="B52" s="39"/>
      <c r="C52" s="39"/>
      <c r="D52" s="38"/>
      <c r="E52" s="67" t="str">
        <f t="shared" si="0"/>
        <v/>
      </c>
      <c r="F52" s="67" t="str">
        <f t="shared" si="1"/>
        <v/>
      </c>
      <c r="G52" s="367" t="b">
        <f t="shared" si="2"/>
        <v>0</v>
      </c>
      <c r="H52" s="37">
        <f t="shared" si="3"/>
        <v>1</v>
      </c>
    </row>
    <row r="53" spans="1:8" x14ac:dyDescent="0.25">
      <c r="A53" s="216">
        <v>45</v>
      </c>
      <c r="B53" s="39"/>
      <c r="C53" s="39"/>
      <c r="D53" s="38"/>
      <c r="E53" s="67" t="str">
        <f t="shared" si="0"/>
        <v/>
      </c>
      <c r="F53" s="67" t="str">
        <f t="shared" si="1"/>
        <v/>
      </c>
      <c r="G53" s="367" t="b">
        <f t="shared" si="2"/>
        <v>0</v>
      </c>
      <c r="H53" s="37">
        <f t="shared" si="3"/>
        <v>1</v>
      </c>
    </row>
    <row r="54" spans="1:8" x14ac:dyDescent="0.25">
      <c r="A54" s="216">
        <v>46</v>
      </c>
      <c r="B54" s="39"/>
      <c r="C54" s="39"/>
      <c r="D54" s="38"/>
      <c r="E54" s="67" t="str">
        <f t="shared" si="0"/>
        <v/>
      </c>
      <c r="F54" s="67" t="str">
        <f t="shared" si="1"/>
        <v/>
      </c>
      <c r="G54" s="367" t="b">
        <f t="shared" si="2"/>
        <v>0</v>
      </c>
      <c r="H54" s="37">
        <f t="shared" si="3"/>
        <v>1</v>
      </c>
    </row>
    <row r="55" spans="1:8" x14ac:dyDescent="0.25">
      <c r="A55" s="216">
        <v>47</v>
      </c>
      <c r="B55" s="39"/>
      <c r="C55" s="39"/>
      <c r="D55" s="38"/>
      <c r="E55" s="67" t="str">
        <f t="shared" si="0"/>
        <v/>
      </c>
      <c r="F55" s="67" t="str">
        <f t="shared" si="1"/>
        <v/>
      </c>
      <c r="G55" s="367" t="b">
        <f t="shared" si="2"/>
        <v>0</v>
      </c>
      <c r="H55" s="37">
        <f t="shared" si="3"/>
        <v>1</v>
      </c>
    </row>
    <row r="56" spans="1:8" x14ac:dyDescent="0.25">
      <c r="A56" s="216">
        <v>48</v>
      </c>
      <c r="B56" s="39"/>
      <c r="C56" s="39"/>
      <c r="D56" s="38"/>
      <c r="E56" s="67" t="str">
        <f t="shared" si="0"/>
        <v/>
      </c>
      <c r="F56" s="67" t="str">
        <f t="shared" si="1"/>
        <v/>
      </c>
      <c r="G56" s="367" t="b">
        <f t="shared" si="2"/>
        <v>0</v>
      </c>
      <c r="H56" s="37">
        <f t="shared" si="3"/>
        <v>1</v>
      </c>
    </row>
    <row r="57" spans="1:8" x14ac:dyDescent="0.25">
      <c r="A57" s="216">
        <v>49</v>
      </c>
      <c r="B57" s="39"/>
      <c r="C57" s="39"/>
      <c r="D57" s="38"/>
      <c r="E57" s="67" t="str">
        <f t="shared" si="0"/>
        <v/>
      </c>
      <c r="F57" s="67" t="str">
        <f t="shared" si="1"/>
        <v/>
      </c>
      <c r="G57" s="367" t="b">
        <f t="shared" si="2"/>
        <v>0</v>
      </c>
      <c r="H57" s="37">
        <f t="shared" si="3"/>
        <v>1</v>
      </c>
    </row>
    <row r="58" spans="1:8" x14ac:dyDescent="0.25">
      <c r="A58" s="216">
        <v>50</v>
      </c>
      <c r="B58" s="39"/>
      <c r="C58" s="39"/>
      <c r="D58" s="38"/>
      <c r="E58" s="67" t="str">
        <f t="shared" si="0"/>
        <v/>
      </c>
      <c r="F58" s="67" t="str">
        <f t="shared" si="1"/>
        <v/>
      </c>
      <c r="G58" s="367" t="b">
        <f t="shared" si="2"/>
        <v>0</v>
      </c>
      <c r="H58" s="37">
        <f t="shared" si="3"/>
        <v>1</v>
      </c>
    </row>
    <row r="59" spans="1:8" x14ac:dyDescent="0.25">
      <c r="A59" s="216">
        <v>51</v>
      </c>
      <c r="B59" s="39"/>
      <c r="C59" s="39"/>
      <c r="D59" s="38"/>
      <c r="E59" s="67" t="str">
        <f t="shared" si="0"/>
        <v/>
      </c>
      <c r="F59" s="67" t="str">
        <f t="shared" si="1"/>
        <v/>
      </c>
      <c r="G59" s="367" t="b">
        <f t="shared" si="2"/>
        <v>0</v>
      </c>
      <c r="H59" s="37">
        <f t="shared" si="3"/>
        <v>1</v>
      </c>
    </row>
    <row r="60" spans="1:8" x14ac:dyDescent="0.25">
      <c r="A60" s="216">
        <v>52</v>
      </c>
      <c r="B60" s="39"/>
      <c r="C60" s="39"/>
      <c r="D60" s="38"/>
      <c r="E60" s="67" t="str">
        <f t="shared" si="0"/>
        <v/>
      </c>
      <c r="F60" s="67" t="str">
        <f t="shared" si="1"/>
        <v/>
      </c>
      <c r="G60" s="367" t="b">
        <f t="shared" si="2"/>
        <v>0</v>
      </c>
      <c r="H60" s="37">
        <f t="shared" si="3"/>
        <v>1</v>
      </c>
    </row>
    <row r="61" spans="1:8" x14ac:dyDescent="0.25">
      <c r="A61" s="216">
        <v>53</v>
      </c>
      <c r="B61" s="39"/>
      <c r="C61" s="39"/>
      <c r="D61" s="38"/>
      <c r="E61" s="67" t="str">
        <f t="shared" si="0"/>
        <v/>
      </c>
      <c r="F61" s="67" t="str">
        <f t="shared" si="1"/>
        <v/>
      </c>
      <c r="G61" s="367" t="b">
        <f t="shared" si="2"/>
        <v>0</v>
      </c>
      <c r="H61" s="37">
        <f t="shared" si="3"/>
        <v>1</v>
      </c>
    </row>
    <row r="62" spans="1:8" x14ac:dyDescent="0.25">
      <c r="A62" s="216">
        <v>54</v>
      </c>
      <c r="B62" s="39"/>
      <c r="C62" s="39"/>
      <c r="D62" s="38"/>
      <c r="E62" s="67" t="str">
        <f t="shared" si="0"/>
        <v/>
      </c>
      <c r="F62" s="67" t="str">
        <f t="shared" si="1"/>
        <v/>
      </c>
      <c r="G62" s="367" t="b">
        <f t="shared" si="2"/>
        <v>0</v>
      </c>
      <c r="H62" s="37">
        <f t="shared" si="3"/>
        <v>1</v>
      </c>
    </row>
    <row r="63" spans="1:8" x14ac:dyDescent="0.25">
      <c r="A63" s="216">
        <v>55</v>
      </c>
      <c r="B63" s="39"/>
      <c r="C63" s="39"/>
      <c r="D63" s="38"/>
      <c r="E63" s="67" t="str">
        <f t="shared" si="0"/>
        <v/>
      </c>
      <c r="F63" s="67" t="str">
        <f t="shared" si="1"/>
        <v/>
      </c>
      <c r="G63" s="367" t="b">
        <f t="shared" si="2"/>
        <v>0</v>
      </c>
      <c r="H63" s="37">
        <f t="shared" si="3"/>
        <v>1</v>
      </c>
    </row>
    <row r="64" spans="1:8" x14ac:dyDescent="0.25">
      <c r="A64" s="216">
        <v>56</v>
      </c>
      <c r="B64" s="39"/>
      <c r="C64" s="39"/>
      <c r="D64" s="38"/>
      <c r="E64" s="67" t="str">
        <f t="shared" si="0"/>
        <v/>
      </c>
      <c r="F64" s="67" t="str">
        <f t="shared" si="1"/>
        <v/>
      </c>
      <c r="G64" s="367" t="b">
        <f t="shared" si="2"/>
        <v>0</v>
      </c>
      <c r="H64" s="37">
        <f t="shared" si="3"/>
        <v>1</v>
      </c>
    </row>
    <row r="65" spans="1:8" x14ac:dyDescent="0.25">
      <c r="A65" s="216">
        <v>57</v>
      </c>
      <c r="B65" s="39"/>
      <c r="C65" s="39"/>
      <c r="D65" s="38"/>
      <c r="E65" s="67" t="str">
        <f t="shared" si="0"/>
        <v/>
      </c>
      <c r="F65" s="67" t="str">
        <f t="shared" si="1"/>
        <v/>
      </c>
      <c r="G65" s="367" t="b">
        <f t="shared" si="2"/>
        <v>0</v>
      </c>
      <c r="H65" s="37">
        <f t="shared" si="3"/>
        <v>1</v>
      </c>
    </row>
    <row r="66" spans="1:8" x14ac:dyDescent="0.25">
      <c r="A66" s="216">
        <v>58</v>
      </c>
      <c r="B66" s="39"/>
      <c r="C66" s="39"/>
      <c r="D66" s="38"/>
      <c r="E66" s="67" t="str">
        <f t="shared" si="0"/>
        <v/>
      </c>
      <c r="F66" s="67" t="str">
        <f t="shared" si="1"/>
        <v/>
      </c>
      <c r="G66" s="367" t="b">
        <f t="shared" si="2"/>
        <v>0</v>
      </c>
      <c r="H66" s="37">
        <f t="shared" si="3"/>
        <v>1</v>
      </c>
    </row>
    <row r="67" spans="1:8" x14ac:dyDescent="0.25">
      <c r="A67" s="216">
        <v>59</v>
      </c>
      <c r="B67" s="39"/>
      <c r="C67" s="39"/>
      <c r="D67" s="38"/>
      <c r="E67" s="67" t="str">
        <f t="shared" si="0"/>
        <v/>
      </c>
      <c r="F67" s="67" t="str">
        <f t="shared" si="1"/>
        <v/>
      </c>
      <c r="G67" s="367" t="b">
        <f t="shared" si="2"/>
        <v>0</v>
      </c>
      <c r="H67" s="37">
        <f t="shared" si="3"/>
        <v>1</v>
      </c>
    </row>
    <row r="68" spans="1:8" x14ac:dyDescent="0.25">
      <c r="A68" s="216">
        <v>60</v>
      </c>
      <c r="B68" s="39"/>
      <c r="C68" s="39"/>
      <c r="D68" s="38"/>
      <c r="E68" s="67" t="str">
        <f t="shared" si="0"/>
        <v/>
      </c>
      <c r="F68" s="67" t="str">
        <f t="shared" si="1"/>
        <v/>
      </c>
      <c r="G68" s="367" t="b">
        <f t="shared" si="2"/>
        <v>0</v>
      </c>
      <c r="H68" s="37">
        <f t="shared" si="3"/>
        <v>1</v>
      </c>
    </row>
    <row r="69" spans="1:8" x14ac:dyDescent="0.25">
      <c r="A69" s="216">
        <v>61</v>
      </c>
      <c r="B69" s="39"/>
      <c r="C69" s="39"/>
      <c r="D69" s="38"/>
      <c r="E69" s="67" t="str">
        <f t="shared" si="0"/>
        <v/>
      </c>
      <c r="F69" s="67" t="str">
        <f t="shared" si="1"/>
        <v/>
      </c>
      <c r="G69" s="367" t="b">
        <f t="shared" si="2"/>
        <v>0</v>
      </c>
      <c r="H69" s="37">
        <f t="shared" si="3"/>
        <v>1</v>
      </c>
    </row>
    <row r="70" spans="1:8" x14ac:dyDescent="0.25">
      <c r="A70" s="216">
        <v>62</v>
      </c>
      <c r="B70" s="39"/>
      <c r="C70" s="39"/>
      <c r="D70" s="38"/>
      <c r="E70" s="67" t="str">
        <f t="shared" si="0"/>
        <v/>
      </c>
      <c r="F70" s="67" t="str">
        <f t="shared" si="1"/>
        <v/>
      </c>
      <c r="G70" s="367" t="b">
        <f t="shared" si="2"/>
        <v>0</v>
      </c>
      <c r="H70" s="37">
        <f t="shared" si="3"/>
        <v>1</v>
      </c>
    </row>
    <row r="71" spans="1:8" x14ac:dyDescent="0.25">
      <c r="A71" s="216">
        <v>63</v>
      </c>
      <c r="B71" s="39"/>
      <c r="C71" s="39"/>
      <c r="D71" s="38"/>
      <c r="E71" s="67" t="str">
        <f t="shared" si="0"/>
        <v/>
      </c>
      <c r="F71" s="67" t="str">
        <f t="shared" si="1"/>
        <v/>
      </c>
      <c r="G71" s="367" t="b">
        <f t="shared" si="2"/>
        <v>0</v>
      </c>
      <c r="H71" s="37">
        <f t="shared" si="3"/>
        <v>1</v>
      </c>
    </row>
    <row r="72" spans="1:8" x14ac:dyDescent="0.25">
      <c r="A72" s="216">
        <v>64</v>
      </c>
      <c r="B72" s="39"/>
      <c r="C72" s="39"/>
      <c r="D72" s="38"/>
      <c r="E72" s="67" t="str">
        <f t="shared" si="0"/>
        <v/>
      </c>
      <c r="F72" s="67" t="str">
        <f t="shared" si="1"/>
        <v/>
      </c>
      <c r="G72" s="367" t="b">
        <f t="shared" si="2"/>
        <v>0</v>
      </c>
      <c r="H72" s="37">
        <f t="shared" si="3"/>
        <v>1</v>
      </c>
    </row>
    <row r="73" spans="1:8" x14ac:dyDescent="0.25">
      <c r="A73" s="216">
        <v>65</v>
      </c>
      <c r="B73" s="39"/>
      <c r="C73" s="39"/>
      <c r="D73" s="38"/>
      <c r="E73" s="67" t="str">
        <f t="shared" ref="E73:E136" si="4">IF(OR($B73="",$C73="",,$D73="",$D73&lt;an_initial,$D73&gt;an_final,$G73=FALSE),"",50)</f>
        <v/>
      </c>
      <c r="F73" s="67" t="str">
        <f t="shared" ref="F73:F136" si="5">IF(OR($B73="",$C73="",$D73="",$D73&gt;an_final,$G73=FALSE),"",50)</f>
        <v/>
      </c>
      <c r="G73" s="367" t="b">
        <f t="shared" ref="G73:G136" si="6">IF(nume_candidat="",FALSE,ISNUMBER(SEARCH(nume_candidat,$B73)))</f>
        <v>0</v>
      </c>
      <c r="H73" s="37">
        <f t="shared" si="3"/>
        <v>1</v>
      </c>
    </row>
    <row r="74" spans="1:8" x14ac:dyDescent="0.25">
      <c r="A74" s="216">
        <v>66</v>
      </c>
      <c r="B74" s="39"/>
      <c r="C74" s="39"/>
      <c r="D74" s="38"/>
      <c r="E74" s="67" t="str">
        <f t="shared" si="4"/>
        <v/>
      </c>
      <c r="F74" s="67" t="str">
        <f t="shared" si="5"/>
        <v/>
      </c>
      <c r="G74" s="367" t="b">
        <f t="shared" si="6"/>
        <v>0</v>
      </c>
      <c r="H74" s="37">
        <f t="shared" ref="H74:H137" si="7">LEN(B74)-LEN(SUBSTITUTE(B74,",",""))+1</f>
        <v>1</v>
      </c>
    </row>
    <row r="75" spans="1:8" x14ac:dyDescent="0.25">
      <c r="A75" s="216">
        <v>67</v>
      </c>
      <c r="B75" s="39"/>
      <c r="C75" s="39"/>
      <c r="D75" s="38"/>
      <c r="E75" s="67" t="str">
        <f t="shared" si="4"/>
        <v/>
      </c>
      <c r="F75" s="67" t="str">
        <f t="shared" si="5"/>
        <v/>
      </c>
      <c r="G75" s="367" t="b">
        <f t="shared" si="6"/>
        <v>0</v>
      </c>
      <c r="H75" s="37">
        <f t="shared" si="7"/>
        <v>1</v>
      </c>
    </row>
    <row r="76" spans="1:8" x14ac:dyDescent="0.25">
      <c r="A76" s="216">
        <v>68</v>
      </c>
      <c r="B76" s="39"/>
      <c r="C76" s="39"/>
      <c r="D76" s="38"/>
      <c r="E76" s="67" t="str">
        <f t="shared" si="4"/>
        <v/>
      </c>
      <c r="F76" s="67" t="str">
        <f t="shared" si="5"/>
        <v/>
      </c>
      <c r="G76" s="367" t="b">
        <f t="shared" si="6"/>
        <v>0</v>
      </c>
      <c r="H76" s="37">
        <f t="shared" si="7"/>
        <v>1</v>
      </c>
    </row>
    <row r="77" spans="1:8" x14ac:dyDescent="0.25">
      <c r="A77" s="216">
        <v>69</v>
      </c>
      <c r="B77" s="39"/>
      <c r="C77" s="39"/>
      <c r="D77" s="38"/>
      <c r="E77" s="67" t="str">
        <f t="shared" si="4"/>
        <v/>
      </c>
      <c r="F77" s="67" t="str">
        <f t="shared" si="5"/>
        <v/>
      </c>
      <c r="G77" s="367" t="b">
        <f t="shared" si="6"/>
        <v>0</v>
      </c>
      <c r="H77" s="37">
        <f t="shared" si="7"/>
        <v>1</v>
      </c>
    </row>
    <row r="78" spans="1:8" x14ac:dyDescent="0.25">
      <c r="A78" s="216">
        <v>70</v>
      </c>
      <c r="B78" s="39"/>
      <c r="C78" s="39"/>
      <c r="D78" s="38"/>
      <c r="E78" s="67" t="str">
        <f t="shared" si="4"/>
        <v/>
      </c>
      <c r="F78" s="67" t="str">
        <f t="shared" si="5"/>
        <v/>
      </c>
      <c r="G78" s="367" t="b">
        <f t="shared" si="6"/>
        <v>0</v>
      </c>
      <c r="H78" s="37">
        <f t="shared" si="7"/>
        <v>1</v>
      </c>
    </row>
    <row r="79" spans="1:8" x14ac:dyDescent="0.25">
      <c r="A79" s="216">
        <v>71</v>
      </c>
      <c r="B79" s="39"/>
      <c r="C79" s="39"/>
      <c r="D79" s="38"/>
      <c r="E79" s="67" t="str">
        <f t="shared" si="4"/>
        <v/>
      </c>
      <c r="F79" s="67" t="str">
        <f t="shared" si="5"/>
        <v/>
      </c>
      <c r="G79" s="367" t="b">
        <f t="shared" si="6"/>
        <v>0</v>
      </c>
      <c r="H79" s="37">
        <f t="shared" si="7"/>
        <v>1</v>
      </c>
    </row>
    <row r="80" spans="1:8" x14ac:dyDescent="0.25">
      <c r="A80" s="216">
        <v>72</v>
      </c>
      <c r="B80" s="39"/>
      <c r="C80" s="39"/>
      <c r="D80" s="38"/>
      <c r="E80" s="67" t="str">
        <f t="shared" si="4"/>
        <v/>
      </c>
      <c r="F80" s="67" t="str">
        <f t="shared" si="5"/>
        <v/>
      </c>
      <c r="G80" s="367" t="b">
        <f t="shared" si="6"/>
        <v>0</v>
      </c>
      <c r="H80" s="37">
        <f t="shared" si="7"/>
        <v>1</v>
      </c>
    </row>
    <row r="81" spans="1:8" x14ac:dyDescent="0.25">
      <c r="A81" s="216">
        <v>73</v>
      </c>
      <c r="B81" s="39"/>
      <c r="C81" s="39"/>
      <c r="D81" s="38"/>
      <c r="E81" s="67" t="str">
        <f t="shared" si="4"/>
        <v/>
      </c>
      <c r="F81" s="67" t="str">
        <f t="shared" si="5"/>
        <v/>
      </c>
      <c r="G81" s="367" t="b">
        <f t="shared" si="6"/>
        <v>0</v>
      </c>
      <c r="H81" s="37">
        <f t="shared" si="7"/>
        <v>1</v>
      </c>
    </row>
    <row r="82" spans="1:8" x14ac:dyDescent="0.25">
      <c r="A82" s="216">
        <v>74</v>
      </c>
      <c r="B82" s="39"/>
      <c r="C82" s="39"/>
      <c r="D82" s="38"/>
      <c r="E82" s="67" t="str">
        <f t="shared" si="4"/>
        <v/>
      </c>
      <c r="F82" s="67" t="str">
        <f t="shared" si="5"/>
        <v/>
      </c>
      <c r="G82" s="367" t="b">
        <f t="shared" si="6"/>
        <v>0</v>
      </c>
      <c r="H82" s="37">
        <f t="shared" si="7"/>
        <v>1</v>
      </c>
    </row>
    <row r="83" spans="1:8" x14ac:dyDescent="0.25">
      <c r="A83" s="216">
        <v>75</v>
      </c>
      <c r="B83" s="39"/>
      <c r="C83" s="39"/>
      <c r="D83" s="38"/>
      <c r="E83" s="67" t="str">
        <f t="shared" si="4"/>
        <v/>
      </c>
      <c r="F83" s="67" t="str">
        <f t="shared" si="5"/>
        <v/>
      </c>
      <c r="G83" s="367" t="b">
        <f t="shared" si="6"/>
        <v>0</v>
      </c>
      <c r="H83" s="37">
        <f t="shared" si="7"/>
        <v>1</v>
      </c>
    </row>
    <row r="84" spans="1:8" x14ac:dyDescent="0.25">
      <c r="A84" s="216">
        <v>76</v>
      </c>
      <c r="B84" s="39"/>
      <c r="C84" s="39"/>
      <c r="D84" s="38"/>
      <c r="E84" s="67" t="str">
        <f t="shared" si="4"/>
        <v/>
      </c>
      <c r="F84" s="67" t="str">
        <f t="shared" si="5"/>
        <v/>
      </c>
      <c r="G84" s="367" t="b">
        <f t="shared" si="6"/>
        <v>0</v>
      </c>
      <c r="H84" s="37">
        <f t="shared" si="7"/>
        <v>1</v>
      </c>
    </row>
    <row r="85" spans="1:8" x14ac:dyDescent="0.25">
      <c r="A85" s="216">
        <v>77</v>
      </c>
      <c r="B85" s="39"/>
      <c r="C85" s="39"/>
      <c r="D85" s="38"/>
      <c r="E85" s="67" t="str">
        <f t="shared" si="4"/>
        <v/>
      </c>
      <c r="F85" s="67" t="str">
        <f t="shared" si="5"/>
        <v/>
      </c>
      <c r="G85" s="367" t="b">
        <f t="shared" si="6"/>
        <v>0</v>
      </c>
      <c r="H85" s="37">
        <f t="shared" si="7"/>
        <v>1</v>
      </c>
    </row>
    <row r="86" spans="1:8" x14ac:dyDescent="0.25">
      <c r="A86" s="216">
        <v>78</v>
      </c>
      <c r="B86" s="39"/>
      <c r="C86" s="39"/>
      <c r="D86" s="38"/>
      <c r="E86" s="67" t="str">
        <f t="shared" si="4"/>
        <v/>
      </c>
      <c r="F86" s="67" t="str">
        <f t="shared" si="5"/>
        <v/>
      </c>
      <c r="G86" s="367" t="b">
        <f t="shared" si="6"/>
        <v>0</v>
      </c>
      <c r="H86" s="37">
        <f t="shared" si="7"/>
        <v>1</v>
      </c>
    </row>
    <row r="87" spans="1:8" x14ac:dyDescent="0.25">
      <c r="A87" s="216">
        <v>79</v>
      </c>
      <c r="B87" s="39"/>
      <c r="C87" s="39"/>
      <c r="D87" s="38"/>
      <c r="E87" s="67" t="str">
        <f t="shared" si="4"/>
        <v/>
      </c>
      <c r="F87" s="67" t="str">
        <f t="shared" si="5"/>
        <v/>
      </c>
      <c r="G87" s="367" t="b">
        <f t="shared" si="6"/>
        <v>0</v>
      </c>
      <c r="H87" s="37">
        <f t="shared" si="7"/>
        <v>1</v>
      </c>
    </row>
    <row r="88" spans="1:8" x14ac:dyDescent="0.25">
      <c r="A88" s="216">
        <v>80</v>
      </c>
      <c r="B88" s="39"/>
      <c r="C88" s="39"/>
      <c r="D88" s="38"/>
      <c r="E88" s="67" t="str">
        <f t="shared" si="4"/>
        <v/>
      </c>
      <c r="F88" s="67" t="str">
        <f t="shared" si="5"/>
        <v/>
      </c>
      <c r="G88" s="367" t="b">
        <f t="shared" si="6"/>
        <v>0</v>
      </c>
      <c r="H88" s="37">
        <f t="shared" si="7"/>
        <v>1</v>
      </c>
    </row>
    <row r="89" spans="1:8" x14ac:dyDescent="0.25">
      <c r="A89" s="216">
        <v>81</v>
      </c>
      <c r="B89" s="39"/>
      <c r="C89" s="39"/>
      <c r="D89" s="38"/>
      <c r="E89" s="67" t="str">
        <f t="shared" si="4"/>
        <v/>
      </c>
      <c r="F89" s="67" t="str">
        <f t="shared" si="5"/>
        <v/>
      </c>
      <c r="G89" s="367" t="b">
        <f t="shared" si="6"/>
        <v>0</v>
      </c>
      <c r="H89" s="37">
        <f t="shared" si="7"/>
        <v>1</v>
      </c>
    </row>
    <row r="90" spans="1:8" x14ac:dyDescent="0.25">
      <c r="A90" s="216">
        <v>82</v>
      </c>
      <c r="B90" s="39"/>
      <c r="C90" s="39"/>
      <c r="D90" s="38"/>
      <c r="E90" s="67" t="str">
        <f t="shared" si="4"/>
        <v/>
      </c>
      <c r="F90" s="67" t="str">
        <f t="shared" si="5"/>
        <v/>
      </c>
      <c r="G90" s="367" t="b">
        <f t="shared" si="6"/>
        <v>0</v>
      </c>
      <c r="H90" s="37">
        <f t="shared" si="7"/>
        <v>1</v>
      </c>
    </row>
    <row r="91" spans="1:8" x14ac:dyDescent="0.25">
      <c r="A91" s="216">
        <v>83</v>
      </c>
      <c r="B91" s="39"/>
      <c r="C91" s="39"/>
      <c r="D91" s="38"/>
      <c r="E91" s="67" t="str">
        <f t="shared" si="4"/>
        <v/>
      </c>
      <c r="F91" s="67" t="str">
        <f t="shared" si="5"/>
        <v/>
      </c>
      <c r="G91" s="367" t="b">
        <f t="shared" si="6"/>
        <v>0</v>
      </c>
      <c r="H91" s="37">
        <f t="shared" si="7"/>
        <v>1</v>
      </c>
    </row>
    <row r="92" spans="1:8" x14ac:dyDescent="0.25">
      <c r="A92" s="216">
        <v>84</v>
      </c>
      <c r="B92" s="39"/>
      <c r="C92" s="39"/>
      <c r="D92" s="38"/>
      <c r="E92" s="67" t="str">
        <f t="shared" si="4"/>
        <v/>
      </c>
      <c r="F92" s="67" t="str">
        <f t="shared" si="5"/>
        <v/>
      </c>
      <c r="G92" s="367" t="b">
        <f t="shared" si="6"/>
        <v>0</v>
      </c>
      <c r="H92" s="37">
        <f t="shared" si="7"/>
        <v>1</v>
      </c>
    </row>
    <row r="93" spans="1:8" x14ac:dyDescent="0.25">
      <c r="A93" s="216">
        <v>85</v>
      </c>
      <c r="B93" s="39"/>
      <c r="C93" s="39"/>
      <c r="D93" s="38"/>
      <c r="E93" s="67" t="str">
        <f t="shared" si="4"/>
        <v/>
      </c>
      <c r="F93" s="67" t="str">
        <f t="shared" si="5"/>
        <v/>
      </c>
      <c r="G93" s="367" t="b">
        <f t="shared" si="6"/>
        <v>0</v>
      </c>
      <c r="H93" s="37">
        <f t="shared" si="7"/>
        <v>1</v>
      </c>
    </row>
    <row r="94" spans="1:8" x14ac:dyDescent="0.25">
      <c r="A94" s="216">
        <v>86</v>
      </c>
      <c r="B94" s="39"/>
      <c r="C94" s="39"/>
      <c r="D94" s="38"/>
      <c r="E94" s="67" t="str">
        <f t="shared" si="4"/>
        <v/>
      </c>
      <c r="F94" s="67" t="str">
        <f t="shared" si="5"/>
        <v/>
      </c>
      <c r="G94" s="367" t="b">
        <f t="shared" si="6"/>
        <v>0</v>
      </c>
      <c r="H94" s="37">
        <f t="shared" si="7"/>
        <v>1</v>
      </c>
    </row>
    <row r="95" spans="1:8" x14ac:dyDescent="0.25">
      <c r="A95" s="216">
        <v>87</v>
      </c>
      <c r="B95" s="39"/>
      <c r="C95" s="39"/>
      <c r="D95" s="38"/>
      <c r="E95" s="67" t="str">
        <f t="shared" si="4"/>
        <v/>
      </c>
      <c r="F95" s="67" t="str">
        <f t="shared" si="5"/>
        <v/>
      </c>
      <c r="G95" s="367" t="b">
        <f t="shared" si="6"/>
        <v>0</v>
      </c>
      <c r="H95" s="37">
        <f t="shared" si="7"/>
        <v>1</v>
      </c>
    </row>
    <row r="96" spans="1:8" x14ac:dyDescent="0.25">
      <c r="A96" s="216">
        <v>88</v>
      </c>
      <c r="B96" s="39"/>
      <c r="C96" s="39"/>
      <c r="D96" s="38"/>
      <c r="E96" s="67" t="str">
        <f t="shared" si="4"/>
        <v/>
      </c>
      <c r="F96" s="67" t="str">
        <f t="shared" si="5"/>
        <v/>
      </c>
      <c r="G96" s="367" t="b">
        <f t="shared" si="6"/>
        <v>0</v>
      </c>
      <c r="H96" s="37">
        <f t="shared" si="7"/>
        <v>1</v>
      </c>
    </row>
    <row r="97" spans="1:8" x14ac:dyDescent="0.25">
      <c r="A97" s="216">
        <v>89</v>
      </c>
      <c r="B97" s="39"/>
      <c r="C97" s="39"/>
      <c r="D97" s="38"/>
      <c r="E97" s="67" t="str">
        <f t="shared" si="4"/>
        <v/>
      </c>
      <c r="F97" s="67" t="str">
        <f t="shared" si="5"/>
        <v/>
      </c>
      <c r="G97" s="367" t="b">
        <f t="shared" si="6"/>
        <v>0</v>
      </c>
      <c r="H97" s="37">
        <f t="shared" si="7"/>
        <v>1</v>
      </c>
    </row>
    <row r="98" spans="1:8" x14ac:dyDescent="0.25">
      <c r="A98" s="216">
        <v>90</v>
      </c>
      <c r="B98" s="39"/>
      <c r="C98" s="39"/>
      <c r="D98" s="38"/>
      <c r="E98" s="67" t="str">
        <f t="shared" si="4"/>
        <v/>
      </c>
      <c r="F98" s="67" t="str">
        <f t="shared" si="5"/>
        <v/>
      </c>
      <c r="G98" s="367" t="b">
        <f t="shared" si="6"/>
        <v>0</v>
      </c>
      <c r="H98" s="37">
        <f t="shared" si="7"/>
        <v>1</v>
      </c>
    </row>
    <row r="99" spans="1:8" x14ac:dyDescent="0.25">
      <c r="A99" s="216">
        <v>91</v>
      </c>
      <c r="B99" s="39"/>
      <c r="C99" s="39"/>
      <c r="D99" s="38"/>
      <c r="E99" s="67" t="str">
        <f t="shared" si="4"/>
        <v/>
      </c>
      <c r="F99" s="67" t="str">
        <f t="shared" si="5"/>
        <v/>
      </c>
      <c r="G99" s="367" t="b">
        <f t="shared" si="6"/>
        <v>0</v>
      </c>
      <c r="H99" s="37">
        <f t="shared" si="7"/>
        <v>1</v>
      </c>
    </row>
    <row r="100" spans="1:8" x14ac:dyDescent="0.25">
      <c r="A100" s="216">
        <v>92</v>
      </c>
      <c r="B100" s="39"/>
      <c r="C100" s="39"/>
      <c r="D100" s="38"/>
      <c r="E100" s="67" t="str">
        <f t="shared" si="4"/>
        <v/>
      </c>
      <c r="F100" s="67" t="str">
        <f t="shared" si="5"/>
        <v/>
      </c>
      <c r="G100" s="367" t="b">
        <f t="shared" si="6"/>
        <v>0</v>
      </c>
      <c r="H100" s="37">
        <f t="shared" si="7"/>
        <v>1</v>
      </c>
    </row>
    <row r="101" spans="1:8" x14ac:dyDescent="0.25">
      <c r="A101" s="216">
        <v>93</v>
      </c>
      <c r="B101" s="39"/>
      <c r="C101" s="39"/>
      <c r="D101" s="38"/>
      <c r="E101" s="67" t="str">
        <f t="shared" si="4"/>
        <v/>
      </c>
      <c r="F101" s="67" t="str">
        <f t="shared" si="5"/>
        <v/>
      </c>
      <c r="G101" s="367" t="b">
        <f t="shared" si="6"/>
        <v>0</v>
      </c>
      <c r="H101" s="37">
        <f t="shared" si="7"/>
        <v>1</v>
      </c>
    </row>
    <row r="102" spans="1:8" x14ac:dyDescent="0.25">
      <c r="A102" s="216">
        <v>94</v>
      </c>
      <c r="B102" s="39"/>
      <c r="C102" s="39"/>
      <c r="D102" s="38"/>
      <c r="E102" s="67" t="str">
        <f t="shared" si="4"/>
        <v/>
      </c>
      <c r="F102" s="67" t="str">
        <f t="shared" si="5"/>
        <v/>
      </c>
      <c r="G102" s="367" t="b">
        <f t="shared" si="6"/>
        <v>0</v>
      </c>
      <c r="H102" s="37">
        <f t="shared" si="7"/>
        <v>1</v>
      </c>
    </row>
    <row r="103" spans="1:8" x14ac:dyDescent="0.25">
      <c r="A103" s="216">
        <v>95</v>
      </c>
      <c r="B103" s="39"/>
      <c r="C103" s="39"/>
      <c r="D103" s="38"/>
      <c r="E103" s="67" t="str">
        <f t="shared" si="4"/>
        <v/>
      </c>
      <c r="F103" s="67" t="str">
        <f t="shared" si="5"/>
        <v/>
      </c>
      <c r="G103" s="367" t="b">
        <f t="shared" si="6"/>
        <v>0</v>
      </c>
      <c r="H103" s="37">
        <f t="shared" si="7"/>
        <v>1</v>
      </c>
    </row>
    <row r="104" spans="1:8" x14ac:dyDescent="0.25">
      <c r="A104" s="216">
        <v>96</v>
      </c>
      <c r="B104" s="39"/>
      <c r="C104" s="39"/>
      <c r="D104" s="38"/>
      <c r="E104" s="67" t="str">
        <f t="shared" si="4"/>
        <v/>
      </c>
      <c r="F104" s="67" t="str">
        <f t="shared" si="5"/>
        <v/>
      </c>
      <c r="G104" s="367" t="b">
        <f t="shared" si="6"/>
        <v>0</v>
      </c>
      <c r="H104" s="37">
        <f t="shared" si="7"/>
        <v>1</v>
      </c>
    </row>
    <row r="105" spans="1:8" x14ac:dyDescent="0.25">
      <c r="A105" s="216">
        <v>97</v>
      </c>
      <c r="B105" s="39"/>
      <c r="C105" s="39"/>
      <c r="D105" s="38"/>
      <c r="E105" s="67" t="str">
        <f t="shared" si="4"/>
        <v/>
      </c>
      <c r="F105" s="67" t="str">
        <f t="shared" si="5"/>
        <v/>
      </c>
      <c r="G105" s="367" t="b">
        <f t="shared" si="6"/>
        <v>0</v>
      </c>
      <c r="H105" s="37">
        <f t="shared" si="7"/>
        <v>1</v>
      </c>
    </row>
    <row r="106" spans="1:8" x14ac:dyDescent="0.25">
      <c r="A106" s="216">
        <v>98</v>
      </c>
      <c r="B106" s="39"/>
      <c r="C106" s="39"/>
      <c r="D106" s="38"/>
      <c r="E106" s="67" t="str">
        <f t="shared" si="4"/>
        <v/>
      </c>
      <c r="F106" s="67" t="str">
        <f t="shared" si="5"/>
        <v/>
      </c>
      <c r="G106" s="367" t="b">
        <f t="shared" si="6"/>
        <v>0</v>
      </c>
      <c r="H106" s="37">
        <f t="shared" si="7"/>
        <v>1</v>
      </c>
    </row>
    <row r="107" spans="1:8" x14ac:dyDescent="0.25">
      <c r="A107" s="216">
        <v>99</v>
      </c>
      <c r="B107" s="39"/>
      <c r="C107" s="39"/>
      <c r="D107" s="38"/>
      <c r="E107" s="67" t="str">
        <f t="shared" si="4"/>
        <v/>
      </c>
      <c r="F107" s="67" t="str">
        <f t="shared" si="5"/>
        <v/>
      </c>
      <c r="G107" s="367" t="b">
        <f t="shared" si="6"/>
        <v>0</v>
      </c>
      <c r="H107" s="37">
        <f t="shared" si="7"/>
        <v>1</v>
      </c>
    </row>
    <row r="108" spans="1:8" x14ac:dyDescent="0.25">
      <c r="A108" s="216">
        <v>100</v>
      </c>
      <c r="B108" s="39"/>
      <c r="C108" s="39"/>
      <c r="D108" s="38"/>
      <c r="E108" s="67" t="str">
        <f t="shared" si="4"/>
        <v/>
      </c>
      <c r="F108" s="67" t="str">
        <f t="shared" si="5"/>
        <v/>
      </c>
      <c r="G108" s="367" t="b">
        <f t="shared" si="6"/>
        <v>0</v>
      </c>
      <c r="H108" s="37">
        <f t="shared" si="7"/>
        <v>1</v>
      </c>
    </row>
    <row r="109" spans="1:8" x14ac:dyDescent="0.25">
      <c r="A109" s="216">
        <v>101</v>
      </c>
      <c r="B109" s="39"/>
      <c r="C109" s="39"/>
      <c r="D109" s="38"/>
      <c r="E109" s="67" t="str">
        <f t="shared" si="4"/>
        <v/>
      </c>
      <c r="F109" s="67" t="str">
        <f t="shared" si="5"/>
        <v/>
      </c>
      <c r="G109" s="367" t="b">
        <f t="shared" si="6"/>
        <v>0</v>
      </c>
      <c r="H109" s="37">
        <f t="shared" si="7"/>
        <v>1</v>
      </c>
    </row>
    <row r="110" spans="1:8" x14ac:dyDescent="0.25">
      <c r="A110" s="216">
        <v>102</v>
      </c>
      <c r="B110" s="39"/>
      <c r="C110" s="39"/>
      <c r="D110" s="38"/>
      <c r="E110" s="67" t="str">
        <f t="shared" si="4"/>
        <v/>
      </c>
      <c r="F110" s="67" t="str">
        <f t="shared" si="5"/>
        <v/>
      </c>
      <c r="G110" s="367" t="b">
        <f t="shared" si="6"/>
        <v>0</v>
      </c>
      <c r="H110" s="37">
        <f t="shared" si="7"/>
        <v>1</v>
      </c>
    </row>
    <row r="111" spans="1:8" x14ac:dyDescent="0.25">
      <c r="A111" s="216">
        <v>103</v>
      </c>
      <c r="B111" s="39"/>
      <c r="C111" s="39"/>
      <c r="D111" s="38"/>
      <c r="E111" s="67" t="str">
        <f t="shared" si="4"/>
        <v/>
      </c>
      <c r="F111" s="67" t="str">
        <f t="shared" si="5"/>
        <v/>
      </c>
      <c r="G111" s="367" t="b">
        <f t="shared" si="6"/>
        <v>0</v>
      </c>
      <c r="H111" s="37">
        <f t="shared" si="7"/>
        <v>1</v>
      </c>
    </row>
    <row r="112" spans="1:8" x14ac:dyDescent="0.25">
      <c r="A112" s="216">
        <v>104</v>
      </c>
      <c r="B112" s="39"/>
      <c r="C112" s="39"/>
      <c r="D112" s="38"/>
      <c r="E112" s="67" t="str">
        <f t="shared" si="4"/>
        <v/>
      </c>
      <c r="F112" s="67" t="str">
        <f t="shared" si="5"/>
        <v/>
      </c>
      <c r="G112" s="367" t="b">
        <f t="shared" si="6"/>
        <v>0</v>
      </c>
      <c r="H112" s="37">
        <f t="shared" si="7"/>
        <v>1</v>
      </c>
    </row>
    <row r="113" spans="1:8" x14ac:dyDescent="0.25">
      <c r="A113" s="216">
        <v>105</v>
      </c>
      <c r="B113" s="39"/>
      <c r="C113" s="39"/>
      <c r="D113" s="38"/>
      <c r="E113" s="67" t="str">
        <f t="shared" si="4"/>
        <v/>
      </c>
      <c r="F113" s="67" t="str">
        <f t="shared" si="5"/>
        <v/>
      </c>
      <c r="G113" s="367" t="b">
        <f t="shared" si="6"/>
        <v>0</v>
      </c>
      <c r="H113" s="37">
        <f t="shared" si="7"/>
        <v>1</v>
      </c>
    </row>
    <row r="114" spans="1:8" x14ac:dyDescent="0.25">
      <c r="A114" s="216">
        <v>106</v>
      </c>
      <c r="B114" s="39"/>
      <c r="C114" s="39"/>
      <c r="D114" s="38"/>
      <c r="E114" s="67" t="str">
        <f t="shared" si="4"/>
        <v/>
      </c>
      <c r="F114" s="67" t="str">
        <f t="shared" si="5"/>
        <v/>
      </c>
      <c r="G114" s="367" t="b">
        <f t="shared" si="6"/>
        <v>0</v>
      </c>
      <c r="H114" s="37">
        <f t="shared" si="7"/>
        <v>1</v>
      </c>
    </row>
    <row r="115" spans="1:8" x14ac:dyDescent="0.25">
      <c r="A115" s="216">
        <v>107</v>
      </c>
      <c r="B115" s="39"/>
      <c r="C115" s="39"/>
      <c r="D115" s="38"/>
      <c r="E115" s="67" t="str">
        <f t="shared" si="4"/>
        <v/>
      </c>
      <c r="F115" s="67" t="str">
        <f t="shared" si="5"/>
        <v/>
      </c>
      <c r="G115" s="367" t="b">
        <f t="shared" si="6"/>
        <v>0</v>
      </c>
      <c r="H115" s="37">
        <f t="shared" si="7"/>
        <v>1</v>
      </c>
    </row>
    <row r="116" spans="1:8" x14ac:dyDescent="0.25">
      <c r="A116" s="216">
        <v>108</v>
      </c>
      <c r="B116" s="39"/>
      <c r="C116" s="39"/>
      <c r="D116" s="38"/>
      <c r="E116" s="67" t="str">
        <f t="shared" si="4"/>
        <v/>
      </c>
      <c r="F116" s="67" t="str">
        <f t="shared" si="5"/>
        <v/>
      </c>
      <c r="G116" s="367" t="b">
        <f t="shared" si="6"/>
        <v>0</v>
      </c>
      <c r="H116" s="37">
        <f t="shared" si="7"/>
        <v>1</v>
      </c>
    </row>
    <row r="117" spans="1:8" x14ac:dyDescent="0.25">
      <c r="A117" s="216">
        <v>109</v>
      </c>
      <c r="B117" s="39"/>
      <c r="C117" s="39"/>
      <c r="D117" s="38"/>
      <c r="E117" s="67" t="str">
        <f t="shared" si="4"/>
        <v/>
      </c>
      <c r="F117" s="67" t="str">
        <f t="shared" si="5"/>
        <v/>
      </c>
      <c r="G117" s="367" t="b">
        <f t="shared" si="6"/>
        <v>0</v>
      </c>
      <c r="H117" s="37">
        <f t="shared" si="7"/>
        <v>1</v>
      </c>
    </row>
    <row r="118" spans="1:8" x14ac:dyDescent="0.25">
      <c r="A118" s="216">
        <v>110</v>
      </c>
      <c r="B118" s="39"/>
      <c r="C118" s="39"/>
      <c r="D118" s="38"/>
      <c r="E118" s="67" t="str">
        <f t="shared" si="4"/>
        <v/>
      </c>
      <c r="F118" s="67" t="str">
        <f t="shared" si="5"/>
        <v/>
      </c>
      <c r="G118" s="367" t="b">
        <f t="shared" si="6"/>
        <v>0</v>
      </c>
      <c r="H118" s="37">
        <f t="shared" si="7"/>
        <v>1</v>
      </c>
    </row>
    <row r="119" spans="1:8" x14ac:dyDescent="0.25">
      <c r="A119" s="216">
        <v>111</v>
      </c>
      <c r="B119" s="39"/>
      <c r="C119" s="39"/>
      <c r="D119" s="38"/>
      <c r="E119" s="67" t="str">
        <f t="shared" si="4"/>
        <v/>
      </c>
      <c r="F119" s="67" t="str">
        <f t="shared" si="5"/>
        <v/>
      </c>
      <c r="G119" s="367" t="b">
        <f t="shared" si="6"/>
        <v>0</v>
      </c>
      <c r="H119" s="37">
        <f t="shared" si="7"/>
        <v>1</v>
      </c>
    </row>
    <row r="120" spans="1:8" x14ac:dyDescent="0.25">
      <c r="A120" s="216">
        <v>112</v>
      </c>
      <c r="B120" s="39"/>
      <c r="C120" s="39"/>
      <c r="D120" s="38"/>
      <c r="E120" s="67" t="str">
        <f t="shared" si="4"/>
        <v/>
      </c>
      <c r="F120" s="67" t="str">
        <f t="shared" si="5"/>
        <v/>
      </c>
      <c r="G120" s="367" t="b">
        <f t="shared" si="6"/>
        <v>0</v>
      </c>
      <c r="H120" s="37">
        <f t="shared" si="7"/>
        <v>1</v>
      </c>
    </row>
    <row r="121" spans="1:8" x14ac:dyDescent="0.25">
      <c r="A121" s="216">
        <v>113</v>
      </c>
      <c r="B121" s="39"/>
      <c r="C121" s="39"/>
      <c r="D121" s="38"/>
      <c r="E121" s="67" t="str">
        <f t="shared" si="4"/>
        <v/>
      </c>
      <c r="F121" s="67" t="str">
        <f t="shared" si="5"/>
        <v/>
      </c>
      <c r="G121" s="367" t="b">
        <f t="shared" si="6"/>
        <v>0</v>
      </c>
      <c r="H121" s="37">
        <f t="shared" si="7"/>
        <v>1</v>
      </c>
    </row>
    <row r="122" spans="1:8" x14ac:dyDescent="0.25">
      <c r="A122" s="216">
        <v>114</v>
      </c>
      <c r="B122" s="39"/>
      <c r="C122" s="39"/>
      <c r="D122" s="38"/>
      <c r="E122" s="67" t="str">
        <f t="shared" si="4"/>
        <v/>
      </c>
      <c r="F122" s="67" t="str">
        <f t="shared" si="5"/>
        <v/>
      </c>
      <c r="G122" s="367" t="b">
        <f t="shared" si="6"/>
        <v>0</v>
      </c>
      <c r="H122" s="37">
        <f t="shared" si="7"/>
        <v>1</v>
      </c>
    </row>
    <row r="123" spans="1:8" x14ac:dyDescent="0.25">
      <c r="A123" s="216">
        <v>115</v>
      </c>
      <c r="B123" s="39"/>
      <c r="C123" s="39"/>
      <c r="D123" s="38"/>
      <c r="E123" s="67" t="str">
        <f t="shared" si="4"/>
        <v/>
      </c>
      <c r="F123" s="67" t="str">
        <f t="shared" si="5"/>
        <v/>
      </c>
      <c r="G123" s="367" t="b">
        <f t="shared" si="6"/>
        <v>0</v>
      </c>
      <c r="H123" s="37">
        <f t="shared" si="7"/>
        <v>1</v>
      </c>
    </row>
    <row r="124" spans="1:8" x14ac:dyDescent="0.25">
      <c r="A124" s="216">
        <v>116</v>
      </c>
      <c r="B124" s="39"/>
      <c r="C124" s="39"/>
      <c r="D124" s="38"/>
      <c r="E124" s="67" t="str">
        <f t="shared" si="4"/>
        <v/>
      </c>
      <c r="F124" s="67" t="str">
        <f t="shared" si="5"/>
        <v/>
      </c>
      <c r="G124" s="367" t="b">
        <f t="shared" si="6"/>
        <v>0</v>
      </c>
      <c r="H124" s="37">
        <f t="shared" si="7"/>
        <v>1</v>
      </c>
    </row>
    <row r="125" spans="1:8" x14ac:dyDescent="0.25">
      <c r="A125" s="216">
        <v>117</v>
      </c>
      <c r="B125" s="39"/>
      <c r="C125" s="39"/>
      <c r="D125" s="38"/>
      <c r="E125" s="67" t="str">
        <f t="shared" si="4"/>
        <v/>
      </c>
      <c r="F125" s="67" t="str">
        <f t="shared" si="5"/>
        <v/>
      </c>
      <c r="G125" s="367" t="b">
        <f t="shared" si="6"/>
        <v>0</v>
      </c>
      <c r="H125" s="37">
        <f t="shared" si="7"/>
        <v>1</v>
      </c>
    </row>
    <row r="126" spans="1:8" x14ac:dyDescent="0.25">
      <c r="A126" s="216">
        <v>118</v>
      </c>
      <c r="B126" s="39"/>
      <c r="C126" s="39"/>
      <c r="D126" s="38"/>
      <c r="E126" s="67" t="str">
        <f t="shared" si="4"/>
        <v/>
      </c>
      <c r="F126" s="67" t="str">
        <f t="shared" si="5"/>
        <v/>
      </c>
      <c r="G126" s="367" t="b">
        <f t="shared" si="6"/>
        <v>0</v>
      </c>
      <c r="H126" s="37">
        <f t="shared" si="7"/>
        <v>1</v>
      </c>
    </row>
    <row r="127" spans="1:8" x14ac:dyDescent="0.25">
      <c r="A127" s="216">
        <v>119</v>
      </c>
      <c r="B127" s="39"/>
      <c r="C127" s="39"/>
      <c r="D127" s="38"/>
      <c r="E127" s="67" t="str">
        <f t="shared" si="4"/>
        <v/>
      </c>
      <c r="F127" s="67" t="str">
        <f t="shared" si="5"/>
        <v/>
      </c>
      <c r="G127" s="367" t="b">
        <f t="shared" si="6"/>
        <v>0</v>
      </c>
      <c r="H127" s="37">
        <f t="shared" si="7"/>
        <v>1</v>
      </c>
    </row>
    <row r="128" spans="1:8" x14ac:dyDescent="0.25">
      <c r="A128" s="216">
        <v>120</v>
      </c>
      <c r="B128" s="39"/>
      <c r="C128" s="39"/>
      <c r="D128" s="38"/>
      <c r="E128" s="67" t="str">
        <f t="shared" si="4"/>
        <v/>
      </c>
      <c r="F128" s="67" t="str">
        <f t="shared" si="5"/>
        <v/>
      </c>
      <c r="G128" s="367" t="b">
        <f t="shared" si="6"/>
        <v>0</v>
      </c>
      <c r="H128" s="37">
        <f t="shared" si="7"/>
        <v>1</v>
      </c>
    </row>
    <row r="129" spans="1:8" x14ac:dyDescent="0.25">
      <c r="A129" s="216">
        <v>121</v>
      </c>
      <c r="B129" s="39"/>
      <c r="C129" s="39"/>
      <c r="D129" s="38"/>
      <c r="E129" s="67" t="str">
        <f t="shared" si="4"/>
        <v/>
      </c>
      <c r="F129" s="67" t="str">
        <f t="shared" si="5"/>
        <v/>
      </c>
      <c r="G129" s="367" t="b">
        <f t="shared" si="6"/>
        <v>0</v>
      </c>
      <c r="H129" s="37">
        <f t="shared" si="7"/>
        <v>1</v>
      </c>
    </row>
    <row r="130" spans="1:8" x14ac:dyDescent="0.25">
      <c r="A130" s="216">
        <v>122</v>
      </c>
      <c r="B130" s="39"/>
      <c r="C130" s="39"/>
      <c r="D130" s="38"/>
      <c r="E130" s="67" t="str">
        <f t="shared" si="4"/>
        <v/>
      </c>
      <c r="F130" s="67" t="str">
        <f t="shared" si="5"/>
        <v/>
      </c>
      <c r="G130" s="367" t="b">
        <f t="shared" si="6"/>
        <v>0</v>
      </c>
      <c r="H130" s="37">
        <f t="shared" si="7"/>
        <v>1</v>
      </c>
    </row>
    <row r="131" spans="1:8" x14ac:dyDescent="0.25">
      <c r="A131" s="216">
        <v>123</v>
      </c>
      <c r="B131" s="39"/>
      <c r="C131" s="39"/>
      <c r="D131" s="38"/>
      <c r="E131" s="67" t="str">
        <f t="shared" si="4"/>
        <v/>
      </c>
      <c r="F131" s="67" t="str">
        <f t="shared" si="5"/>
        <v/>
      </c>
      <c r="G131" s="367" t="b">
        <f t="shared" si="6"/>
        <v>0</v>
      </c>
      <c r="H131" s="37">
        <f t="shared" si="7"/>
        <v>1</v>
      </c>
    </row>
    <row r="132" spans="1:8" x14ac:dyDescent="0.25">
      <c r="A132" s="216">
        <v>124</v>
      </c>
      <c r="B132" s="39"/>
      <c r="C132" s="39"/>
      <c r="D132" s="38"/>
      <c r="E132" s="67" t="str">
        <f t="shared" si="4"/>
        <v/>
      </c>
      <c r="F132" s="67" t="str">
        <f t="shared" si="5"/>
        <v/>
      </c>
      <c r="G132" s="367" t="b">
        <f t="shared" si="6"/>
        <v>0</v>
      </c>
      <c r="H132" s="37">
        <f t="shared" si="7"/>
        <v>1</v>
      </c>
    </row>
    <row r="133" spans="1:8" x14ac:dyDescent="0.25">
      <c r="A133" s="216">
        <v>125</v>
      </c>
      <c r="B133" s="39"/>
      <c r="C133" s="39"/>
      <c r="D133" s="38"/>
      <c r="E133" s="67" t="str">
        <f t="shared" si="4"/>
        <v/>
      </c>
      <c r="F133" s="67" t="str">
        <f t="shared" si="5"/>
        <v/>
      </c>
      <c r="G133" s="367" t="b">
        <f t="shared" si="6"/>
        <v>0</v>
      </c>
      <c r="H133" s="37">
        <f t="shared" si="7"/>
        <v>1</v>
      </c>
    </row>
    <row r="134" spans="1:8" x14ac:dyDescent="0.25">
      <c r="A134" s="216">
        <v>126</v>
      </c>
      <c r="B134" s="39"/>
      <c r="C134" s="39"/>
      <c r="D134" s="38"/>
      <c r="E134" s="67" t="str">
        <f t="shared" si="4"/>
        <v/>
      </c>
      <c r="F134" s="67" t="str">
        <f t="shared" si="5"/>
        <v/>
      </c>
      <c r="G134" s="367" t="b">
        <f t="shared" si="6"/>
        <v>0</v>
      </c>
      <c r="H134" s="37">
        <f t="shared" si="7"/>
        <v>1</v>
      </c>
    </row>
    <row r="135" spans="1:8" x14ac:dyDescent="0.25">
      <c r="A135" s="216">
        <v>127</v>
      </c>
      <c r="B135" s="39"/>
      <c r="C135" s="39"/>
      <c r="D135" s="38"/>
      <c r="E135" s="67" t="str">
        <f t="shared" si="4"/>
        <v/>
      </c>
      <c r="F135" s="67" t="str">
        <f t="shared" si="5"/>
        <v/>
      </c>
      <c r="G135" s="367" t="b">
        <f t="shared" si="6"/>
        <v>0</v>
      </c>
      <c r="H135" s="37">
        <f t="shared" si="7"/>
        <v>1</v>
      </c>
    </row>
    <row r="136" spans="1:8" x14ac:dyDescent="0.25">
      <c r="A136" s="216">
        <v>128</v>
      </c>
      <c r="B136" s="39"/>
      <c r="C136" s="39"/>
      <c r="D136" s="38"/>
      <c r="E136" s="67" t="str">
        <f t="shared" si="4"/>
        <v/>
      </c>
      <c r="F136" s="67" t="str">
        <f t="shared" si="5"/>
        <v/>
      </c>
      <c r="G136" s="367" t="b">
        <f t="shared" si="6"/>
        <v>0</v>
      </c>
      <c r="H136" s="37">
        <f t="shared" si="7"/>
        <v>1</v>
      </c>
    </row>
    <row r="137" spans="1:8" x14ac:dyDescent="0.25">
      <c r="A137" s="216">
        <v>129</v>
      </c>
      <c r="B137" s="39"/>
      <c r="C137" s="39"/>
      <c r="D137" s="38"/>
      <c r="E137" s="67" t="str">
        <f t="shared" ref="E137:E200" si="8">IF(OR($B137="",$C137="",,$D137="",$D137&lt;an_initial,$D137&gt;an_final,$G137=FALSE),"",50)</f>
        <v/>
      </c>
      <c r="F137" s="67" t="str">
        <f t="shared" ref="F137:F200" si="9">IF(OR($B137="",$C137="",$D137="",$D137&gt;an_final,$G137=FALSE),"",50)</f>
        <v/>
      </c>
      <c r="G137" s="367" t="b">
        <f t="shared" ref="G137:G200" si="10">IF(nume_candidat="",FALSE,ISNUMBER(SEARCH(nume_candidat,$B137)))</f>
        <v>0</v>
      </c>
      <c r="H137" s="37">
        <f t="shared" si="7"/>
        <v>1</v>
      </c>
    </row>
    <row r="138" spans="1:8" x14ac:dyDescent="0.25">
      <c r="A138" s="216">
        <v>130</v>
      </c>
      <c r="B138" s="39"/>
      <c r="C138" s="39"/>
      <c r="D138" s="38"/>
      <c r="E138" s="67" t="str">
        <f t="shared" si="8"/>
        <v/>
      </c>
      <c r="F138" s="67" t="str">
        <f t="shared" si="9"/>
        <v/>
      </c>
      <c r="G138" s="367" t="b">
        <f t="shared" si="10"/>
        <v>0</v>
      </c>
      <c r="H138" s="37">
        <f t="shared" ref="H138:H201" si="11">LEN(B138)-LEN(SUBSTITUTE(B138,",",""))+1</f>
        <v>1</v>
      </c>
    </row>
    <row r="139" spans="1:8" x14ac:dyDescent="0.25">
      <c r="A139" s="216">
        <v>131</v>
      </c>
      <c r="B139" s="39"/>
      <c r="C139" s="39"/>
      <c r="D139" s="38"/>
      <c r="E139" s="67" t="str">
        <f t="shared" si="8"/>
        <v/>
      </c>
      <c r="F139" s="67" t="str">
        <f t="shared" si="9"/>
        <v/>
      </c>
      <c r="G139" s="367" t="b">
        <f t="shared" si="10"/>
        <v>0</v>
      </c>
      <c r="H139" s="37">
        <f t="shared" si="11"/>
        <v>1</v>
      </c>
    </row>
    <row r="140" spans="1:8" x14ac:dyDescent="0.25">
      <c r="A140" s="216">
        <v>132</v>
      </c>
      <c r="B140" s="39"/>
      <c r="C140" s="39"/>
      <c r="D140" s="38"/>
      <c r="E140" s="67" t="str">
        <f t="shared" si="8"/>
        <v/>
      </c>
      <c r="F140" s="67" t="str">
        <f t="shared" si="9"/>
        <v/>
      </c>
      <c r="G140" s="367" t="b">
        <f t="shared" si="10"/>
        <v>0</v>
      </c>
      <c r="H140" s="37">
        <f t="shared" si="11"/>
        <v>1</v>
      </c>
    </row>
    <row r="141" spans="1:8" x14ac:dyDescent="0.25">
      <c r="A141" s="216">
        <v>133</v>
      </c>
      <c r="B141" s="39"/>
      <c r="C141" s="39"/>
      <c r="D141" s="38"/>
      <c r="E141" s="67" t="str">
        <f t="shared" si="8"/>
        <v/>
      </c>
      <c r="F141" s="67" t="str">
        <f t="shared" si="9"/>
        <v/>
      </c>
      <c r="G141" s="367" t="b">
        <f t="shared" si="10"/>
        <v>0</v>
      </c>
      <c r="H141" s="37">
        <f t="shared" si="11"/>
        <v>1</v>
      </c>
    </row>
    <row r="142" spans="1:8" x14ac:dyDescent="0.25">
      <c r="A142" s="216">
        <v>134</v>
      </c>
      <c r="B142" s="39"/>
      <c r="C142" s="39"/>
      <c r="D142" s="38"/>
      <c r="E142" s="67" t="str">
        <f t="shared" si="8"/>
        <v/>
      </c>
      <c r="F142" s="67" t="str">
        <f t="shared" si="9"/>
        <v/>
      </c>
      <c r="G142" s="367" t="b">
        <f t="shared" si="10"/>
        <v>0</v>
      </c>
      <c r="H142" s="37">
        <f t="shared" si="11"/>
        <v>1</v>
      </c>
    </row>
    <row r="143" spans="1:8" x14ac:dyDescent="0.25">
      <c r="A143" s="216">
        <v>135</v>
      </c>
      <c r="B143" s="39"/>
      <c r="C143" s="39"/>
      <c r="D143" s="38"/>
      <c r="E143" s="67" t="str">
        <f t="shared" si="8"/>
        <v/>
      </c>
      <c r="F143" s="67" t="str">
        <f t="shared" si="9"/>
        <v/>
      </c>
      <c r="G143" s="367" t="b">
        <f t="shared" si="10"/>
        <v>0</v>
      </c>
      <c r="H143" s="37">
        <f t="shared" si="11"/>
        <v>1</v>
      </c>
    </row>
    <row r="144" spans="1:8" x14ac:dyDescent="0.25">
      <c r="A144" s="216">
        <v>136</v>
      </c>
      <c r="B144" s="39"/>
      <c r="C144" s="39"/>
      <c r="D144" s="38"/>
      <c r="E144" s="67" t="str">
        <f t="shared" si="8"/>
        <v/>
      </c>
      <c r="F144" s="67" t="str">
        <f t="shared" si="9"/>
        <v/>
      </c>
      <c r="G144" s="367" t="b">
        <f t="shared" si="10"/>
        <v>0</v>
      </c>
      <c r="H144" s="37">
        <f t="shared" si="11"/>
        <v>1</v>
      </c>
    </row>
    <row r="145" spans="1:8" x14ac:dyDescent="0.25">
      <c r="A145" s="216">
        <v>137</v>
      </c>
      <c r="B145" s="39"/>
      <c r="C145" s="39"/>
      <c r="D145" s="38"/>
      <c r="E145" s="67" t="str">
        <f t="shared" si="8"/>
        <v/>
      </c>
      <c r="F145" s="67" t="str">
        <f t="shared" si="9"/>
        <v/>
      </c>
      <c r="G145" s="367" t="b">
        <f t="shared" si="10"/>
        <v>0</v>
      </c>
      <c r="H145" s="37">
        <f t="shared" si="11"/>
        <v>1</v>
      </c>
    </row>
    <row r="146" spans="1:8" x14ac:dyDescent="0.25">
      <c r="A146" s="216">
        <v>138</v>
      </c>
      <c r="B146" s="39"/>
      <c r="C146" s="39"/>
      <c r="D146" s="38"/>
      <c r="E146" s="67" t="str">
        <f t="shared" si="8"/>
        <v/>
      </c>
      <c r="F146" s="67" t="str">
        <f t="shared" si="9"/>
        <v/>
      </c>
      <c r="G146" s="367" t="b">
        <f t="shared" si="10"/>
        <v>0</v>
      </c>
      <c r="H146" s="37">
        <f t="shared" si="11"/>
        <v>1</v>
      </c>
    </row>
    <row r="147" spans="1:8" x14ac:dyDescent="0.25">
      <c r="A147" s="216">
        <v>139</v>
      </c>
      <c r="B147" s="39"/>
      <c r="C147" s="39"/>
      <c r="D147" s="38"/>
      <c r="E147" s="67" t="str">
        <f t="shared" si="8"/>
        <v/>
      </c>
      <c r="F147" s="67" t="str">
        <f t="shared" si="9"/>
        <v/>
      </c>
      <c r="G147" s="367" t="b">
        <f t="shared" si="10"/>
        <v>0</v>
      </c>
      <c r="H147" s="37">
        <f t="shared" si="11"/>
        <v>1</v>
      </c>
    </row>
    <row r="148" spans="1:8" x14ac:dyDescent="0.25">
      <c r="A148" s="216">
        <v>140</v>
      </c>
      <c r="B148" s="39"/>
      <c r="C148" s="39"/>
      <c r="D148" s="38"/>
      <c r="E148" s="67" t="str">
        <f t="shared" si="8"/>
        <v/>
      </c>
      <c r="F148" s="67" t="str">
        <f t="shared" si="9"/>
        <v/>
      </c>
      <c r="G148" s="367" t="b">
        <f t="shared" si="10"/>
        <v>0</v>
      </c>
      <c r="H148" s="37">
        <f t="shared" si="11"/>
        <v>1</v>
      </c>
    </row>
    <row r="149" spans="1:8" x14ac:dyDescent="0.25">
      <c r="A149" s="216">
        <v>141</v>
      </c>
      <c r="B149" s="39"/>
      <c r="C149" s="39"/>
      <c r="D149" s="38"/>
      <c r="E149" s="67" t="str">
        <f t="shared" si="8"/>
        <v/>
      </c>
      <c r="F149" s="67" t="str">
        <f t="shared" si="9"/>
        <v/>
      </c>
      <c r="G149" s="367" t="b">
        <f t="shared" si="10"/>
        <v>0</v>
      </c>
      <c r="H149" s="37">
        <f t="shared" si="11"/>
        <v>1</v>
      </c>
    </row>
    <row r="150" spans="1:8" x14ac:dyDescent="0.25">
      <c r="A150" s="216">
        <v>142</v>
      </c>
      <c r="B150" s="39"/>
      <c r="C150" s="39"/>
      <c r="D150" s="38"/>
      <c r="E150" s="67" t="str">
        <f t="shared" si="8"/>
        <v/>
      </c>
      <c r="F150" s="67" t="str">
        <f t="shared" si="9"/>
        <v/>
      </c>
      <c r="G150" s="367" t="b">
        <f t="shared" si="10"/>
        <v>0</v>
      </c>
      <c r="H150" s="37">
        <f t="shared" si="11"/>
        <v>1</v>
      </c>
    </row>
    <row r="151" spans="1:8" x14ac:dyDescent="0.25">
      <c r="A151" s="216">
        <v>143</v>
      </c>
      <c r="B151" s="39"/>
      <c r="C151" s="39"/>
      <c r="D151" s="38"/>
      <c r="E151" s="67" t="str">
        <f t="shared" si="8"/>
        <v/>
      </c>
      <c r="F151" s="67" t="str">
        <f t="shared" si="9"/>
        <v/>
      </c>
      <c r="G151" s="367" t="b">
        <f t="shared" si="10"/>
        <v>0</v>
      </c>
      <c r="H151" s="37">
        <f t="shared" si="11"/>
        <v>1</v>
      </c>
    </row>
    <row r="152" spans="1:8" x14ac:dyDescent="0.25">
      <c r="A152" s="216">
        <v>144</v>
      </c>
      <c r="B152" s="39"/>
      <c r="C152" s="39"/>
      <c r="D152" s="38"/>
      <c r="E152" s="67" t="str">
        <f t="shared" si="8"/>
        <v/>
      </c>
      <c r="F152" s="67" t="str">
        <f t="shared" si="9"/>
        <v/>
      </c>
      <c r="G152" s="367" t="b">
        <f t="shared" si="10"/>
        <v>0</v>
      </c>
      <c r="H152" s="37">
        <f t="shared" si="11"/>
        <v>1</v>
      </c>
    </row>
    <row r="153" spans="1:8" x14ac:dyDescent="0.25">
      <c r="A153" s="216">
        <v>145</v>
      </c>
      <c r="B153" s="39"/>
      <c r="C153" s="39"/>
      <c r="D153" s="38"/>
      <c r="E153" s="67" t="str">
        <f t="shared" si="8"/>
        <v/>
      </c>
      <c r="F153" s="67" t="str">
        <f t="shared" si="9"/>
        <v/>
      </c>
      <c r="G153" s="367" t="b">
        <f t="shared" si="10"/>
        <v>0</v>
      </c>
      <c r="H153" s="37">
        <f t="shared" si="11"/>
        <v>1</v>
      </c>
    </row>
    <row r="154" spans="1:8" x14ac:dyDescent="0.25">
      <c r="A154" s="216">
        <v>146</v>
      </c>
      <c r="B154" s="39"/>
      <c r="C154" s="39"/>
      <c r="D154" s="38"/>
      <c r="E154" s="67" t="str">
        <f t="shared" si="8"/>
        <v/>
      </c>
      <c r="F154" s="67" t="str">
        <f t="shared" si="9"/>
        <v/>
      </c>
      <c r="G154" s="367" t="b">
        <f t="shared" si="10"/>
        <v>0</v>
      </c>
      <c r="H154" s="37">
        <f t="shared" si="11"/>
        <v>1</v>
      </c>
    </row>
    <row r="155" spans="1:8" x14ac:dyDescent="0.25">
      <c r="A155" s="216">
        <v>147</v>
      </c>
      <c r="B155" s="39"/>
      <c r="C155" s="39"/>
      <c r="D155" s="38"/>
      <c r="E155" s="67" t="str">
        <f t="shared" si="8"/>
        <v/>
      </c>
      <c r="F155" s="67" t="str">
        <f t="shared" si="9"/>
        <v/>
      </c>
      <c r="G155" s="367" t="b">
        <f t="shared" si="10"/>
        <v>0</v>
      </c>
      <c r="H155" s="37">
        <f t="shared" si="11"/>
        <v>1</v>
      </c>
    </row>
    <row r="156" spans="1:8" x14ac:dyDescent="0.25">
      <c r="A156" s="216">
        <v>148</v>
      </c>
      <c r="B156" s="39"/>
      <c r="C156" s="39"/>
      <c r="D156" s="38"/>
      <c r="E156" s="67" t="str">
        <f t="shared" si="8"/>
        <v/>
      </c>
      <c r="F156" s="67" t="str">
        <f t="shared" si="9"/>
        <v/>
      </c>
      <c r="G156" s="367" t="b">
        <f t="shared" si="10"/>
        <v>0</v>
      </c>
      <c r="H156" s="37">
        <f t="shared" si="11"/>
        <v>1</v>
      </c>
    </row>
    <row r="157" spans="1:8" x14ac:dyDescent="0.25">
      <c r="A157" s="216">
        <v>149</v>
      </c>
      <c r="B157" s="39"/>
      <c r="C157" s="39"/>
      <c r="D157" s="38"/>
      <c r="E157" s="67" t="str">
        <f t="shared" si="8"/>
        <v/>
      </c>
      <c r="F157" s="67" t="str">
        <f t="shared" si="9"/>
        <v/>
      </c>
      <c r="G157" s="367" t="b">
        <f t="shared" si="10"/>
        <v>0</v>
      </c>
      <c r="H157" s="37">
        <f t="shared" si="11"/>
        <v>1</v>
      </c>
    </row>
    <row r="158" spans="1:8" x14ac:dyDescent="0.25">
      <c r="A158" s="216">
        <v>150</v>
      </c>
      <c r="B158" s="39"/>
      <c r="C158" s="39"/>
      <c r="D158" s="38"/>
      <c r="E158" s="67" t="str">
        <f t="shared" si="8"/>
        <v/>
      </c>
      <c r="F158" s="67" t="str">
        <f t="shared" si="9"/>
        <v/>
      </c>
      <c r="G158" s="367" t="b">
        <f t="shared" si="10"/>
        <v>0</v>
      </c>
      <c r="H158" s="37">
        <f t="shared" si="11"/>
        <v>1</v>
      </c>
    </row>
    <row r="159" spans="1:8" x14ac:dyDescent="0.25">
      <c r="A159" s="216">
        <v>151</v>
      </c>
      <c r="B159" s="39"/>
      <c r="C159" s="39"/>
      <c r="D159" s="38"/>
      <c r="E159" s="67" t="str">
        <f t="shared" si="8"/>
        <v/>
      </c>
      <c r="F159" s="67" t="str">
        <f t="shared" si="9"/>
        <v/>
      </c>
      <c r="G159" s="367" t="b">
        <f t="shared" si="10"/>
        <v>0</v>
      </c>
      <c r="H159" s="37">
        <f t="shared" si="11"/>
        <v>1</v>
      </c>
    </row>
    <row r="160" spans="1:8" x14ac:dyDescent="0.25">
      <c r="A160" s="216">
        <v>152</v>
      </c>
      <c r="B160" s="39"/>
      <c r="C160" s="39"/>
      <c r="D160" s="38"/>
      <c r="E160" s="67" t="str">
        <f t="shared" si="8"/>
        <v/>
      </c>
      <c r="F160" s="67" t="str">
        <f t="shared" si="9"/>
        <v/>
      </c>
      <c r="G160" s="367" t="b">
        <f t="shared" si="10"/>
        <v>0</v>
      </c>
      <c r="H160" s="37">
        <f t="shared" si="11"/>
        <v>1</v>
      </c>
    </row>
    <row r="161" spans="1:8" x14ac:dyDescent="0.25">
      <c r="A161" s="216">
        <v>153</v>
      </c>
      <c r="B161" s="39"/>
      <c r="C161" s="39"/>
      <c r="D161" s="38"/>
      <c r="E161" s="67" t="str">
        <f t="shared" si="8"/>
        <v/>
      </c>
      <c r="F161" s="67" t="str">
        <f t="shared" si="9"/>
        <v/>
      </c>
      <c r="G161" s="367" t="b">
        <f t="shared" si="10"/>
        <v>0</v>
      </c>
      <c r="H161" s="37">
        <f t="shared" si="11"/>
        <v>1</v>
      </c>
    </row>
    <row r="162" spans="1:8" x14ac:dyDescent="0.25">
      <c r="A162" s="216">
        <v>154</v>
      </c>
      <c r="B162" s="39"/>
      <c r="C162" s="39"/>
      <c r="D162" s="38"/>
      <c r="E162" s="67" t="str">
        <f t="shared" si="8"/>
        <v/>
      </c>
      <c r="F162" s="67" t="str">
        <f t="shared" si="9"/>
        <v/>
      </c>
      <c r="G162" s="367" t="b">
        <f t="shared" si="10"/>
        <v>0</v>
      </c>
      <c r="H162" s="37">
        <f t="shared" si="11"/>
        <v>1</v>
      </c>
    </row>
    <row r="163" spans="1:8" x14ac:dyDescent="0.25">
      <c r="A163" s="216">
        <v>155</v>
      </c>
      <c r="B163" s="39"/>
      <c r="C163" s="39"/>
      <c r="D163" s="38"/>
      <c r="E163" s="67" t="str">
        <f t="shared" si="8"/>
        <v/>
      </c>
      <c r="F163" s="67" t="str">
        <f t="shared" si="9"/>
        <v/>
      </c>
      <c r="G163" s="367" t="b">
        <f t="shared" si="10"/>
        <v>0</v>
      </c>
      <c r="H163" s="37">
        <f t="shared" si="11"/>
        <v>1</v>
      </c>
    </row>
    <row r="164" spans="1:8" x14ac:dyDescent="0.25">
      <c r="A164" s="216">
        <v>156</v>
      </c>
      <c r="B164" s="39"/>
      <c r="C164" s="39"/>
      <c r="D164" s="38"/>
      <c r="E164" s="67" t="str">
        <f t="shared" si="8"/>
        <v/>
      </c>
      <c r="F164" s="67" t="str">
        <f t="shared" si="9"/>
        <v/>
      </c>
      <c r="G164" s="367" t="b">
        <f t="shared" si="10"/>
        <v>0</v>
      </c>
      <c r="H164" s="37">
        <f t="shared" si="11"/>
        <v>1</v>
      </c>
    </row>
    <row r="165" spans="1:8" x14ac:dyDescent="0.25">
      <c r="A165" s="216">
        <v>157</v>
      </c>
      <c r="B165" s="39"/>
      <c r="C165" s="39"/>
      <c r="D165" s="38"/>
      <c r="E165" s="67" t="str">
        <f t="shared" si="8"/>
        <v/>
      </c>
      <c r="F165" s="67" t="str">
        <f t="shared" si="9"/>
        <v/>
      </c>
      <c r="G165" s="367" t="b">
        <f t="shared" si="10"/>
        <v>0</v>
      </c>
      <c r="H165" s="37">
        <f t="shared" si="11"/>
        <v>1</v>
      </c>
    </row>
    <row r="166" spans="1:8" x14ac:dyDescent="0.25">
      <c r="A166" s="216">
        <v>158</v>
      </c>
      <c r="B166" s="39"/>
      <c r="C166" s="39"/>
      <c r="D166" s="38"/>
      <c r="E166" s="67" t="str">
        <f t="shared" si="8"/>
        <v/>
      </c>
      <c r="F166" s="67" t="str">
        <f t="shared" si="9"/>
        <v/>
      </c>
      <c r="G166" s="367" t="b">
        <f t="shared" si="10"/>
        <v>0</v>
      </c>
      <c r="H166" s="37">
        <f t="shared" si="11"/>
        <v>1</v>
      </c>
    </row>
    <row r="167" spans="1:8" x14ac:dyDescent="0.25">
      <c r="A167" s="216">
        <v>159</v>
      </c>
      <c r="B167" s="39"/>
      <c r="C167" s="39"/>
      <c r="D167" s="38"/>
      <c r="E167" s="67" t="str">
        <f t="shared" si="8"/>
        <v/>
      </c>
      <c r="F167" s="67" t="str">
        <f t="shared" si="9"/>
        <v/>
      </c>
      <c r="G167" s="367" t="b">
        <f t="shared" si="10"/>
        <v>0</v>
      </c>
      <c r="H167" s="37">
        <f t="shared" si="11"/>
        <v>1</v>
      </c>
    </row>
    <row r="168" spans="1:8" x14ac:dyDescent="0.25">
      <c r="A168" s="216">
        <v>160</v>
      </c>
      <c r="B168" s="39"/>
      <c r="C168" s="39"/>
      <c r="D168" s="38"/>
      <c r="E168" s="67" t="str">
        <f t="shared" si="8"/>
        <v/>
      </c>
      <c r="F168" s="67" t="str">
        <f t="shared" si="9"/>
        <v/>
      </c>
      <c r="G168" s="367" t="b">
        <f t="shared" si="10"/>
        <v>0</v>
      </c>
      <c r="H168" s="37">
        <f t="shared" si="11"/>
        <v>1</v>
      </c>
    </row>
    <row r="169" spans="1:8" x14ac:dyDescent="0.25">
      <c r="A169" s="216">
        <v>161</v>
      </c>
      <c r="B169" s="39"/>
      <c r="C169" s="39"/>
      <c r="D169" s="38"/>
      <c r="E169" s="67" t="str">
        <f t="shared" si="8"/>
        <v/>
      </c>
      <c r="F169" s="67" t="str">
        <f t="shared" si="9"/>
        <v/>
      </c>
      <c r="G169" s="367" t="b">
        <f t="shared" si="10"/>
        <v>0</v>
      </c>
      <c r="H169" s="37">
        <f t="shared" si="11"/>
        <v>1</v>
      </c>
    </row>
    <row r="170" spans="1:8" x14ac:dyDescent="0.25">
      <c r="A170" s="216">
        <v>162</v>
      </c>
      <c r="B170" s="39"/>
      <c r="C170" s="39"/>
      <c r="D170" s="38"/>
      <c r="E170" s="67" t="str">
        <f t="shared" si="8"/>
        <v/>
      </c>
      <c r="F170" s="67" t="str">
        <f t="shared" si="9"/>
        <v/>
      </c>
      <c r="G170" s="367" t="b">
        <f t="shared" si="10"/>
        <v>0</v>
      </c>
      <c r="H170" s="37">
        <f t="shared" si="11"/>
        <v>1</v>
      </c>
    </row>
    <row r="171" spans="1:8" x14ac:dyDescent="0.25">
      <c r="A171" s="216">
        <v>163</v>
      </c>
      <c r="B171" s="39"/>
      <c r="C171" s="39"/>
      <c r="D171" s="38"/>
      <c r="E171" s="67" t="str">
        <f t="shared" si="8"/>
        <v/>
      </c>
      <c r="F171" s="67" t="str">
        <f t="shared" si="9"/>
        <v/>
      </c>
      <c r="G171" s="367" t="b">
        <f t="shared" si="10"/>
        <v>0</v>
      </c>
      <c r="H171" s="37">
        <f t="shared" si="11"/>
        <v>1</v>
      </c>
    </row>
    <row r="172" spans="1:8" x14ac:dyDescent="0.25">
      <c r="A172" s="216">
        <v>164</v>
      </c>
      <c r="B172" s="39"/>
      <c r="C172" s="39"/>
      <c r="D172" s="38"/>
      <c r="E172" s="67" t="str">
        <f t="shared" si="8"/>
        <v/>
      </c>
      <c r="F172" s="67" t="str">
        <f t="shared" si="9"/>
        <v/>
      </c>
      <c r="G172" s="367" t="b">
        <f t="shared" si="10"/>
        <v>0</v>
      </c>
      <c r="H172" s="37">
        <f t="shared" si="11"/>
        <v>1</v>
      </c>
    </row>
    <row r="173" spans="1:8" x14ac:dyDescent="0.25">
      <c r="A173" s="216">
        <v>165</v>
      </c>
      <c r="B173" s="39"/>
      <c r="C173" s="39"/>
      <c r="D173" s="38"/>
      <c r="E173" s="67" t="str">
        <f t="shared" si="8"/>
        <v/>
      </c>
      <c r="F173" s="67" t="str">
        <f t="shared" si="9"/>
        <v/>
      </c>
      <c r="G173" s="367" t="b">
        <f t="shared" si="10"/>
        <v>0</v>
      </c>
      <c r="H173" s="37">
        <f t="shared" si="11"/>
        <v>1</v>
      </c>
    </row>
    <row r="174" spans="1:8" x14ac:dyDescent="0.25">
      <c r="A174" s="216">
        <v>166</v>
      </c>
      <c r="B174" s="39"/>
      <c r="C174" s="39"/>
      <c r="D174" s="38"/>
      <c r="E174" s="67" t="str">
        <f t="shared" si="8"/>
        <v/>
      </c>
      <c r="F174" s="67" t="str">
        <f t="shared" si="9"/>
        <v/>
      </c>
      <c r="G174" s="367" t="b">
        <f t="shared" si="10"/>
        <v>0</v>
      </c>
      <c r="H174" s="37">
        <f t="shared" si="11"/>
        <v>1</v>
      </c>
    </row>
    <row r="175" spans="1:8" x14ac:dyDescent="0.25">
      <c r="A175" s="216">
        <v>167</v>
      </c>
      <c r="B175" s="39"/>
      <c r="C175" s="39"/>
      <c r="D175" s="38"/>
      <c r="E175" s="67" t="str">
        <f t="shared" si="8"/>
        <v/>
      </c>
      <c r="F175" s="67" t="str">
        <f t="shared" si="9"/>
        <v/>
      </c>
      <c r="G175" s="367" t="b">
        <f t="shared" si="10"/>
        <v>0</v>
      </c>
      <c r="H175" s="37">
        <f t="shared" si="11"/>
        <v>1</v>
      </c>
    </row>
    <row r="176" spans="1:8" x14ac:dyDescent="0.25">
      <c r="A176" s="216">
        <v>168</v>
      </c>
      <c r="B176" s="39"/>
      <c r="C176" s="39"/>
      <c r="D176" s="38"/>
      <c r="E176" s="67" t="str">
        <f t="shared" si="8"/>
        <v/>
      </c>
      <c r="F176" s="67" t="str">
        <f t="shared" si="9"/>
        <v/>
      </c>
      <c r="G176" s="367" t="b">
        <f t="shared" si="10"/>
        <v>0</v>
      </c>
      <c r="H176" s="37">
        <f t="shared" si="11"/>
        <v>1</v>
      </c>
    </row>
    <row r="177" spans="1:8" x14ac:dyDescent="0.25">
      <c r="A177" s="216">
        <v>169</v>
      </c>
      <c r="B177" s="39"/>
      <c r="C177" s="39"/>
      <c r="D177" s="38"/>
      <c r="E177" s="67" t="str">
        <f t="shared" si="8"/>
        <v/>
      </c>
      <c r="F177" s="67" t="str">
        <f t="shared" si="9"/>
        <v/>
      </c>
      <c r="G177" s="367" t="b">
        <f t="shared" si="10"/>
        <v>0</v>
      </c>
      <c r="H177" s="37">
        <f t="shared" si="11"/>
        <v>1</v>
      </c>
    </row>
    <row r="178" spans="1:8" x14ac:dyDescent="0.25">
      <c r="A178" s="216">
        <v>170</v>
      </c>
      <c r="B178" s="39"/>
      <c r="C178" s="39"/>
      <c r="D178" s="38"/>
      <c r="E178" s="67" t="str">
        <f t="shared" si="8"/>
        <v/>
      </c>
      <c r="F178" s="67" t="str">
        <f t="shared" si="9"/>
        <v/>
      </c>
      <c r="G178" s="367" t="b">
        <f t="shared" si="10"/>
        <v>0</v>
      </c>
      <c r="H178" s="37">
        <f t="shared" si="11"/>
        <v>1</v>
      </c>
    </row>
    <row r="179" spans="1:8" x14ac:dyDescent="0.25">
      <c r="A179" s="216">
        <v>171</v>
      </c>
      <c r="B179" s="39"/>
      <c r="C179" s="39"/>
      <c r="D179" s="38"/>
      <c r="E179" s="67" t="str">
        <f t="shared" si="8"/>
        <v/>
      </c>
      <c r="F179" s="67" t="str">
        <f t="shared" si="9"/>
        <v/>
      </c>
      <c r="G179" s="367" t="b">
        <f t="shared" si="10"/>
        <v>0</v>
      </c>
      <c r="H179" s="37">
        <f t="shared" si="11"/>
        <v>1</v>
      </c>
    </row>
    <row r="180" spans="1:8" x14ac:dyDescent="0.25">
      <c r="A180" s="216">
        <v>172</v>
      </c>
      <c r="B180" s="39"/>
      <c r="C180" s="39"/>
      <c r="D180" s="38"/>
      <c r="E180" s="67" t="str">
        <f t="shared" si="8"/>
        <v/>
      </c>
      <c r="F180" s="67" t="str">
        <f t="shared" si="9"/>
        <v/>
      </c>
      <c r="G180" s="367" t="b">
        <f t="shared" si="10"/>
        <v>0</v>
      </c>
      <c r="H180" s="37">
        <f t="shared" si="11"/>
        <v>1</v>
      </c>
    </row>
    <row r="181" spans="1:8" x14ac:dyDescent="0.25">
      <c r="A181" s="216">
        <v>173</v>
      </c>
      <c r="B181" s="39"/>
      <c r="C181" s="39"/>
      <c r="D181" s="38"/>
      <c r="E181" s="67" t="str">
        <f t="shared" si="8"/>
        <v/>
      </c>
      <c r="F181" s="67" t="str">
        <f t="shared" si="9"/>
        <v/>
      </c>
      <c r="G181" s="367" t="b">
        <f t="shared" si="10"/>
        <v>0</v>
      </c>
      <c r="H181" s="37">
        <f t="shared" si="11"/>
        <v>1</v>
      </c>
    </row>
    <row r="182" spans="1:8" x14ac:dyDescent="0.25">
      <c r="A182" s="216">
        <v>174</v>
      </c>
      <c r="B182" s="39"/>
      <c r="C182" s="39"/>
      <c r="D182" s="38"/>
      <c r="E182" s="67" t="str">
        <f t="shared" si="8"/>
        <v/>
      </c>
      <c r="F182" s="67" t="str">
        <f t="shared" si="9"/>
        <v/>
      </c>
      <c r="G182" s="367" t="b">
        <f t="shared" si="10"/>
        <v>0</v>
      </c>
      <c r="H182" s="37">
        <f t="shared" si="11"/>
        <v>1</v>
      </c>
    </row>
    <row r="183" spans="1:8" x14ac:dyDescent="0.25">
      <c r="A183" s="216">
        <v>175</v>
      </c>
      <c r="B183" s="39"/>
      <c r="C183" s="39"/>
      <c r="D183" s="38"/>
      <c r="E183" s="67" t="str">
        <f t="shared" si="8"/>
        <v/>
      </c>
      <c r="F183" s="67" t="str">
        <f t="shared" si="9"/>
        <v/>
      </c>
      <c r="G183" s="367" t="b">
        <f t="shared" si="10"/>
        <v>0</v>
      </c>
      <c r="H183" s="37">
        <f t="shared" si="11"/>
        <v>1</v>
      </c>
    </row>
    <row r="184" spans="1:8" x14ac:dyDescent="0.25">
      <c r="A184" s="216">
        <v>176</v>
      </c>
      <c r="B184" s="39"/>
      <c r="C184" s="39"/>
      <c r="D184" s="38"/>
      <c r="E184" s="67" t="str">
        <f t="shared" si="8"/>
        <v/>
      </c>
      <c r="F184" s="67" t="str">
        <f t="shared" si="9"/>
        <v/>
      </c>
      <c r="G184" s="367" t="b">
        <f t="shared" si="10"/>
        <v>0</v>
      </c>
      <c r="H184" s="37">
        <f t="shared" si="11"/>
        <v>1</v>
      </c>
    </row>
    <row r="185" spans="1:8" x14ac:dyDescent="0.25">
      <c r="A185" s="216">
        <v>177</v>
      </c>
      <c r="B185" s="39"/>
      <c r="C185" s="39"/>
      <c r="D185" s="38"/>
      <c r="E185" s="67" t="str">
        <f t="shared" si="8"/>
        <v/>
      </c>
      <c r="F185" s="67" t="str">
        <f t="shared" si="9"/>
        <v/>
      </c>
      <c r="G185" s="367" t="b">
        <f t="shared" si="10"/>
        <v>0</v>
      </c>
      <c r="H185" s="37">
        <f t="shared" si="11"/>
        <v>1</v>
      </c>
    </row>
    <row r="186" spans="1:8" x14ac:dyDescent="0.25">
      <c r="A186" s="216">
        <v>178</v>
      </c>
      <c r="B186" s="39"/>
      <c r="C186" s="39"/>
      <c r="D186" s="38"/>
      <c r="E186" s="67" t="str">
        <f t="shared" si="8"/>
        <v/>
      </c>
      <c r="F186" s="67" t="str">
        <f t="shared" si="9"/>
        <v/>
      </c>
      <c r="G186" s="367" t="b">
        <f t="shared" si="10"/>
        <v>0</v>
      </c>
      <c r="H186" s="37">
        <f t="shared" si="11"/>
        <v>1</v>
      </c>
    </row>
    <row r="187" spans="1:8" x14ac:dyDescent="0.25">
      <c r="A187" s="216">
        <v>179</v>
      </c>
      <c r="B187" s="39"/>
      <c r="C187" s="39"/>
      <c r="D187" s="38"/>
      <c r="E187" s="67" t="str">
        <f t="shared" si="8"/>
        <v/>
      </c>
      <c r="F187" s="67" t="str">
        <f t="shared" si="9"/>
        <v/>
      </c>
      <c r="G187" s="367" t="b">
        <f t="shared" si="10"/>
        <v>0</v>
      </c>
      <c r="H187" s="37">
        <f t="shared" si="11"/>
        <v>1</v>
      </c>
    </row>
    <row r="188" spans="1:8" x14ac:dyDescent="0.25">
      <c r="A188" s="216">
        <v>180</v>
      </c>
      <c r="B188" s="39"/>
      <c r="C188" s="39"/>
      <c r="D188" s="38"/>
      <c r="E188" s="67" t="str">
        <f t="shared" si="8"/>
        <v/>
      </c>
      <c r="F188" s="67" t="str">
        <f t="shared" si="9"/>
        <v/>
      </c>
      <c r="G188" s="367" t="b">
        <f t="shared" si="10"/>
        <v>0</v>
      </c>
      <c r="H188" s="37">
        <f t="shared" si="11"/>
        <v>1</v>
      </c>
    </row>
    <row r="189" spans="1:8" x14ac:dyDescent="0.25">
      <c r="A189" s="216">
        <v>181</v>
      </c>
      <c r="B189" s="39"/>
      <c r="C189" s="39"/>
      <c r="D189" s="38"/>
      <c r="E189" s="67" t="str">
        <f t="shared" si="8"/>
        <v/>
      </c>
      <c r="F189" s="67" t="str">
        <f t="shared" si="9"/>
        <v/>
      </c>
      <c r="G189" s="367" t="b">
        <f t="shared" si="10"/>
        <v>0</v>
      </c>
      <c r="H189" s="37">
        <f t="shared" si="11"/>
        <v>1</v>
      </c>
    </row>
    <row r="190" spans="1:8" x14ac:dyDescent="0.25">
      <c r="A190" s="216">
        <v>182</v>
      </c>
      <c r="B190" s="39"/>
      <c r="C190" s="39"/>
      <c r="D190" s="38"/>
      <c r="E190" s="67" t="str">
        <f t="shared" si="8"/>
        <v/>
      </c>
      <c r="F190" s="67" t="str">
        <f t="shared" si="9"/>
        <v/>
      </c>
      <c r="G190" s="367" t="b">
        <f t="shared" si="10"/>
        <v>0</v>
      </c>
      <c r="H190" s="37">
        <f t="shared" si="11"/>
        <v>1</v>
      </c>
    </row>
    <row r="191" spans="1:8" x14ac:dyDescent="0.25">
      <c r="A191" s="216">
        <v>183</v>
      </c>
      <c r="B191" s="39"/>
      <c r="C191" s="39"/>
      <c r="D191" s="38"/>
      <c r="E191" s="67" t="str">
        <f t="shared" si="8"/>
        <v/>
      </c>
      <c r="F191" s="67" t="str">
        <f t="shared" si="9"/>
        <v/>
      </c>
      <c r="G191" s="367" t="b">
        <f t="shared" si="10"/>
        <v>0</v>
      </c>
      <c r="H191" s="37">
        <f t="shared" si="11"/>
        <v>1</v>
      </c>
    </row>
    <row r="192" spans="1:8" x14ac:dyDescent="0.25">
      <c r="A192" s="216">
        <v>184</v>
      </c>
      <c r="B192" s="39"/>
      <c r="C192" s="39"/>
      <c r="D192" s="38"/>
      <c r="E192" s="67" t="str">
        <f t="shared" si="8"/>
        <v/>
      </c>
      <c r="F192" s="67" t="str">
        <f t="shared" si="9"/>
        <v/>
      </c>
      <c r="G192" s="367" t="b">
        <f t="shared" si="10"/>
        <v>0</v>
      </c>
      <c r="H192" s="37">
        <f t="shared" si="11"/>
        <v>1</v>
      </c>
    </row>
    <row r="193" spans="1:8" x14ac:dyDescent="0.25">
      <c r="A193" s="216">
        <v>185</v>
      </c>
      <c r="B193" s="39"/>
      <c r="C193" s="39"/>
      <c r="D193" s="38"/>
      <c r="E193" s="67" t="str">
        <f t="shared" si="8"/>
        <v/>
      </c>
      <c r="F193" s="67" t="str">
        <f t="shared" si="9"/>
        <v/>
      </c>
      <c r="G193" s="367" t="b">
        <f t="shared" si="10"/>
        <v>0</v>
      </c>
      <c r="H193" s="37">
        <f t="shared" si="11"/>
        <v>1</v>
      </c>
    </row>
    <row r="194" spans="1:8" x14ac:dyDescent="0.25">
      <c r="A194" s="216">
        <v>186</v>
      </c>
      <c r="B194" s="39"/>
      <c r="C194" s="39"/>
      <c r="D194" s="38"/>
      <c r="E194" s="67" t="str">
        <f t="shared" si="8"/>
        <v/>
      </c>
      <c r="F194" s="67" t="str">
        <f t="shared" si="9"/>
        <v/>
      </c>
      <c r="G194" s="367" t="b">
        <f t="shared" si="10"/>
        <v>0</v>
      </c>
      <c r="H194" s="37">
        <f t="shared" si="11"/>
        <v>1</v>
      </c>
    </row>
    <row r="195" spans="1:8" x14ac:dyDescent="0.25">
      <c r="A195" s="216">
        <v>187</v>
      </c>
      <c r="B195" s="39"/>
      <c r="C195" s="39"/>
      <c r="D195" s="38"/>
      <c r="E195" s="67" t="str">
        <f t="shared" si="8"/>
        <v/>
      </c>
      <c r="F195" s="67" t="str">
        <f t="shared" si="9"/>
        <v/>
      </c>
      <c r="G195" s="367" t="b">
        <f t="shared" si="10"/>
        <v>0</v>
      </c>
      <c r="H195" s="37">
        <f t="shared" si="11"/>
        <v>1</v>
      </c>
    </row>
    <row r="196" spans="1:8" x14ac:dyDescent="0.25">
      <c r="A196" s="216">
        <v>188</v>
      </c>
      <c r="B196" s="39"/>
      <c r="C196" s="39"/>
      <c r="D196" s="38"/>
      <c r="E196" s="67" t="str">
        <f t="shared" si="8"/>
        <v/>
      </c>
      <c r="F196" s="67" t="str">
        <f t="shared" si="9"/>
        <v/>
      </c>
      <c r="G196" s="367" t="b">
        <f t="shared" si="10"/>
        <v>0</v>
      </c>
      <c r="H196" s="37">
        <f t="shared" si="11"/>
        <v>1</v>
      </c>
    </row>
    <row r="197" spans="1:8" x14ac:dyDescent="0.25">
      <c r="A197" s="216">
        <v>189</v>
      </c>
      <c r="B197" s="39"/>
      <c r="C197" s="39"/>
      <c r="D197" s="38"/>
      <c r="E197" s="67" t="str">
        <f t="shared" si="8"/>
        <v/>
      </c>
      <c r="F197" s="67" t="str">
        <f t="shared" si="9"/>
        <v/>
      </c>
      <c r="G197" s="367" t="b">
        <f t="shared" si="10"/>
        <v>0</v>
      </c>
      <c r="H197" s="37">
        <f t="shared" si="11"/>
        <v>1</v>
      </c>
    </row>
    <row r="198" spans="1:8" x14ac:dyDescent="0.25">
      <c r="A198" s="216">
        <v>190</v>
      </c>
      <c r="B198" s="39"/>
      <c r="C198" s="39"/>
      <c r="D198" s="38"/>
      <c r="E198" s="67" t="str">
        <f t="shared" si="8"/>
        <v/>
      </c>
      <c r="F198" s="67" t="str">
        <f t="shared" si="9"/>
        <v/>
      </c>
      <c r="G198" s="367" t="b">
        <f t="shared" si="10"/>
        <v>0</v>
      </c>
      <c r="H198" s="37">
        <f t="shared" si="11"/>
        <v>1</v>
      </c>
    </row>
    <row r="199" spans="1:8" x14ac:dyDescent="0.25">
      <c r="A199" s="216">
        <v>191</v>
      </c>
      <c r="B199" s="39"/>
      <c r="C199" s="39"/>
      <c r="D199" s="38"/>
      <c r="E199" s="67" t="str">
        <f t="shared" si="8"/>
        <v/>
      </c>
      <c r="F199" s="67" t="str">
        <f t="shared" si="9"/>
        <v/>
      </c>
      <c r="G199" s="367" t="b">
        <f t="shared" si="10"/>
        <v>0</v>
      </c>
      <c r="H199" s="37">
        <f t="shared" si="11"/>
        <v>1</v>
      </c>
    </row>
    <row r="200" spans="1:8" x14ac:dyDescent="0.25">
      <c r="A200" s="216">
        <v>192</v>
      </c>
      <c r="B200" s="39"/>
      <c r="C200" s="39"/>
      <c r="D200" s="38"/>
      <c r="E200" s="67" t="str">
        <f t="shared" si="8"/>
        <v/>
      </c>
      <c r="F200" s="67" t="str">
        <f t="shared" si="9"/>
        <v/>
      </c>
      <c r="G200" s="367" t="b">
        <f t="shared" si="10"/>
        <v>0</v>
      </c>
      <c r="H200" s="37">
        <f t="shared" si="11"/>
        <v>1</v>
      </c>
    </row>
    <row r="201" spans="1:8" x14ac:dyDescent="0.25">
      <c r="A201" s="216">
        <v>193</v>
      </c>
      <c r="B201" s="39"/>
      <c r="C201" s="39"/>
      <c r="D201" s="38"/>
      <c r="E201" s="67" t="str">
        <f t="shared" ref="E201:E258" si="12">IF(OR($B201="",$C201="",,$D201="",$D201&lt;an_initial,$D201&gt;an_final,$G201=FALSE),"",50)</f>
        <v/>
      </c>
      <c r="F201" s="67" t="str">
        <f t="shared" ref="F201:F258" si="13">IF(OR($B201="",$C201="",$D201="",$D201&gt;an_final,$G201=FALSE),"",50)</f>
        <v/>
      </c>
      <c r="G201" s="367" t="b">
        <f t="shared" ref="G201:G258" si="14">IF(nume_candidat="",FALSE,ISNUMBER(SEARCH(nume_candidat,$B201)))</f>
        <v>0</v>
      </c>
      <c r="H201" s="37">
        <f t="shared" si="11"/>
        <v>1</v>
      </c>
    </row>
    <row r="202" spans="1:8" x14ac:dyDescent="0.25">
      <c r="A202" s="216">
        <v>194</v>
      </c>
      <c r="B202" s="39"/>
      <c r="C202" s="39"/>
      <c r="D202" s="38"/>
      <c r="E202" s="67" t="str">
        <f t="shared" si="12"/>
        <v/>
      </c>
      <c r="F202" s="67" t="str">
        <f t="shared" si="13"/>
        <v/>
      </c>
      <c r="G202" s="367" t="b">
        <f t="shared" si="14"/>
        <v>0</v>
      </c>
      <c r="H202" s="37">
        <f t="shared" ref="H202:H258" si="15">LEN(B202)-LEN(SUBSTITUTE(B202,",",""))+1</f>
        <v>1</v>
      </c>
    </row>
    <row r="203" spans="1:8" x14ac:dyDescent="0.25">
      <c r="A203" s="216">
        <v>195</v>
      </c>
      <c r="B203" s="39"/>
      <c r="C203" s="39"/>
      <c r="D203" s="38"/>
      <c r="E203" s="67" t="str">
        <f t="shared" si="12"/>
        <v/>
      </c>
      <c r="F203" s="67" t="str">
        <f t="shared" si="13"/>
        <v/>
      </c>
      <c r="G203" s="367" t="b">
        <f t="shared" si="14"/>
        <v>0</v>
      </c>
      <c r="H203" s="37">
        <f t="shared" si="15"/>
        <v>1</v>
      </c>
    </row>
    <row r="204" spans="1:8" x14ac:dyDescent="0.25">
      <c r="A204" s="216">
        <v>196</v>
      </c>
      <c r="B204" s="39"/>
      <c r="C204" s="39"/>
      <c r="D204" s="38"/>
      <c r="E204" s="67" t="str">
        <f t="shared" si="12"/>
        <v/>
      </c>
      <c r="F204" s="67" t="str">
        <f t="shared" si="13"/>
        <v/>
      </c>
      <c r="G204" s="367" t="b">
        <f t="shared" si="14"/>
        <v>0</v>
      </c>
      <c r="H204" s="37">
        <f t="shared" si="15"/>
        <v>1</v>
      </c>
    </row>
    <row r="205" spans="1:8" x14ac:dyDescent="0.25">
      <c r="A205" s="216">
        <v>197</v>
      </c>
      <c r="B205" s="39"/>
      <c r="C205" s="39"/>
      <c r="D205" s="38"/>
      <c r="E205" s="67" t="str">
        <f t="shared" si="12"/>
        <v/>
      </c>
      <c r="F205" s="67" t="str">
        <f t="shared" si="13"/>
        <v/>
      </c>
      <c r="G205" s="367" t="b">
        <f t="shared" si="14"/>
        <v>0</v>
      </c>
      <c r="H205" s="37">
        <f t="shared" si="15"/>
        <v>1</v>
      </c>
    </row>
    <row r="206" spans="1:8" x14ac:dyDescent="0.25">
      <c r="A206" s="216">
        <v>198</v>
      </c>
      <c r="B206" s="39"/>
      <c r="C206" s="39"/>
      <c r="D206" s="38"/>
      <c r="E206" s="67" t="str">
        <f t="shared" si="12"/>
        <v/>
      </c>
      <c r="F206" s="67" t="str">
        <f t="shared" si="13"/>
        <v/>
      </c>
      <c r="G206" s="367" t="b">
        <f t="shared" si="14"/>
        <v>0</v>
      </c>
      <c r="H206" s="37">
        <f t="shared" si="15"/>
        <v>1</v>
      </c>
    </row>
    <row r="207" spans="1:8" x14ac:dyDescent="0.25">
      <c r="A207" s="216">
        <v>199</v>
      </c>
      <c r="B207" s="39"/>
      <c r="C207" s="39"/>
      <c r="D207" s="38"/>
      <c r="E207" s="67" t="str">
        <f t="shared" si="12"/>
        <v/>
      </c>
      <c r="F207" s="67" t="str">
        <f t="shared" si="13"/>
        <v/>
      </c>
      <c r="G207" s="367" t="b">
        <f t="shared" si="14"/>
        <v>0</v>
      </c>
      <c r="H207" s="37">
        <f t="shared" si="15"/>
        <v>1</v>
      </c>
    </row>
    <row r="208" spans="1:8" x14ac:dyDescent="0.25">
      <c r="A208" s="216">
        <v>200</v>
      </c>
      <c r="B208" s="39"/>
      <c r="C208" s="39"/>
      <c r="D208" s="38"/>
      <c r="E208" s="67" t="str">
        <f t="shared" si="12"/>
        <v/>
      </c>
      <c r="F208" s="67" t="str">
        <f t="shared" si="13"/>
        <v/>
      </c>
      <c r="G208" s="367" t="b">
        <f t="shared" si="14"/>
        <v>0</v>
      </c>
      <c r="H208" s="37">
        <f t="shared" si="15"/>
        <v>1</v>
      </c>
    </row>
    <row r="209" spans="1:8" x14ac:dyDescent="0.25">
      <c r="A209" s="216">
        <v>201</v>
      </c>
      <c r="B209" s="39"/>
      <c r="C209" s="39"/>
      <c r="D209" s="38"/>
      <c r="E209" s="67" t="str">
        <f t="shared" si="12"/>
        <v/>
      </c>
      <c r="F209" s="67" t="str">
        <f t="shared" si="13"/>
        <v/>
      </c>
      <c r="G209" s="367" t="b">
        <f t="shared" si="14"/>
        <v>0</v>
      </c>
      <c r="H209" s="37">
        <f t="shared" si="15"/>
        <v>1</v>
      </c>
    </row>
    <row r="210" spans="1:8" x14ac:dyDescent="0.25">
      <c r="A210" s="216">
        <v>202</v>
      </c>
      <c r="B210" s="39"/>
      <c r="C210" s="39"/>
      <c r="D210" s="38"/>
      <c r="E210" s="67" t="str">
        <f t="shared" si="12"/>
        <v/>
      </c>
      <c r="F210" s="67" t="str">
        <f t="shared" si="13"/>
        <v/>
      </c>
      <c r="G210" s="367" t="b">
        <f t="shared" si="14"/>
        <v>0</v>
      </c>
      <c r="H210" s="37">
        <f t="shared" si="15"/>
        <v>1</v>
      </c>
    </row>
    <row r="211" spans="1:8" x14ac:dyDescent="0.25">
      <c r="A211" s="216">
        <v>203</v>
      </c>
      <c r="B211" s="39"/>
      <c r="C211" s="39"/>
      <c r="D211" s="38"/>
      <c r="E211" s="67" t="str">
        <f t="shared" si="12"/>
        <v/>
      </c>
      <c r="F211" s="67" t="str">
        <f t="shared" si="13"/>
        <v/>
      </c>
      <c r="G211" s="367" t="b">
        <f t="shared" si="14"/>
        <v>0</v>
      </c>
      <c r="H211" s="37">
        <f t="shared" si="15"/>
        <v>1</v>
      </c>
    </row>
    <row r="212" spans="1:8" x14ac:dyDescent="0.25">
      <c r="A212" s="216">
        <v>204</v>
      </c>
      <c r="B212" s="39"/>
      <c r="C212" s="39"/>
      <c r="D212" s="38"/>
      <c r="E212" s="67" t="str">
        <f t="shared" si="12"/>
        <v/>
      </c>
      <c r="F212" s="67" t="str">
        <f t="shared" si="13"/>
        <v/>
      </c>
      <c r="G212" s="367" t="b">
        <f t="shared" si="14"/>
        <v>0</v>
      </c>
      <c r="H212" s="37">
        <f t="shared" si="15"/>
        <v>1</v>
      </c>
    </row>
    <row r="213" spans="1:8" x14ac:dyDescent="0.25">
      <c r="A213" s="216">
        <v>205</v>
      </c>
      <c r="B213" s="39"/>
      <c r="C213" s="39"/>
      <c r="D213" s="38"/>
      <c r="E213" s="67" t="str">
        <f t="shared" si="12"/>
        <v/>
      </c>
      <c r="F213" s="67" t="str">
        <f t="shared" si="13"/>
        <v/>
      </c>
      <c r="G213" s="367" t="b">
        <f t="shared" si="14"/>
        <v>0</v>
      </c>
      <c r="H213" s="37">
        <f t="shared" si="15"/>
        <v>1</v>
      </c>
    </row>
    <row r="214" spans="1:8" x14ac:dyDescent="0.25">
      <c r="A214" s="216">
        <v>206</v>
      </c>
      <c r="B214" s="39"/>
      <c r="C214" s="39"/>
      <c r="D214" s="38"/>
      <c r="E214" s="67" t="str">
        <f t="shared" si="12"/>
        <v/>
      </c>
      <c r="F214" s="67" t="str">
        <f t="shared" si="13"/>
        <v/>
      </c>
      <c r="G214" s="367" t="b">
        <f t="shared" si="14"/>
        <v>0</v>
      </c>
      <c r="H214" s="37">
        <f t="shared" si="15"/>
        <v>1</v>
      </c>
    </row>
    <row r="215" spans="1:8" x14ac:dyDescent="0.25">
      <c r="A215" s="216">
        <v>207</v>
      </c>
      <c r="B215" s="39"/>
      <c r="C215" s="39"/>
      <c r="D215" s="38"/>
      <c r="E215" s="67" t="str">
        <f t="shared" si="12"/>
        <v/>
      </c>
      <c r="F215" s="67" t="str">
        <f t="shared" si="13"/>
        <v/>
      </c>
      <c r="G215" s="367" t="b">
        <f t="shared" si="14"/>
        <v>0</v>
      </c>
      <c r="H215" s="37">
        <f t="shared" si="15"/>
        <v>1</v>
      </c>
    </row>
    <row r="216" spans="1:8" x14ac:dyDescent="0.25">
      <c r="A216" s="216">
        <v>208</v>
      </c>
      <c r="B216" s="39"/>
      <c r="C216" s="39"/>
      <c r="D216" s="38"/>
      <c r="E216" s="67" t="str">
        <f t="shared" si="12"/>
        <v/>
      </c>
      <c r="F216" s="67" t="str">
        <f t="shared" si="13"/>
        <v/>
      </c>
      <c r="G216" s="367" t="b">
        <f t="shared" si="14"/>
        <v>0</v>
      </c>
      <c r="H216" s="37">
        <f t="shared" si="15"/>
        <v>1</v>
      </c>
    </row>
    <row r="217" spans="1:8" x14ac:dyDescent="0.25">
      <c r="A217" s="216">
        <v>209</v>
      </c>
      <c r="B217" s="39"/>
      <c r="C217" s="39"/>
      <c r="D217" s="38"/>
      <c r="E217" s="67" t="str">
        <f t="shared" si="12"/>
        <v/>
      </c>
      <c r="F217" s="67" t="str">
        <f t="shared" si="13"/>
        <v/>
      </c>
      <c r="G217" s="367" t="b">
        <f t="shared" si="14"/>
        <v>0</v>
      </c>
      <c r="H217" s="37">
        <f t="shared" si="15"/>
        <v>1</v>
      </c>
    </row>
    <row r="218" spans="1:8" x14ac:dyDescent="0.25">
      <c r="A218" s="216">
        <v>210</v>
      </c>
      <c r="B218" s="39"/>
      <c r="C218" s="39"/>
      <c r="D218" s="38"/>
      <c r="E218" s="67" t="str">
        <f t="shared" si="12"/>
        <v/>
      </c>
      <c r="F218" s="67" t="str">
        <f t="shared" si="13"/>
        <v/>
      </c>
      <c r="G218" s="367" t="b">
        <f t="shared" si="14"/>
        <v>0</v>
      </c>
      <c r="H218" s="37">
        <f t="shared" si="15"/>
        <v>1</v>
      </c>
    </row>
    <row r="219" spans="1:8" x14ac:dyDescent="0.25">
      <c r="A219" s="216">
        <v>211</v>
      </c>
      <c r="B219" s="39"/>
      <c r="C219" s="39"/>
      <c r="D219" s="38"/>
      <c r="E219" s="67" t="str">
        <f t="shared" si="12"/>
        <v/>
      </c>
      <c r="F219" s="67" t="str">
        <f t="shared" si="13"/>
        <v/>
      </c>
      <c r="G219" s="367" t="b">
        <f t="shared" si="14"/>
        <v>0</v>
      </c>
      <c r="H219" s="37">
        <f t="shared" si="15"/>
        <v>1</v>
      </c>
    </row>
    <row r="220" spans="1:8" x14ac:dyDescent="0.25">
      <c r="A220" s="216">
        <v>212</v>
      </c>
      <c r="B220" s="39"/>
      <c r="C220" s="39"/>
      <c r="D220" s="38"/>
      <c r="E220" s="67" t="str">
        <f t="shared" si="12"/>
        <v/>
      </c>
      <c r="F220" s="67" t="str">
        <f t="shared" si="13"/>
        <v/>
      </c>
      <c r="G220" s="367" t="b">
        <f t="shared" si="14"/>
        <v>0</v>
      </c>
      <c r="H220" s="37">
        <f t="shared" si="15"/>
        <v>1</v>
      </c>
    </row>
    <row r="221" spans="1:8" x14ac:dyDescent="0.25">
      <c r="A221" s="216">
        <v>213</v>
      </c>
      <c r="B221" s="39"/>
      <c r="C221" s="39"/>
      <c r="D221" s="38"/>
      <c r="E221" s="67" t="str">
        <f t="shared" si="12"/>
        <v/>
      </c>
      <c r="F221" s="67" t="str">
        <f t="shared" si="13"/>
        <v/>
      </c>
      <c r="G221" s="367" t="b">
        <f t="shared" si="14"/>
        <v>0</v>
      </c>
      <c r="H221" s="37">
        <f t="shared" si="15"/>
        <v>1</v>
      </c>
    </row>
    <row r="222" spans="1:8" x14ac:dyDescent="0.25">
      <c r="A222" s="216">
        <v>214</v>
      </c>
      <c r="B222" s="39"/>
      <c r="C222" s="39"/>
      <c r="D222" s="38"/>
      <c r="E222" s="67" t="str">
        <f t="shared" si="12"/>
        <v/>
      </c>
      <c r="F222" s="67" t="str">
        <f t="shared" si="13"/>
        <v/>
      </c>
      <c r="G222" s="367" t="b">
        <f t="shared" si="14"/>
        <v>0</v>
      </c>
      <c r="H222" s="37">
        <f t="shared" si="15"/>
        <v>1</v>
      </c>
    </row>
    <row r="223" spans="1:8" x14ac:dyDescent="0.25">
      <c r="A223" s="216">
        <v>215</v>
      </c>
      <c r="B223" s="39"/>
      <c r="C223" s="39"/>
      <c r="D223" s="38"/>
      <c r="E223" s="67" t="str">
        <f t="shared" si="12"/>
        <v/>
      </c>
      <c r="F223" s="67" t="str">
        <f t="shared" si="13"/>
        <v/>
      </c>
      <c r="G223" s="367" t="b">
        <f t="shared" si="14"/>
        <v>0</v>
      </c>
      <c r="H223" s="37">
        <f t="shared" si="15"/>
        <v>1</v>
      </c>
    </row>
    <row r="224" spans="1:8" x14ac:dyDescent="0.25">
      <c r="A224" s="216">
        <v>216</v>
      </c>
      <c r="B224" s="39"/>
      <c r="C224" s="39"/>
      <c r="D224" s="38"/>
      <c r="E224" s="67" t="str">
        <f t="shared" si="12"/>
        <v/>
      </c>
      <c r="F224" s="67" t="str">
        <f t="shared" si="13"/>
        <v/>
      </c>
      <c r="G224" s="367" t="b">
        <f t="shared" si="14"/>
        <v>0</v>
      </c>
      <c r="H224" s="37">
        <f t="shared" si="15"/>
        <v>1</v>
      </c>
    </row>
    <row r="225" spans="1:8" x14ac:dyDescent="0.25">
      <c r="A225" s="216">
        <v>217</v>
      </c>
      <c r="B225" s="39"/>
      <c r="C225" s="39"/>
      <c r="D225" s="38"/>
      <c r="E225" s="67" t="str">
        <f t="shared" si="12"/>
        <v/>
      </c>
      <c r="F225" s="67" t="str">
        <f t="shared" si="13"/>
        <v/>
      </c>
      <c r="G225" s="367" t="b">
        <f t="shared" si="14"/>
        <v>0</v>
      </c>
      <c r="H225" s="37">
        <f t="shared" si="15"/>
        <v>1</v>
      </c>
    </row>
    <row r="226" spans="1:8" x14ac:dyDescent="0.25">
      <c r="A226" s="216">
        <v>218</v>
      </c>
      <c r="B226" s="39"/>
      <c r="C226" s="39"/>
      <c r="D226" s="38"/>
      <c r="E226" s="67" t="str">
        <f t="shared" si="12"/>
        <v/>
      </c>
      <c r="F226" s="67" t="str">
        <f t="shared" si="13"/>
        <v/>
      </c>
      <c r="G226" s="367" t="b">
        <f t="shared" si="14"/>
        <v>0</v>
      </c>
      <c r="H226" s="37">
        <f t="shared" si="15"/>
        <v>1</v>
      </c>
    </row>
    <row r="227" spans="1:8" x14ac:dyDescent="0.25">
      <c r="A227" s="216">
        <v>219</v>
      </c>
      <c r="B227" s="39"/>
      <c r="C227" s="39"/>
      <c r="D227" s="38"/>
      <c r="E227" s="67" t="str">
        <f t="shared" si="12"/>
        <v/>
      </c>
      <c r="F227" s="67" t="str">
        <f t="shared" si="13"/>
        <v/>
      </c>
      <c r="G227" s="367" t="b">
        <f t="shared" si="14"/>
        <v>0</v>
      </c>
      <c r="H227" s="37">
        <f t="shared" si="15"/>
        <v>1</v>
      </c>
    </row>
    <row r="228" spans="1:8" x14ac:dyDescent="0.25">
      <c r="A228" s="216">
        <v>220</v>
      </c>
      <c r="B228" s="39"/>
      <c r="C228" s="39"/>
      <c r="D228" s="38"/>
      <c r="E228" s="67" t="str">
        <f t="shared" si="12"/>
        <v/>
      </c>
      <c r="F228" s="67" t="str">
        <f t="shared" si="13"/>
        <v/>
      </c>
      <c r="G228" s="367" t="b">
        <f t="shared" si="14"/>
        <v>0</v>
      </c>
      <c r="H228" s="37">
        <f t="shared" si="15"/>
        <v>1</v>
      </c>
    </row>
    <row r="229" spans="1:8" x14ac:dyDescent="0.25">
      <c r="A229" s="216">
        <v>221</v>
      </c>
      <c r="B229" s="39"/>
      <c r="C229" s="39"/>
      <c r="D229" s="38"/>
      <c r="E229" s="67" t="str">
        <f t="shared" si="12"/>
        <v/>
      </c>
      <c r="F229" s="67" t="str">
        <f t="shared" si="13"/>
        <v/>
      </c>
      <c r="G229" s="367" t="b">
        <f t="shared" si="14"/>
        <v>0</v>
      </c>
      <c r="H229" s="37">
        <f t="shared" si="15"/>
        <v>1</v>
      </c>
    </row>
    <row r="230" spans="1:8" x14ac:dyDescent="0.25">
      <c r="A230" s="216">
        <v>222</v>
      </c>
      <c r="B230" s="39"/>
      <c r="C230" s="39"/>
      <c r="D230" s="38"/>
      <c r="E230" s="67" t="str">
        <f t="shared" si="12"/>
        <v/>
      </c>
      <c r="F230" s="67" t="str">
        <f t="shared" si="13"/>
        <v/>
      </c>
      <c r="G230" s="367" t="b">
        <f t="shared" si="14"/>
        <v>0</v>
      </c>
      <c r="H230" s="37">
        <f t="shared" si="15"/>
        <v>1</v>
      </c>
    </row>
    <row r="231" spans="1:8" x14ac:dyDescent="0.25">
      <c r="A231" s="216">
        <v>223</v>
      </c>
      <c r="B231" s="39"/>
      <c r="C231" s="39"/>
      <c r="D231" s="38"/>
      <c r="E231" s="67" t="str">
        <f t="shared" si="12"/>
        <v/>
      </c>
      <c r="F231" s="67" t="str">
        <f t="shared" si="13"/>
        <v/>
      </c>
      <c r="G231" s="367" t="b">
        <f t="shared" si="14"/>
        <v>0</v>
      </c>
      <c r="H231" s="37">
        <f t="shared" si="15"/>
        <v>1</v>
      </c>
    </row>
    <row r="232" spans="1:8" x14ac:dyDescent="0.25">
      <c r="A232" s="216">
        <v>224</v>
      </c>
      <c r="B232" s="39"/>
      <c r="C232" s="39"/>
      <c r="D232" s="38"/>
      <c r="E232" s="67" t="str">
        <f t="shared" si="12"/>
        <v/>
      </c>
      <c r="F232" s="67" t="str">
        <f t="shared" si="13"/>
        <v/>
      </c>
      <c r="G232" s="367" t="b">
        <f t="shared" si="14"/>
        <v>0</v>
      </c>
      <c r="H232" s="37">
        <f t="shared" si="15"/>
        <v>1</v>
      </c>
    </row>
    <row r="233" spans="1:8" x14ac:dyDescent="0.25">
      <c r="A233" s="216">
        <v>225</v>
      </c>
      <c r="B233" s="39"/>
      <c r="C233" s="39"/>
      <c r="D233" s="38"/>
      <c r="E233" s="67" t="str">
        <f t="shared" si="12"/>
        <v/>
      </c>
      <c r="F233" s="67" t="str">
        <f t="shared" si="13"/>
        <v/>
      </c>
      <c r="G233" s="367" t="b">
        <f t="shared" si="14"/>
        <v>0</v>
      </c>
      <c r="H233" s="37">
        <f t="shared" si="15"/>
        <v>1</v>
      </c>
    </row>
    <row r="234" spans="1:8" x14ac:dyDescent="0.25">
      <c r="A234" s="216">
        <v>226</v>
      </c>
      <c r="B234" s="39"/>
      <c r="C234" s="39"/>
      <c r="D234" s="38"/>
      <c r="E234" s="67" t="str">
        <f t="shared" si="12"/>
        <v/>
      </c>
      <c r="F234" s="67" t="str">
        <f t="shared" si="13"/>
        <v/>
      </c>
      <c r="G234" s="367" t="b">
        <f t="shared" si="14"/>
        <v>0</v>
      </c>
      <c r="H234" s="37">
        <f t="shared" si="15"/>
        <v>1</v>
      </c>
    </row>
    <row r="235" spans="1:8" x14ac:dyDescent="0.25">
      <c r="A235" s="216">
        <v>227</v>
      </c>
      <c r="B235" s="39"/>
      <c r="C235" s="39"/>
      <c r="D235" s="38"/>
      <c r="E235" s="67" t="str">
        <f t="shared" si="12"/>
        <v/>
      </c>
      <c r="F235" s="67" t="str">
        <f t="shared" si="13"/>
        <v/>
      </c>
      <c r="G235" s="367" t="b">
        <f t="shared" si="14"/>
        <v>0</v>
      </c>
      <c r="H235" s="37">
        <f t="shared" si="15"/>
        <v>1</v>
      </c>
    </row>
    <row r="236" spans="1:8" x14ac:dyDescent="0.25">
      <c r="A236" s="216">
        <v>228</v>
      </c>
      <c r="B236" s="39"/>
      <c r="C236" s="39"/>
      <c r="D236" s="38"/>
      <c r="E236" s="67" t="str">
        <f t="shared" si="12"/>
        <v/>
      </c>
      <c r="F236" s="67" t="str">
        <f t="shared" si="13"/>
        <v/>
      </c>
      <c r="G236" s="367" t="b">
        <f t="shared" si="14"/>
        <v>0</v>
      </c>
      <c r="H236" s="37">
        <f t="shared" si="15"/>
        <v>1</v>
      </c>
    </row>
    <row r="237" spans="1:8" x14ac:dyDescent="0.25">
      <c r="A237" s="216">
        <v>229</v>
      </c>
      <c r="B237" s="39"/>
      <c r="C237" s="39"/>
      <c r="D237" s="38"/>
      <c r="E237" s="67" t="str">
        <f t="shared" si="12"/>
        <v/>
      </c>
      <c r="F237" s="67" t="str">
        <f t="shared" si="13"/>
        <v/>
      </c>
      <c r="G237" s="367" t="b">
        <f t="shared" si="14"/>
        <v>0</v>
      </c>
      <c r="H237" s="37">
        <f t="shared" si="15"/>
        <v>1</v>
      </c>
    </row>
    <row r="238" spans="1:8" x14ac:dyDescent="0.25">
      <c r="A238" s="216">
        <v>230</v>
      </c>
      <c r="B238" s="39"/>
      <c r="C238" s="39"/>
      <c r="D238" s="38"/>
      <c r="E238" s="67" t="str">
        <f t="shared" si="12"/>
        <v/>
      </c>
      <c r="F238" s="67" t="str">
        <f t="shared" si="13"/>
        <v/>
      </c>
      <c r="G238" s="367" t="b">
        <f t="shared" si="14"/>
        <v>0</v>
      </c>
      <c r="H238" s="37">
        <f t="shared" si="15"/>
        <v>1</v>
      </c>
    </row>
    <row r="239" spans="1:8" x14ac:dyDescent="0.25">
      <c r="A239" s="216">
        <v>231</v>
      </c>
      <c r="B239" s="39"/>
      <c r="C239" s="39"/>
      <c r="D239" s="38"/>
      <c r="E239" s="67" t="str">
        <f t="shared" si="12"/>
        <v/>
      </c>
      <c r="F239" s="67" t="str">
        <f t="shared" si="13"/>
        <v/>
      </c>
      <c r="G239" s="367" t="b">
        <f t="shared" si="14"/>
        <v>0</v>
      </c>
      <c r="H239" s="37">
        <f t="shared" si="15"/>
        <v>1</v>
      </c>
    </row>
    <row r="240" spans="1:8" x14ac:dyDescent="0.25">
      <c r="A240" s="216">
        <v>232</v>
      </c>
      <c r="B240" s="39"/>
      <c r="C240" s="39"/>
      <c r="D240" s="38"/>
      <c r="E240" s="67" t="str">
        <f t="shared" si="12"/>
        <v/>
      </c>
      <c r="F240" s="67" t="str">
        <f t="shared" si="13"/>
        <v/>
      </c>
      <c r="G240" s="367" t="b">
        <f t="shared" si="14"/>
        <v>0</v>
      </c>
      <c r="H240" s="37">
        <f t="shared" si="15"/>
        <v>1</v>
      </c>
    </row>
    <row r="241" spans="1:8" x14ac:dyDescent="0.25">
      <c r="A241" s="216">
        <v>233</v>
      </c>
      <c r="B241" s="39"/>
      <c r="C241" s="39"/>
      <c r="D241" s="38"/>
      <c r="E241" s="67" t="str">
        <f t="shared" si="12"/>
        <v/>
      </c>
      <c r="F241" s="67" t="str">
        <f t="shared" si="13"/>
        <v/>
      </c>
      <c r="G241" s="367" t="b">
        <f t="shared" si="14"/>
        <v>0</v>
      </c>
      <c r="H241" s="37">
        <f t="shared" si="15"/>
        <v>1</v>
      </c>
    </row>
    <row r="242" spans="1:8" x14ac:dyDescent="0.25">
      <c r="A242" s="216">
        <v>234</v>
      </c>
      <c r="B242" s="39"/>
      <c r="C242" s="39"/>
      <c r="D242" s="38"/>
      <c r="E242" s="67" t="str">
        <f t="shared" si="12"/>
        <v/>
      </c>
      <c r="F242" s="67" t="str">
        <f t="shared" si="13"/>
        <v/>
      </c>
      <c r="G242" s="367" t="b">
        <f t="shared" si="14"/>
        <v>0</v>
      </c>
      <c r="H242" s="37">
        <f t="shared" si="15"/>
        <v>1</v>
      </c>
    </row>
    <row r="243" spans="1:8" x14ac:dyDescent="0.25">
      <c r="A243" s="216">
        <v>235</v>
      </c>
      <c r="B243" s="39"/>
      <c r="C243" s="39"/>
      <c r="D243" s="38"/>
      <c r="E243" s="67" t="str">
        <f t="shared" si="12"/>
        <v/>
      </c>
      <c r="F243" s="67" t="str">
        <f t="shared" si="13"/>
        <v/>
      </c>
      <c r="G243" s="367" t="b">
        <f t="shared" si="14"/>
        <v>0</v>
      </c>
      <c r="H243" s="37">
        <f t="shared" si="15"/>
        <v>1</v>
      </c>
    </row>
    <row r="244" spans="1:8" x14ac:dyDescent="0.25">
      <c r="A244" s="216">
        <v>236</v>
      </c>
      <c r="B244" s="39"/>
      <c r="C244" s="39"/>
      <c r="D244" s="38"/>
      <c r="E244" s="67" t="str">
        <f t="shared" si="12"/>
        <v/>
      </c>
      <c r="F244" s="67" t="str">
        <f t="shared" si="13"/>
        <v/>
      </c>
      <c r="G244" s="367" t="b">
        <f t="shared" si="14"/>
        <v>0</v>
      </c>
      <c r="H244" s="37">
        <f t="shared" si="15"/>
        <v>1</v>
      </c>
    </row>
    <row r="245" spans="1:8" x14ac:dyDescent="0.25">
      <c r="A245" s="216">
        <v>237</v>
      </c>
      <c r="B245" s="39"/>
      <c r="C245" s="39"/>
      <c r="D245" s="38"/>
      <c r="E245" s="67" t="str">
        <f t="shared" si="12"/>
        <v/>
      </c>
      <c r="F245" s="67" t="str">
        <f t="shared" si="13"/>
        <v/>
      </c>
      <c r="G245" s="367" t="b">
        <f t="shared" si="14"/>
        <v>0</v>
      </c>
      <c r="H245" s="37">
        <f t="shared" si="15"/>
        <v>1</v>
      </c>
    </row>
    <row r="246" spans="1:8" x14ac:dyDescent="0.25">
      <c r="A246" s="216">
        <v>238</v>
      </c>
      <c r="B246" s="39"/>
      <c r="C246" s="39"/>
      <c r="D246" s="38"/>
      <c r="E246" s="67" t="str">
        <f t="shared" si="12"/>
        <v/>
      </c>
      <c r="F246" s="67" t="str">
        <f t="shared" si="13"/>
        <v/>
      </c>
      <c r="G246" s="367" t="b">
        <f t="shared" si="14"/>
        <v>0</v>
      </c>
      <c r="H246" s="37">
        <f t="shared" si="15"/>
        <v>1</v>
      </c>
    </row>
    <row r="247" spans="1:8" x14ac:dyDescent="0.25">
      <c r="A247" s="216">
        <v>239</v>
      </c>
      <c r="B247" s="39"/>
      <c r="C247" s="39"/>
      <c r="D247" s="38"/>
      <c r="E247" s="67" t="str">
        <f t="shared" si="12"/>
        <v/>
      </c>
      <c r="F247" s="67" t="str">
        <f t="shared" si="13"/>
        <v/>
      </c>
      <c r="G247" s="367" t="b">
        <f t="shared" si="14"/>
        <v>0</v>
      </c>
      <c r="H247" s="37">
        <f t="shared" si="15"/>
        <v>1</v>
      </c>
    </row>
    <row r="248" spans="1:8" x14ac:dyDescent="0.25">
      <c r="A248" s="216">
        <v>240</v>
      </c>
      <c r="B248" s="39"/>
      <c r="C248" s="39"/>
      <c r="D248" s="38"/>
      <c r="E248" s="67" t="str">
        <f t="shared" si="12"/>
        <v/>
      </c>
      <c r="F248" s="67" t="str">
        <f t="shared" si="13"/>
        <v/>
      </c>
      <c r="G248" s="367" t="b">
        <f t="shared" si="14"/>
        <v>0</v>
      </c>
      <c r="H248" s="37">
        <f t="shared" si="15"/>
        <v>1</v>
      </c>
    </row>
    <row r="249" spans="1:8" x14ac:dyDescent="0.25">
      <c r="A249" s="216">
        <v>241</v>
      </c>
      <c r="B249" s="39"/>
      <c r="C249" s="39"/>
      <c r="D249" s="38"/>
      <c r="E249" s="67" t="str">
        <f t="shared" si="12"/>
        <v/>
      </c>
      <c r="F249" s="67" t="str">
        <f t="shared" si="13"/>
        <v/>
      </c>
      <c r="G249" s="367" t="b">
        <f t="shared" si="14"/>
        <v>0</v>
      </c>
      <c r="H249" s="37">
        <f t="shared" si="15"/>
        <v>1</v>
      </c>
    </row>
    <row r="250" spans="1:8" x14ac:dyDescent="0.25">
      <c r="A250" s="216">
        <v>242</v>
      </c>
      <c r="B250" s="39"/>
      <c r="C250" s="39"/>
      <c r="D250" s="38"/>
      <c r="E250" s="67" t="str">
        <f t="shared" si="12"/>
        <v/>
      </c>
      <c r="F250" s="67" t="str">
        <f t="shared" si="13"/>
        <v/>
      </c>
      <c r="G250" s="367" t="b">
        <f t="shared" si="14"/>
        <v>0</v>
      </c>
      <c r="H250" s="37">
        <f t="shared" si="15"/>
        <v>1</v>
      </c>
    </row>
    <row r="251" spans="1:8" x14ac:dyDescent="0.25">
      <c r="A251" s="216">
        <v>243</v>
      </c>
      <c r="B251" s="39"/>
      <c r="C251" s="39"/>
      <c r="D251" s="38"/>
      <c r="E251" s="67" t="str">
        <f t="shared" si="12"/>
        <v/>
      </c>
      <c r="F251" s="67" t="str">
        <f t="shared" si="13"/>
        <v/>
      </c>
      <c r="G251" s="367" t="b">
        <f t="shared" si="14"/>
        <v>0</v>
      </c>
      <c r="H251" s="37">
        <f t="shared" si="15"/>
        <v>1</v>
      </c>
    </row>
    <row r="252" spans="1:8" x14ac:dyDescent="0.25">
      <c r="A252" s="216">
        <v>244</v>
      </c>
      <c r="B252" s="39"/>
      <c r="C252" s="39"/>
      <c r="D252" s="38"/>
      <c r="E252" s="67" t="str">
        <f t="shared" si="12"/>
        <v/>
      </c>
      <c r="F252" s="67" t="str">
        <f t="shared" si="13"/>
        <v/>
      </c>
      <c r="G252" s="367" t="b">
        <f t="shared" si="14"/>
        <v>0</v>
      </c>
      <c r="H252" s="37">
        <f t="shared" si="15"/>
        <v>1</v>
      </c>
    </row>
    <row r="253" spans="1:8" x14ac:dyDescent="0.25">
      <c r="A253" s="216">
        <v>245</v>
      </c>
      <c r="B253" s="39"/>
      <c r="C253" s="39"/>
      <c r="D253" s="38"/>
      <c r="E253" s="67" t="str">
        <f t="shared" si="12"/>
        <v/>
      </c>
      <c r="F253" s="67" t="str">
        <f t="shared" si="13"/>
        <v/>
      </c>
      <c r="G253" s="367" t="b">
        <f t="shared" si="14"/>
        <v>0</v>
      </c>
      <c r="H253" s="37">
        <f t="shared" si="15"/>
        <v>1</v>
      </c>
    </row>
    <row r="254" spans="1:8" x14ac:dyDescent="0.25">
      <c r="A254" s="216">
        <v>246</v>
      </c>
      <c r="B254" s="39"/>
      <c r="C254" s="39"/>
      <c r="D254" s="38"/>
      <c r="E254" s="67" t="str">
        <f t="shared" si="12"/>
        <v/>
      </c>
      <c r="F254" s="67" t="str">
        <f t="shared" si="13"/>
        <v/>
      </c>
      <c r="G254" s="367" t="b">
        <f t="shared" si="14"/>
        <v>0</v>
      </c>
      <c r="H254" s="37">
        <f t="shared" si="15"/>
        <v>1</v>
      </c>
    </row>
    <row r="255" spans="1:8" x14ac:dyDescent="0.25">
      <c r="A255" s="216">
        <v>247</v>
      </c>
      <c r="B255" s="39"/>
      <c r="C255" s="39"/>
      <c r="D255" s="38"/>
      <c r="E255" s="67" t="str">
        <f t="shared" si="12"/>
        <v/>
      </c>
      <c r="F255" s="67" t="str">
        <f t="shared" si="13"/>
        <v/>
      </c>
      <c r="G255" s="367" t="b">
        <f t="shared" si="14"/>
        <v>0</v>
      </c>
      <c r="H255" s="37">
        <f t="shared" si="15"/>
        <v>1</v>
      </c>
    </row>
    <row r="256" spans="1:8" x14ac:dyDescent="0.25">
      <c r="A256" s="216">
        <v>248</v>
      </c>
      <c r="B256" s="39"/>
      <c r="C256" s="39"/>
      <c r="D256" s="38"/>
      <c r="E256" s="67" t="str">
        <f t="shared" si="12"/>
        <v/>
      </c>
      <c r="F256" s="67" t="str">
        <f t="shared" si="13"/>
        <v/>
      </c>
      <c r="G256" s="367" t="b">
        <f t="shared" si="14"/>
        <v>0</v>
      </c>
      <c r="H256" s="37">
        <f t="shared" si="15"/>
        <v>1</v>
      </c>
    </row>
    <row r="257" spans="1:8" x14ac:dyDescent="0.25">
      <c r="A257" s="216">
        <v>249</v>
      </c>
      <c r="B257" s="39"/>
      <c r="C257" s="39"/>
      <c r="D257" s="38"/>
      <c r="E257" s="67" t="str">
        <f t="shared" si="12"/>
        <v/>
      </c>
      <c r="F257" s="67" t="str">
        <f t="shared" si="13"/>
        <v/>
      </c>
      <c r="G257" s="367" t="b">
        <f t="shared" si="14"/>
        <v>0</v>
      </c>
      <c r="H257" s="37">
        <f t="shared" si="15"/>
        <v>1</v>
      </c>
    </row>
    <row r="258" spans="1:8" x14ac:dyDescent="0.25">
      <c r="A258" s="216">
        <v>250</v>
      </c>
      <c r="B258" s="39"/>
      <c r="C258" s="39"/>
      <c r="D258" s="38"/>
      <c r="E258" s="67" t="str">
        <f t="shared" si="12"/>
        <v/>
      </c>
      <c r="F258" s="67" t="str">
        <f t="shared" si="13"/>
        <v/>
      </c>
      <c r="G258" s="367" t="b">
        <f t="shared" si="14"/>
        <v>0</v>
      </c>
      <c r="H258" s="37">
        <f t="shared" si="15"/>
        <v>1</v>
      </c>
    </row>
  </sheetData>
  <sheetProtection password="CA41" sheet="1" objects="1" scenarios="1" formatCells="0" formatColumns="0" formatRows="0"/>
  <mergeCells count="7">
    <mergeCell ref="A3:F3"/>
    <mergeCell ref="A2:C2"/>
    <mergeCell ref="G6:G7"/>
    <mergeCell ref="A6:A7"/>
    <mergeCell ref="B6:B7"/>
    <mergeCell ref="C6:C7"/>
    <mergeCell ref="D6:D7"/>
  </mergeCells>
  <pageMargins left="0.70866141732283472" right="0.70866141732283472" top="0.74803149606299213" bottom="0.74803149606299213" header="0.31496062992125984" footer="0.39370078740157483"/>
  <pageSetup paperSize="9" scale="120" fitToHeight="100" orientation="landscape" horizontalDpi="4294967295" verticalDpi="4294967295" r:id="rId1"/>
  <headerFooter alignWithMargins="0">
    <oddFooter>&amp;LConfirm existența lucrărilor
Director Departament&amp;RCandidat</oddFooter>
  </headerFooter>
  <rowBreaks count="1" manualBreakCount="1">
    <brk id="23" max="5"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8"/>
  <sheetViews>
    <sheetView zoomScaleNormal="100" workbookViewId="0">
      <selection activeCell="I1" sqref="I1:I65536"/>
    </sheetView>
  </sheetViews>
  <sheetFormatPr defaultRowHeight="15.75" x14ac:dyDescent="0.25"/>
  <cols>
    <col min="1" max="1" width="5.7109375" style="322" customWidth="1"/>
    <col min="2" max="2" width="31.28515625" style="322" customWidth="1"/>
    <col min="3" max="3" width="32" style="322" customWidth="1"/>
    <col min="4" max="4" width="29.140625" style="322" customWidth="1"/>
    <col min="5" max="5" width="10.7109375" style="322" customWidth="1"/>
    <col min="6" max="7" width="10.7109375" style="322" hidden="1" customWidth="1"/>
    <col min="8" max="8" width="13.7109375" style="294" customWidth="1"/>
    <col min="9" max="9" width="13.7109375" style="294" hidden="1" customWidth="1"/>
    <col min="10" max="10" width="10.7109375" style="332" hidden="1" customWidth="1"/>
    <col min="11" max="11" width="9.140625" style="294" hidden="1" customWidth="1"/>
    <col min="12" max="12" width="9.140625" style="294" customWidth="1"/>
    <col min="13" max="13" width="9.140625" style="322" customWidth="1"/>
    <col min="14" max="16384" width="9.140625" style="322"/>
  </cols>
  <sheetData>
    <row r="1" spans="1:12" s="318" customFormat="1" x14ac:dyDescent="0.2">
      <c r="A1" s="317" t="s">
        <v>650</v>
      </c>
      <c r="E1" s="319"/>
      <c r="F1" s="319"/>
      <c r="H1" s="320"/>
      <c r="I1" s="321"/>
    </row>
    <row r="2" spans="1:12" s="318" customFormat="1" x14ac:dyDescent="0.2">
      <c r="A2" s="936" t="s">
        <v>588</v>
      </c>
      <c r="B2" s="936"/>
      <c r="C2" s="936"/>
      <c r="E2" s="319"/>
      <c r="F2" s="319"/>
      <c r="H2" s="320"/>
      <c r="I2" s="321"/>
    </row>
    <row r="3" spans="1:12" s="294" customFormat="1" x14ac:dyDescent="0.25">
      <c r="A3" s="882" t="s">
        <v>593</v>
      </c>
      <c r="B3" s="882"/>
      <c r="C3" s="882"/>
      <c r="D3" s="882"/>
      <c r="E3" s="882"/>
      <c r="F3" s="882"/>
      <c r="G3" s="882"/>
      <c r="H3" s="882"/>
      <c r="I3" s="882"/>
      <c r="J3" s="293"/>
    </row>
    <row r="4" spans="1:12" s="294" customFormat="1" x14ac:dyDescent="0.25">
      <c r="J4" s="295"/>
    </row>
    <row r="5" spans="1:12" s="318" customFormat="1" ht="13.5" customHeight="1" x14ac:dyDescent="0.25">
      <c r="A5" s="322"/>
      <c r="B5" s="322"/>
      <c r="C5" s="322"/>
      <c r="D5" s="322"/>
      <c r="E5" s="375"/>
      <c r="F5" s="322"/>
      <c r="G5" s="322"/>
      <c r="H5" s="826" t="str">
        <f>I5</f>
        <v xml:space="preserve"> </v>
      </c>
      <c r="I5" s="296" t="str">
        <f>CONCATENATE(functie," ",nume_candidat)</f>
        <v xml:space="preserve"> </v>
      </c>
      <c r="J5" s="295"/>
      <c r="K5" s="287"/>
      <c r="L5" s="287"/>
    </row>
    <row r="6" spans="1:12" ht="33" customHeight="1" x14ac:dyDescent="0.25">
      <c r="A6" s="883" t="s">
        <v>470</v>
      </c>
      <c r="B6" s="889" t="s">
        <v>597</v>
      </c>
      <c r="C6" s="889" t="s">
        <v>598</v>
      </c>
      <c r="D6" s="889" t="s">
        <v>599</v>
      </c>
      <c r="E6" s="889" t="s">
        <v>3</v>
      </c>
      <c r="F6" s="889" t="s">
        <v>4</v>
      </c>
      <c r="G6" s="889" t="s">
        <v>5</v>
      </c>
      <c r="H6" s="298" t="s">
        <v>886</v>
      </c>
      <c r="I6" s="298"/>
      <c r="J6" s="890" t="s">
        <v>708</v>
      </c>
    </row>
    <row r="7" spans="1:12" ht="27.75" customHeight="1" x14ac:dyDescent="0.25">
      <c r="A7" s="883"/>
      <c r="B7" s="889"/>
      <c r="C7" s="889"/>
      <c r="D7" s="889"/>
      <c r="E7" s="889"/>
      <c r="F7" s="889"/>
      <c r="G7" s="889"/>
      <c r="H7" s="298" t="str">
        <f>CONCATENATE("ultimii ",durata_evaluare," ani")</f>
        <v>ultimii 5 ani</v>
      </c>
      <c r="I7" s="299" t="s">
        <v>6</v>
      </c>
      <c r="J7" s="890"/>
      <c r="K7" s="469"/>
    </row>
    <row r="8" spans="1:12" x14ac:dyDescent="0.25">
      <c r="A8" s="470"/>
      <c r="B8" s="324"/>
      <c r="C8" s="324"/>
      <c r="D8" s="324"/>
      <c r="E8" s="115"/>
      <c r="F8" s="325"/>
      <c r="G8" s="335"/>
      <c r="H8" s="562">
        <f>SUMIF(H9:H258,"&gt;0")</f>
        <v>0</v>
      </c>
      <c r="I8" s="562">
        <f>SUMIF(I9:I258,"&gt;0")</f>
        <v>0</v>
      </c>
      <c r="J8" s="53"/>
      <c r="K8" s="31"/>
    </row>
    <row r="9" spans="1:12" x14ac:dyDescent="0.25">
      <c r="A9" s="216">
        <v>1</v>
      </c>
      <c r="B9" s="472"/>
      <c r="C9" s="43"/>
      <c r="D9" s="43"/>
      <c r="E9" s="323"/>
      <c r="F9" s="33"/>
      <c r="G9" s="33"/>
      <c r="H9" s="67" t="str">
        <f>IF(OR($B9="",$C9="",$D9="",$E9="",$E9&lt;an_initial,$E9&gt;an_final,$J9=FALSE),"",D9*10)</f>
        <v/>
      </c>
      <c r="I9" s="67" t="str">
        <f t="shared" ref="I9:I72" si="0">IF(OR($B9="",$C9="",$D9="",$E9="",$E9&gt;an_final,$J9=FALSE),"",D9*10)</f>
        <v/>
      </c>
      <c r="J9" s="367" t="b">
        <f t="shared" ref="J9:J72" si="1">IF(nume_candidat="",FALSE,ISNUMBER(SEARCH(nume_candidat,$B9)))</f>
        <v>0</v>
      </c>
      <c r="K9" s="37">
        <f>LEN(B9)-LEN(SUBSTITUTE(B9,",",""))+1</f>
        <v>1</v>
      </c>
    </row>
    <row r="10" spans="1:12" s="361" customFormat="1" x14ac:dyDescent="0.25">
      <c r="A10" s="216">
        <v>2</v>
      </c>
      <c r="B10" s="43"/>
      <c r="C10" s="43"/>
      <c r="D10" s="43"/>
      <c r="E10" s="38"/>
      <c r="F10" s="38"/>
      <c r="G10" s="33"/>
      <c r="H10" s="67" t="str">
        <f t="shared" ref="H10:H72" si="2">IF(OR($B10="",$C10="",$D10="",$E10="",$E10&lt;an_initial,$E10&gt;an_final,$J10=FALSE),"",D10*10)</f>
        <v/>
      </c>
      <c r="I10" s="67" t="str">
        <f t="shared" si="0"/>
        <v/>
      </c>
      <c r="J10" s="367" t="b">
        <f t="shared" si="1"/>
        <v>0</v>
      </c>
      <c r="K10" s="37">
        <f t="shared" ref="K10:K73" si="3">LEN(B10)-LEN(SUBSTITUTE(B10,",",""))+1</f>
        <v>1</v>
      </c>
      <c r="L10" s="360"/>
    </row>
    <row r="11" spans="1:12" x14ac:dyDescent="0.25">
      <c r="A11" s="216">
        <v>3</v>
      </c>
      <c r="B11" s="378"/>
      <c r="C11" s="39"/>
      <c r="D11" s="43"/>
      <c r="E11" s="38"/>
      <c r="F11" s="38"/>
      <c r="G11" s="33"/>
      <c r="H11" s="67" t="str">
        <f t="shared" si="2"/>
        <v/>
      </c>
      <c r="I11" s="67" t="str">
        <f t="shared" si="0"/>
        <v/>
      </c>
      <c r="J11" s="367" t="b">
        <f t="shared" si="1"/>
        <v>0</v>
      </c>
      <c r="K11" s="37">
        <f t="shared" si="3"/>
        <v>1</v>
      </c>
    </row>
    <row r="12" spans="1:12" x14ac:dyDescent="0.25">
      <c r="A12" s="216">
        <v>4</v>
      </c>
      <c r="B12" s="39"/>
      <c r="C12" s="39"/>
      <c r="D12" s="39"/>
      <c r="E12" s="38"/>
      <c r="F12" s="38"/>
      <c r="G12" s="38"/>
      <c r="H12" s="67" t="str">
        <f t="shared" si="2"/>
        <v/>
      </c>
      <c r="I12" s="67" t="str">
        <f t="shared" si="0"/>
        <v/>
      </c>
      <c r="J12" s="367" t="b">
        <f t="shared" si="1"/>
        <v>0</v>
      </c>
      <c r="K12" s="37">
        <f t="shared" si="3"/>
        <v>1</v>
      </c>
    </row>
    <row r="13" spans="1:12" x14ac:dyDescent="0.25">
      <c r="A13" s="216">
        <v>5</v>
      </c>
      <c r="B13" s="39"/>
      <c r="C13" s="39"/>
      <c r="D13" s="39"/>
      <c r="E13" s="38"/>
      <c r="F13" s="38"/>
      <c r="G13" s="38"/>
      <c r="H13" s="67" t="str">
        <f t="shared" si="2"/>
        <v/>
      </c>
      <c r="I13" s="67" t="str">
        <f t="shared" si="0"/>
        <v/>
      </c>
      <c r="J13" s="367" t="b">
        <f t="shared" si="1"/>
        <v>0</v>
      </c>
      <c r="K13" s="37">
        <f t="shared" si="3"/>
        <v>1</v>
      </c>
    </row>
    <row r="14" spans="1:12" x14ac:dyDescent="0.25">
      <c r="A14" s="216">
        <v>6</v>
      </c>
      <c r="B14" s="39"/>
      <c r="C14" s="39"/>
      <c r="D14" s="39"/>
      <c r="E14" s="38"/>
      <c r="F14" s="38"/>
      <c r="G14" s="38"/>
      <c r="H14" s="67" t="str">
        <f t="shared" si="2"/>
        <v/>
      </c>
      <c r="I14" s="67" t="str">
        <f t="shared" si="0"/>
        <v/>
      </c>
      <c r="J14" s="367" t="b">
        <f t="shared" si="1"/>
        <v>0</v>
      </c>
      <c r="K14" s="37">
        <f t="shared" si="3"/>
        <v>1</v>
      </c>
    </row>
    <row r="15" spans="1:12" x14ac:dyDescent="0.25">
      <c r="A15" s="216">
        <v>7</v>
      </c>
      <c r="B15" s="39"/>
      <c r="C15" s="39"/>
      <c r="D15" s="39"/>
      <c r="E15" s="38"/>
      <c r="F15" s="38"/>
      <c r="G15" s="38"/>
      <c r="H15" s="67" t="str">
        <f t="shared" si="2"/>
        <v/>
      </c>
      <c r="I15" s="67" t="str">
        <f t="shared" si="0"/>
        <v/>
      </c>
      <c r="J15" s="367" t="b">
        <f t="shared" si="1"/>
        <v>0</v>
      </c>
      <c r="K15" s="37">
        <f t="shared" si="3"/>
        <v>1</v>
      </c>
    </row>
    <row r="16" spans="1:12" x14ac:dyDescent="0.25">
      <c r="A16" s="216">
        <v>8</v>
      </c>
      <c r="B16" s="43"/>
      <c r="C16" s="43"/>
      <c r="D16" s="43"/>
      <c r="E16" s="323"/>
      <c r="F16" s="33"/>
      <c r="G16" s="33"/>
      <c r="H16" s="67" t="str">
        <f t="shared" si="2"/>
        <v/>
      </c>
      <c r="I16" s="67" t="str">
        <f t="shared" si="0"/>
        <v/>
      </c>
      <c r="J16" s="367" t="b">
        <f t="shared" si="1"/>
        <v>0</v>
      </c>
      <c r="K16" s="37">
        <f t="shared" si="3"/>
        <v>1</v>
      </c>
    </row>
    <row r="17" spans="1:11" x14ac:dyDescent="0.25">
      <c r="A17" s="216">
        <v>9</v>
      </c>
      <c r="B17" s="43"/>
      <c r="C17" s="43"/>
      <c r="D17" s="43"/>
      <c r="E17" s="323"/>
      <c r="F17" s="33"/>
      <c r="G17" s="33"/>
      <c r="H17" s="67" t="str">
        <f t="shared" si="2"/>
        <v/>
      </c>
      <c r="I17" s="67" t="str">
        <f t="shared" si="0"/>
        <v/>
      </c>
      <c r="J17" s="367" t="b">
        <f t="shared" si="1"/>
        <v>0</v>
      </c>
      <c r="K17" s="37">
        <f t="shared" si="3"/>
        <v>1</v>
      </c>
    </row>
    <row r="18" spans="1:11" x14ac:dyDescent="0.25">
      <c r="A18" s="216">
        <v>10</v>
      </c>
      <c r="B18" s="43"/>
      <c r="C18" s="39"/>
      <c r="D18" s="43"/>
      <c r="E18" s="323"/>
      <c r="F18" s="33"/>
      <c r="G18" s="33"/>
      <c r="H18" s="67" t="str">
        <f t="shared" si="2"/>
        <v/>
      </c>
      <c r="I18" s="67" t="str">
        <f t="shared" si="0"/>
        <v/>
      </c>
      <c r="J18" s="367" t="b">
        <f t="shared" si="1"/>
        <v>0</v>
      </c>
      <c r="K18" s="37">
        <f t="shared" si="3"/>
        <v>1</v>
      </c>
    </row>
    <row r="19" spans="1:11" x14ac:dyDescent="0.25">
      <c r="A19" s="216">
        <v>11</v>
      </c>
      <c r="B19" s="43"/>
      <c r="C19" s="39"/>
      <c r="D19" s="43"/>
      <c r="E19" s="323"/>
      <c r="F19" s="33"/>
      <c r="G19" s="33"/>
      <c r="H19" s="67" t="str">
        <f t="shared" si="2"/>
        <v/>
      </c>
      <c r="I19" s="67" t="str">
        <f t="shared" si="0"/>
        <v/>
      </c>
      <c r="J19" s="367" t="b">
        <f t="shared" si="1"/>
        <v>0</v>
      </c>
      <c r="K19" s="37">
        <f t="shared" si="3"/>
        <v>1</v>
      </c>
    </row>
    <row r="20" spans="1:11" x14ac:dyDescent="0.25">
      <c r="A20" s="216">
        <v>12</v>
      </c>
      <c r="B20" s="39"/>
      <c r="C20" s="39"/>
      <c r="D20" s="39"/>
      <c r="E20" s="38"/>
      <c r="F20" s="38"/>
      <c r="G20" s="38"/>
      <c r="H20" s="67" t="str">
        <f t="shared" si="2"/>
        <v/>
      </c>
      <c r="I20" s="67" t="str">
        <f t="shared" si="0"/>
        <v/>
      </c>
      <c r="J20" s="367" t="b">
        <f t="shared" si="1"/>
        <v>0</v>
      </c>
      <c r="K20" s="37">
        <f t="shared" si="3"/>
        <v>1</v>
      </c>
    </row>
    <row r="21" spans="1:11" x14ac:dyDescent="0.25">
      <c r="A21" s="216">
        <v>13</v>
      </c>
      <c r="B21" s="39"/>
      <c r="C21" s="39"/>
      <c r="D21" s="39"/>
      <c r="E21" s="38"/>
      <c r="F21" s="38"/>
      <c r="G21" s="38"/>
      <c r="H21" s="67" t="str">
        <f t="shared" si="2"/>
        <v/>
      </c>
      <c r="I21" s="67" t="str">
        <f t="shared" si="0"/>
        <v/>
      </c>
      <c r="J21" s="367" t="b">
        <f t="shared" si="1"/>
        <v>0</v>
      </c>
      <c r="K21" s="37">
        <f t="shared" si="3"/>
        <v>1</v>
      </c>
    </row>
    <row r="22" spans="1:11" x14ac:dyDescent="0.25">
      <c r="A22" s="216">
        <v>14</v>
      </c>
      <c r="B22" s="39"/>
      <c r="C22" s="39"/>
      <c r="D22" s="39"/>
      <c r="E22" s="38"/>
      <c r="F22" s="38"/>
      <c r="G22" s="38"/>
      <c r="H22" s="67" t="str">
        <f t="shared" si="2"/>
        <v/>
      </c>
      <c r="I22" s="67" t="str">
        <f t="shared" si="0"/>
        <v/>
      </c>
      <c r="J22" s="367" t="b">
        <f t="shared" si="1"/>
        <v>0</v>
      </c>
      <c r="K22" s="37">
        <f t="shared" si="3"/>
        <v>1</v>
      </c>
    </row>
    <row r="23" spans="1:11" x14ac:dyDescent="0.25">
      <c r="A23" s="216">
        <v>15</v>
      </c>
      <c r="B23" s="39"/>
      <c r="C23" s="39"/>
      <c r="D23" s="39"/>
      <c r="E23" s="38"/>
      <c r="F23" s="38"/>
      <c r="G23" s="38"/>
      <c r="H23" s="67" t="str">
        <f t="shared" si="2"/>
        <v/>
      </c>
      <c r="I23" s="67" t="str">
        <f t="shared" si="0"/>
        <v/>
      </c>
      <c r="J23" s="367" t="b">
        <f t="shared" si="1"/>
        <v>0</v>
      </c>
      <c r="K23" s="37">
        <f t="shared" si="3"/>
        <v>1</v>
      </c>
    </row>
    <row r="24" spans="1:11" x14ac:dyDescent="0.25">
      <c r="A24" s="216">
        <v>16</v>
      </c>
      <c r="B24" s="39"/>
      <c r="C24" s="39"/>
      <c r="D24" s="39"/>
      <c r="E24" s="38"/>
      <c r="F24" s="38"/>
      <c r="G24" s="38"/>
      <c r="H24" s="67" t="str">
        <f t="shared" si="2"/>
        <v/>
      </c>
      <c r="I24" s="67" t="str">
        <f t="shared" si="0"/>
        <v/>
      </c>
      <c r="J24" s="367" t="b">
        <f t="shared" si="1"/>
        <v>0</v>
      </c>
      <c r="K24" s="37">
        <f t="shared" si="3"/>
        <v>1</v>
      </c>
    </row>
    <row r="25" spans="1:11" x14ac:dyDescent="0.25">
      <c r="A25" s="216">
        <v>17</v>
      </c>
      <c r="B25" s="39"/>
      <c r="C25" s="39"/>
      <c r="D25" s="39"/>
      <c r="E25" s="38"/>
      <c r="F25" s="38"/>
      <c r="G25" s="38"/>
      <c r="H25" s="67" t="str">
        <f t="shared" si="2"/>
        <v/>
      </c>
      <c r="I25" s="67" t="str">
        <f t="shared" si="0"/>
        <v/>
      </c>
      <c r="J25" s="367" t="b">
        <f t="shared" si="1"/>
        <v>0</v>
      </c>
      <c r="K25" s="37">
        <f t="shared" si="3"/>
        <v>1</v>
      </c>
    </row>
    <row r="26" spans="1:11" x14ac:dyDescent="0.25">
      <c r="A26" s="216">
        <v>18</v>
      </c>
      <c r="B26" s="39"/>
      <c r="C26" s="39"/>
      <c r="D26" s="39"/>
      <c r="E26" s="38"/>
      <c r="F26" s="38"/>
      <c r="G26" s="38"/>
      <c r="H26" s="67" t="str">
        <f t="shared" si="2"/>
        <v/>
      </c>
      <c r="I26" s="67" t="str">
        <f t="shared" si="0"/>
        <v/>
      </c>
      <c r="J26" s="367" t="b">
        <f t="shared" si="1"/>
        <v>0</v>
      </c>
      <c r="K26" s="37">
        <f t="shared" si="3"/>
        <v>1</v>
      </c>
    </row>
    <row r="27" spans="1:11" x14ac:dyDescent="0.25">
      <c r="A27" s="216">
        <v>19</v>
      </c>
      <c r="B27" s="39"/>
      <c r="C27" s="39"/>
      <c r="D27" s="39"/>
      <c r="E27" s="38"/>
      <c r="F27" s="38"/>
      <c r="G27" s="38"/>
      <c r="H27" s="67" t="str">
        <f t="shared" si="2"/>
        <v/>
      </c>
      <c r="I27" s="67" t="str">
        <f t="shared" si="0"/>
        <v/>
      </c>
      <c r="J27" s="367" t="b">
        <f t="shared" si="1"/>
        <v>0</v>
      </c>
      <c r="K27" s="37">
        <f t="shared" si="3"/>
        <v>1</v>
      </c>
    </row>
    <row r="28" spans="1:11" x14ac:dyDescent="0.25">
      <c r="A28" s="216">
        <v>20</v>
      </c>
      <c r="B28" s="39"/>
      <c r="C28" s="39"/>
      <c r="D28" s="39"/>
      <c r="E28" s="38"/>
      <c r="F28" s="38"/>
      <c r="G28" s="38"/>
      <c r="H28" s="67" t="str">
        <f t="shared" si="2"/>
        <v/>
      </c>
      <c r="I28" s="67" t="str">
        <f t="shared" si="0"/>
        <v/>
      </c>
      <c r="J28" s="367" t="b">
        <f t="shared" si="1"/>
        <v>0</v>
      </c>
      <c r="K28" s="37">
        <f t="shared" si="3"/>
        <v>1</v>
      </c>
    </row>
    <row r="29" spans="1:11" x14ac:dyDescent="0.25">
      <c r="A29" s="216">
        <v>21</v>
      </c>
      <c r="B29" s="39"/>
      <c r="C29" s="39"/>
      <c r="D29" s="39"/>
      <c r="E29" s="38"/>
      <c r="F29" s="38"/>
      <c r="G29" s="38"/>
      <c r="H29" s="67" t="str">
        <f t="shared" si="2"/>
        <v/>
      </c>
      <c r="I29" s="67" t="str">
        <f t="shared" si="0"/>
        <v/>
      </c>
      <c r="J29" s="367" t="b">
        <f t="shared" si="1"/>
        <v>0</v>
      </c>
      <c r="K29" s="37">
        <f t="shared" si="3"/>
        <v>1</v>
      </c>
    </row>
    <row r="30" spans="1:11" x14ac:dyDescent="0.25">
      <c r="A30" s="216">
        <v>22</v>
      </c>
      <c r="B30" s="39"/>
      <c r="C30" s="39"/>
      <c r="D30" s="39"/>
      <c r="E30" s="38"/>
      <c r="F30" s="38"/>
      <c r="G30" s="38"/>
      <c r="H30" s="67" t="str">
        <f t="shared" si="2"/>
        <v/>
      </c>
      <c r="I30" s="67" t="str">
        <f t="shared" si="0"/>
        <v/>
      </c>
      <c r="J30" s="367" t="b">
        <f t="shared" si="1"/>
        <v>0</v>
      </c>
      <c r="K30" s="37">
        <f t="shared" si="3"/>
        <v>1</v>
      </c>
    </row>
    <row r="31" spans="1:11" x14ac:dyDescent="0.25">
      <c r="A31" s="216">
        <v>23</v>
      </c>
      <c r="B31" s="39"/>
      <c r="C31" s="39"/>
      <c r="D31" s="39"/>
      <c r="E31" s="38"/>
      <c r="F31" s="38"/>
      <c r="G31" s="38"/>
      <c r="H31" s="67" t="str">
        <f t="shared" si="2"/>
        <v/>
      </c>
      <c r="I31" s="67" t="str">
        <f t="shared" si="0"/>
        <v/>
      </c>
      <c r="J31" s="367" t="b">
        <f t="shared" si="1"/>
        <v>0</v>
      </c>
      <c r="K31" s="37">
        <f t="shared" si="3"/>
        <v>1</v>
      </c>
    </row>
    <row r="32" spans="1:11" x14ac:dyDescent="0.25">
      <c r="A32" s="216">
        <v>24</v>
      </c>
      <c r="B32" s="39"/>
      <c r="C32" s="39"/>
      <c r="D32" s="39"/>
      <c r="E32" s="38"/>
      <c r="F32" s="38"/>
      <c r="G32" s="38"/>
      <c r="H32" s="67" t="str">
        <f t="shared" si="2"/>
        <v/>
      </c>
      <c r="I32" s="67" t="str">
        <f t="shared" si="0"/>
        <v/>
      </c>
      <c r="J32" s="367" t="b">
        <f t="shared" si="1"/>
        <v>0</v>
      </c>
      <c r="K32" s="37">
        <f t="shared" si="3"/>
        <v>1</v>
      </c>
    </row>
    <row r="33" spans="1:11" x14ac:dyDescent="0.25">
      <c r="A33" s="216">
        <v>25</v>
      </c>
      <c r="B33" s="39"/>
      <c r="C33" s="39"/>
      <c r="D33" s="39"/>
      <c r="E33" s="38"/>
      <c r="F33" s="38"/>
      <c r="G33" s="38"/>
      <c r="H33" s="67" t="str">
        <f t="shared" si="2"/>
        <v/>
      </c>
      <c r="I33" s="67" t="str">
        <f t="shared" si="0"/>
        <v/>
      </c>
      <c r="J33" s="367" t="b">
        <f t="shared" si="1"/>
        <v>0</v>
      </c>
      <c r="K33" s="37">
        <f t="shared" si="3"/>
        <v>1</v>
      </c>
    </row>
    <row r="34" spans="1:11" x14ac:dyDescent="0.25">
      <c r="A34" s="216">
        <v>26</v>
      </c>
      <c r="B34" s="39"/>
      <c r="C34" s="39"/>
      <c r="D34" s="39"/>
      <c r="E34" s="38"/>
      <c r="F34" s="38"/>
      <c r="G34" s="38"/>
      <c r="H34" s="67" t="str">
        <f t="shared" si="2"/>
        <v/>
      </c>
      <c r="I34" s="67" t="str">
        <f t="shared" si="0"/>
        <v/>
      </c>
      <c r="J34" s="367" t="b">
        <f t="shared" si="1"/>
        <v>0</v>
      </c>
      <c r="K34" s="37">
        <f t="shared" si="3"/>
        <v>1</v>
      </c>
    </row>
    <row r="35" spans="1:11" x14ac:dyDescent="0.25">
      <c r="A35" s="216">
        <v>27</v>
      </c>
      <c r="B35" s="39"/>
      <c r="C35" s="39"/>
      <c r="D35" s="39"/>
      <c r="E35" s="38"/>
      <c r="F35" s="38"/>
      <c r="G35" s="38"/>
      <c r="H35" s="67" t="str">
        <f t="shared" si="2"/>
        <v/>
      </c>
      <c r="I35" s="67" t="str">
        <f t="shared" si="0"/>
        <v/>
      </c>
      <c r="J35" s="367" t="b">
        <f t="shared" si="1"/>
        <v>0</v>
      </c>
      <c r="K35" s="37">
        <f t="shared" si="3"/>
        <v>1</v>
      </c>
    </row>
    <row r="36" spans="1:11" x14ac:dyDescent="0.25">
      <c r="A36" s="216">
        <v>28</v>
      </c>
      <c r="B36" s="39"/>
      <c r="C36" s="39"/>
      <c r="D36" s="39"/>
      <c r="E36" s="38"/>
      <c r="F36" s="38"/>
      <c r="G36" s="38"/>
      <c r="H36" s="67" t="str">
        <f t="shared" si="2"/>
        <v/>
      </c>
      <c r="I36" s="67" t="str">
        <f t="shared" si="0"/>
        <v/>
      </c>
      <c r="J36" s="367" t="b">
        <f t="shared" si="1"/>
        <v>0</v>
      </c>
      <c r="K36" s="37">
        <f t="shared" si="3"/>
        <v>1</v>
      </c>
    </row>
    <row r="37" spans="1:11" x14ac:dyDescent="0.25">
      <c r="A37" s="216">
        <v>29</v>
      </c>
      <c r="B37" s="39"/>
      <c r="C37" s="39"/>
      <c r="D37" s="39"/>
      <c r="E37" s="38"/>
      <c r="F37" s="38"/>
      <c r="G37" s="38"/>
      <c r="H37" s="67" t="str">
        <f t="shared" si="2"/>
        <v/>
      </c>
      <c r="I37" s="67" t="str">
        <f t="shared" si="0"/>
        <v/>
      </c>
      <c r="J37" s="367" t="b">
        <f t="shared" si="1"/>
        <v>0</v>
      </c>
      <c r="K37" s="37">
        <f t="shared" si="3"/>
        <v>1</v>
      </c>
    </row>
    <row r="38" spans="1:11" x14ac:dyDescent="0.25">
      <c r="A38" s="216">
        <v>30</v>
      </c>
      <c r="B38" s="39"/>
      <c r="C38" s="39"/>
      <c r="D38" s="39"/>
      <c r="E38" s="38"/>
      <c r="F38" s="38"/>
      <c r="G38" s="38"/>
      <c r="H38" s="67" t="str">
        <f t="shared" si="2"/>
        <v/>
      </c>
      <c r="I38" s="67" t="str">
        <f t="shared" si="0"/>
        <v/>
      </c>
      <c r="J38" s="367" t="b">
        <f t="shared" si="1"/>
        <v>0</v>
      </c>
      <c r="K38" s="37">
        <f t="shared" si="3"/>
        <v>1</v>
      </c>
    </row>
    <row r="39" spans="1:11" x14ac:dyDescent="0.25">
      <c r="A39" s="216">
        <v>31</v>
      </c>
      <c r="B39" s="39"/>
      <c r="C39" s="39"/>
      <c r="D39" s="39"/>
      <c r="E39" s="38"/>
      <c r="F39" s="38"/>
      <c r="G39" s="38"/>
      <c r="H39" s="67" t="str">
        <f t="shared" si="2"/>
        <v/>
      </c>
      <c r="I39" s="67" t="str">
        <f t="shared" si="0"/>
        <v/>
      </c>
      <c r="J39" s="367" t="b">
        <f t="shared" si="1"/>
        <v>0</v>
      </c>
      <c r="K39" s="37">
        <f t="shared" si="3"/>
        <v>1</v>
      </c>
    </row>
    <row r="40" spans="1:11" x14ac:dyDescent="0.25">
      <c r="A40" s="216">
        <v>32</v>
      </c>
      <c r="B40" s="39"/>
      <c r="C40" s="39"/>
      <c r="D40" s="39"/>
      <c r="E40" s="38"/>
      <c r="F40" s="38"/>
      <c r="G40" s="38"/>
      <c r="H40" s="67" t="str">
        <f t="shared" si="2"/>
        <v/>
      </c>
      <c r="I40" s="67" t="str">
        <f t="shared" si="0"/>
        <v/>
      </c>
      <c r="J40" s="367" t="b">
        <f t="shared" si="1"/>
        <v>0</v>
      </c>
      <c r="K40" s="37">
        <f t="shared" si="3"/>
        <v>1</v>
      </c>
    </row>
    <row r="41" spans="1:11" x14ac:dyDescent="0.25">
      <c r="A41" s="216">
        <v>33</v>
      </c>
      <c r="B41" s="39"/>
      <c r="C41" s="39"/>
      <c r="D41" s="39"/>
      <c r="E41" s="38"/>
      <c r="F41" s="38"/>
      <c r="G41" s="38"/>
      <c r="H41" s="67" t="str">
        <f t="shared" si="2"/>
        <v/>
      </c>
      <c r="I41" s="67" t="str">
        <f t="shared" si="0"/>
        <v/>
      </c>
      <c r="J41" s="367" t="b">
        <f t="shared" si="1"/>
        <v>0</v>
      </c>
      <c r="K41" s="37">
        <f t="shared" si="3"/>
        <v>1</v>
      </c>
    </row>
    <row r="42" spans="1:11" x14ac:dyDescent="0.25">
      <c r="A42" s="216">
        <v>34</v>
      </c>
      <c r="B42" s="39"/>
      <c r="C42" s="39"/>
      <c r="D42" s="39"/>
      <c r="E42" s="38"/>
      <c r="F42" s="38"/>
      <c r="G42" s="38"/>
      <c r="H42" s="67" t="str">
        <f t="shared" si="2"/>
        <v/>
      </c>
      <c r="I42" s="67" t="str">
        <f t="shared" si="0"/>
        <v/>
      </c>
      <c r="J42" s="367" t="b">
        <f t="shared" si="1"/>
        <v>0</v>
      </c>
      <c r="K42" s="37">
        <f t="shared" si="3"/>
        <v>1</v>
      </c>
    </row>
    <row r="43" spans="1:11" x14ac:dyDescent="0.25">
      <c r="A43" s="216">
        <v>35</v>
      </c>
      <c r="B43" s="39"/>
      <c r="C43" s="39"/>
      <c r="D43" s="39"/>
      <c r="E43" s="38"/>
      <c r="F43" s="38"/>
      <c r="G43" s="38"/>
      <c r="H43" s="67" t="str">
        <f t="shared" si="2"/>
        <v/>
      </c>
      <c r="I43" s="67" t="str">
        <f t="shared" si="0"/>
        <v/>
      </c>
      <c r="J43" s="367" t="b">
        <f t="shared" si="1"/>
        <v>0</v>
      </c>
      <c r="K43" s="37">
        <f t="shared" si="3"/>
        <v>1</v>
      </c>
    </row>
    <row r="44" spans="1:11" x14ac:dyDescent="0.25">
      <c r="A44" s="216">
        <v>36</v>
      </c>
      <c r="B44" s="39"/>
      <c r="C44" s="39"/>
      <c r="D44" s="39"/>
      <c r="E44" s="38"/>
      <c r="F44" s="38"/>
      <c r="G44" s="38"/>
      <c r="H44" s="67" t="str">
        <f t="shared" si="2"/>
        <v/>
      </c>
      <c r="I44" s="67" t="str">
        <f t="shared" si="0"/>
        <v/>
      </c>
      <c r="J44" s="367" t="b">
        <f t="shared" si="1"/>
        <v>0</v>
      </c>
      <c r="K44" s="37">
        <f t="shared" si="3"/>
        <v>1</v>
      </c>
    </row>
    <row r="45" spans="1:11" x14ac:dyDescent="0.25">
      <c r="A45" s="216">
        <v>37</v>
      </c>
      <c r="B45" s="39"/>
      <c r="C45" s="39"/>
      <c r="D45" s="39"/>
      <c r="E45" s="38"/>
      <c r="F45" s="38"/>
      <c r="G45" s="38"/>
      <c r="H45" s="67" t="str">
        <f t="shared" si="2"/>
        <v/>
      </c>
      <c r="I45" s="67" t="str">
        <f t="shared" si="0"/>
        <v/>
      </c>
      <c r="J45" s="367" t="b">
        <f t="shared" si="1"/>
        <v>0</v>
      </c>
      <c r="K45" s="37">
        <f t="shared" si="3"/>
        <v>1</v>
      </c>
    </row>
    <row r="46" spans="1:11" x14ac:dyDescent="0.25">
      <c r="A46" s="216">
        <v>38</v>
      </c>
      <c r="B46" s="39"/>
      <c r="C46" s="39"/>
      <c r="D46" s="39"/>
      <c r="E46" s="38"/>
      <c r="F46" s="38"/>
      <c r="G46" s="38"/>
      <c r="H46" s="67" t="str">
        <f t="shared" si="2"/>
        <v/>
      </c>
      <c r="I46" s="67" t="str">
        <f t="shared" si="0"/>
        <v/>
      </c>
      <c r="J46" s="367" t="b">
        <f t="shared" si="1"/>
        <v>0</v>
      </c>
      <c r="K46" s="37">
        <f t="shared" si="3"/>
        <v>1</v>
      </c>
    </row>
    <row r="47" spans="1:11" x14ac:dyDescent="0.25">
      <c r="A47" s="216">
        <v>39</v>
      </c>
      <c r="B47" s="39"/>
      <c r="C47" s="39"/>
      <c r="D47" s="39"/>
      <c r="E47" s="38"/>
      <c r="F47" s="38"/>
      <c r="G47" s="38"/>
      <c r="H47" s="67" t="str">
        <f t="shared" si="2"/>
        <v/>
      </c>
      <c r="I47" s="67" t="str">
        <f t="shared" si="0"/>
        <v/>
      </c>
      <c r="J47" s="367" t="b">
        <f t="shared" si="1"/>
        <v>0</v>
      </c>
      <c r="K47" s="37">
        <f t="shared" si="3"/>
        <v>1</v>
      </c>
    </row>
    <row r="48" spans="1:11" x14ac:dyDescent="0.25">
      <c r="A48" s="216">
        <v>40</v>
      </c>
      <c r="B48" s="39"/>
      <c r="C48" s="39"/>
      <c r="D48" s="39"/>
      <c r="E48" s="38"/>
      <c r="F48" s="38"/>
      <c r="G48" s="38"/>
      <c r="H48" s="67" t="str">
        <f t="shared" si="2"/>
        <v/>
      </c>
      <c r="I48" s="67" t="str">
        <f t="shared" si="0"/>
        <v/>
      </c>
      <c r="J48" s="367" t="b">
        <f t="shared" si="1"/>
        <v>0</v>
      </c>
      <c r="K48" s="37">
        <f t="shared" si="3"/>
        <v>1</v>
      </c>
    </row>
    <row r="49" spans="1:11" x14ac:dyDescent="0.25">
      <c r="A49" s="216">
        <v>41</v>
      </c>
      <c r="B49" s="39"/>
      <c r="C49" s="39"/>
      <c r="D49" s="39"/>
      <c r="E49" s="38"/>
      <c r="F49" s="38"/>
      <c r="G49" s="38"/>
      <c r="H49" s="67" t="str">
        <f t="shared" si="2"/>
        <v/>
      </c>
      <c r="I49" s="67" t="str">
        <f t="shared" si="0"/>
        <v/>
      </c>
      <c r="J49" s="367" t="b">
        <f t="shared" si="1"/>
        <v>0</v>
      </c>
      <c r="K49" s="37">
        <f t="shared" si="3"/>
        <v>1</v>
      </c>
    </row>
    <row r="50" spans="1:11" x14ac:dyDescent="0.25">
      <c r="A50" s="216">
        <v>42</v>
      </c>
      <c r="B50" s="39"/>
      <c r="C50" s="39"/>
      <c r="D50" s="39"/>
      <c r="E50" s="38"/>
      <c r="F50" s="38"/>
      <c r="G50" s="38"/>
      <c r="H50" s="67" t="str">
        <f t="shared" si="2"/>
        <v/>
      </c>
      <c r="I50" s="67" t="str">
        <f t="shared" si="0"/>
        <v/>
      </c>
      <c r="J50" s="367" t="b">
        <f t="shared" si="1"/>
        <v>0</v>
      </c>
      <c r="K50" s="37">
        <f t="shared" si="3"/>
        <v>1</v>
      </c>
    </row>
    <row r="51" spans="1:11" x14ac:dyDescent="0.25">
      <c r="A51" s="216">
        <v>43</v>
      </c>
      <c r="B51" s="39"/>
      <c r="C51" s="39"/>
      <c r="D51" s="39"/>
      <c r="E51" s="38"/>
      <c r="F51" s="38"/>
      <c r="G51" s="38"/>
      <c r="H51" s="67" t="str">
        <f t="shared" si="2"/>
        <v/>
      </c>
      <c r="I51" s="67" t="str">
        <f t="shared" si="0"/>
        <v/>
      </c>
      <c r="J51" s="367" t="b">
        <f t="shared" si="1"/>
        <v>0</v>
      </c>
      <c r="K51" s="37">
        <f t="shared" si="3"/>
        <v>1</v>
      </c>
    </row>
    <row r="52" spans="1:11" x14ac:dyDescent="0.25">
      <c r="A52" s="216">
        <v>44</v>
      </c>
      <c r="B52" s="39"/>
      <c r="C52" s="39"/>
      <c r="D52" s="39"/>
      <c r="E52" s="38"/>
      <c r="F52" s="38"/>
      <c r="G52" s="38"/>
      <c r="H52" s="67" t="str">
        <f t="shared" si="2"/>
        <v/>
      </c>
      <c r="I52" s="67" t="str">
        <f t="shared" si="0"/>
        <v/>
      </c>
      <c r="J52" s="367" t="b">
        <f t="shared" si="1"/>
        <v>0</v>
      </c>
      <c r="K52" s="37">
        <f t="shared" si="3"/>
        <v>1</v>
      </c>
    </row>
    <row r="53" spans="1:11" x14ac:dyDescent="0.25">
      <c r="A53" s="216">
        <v>45</v>
      </c>
      <c r="B53" s="39"/>
      <c r="C53" s="39"/>
      <c r="D53" s="39"/>
      <c r="E53" s="38"/>
      <c r="F53" s="38"/>
      <c r="G53" s="38"/>
      <c r="H53" s="67" t="str">
        <f t="shared" si="2"/>
        <v/>
      </c>
      <c r="I53" s="67" t="str">
        <f t="shared" si="0"/>
        <v/>
      </c>
      <c r="J53" s="367" t="b">
        <f t="shared" si="1"/>
        <v>0</v>
      </c>
      <c r="K53" s="37">
        <f t="shared" si="3"/>
        <v>1</v>
      </c>
    </row>
    <row r="54" spans="1:11" x14ac:dyDescent="0.25">
      <c r="A54" s="216">
        <v>46</v>
      </c>
      <c r="B54" s="39"/>
      <c r="C54" s="39"/>
      <c r="D54" s="39"/>
      <c r="E54" s="38"/>
      <c r="F54" s="38"/>
      <c r="G54" s="38"/>
      <c r="H54" s="67" t="str">
        <f t="shared" si="2"/>
        <v/>
      </c>
      <c r="I54" s="67" t="str">
        <f t="shared" si="0"/>
        <v/>
      </c>
      <c r="J54" s="367" t="b">
        <f t="shared" si="1"/>
        <v>0</v>
      </c>
      <c r="K54" s="37">
        <f t="shared" si="3"/>
        <v>1</v>
      </c>
    </row>
    <row r="55" spans="1:11" x14ac:dyDescent="0.25">
      <c r="A55" s="216">
        <v>47</v>
      </c>
      <c r="B55" s="39"/>
      <c r="C55" s="39"/>
      <c r="D55" s="39"/>
      <c r="E55" s="38"/>
      <c r="F55" s="38"/>
      <c r="G55" s="38"/>
      <c r="H55" s="67" t="str">
        <f t="shared" si="2"/>
        <v/>
      </c>
      <c r="I55" s="67" t="str">
        <f t="shared" si="0"/>
        <v/>
      </c>
      <c r="J55" s="367" t="b">
        <f t="shared" si="1"/>
        <v>0</v>
      </c>
      <c r="K55" s="37">
        <f t="shared" si="3"/>
        <v>1</v>
      </c>
    </row>
    <row r="56" spans="1:11" x14ac:dyDescent="0.25">
      <c r="A56" s="216">
        <v>48</v>
      </c>
      <c r="B56" s="39"/>
      <c r="C56" s="39"/>
      <c r="D56" s="39"/>
      <c r="E56" s="38"/>
      <c r="F56" s="38"/>
      <c r="G56" s="38"/>
      <c r="H56" s="67" t="str">
        <f t="shared" si="2"/>
        <v/>
      </c>
      <c r="I56" s="67" t="str">
        <f t="shared" si="0"/>
        <v/>
      </c>
      <c r="J56" s="367" t="b">
        <f t="shared" si="1"/>
        <v>0</v>
      </c>
      <c r="K56" s="37">
        <f t="shared" si="3"/>
        <v>1</v>
      </c>
    </row>
    <row r="57" spans="1:11" x14ac:dyDescent="0.25">
      <c r="A57" s="216">
        <v>49</v>
      </c>
      <c r="B57" s="39"/>
      <c r="C57" s="39"/>
      <c r="D57" s="39"/>
      <c r="E57" s="38"/>
      <c r="F57" s="38"/>
      <c r="G57" s="38"/>
      <c r="H57" s="67" t="str">
        <f t="shared" si="2"/>
        <v/>
      </c>
      <c r="I57" s="67" t="str">
        <f t="shared" si="0"/>
        <v/>
      </c>
      <c r="J57" s="367" t="b">
        <f t="shared" si="1"/>
        <v>0</v>
      </c>
      <c r="K57" s="37">
        <f t="shared" si="3"/>
        <v>1</v>
      </c>
    </row>
    <row r="58" spans="1:11" x14ac:dyDescent="0.25">
      <c r="A58" s="216">
        <v>50</v>
      </c>
      <c r="B58" s="39"/>
      <c r="C58" s="39"/>
      <c r="D58" s="39"/>
      <c r="E58" s="38"/>
      <c r="F58" s="38"/>
      <c r="G58" s="38"/>
      <c r="H58" s="67" t="str">
        <f t="shared" si="2"/>
        <v/>
      </c>
      <c r="I58" s="67" t="str">
        <f t="shared" si="0"/>
        <v/>
      </c>
      <c r="J58" s="367" t="b">
        <f t="shared" si="1"/>
        <v>0</v>
      </c>
      <c r="K58" s="37">
        <f t="shared" si="3"/>
        <v>1</v>
      </c>
    </row>
    <row r="59" spans="1:11" x14ac:dyDescent="0.25">
      <c r="A59" s="216">
        <v>51</v>
      </c>
      <c r="B59" s="39"/>
      <c r="C59" s="39"/>
      <c r="D59" s="39"/>
      <c r="E59" s="38"/>
      <c r="F59" s="38"/>
      <c r="G59" s="38"/>
      <c r="H59" s="67" t="str">
        <f t="shared" si="2"/>
        <v/>
      </c>
      <c r="I59" s="67" t="str">
        <f t="shared" si="0"/>
        <v/>
      </c>
      <c r="J59" s="367" t="b">
        <f t="shared" si="1"/>
        <v>0</v>
      </c>
      <c r="K59" s="37">
        <f t="shared" si="3"/>
        <v>1</v>
      </c>
    </row>
    <row r="60" spans="1:11" x14ac:dyDescent="0.25">
      <c r="A60" s="216">
        <v>52</v>
      </c>
      <c r="B60" s="39"/>
      <c r="C60" s="39"/>
      <c r="D60" s="39"/>
      <c r="E60" s="38"/>
      <c r="F60" s="38"/>
      <c r="G60" s="38"/>
      <c r="H60" s="67" t="str">
        <f t="shared" si="2"/>
        <v/>
      </c>
      <c r="I60" s="67" t="str">
        <f t="shared" si="0"/>
        <v/>
      </c>
      <c r="J60" s="367" t="b">
        <f t="shared" si="1"/>
        <v>0</v>
      </c>
      <c r="K60" s="37">
        <f t="shared" si="3"/>
        <v>1</v>
      </c>
    </row>
    <row r="61" spans="1:11" x14ac:dyDescent="0.25">
      <c r="A61" s="216">
        <v>53</v>
      </c>
      <c r="B61" s="39"/>
      <c r="C61" s="39"/>
      <c r="D61" s="39"/>
      <c r="E61" s="38"/>
      <c r="F61" s="38"/>
      <c r="G61" s="38"/>
      <c r="H61" s="67" t="str">
        <f t="shared" si="2"/>
        <v/>
      </c>
      <c r="I61" s="67" t="str">
        <f t="shared" si="0"/>
        <v/>
      </c>
      <c r="J61" s="367" t="b">
        <f t="shared" si="1"/>
        <v>0</v>
      </c>
      <c r="K61" s="37">
        <f t="shared" si="3"/>
        <v>1</v>
      </c>
    </row>
    <row r="62" spans="1:11" x14ac:dyDescent="0.25">
      <c r="A62" s="216">
        <v>54</v>
      </c>
      <c r="B62" s="39"/>
      <c r="C62" s="39"/>
      <c r="D62" s="39"/>
      <c r="E62" s="38"/>
      <c r="F62" s="38"/>
      <c r="G62" s="38"/>
      <c r="H62" s="67" t="str">
        <f t="shared" si="2"/>
        <v/>
      </c>
      <c r="I62" s="67" t="str">
        <f t="shared" si="0"/>
        <v/>
      </c>
      <c r="J62" s="367" t="b">
        <f t="shared" si="1"/>
        <v>0</v>
      </c>
      <c r="K62" s="37">
        <f t="shared" si="3"/>
        <v>1</v>
      </c>
    </row>
    <row r="63" spans="1:11" x14ac:dyDescent="0.25">
      <c r="A63" s="216">
        <v>55</v>
      </c>
      <c r="B63" s="39"/>
      <c r="C63" s="39"/>
      <c r="D63" s="39"/>
      <c r="E63" s="38"/>
      <c r="F63" s="38"/>
      <c r="G63" s="38"/>
      <c r="H63" s="67" t="str">
        <f t="shared" si="2"/>
        <v/>
      </c>
      <c r="I63" s="67" t="str">
        <f t="shared" si="0"/>
        <v/>
      </c>
      <c r="J63" s="367" t="b">
        <f t="shared" si="1"/>
        <v>0</v>
      </c>
      <c r="K63" s="37">
        <f t="shared" si="3"/>
        <v>1</v>
      </c>
    </row>
    <row r="64" spans="1:11" x14ac:dyDescent="0.25">
      <c r="A64" s="216">
        <v>56</v>
      </c>
      <c r="B64" s="39"/>
      <c r="C64" s="39"/>
      <c r="D64" s="39"/>
      <c r="E64" s="38"/>
      <c r="F64" s="38"/>
      <c r="G64" s="38"/>
      <c r="H64" s="67" t="str">
        <f t="shared" si="2"/>
        <v/>
      </c>
      <c r="I64" s="67" t="str">
        <f t="shared" si="0"/>
        <v/>
      </c>
      <c r="J64" s="367" t="b">
        <f t="shared" si="1"/>
        <v>0</v>
      </c>
      <c r="K64" s="37">
        <f t="shared" si="3"/>
        <v>1</v>
      </c>
    </row>
    <row r="65" spans="1:11" x14ac:dyDescent="0.25">
      <c r="A65" s="216">
        <v>57</v>
      </c>
      <c r="B65" s="39"/>
      <c r="C65" s="39"/>
      <c r="D65" s="39"/>
      <c r="E65" s="38"/>
      <c r="F65" s="38"/>
      <c r="G65" s="38"/>
      <c r="H65" s="67" t="str">
        <f t="shared" si="2"/>
        <v/>
      </c>
      <c r="I65" s="67" t="str">
        <f t="shared" si="0"/>
        <v/>
      </c>
      <c r="J65" s="367" t="b">
        <f t="shared" si="1"/>
        <v>0</v>
      </c>
      <c r="K65" s="37">
        <f t="shared" si="3"/>
        <v>1</v>
      </c>
    </row>
    <row r="66" spans="1:11" x14ac:dyDescent="0.25">
      <c r="A66" s="216">
        <v>58</v>
      </c>
      <c r="B66" s="39"/>
      <c r="C66" s="39"/>
      <c r="D66" s="39"/>
      <c r="E66" s="38"/>
      <c r="F66" s="38"/>
      <c r="G66" s="38"/>
      <c r="H66" s="67" t="str">
        <f t="shared" si="2"/>
        <v/>
      </c>
      <c r="I66" s="67" t="str">
        <f t="shared" si="0"/>
        <v/>
      </c>
      <c r="J66" s="367" t="b">
        <f t="shared" si="1"/>
        <v>0</v>
      </c>
      <c r="K66" s="37">
        <f t="shared" si="3"/>
        <v>1</v>
      </c>
    </row>
    <row r="67" spans="1:11" x14ac:dyDescent="0.25">
      <c r="A67" s="216">
        <v>59</v>
      </c>
      <c r="B67" s="39"/>
      <c r="C67" s="39"/>
      <c r="D67" s="39"/>
      <c r="E67" s="38"/>
      <c r="F67" s="38"/>
      <c r="G67" s="38"/>
      <c r="H67" s="67" t="str">
        <f t="shared" si="2"/>
        <v/>
      </c>
      <c r="I67" s="67" t="str">
        <f t="shared" si="0"/>
        <v/>
      </c>
      <c r="J67" s="367" t="b">
        <f t="shared" si="1"/>
        <v>0</v>
      </c>
      <c r="K67" s="37">
        <f t="shared" si="3"/>
        <v>1</v>
      </c>
    </row>
    <row r="68" spans="1:11" x14ac:dyDescent="0.25">
      <c r="A68" s="216">
        <v>60</v>
      </c>
      <c r="B68" s="39"/>
      <c r="C68" s="39"/>
      <c r="D68" s="39"/>
      <c r="E68" s="38"/>
      <c r="F68" s="38"/>
      <c r="G68" s="38"/>
      <c r="H68" s="67" t="str">
        <f t="shared" si="2"/>
        <v/>
      </c>
      <c r="I68" s="67" t="str">
        <f t="shared" si="0"/>
        <v/>
      </c>
      <c r="J68" s="367" t="b">
        <f t="shared" si="1"/>
        <v>0</v>
      </c>
      <c r="K68" s="37">
        <f t="shared" si="3"/>
        <v>1</v>
      </c>
    </row>
    <row r="69" spans="1:11" x14ac:dyDescent="0.25">
      <c r="A69" s="216">
        <v>61</v>
      </c>
      <c r="B69" s="39"/>
      <c r="C69" s="39"/>
      <c r="D69" s="39"/>
      <c r="E69" s="38"/>
      <c r="F69" s="38"/>
      <c r="G69" s="38"/>
      <c r="H69" s="67" t="str">
        <f t="shared" si="2"/>
        <v/>
      </c>
      <c r="I69" s="67" t="str">
        <f t="shared" si="0"/>
        <v/>
      </c>
      <c r="J69" s="367" t="b">
        <f t="shared" si="1"/>
        <v>0</v>
      </c>
      <c r="K69" s="37">
        <f t="shared" si="3"/>
        <v>1</v>
      </c>
    </row>
    <row r="70" spans="1:11" x14ac:dyDescent="0.25">
      <c r="A70" s="216">
        <v>62</v>
      </c>
      <c r="B70" s="39"/>
      <c r="C70" s="39"/>
      <c r="D70" s="39"/>
      <c r="E70" s="38"/>
      <c r="F70" s="38"/>
      <c r="G70" s="38"/>
      <c r="H70" s="67" t="str">
        <f t="shared" si="2"/>
        <v/>
      </c>
      <c r="I70" s="67" t="str">
        <f t="shared" si="0"/>
        <v/>
      </c>
      <c r="J70" s="367" t="b">
        <f t="shared" si="1"/>
        <v>0</v>
      </c>
      <c r="K70" s="37">
        <f t="shared" si="3"/>
        <v>1</v>
      </c>
    </row>
    <row r="71" spans="1:11" x14ac:dyDescent="0.25">
      <c r="A71" s="216">
        <v>63</v>
      </c>
      <c r="B71" s="39"/>
      <c r="C71" s="39"/>
      <c r="D71" s="39"/>
      <c r="E71" s="38"/>
      <c r="F71" s="38"/>
      <c r="G71" s="38"/>
      <c r="H71" s="67" t="str">
        <f t="shared" si="2"/>
        <v/>
      </c>
      <c r="I71" s="67" t="str">
        <f t="shared" si="0"/>
        <v/>
      </c>
      <c r="J71" s="367" t="b">
        <f t="shared" si="1"/>
        <v>0</v>
      </c>
      <c r="K71" s="37">
        <f t="shared" si="3"/>
        <v>1</v>
      </c>
    </row>
    <row r="72" spans="1:11" x14ac:dyDescent="0.25">
      <c r="A72" s="216">
        <v>64</v>
      </c>
      <c r="B72" s="39"/>
      <c r="C72" s="39"/>
      <c r="D72" s="39"/>
      <c r="E72" s="38"/>
      <c r="F72" s="38"/>
      <c r="G72" s="38"/>
      <c r="H72" s="67" t="str">
        <f t="shared" si="2"/>
        <v/>
      </c>
      <c r="I72" s="67" t="str">
        <f t="shared" si="0"/>
        <v/>
      </c>
      <c r="J72" s="367" t="b">
        <f t="shared" si="1"/>
        <v>0</v>
      </c>
      <c r="K72" s="37">
        <f t="shared" si="3"/>
        <v>1</v>
      </c>
    </row>
    <row r="73" spans="1:11" x14ac:dyDescent="0.25">
      <c r="A73" s="216">
        <v>65</v>
      </c>
      <c r="B73" s="39"/>
      <c r="C73" s="39"/>
      <c r="D73" s="39"/>
      <c r="E73" s="38"/>
      <c r="F73" s="38"/>
      <c r="G73" s="38"/>
      <c r="H73" s="67" t="str">
        <f t="shared" ref="H73:H136" si="4">IF(OR($B73="",$C73="",$D73="",$E73="",$E73&lt;an_initial,$E73&gt;an_final,$J73=FALSE),"",D73*10)</f>
        <v/>
      </c>
      <c r="I73" s="67" t="str">
        <f t="shared" ref="I73:I136" si="5">IF(OR($B73="",$C73="",$D73="",$E73="",$E73&gt;an_final,$J73=FALSE),"",D73*10)</f>
        <v/>
      </c>
      <c r="J73" s="367" t="b">
        <f t="shared" ref="J73:J136" si="6">IF(nume_candidat="",FALSE,ISNUMBER(SEARCH(nume_candidat,$B73)))</f>
        <v>0</v>
      </c>
      <c r="K73" s="37">
        <f t="shared" si="3"/>
        <v>1</v>
      </c>
    </row>
    <row r="74" spans="1:11" x14ac:dyDescent="0.25">
      <c r="A74" s="216">
        <v>66</v>
      </c>
      <c r="B74" s="39"/>
      <c r="C74" s="39"/>
      <c r="D74" s="39"/>
      <c r="E74" s="38"/>
      <c r="F74" s="38"/>
      <c r="G74" s="38"/>
      <c r="H74" s="67" t="str">
        <f t="shared" si="4"/>
        <v/>
      </c>
      <c r="I74" s="67" t="str">
        <f t="shared" si="5"/>
        <v/>
      </c>
      <c r="J74" s="367" t="b">
        <f t="shared" si="6"/>
        <v>0</v>
      </c>
      <c r="K74" s="37">
        <f t="shared" ref="K74:K137" si="7">LEN(B74)-LEN(SUBSTITUTE(B74,",",""))+1</f>
        <v>1</v>
      </c>
    </row>
    <row r="75" spans="1:11" x14ac:dyDescent="0.25">
      <c r="A75" s="216">
        <v>67</v>
      </c>
      <c r="B75" s="39"/>
      <c r="C75" s="39"/>
      <c r="D75" s="39"/>
      <c r="E75" s="38"/>
      <c r="F75" s="38"/>
      <c r="G75" s="38"/>
      <c r="H75" s="67" t="str">
        <f t="shared" si="4"/>
        <v/>
      </c>
      <c r="I75" s="67" t="str">
        <f t="shared" si="5"/>
        <v/>
      </c>
      <c r="J75" s="367" t="b">
        <f t="shared" si="6"/>
        <v>0</v>
      </c>
      <c r="K75" s="37">
        <f t="shared" si="7"/>
        <v>1</v>
      </c>
    </row>
    <row r="76" spans="1:11" x14ac:dyDescent="0.25">
      <c r="A76" s="216">
        <v>68</v>
      </c>
      <c r="B76" s="39"/>
      <c r="C76" s="39"/>
      <c r="D76" s="39"/>
      <c r="E76" s="38"/>
      <c r="F76" s="38"/>
      <c r="G76" s="38"/>
      <c r="H76" s="67" t="str">
        <f t="shared" si="4"/>
        <v/>
      </c>
      <c r="I76" s="67" t="str">
        <f t="shared" si="5"/>
        <v/>
      </c>
      <c r="J76" s="367" t="b">
        <f t="shared" si="6"/>
        <v>0</v>
      </c>
      <c r="K76" s="37">
        <f t="shared" si="7"/>
        <v>1</v>
      </c>
    </row>
    <row r="77" spans="1:11" x14ac:dyDescent="0.25">
      <c r="A77" s="216">
        <v>69</v>
      </c>
      <c r="B77" s="39"/>
      <c r="C77" s="39"/>
      <c r="D77" s="39"/>
      <c r="E77" s="38"/>
      <c r="F77" s="38"/>
      <c r="G77" s="38"/>
      <c r="H77" s="67" t="str">
        <f t="shared" si="4"/>
        <v/>
      </c>
      <c r="I77" s="67" t="str">
        <f t="shared" si="5"/>
        <v/>
      </c>
      <c r="J77" s="367" t="b">
        <f t="shared" si="6"/>
        <v>0</v>
      </c>
      <c r="K77" s="37">
        <f t="shared" si="7"/>
        <v>1</v>
      </c>
    </row>
    <row r="78" spans="1:11" x14ac:dyDescent="0.25">
      <c r="A78" s="216">
        <v>70</v>
      </c>
      <c r="B78" s="39"/>
      <c r="C78" s="39"/>
      <c r="D78" s="39"/>
      <c r="E78" s="38"/>
      <c r="F78" s="38"/>
      <c r="G78" s="38"/>
      <c r="H78" s="67" t="str">
        <f t="shared" si="4"/>
        <v/>
      </c>
      <c r="I78" s="67" t="str">
        <f t="shared" si="5"/>
        <v/>
      </c>
      <c r="J78" s="367" t="b">
        <f t="shared" si="6"/>
        <v>0</v>
      </c>
      <c r="K78" s="37">
        <f t="shared" si="7"/>
        <v>1</v>
      </c>
    </row>
    <row r="79" spans="1:11" x14ac:dyDescent="0.25">
      <c r="A79" s="216">
        <v>71</v>
      </c>
      <c r="B79" s="39"/>
      <c r="C79" s="39"/>
      <c r="D79" s="39"/>
      <c r="E79" s="38"/>
      <c r="F79" s="38"/>
      <c r="G79" s="38"/>
      <c r="H79" s="67" t="str">
        <f t="shared" si="4"/>
        <v/>
      </c>
      <c r="I79" s="67" t="str">
        <f t="shared" si="5"/>
        <v/>
      </c>
      <c r="J79" s="367" t="b">
        <f t="shared" si="6"/>
        <v>0</v>
      </c>
      <c r="K79" s="37">
        <f t="shared" si="7"/>
        <v>1</v>
      </c>
    </row>
    <row r="80" spans="1:11" x14ac:dyDescent="0.25">
      <c r="A80" s="216">
        <v>72</v>
      </c>
      <c r="B80" s="39"/>
      <c r="C80" s="39"/>
      <c r="D80" s="39"/>
      <c r="E80" s="38"/>
      <c r="F80" s="38"/>
      <c r="G80" s="38"/>
      <c r="H80" s="67" t="str">
        <f t="shared" si="4"/>
        <v/>
      </c>
      <c r="I80" s="67" t="str">
        <f t="shared" si="5"/>
        <v/>
      </c>
      <c r="J80" s="367" t="b">
        <f t="shared" si="6"/>
        <v>0</v>
      </c>
      <c r="K80" s="37">
        <f t="shared" si="7"/>
        <v>1</v>
      </c>
    </row>
    <row r="81" spans="1:11" x14ac:dyDescent="0.25">
      <c r="A81" s="216">
        <v>73</v>
      </c>
      <c r="B81" s="39"/>
      <c r="C81" s="39"/>
      <c r="D81" s="39"/>
      <c r="E81" s="38"/>
      <c r="F81" s="38"/>
      <c r="G81" s="38"/>
      <c r="H81" s="67" t="str">
        <f t="shared" si="4"/>
        <v/>
      </c>
      <c r="I81" s="67" t="str">
        <f t="shared" si="5"/>
        <v/>
      </c>
      <c r="J81" s="367" t="b">
        <f t="shared" si="6"/>
        <v>0</v>
      </c>
      <c r="K81" s="37">
        <f t="shared" si="7"/>
        <v>1</v>
      </c>
    </row>
    <row r="82" spans="1:11" x14ac:dyDescent="0.25">
      <c r="A82" s="216">
        <v>74</v>
      </c>
      <c r="B82" s="39"/>
      <c r="C82" s="39"/>
      <c r="D82" s="39"/>
      <c r="E82" s="38"/>
      <c r="F82" s="38"/>
      <c r="G82" s="38"/>
      <c r="H82" s="67" t="str">
        <f t="shared" si="4"/>
        <v/>
      </c>
      <c r="I82" s="67" t="str">
        <f t="shared" si="5"/>
        <v/>
      </c>
      <c r="J82" s="367" t="b">
        <f t="shared" si="6"/>
        <v>0</v>
      </c>
      <c r="K82" s="37">
        <f t="shared" si="7"/>
        <v>1</v>
      </c>
    </row>
    <row r="83" spans="1:11" x14ac:dyDescent="0.25">
      <c r="A83" s="216">
        <v>75</v>
      </c>
      <c r="B83" s="39"/>
      <c r="C83" s="39"/>
      <c r="D83" s="39"/>
      <c r="E83" s="38"/>
      <c r="F83" s="38"/>
      <c r="G83" s="38"/>
      <c r="H83" s="67" t="str">
        <f t="shared" si="4"/>
        <v/>
      </c>
      <c r="I83" s="67" t="str">
        <f t="shared" si="5"/>
        <v/>
      </c>
      <c r="J83" s="367" t="b">
        <f t="shared" si="6"/>
        <v>0</v>
      </c>
      <c r="K83" s="37">
        <f t="shared" si="7"/>
        <v>1</v>
      </c>
    </row>
    <row r="84" spans="1:11" x14ac:dyDescent="0.25">
      <c r="A84" s="216">
        <v>76</v>
      </c>
      <c r="B84" s="39"/>
      <c r="C84" s="39"/>
      <c r="D84" s="39"/>
      <c r="E84" s="38"/>
      <c r="F84" s="38"/>
      <c r="G84" s="38"/>
      <c r="H84" s="67" t="str">
        <f t="shared" si="4"/>
        <v/>
      </c>
      <c r="I84" s="67" t="str">
        <f t="shared" si="5"/>
        <v/>
      </c>
      <c r="J84" s="367" t="b">
        <f t="shared" si="6"/>
        <v>0</v>
      </c>
      <c r="K84" s="37">
        <f t="shared" si="7"/>
        <v>1</v>
      </c>
    </row>
    <row r="85" spans="1:11" x14ac:dyDescent="0.25">
      <c r="A85" s="216">
        <v>77</v>
      </c>
      <c r="B85" s="39"/>
      <c r="C85" s="39"/>
      <c r="D85" s="39"/>
      <c r="E85" s="38"/>
      <c r="F85" s="38"/>
      <c r="G85" s="38"/>
      <c r="H85" s="67" t="str">
        <f t="shared" si="4"/>
        <v/>
      </c>
      <c r="I85" s="67" t="str">
        <f t="shared" si="5"/>
        <v/>
      </c>
      <c r="J85" s="367" t="b">
        <f t="shared" si="6"/>
        <v>0</v>
      </c>
      <c r="K85" s="37">
        <f t="shared" si="7"/>
        <v>1</v>
      </c>
    </row>
    <row r="86" spans="1:11" x14ac:dyDescent="0.25">
      <c r="A86" s="216">
        <v>78</v>
      </c>
      <c r="B86" s="39"/>
      <c r="C86" s="39"/>
      <c r="D86" s="39"/>
      <c r="E86" s="38"/>
      <c r="F86" s="38"/>
      <c r="G86" s="38"/>
      <c r="H86" s="67" t="str">
        <f t="shared" si="4"/>
        <v/>
      </c>
      <c r="I86" s="67" t="str">
        <f t="shared" si="5"/>
        <v/>
      </c>
      <c r="J86" s="367" t="b">
        <f t="shared" si="6"/>
        <v>0</v>
      </c>
      <c r="K86" s="37">
        <f t="shared" si="7"/>
        <v>1</v>
      </c>
    </row>
    <row r="87" spans="1:11" x14ac:dyDescent="0.25">
      <c r="A87" s="216">
        <v>79</v>
      </c>
      <c r="B87" s="39"/>
      <c r="C87" s="39"/>
      <c r="D87" s="39"/>
      <c r="E87" s="38"/>
      <c r="F87" s="38"/>
      <c r="G87" s="38"/>
      <c r="H87" s="67" t="str">
        <f t="shared" si="4"/>
        <v/>
      </c>
      <c r="I87" s="67" t="str">
        <f t="shared" si="5"/>
        <v/>
      </c>
      <c r="J87" s="367" t="b">
        <f t="shared" si="6"/>
        <v>0</v>
      </c>
      <c r="K87" s="37">
        <f t="shared" si="7"/>
        <v>1</v>
      </c>
    </row>
    <row r="88" spans="1:11" x14ac:dyDescent="0.25">
      <c r="A88" s="216">
        <v>80</v>
      </c>
      <c r="B88" s="39"/>
      <c r="C88" s="39"/>
      <c r="D88" s="39"/>
      <c r="E88" s="38"/>
      <c r="F88" s="38"/>
      <c r="G88" s="38"/>
      <c r="H88" s="67" t="str">
        <f t="shared" si="4"/>
        <v/>
      </c>
      <c r="I88" s="67" t="str">
        <f t="shared" si="5"/>
        <v/>
      </c>
      <c r="J88" s="367" t="b">
        <f t="shared" si="6"/>
        <v>0</v>
      </c>
      <c r="K88" s="37">
        <f t="shared" si="7"/>
        <v>1</v>
      </c>
    </row>
    <row r="89" spans="1:11" x14ac:dyDescent="0.25">
      <c r="A89" s="216">
        <v>81</v>
      </c>
      <c r="B89" s="39"/>
      <c r="C89" s="39"/>
      <c r="D89" s="39"/>
      <c r="E89" s="38"/>
      <c r="F89" s="38"/>
      <c r="G89" s="38"/>
      <c r="H89" s="67" t="str">
        <f t="shared" si="4"/>
        <v/>
      </c>
      <c r="I89" s="67" t="str">
        <f t="shared" si="5"/>
        <v/>
      </c>
      <c r="J89" s="367" t="b">
        <f t="shared" si="6"/>
        <v>0</v>
      </c>
      <c r="K89" s="37">
        <f t="shared" si="7"/>
        <v>1</v>
      </c>
    </row>
    <row r="90" spans="1:11" x14ac:dyDescent="0.25">
      <c r="A90" s="216">
        <v>82</v>
      </c>
      <c r="B90" s="39"/>
      <c r="C90" s="39"/>
      <c r="D90" s="39"/>
      <c r="E90" s="38"/>
      <c r="F90" s="38"/>
      <c r="G90" s="38"/>
      <c r="H90" s="67" t="str">
        <f t="shared" si="4"/>
        <v/>
      </c>
      <c r="I90" s="67" t="str">
        <f t="shared" si="5"/>
        <v/>
      </c>
      <c r="J90" s="367" t="b">
        <f t="shared" si="6"/>
        <v>0</v>
      </c>
      <c r="K90" s="37">
        <f t="shared" si="7"/>
        <v>1</v>
      </c>
    </row>
    <row r="91" spans="1:11" x14ac:dyDescent="0.25">
      <c r="A91" s="216">
        <v>83</v>
      </c>
      <c r="B91" s="39"/>
      <c r="C91" s="39"/>
      <c r="D91" s="39"/>
      <c r="E91" s="38"/>
      <c r="F91" s="38"/>
      <c r="G91" s="38"/>
      <c r="H91" s="67" t="str">
        <f t="shared" si="4"/>
        <v/>
      </c>
      <c r="I91" s="67" t="str">
        <f t="shared" si="5"/>
        <v/>
      </c>
      <c r="J91" s="367" t="b">
        <f t="shared" si="6"/>
        <v>0</v>
      </c>
      <c r="K91" s="37">
        <f t="shared" si="7"/>
        <v>1</v>
      </c>
    </row>
    <row r="92" spans="1:11" x14ac:dyDescent="0.25">
      <c r="A92" s="216">
        <v>84</v>
      </c>
      <c r="B92" s="39"/>
      <c r="C92" s="39"/>
      <c r="D92" s="39"/>
      <c r="E92" s="38"/>
      <c r="F92" s="38"/>
      <c r="G92" s="38"/>
      <c r="H92" s="67" t="str">
        <f t="shared" si="4"/>
        <v/>
      </c>
      <c r="I92" s="67" t="str">
        <f t="shared" si="5"/>
        <v/>
      </c>
      <c r="J92" s="367" t="b">
        <f t="shared" si="6"/>
        <v>0</v>
      </c>
      <c r="K92" s="37">
        <f t="shared" si="7"/>
        <v>1</v>
      </c>
    </row>
    <row r="93" spans="1:11" x14ac:dyDescent="0.25">
      <c r="A93" s="216">
        <v>85</v>
      </c>
      <c r="B93" s="39"/>
      <c r="C93" s="39"/>
      <c r="D93" s="39"/>
      <c r="E93" s="38"/>
      <c r="F93" s="38"/>
      <c r="G93" s="38"/>
      <c r="H93" s="67" t="str">
        <f t="shared" si="4"/>
        <v/>
      </c>
      <c r="I93" s="67" t="str">
        <f t="shared" si="5"/>
        <v/>
      </c>
      <c r="J93" s="367" t="b">
        <f t="shared" si="6"/>
        <v>0</v>
      </c>
      <c r="K93" s="37">
        <f t="shared" si="7"/>
        <v>1</v>
      </c>
    </row>
    <row r="94" spans="1:11" x14ac:dyDescent="0.25">
      <c r="A94" s="216">
        <v>86</v>
      </c>
      <c r="B94" s="39"/>
      <c r="C94" s="39"/>
      <c r="D94" s="39"/>
      <c r="E94" s="38"/>
      <c r="F94" s="38"/>
      <c r="G94" s="38"/>
      <c r="H94" s="67" t="str">
        <f t="shared" si="4"/>
        <v/>
      </c>
      <c r="I94" s="67" t="str">
        <f t="shared" si="5"/>
        <v/>
      </c>
      <c r="J94" s="367" t="b">
        <f t="shared" si="6"/>
        <v>0</v>
      </c>
      <c r="K94" s="37">
        <f t="shared" si="7"/>
        <v>1</v>
      </c>
    </row>
    <row r="95" spans="1:11" x14ac:dyDescent="0.25">
      <c r="A95" s="216">
        <v>87</v>
      </c>
      <c r="B95" s="39"/>
      <c r="C95" s="39"/>
      <c r="D95" s="39"/>
      <c r="E95" s="38"/>
      <c r="F95" s="38"/>
      <c r="G95" s="38"/>
      <c r="H95" s="67" t="str">
        <f t="shared" si="4"/>
        <v/>
      </c>
      <c r="I95" s="67" t="str">
        <f t="shared" si="5"/>
        <v/>
      </c>
      <c r="J95" s="367" t="b">
        <f t="shared" si="6"/>
        <v>0</v>
      </c>
      <c r="K95" s="37">
        <f t="shared" si="7"/>
        <v>1</v>
      </c>
    </row>
    <row r="96" spans="1:11" x14ac:dyDescent="0.25">
      <c r="A96" s="216">
        <v>88</v>
      </c>
      <c r="B96" s="39"/>
      <c r="C96" s="39"/>
      <c r="D96" s="39"/>
      <c r="E96" s="38"/>
      <c r="F96" s="38"/>
      <c r="G96" s="38"/>
      <c r="H96" s="67" t="str">
        <f t="shared" si="4"/>
        <v/>
      </c>
      <c r="I96" s="67" t="str">
        <f t="shared" si="5"/>
        <v/>
      </c>
      <c r="J96" s="367" t="b">
        <f t="shared" si="6"/>
        <v>0</v>
      </c>
      <c r="K96" s="37">
        <f t="shared" si="7"/>
        <v>1</v>
      </c>
    </row>
    <row r="97" spans="1:11" x14ac:dyDescent="0.25">
      <c r="A97" s="216">
        <v>89</v>
      </c>
      <c r="B97" s="39"/>
      <c r="C97" s="39"/>
      <c r="D97" s="39"/>
      <c r="E97" s="38"/>
      <c r="F97" s="38"/>
      <c r="G97" s="38"/>
      <c r="H97" s="67" t="str">
        <f t="shared" si="4"/>
        <v/>
      </c>
      <c r="I97" s="67" t="str">
        <f t="shared" si="5"/>
        <v/>
      </c>
      <c r="J97" s="367" t="b">
        <f t="shared" si="6"/>
        <v>0</v>
      </c>
      <c r="K97" s="37">
        <f t="shared" si="7"/>
        <v>1</v>
      </c>
    </row>
    <row r="98" spans="1:11" x14ac:dyDescent="0.25">
      <c r="A98" s="216">
        <v>90</v>
      </c>
      <c r="B98" s="39"/>
      <c r="C98" s="39"/>
      <c r="D98" s="39"/>
      <c r="E98" s="38"/>
      <c r="F98" s="38"/>
      <c r="G98" s="38"/>
      <c r="H98" s="67" t="str">
        <f t="shared" si="4"/>
        <v/>
      </c>
      <c r="I98" s="67" t="str">
        <f t="shared" si="5"/>
        <v/>
      </c>
      <c r="J98" s="367" t="b">
        <f t="shared" si="6"/>
        <v>0</v>
      </c>
      <c r="K98" s="37">
        <f t="shared" si="7"/>
        <v>1</v>
      </c>
    </row>
    <row r="99" spans="1:11" x14ac:dyDescent="0.25">
      <c r="A99" s="216">
        <v>91</v>
      </c>
      <c r="B99" s="39"/>
      <c r="C99" s="39"/>
      <c r="D99" s="39"/>
      <c r="E99" s="38"/>
      <c r="F99" s="38"/>
      <c r="G99" s="38"/>
      <c r="H99" s="67" t="str">
        <f t="shared" si="4"/>
        <v/>
      </c>
      <c r="I99" s="67" t="str">
        <f t="shared" si="5"/>
        <v/>
      </c>
      <c r="J99" s="367" t="b">
        <f t="shared" si="6"/>
        <v>0</v>
      </c>
      <c r="K99" s="37">
        <f t="shared" si="7"/>
        <v>1</v>
      </c>
    </row>
    <row r="100" spans="1:11" x14ac:dyDescent="0.25">
      <c r="A100" s="216">
        <v>92</v>
      </c>
      <c r="B100" s="39"/>
      <c r="C100" s="39"/>
      <c r="D100" s="39"/>
      <c r="E100" s="38"/>
      <c r="F100" s="38"/>
      <c r="G100" s="38"/>
      <c r="H100" s="67" t="str">
        <f t="shared" si="4"/>
        <v/>
      </c>
      <c r="I100" s="67" t="str">
        <f t="shared" si="5"/>
        <v/>
      </c>
      <c r="J100" s="367" t="b">
        <f t="shared" si="6"/>
        <v>0</v>
      </c>
      <c r="K100" s="37">
        <f t="shared" si="7"/>
        <v>1</v>
      </c>
    </row>
    <row r="101" spans="1:11" x14ac:dyDescent="0.25">
      <c r="A101" s="216">
        <v>93</v>
      </c>
      <c r="B101" s="39"/>
      <c r="C101" s="39"/>
      <c r="D101" s="39"/>
      <c r="E101" s="38"/>
      <c r="F101" s="38"/>
      <c r="G101" s="38"/>
      <c r="H101" s="67" t="str">
        <f t="shared" si="4"/>
        <v/>
      </c>
      <c r="I101" s="67" t="str">
        <f t="shared" si="5"/>
        <v/>
      </c>
      <c r="J101" s="367" t="b">
        <f t="shared" si="6"/>
        <v>0</v>
      </c>
      <c r="K101" s="37">
        <f t="shared" si="7"/>
        <v>1</v>
      </c>
    </row>
    <row r="102" spans="1:11" x14ac:dyDescent="0.25">
      <c r="A102" s="216">
        <v>94</v>
      </c>
      <c r="B102" s="39"/>
      <c r="C102" s="39"/>
      <c r="D102" s="39"/>
      <c r="E102" s="38"/>
      <c r="F102" s="38"/>
      <c r="G102" s="38"/>
      <c r="H102" s="67" t="str">
        <f t="shared" si="4"/>
        <v/>
      </c>
      <c r="I102" s="67" t="str">
        <f t="shared" si="5"/>
        <v/>
      </c>
      <c r="J102" s="367" t="b">
        <f t="shared" si="6"/>
        <v>0</v>
      </c>
      <c r="K102" s="37">
        <f t="shared" si="7"/>
        <v>1</v>
      </c>
    </row>
    <row r="103" spans="1:11" x14ac:dyDescent="0.25">
      <c r="A103" s="216">
        <v>95</v>
      </c>
      <c r="B103" s="39"/>
      <c r="C103" s="39"/>
      <c r="D103" s="39"/>
      <c r="E103" s="38"/>
      <c r="F103" s="38"/>
      <c r="G103" s="38"/>
      <c r="H103" s="67" t="str">
        <f t="shared" si="4"/>
        <v/>
      </c>
      <c r="I103" s="67" t="str">
        <f t="shared" si="5"/>
        <v/>
      </c>
      <c r="J103" s="367" t="b">
        <f t="shared" si="6"/>
        <v>0</v>
      </c>
      <c r="K103" s="37">
        <f t="shared" si="7"/>
        <v>1</v>
      </c>
    </row>
    <row r="104" spans="1:11" x14ac:dyDescent="0.25">
      <c r="A104" s="216">
        <v>96</v>
      </c>
      <c r="B104" s="39"/>
      <c r="C104" s="39"/>
      <c r="D104" s="39"/>
      <c r="E104" s="38"/>
      <c r="F104" s="38"/>
      <c r="G104" s="38"/>
      <c r="H104" s="67" t="str">
        <f t="shared" si="4"/>
        <v/>
      </c>
      <c r="I104" s="67" t="str">
        <f t="shared" si="5"/>
        <v/>
      </c>
      <c r="J104" s="367" t="b">
        <f t="shared" si="6"/>
        <v>0</v>
      </c>
      <c r="K104" s="37">
        <f t="shared" si="7"/>
        <v>1</v>
      </c>
    </row>
    <row r="105" spans="1:11" x14ac:dyDescent="0.25">
      <c r="A105" s="216">
        <v>97</v>
      </c>
      <c r="B105" s="39"/>
      <c r="C105" s="39"/>
      <c r="D105" s="39"/>
      <c r="E105" s="38"/>
      <c r="F105" s="38"/>
      <c r="G105" s="38"/>
      <c r="H105" s="67" t="str">
        <f t="shared" si="4"/>
        <v/>
      </c>
      <c r="I105" s="67" t="str">
        <f t="shared" si="5"/>
        <v/>
      </c>
      <c r="J105" s="367" t="b">
        <f t="shared" si="6"/>
        <v>0</v>
      </c>
      <c r="K105" s="37">
        <f t="shared" si="7"/>
        <v>1</v>
      </c>
    </row>
    <row r="106" spans="1:11" x14ac:dyDescent="0.25">
      <c r="A106" s="216">
        <v>98</v>
      </c>
      <c r="B106" s="39"/>
      <c r="C106" s="39"/>
      <c r="D106" s="39"/>
      <c r="E106" s="38"/>
      <c r="F106" s="38"/>
      <c r="G106" s="38"/>
      <c r="H106" s="67" t="str">
        <f t="shared" si="4"/>
        <v/>
      </c>
      <c r="I106" s="67" t="str">
        <f t="shared" si="5"/>
        <v/>
      </c>
      <c r="J106" s="367" t="b">
        <f t="shared" si="6"/>
        <v>0</v>
      </c>
      <c r="K106" s="37">
        <f t="shared" si="7"/>
        <v>1</v>
      </c>
    </row>
    <row r="107" spans="1:11" x14ac:dyDescent="0.25">
      <c r="A107" s="216">
        <v>99</v>
      </c>
      <c r="B107" s="39"/>
      <c r="C107" s="39"/>
      <c r="D107" s="39"/>
      <c r="E107" s="38"/>
      <c r="F107" s="38"/>
      <c r="G107" s="38"/>
      <c r="H107" s="67" t="str">
        <f t="shared" si="4"/>
        <v/>
      </c>
      <c r="I107" s="67" t="str">
        <f t="shared" si="5"/>
        <v/>
      </c>
      <c r="J107" s="367" t="b">
        <f t="shared" si="6"/>
        <v>0</v>
      </c>
      <c r="K107" s="37">
        <f t="shared" si="7"/>
        <v>1</v>
      </c>
    </row>
    <row r="108" spans="1:11" x14ac:dyDescent="0.25">
      <c r="A108" s="216">
        <v>100</v>
      </c>
      <c r="B108" s="39"/>
      <c r="C108" s="39"/>
      <c r="D108" s="39"/>
      <c r="E108" s="38"/>
      <c r="F108" s="38"/>
      <c r="G108" s="38"/>
      <c r="H108" s="67" t="str">
        <f t="shared" si="4"/>
        <v/>
      </c>
      <c r="I108" s="67" t="str">
        <f t="shared" si="5"/>
        <v/>
      </c>
      <c r="J108" s="367" t="b">
        <f t="shared" si="6"/>
        <v>0</v>
      </c>
      <c r="K108" s="37">
        <f t="shared" si="7"/>
        <v>1</v>
      </c>
    </row>
    <row r="109" spans="1:11" x14ac:dyDescent="0.25">
      <c r="A109" s="216">
        <v>101</v>
      </c>
      <c r="B109" s="39"/>
      <c r="C109" s="39"/>
      <c r="D109" s="39"/>
      <c r="E109" s="38"/>
      <c r="F109" s="38"/>
      <c r="G109" s="38"/>
      <c r="H109" s="67" t="str">
        <f t="shared" si="4"/>
        <v/>
      </c>
      <c r="I109" s="67" t="str">
        <f t="shared" si="5"/>
        <v/>
      </c>
      <c r="J109" s="367" t="b">
        <f t="shared" si="6"/>
        <v>0</v>
      </c>
      <c r="K109" s="37">
        <f t="shared" si="7"/>
        <v>1</v>
      </c>
    </row>
    <row r="110" spans="1:11" x14ac:dyDescent="0.25">
      <c r="A110" s="216">
        <v>102</v>
      </c>
      <c r="B110" s="39"/>
      <c r="C110" s="39"/>
      <c r="D110" s="39"/>
      <c r="E110" s="38"/>
      <c r="F110" s="38"/>
      <c r="G110" s="38"/>
      <c r="H110" s="67" t="str">
        <f t="shared" si="4"/>
        <v/>
      </c>
      <c r="I110" s="67" t="str">
        <f t="shared" si="5"/>
        <v/>
      </c>
      <c r="J110" s="367" t="b">
        <f t="shared" si="6"/>
        <v>0</v>
      </c>
      <c r="K110" s="37">
        <f t="shared" si="7"/>
        <v>1</v>
      </c>
    </row>
    <row r="111" spans="1:11" x14ac:dyDescent="0.25">
      <c r="A111" s="216">
        <v>103</v>
      </c>
      <c r="B111" s="39"/>
      <c r="C111" s="39"/>
      <c r="D111" s="39"/>
      <c r="E111" s="38"/>
      <c r="F111" s="38"/>
      <c r="G111" s="38"/>
      <c r="H111" s="67" t="str">
        <f t="shared" si="4"/>
        <v/>
      </c>
      <c r="I111" s="67" t="str">
        <f t="shared" si="5"/>
        <v/>
      </c>
      <c r="J111" s="367" t="b">
        <f t="shared" si="6"/>
        <v>0</v>
      </c>
      <c r="K111" s="37">
        <f t="shared" si="7"/>
        <v>1</v>
      </c>
    </row>
    <row r="112" spans="1:11" x14ac:dyDescent="0.25">
      <c r="A112" s="216">
        <v>104</v>
      </c>
      <c r="B112" s="39"/>
      <c r="C112" s="39"/>
      <c r="D112" s="39"/>
      <c r="E112" s="38"/>
      <c r="F112" s="38"/>
      <c r="G112" s="38"/>
      <c r="H112" s="67" t="str">
        <f t="shared" si="4"/>
        <v/>
      </c>
      <c r="I112" s="67" t="str">
        <f t="shared" si="5"/>
        <v/>
      </c>
      <c r="J112" s="367" t="b">
        <f t="shared" si="6"/>
        <v>0</v>
      </c>
      <c r="K112" s="37">
        <f t="shared" si="7"/>
        <v>1</v>
      </c>
    </row>
    <row r="113" spans="1:11" x14ac:dyDescent="0.25">
      <c r="A113" s="216">
        <v>105</v>
      </c>
      <c r="B113" s="39"/>
      <c r="C113" s="39"/>
      <c r="D113" s="39"/>
      <c r="E113" s="38"/>
      <c r="F113" s="38"/>
      <c r="G113" s="38"/>
      <c r="H113" s="67" t="str">
        <f t="shared" si="4"/>
        <v/>
      </c>
      <c r="I113" s="67" t="str">
        <f t="shared" si="5"/>
        <v/>
      </c>
      <c r="J113" s="367" t="b">
        <f t="shared" si="6"/>
        <v>0</v>
      </c>
      <c r="K113" s="37">
        <f t="shared" si="7"/>
        <v>1</v>
      </c>
    </row>
    <row r="114" spans="1:11" x14ac:dyDescent="0.25">
      <c r="A114" s="216">
        <v>106</v>
      </c>
      <c r="B114" s="39"/>
      <c r="C114" s="39"/>
      <c r="D114" s="39"/>
      <c r="E114" s="38"/>
      <c r="F114" s="38"/>
      <c r="G114" s="38"/>
      <c r="H114" s="67" t="str">
        <f t="shared" si="4"/>
        <v/>
      </c>
      <c r="I114" s="67" t="str">
        <f t="shared" si="5"/>
        <v/>
      </c>
      <c r="J114" s="367" t="b">
        <f t="shared" si="6"/>
        <v>0</v>
      </c>
      <c r="K114" s="37">
        <f t="shared" si="7"/>
        <v>1</v>
      </c>
    </row>
    <row r="115" spans="1:11" x14ac:dyDescent="0.25">
      <c r="A115" s="216">
        <v>107</v>
      </c>
      <c r="B115" s="39"/>
      <c r="C115" s="39"/>
      <c r="D115" s="39"/>
      <c r="E115" s="38"/>
      <c r="F115" s="38"/>
      <c r="G115" s="38"/>
      <c r="H115" s="67" t="str">
        <f t="shared" si="4"/>
        <v/>
      </c>
      <c r="I115" s="67" t="str">
        <f t="shared" si="5"/>
        <v/>
      </c>
      <c r="J115" s="367" t="b">
        <f t="shared" si="6"/>
        <v>0</v>
      </c>
      <c r="K115" s="37">
        <f t="shared" si="7"/>
        <v>1</v>
      </c>
    </row>
    <row r="116" spans="1:11" x14ac:dyDescent="0.25">
      <c r="A116" s="216">
        <v>108</v>
      </c>
      <c r="B116" s="39"/>
      <c r="C116" s="39"/>
      <c r="D116" s="39"/>
      <c r="E116" s="38"/>
      <c r="F116" s="38"/>
      <c r="G116" s="38"/>
      <c r="H116" s="67" t="str">
        <f t="shared" si="4"/>
        <v/>
      </c>
      <c r="I116" s="67" t="str">
        <f t="shared" si="5"/>
        <v/>
      </c>
      <c r="J116" s="367" t="b">
        <f t="shared" si="6"/>
        <v>0</v>
      </c>
      <c r="K116" s="37">
        <f t="shared" si="7"/>
        <v>1</v>
      </c>
    </row>
    <row r="117" spans="1:11" x14ac:dyDescent="0.25">
      <c r="A117" s="216">
        <v>109</v>
      </c>
      <c r="B117" s="39"/>
      <c r="C117" s="39"/>
      <c r="D117" s="39"/>
      <c r="E117" s="38"/>
      <c r="F117" s="38"/>
      <c r="G117" s="38"/>
      <c r="H117" s="67" t="str">
        <f t="shared" si="4"/>
        <v/>
      </c>
      <c r="I117" s="67" t="str">
        <f t="shared" si="5"/>
        <v/>
      </c>
      <c r="J117" s="367" t="b">
        <f t="shared" si="6"/>
        <v>0</v>
      </c>
      <c r="K117" s="37">
        <f t="shared" si="7"/>
        <v>1</v>
      </c>
    </row>
    <row r="118" spans="1:11" x14ac:dyDescent="0.25">
      <c r="A118" s="216">
        <v>110</v>
      </c>
      <c r="B118" s="39"/>
      <c r="C118" s="39"/>
      <c r="D118" s="39"/>
      <c r="E118" s="38"/>
      <c r="F118" s="38"/>
      <c r="G118" s="38"/>
      <c r="H118" s="67" t="str">
        <f t="shared" si="4"/>
        <v/>
      </c>
      <c r="I118" s="67" t="str">
        <f t="shared" si="5"/>
        <v/>
      </c>
      <c r="J118" s="367" t="b">
        <f t="shared" si="6"/>
        <v>0</v>
      </c>
      <c r="K118" s="37">
        <f t="shared" si="7"/>
        <v>1</v>
      </c>
    </row>
    <row r="119" spans="1:11" x14ac:dyDescent="0.25">
      <c r="A119" s="216">
        <v>111</v>
      </c>
      <c r="B119" s="39"/>
      <c r="C119" s="39"/>
      <c r="D119" s="39"/>
      <c r="E119" s="38"/>
      <c r="F119" s="38"/>
      <c r="G119" s="38"/>
      <c r="H119" s="67" t="str">
        <f t="shared" si="4"/>
        <v/>
      </c>
      <c r="I119" s="67" t="str">
        <f t="shared" si="5"/>
        <v/>
      </c>
      <c r="J119" s="367" t="b">
        <f t="shared" si="6"/>
        <v>0</v>
      </c>
      <c r="K119" s="37">
        <f t="shared" si="7"/>
        <v>1</v>
      </c>
    </row>
    <row r="120" spans="1:11" x14ac:dyDescent="0.25">
      <c r="A120" s="216">
        <v>112</v>
      </c>
      <c r="B120" s="39"/>
      <c r="C120" s="39"/>
      <c r="D120" s="39"/>
      <c r="E120" s="38"/>
      <c r="F120" s="38"/>
      <c r="G120" s="38"/>
      <c r="H120" s="67" t="str">
        <f t="shared" si="4"/>
        <v/>
      </c>
      <c r="I120" s="67" t="str">
        <f t="shared" si="5"/>
        <v/>
      </c>
      <c r="J120" s="367" t="b">
        <f t="shared" si="6"/>
        <v>0</v>
      </c>
      <c r="K120" s="37">
        <f t="shared" si="7"/>
        <v>1</v>
      </c>
    </row>
    <row r="121" spans="1:11" x14ac:dyDescent="0.25">
      <c r="A121" s="216">
        <v>113</v>
      </c>
      <c r="B121" s="39"/>
      <c r="C121" s="39"/>
      <c r="D121" s="39"/>
      <c r="E121" s="38"/>
      <c r="F121" s="38"/>
      <c r="G121" s="38"/>
      <c r="H121" s="67" t="str">
        <f t="shared" si="4"/>
        <v/>
      </c>
      <c r="I121" s="67" t="str">
        <f t="shared" si="5"/>
        <v/>
      </c>
      <c r="J121" s="367" t="b">
        <f t="shared" si="6"/>
        <v>0</v>
      </c>
      <c r="K121" s="37">
        <f t="shared" si="7"/>
        <v>1</v>
      </c>
    </row>
    <row r="122" spans="1:11" x14ac:dyDescent="0.25">
      <c r="A122" s="216">
        <v>114</v>
      </c>
      <c r="B122" s="39"/>
      <c r="C122" s="39"/>
      <c r="D122" s="39"/>
      <c r="E122" s="38"/>
      <c r="F122" s="38"/>
      <c r="G122" s="38"/>
      <c r="H122" s="67" t="str">
        <f t="shared" si="4"/>
        <v/>
      </c>
      <c r="I122" s="67" t="str">
        <f t="shared" si="5"/>
        <v/>
      </c>
      <c r="J122" s="367" t="b">
        <f t="shared" si="6"/>
        <v>0</v>
      </c>
      <c r="K122" s="37">
        <f t="shared" si="7"/>
        <v>1</v>
      </c>
    </row>
    <row r="123" spans="1:11" x14ac:dyDescent="0.25">
      <c r="A123" s="216">
        <v>115</v>
      </c>
      <c r="B123" s="39"/>
      <c r="C123" s="39"/>
      <c r="D123" s="39"/>
      <c r="E123" s="38"/>
      <c r="F123" s="38"/>
      <c r="G123" s="38"/>
      <c r="H123" s="67" t="str">
        <f t="shared" si="4"/>
        <v/>
      </c>
      <c r="I123" s="67" t="str">
        <f t="shared" si="5"/>
        <v/>
      </c>
      <c r="J123" s="367" t="b">
        <f t="shared" si="6"/>
        <v>0</v>
      </c>
      <c r="K123" s="37">
        <f t="shared" si="7"/>
        <v>1</v>
      </c>
    </row>
    <row r="124" spans="1:11" x14ac:dyDescent="0.25">
      <c r="A124" s="216">
        <v>116</v>
      </c>
      <c r="B124" s="39"/>
      <c r="C124" s="39"/>
      <c r="D124" s="39"/>
      <c r="E124" s="38"/>
      <c r="F124" s="38"/>
      <c r="G124" s="38"/>
      <c r="H124" s="67" t="str">
        <f t="shared" si="4"/>
        <v/>
      </c>
      <c r="I124" s="67" t="str">
        <f t="shared" si="5"/>
        <v/>
      </c>
      <c r="J124" s="367" t="b">
        <f t="shared" si="6"/>
        <v>0</v>
      </c>
      <c r="K124" s="37">
        <f t="shared" si="7"/>
        <v>1</v>
      </c>
    </row>
    <row r="125" spans="1:11" x14ac:dyDescent="0.25">
      <c r="A125" s="216">
        <v>117</v>
      </c>
      <c r="B125" s="39"/>
      <c r="C125" s="39"/>
      <c r="D125" s="39"/>
      <c r="E125" s="38"/>
      <c r="F125" s="38"/>
      <c r="G125" s="38"/>
      <c r="H125" s="67" t="str">
        <f t="shared" si="4"/>
        <v/>
      </c>
      <c r="I125" s="67" t="str">
        <f t="shared" si="5"/>
        <v/>
      </c>
      <c r="J125" s="367" t="b">
        <f t="shared" si="6"/>
        <v>0</v>
      </c>
      <c r="K125" s="37">
        <f t="shared" si="7"/>
        <v>1</v>
      </c>
    </row>
    <row r="126" spans="1:11" x14ac:dyDescent="0.25">
      <c r="A126" s="216">
        <v>118</v>
      </c>
      <c r="B126" s="39"/>
      <c r="C126" s="39"/>
      <c r="D126" s="39"/>
      <c r="E126" s="38"/>
      <c r="F126" s="38"/>
      <c r="G126" s="38"/>
      <c r="H126" s="67" t="str">
        <f t="shared" si="4"/>
        <v/>
      </c>
      <c r="I126" s="67" t="str">
        <f t="shared" si="5"/>
        <v/>
      </c>
      <c r="J126" s="367" t="b">
        <f t="shared" si="6"/>
        <v>0</v>
      </c>
      <c r="K126" s="37">
        <f t="shared" si="7"/>
        <v>1</v>
      </c>
    </row>
    <row r="127" spans="1:11" x14ac:dyDescent="0.25">
      <c r="A127" s="216">
        <v>119</v>
      </c>
      <c r="B127" s="39"/>
      <c r="C127" s="39"/>
      <c r="D127" s="39"/>
      <c r="E127" s="38"/>
      <c r="F127" s="38"/>
      <c r="G127" s="38"/>
      <c r="H127" s="67" t="str">
        <f t="shared" si="4"/>
        <v/>
      </c>
      <c r="I127" s="67" t="str">
        <f t="shared" si="5"/>
        <v/>
      </c>
      <c r="J127" s="367" t="b">
        <f t="shared" si="6"/>
        <v>0</v>
      </c>
      <c r="K127" s="37">
        <f t="shared" si="7"/>
        <v>1</v>
      </c>
    </row>
    <row r="128" spans="1:11" x14ac:dyDescent="0.25">
      <c r="A128" s="216">
        <v>120</v>
      </c>
      <c r="B128" s="39"/>
      <c r="C128" s="39"/>
      <c r="D128" s="39"/>
      <c r="E128" s="38"/>
      <c r="F128" s="38"/>
      <c r="G128" s="38"/>
      <c r="H128" s="67" t="str">
        <f t="shared" si="4"/>
        <v/>
      </c>
      <c r="I128" s="67" t="str">
        <f t="shared" si="5"/>
        <v/>
      </c>
      <c r="J128" s="367" t="b">
        <f t="shared" si="6"/>
        <v>0</v>
      </c>
      <c r="K128" s="37">
        <f t="shared" si="7"/>
        <v>1</v>
      </c>
    </row>
    <row r="129" spans="1:11" x14ac:dyDescent="0.25">
      <c r="A129" s="216">
        <v>121</v>
      </c>
      <c r="B129" s="39"/>
      <c r="C129" s="39"/>
      <c r="D129" s="39"/>
      <c r="E129" s="38"/>
      <c r="F129" s="38"/>
      <c r="G129" s="38"/>
      <c r="H129" s="67" t="str">
        <f t="shared" si="4"/>
        <v/>
      </c>
      <c r="I129" s="67" t="str">
        <f t="shared" si="5"/>
        <v/>
      </c>
      <c r="J129" s="367" t="b">
        <f t="shared" si="6"/>
        <v>0</v>
      </c>
      <c r="K129" s="37">
        <f t="shared" si="7"/>
        <v>1</v>
      </c>
    </row>
    <row r="130" spans="1:11" x14ac:dyDescent="0.25">
      <c r="A130" s="216">
        <v>122</v>
      </c>
      <c r="B130" s="39"/>
      <c r="C130" s="39"/>
      <c r="D130" s="39"/>
      <c r="E130" s="38"/>
      <c r="F130" s="38"/>
      <c r="G130" s="38"/>
      <c r="H130" s="67" t="str">
        <f t="shared" si="4"/>
        <v/>
      </c>
      <c r="I130" s="67" t="str">
        <f t="shared" si="5"/>
        <v/>
      </c>
      <c r="J130" s="367" t="b">
        <f t="shared" si="6"/>
        <v>0</v>
      </c>
      <c r="K130" s="37">
        <f t="shared" si="7"/>
        <v>1</v>
      </c>
    </row>
    <row r="131" spans="1:11" x14ac:dyDescent="0.25">
      <c r="A131" s="216">
        <v>123</v>
      </c>
      <c r="B131" s="39"/>
      <c r="C131" s="39"/>
      <c r="D131" s="39"/>
      <c r="E131" s="38"/>
      <c r="F131" s="38"/>
      <c r="G131" s="38"/>
      <c r="H131" s="67" t="str">
        <f t="shared" si="4"/>
        <v/>
      </c>
      <c r="I131" s="67" t="str">
        <f t="shared" si="5"/>
        <v/>
      </c>
      <c r="J131" s="367" t="b">
        <f t="shared" si="6"/>
        <v>0</v>
      </c>
      <c r="K131" s="37">
        <f t="shared" si="7"/>
        <v>1</v>
      </c>
    </row>
    <row r="132" spans="1:11" x14ac:dyDescent="0.25">
      <c r="A132" s="216">
        <v>124</v>
      </c>
      <c r="B132" s="39"/>
      <c r="C132" s="39"/>
      <c r="D132" s="39"/>
      <c r="E132" s="38"/>
      <c r="F132" s="38"/>
      <c r="G132" s="38"/>
      <c r="H132" s="67" t="str">
        <f t="shared" si="4"/>
        <v/>
      </c>
      <c r="I132" s="67" t="str">
        <f t="shared" si="5"/>
        <v/>
      </c>
      <c r="J132" s="367" t="b">
        <f t="shared" si="6"/>
        <v>0</v>
      </c>
      <c r="K132" s="37">
        <f t="shared" si="7"/>
        <v>1</v>
      </c>
    </row>
    <row r="133" spans="1:11" x14ac:dyDescent="0.25">
      <c r="A133" s="216">
        <v>125</v>
      </c>
      <c r="B133" s="39"/>
      <c r="C133" s="39"/>
      <c r="D133" s="39"/>
      <c r="E133" s="38"/>
      <c r="F133" s="38"/>
      <c r="G133" s="38"/>
      <c r="H133" s="67" t="str">
        <f t="shared" si="4"/>
        <v/>
      </c>
      <c r="I133" s="67" t="str">
        <f t="shared" si="5"/>
        <v/>
      </c>
      <c r="J133" s="367" t="b">
        <f t="shared" si="6"/>
        <v>0</v>
      </c>
      <c r="K133" s="37">
        <f t="shared" si="7"/>
        <v>1</v>
      </c>
    </row>
    <row r="134" spans="1:11" x14ac:dyDescent="0.25">
      <c r="A134" s="216">
        <v>126</v>
      </c>
      <c r="B134" s="39"/>
      <c r="C134" s="39"/>
      <c r="D134" s="39"/>
      <c r="E134" s="38"/>
      <c r="F134" s="38"/>
      <c r="G134" s="38"/>
      <c r="H134" s="67" t="str">
        <f t="shared" si="4"/>
        <v/>
      </c>
      <c r="I134" s="67" t="str">
        <f t="shared" si="5"/>
        <v/>
      </c>
      <c r="J134" s="367" t="b">
        <f t="shared" si="6"/>
        <v>0</v>
      </c>
      <c r="K134" s="37">
        <f t="shared" si="7"/>
        <v>1</v>
      </c>
    </row>
    <row r="135" spans="1:11" x14ac:dyDescent="0.25">
      <c r="A135" s="216">
        <v>127</v>
      </c>
      <c r="B135" s="39"/>
      <c r="C135" s="39"/>
      <c r="D135" s="39"/>
      <c r="E135" s="38"/>
      <c r="F135" s="38"/>
      <c r="G135" s="38"/>
      <c r="H135" s="67" t="str">
        <f t="shared" si="4"/>
        <v/>
      </c>
      <c r="I135" s="67" t="str">
        <f t="shared" si="5"/>
        <v/>
      </c>
      <c r="J135" s="367" t="b">
        <f t="shared" si="6"/>
        <v>0</v>
      </c>
      <c r="K135" s="37">
        <f t="shared" si="7"/>
        <v>1</v>
      </c>
    </row>
    <row r="136" spans="1:11" x14ac:dyDescent="0.25">
      <c r="A136" s="216">
        <v>128</v>
      </c>
      <c r="B136" s="39"/>
      <c r="C136" s="39"/>
      <c r="D136" s="39"/>
      <c r="E136" s="38"/>
      <c r="F136" s="38"/>
      <c r="G136" s="38"/>
      <c r="H136" s="67" t="str">
        <f t="shared" si="4"/>
        <v/>
      </c>
      <c r="I136" s="67" t="str">
        <f t="shared" si="5"/>
        <v/>
      </c>
      <c r="J136" s="367" t="b">
        <f t="shared" si="6"/>
        <v>0</v>
      </c>
      <c r="K136" s="37">
        <f t="shared" si="7"/>
        <v>1</v>
      </c>
    </row>
    <row r="137" spans="1:11" x14ac:dyDescent="0.25">
      <c r="A137" s="216">
        <v>129</v>
      </c>
      <c r="B137" s="39"/>
      <c r="C137" s="39"/>
      <c r="D137" s="39"/>
      <c r="E137" s="38"/>
      <c r="F137" s="38"/>
      <c r="G137" s="38"/>
      <c r="H137" s="67" t="str">
        <f t="shared" ref="H137:H200" si="8">IF(OR($B137="",$C137="",$D137="",$E137="",$E137&lt;an_initial,$E137&gt;an_final,$J137=FALSE),"",D137*10)</f>
        <v/>
      </c>
      <c r="I137" s="67" t="str">
        <f t="shared" ref="I137:I200" si="9">IF(OR($B137="",$C137="",$D137="",$E137="",$E137&gt;an_final,$J137=FALSE),"",D137*10)</f>
        <v/>
      </c>
      <c r="J137" s="367" t="b">
        <f t="shared" ref="J137:J200" si="10">IF(nume_candidat="",FALSE,ISNUMBER(SEARCH(nume_candidat,$B137)))</f>
        <v>0</v>
      </c>
      <c r="K137" s="37">
        <f t="shared" si="7"/>
        <v>1</v>
      </c>
    </row>
    <row r="138" spans="1:11" x14ac:dyDescent="0.25">
      <c r="A138" s="216">
        <v>130</v>
      </c>
      <c r="B138" s="39"/>
      <c r="C138" s="39"/>
      <c r="D138" s="39"/>
      <c r="E138" s="38"/>
      <c r="F138" s="38"/>
      <c r="G138" s="38"/>
      <c r="H138" s="67" t="str">
        <f t="shared" si="8"/>
        <v/>
      </c>
      <c r="I138" s="67" t="str">
        <f t="shared" si="9"/>
        <v/>
      </c>
      <c r="J138" s="367" t="b">
        <f t="shared" si="10"/>
        <v>0</v>
      </c>
      <c r="K138" s="37">
        <f t="shared" ref="K138:K201" si="11">LEN(B138)-LEN(SUBSTITUTE(B138,",",""))+1</f>
        <v>1</v>
      </c>
    </row>
    <row r="139" spans="1:11" x14ac:dyDescent="0.25">
      <c r="A139" s="216">
        <v>131</v>
      </c>
      <c r="B139" s="39"/>
      <c r="C139" s="39"/>
      <c r="D139" s="39"/>
      <c r="E139" s="38"/>
      <c r="F139" s="38"/>
      <c r="G139" s="38"/>
      <c r="H139" s="67" t="str">
        <f t="shared" si="8"/>
        <v/>
      </c>
      <c r="I139" s="67" t="str">
        <f t="shared" si="9"/>
        <v/>
      </c>
      <c r="J139" s="367" t="b">
        <f t="shared" si="10"/>
        <v>0</v>
      </c>
      <c r="K139" s="37">
        <f t="shared" si="11"/>
        <v>1</v>
      </c>
    </row>
    <row r="140" spans="1:11" x14ac:dyDescent="0.25">
      <c r="A140" s="216">
        <v>132</v>
      </c>
      <c r="B140" s="39"/>
      <c r="C140" s="39"/>
      <c r="D140" s="39"/>
      <c r="E140" s="38"/>
      <c r="F140" s="38"/>
      <c r="G140" s="38"/>
      <c r="H140" s="67" t="str">
        <f t="shared" si="8"/>
        <v/>
      </c>
      <c r="I140" s="67" t="str">
        <f t="shared" si="9"/>
        <v/>
      </c>
      <c r="J140" s="367" t="b">
        <f t="shared" si="10"/>
        <v>0</v>
      </c>
      <c r="K140" s="37">
        <f t="shared" si="11"/>
        <v>1</v>
      </c>
    </row>
    <row r="141" spans="1:11" x14ac:dyDescent="0.25">
      <c r="A141" s="216">
        <v>133</v>
      </c>
      <c r="B141" s="39"/>
      <c r="C141" s="39"/>
      <c r="D141" s="39"/>
      <c r="E141" s="38"/>
      <c r="F141" s="38"/>
      <c r="G141" s="38"/>
      <c r="H141" s="67" t="str">
        <f t="shared" si="8"/>
        <v/>
      </c>
      <c r="I141" s="67" t="str">
        <f t="shared" si="9"/>
        <v/>
      </c>
      <c r="J141" s="367" t="b">
        <f t="shared" si="10"/>
        <v>0</v>
      </c>
      <c r="K141" s="37">
        <f t="shared" si="11"/>
        <v>1</v>
      </c>
    </row>
    <row r="142" spans="1:11" x14ac:dyDescent="0.25">
      <c r="A142" s="216">
        <v>134</v>
      </c>
      <c r="B142" s="39"/>
      <c r="C142" s="39"/>
      <c r="D142" s="39"/>
      <c r="E142" s="38"/>
      <c r="F142" s="38"/>
      <c r="G142" s="38"/>
      <c r="H142" s="67" t="str">
        <f t="shared" si="8"/>
        <v/>
      </c>
      <c r="I142" s="67" t="str">
        <f t="shared" si="9"/>
        <v/>
      </c>
      <c r="J142" s="367" t="b">
        <f t="shared" si="10"/>
        <v>0</v>
      </c>
      <c r="K142" s="37">
        <f t="shared" si="11"/>
        <v>1</v>
      </c>
    </row>
    <row r="143" spans="1:11" x14ac:dyDescent="0.25">
      <c r="A143" s="216">
        <v>135</v>
      </c>
      <c r="B143" s="39"/>
      <c r="C143" s="39"/>
      <c r="D143" s="39"/>
      <c r="E143" s="38"/>
      <c r="F143" s="38"/>
      <c r="G143" s="38"/>
      <c r="H143" s="67" t="str">
        <f t="shared" si="8"/>
        <v/>
      </c>
      <c r="I143" s="67" t="str">
        <f t="shared" si="9"/>
        <v/>
      </c>
      <c r="J143" s="367" t="b">
        <f t="shared" si="10"/>
        <v>0</v>
      </c>
      <c r="K143" s="37">
        <f t="shared" si="11"/>
        <v>1</v>
      </c>
    </row>
    <row r="144" spans="1:11" x14ac:dyDescent="0.25">
      <c r="A144" s="216">
        <v>136</v>
      </c>
      <c r="B144" s="39"/>
      <c r="C144" s="39"/>
      <c r="D144" s="39"/>
      <c r="E144" s="38"/>
      <c r="F144" s="38"/>
      <c r="G144" s="38"/>
      <c r="H144" s="67" t="str">
        <f t="shared" si="8"/>
        <v/>
      </c>
      <c r="I144" s="67" t="str">
        <f t="shared" si="9"/>
        <v/>
      </c>
      <c r="J144" s="367" t="b">
        <f t="shared" si="10"/>
        <v>0</v>
      </c>
      <c r="K144" s="37">
        <f t="shared" si="11"/>
        <v>1</v>
      </c>
    </row>
    <row r="145" spans="1:11" x14ac:dyDescent="0.25">
      <c r="A145" s="216">
        <v>137</v>
      </c>
      <c r="B145" s="39"/>
      <c r="C145" s="39"/>
      <c r="D145" s="39"/>
      <c r="E145" s="38"/>
      <c r="F145" s="38"/>
      <c r="G145" s="38"/>
      <c r="H145" s="67" t="str">
        <f t="shared" si="8"/>
        <v/>
      </c>
      <c r="I145" s="67" t="str">
        <f t="shared" si="9"/>
        <v/>
      </c>
      <c r="J145" s="367" t="b">
        <f t="shared" si="10"/>
        <v>0</v>
      </c>
      <c r="K145" s="37">
        <f t="shared" si="11"/>
        <v>1</v>
      </c>
    </row>
    <row r="146" spans="1:11" x14ac:dyDescent="0.25">
      <c r="A146" s="216">
        <v>138</v>
      </c>
      <c r="B146" s="39"/>
      <c r="C146" s="39"/>
      <c r="D146" s="39"/>
      <c r="E146" s="38"/>
      <c r="F146" s="38"/>
      <c r="G146" s="38"/>
      <c r="H146" s="67" t="str">
        <f t="shared" si="8"/>
        <v/>
      </c>
      <c r="I146" s="67" t="str">
        <f t="shared" si="9"/>
        <v/>
      </c>
      <c r="J146" s="367" t="b">
        <f t="shared" si="10"/>
        <v>0</v>
      </c>
      <c r="K146" s="37">
        <f t="shared" si="11"/>
        <v>1</v>
      </c>
    </row>
    <row r="147" spans="1:11" x14ac:dyDescent="0.25">
      <c r="A147" s="216">
        <v>139</v>
      </c>
      <c r="B147" s="39"/>
      <c r="C147" s="39"/>
      <c r="D147" s="39"/>
      <c r="E147" s="38"/>
      <c r="F147" s="38"/>
      <c r="G147" s="38"/>
      <c r="H147" s="67" t="str">
        <f t="shared" si="8"/>
        <v/>
      </c>
      <c r="I147" s="67" t="str">
        <f t="shared" si="9"/>
        <v/>
      </c>
      <c r="J147" s="367" t="b">
        <f t="shared" si="10"/>
        <v>0</v>
      </c>
      <c r="K147" s="37">
        <f t="shared" si="11"/>
        <v>1</v>
      </c>
    </row>
    <row r="148" spans="1:11" x14ac:dyDescent="0.25">
      <c r="A148" s="216">
        <v>140</v>
      </c>
      <c r="B148" s="39"/>
      <c r="C148" s="39"/>
      <c r="D148" s="39"/>
      <c r="E148" s="38"/>
      <c r="F148" s="38"/>
      <c r="G148" s="38"/>
      <c r="H148" s="67" t="str">
        <f t="shared" si="8"/>
        <v/>
      </c>
      <c r="I148" s="67" t="str">
        <f t="shared" si="9"/>
        <v/>
      </c>
      <c r="J148" s="367" t="b">
        <f t="shared" si="10"/>
        <v>0</v>
      </c>
      <c r="K148" s="37">
        <f t="shared" si="11"/>
        <v>1</v>
      </c>
    </row>
    <row r="149" spans="1:11" x14ac:dyDescent="0.25">
      <c r="A149" s="216">
        <v>141</v>
      </c>
      <c r="B149" s="39"/>
      <c r="C149" s="39"/>
      <c r="D149" s="39"/>
      <c r="E149" s="38"/>
      <c r="F149" s="38"/>
      <c r="G149" s="38"/>
      <c r="H149" s="67" t="str">
        <f t="shared" si="8"/>
        <v/>
      </c>
      <c r="I149" s="67" t="str">
        <f t="shared" si="9"/>
        <v/>
      </c>
      <c r="J149" s="367" t="b">
        <f t="shared" si="10"/>
        <v>0</v>
      </c>
      <c r="K149" s="37">
        <f t="shared" si="11"/>
        <v>1</v>
      </c>
    </row>
    <row r="150" spans="1:11" x14ac:dyDescent="0.25">
      <c r="A150" s="216">
        <v>142</v>
      </c>
      <c r="B150" s="39"/>
      <c r="C150" s="39"/>
      <c r="D150" s="39"/>
      <c r="E150" s="38"/>
      <c r="F150" s="38"/>
      <c r="G150" s="38"/>
      <c r="H150" s="67" t="str">
        <f t="shared" si="8"/>
        <v/>
      </c>
      <c r="I150" s="67" t="str">
        <f t="shared" si="9"/>
        <v/>
      </c>
      <c r="J150" s="367" t="b">
        <f t="shared" si="10"/>
        <v>0</v>
      </c>
      <c r="K150" s="37">
        <f t="shared" si="11"/>
        <v>1</v>
      </c>
    </row>
    <row r="151" spans="1:11" x14ac:dyDescent="0.25">
      <c r="A151" s="216">
        <v>143</v>
      </c>
      <c r="B151" s="39"/>
      <c r="C151" s="39"/>
      <c r="D151" s="39"/>
      <c r="E151" s="38"/>
      <c r="F151" s="38"/>
      <c r="G151" s="38"/>
      <c r="H151" s="67" t="str">
        <f t="shared" si="8"/>
        <v/>
      </c>
      <c r="I151" s="67" t="str">
        <f t="shared" si="9"/>
        <v/>
      </c>
      <c r="J151" s="367" t="b">
        <f t="shared" si="10"/>
        <v>0</v>
      </c>
      <c r="K151" s="37">
        <f t="shared" si="11"/>
        <v>1</v>
      </c>
    </row>
    <row r="152" spans="1:11" x14ac:dyDescent="0.25">
      <c r="A152" s="216">
        <v>144</v>
      </c>
      <c r="B152" s="39"/>
      <c r="C152" s="39"/>
      <c r="D152" s="39"/>
      <c r="E152" s="38"/>
      <c r="F152" s="38"/>
      <c r="G152" s="38"/>
      <c r="H152" s="67" t="str">
        <f t="shared" si="8"/>
        <v/>
      </c>
      <c r="I152" s="67" t="str">
        <f t="shared" si="9"/>
        <v/>
      </c>
      <c r="J152" s="367" t="b">
        <f t="shared" si="10"/>
        <v>0</v>
      </c>
      <c r="K152" s="37">
        <f t="shared" si="11"/>
        <v>1</v>
      </c>
    </row>
    <row r="153" spans="1:11" x14ac:dyDescent="0.25">
      <c r="A153" s="216">
        <v>145</v>
      </c>
      <c r="B153" s="39"/>
      <c r="C153" s="39"/>
      <c r="D153" s="39"/>
      <c r="E153" s="38"/>
      <c r="F153" s="38"/>
      <c r="G153" s="38"/>
      <c r="H153" s="67" t="str">
        <f t="shared" si="8"/>
        <v/>
      </c>
      <c r="I153" s="67" t="str">
        <f t="shared" si="9"/>
        <v/>
      </c>
      <c r="J153" s="367" t="b">
        <f t="shared" si="10"/>
        <v>0</v>
      </c>
      <c r="K153" s="37">
        <f t="shared" si="11"/>
        <v>1</v>
      </c>
    </row>
    <row r="154" spans="1:11" x14ac:dyDescent="0.25">
      <c r="A154" s="216">
        <v>146</v>
      </c>
      <c r="B154" s="39"/>
      <c r="C154" s="39"/>
      <c r="D154" s="39"/>
      <c r="E154" s="38"/>
      <c r="F154" s="38"/>
      <c r="G154" s="38"/>
      <c r="H154" s="67" t="str">
        <f t="shared" si="8"/>
        <v/>
      </c>
      <c r="I154" s="67" t="str">
        <f t="shared" si="9"/>
        <v/>
      </c>
      <c r="J154" s="367" t="b">
        <f t="shared" si="10"/>
        <v>0</v>
      </c>
      <c r="K154" s="37">
        <f t="shared" si="11"/>
        <v>1</v>
      </c>
    </row>
    <row r="155" spans="1:11" x14ac:dyDescent="0.25">
      <c r="A155" s="216">
        <v>147</v>
      </c>
      <c r="B155" s="39"/>
      <c r="C155" s="39"/>
      <c r="D155" s="39"/>
      <c r="E155" s="38"/>
      <c r="F155" s="38"/>
      <c r="G155" s="38"/>
      <c r="H155" s="67" t="str">
        <f t="shared" si="8"/>
        <v/>
      </c>
      <c r="I155" s="67" t="str">
        <f t="shared" si="9"/>
        <v/>
      </c>
      <c r="J155" s="367" t="b">
        <f t="shared" si="10"/>
        <v>0</v>
      </c>
      <c r="K155" s="37">
        <f t="shared" si="11"/>
        <v>1</v>
      </c>
    </row>
    <row r="156" spans="1:11" x14ac:dyDescent="0.25">
      <c r="A156" s="216">
        <v>148</v>
      </c>
      <c r="B156" s="39"/>
      <c r="C156" s="39"/>
      <c r="D156" s="39"/>
      <c r="E156" s="38"/>
      <c r="F156" s="38"/>
      <c r="G156" s="38"/>
      <c r="H156" s="67" t="str">
        <f t="shared" si="8"/>
        <v/>
      </c>
      <c r="I156" s="67" t="str">
        <f t="shared" si="9"/>
        <v/>
      </c>
      <c r="J156" s="367" t="b">
        <f t="shared" si="10"/>
        <v>0</v>
      </c>
      <c r="K156" s="37">
        <f t="shared" si="11"/>
        <v>1</v>
      </c>
    </row>
    <row r="157" spans="1:11" x14ac:dyDescent="0.25">
      <c r="A157" s="216">
        <v>149</v>
      </c>
      <c r="B157" s="39"/>
      <c r="C157" s="39"/>
      <c r="D157" s="39"/>
      <c r="E157" s="38"/>
      <c r="F157" s="38"/>
      <c r="G157" s="38"/>
      <c r="H157" s="67" t="str">
        <f t="shared" si="8"/>
        <v/>
      </c>
      <c r="I157" s="67" t="str">
        <f t="shared" si="9"/>
        <v/>
      </c>
      <c r="J157" s="367" t="b">
        <f t="shared" si="10"/>
        <v>0</v>
      </c>
      <c r="K157" s="37">
        <f t="shared" si="11"/>
        <v>1</v>
      </c>
    </row>
    <row r="158" spans="1:11" x14ac:dyDescent="0.25">
      <c r="A158" s="216">
        <v>150</v>
      </c>
      <c r="B158" s="39"/>
      <c r="C158" s="39"/>
      <c r="D158" s="39"/>
      <c r="E158" s="38"/>
      <c r="F158" s="38"/>
      <c r="G158" s="38"/>
      <c r="H158" s="67" t="str">
        <f t="shared" si="8"/>
        <v/>
      </c>
      <c r="I158" s="67" t="str">
        <f t="shared" si="9"/>
        <v/>
      </c>
      <c r="J158" s="367" t="b">
        <f t="shared" si="10"/>
        <v>0</v>
      </c>
      <c r="K158" s="37">
        <f t="shared" si="11"/>
        <v>1</v>
      </c>
    </row>
    <row r="159" spans="1:11" x14ac:dyDescent="0.25">
      <c r="A159" s="216">
        <v>151</v>
      </c>
      <c r="B159" s="39"/>
      <c r="C159" s="39"/>
      <c r="D159" s="39"/>
      <c r="E159" s="38"/>
      <c r="F159" s="38"/>
      <c r="G159" s="38"/>
      <c r="H159" s="67" t="str">
        <f t="shared" si="8"/>
        <v/>
      </c>
      <c r="I159" s="67" t="str">
        <f t="shared" si="9"/>
        <v/>
      </c>
      <c r="J159" s="367" t="b">
        <f t="shared" si="10"/>
        <v>0</v>
      </c>
      <c r="K159" s="37">
        <f t="shared" si="11"/>
        <v>1</v>
      </c>
    </row>
    <row r="160" spans="1:11" x14ac:dyDescent="0.25">
      <c r="A160" s="216">
        <v>152</v>
      </c>
      <c r="B160" s="39"/>
      <c r="C160" s="39"/>
      <c r="D160" s="39"/>
      <c r="E160" s="38"/>
      <c r="F160" s="38"/>
      <c r="G160" s="38"/>
      <c r="H160" s="67" t="str">
        <f t="shared" si="8"/>
        <v/>
      </c>
      <c r="I160" s="67" t="str">
        <f t="shared" si="9"/>
        <v/>
      </c>
      <c r="J160" s="367" t="b">
        <f t="shared" si="10"/>
        <v>0</v>
      </c>
      <c r="K160" s="37">
        <f t="shared" si="11"/>
        <v>1</v>
      </c>
    </row>
    <row r="161" spans="1:11" x14ac:dyDescent="0.25">
      <c r="A161" s="216">
        <v>153</v>
      </c>
      <c r="B161" s="39"/>
      <c r="C161" s="39"/>
      <c r="D161" s="39"/>
      <c r="E161" s="38"/>
      <c r="F161" s="38"/>
      <c r="G161" s="38"/>
      <c r="H161" s="67" t="str">
        <f t="shared" si="8"/>
        <v/>
      </c>
      <c r="I161" s="67" t="str">
        <f t="shared" si="9"/>
        <v/>
      </c>
      <c r="J161" s="367" t="b">
        <f t="shared" si="10"/>
        <v>0</v>
      </c>
      <c r="K161" s="37">
        <f t="shared" si="11"/>
        <v>1</v>
      </c>
    </row>
    <row r="162" spans="1:11" x14ac:dyDescent="0.25">
      <c r="A162" s="216">
        <v>154</v>
      </c>
      <c r="B162" s="39"/>
      <c r="C162" s="39"/>
      <c r="D162" s="39"/>
      <c r="E162" s="38"/>
      <c r="F162" s="38"/>
      <c r="G162" s="38"/>
      <c r="H162" s="67" t="str">
        <f t="shared" si="8"/>
        <v/>
      </c>
      <c r="I162" s="67" t="str">
        <f t="shared" si="9"/>
        <v/>
      </c>
      <c r="J162" s="367" t="b">
        <f t="shared" si="10"/>
        <v>0</v>
      </c>
      <c r="K162" s="37">
        <f t="shared" si="11"/>
        <v>1</v>
      </c>
    </row>
    <row r="163" spans="1:11" x14ac:dyDescent="0.25">
      <c r="A163" s="216">
        <v>155</v>
      </c>
      <c r="B163" s="39"/>
      <c r="C163" s="39"/>
      <c r="D163" s="39"/>
      <c r="E163" s="38"/>
      <c r="F163" s="38"/>
      <c r="G163" s="38"/>
      <c r="H163" s="67" t="str">
        <f t="shared" si="8"/>
        <v/>
      </c>
      <c r="I163" s="67" t="str">
        <f t="shared" si="9"/>
        <v/>
      </c>
      <c r="J163" s="367" t="b">
        <f t="shared" si="10"/>
        <v>0</v>
      </c>
      <c r="K163" s="37">
        <f t="shared" si="11"/>
        <v>1</v>
      </c>
    </row>
    <row r="164" spans="1:11" x14ac:dyDescent="0.25">
      <c r="A164" s="216">
        <v>156</v>
      </c>
      <c r="B164" s="39"/>
      <c r="C164" s="39"/>
      <c r="D164" s="39"/>
      <c r="E164" s="38"/>
      <c r="F164" s="38"/>
      <c r="G164" s="38"/>
      <c r="H164" s="67" t="str">
        <f t="shared" si="8"/>
        <v/>
      </c>
      <c r="I164" s="67" t="str">
        <f t="shared" si="9"/>
        <v/>
      </c>
      <c r="J164" s="367" t="b">
        <f t="shared" si="10"/>
        <v>0</v>
      </c>
      <c r="K164" s="37">
        <f t="shared" si="11"/>
        <v>1</v>
      </c>
    </row>
    <row r="165" spans="1:11" x14ac:dyDescent="0.25">
      <c r="A165" s="216">
        <v>157</v>
      </c>
      <c r="B165" s="39"/>
      <c r="C165" s="39"/>
      <c r="D165" s="39"/>
      <c r="E165" s="38"/>
      <c r="F165" s="38"/>
      <c r="G165" s="38"/>
      <c r="H165" s="67" t="str">
        <f t="shared" si="8"/>
        <v/>
      </c>
      <c r="I165" s="67" t="str">
        <f t="shared" si="9"/>
        <v/>
      </c>
      <c r="J165" s="367" t="b">
        <f t="shared" si="10"/>
        <v>0</v>
      </c>
      <c r="K165" s="37">
        <f t="shared" si="11"/>
        <v>1</v>
      </c>
    </row>
    <row r="166" spans="1:11" x14ac:dyDescent="0.25">
      <c r="A166" s="216">
        <v>158</v>
      </c>
      <c r="B166" s="39"/>
      <c r="C166" s="39"/>
      <c r="D166" s="39"/>
      <c r="E166" s="38"/>
      <c r="F166" s="38"/>
      <c r="G166" s="38"/>
      <c r="H166" s="67" t="str">
        <f t="shared" si="8"/>
        <v/>
      </c>
      <c r="I166" s="67" t="str">
        <f t="shared" si="9"/>
        <v/>
      </c>
      <c r="J166" s="367" t="b">
        <f t="shared" si="10"/>
        <v>0</v>
      </c>
      <c r="K166" s="37">
        <f t="shared" si="11"/>
        <v>1</v>
      </c>
    </row>
    <row r="167" spans="1:11" x14ac:dyDescent="0.25">
      <c r="A167" s="216">
        <v>159</v>
      </c>
      <c r="B167" s="39"/>
      <c r="C167" s="39"/>
      <c r="D167" s="39"/>
      <c r="E167" s="38"/>
      <c r="F167" s="38"/>
      <c r="G167" s="38"/>
      <c r="H167" s="67" t="str">
        <f t="shared" si="8"/>
        <v/>
      </c>
      <c r="I167" s="67" t="str">
        <f t="shared" si="9"/>
        <v/>
      </c>
      <c r="J167" s="367" t="b">
        <f t="shared" si="10"/>
        <v>0</v>
      </c>
      <c r="K167" s="37">
        <f t="shared" si="11"/>
        <v>1</v>
      </c>
    </row>
    <row r="168" spans="1:11" x14ac:dyDescent="0.25">
      <c r="A168" s="216">
        <v>160</v>
      </c>
      <c r="B168" s="39"/>
      <c r="C168" s="39"/>
      <c r="D168" s="39"/>
      <c r="E168" s="38"/>
      <c r="F168" s="38"/>
      <c r="G168" s="38"/>
      <c r="H168" s="67" t="str">
        <f t="shared" si="8"/>
        <v/>
      </c>
      <c r="I168" s="67" t="str">
        <f t="shared" si="9"/>
        <v/>
      </c>
      <c r="J168" s="367" t="b">
        <f t="shared" si="10"/>
        <v>0</v>
      </c>
      <c r="K168" s="37">
        <f t="shared" si="11"/>
        <v>1</v>
      </c>
    </row>
    <row r="169" spans="1:11" x14ac:dyDescent="0.25">
      <c r="A169" s="216">
        <v>161</v>
      </c>
      <c r="B169" s="39"/>
      <c r="C169" s="39"/>
      <c r="D169" s="39"/>
      <c r="E169" s="38"/>
      <c r="F169" s="38"/>
      <c r="G169" s="38"/>
      <c r="H169" s="67" t="str">
        <f t="shared" si="8"/>
        <v/>
      </c>
      <c r="I169" s="67" t="str">
        <f t="shared" si="9"/>
        <v/>
      </c>
      <c r="J169" s="367" t="b">
        <f t="shared" si="10"/>
        <v>0</v>
      </c>
      <c r="K169" s="37">
        <f t="shared" si="11"/>
        <v>1</v>
      </c>
    </row>
    <row r="170" spans="1:11" x14ac:dyDescent="0.25">
      <c r="A170" s="216">
        <v>162</v>
      </c>
      <c r="B170" s="39"/>
      <c r="C170" s="39"/>
      <c r="D170" s="39"/>
      <c r="E170" s="38"/>
      <c r="F170" s="38"/>
      <c r="G170" s="38"/>
      <c r="H170" s="67" t="str">
        <f t="shared" si="8"/>
        <v/>
      </c>
      <c r="I170" s="67" t="str">
        <f t="shared" si="9"/>
        <v/>
      </c>
      <c r="J170" s="367" t="b">
        <f t="shared" si="10"/>
        <v>0</v>
      </c>
      <c r="K170" s="37">
        <f t="shared" si="11"/>
        <v>1</v>
      </c>
    </row>
    <row r="171" spans="1:11" x14ac:dyDescent="0.25">
      <c r="A171" s="216">
        <v>163</v>
      </c>
      <c r="B171" s="39"/>
      <c r="C171" s="39"/>
      <c r="D171" s="39"/>
      <c r="E171" s="38"/>
      <c r="F171" s="38"/>
      <c r="G171" s="38"/>
      <c r="H171" s="67" t="str">
        <f t="shared" si="8"/>
        <v/>
      </c>
      <c r="I171" s="67" t="str">
        <f t="shared" si="9"/>
        <v/>
      </c>
      <c r="J171" s="367" t="b">
        <f t="shared" si="10"/>
        <v>0</v>
      </c>
      <c r="K171" s="37">
        <f t="shared" si="11"/>
        <v>1</v>
      </c>
    </row>
    <row r="172" spans="1:11" x14ac:dyDescent="0.25">
      <c r="A172" s="216">
        <v>164</v>
      </c>
      <c r="B172" s="39"/>
      <c r="C172" s="39"/>
      <c r="D172" s="39"/>
      <c r="E172" s="38"/>
      <c r="F172" s="38"/>
      <c r="G172" s="38"/>
      <c r="H172" s="67" t="str">
        <f t="shared" si="8"/>
        <v/>
      </c>
      <c r="I172" s="67" t="str">
        <f t="shared" si="9"/>
        <v/>
      </c>
      <c r="J172" s="367" t="b">
        <f t="shared" si="10"/>
        <v>0</v>
      </c>
      <c r="K172" s="37">
        <f t="shared" si="11"/>
        <v>1</v>
      </c>
    </row>
    <row r="173" spans="1:11" x14ac:dyDescent="0.25">
      <c r="A173" s="216">
        <v>165</v>
      </c>
      <c r="B173" s="39"/>
      <c r="C173" s="39"/>
      <c r="D173" s="39"/>
      <c r="E173" s="38"/>
      <c r="F173" s="38"/>
      <c r="G173" s="38"/>
      <c r="H173" s="67" t="str">
        <f t="shared" si="8"/>
        <v/>
      </c>
      <c r="I173" s="67" t="str">
        <f t="shared" si="9"/>
        <v/>
      </c>
      <c r="J173" s="367" t="b">
        <f t="shared" si="10"/>
        <v>0</v>
      </c>
      <c r="K173" s="37">
        <f t="shared" si="11"/>
        <v>1</v>
      </c>
    </row>
    <row r="174" spans="1:11" x14ac:dyDescent="0.25">
      <c r="A174" s="216">
        <v>166</v>
      </c>
      <c r="B174" s="39"/>
      <c r="C174" s="39"/>
      <c r="D174" s="39"/>
      <c r="E174" s="38"/>
      <c r="F174" s="38"/>
      <c r="G174" s="38"/>
      <c r="H174" s="67" t="str">
        <f t="shared" si="8"/>
        <v/>
      </c>
      <c r="I174" s="67" t="str">
        <f t="shared" si="9"/>
        <v/>
      </c>
      <c r="J174" s="367" t="b">
        <f t="shared" si="10"/>
        <v>0</v>
      </c>
      <c r="K174" s="37">
        <f t="shared" si="11"/>
        <v>1</v>
      </c>
    </row>
    <row r="175" spans="1:11" x14ac:dyDescent="0.25">
      <c r="A175" s="216">
        <v>167</v>
      </c>
      <c r="B175" s="39"/>
      <c r="C175" s="39"/>
      <c r="D175" s="39"/>
      <c r="E175" s="38"/>
      <c r="F175" s="38"/>
      <c r="G175" s="38"/>
      <c r="H175" s="67" t="str">
        <f t="shared" si="8"/>
        <v/>
      </c>
      <c r="I175" s="67" t="str">
        <f t="shared" si="9"/>
        <v/>
      </c>
      <c r="J175" s="367" t="b">
        <f t="shared" si="10"/>
        <v>0</v>
      </c>
      <c r="K175" s="37">
        <f t="shared" si="11"/>
        <v>1</v>
      </c>
    </row>
    <row r="176" spans="1:11" x14ac:dyDescent="0.25">
      <c r="A176" s="216">
        <v>168</v>
      </c>
      <c r="B176" s="39"/>
      <c r="C176" s="39"/>
      <c r="D176" s="39"/>
      <c r="E176" s="38"/>
      <c r="F176" s="38"/>
      <c r="G176" s="38"/>
      <c r="H176" s="67" t="str">
        <f t="shared" si="8"/>
        <v/>
      </c>
      <c r="I176" s="67" t="str">
        <f t="shared" si="9"/>
        <v/>
      </c>
      <c r="J176" s="367" t="b">
        <f t="shared" si="10"/>
        <v>0</v>
      </c>
      <c r="K176" s="37">
        <f t="shared" si="11"/>
        <v>1</v>
      </c>
    </row>
    <row r="177" spans="1:11" x14ac:dyDescent="0.25">
      <c r="A177" s="216">
        <v>169</v>
      </c>
      <c r="B177" s="39"/>
      <c r="C177" s="39"/>
      <c r="D177" s="39"/>
      <c r="E177" s="38"/>
      <c r="F177" s="38"/>
      <c r="G177" s="38"/>
      <c r="H177" s="67" t="str">
        <f t="shared" si="8"/>
        <v/>
      </c>
      <c r="I177" s="67" t="str">
        <f t="shared" si="9"/>
        <v/>
      </c>
      <c r="J177" s="367" t="b">
        <f t="shared" si="10"/>
        <v>0</v>
      </c>
      <c r="K177" s="37">
        <f t="shared" si="11"/>
        <v>1</v>
      </c>
    </row>
    <row r="178" spans="1:11" x14ac:dyDescent="0.25">
      <c r="A178" s="216">
        <v>170</v>
      </c>
      <c r="B178" s="39"/>
      <c r="C178" s="39"/>
      <c r="D178" s="39"/>
      <c r="E178" s="38"/>
      <c r="F178" s="38"/>
      <c r="G178" s="38"/>
      <c r="H178" s="67" t="str">
        <f t="shared" si="8"/>
        <v/>
      </c>
      <c r="I178" s="67" t="str">
        <f t="shared" si="9"/>
        <v/>
      </c>
      <c r="J178" s="367" t="b">
        <f t="shared" si="10"/>
        <v>0</v>
      </c>
      <c r="K178" s="37">
        <f t="shared" si="11"/>
        <v>1</v>
      </c>
    </row>
    <row r="179" spans="1:11" x14ac:dyDescent="0.25">
      <c r="A179" s="216">
        <v>171</v>
      </c>
      <c r="B179" s="39"/>
      <c r="C179" s="39"/>
      <c r="D179" s="39"/>
      <c r="E179" s="38"/>
      <c r="F179" s="38"/>
      <c r="G179" s="38"/>
      <c r="H179" s="67" t="str">
        <f t="shared" si="8"/>
        <v/>
      </c>
      <c r="I179" s="67" t="str">
        <f t="shared" si="9"/>
        <v/>
      </c>
      <c r="J179" s="367" t="b">
        <f t="shared" si="10"/>
        <v>0</v>
      </c>
      <c r="K179" s="37">
        <f t="shared" si="11"/>
        <v>1</v>
      </c>
    </row>
    <row r="180" spans="1:11" x14ac:dyDescent="0.25">
      <c r="A180" s="216">
        <v>172</v>
      </c>
      <c r="B180" s="39"/>
      <c r="C180" s="39"/>
      <c r="D180" s="39"/>
      <c r="E180" s="38"/>
      <c r="F180" s="38"/>
      <c r="G180" s="38"/>
      <c r="H180" s="67" t="str">
        <f t="shared" si="8"/>
        <v/>
      </c>
      <c r="I180" s="67" t="str">
        <f t="shared" si="9"/>
        <v/>
      </c>
      <c r="J180" s="367" t="b">
        <f t="shared" si="10"/>
        <v>0</v>
      </c>
      <c r="K180" s="37">
        <f t="shared" si="11"/>
        <v>1</v>
      </c>
    </row>
    <row r="181" spans="1:11" x14ac:dyDescent="0.25">
      <c r="A181" s="216">
        <v>173</v>
      </c>
      <c r="B181" s="39"/>
      <c r="C181" s="39"/>
      <c r="D181" s="39"/>
      <c r="E181" s="38"/>
      <c r="F181" s="38"/>
      <c r="G181" s="38"/>
      <c r="H181" s="67" t="str">
        <f t="shared" si="8"/>
        <v/>
      </c>
      <c r="I181" s="67" t="str">
        <f t="shared" si="9"/>
        <v/>
      </c>
      <c r="J181" s="367" t="b">
        <f t="shared" si="10"/>
        <v>0</v>
      </c>
      <c r="K181" s="37">
        <f t="shared" si="11"/>
        <v>1</v>
      </c>
    </row>
    <row r="182" spans="1:11" x14ac:dyDescent="0.25">
      <c r="A182" s="216">
        <v>174</v>
      </c>
      <c r="B182" s="39"/>
      <c r="C182" s="39"/>
      <c r="D182" s="39"/>
      <c r="E182" s="38"/>
      <c r="F182" s="38"/>
      <c r="G182" s="38"/>
      <c r="H182" s="67" t="str">
        <f t="shared" si="8"/>
        <v/>
      </c>
      <c r="I182" s="67" t="str">
        <f t="shared" si="9"/>
        <v/>
      </c>
      <c r="J182" s="367" t="b">
        <f t="shared" si="10"/>
        <v>0</v>
      </c>
      <c r="K182" s="37">
        <f t="shared" si="11"/>
        <v>1</v>
      </c>
    </row>
    <row r="183" spans="1:11" x14ac:dyDescent="0.25">
      <c r="A183" s="216">
        <v>175</v>
      </c>
      <c r="B183" s="39"/>
      <c r="C183" s="39"/>
      <c r="D183" s="39"/>
      <c r="E183" s="38"/>
      <c r="F183" s="38"/>
      <c r="G183" s="38"/>
      <c r="H183" s="67" t="str">
        <f t="shared" si="8"/>
        <v/>
      </c>
      <c r="I183" s="67" t="str">
        <f t="shared" si="9"/>
        <v/>
      </c>
      <c r="J183" s="367" t="b">
        <f t="shared" si="10"/>
        <v>0</v>
      </c>
      <c r="K183" s="37">
        <f t="shared" si="11"/>
        <v>1</v>
      </c>
    </row>
    <row r="184" spans="1:11" x14ac:dyDescent="0.25">
      <c r="A184" s="216">
        <v>176</v>
      </c>
      <c r="B184" s="39"/>
      <c r="C184" s="39"/>
      <c r="D184" s="39"/>
      <c r="E184" s="38"/>
      <c r="F184" s="38"/>
      <c r="G184" s="38"/>
      <c r="H184" s="67" t="str">
        <f t="shared" si="8"/>
        <v/>
      </c>
      <c r="I184" s="67" t="str">
        <f t="shared" si="9"/>
        <v/>
      </c>
      <c r="J184" s="367" t="b">
        <f t="shared" si="10"/>
        <v>0</v>
      </c>
      <c r="K184" s="37">
        <f t="shared" si="11"/>
        <v>1</v>
      </c>
    </row>
    <row r="185" spans="1:11" x14ac:dyDescent="0.25">
      <c r="A185" s="216">
        <v>177</v>
      </c>
      <c r="B185" s="39"/>
      <c r="C185" s="39"/>
      <c r="D185" s="39"/>
      <c r="E185" s="38"/>
      <c r="F185" s="38"/>
      <c r="G185" s="38"/>
      <c r="H185" s="67" t="str">
        <f t="shared" si="8"/>
        <v/>
      </c>
      <c r="I185" s="67" t="str">
        <f t="shared" si="9"/>
        <v/>
      </c>
      <c r="J185" s="367" t="b">
        <f t="shared" si="10"/>
        <v>0</v>
      </c>
      <c r="K185" s="37">
        <f t="shared" si="11"/>
        <v>1</v>
      </c>
    </row>
    <row r="186" spans="1:11" x14ac:dyDescent="0.25">
      <c r="A186" s="216">
        <v>178</v>
      </c>
      <c r="B186" s="39"/>
      <c r="C186" s="39"/>
      <c r="D186" s="39"/>
      <c r="E186" s="38"/>
      <c r="F186" s="38"/>
      <c r="G186" s="38"/>
      <c r="H186" s="67" t="str">
        <f t="shared" si="8"/>
        <v/>
      </c>
      <c r="I186" s="67" t="str">
        <f t="shared" si="9"/>
        <v/>
      </c>
      <c r="J186" s="367" t="b">
        <f t="shared" si="10"/>
        <v>0</v>
      </c>
      <c r="K186" s="37">
        <f t="shared" si="11"/>
        <v>1</v>
      </c>
    </row>
    <row r="187" spans="1:11" x14ac:dyDescent="0.25">
      <c r="A187" s="216">
        <v>179</v>
      </c>
      <c r="B187" s="39"/>
      <c r="C187" s="39"/>
      <c r="D187" s="39"/>
      <c r="E187" s="38"/>
      <c r="F187" s="38"/>
      <c r="G187" s="38"/>
      <c r="H187" s="67" t="str">
        <f t="shared" si="8"/>
        <v/>
      </c>
      <c r="I187" s="67" t="str">
        <f t="shared" si="9"/>
        <v/>
      </c>
      <c r="J187" s="367" t="b">
        <f t="shared" si="10"/>
        <v>0</v>
      </c>
      <c r="K187" s="37">
        <f t="shared" si="11"/>
        <v>1</v>
      </c>
    </row>
    <row r="188" spans="1:11" x14ac:dyDescent="0.25">
      <c r="A188" s="216">
        <v>180</v>
      </c>
      <c r="B188" s="39"/>
      <c r="C188" s="39"/>
      <c r="D188" s="39"/>
      <c r="E188" s="38"/>
      <c r="F188" s="38"/>
      <c r="G188" s="38"/>
      <c r="H188" s="67" t="str">
        <f t="shared" si="8"/>
        <v/>
      </c>
      <c r="I188" s="67" t="str">
        <f t="shared" si="9"/>
        <v/>
      </c>
      <c r="J188" s="367" t="b">
        <f t="shared" si="10"/>
        <v>0</v>
      </c>
      <c r="K188" s="37">
        <f t="shared" si="11"/>
        <v>1</v>
      </c>
    </row>
    <row r="189" spans="1:11" x14ac:dyDescent="0.25">
      <c r="A189" s="216">
        <v>181</v>
      </c>
      <c r="B189" s="39"/>
      <c r="C189" s="39"/>
      <c r="D189" s="39"/>
      <c r="E189" s="38"/>
      <c r="F189" s="38"/>
      <c r="G189" s="38"/>
      <c r="H189" s="67" t="str">
        <f t="shared" si="8"/>
        <v/>
      </c>
      <c r="I189" s="67" t="str">
        <f t="shared" si="9"/>
        <v/>
      </c>
      <c r="J189" s="367" t="b">
        <f t="shared" si="10"/>
        <v>0</v>
      </c>
      <c r="K189" s="37">
        <f t="shared" si="11"/>
        <v>1</v>
      </c>
    </row>
    <row r="190" spans="1:11" x14ac:dyDescent="0.25">
      <c r="A190" s="216">
        <v>182</v>
      </c>
      <c r="B190" s="39"/>
      <c r="C190" s="39"/>
      <c r="D190" s="39"/>
      <c r="E190" s="38"/>
      <c r="F190" s="38"/>
      <c r="G190" s="38"/>
      <c r="H190" s="67" t="str">
        <f t="shared" si="8"/>
        <v/>
      </c>
      <c r="I190" s="67" t="str">
        <f t="shared" si="9"/>
        <v/>
      </c>
      <c r="J190" s="367" t="b">
        <f t="shared" si="10"/>
        <v>0</v>
      </c>
      <c r="K190" s="37">
        <f t="shared" si="11"/>
        <v>1</v>
      </c>
    </row>
    <row r="191" spans="1:11" x14ac:dyDescent="0.25">
      <c r="A191" s="216">
        <v>183</v>
      </c>
      <c r="B191" s="39"/>
      <c r="C191" s="39"/>
      <c r="D191" s="39"/>
      <c r="E191" s="38"/>
      <c r="F191" s="38"/>
      <c r="G191" s="38"/>
      <c r="H191" s="67" t="str">
        <f t="shared" si="8"/>
        <v/>
      </c>
      <c r="I191" s="67" t="str">
        <f t="shared" si="9"/>
        <v/>
      </c>
      <c r="J191" s="367" t="b">
        <f t="shared" si="10"/>
        <v>0</v>
      </c>
      <c r="K191" s="37">
        <f t="shared" si="11"/>
        <v>1</v>
      </c>
    </row>
    <row r="192" spans="1:11" x14ac:dyDescent="0.25">
      <c r="A192" s="216">
        <v>184</v>
      </c>
      <c r="B192" s="39"/>
      <c r="C192" s="39"/>
      <c r="D192" s="39"/>
      <c r="E192" s="38"/>
      <c r="F192" s="38"/>
      <c r="G192" s="38"/>
      <c r="H192" s="67" t="str">
        <f t="shared" si="8"/>
        <v/>
      </c>
      <c r="I192" s="67" t="str">
        <f t="shared" si="9"/>
        <v/>
      </c>
      <c r="J192" s="367" t="b">
        <f t="shared" si="10"/>
        <v>0</v>
      </c>
      <c r="K192" s="37">
        <f t="shared" si="11"/>
        <v>1</v>
      </c>
    </row>
    <row r="193" spans="1:11" x14ac:dyDescent="0.25">
      <c r="A193" s="216">
        <v>185</v>
      </c>
      <c r="B193" s="39"/>
      <c r="C193" s="39"/>
      <c r="D193" s="39"/>
      <c r="E193" s="38"/>
      <c r="F193" s="38"/>
      <c r="G193" s="38"/>
      <c r="H193" s="67" t="str">
        <f t="shared" si="8"/>
        <v/>
      </c>
      <c r="I193" s="67" t="str">
        <f t="shared" si="9"/>
        <v/>
      </c>
      <c r="J193" s="367" t="b">
        <f t="shared" si="10"/>
        <v>0</v>
      </c>
      <c r="K193" s="37">
        <f t="shared" si="11"/>
        <v>1</v>
      </c>
    </row>
    <row r="194" spans="1:11" x14ac:dyDescent="0.25">
      <c r="A194" s="216">
        <v>186</v>
      </c>
      <c r="B194" s="39"/>
      <c r="C194" s="39"/>
      <c r="D194" s="39"/>
      <c r="E194" s="38"/>
      <c r="F194" s="38"/>
      <c r="G194" s="38"/>
      <c r="H194" s="67" t="str">
        <f t="shared" si="8"/>
        <v/>
      </c>
      <c r="I194" s="67" t="str">
        <f t="shared" si="9"/>
        <v/>
      </c>
      <c r="J194" s="367" t="b">
        <f t="shared" si="10"/>
        <v>0</v>
      </c>
      <c r="K194" s="37">
        <f t="shared" si="11"/>
        <v>1</v>
      </c>
    </row>
    <row r="195" spans="1:11" x14ac:dyDescent="0.25">
      <c r="A195" s="216">
        <v>187</v>
      </c>
      <c r="B195" s="39"/>
      <c r="C195" s="39"/>
      <c r="D195" s="39"/>
      <c r="E195" s="38"/>
      <c r="F195" s="38"/>
      <c r="G195" s="38"/>
      <c r="H195" s="67" t="str">
        <f t="shared" si="8"/>
        <v/>
      </c>
      <c r="I195" s="67" t="str">
        <f t="shared" si="9"/>
        <v/>
      </c>
      <c r="J195" s="367" t="b">
        <f t="shared" si="10"/>
        <v>0</v>
      </c>
      <c r="K195" s="37">
        <f t="shared" si="11"/>
        <v>1</v>
      </c>
    </row>
    <row r="196" spans="1:11" x14ac:dyDescent="0.25">
      <c r="A196" s="216">
        <v>188</v>
      </c>
      <c r="B196" s="39"/>
      <c r="C196" s="39"/>
      <c r="D196" s="39"/>
      <c r="E196" s="38"/>
      <c r="F196" s="38"/>
      <c r="G196" s="38"/>
      <c r="H196" s="67" t="str">
        <f t="shared" si="8"/>
        <v/>
      </c>
      <c r="I196" s="67" t="str">
        <f t="shared" si="9"/>
        <v/>
      </c>
      <c r="J196" s="367" t="b">
        <f t="shared" si="10"/>
        <v>0</v>
      </c>
      <c r="K196" s="37">
        <f t="shared" si="11"/>
        <v>1</v>
      </c>
    </row>
    <row r="197" spans="1:11" x14ac:dyDescent="0.25">
      <c r="A197" s="216">
        <v>189</v>
      </c>
      <c r="B197" s="39"/>
      <c r="C197" s="39"/>
      <c r="D197" s="39"/>
      <c r="E197" s="38"/>
      <c r="F197" s="38"/>
      <c r="G197" s="38"/>
      <c r="H197" s="67" t="str">
        <f t="shared" si="8"/>
        <v/>
      </c>
      <c r="I197" s="67" t="str">
        <f t="shared" si="9"/>
        <v/>
      </c>
      <c r="J197" s="367" t="b">
        <f t="shared" si="10"/>
        <v>0</v>
      </c>
      <c r="K197" s="37">
        <f t="shared" si="11"/>
        <v>1</v>
      </c>
    </row>
    <row r="198" spans="1:11" x14ac:dyDescent="0.25">
      <c r="A198" s="216">
        <v>190</v>
      </c>
      <c r="B198" s="39"/>
      <c r="C198" s="39"/>
      <c r="D198" s="39"/>
      <c r="E198" s="38"/>
      <c r="F198" s="38"/>
      <c r="G198" s="38"/>
      <c r="H198" s="67" t="str">
        <f t="shared" si="8"/>
        <v/>
      </c>
      <c r="I198" s="67" t="str">
        <f t="shared" si="9"/>
        <v/>
      </c>
      <c r="J198" s="367" t="b">
        <f t="shared" si="10"/>
        <v>0</v>
      </c>
      <c r="K198" s="37">
        <f t="shared" si="11"/>
        <v>1</v>
      </c>
    </row>
    <row r="199" spans="1:11" x14ac:dyDescent="0.25">
      <c r="A199" s="216">
        <v>191</v>
      </c>
      <c r="B199" s="39"/>
      <c r="C199" s="39"/>
      <c r="D199" s="39"/>
      <c r="E199" s="38"/>
      <c r="F199" s="38"/>
      <c r="G199" s="38"/>
      <c r="H199" s="67" t="str">
        <f t="shared" si="8"/>
        <v/>
      </c>
      <c r="I199" s="67" t="str">
        <f t="shared" si="9"/>
        <v/>
      </c>
      <c r="J199" s="367" t="b">
        <f t="shared" si="10"/>
        <v>0</v>
      </c>
      <c r="K199" s="37">
        <f t="shared" si="11"/>
        <v>1</v>
      </c>
    </row>
    <row r="200" spans="1:11" x14ac:dyDescent="0.25">
      <c r="A200" s="216">
        <v>192</v>
      </c>
      <c r="B200" s="39"/>
      <c r="C200" s="39"/>
      <c r="D200" s="39"/>
      <c r="E200" s="38"/>
      <c r="F200" s="38"/>
      <c r="G200" s="38"/>
      <c r="H200" s="67" t="str">
        <f t="shared" si="8"/>
        <v/>
      </c>
      <c r="I200" s="67" t="str">
        <f t="shared" si="9"/>
        <v/>
      </c>
      <c r="J200" s="367" t="b">
        <f t="shared" si="10"/>
        <v>0</v>
      </c>
      <c r="K200" s="37">
        <f t="shared" si="11"/>
        <v>1</v>
      </c>
    </row>
    <row r="201" spans="1:11" x14ac:dyDescent="0.25">
      <c r="A201" s="216">
        <v>193</v>
      </c>
      <c r="B201" s="39"/>
      <c r="C201" s="39"/>
      <c r="D201" s="39"/>
      <c r="E201" s="38"/>
      <c r="F201" s="38"/>
      <c r="G201" s="38"/>
      <c r="H201" s="67" t="str">
        <f t="shared" ref="H201:H258" si="12">IF(OR($B201="",$C201="",$D201="",$E201="",$E201&lt;an_initial,$E201&gt;an_final,$J201=FALSE),"",D201*10)</f>
        <v/>
      </c>
      <c r="I201" s="67" t="str">
        <f t="shared" ref="I201:I258" si="13">IF(OR($B201="",$C201="",$D201="",$E201="",$E201&gt;an_final,$J201=FALSE),"",D201*10)</f>
        <v/>
      </c>
      <c r="J201" s="367" t="b">
        <f t="shared" ref="J201:J258" si="14">IF(nume_candidat="",FALSE,ISNUMBER(SEARCH(nume_candidat,$B201)))</f>
        <v>0</v>
      </c>
      <c r="K201" s="37">
        <f t="shared" si="11"/>
        <v>1</v>
      </c>
    </row>
    <row r="202" spans="1:11" x14ac:dyDescent="0.25">
      <c r="A202" s="216">
        <v>194</v>
      </c>
      <c r="B202" s="39"/>
      <c r="C202" s="39"/>
      <c r="D202" s="39"/>
      <c r="E202" s="38"/>
      <c r="F202" s="38"/>
      <c r="G202" s="38"/>
      <c r="H202" s="67" t="str">
        <f t="shared" si="12"/>
        <v/>
      </c>
      <c r="I202" s="67" t="str">
        <f t="shared" si="13"/>
        <v/>
      </c>
      <c r="J202" s="367" t="b">
        <f t="shared" si="14"/>
        <v>0</v>
      </c>
      <c r="K202" s="37">
        <f t="shared" ref="K202:K258" si="15">LEN(B202)-LEN(SUBSTITUTE(B202,",",""))+1</f>
        <v>1</v>
      </c>
    </row>
    <row r="203" spans="1:11" x14ac:dyDescent="0.25">
      <c r="A203" s="216">
        <v>195</v>
      </c>
      <c r="B203" s="39"/>
      <c r="C203" s="39"/>
      <c r="D203" s="39"/>
      <c r="E203" s="38"/>
      <c r="F203" s="38"/>
      <c r="G203" s="38"/>
      <c r="H203" s="67" t="str">
        <f t="shared" si="12"/>
        <v/>
      </c>
      <c r="I203" s="67" t="str">
        <f t="shared" si="13"/>
        <v/>
      </c>
      <c r="J203" s="367" t="b">
        <f t="shared" si="14"/>
        <v>0</v>
      </c>
      <c r="K203" s="37">
        <f t="shared" si="15"/>
        <v>1</v>
      </c>
    </row>
    <row r="204" spans="1:11" x14ac:dyDescent="0.25">
      <c r="A204" s="216">
        <v>196</v>
      </c>
      <c r="B204" s="39"/>
      <c r="C204" s="39"/>
      <c r="D204" s="39"/>
      <c r="E204" s="38"/>
      <c r="F204" s="38"/>
      <c r="G204" s="38"/>
      <c r="H204" s="67" t="str">
        <f t="shared" si="12"/>
        <v/>
      </c>
      <c r="I204" s="67" t="str">
        <f t="shared" si="13"/>
        <v/>
      </c>
      <c r="J204" s="367" t="b">
        <f t="shared" si="14"/>
        <v>0</v>
      </c>
      <c r="K204" s="37">
        <f t="shared" si="15"/>
        <v>1</v>
      </c>
    </row>
    <row r="205" spans="1:11" x14ac:dyDescent="0.25">
      <c r="A205" s="216">
        <v>197</v>
      </c>
      <c r="B205" s="39"/>
      <c r="C205" s="39"/>
      <c r="D205" s="39"/>
      <c r="E205" s="38"/>
      <c r="F205" s="38"/>
      <c r="G205" s="38"/>
      <c r="H205" s="67" t="str">
        <f t="shared" si="12"/>
        <v/>
      </c>
      <c r="I205" s="67" t="str">
        <f t="shared" si="13"/>
        <v/>
      </c>
      <c r="J205" s="367" t="b">
        <f t="shared" si="14"/>
        <v>0</v>
      </c>
      <c r="K205" s="37">
        <f t="shared" si="15"/>
        <v>1</v>
      </c>
    </row>
    <row r="206" spans="1:11" x14ac:dyDescent="0.25">
      <c r="A206" s="216">
        <v>198</v>
      </c>
      <c r="B206" s="39"/>
      <c r="C206" s="39"/>
      <c r="D206" s="39"/>
      <c r="E206" s="38"/>
      <c r="F206" s="38"/>
      <c r="G206" s="38"/>
      <c r="H206" s="67" t="str">
        <f t="shared" si="12"/>
        <v/>
      </c>
      <c r="I206" s="67" t="str">
        <f t="shared" si="13"/>
        <v/>
      </c>
      <c r="J206" s="367" t="b">
        <f t="shared" si="14"/>
        <v>0</v>
      </c>
      <c r="K206" s="37">
        <f t="shared" si="15"/>
        <v>1</v>
      </c>
    </row>
    <row r="207" spans="1:11" x14ac:dyDescent="0.25">
      <c r="A207" s="216">
        <v>199</v>
      </c>
      <c r="B207" s="39"/>
      <c r="C207" s="39"/>
      <c r="D207" s="39"/>
      <c r="E207" s="38"/>
      <c r="F207" s="38"/>
      <c r="G207" s="38"/>
      <c r="H207" s="67" t="str">
        <f t="shared" si="12"/>
        <v/>
      </c>
      <c r="I207" s="67" t="str">
        <f t="shared" si="13"/>
        <v/>
      </c>
      <c r="J207" s="367" t="b">
        <f t="shared" si="14"/>
        <v>0</v>
      </c>
      <c r="K207" s="37">
        <f t="shared" si="15"/>
        <v>1</v>
      </c>
    </row>
    <row r="208" spans="1:11" x14ac:dyDescent="0.25">
      <c r="A208" s="216">
        <v>200</v>
      </c>
      <c r="B208" s="39"/>
      <c r="C208" s="39"/>
      <c r="D208" s="39"/>
      <c r="E208" s="38"/>
      <c r="F208" s="38"/>
      <c r="G208" s="38"/>
      <c r="H208" s="67" t="str">
        <f t="shared" si="12"/>
        <v/>
      </c>
      <c r="I208" s="67" t="str">
        <f t="shared" si="13"/>
        <v/>
      </c>
      <c r="J208" s="367" t="b">
        <f t="shared" si="14"/>
        <v>0</v>
      </c>
      <c r="K208" s="37">
        <f t="shared" si="15"/>
        <v>1</v>
      </c>
    </row>
    <row r="209" spans="1:11" x14ac:dyDescent="0.25">
      <c r="A209" s="216">
        <v>201</v>
      </c>
      <c r="B209" s="39"/>
      <c r="C209" s="39"/>
      <c r="D209" s="39"/>
      <c r="E209" s="38"/>
      <c r="F209" s="38"/>
      <c r="G209" s="38"/>
      <c r="H209" s="67" t="str">
        <f t="shared" si="12"/>
        <v/>
      </c>
      <c r="I209" s="67" t="str">
        <f t="shared" si="13"/>
        <v/>
      </c>
      <c r="J209" s="367" t="b">
        <f t="shared" si="14"/>
        <v>0</v>
      </c>
      <c r="K209" s="37">
        <f t="shared" si="15"/>
        <v>1</v>
      </c>
    </row>
    <row r="210" spans="1:11" x14ac:dyDescent="0.25">
      <c r="A210" s="216">
        <v>202</v>
      </c>
      <c r="B210" s="39"/>
      <c r="C210" s="39"/>
      <c r="D210" s="39"/>
      <c r="E210" s="38"/>
      <c r="F210" s="38"/>
      <c r="G210" s="38"/>
      <c r="H210" s="67" t="str">
        <f t="shared" si="12"/>
        <v/>
      </c>
      <c r="I210" s="67" t="str">
        <f t="shared" si="13"/>
        <v/>
      </c>
      <c r="J210" s="367" t="b">
        <f t="shared" si="14"/>
        <v>0</v>
      </c>
      <c r="K210" s="37">
        <f t="shared" si="15"/>
        <v>1</v>
      </c>
    </row>
    <row r="211" spans="1:11" x14ac:dyDescent="0.25">
      <c r="A211" s="216">
        <v>203</v>
      </c>
      <c r="B211" s="39"/>
      <c r="C211" s="39"/>
      <c r="D211" s="39"/>
      <c r="E211" s="38"/>
      <c r="F211" s="38"/>
      <c r="G211" s="38"/>
      <c r="H211" s="67" t="str">
        <f t="shared" si="12"/>
        <v/>
      </c>
      <c r="I211" s="67" t="str">
        <f t="shared" si="13"/>
        <v/>
      </c>
      <c r="J211" s="367" t="b">
        <f t="shared" si="14"/>
        <v>0</v>
      </c>
      <c r="K211" s="37">
        <f t="shared" si="15"/>
        <v>1</v>
      </c>
    </row>
    <row r="212" spans="1:11" x14ac:dyDescent="0.25">
      <c r="A212" s="216">
        <v>204</v>
      </c>
      <c r="B212" s="39"/>
      <c r="C212" s="39"/>
      <c r="D212" s="39"/>
      <c r="E212" s="38"/>
      <c r="F212" s="38"/>
      <c r="G212" s="38"/>
      <c r="H212" s="67" t="str">
        <f t="shared" si="12"/>
        <v/>
      </c>
      <c r="I212" s="67" t="str">
        <f t="shared" si="13"/>
        <v/>
      </c>
      <c r="J212" s="367" t="b">
        <f t="shared" si="14"/>
        <v>0</v>
      </c>
      <c r="K212" s="37">
        <f t="shared" si="15"/>
        <v>1</v>
      </c>
    </row>
    <row r="213" spans="1:11" x14ac:dyDescent="0.25">
      <c r="A213" s="216">
        <v>205</v>
      </c>
      <c r="B213" s="39"/>
      <c r="C213" s="39"/>
      <c r="D213" s="39"/>
      <c r="E213" s="38"/>
      <c r="F213" s="38"/>
      <c r="G213" s="38"/>
      <c r="H213" s="67" t="str">
        <f t="shared" si="12"/>
        <v/>
      </c>
      <c r="I213" s="67" t="str">
        <f t="shared" si="13"/>
        <v/>
      </c>
      <c r="J213" s="367" t="b">
        <f t="shared" si="14"/>
        <v>0</v>
      </c>
      <c r="K213" s="37">
        <f t="shared" si="15"/>
        <v>1</v>
      </c>
    </row>
    <row r="214" spans="1:11" x14ac:dyDescent="0.25">
      <c r="A214" s="216">
        <v>206</v>
      </c>
      <c r="B214" s="39"/>
      <c r="C214" s="39"/>
      <c r="D214" s="39"/>
      <c r="E214" s="38"/>
      <c r="F214" s="38"/>
      <c r="G214" s="38"/>
      <c r="H214" s="67" t="str">
        <f t="shared" si="12"/>
        <v/>
      </c>
      <c r="I214" s="67" t="str">
        <f t="shared" si="13"/>
        <v/>
      </c>
      <c r="J214" s="367" t="b">
        <f t="shared" si="14"/>
        <v>0</v>
      </c>
      <c r="K214" s="37">
        <f t="shared" si="15"/>
        <v>1</v>
      </c>
    </row>
    <row r="215" spans="1:11" x14ac:dyDescent="0.25">
      <c r="A215" s="216">
        <v>207</v>
      </c>
      <c r="B215" s="39"/>
      <c r="C215" s="39"/>
      <c r="D215" s="39"/>
      <c r="E215" s="38"/>
      <c r="F215" s="38"/>
      <c r="G215" s="38"/>
      <c r="H215" s="67" t="str">
        <f t="shared" si="12"/>
        <v/>
      </c>
      <c r="I215" s="67" t="str">
        <f t="shared" si="13"/>
        <v/>
      </c>
      <c r="J215" s="367" t="b">
        <f t="shared" si="14"/>
        <v>0</v>
      </c>
      <c r="K215" s="37">
        <f t="shared" si="15"/>
        <v>1</v>
      </c>
    </row>
    <row r="216" spans="1:11" x14ac:dyDescent="0.25">
      <c r="A216" s="216">
        <v>208</v>
      </c>
      <c r="B216" s="39"/>
      <c r="C216" s="39"/>
      <c r="D216" s="39"/>
      <c r="E216" s="38"/>
      <c r="F216" s="38"/>
      <c r="G216" s="38"/>
      <c r="H216" s="67" t="str">
        <f t="shared" si="12"/>
        <v/>
      </c>
      <c r="I216" s="67" t="str">
        <f t="shared" si="13"/>
        <v/>
      </c>
      <c r="J216" s="367" t="b">
        <f t="shared" si="14"/>
        <v>0</v>
      </c>
      <c r="K216" s="37">
        <f t="shared" si="15"/>
        <v>1</v>
      </c>
    </row>
    <row r="217" spans="1:11" x14ac:dyDescent="0.25">
      <c r="A217" s="216">
        <v>209</v>
      </c>
      <c r="B217" s="39"/>
      <c r="C217" s="39"/>
      <c r="D217" s="39"/>
      <c r="E217" s="38"/>
      <c r="F217" s="38"/>
      <c r="G217" s="38"/>
      <c r="H217" s="67" t="str">
        <f t="shared" si="12"/>
        <v/>
      </c>
      <c r="I217" s="67" t="str">
        <f t="shared" si="13"/>
        <v/>
      </c>
      <c r="J217" s="367" t="b">
        <f t="shared" si="14"/>
        <v>0</v>
      </c>
      <c r="K217" s="37">
        <f t="shared" si="15"/>
        <v>1</v>
      </c>
    </row>
    <row r="218" spans="1:11" x14ac:dyDescent="0.25">
      <c r="A218" s="216">
        <v>210</v>
      </c>
      <c r="B218" s="39"/>
      <c r="C218" s="39"/>
      <c r="D218" s="39"/>
      <c r="E218" s="38"/>
      <c r="F218" s="38"/>
      <c r="G218" s="38"/>
      <c r="H218" s="67" t="str">
        <f t="shared" si="12"/>
        <v/>
      </c>
      <c r="I218" s="67" t="str">
        <f t="shared" si="13"/>
        <v/>
      </c>
      <c r="J218" s="367" t="b">
        <f t="shared" si="14"/>
        <v>0</v>
      </c>
      <c r="K218" s="37">
        <f t="shared" si="15"/>
        <v>1</v>
      </c>
    </row>
    <row r="219" spans="1:11" x14ac:dyDescent="0.25">
      <c r="A219" s="216">
        <v>211</v>
      </c>
      <c r="B219" s="39"/>
      <c r="C219" s="39"/>
      <c r="D219" s="39"/>
      <c r="E219" s="38"/>
      <c r="F219" s="38"/>
      <c r="G219" s="38"/>
      <c r="H219" s="67" t="str">
        <f t="shared" si="12"/>
        <v/>
      </c>
      <c r="I219" s="67" t="str">
        <f t="shared" si="13"/>
        <v/>
      </c>
      <c r="J219" s="367" t="b">
        <f t="shared" si="14"/>
        <v>0</v>
      </c>
      <c r="K219" s="37">
        <f t="shared" si="15"/>
        <v>1</v>
      </c>
    </row>
    <row r="220" spans="1:11" x14ac:dyDescent="0.25">
      <c r="A220" s="216">
        <v>212</v>
      </c>
      <c r="B220" s="39"/>
      <c r="C220" s="39"/>
      <c r="D220" s="39"/>
      <c r="E220" s="38"/>
      <c r="F220" s="38"/>
      <c r="G220" s="38"/>
      <c r="H220" s="67" t="str">
        <f t="shared" si="12"/>
        <v/>
      </c>
      <c r="I220" s="67" t="str">
        <f t="shared" si="13"/>
        <v/>
      </c>
      <c r="J220" s="367" t="b">
        <f t="shared" si="14"/>
        <v>0</v>
      </c>
      <c r="K220" s="37">
        <f t="shared" si="15"/>
        <v>1</v>
      </c>
    </row>
    <row r="221" spans="1:11" x14ac:dyDescent="0.25">
      <c r="A221" s="216">
        <v>213</v>
      </c>
      <c r="B221" s="39"/>
      <c r="C221" s="39"/>
      <c r="D221" s="39"/>
      <c r="E221" s="38"/>
      <c r="F221" s="38"/>
      <c r="G221" s="38"/>
      <c r="H221" s="67" t="str">
        <f t="shared" si="12"/>
        <v/>
      </c>
      <c r="I221" s="67" t="str">
        <f t="shared" si="13"/>
        <v/>
      </c>
      <c r="J221" s="367" t="b">
        <f t="shared" si="14"/>
        <v>0</v>
      </c>
      <c r="K221" s="37">
        <f t="shared" si="15"/>
        <v>1</v>
      </c>
    </row>
    <row r="222" spans="1:11" x14ac:dyDescent="0.25">
      <c r="A222" s="216">
        <v>214</v>
      </c>
      <c r="B222" s="39"/>
      <c r="C222" s="39"/>
      <c r="D222" s="39"/>
      <c r="E222" s="38"/>
      <c r="F222" s="38"/>
      <c r="G222" s="38"/>
      <c r="H222" s="67" t="str">
        <f t="shared" si="12"/>
        <v/>
      </c>
      <c r="I222" s="67" t="str">
        <f t="shared" si="13"/>
        <v/>
      </c>
      <c r="J222" s="367" t="b">
        <f t="shared" si="14"/>
        <v>0</v>
      </c>
      <c r="K222" s="37">
        <f t="shared" si="15"/>
        <v>1</v>
      </c>
    </row>
    <row r="223" spans="1:11" x14ac:dyDescent="0.25">
      <c r="A223" s="216">
        <v>215</v>
      </c>
      <c r="B223" s="39"/>
      <c r="C223" s="39"/>
      <c r="D223" s="39"/>
      <c r="E223" s="38"/>
      <c r="F223" s="38"/>
      <c r="G223" s="38"/>
      <c r="H223" s="67" t="str">
        <f t="shared" si="12"/>
        <v/>
      </c>
      <c r="I223" s="67" t="str">
        <f t="shared" si="13"/>
        <v/>
      </c>
      <c r="J223" s="367" t="b">
        <f t="shared" si="14"/>
        <v>0</v>
      </c>
      <c r="K223" s="37">
        <f t="shared" si="15"/>
        <v>1</v>
      </c>
    </row>
    <row r="224" spans="1:11" x14ac:dyDescent="0.25">
      <c r="A224" s="216">
        <v>216</v>
      </c>
      <c r="B224" s="39"/>
      <c r="C224" s="39"/>
      <c r="D224" s="39"/>
      <c r="E224" s="38"/>
      <c r="F224" s="38"/>
      <c r="G224" s="38"/>
      <c r="H224" s="67" t="str">
        <f t="shared" si="12"/>
        <v/>
      </c>
      <c r="I224" s="67" t="str">
        <f t="shared" si="13"/>
        <v/>
      </c>
      <c r="J224" s="367" t="b">
        <f t="shared" si="14"/>
        <v>0</v>
      </c>
      <c r="K224" s="37">
        <f t="shared" si="15"/>
        <v>1</v>
      </c>
    </row>
    <row r="225" spans="1:11" x14ac:dyDescent="0.25">
      <c r="A225" s="216">
        <v>217</v>
      </c>
      <c r="B225" s="39"/>
      <c r="C225" s="39"/>
      <c r="D225" s="39"/>
      <c r="E225" s="38"/>
      <c r="F225" s="38"/>
      <c r="G225" s="38"/>
      <c r="H225" s="67" t="str">
        <f t="shared" si="12"/>
        <v/>
      </c>
      <c r="I225" s="67" t="str">
        <f t="shared" si="13"/>
        <v/>
      </c>
      <c r="J225" s="367" t="b">
        <f t="shared" si="14"/>
        <v>0</v>
      </c>
      <c r="K225" s="37">
        <f t="shared" si="15"/>
        <v>1</v>
      </c>
    </row>
    <row r="226" spans="1:11" x14ac:dyDescent="0.25">
      <c r="A226" s="216">
        <v>218</v>
      </c>
      <c r="B226" s="39"/>
      <c r="C226" s="39"/>
      <c r="D226" s="39"/>
      <c r="E226" s="38"/>
      <c r="F226" s="38"/>
      <c r="G226" s="38"/>
      <c r="H226" s="67" t="str">
        <f t="shared" si="12"/>
        <v/>
      </c>
      <c r="I226" s="67" t="str">
        <f t="shared" si="13"/>
        <v/>
      </c>
      <c r="J226" s="367" t="b">
        <f t="shared" si="14"/>
        <v>0</v>
      </c>
      <c r="K226" s="37">
        <f t="shared" si="15"/>
        <v>1</v>
      </c>
    </row>
    <row r="227" spans="1:11" x14ac:dyDescent="0.25">
      <c r="A227" s="216">
        <v>219</v>
      </c>
      <c r="B227" s="39"/>
      <c r="C227" s="39"/>
      <c r="D227" s="39"/>
      <c r="E227" s="38"/>
      <c r="F227" s="38"/>
      <c r="G227" s="38"/>
      <c r="H227" s="67" t="str">
        <f t="shared" si="12"/>
        <v/>
      </c>
      <c r="I227" s="67" t="str">
        <f t="shared" si="13"/>
        <v/>
      </c>
      <c r="J227" s="367" t="b">
        <f t="shared" si="14"/>
        <v>0</v>
      </c>
      <c r="K227" s="37">
        <f t="shared" si="15"/>
        <v>1</v>
      </c>
    </row>
    <row r="228" spans="1:11" x14ac:dyDescent="0.25">
      <c r="A228" s="216">
        <v>220</v>
      </c>
      <c r="B228" s="39"/>
      <c r="C228" s="39"/>
      <c r="D228" s="39"/>
      <c r="E228" s="38"/>
      <c r="F228" s="38"/>
      <c r="G228" s="38"/>
      <c r="H228" s="67" t="str">
        <f t="shared" si="12"/>
        <v/>
      </c>
      <c r="I228" s="67" t="str">
        <f t="shared" si="13"/>
        <v/>
      </c>
      <c r="J228" s="367" t="b">
        <f t="shared" si="14"/>
        <v>0</v>
      </c>
      <c r="K228" s="37">
        <f t="shared" si="15"/>
        <v>1</v>
      </c>
    </row>
    <row r="229" spans="1:11" x14ac:dyDescent="0.25">
      <c r="A229" s="216">
        <v>221</v>
      </c>
      <c r="B229" s="39"/>
      <c r="C229" s="39"/>
      <c r="D229" s="39"/>
      <c r="E229" s="38"/>
      <c r="F229" s="38"/>
      <c r="G229" s="38"/>
      <c r="H229" s="67" t="str">
        <f t="shared" si="12"/>
        <v/>
      </c>
      <c r="I229" s="67" t="str">
        <f t="shared" si="13"/>
        <v/>
      </c>
      <c r="J229" s="367" t="b">
        <f t="shared" si="14"/>
        <v>0</v>
      </c>
      <c r="K229" s="37">
        <f t="shared" si="15"/>
        <v>1</v>
      </c>
    </row>
    <row r="230" spans="1:11" x14ac:dyDescent="0.25">
      <c r="A230" s="216">
        <v>222</v>
      </c>
      <c r="B230" s="39"/>
      <c r="C230" s="39"/>
      <c r="D230" s="39"/>
      <c r="E230" s="38"/>
      <c r="F230" s="38"/>
      <c r="G230" s="38"/>
      <c r="H230" s="67" t="str">
        <f t="shared" si="12"/>
        <v/>
      </c>
      <c r="I230" s="67" t="str">
        <f t="shared" si="13"/>
        <v/>
      </c>
      <c r="J230" s="367" t="b">
        <f t="shared" si="14"/>
        <v>0</v>
      </c>
      <c r="K230" s="37">
        <f t="shared" si="15"/>
        <v>1</v>
      </c>
    </row>
    <row r="231" spans="1:11" x14ac:dyDescent="0.25">
      <c r="A231" s="216">
        <v>223</v>
      </c>
      <c r="B231" s="39"/>
      <c r="C231" s="39"/>
      <c r="D231" s="39"/>
      <c r="E231" s="38"/>
      <c r="F231" s="38"/>
      <c r="G231" s="38"/>
      <c r="H231" s="67" t="str">
        <f t="shared" si="12"/>
        <v/>
      </c>
      <c r="I231" s="67" t="str">
        <f t="shared" si="13"/>
        <v/>
      </c>
      <c r="J231" s="367" t="b">
        <f t="shared" si="14"/>
        <v>0</v>
      </c>
      <c r="K231" s="37">
        <f t="shared" si="15"/>
        <v>1</v>
      </c>
    </row>
    <row r="232" spans="1:11" x14ac:dyDescent="0.25">
      <c r="A232" s="216">
        <v>224</v>
      </c>
      <c r="B232" s="39"/>
      <c r="C232" s="39"/>
      <c r="D232" s="39"/>
      <c r="E232" s="38"/>
      <c r="F232" s="38"/>
      <c r="G232" s="38"/>
      <c r="H232" s="67" t="str">
        <f t="shared" si="12"/>
        <v/>
      </c>
      <c r="I232" s="67" t="str">
        <f t="shared" si="13"/>
        <v/>
      </c>
      <c r="J232" s="367" t="b">
        <f t="shared" si="14"/>
        <v>0</v>
      </c>
      <c r="K232" s="37">
        <f t="shared" si="15"/>
        <v>1</v>
      </c>
    </row>
    <row r="233" spans="1:11" x14ac:dyDescent="0.25">
      <c r="A233" s="216">
        <v>225</v>
      </c>
      <c r="B233" s="39"/>
      <c r="C233" s="39"/>
      <c r="D233" s="39"/>
      <c r="E233" s="38"/>
      <c r="F233" s="38"/>
      <c r="G233" s="38"/>
      <c r="H233" s="67" t="str">
        <f t="shared" si="12"/>
        <v/>
      </c>
      <c r="I233" s="67" t="str">
        <f t="shared" si="13"/>
        <v/>
      </c>
      <c r="J233" s="367" t="b">
        <f t="shared" si="14"/>
        <v>0</v>
      </c>
      <c r="K233" s="37">
        <f t="shared" si="15"/>
        <v>1</v>
      </c>
    </row>
    <row r="234" spans="1:11" x14ac:dyDescent="0.25">
      <c r="A234" s="216">
        <v>226</v>
      </c>
      <c r="B234" s="39"/>
      <c r="C234" s="39"/>
      <c r="D234" s="39"/>
      <c r="E234" s="38"/>
      <c r="F234" s="38"/>
      <c r="G234" s="38"/>
      <c r="H234" s="67" t="str">
        <f t="shared" si="12"/>
        <v/>
      </c>
      <c r="I234" s="67" t="str">
        <f t="shared" si="13"/>
        <v/>
      </c>
      <c r="J234" s="367" t="b">
        <f t="shared" si="14"/>
        <v>0</v>
      </c>
      <c r="K234" s="37">
        <f t="shared" si="15"/>
        <v>1</v>
      </c>
    </row>
    <row r="235" spans="1:11" x14ac:dyDescent="0.25">
      <c r="A235" s="216">
        <v>227</v>
      </c>
      <c r="B235" s="39"/>
      <c r="C235" s="39"/>
      <c r="D235" s="39"/>
      <c r="E235" s="38"/>
      <c r="F235" s="38"/>
      <c r="G235" s="38"/>
      <c r="H235" s="67" t="str">
        <f t="shared" si="12"/>
        <v/>
      </c>
      <c r="I235" s="67" t="str">
        <f t="shared" si="13"/>
        <v/>
      </c>
      <c r="J235" s="367" t="b">
        <f t="shared" si="14"/>
        <v>0</v>
      </c>
      <c r="K235" s="37">
        <f t="shared" si="15"/>
        <v>1</v>
      </c>
    </row>
    <row r="236" spans="1:11" x14ac:dyDescent="0.25">
      <c r="A236" s="216">
        <v>228</v>
      </c>
      <c r="B236" s="39"/>
      <c r="C236" s="39"/>
      <c r="D236" s="39"/>
      <c r="E236" s="38"/>
      <c r="F236" s="38"/>
      <c r="G236" s="38"/>
      <c r="H236" s="67" t="str">
        <f t="shared" si="12"/>
        <v/>
      </c>
      <c r="I236" s="67" t="str">
        <f t="shared" si="13"/>
        <v/>
      </c>
      <c r="J236" s="367" t="b">
        <f t="shared" si="14"/>
        <v>0</v>
      </c>
      <c r="K236" s="37">
        <f t="shared" si="15"/>
        <v>1</v>
      </c>
    </row>
    <row r="237" spans="1:11" x14ac:dyDescent="0.25">
      <c r="A237" s="216">
        <v>229</v>
      </c>
      <c r="B237" s="39"/>
      <c r="C237" s="39"/>
      <c r="D237" s="39"/>
      <c r="E237" s="38"/>
      <c r="F237" s="38"/>
      <c r="G237" s="38"/>
      <c r="H237" s="67" t="str">
        <f t="shared" si="12"/>
        <v/>
      </c>
      <c r="I237" s="67" t="str">
        <f t="shared" si="13"/>
        <v/>
      </c>
      <c r="J237" s="367" t="b">
        <f t="shared" si="14"/>
        <v>0</v>
      </c>
      <c r="K237" s="37">
        <f t="shared" si="15"/>
        <v>1</v>
      </c>
    </row>
    <row r="238" spans="1:11" x14ac:dyDescent="0.25">
      <c r="A238" s="216">
        <v>230</v>
      </c>
      <c r="B238" s="39"/>
      <c r="C238" s="39"/>
      <c r="D238" s="39"/>
      <c r="E238" s="38"/>
      <c r="F238" s="38"/>
      <c r="G238" s="38"/>
      <c r="H238" s="67" t="str">
        <f t="shared" si="12"/>
        <v/>
      </c>
      <c r="I238" s="67" t="str">
        <f t="shared" si="13"/>
        <v/>
      </c>
      <c r="J238" s="367" t="b">
        <f t="shared" si="14"/>
        <v>0</v>
      </c>
      <c r="K238" s="37">
        <f t="shared" si="15"/>
        <v>1</v>
      </c>
    </row>
    <row r="239" spans="1:11" x14ac:dyDescent="0.25">
      <c r="A239" s="216">
        <v>231</v>
      </c>
      <c r="B239" s="39"/>
      <c r="C239" s="39"/>
      <c r="D239" s="39"/>
      <c r="E239" s="38"/>
      <c r="F239" s="38"/>
      <c r="G239" s="38"/>
      <c r="H239" s="67" t="str">
        <f t="shared" si="12"/>
        <v/>
      </c>
      <c r="I239" s="67" t="str">
        <f t="shared" si="13"/>
        <v/>
      </c>
      <c r="J239" s="367" t="b">
        <f t="shared" si="14"/>
        <v>0</v>
      </c>
      <c r="K239" s="37">
        <f t="shared" si="15"/>
        <v>1</v>
      </c>
    </row>
    <row r="240" spans="1:11" x14ac:dyDescent="0.25">
      <c r="A240" s="216">
        <v>232</v>
      </c>
      <c r="B240" s="39"/>
      <c r="C240" s="39"/>
      <c r="D240" s="39"/>
      <c r="E240" s="38"/>
      <c r="F240" s="38"/>
      <c r="G240" s="38"/>
      <c r="H240" s="67" t="str">
        <f t="shared" si="12"/>
        <v/>
      </c>
      <c r="I240" s="67" t="str">
        <f t="shared" si="13"/>
        <v/>
      </c>
      <c r="J240" s="367" t="b">
        <f t="shared" si="14"/>
        <v>0</v>
      </c>
      <c r="K240" s="37">
        <f t="shared" si="15"/>
        <v>1</v>
      </c>
    </row>
    <row r="241" spans="1:11" x14ac:dyDescent="0.25">
      <c r="A241" s="216">
        <v>233</v>
      </c>
      <c r="B241" s="39"/>
      <c r="C241" s="39"/>
      <c r="D241" s="39"/>
      <c r="E241" s="38"/>
      <c r="F241" s="38"/>
      <c r="G241" s="38"/>
      <c r="H241" s="67" t="str">
        <f t="shared" si="12"/>
        <v/>
      </c>
      <c r="I241" s="67" t="str">
        <f t="shared" si="13"/>
        <v/>
      </c>
      <c r="J241" s="367" t="b">
        <f t="shared" si="14"/>
        <v>0</v>
      </c>
      <c r="K241" s="37">
        <f t="shared" si="15"/>
        <v>1</v>
      </c>
    </row>
    <row r="242" spans="1:11" x14ac:dyDescent="0.25">
      <c r="A242" s="216">
        <v>234</v>
      </c>
      <c r="B242" s="39"/>
      <c r="C242" s="39"/>
      <c r="D242" s="39"/>
      <c r="E242" s="38"/>
      <c r="F242" s="38"/>
      <c r="G242" s="38"/>
      <c r="H242" s="67" t="str">
        <f t="shared" si="12"/>
        <v/>
      </c>
      <c r="I242" s="67" t="str">
        <f t="shared" si="13"/>
        <v/>
      </c>
      <c r="J242" s="367" t="b">
        <f t="shared" si="14"/>
        <v>0</v>
      </c>
      <c r="K242" s="37">
        <f t="shared" si="15"/>
        <v>1</v>
      </c>
    </row>
    <row r="243" spans="1:11" x14ac:dyDescent="0.25">
      <c r="A243" s="216">
        <v>235</v>
      </c>
      <c r="B243" s="39"/>
      <c r="C243" s="39"/>
      <c r="D243" s="39"/>
      <c r="E243" s="38"/>
      <c r="F243" s="38"/>
      <c r="G243" s="38"/>
      <c r="H243" s="67" t="str">
        <f t="shared" si="12"/>
        <v/>
      </c>
      <c r="I243" s="67" t="str">
        <f t="shared" si="13"/>
        <v/>
      </c>
      <c r="J243" s="367" t="b">
        <f t="shared" si="14"/>
        <v>0</v>
      </c>
      <c r="K243" s="37">
        <f t="shared" si="15"/>
        <v>1</v>
      </c>
    </row>
    <row r="244" spans="1:11" x14ac:dyDescent="0.25">
      <c r="A244" s="216">
        <v>236</v>
      </c>
      <c r="B244" s="39"/>
      <c r="C244" s="39"/>
      <c r="D244" s="39"/>
      <c r="E244" s="38"/>
      <c r="F244" s="38"/>
      <c r="G244" s="38"/>
      <c r="H244" s="67" t="str">
        <f t="shared" si="12"/>
        <v/>
      </c>
      <c r="I244" s="67" t="str">
        <f t="shared" si="13"/>
        <v/>
      </c>
      <c r="J244" s="367" t="b">
        <f t="shared" si="14"/>
        <v>0</v>
      </c>
      <c r="K244" s="37">
        <f t="shared" si="15"/>
        <v>1</v>
      </c>
    </row>
    <row r="245" spans="1:11" x14ac:dyDescent="0.25">
      <c r="A245" s="216">
        <v>237</v>
      </c>
      <c r="B245" s="39"/>
      <c r="C245" s="39"/>
      <c r="D245" s="39"/>
      <c r="E245" s="38"/>
      <c r="F245" s="38"/>
      <c r="G245" s="38"/>
      <c r="H245" s="67" t="str">
        <f t="shared" si="12"/>
        <v/>
      </c>
      <c r="I245" s="67" t="str">
        <f t="shared" si="13"/>
        <v/>
      </c>
      <c r="J245" s="367" t="b">
        <f t="shared" si="14"/>
        <v>0</v>
      </c>
      <c r="K245" s="37">
        <f t="shared" si="15"/>
        <v>1</v>
      </c>
    </row>
    <row r="246" spans="1:11" x14ac:dyDescent="0.25">
      <c r="A246" s="216">
        <v>238</v>
      </c>
      <c r="B246" s="39"/>
      <c r="C246" s="39"/>
      <c r="D246" s="39"/>
      <c r="E246" s="38"/>
      <c r="F246" s="38"/>
      <c r="G246" s="38"/>
      <c r="H246" s="67" t="str">
        <f t="shared" si="12"/>
        <v/>
      </c>
      <c r="I246" s="67" t="str">
        <f t="shared" si="13"/>
        <v/>
      </c>
      <c r="J246" s="367" t="b">
        <f t="shared" si="14"/>
        <v>0</v>
      </c>
      <c r="K246" s="37">
        <f t="shared" si="15"/>
        <v>1</v>
      </c>
    </row>
    <row r="247" spans="1:11" x14ac:dyDescent="0.25">
      <c r="A247" s="216">
        <v>239</v>
      </c>
      <c r="B247" s="39"/>
      <c r="C247" s="39"/>
      <c r="D247" s="39"/>
      <c r="E247" s="38"/>
      <c r="F247" s="38"/>
      <c r="G247" s="38"/>
      <c r="H247" s="67" t="str">
        <f t="shared" si="12"/>
        <v/>
      </c>
      <c r="I247" s="67" t="str">
        <f t="shared" si="13"/>
        <v/>
      </c>
      <c r="J247" s="367" t="b">
        <f t="shared" si="14"/>
        <v>0</v>
      </c>
      <c r="K247" s="37">
        <f t="shared" si="15"/>
        <v>1</v>
      </c>
    </row>
    <row r="248" spans="1:11" x14ac:dyDescent="0.25">
      <c r="A248" s="216">
        <v>240</v>
      </c>
      <c r="B248" s="39"/>
      <c r="C248" s="39"/>
      <c r="D248" s="39"/>
      <c r="E248" s="38"/>
      <c r="F248" s="38"/>
      <c r="G248" s="38"/>
      <c r="H248" s="67" t="str">
        <f t="shared" si="12"/>
        <v/>
      </c>
      <c r="I248" s="67" t="str">
        <f t="shared" si="13"/>
        <v/>
      </c>
      <c r="J248" s="367" t="b">
        <f t="shared" si="14"/>
        <v>0</v>
      </c>
      <c r="K248" s="37">
        <f t="shared" si="15"/>
        <v>1</v>
      </c>
    </row>
    <row r="249" spans="1:11" x14ac:dyDescent="0.25">
      <c r="A249" s="216">
        <v>241</v>
      </c>
      <c r="B249" s="39"/>
      <c r="C249" s="39"/>
      <c r="D249" s="39"/>
      <c r="E249" s="38"/>
      <c r="F249" s="38"/>
      <c r="G249" s="38"/>
      <c r="H249" s="67" t="str">
        <f t="shared" si="12"/>
        <v/>
      </c>
      <c r="I249" s="67" t="str">
        <f t="shared" si="13"/>
        <v/>
      </c>
      <c r="J249" s="367" t="b">
        <f t="shared" si="14"/>
        <v>0</v>
      </c>
      <c r="K249" s="37">
        <f t="shared" si="15"/>
        <v>1</v>
      </c>
    </row>
    <row r="250" spans="1:11" x14ac:dyDescent="0.25">
      <c r="A250" s="216">
        <v>242</v>
      </c>
      <c r="B250" s="39"/>
      <c r="C250" s="39"/>
      <c r="D250" s="39"/>
      <c r="E250" s="38"/>
      <c r="F250" s="38"/>
      <c r="G250" s="38"/>
      <c r="H250" s="67" t="str">
        <f t="shared" si="12"/>
        <v/>
      </c>
      <c r="I250" s="67" t="str">
        <f t="shared" si="13"/>
        <v/>
      </c>
      <c r="J250" s="367" t="b">
        <f t="shared" si="14"/>
        <v>0</v>
      </c>
      <c r="K250" s="37">
        <f t="shared" si="15"/>
        <v>1</v>
      </c>
    </row>
    <row r="251" spans="1:11" x14ac:dyDescent="0.25">
      <c r="A251" s="216">
        <v>243</v>
      </c>
      <c r="B251" s="39"/>
      <c r="C251" s="39"/>
      <c r="D251" s="39"/>
      <c r="E251" s="38"/>
      <c r="F251" s="38"/>
      <c r="G251" s="38"/>
      <c r="H251" s="67" t="str">
        <f t="shared" si="12"/>
        <v/>
      </c>
      <c r="I251" s="67" t="str">
        <f t="shared" si="13"/>
        <v/>
      </c>
      <c r="J251" s="367" t="b">
        <f t="shared" si="14"/>
        <v>0</v>
      </c>
      <c r="K251" s="37">
        <f t="shared" si="15"/>
        <v>1</v>
      </c>
    </row>
    <row r="252" spans="1:11" x14ac:dyDescent="0.25">
      <c r="A252" s="216">
        <v>244</v>
      </c>
      <c r="B252" s="39"/>
      <c r="C252" s="39"/>
      <c r="D252" s="39"/>
      <c r="E252" s="38"/>
      <c r="F252" s="38"/>
      <c r="G252" s="38"/>
      <c r="H252" s="67" t="str">
        <f t="shared" si="12"/>
        <v/>
      </c>
      <c r="I252" s="67" t="str">
        <f t="shared" si="13"/>
        <v/>
      </c>
      <c r="J252" s="367" t="b">
        <f t="shared" si="14"/>
        <v>0</v>
      </c>
      <c r="K252" s="37">
        <f t="shared" si="15"/>
        <v>1</v>
      </c>
    </row>
    <row r="253" spans="1:11" x14ac:dyDescent="0.25">
      <c r="A253" s="216">
        <v>245</v>
      </c>
      <c r="B253" s="39"/>
      <c r="C253" s="39"/>
      <c r="D253" s="39"/>
      <c r="E253" s="38"/>
      <c r="F253" s="38"/>
      <c r="G253" s="38"/>
      <c r="H253" s="67" t="str">
        <f t="shared" si="12"/>
        <v/>
      </c>
      <c r="I253" s="67" t="str">
        <f t="shared" si="13"/>
        <v/>
      </c>
      <c r="J253" s="367" t="b">
        <f t="shared" si="14"/>
        <v>0</v>
      </c>
      <c r="K253" s="37">
        <f t="shared" si="15"/>
        <v>1</v>
      </c>
    </row>
    <row r="254" spans="1:11" x14ac:dyDescent="0.25">
      <c r="A254" s="216">
        <v>246</v>
      </c>
      <c r="B254" s="39"/>
      <c r="C254" s="39"/>
      <c r="D254" s="39"/>
      <c r="E254" s="38"/>
      <c r="F254" s="38"/>
      <c r="G254" s="38"/>
      <c r="H254" s="67" t="str">
        <f t="shared" si="12"/>
        <v/>
      </c>
      <c r="I254" s="67" t="str">
        <f t="shared" si="13"/>
        <v/>
      </c>
      <c r="J254" s="367" t="b">
        <f t="shared" si="14"/>
        <v>0</v>
      </c>
      <c r="K254" s="37">
        <f t="shared" si="15"/>
        <v>1</v>
      </c>
    </row>
    <row r="255" spans="1:11" x14ac:dyDescent="0.25">
      <c r="A255" s="216">
        <v>247</v>
      </c>
      <c r="B255" s="39"/>
      <c r="C255" s="39"/>
      <c r="D255" s="39"/>
      <c r="E255" s="38"/>
      <c r="F255" s="38"/>
      <c r="G255" s="38"/>
      <c r="H255" s="67" t="str">
        <f t="shared" si="12"/>
        <v/>
      </c>
      <c r="I255" s="67" t="str">
        <f t="shared" si="13"/>
        <v/>
      </c>
      <c r="J255" s="367" t="b">
        <f t="shared" si="14"/>
        <v>0</v>
      </c>
      <c r="K255" s="37">
        <f t="shared" si="15"/>
        <v>1</v>
      </c>
    </row>
    <row r="256" spans="1:11" x14ac:dyDescent="0.25">
      <c r="A256" s="216">
        <v>248</v>
      </c>
      <c r="B256" s="39"/>
      <c r="C256" s="39"/>
      <c r="D256" s="39"/>
      <c r="E256" s="38"/>
      <c r="F256" s="38"/>
      <c r="G256" s="38"/>
      <c r="H256" s="67" t="str">
        <f t="shared" si="12"/>
        <v/>
      </c>
      <c r="I256" s="67" t="str">
        <f t="shared" si="13"/>
        <v/>
      </c>
      <c r="J256" s="367" t="b">
        <f t="shared" si="14"/>
        <v>0</v>
      </c>
      <c r="K256" s="37">
        <f t="shared" si="15"/>
        <v>1</v>
      </c>
    </row>
    <row r="257" spans="1:11" x14ac:dyDescent="0.25">
      <c r="A257" s="216">
        <v>249</v>
      </c>
      <c r="B257" s="39"/>
      <c r="C257" s="39"/>
      <c r="D257" s="39"/>
      <c r="E257" s="38"/>
      <c r="F257" s="38"/>
      <c r="G257" s="38"/>
      <c r="H257" s="67" t="str">
        <f t="shared" si="12"/>
        <v/>
      </c>
      <c r="I257" s="67" t="str">
        <f t="shared" si="13"/>
        <v/>
      </c>
      <c r="J257" s="367" t="b">
        <f t="shared" si="14"/>
        <v>0</v>
      </c>
      <c r="K257" s="37">
        <f t="shared" si="15"/>
        <v>1</v>
      </c>
    </row>
    <row r="258" spans="1:11" x14ac:dyDescent="0.25">
      <c r="A258" s="216">
        <v>250</v>
      </c>
      <c r="B258" s="39"/>
      <c r="C258" s="39"/>
      <c r="D258" s="39"/>
      <c r="E258" s="38"/>
      <c r="F258" s="38"/>
      <c r="G258" s="38"/>
      <c r="H258" s="67" t="str">
        <f t="shared" si="12"/>
        <v/>
      </c>
      <c r="I258" s="67" t="str">
        <f t="shared" si="13"/>
        <v/>
      </c>
      <c r="J258" s="367" t="b">
        <f t="shared" si="14"/>
        <v>0</v>
      </c>
      <c r="K258" s="37">
        <f t="shared" si="15"/>
        <v>1</v>
      </c>
    </row>
  </sheetData>
  <sheetProtection password="C296" sheet="1" objects="1" scenarios="1" formatCells="0" formatColumns="0" formatRows="0"/>
  <mergeCells count="10">
    <mergeCell ref="F6:F7"/>
    <mergeCell ref="G6:G7"/>
    <mergeCell ref="J6:J7"/>
    <mergeCell ref="A2:C2"/>
    <mergeCell ref="A3:I3"/>
    <mergeCell ref="A6:A7"/>
    <mergeCell ref="B6:B7"/>
    <mergeCell ref="C6:C7"/>
    <mergeCell ref="D6:D7"/>
    <mergeCell ref="E6:E7"/>
  </mergeCells>
  <pageMargins left="0.59055118110236227" right="0.59055118110236227" top="0.74803149606299213" bottom="0.74803149606299213" header="0.31496062992125984" footer="0.59055118110236227"/>
  <pageSetup paperSize="9" scale="98" fitToHeight="100" orientation="landscape" horizontalDpi="4294967295" verticalDpi="4294967295" r:id="rId1"/>
  <headerFooter>
    <oddFooter>&amp;LConfirm datele
Director Departament&amp;RCandidat</oddFooter>
  </headerFooter>
  <rowBreaks count="1" manualBreakCount="1">
    <brk id="29" max="8"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70"/>
  <sheetViews>
    <sheetView zoomScale="107" zoomScaleNormal="107" workbookViewId="0">
      <selection activeCell="F42" sqref="F42"/>
    </sheetView>
  </sheetViews>
  <sheetFormatPr defaultRowHeight="15" x14ac:dyDescent="0.25"/>
  <cols>
    <col min="1" max="1" width="10.28515625" style="516" customWidth="1"/>
    <col min="2" max="2" width="12.28515625" style="517" customWidth="1"/>
    <col min="3" max="4" width="9.140625" style="228"/>
    <col min="5" max="6" width="10.7109375" style="487" customWidth="1"/>
    <col min="7" max="16384" width="9.140625" style="228"/>
  </cols>
  <sheetData>
    <row r="1" spans="1:6" ht="15.75" thickBot="1" x14ac:dyDescent="0.3">
      <c r="A1" s="482" t="s">
        <v>24</v>
      </c>
      <c r="B1" s="483" t="s">
        <v>22</v>
      </c>
      <c r="E1" s="484" t="s">
        <v>0</v>
      </c>
      <c r="F1" s="484" t="s">
        <v>132</v>
      </c>
    </row>
    <row r="2" spans="1:6" x14ac:dyDescent="0.25">
      <c r="A2" s="485" t="s">
        <v>41</v>
      </c>
      <c r="B2" s="486">
        <v>120</v>
      </c>
      <c r="E2" s="487">
        <v>1</v>
      </c>
      <c r="F2" s="488">
        <v>1</v>
      </c>
    </row>
    <row r="3" spans="1:6" x14ac:dyDescent="0.25">
      <c r="A3" s="489" t="s">
        <v>42</v>
      </c>
      <c r="B3" s="490">
        <v>100</v>
      </c>
      <c r="E3" s="487">
        <v>2</v>
      </c>
      <c r="F3" s="488">
        <v>0.8</v>
      </c>
    </row>
    <row r="4" spans="1:6" x14ac:dyDescent="0.25">
      <c r="A4" s="489" t="s">
        <v>46</v>
      </c>
      <c r="B4" s="490">
        <v>80</v>
      </c>
      <c r="E4" s="487">
        <v>3</v>
      </c>
      <c r="F4" s="488">
        <v>0.6</v>
      </c>
    </row>
    <row r="5" spans="1:6" x14ac:dyDescent="0.25">
      <c r="A5" s="489" t="s">
        <v>10</v>
      </c>
      <c r="B5" s="490">
        <v>80</v>
      </c>
      <c r="E5" s="487">
        <v>4</v>
      </c>
      <c r="F5" s="488">
        <v>0.5</v>
      </c>
    </row>
    <row r="6" spans="1:6" x14ac:dyDescent="0.25">
      <c r="A6" s="489" t="s">
        <v>11</v>
      </c>
      <c r="B6" s="490">
        <v>70</v>
      </c>
      <c r="E6" s="487">
        <v>5</v>
      </c>
      <c r="F6" s="488">
        <v>0.3</v>
      </c>
    </row>
    <row r="7" spans="1:6" x14ac:dyDescent="0.25">
      <c r="A7" s="489" t="s">
        <v>430</v>
      </c>
      <c r="B7" s="490">
        <v>80</v>
      </c>
      <c r="E7" s="487">
        <v>6</v>
      </c>
      <c r="F7" s="488">
        <v>0.2</v>
      </c>
    </row>
    <row r="8" spans="1:6" x14ac:dyDescent="0.25">
      <c r="A8" s="489" t="s">
        <v>47</v>
      </c>
      <c r="B8" s="490">
        <v>40</v>
      </c>
      <c r="E8" s="487">
        <v>7</v>
      </c>
      <c r="F8" s="488">
        <f>1/E8</f>
        <v>0.14285714285714285</v>
      </c>
    </row>
    <row r="9" spans="1:6" x14ac:dyDescent="0.25">
      <c r="A9" s="489" t="s">
        <v>48</v>
      </c>
      <c r="B9" s="490">
        <v>30</v>
      </c>
      <c r="E9" s="487">
        <v>8</v>
      </c>
      <c r="F9" s="488">
        <f t="shared" ref="F9:F17" si="0">1/E9</f>
        <v>0.125</v>
      </c>
    </row>
    <row r="10" spans="1:6" x14ac:dyDescent="0.25">
      <c r="A10" s="489" t="s">
        <v>69</v>
      </c>
      <c r="B10" s="490">
        <v>30</v>
      </c>
      <c r="E10" s="487">
        <v>9</v>
      </c>
      <c r="F10" s="488">
        <f t="shared" si="0"/>
        <v>0.1111111111111111</v>
      </c>
    </row>
    <row r="11" spans="1:6" x14ac:dyDescent="0.25">
      <c r="A11" s="489" t="s">
        <v>70</v>
      </c>
      <c r="B11" s="490">
        <v>20</v>
      </c>
      <c r="E11" s="487">
        <v>10</v>
      </c>
      <c r="F11" s="488">
        <f t="shared" si="0"/>
        <v>0.1</v>
      </c>
    </row>
    <row r="12" spans="1:6" x14ac:dyDescent="0.25">
      <c r="A12" s="996" t="s">
        <v>71</v>
      </c>
      <c r="B12" s="490">
        <v>20</v>
      </c>
      <c r="E12" s="487">
        <v>11</v>
      </c>
      <c r="F12" s="488">
        <f t="shared" si="0"/>
        <v>9.0909090909090912E-2</v>
      </c>
    </row>
    <row r="13" spans="1:6" x14ac:dyDescent="0.25">
      <c r="A13" s="997"/>
      <c r="B13" s="490">
        <v>10</v>
      </c>
      <c r="E13" s="487">
        <v>12</v>
      </c>
      <c r="F13" s="488">
        <f t="shared" si="0"/>
        <v>8.3333333333333329E-2</v>
      </c>
    </row>
    <row r="14" spans="1:6" x14ac:dyDescent="0.25">
      <c r="A14" s="489" t="s">
        <v>72</v>
      </c>
      <c r="B14" s="490">
        <v>10</v>
      </c>
      <c r="E14" s="487">
        <v>13</v>
      </c>
      <c r="F14" s="488">
        <f t="shared" si="0"/>
        <v>7.6923076923076927E-2</v>
      </c>
    </row>
    <row r="15" spans="1:6" x14ac:dyDescent="0.25">
      <c r="A15" s="996" t="s">
        <v>19</v>
      </c>
      <c r="B15" s="491"/>
      <c r="E15" s="487">
        <v>14</v>
      </c>
      <c r="F15" s="488">
        <f t="shared" si="0"/>
        <v>7.1428571428571425E-2</v>
      </c>
    </row>
    <row r="16" spans="1:6" x14ac:dyDescent="0.25">
      <c r="A16" s="998"/>
      <c r="B16" s="491">
        <v>150</v>
      </c>
      <c r="E16" s="487">
        <v>15</v>
      </c>
      <c r="F16" s="488">
        <f t="shared" si="0"/>
        <v>6.6666666666666666E-2</v>
      </c>
    </row>
    <row r="17" spans="1:6" ht="15.75" thickBot="1" x14ac:dyDescent="0.3">
      <c r="A17" s="999"/>
      <c r="B17" s="492">
        <v>75</v>
      </c>
      <c r="E17" s="487">
        <v>16</v>
      </c>
      <c r="F17" s="488">
        <f t="shared" si="0"/>
        <v>6.25E-2</v>
      </c>
    </row>
    <row r="18" spans="1:6" x14ac:dyDescent="0.25">
      <c r="A18" s="485" t="s">
        <v>398</v>
      </c>
      <c r="B18" s="493">
        <v>4</v>
      </c>
    </row>
    <row r="19" spans="1:6" x14ac:dyDescent="0.25">
      <c r="A19" s="494" t="s">
        <v>399</v>
      </c>
      <c r="B19" s="495">
        <v>2</v>
      </c>
    </row>
    <row r="20" spans="1:6" x14ac:dyDescent="0.25">
      <c r="A20" s="489" t="s">
        <v>16</v>
      </c>
      <c r="B20" s="496">
        <v>0.5</v>
      </c>
    </row>
    <row r="21" spans="1:6" x14ac:dyDescent="0.25">
      <c r="A21" s="489" t="s">
        <v>43</v>
      </c>
      <c r="B21" s="496">
        <v>0.2</v>
      </c>
    </row>
    <row r="22" spans="1:6" x14ac:dyDescent="0.25">
      <c r="A22" s="489" t="s">
        <v>17</v>
      </c>
      <c r="B22" s="490">
        <v>50</v>
      </c>
    </row>
    <row r="23" spans="1:6" x14ac:dyDescent="0.25">
      <c r="A23" s="489" t="s">
        <v>18</v>
      </c>
      <c r="B23" s="490">
        <v>15</v>
      </c>
    </row>
    <row r="24" spans="1:6" x14ac:dyDescent="0.25">
      <c r="A24" s="489" t="s">
        <v>44</v>
      </c>
      <c r="B24" s="496">
        <v>0.1</v>
      </c>
    </row>
    <row r="25" spans="1:6" ht="15.75" thickBot="1" x14ac:dyDescent="0.3">
      <c r="A25" s="497" t="s">
        <v>45</v>
      </c>
      <c r="B25" s="491">
        <v>0.05</v>
      </c>
    </row>
    <row r="26" spans="1:6" x14ac:dyDescent="0.25">
      <c r="A26" s="993" t="s">
        <v>403</v>
      </c>
      <c r="B26" s="498">
        <v>60</v>
      </c>
    </row>
    <row r="27" spans="1:6" x14ac:dyDescent="0.25">
      <c r="A27" s="994"/>
      <c r="B27" s="499">
        <v>40</v>
      </c>
    </row>
    <row r="28" spans="1:6" x14ac:dyDescent="0.25">
      <c r="A28" s="994"/>
      <c r="B28" s="499">
        <v>30</v>
      </c>
    </row>
    <row r="29" spans="1:6" ht="15.75" thickBot="1" x14ac:dyDescent="0.3">
      <c r="A29" s="995"/>
      <c r="B29" s="500">
        <v>20</v>
      </c>
    </row>
    <row r="30" spans="1:6" x14ac:dyDescent="0.25">
      <c r="A30" s="993" t="s">
        <v>408</v>
      </c>
      <c r="B30" s="501">
        <v>30</v>
      </c>
    </row>
    <row r="31" spans="1:6" x14ac:dyDescent="0.25">
      <c r="A31" s="994"/>
      <c r="B31" s="499">
        <v>20</v>
      </c>
    </row>
    <row r="32" spans="1:6" x14ac:dyDescent="0.25">
      <c r="A32" s="994"/>
      <c r="B32" s="499">
        <v>15</v>
      </c>
    </row>
    <row r="33" spans="1:2" ht="15.75" thickBot="1" x14ac:dyDescent="0.3">
      <c r="A33" s="995"/>
      <c r="B33" s="502">
        <v>10</v>
      </c>
    </row>
    <row r="34" spans="1:2" x14ac:dyDescent="0.25">
      <c r="A34" s="993" t="s">
        <v>20</v>
      </c>
      <c r="B34" s="498">
        <v>30</v>
      </c>
    </row>
    <row r="35" spans="1:2" x14ac:dyDescent="0.25">
      <c r="A35" s="994"/>
      <c r="B35" s="499">
        <v>20</v>
      </c>
    </row>
    <row r="36" spans="1:2" x14ac:dyDescent="0.25">
      <c r="A36" s="994"/>
      <c r="B36" s="499">
        <v>15</v>
      </c>
    </row>
    <row r="37" spans="1:2" ht="15.75" thickBot="1" x14ac:dyDescent="0.3">
      <c r="A37" s="995"/>
      <c r="B37" s="502">
        <v>10</v>
      </c>
    </row>
    <row r="38" spans="1:2" x14ac:dyDescent="0.25">
      <c r="A38" s="993" t="s">
        <v>21</v>
      </c>
      <c r="B38" s="498">
        <v>15</v>
      </c>
    </row>
    <row r="39" spans="1:2" x14ac:dyDescent="0.25">
      <c r="A39" s="994"/>
      <c r="B39" s="499">
        <v>10</v>
      </c>
    </row>
    <row r="40" spans="1:2" x14ac:dyDescent="0.25">
      <c r="A40" s="994"/>
      <c r="B40" s="499">
        <v>7.5</v>
      </c>
    </row>
    <row r="41" spans="1:2" ht="15.75" thickBot="1" x14ac:dyDescent="0.3">
      <c r="A41" s="994"/>
      <c r="B41" s="500">
        <v>5</v>
      </c>
    </row>
    <row r="42" spans="1:2" ht="15.75" thickBot="1" x14ac:dyDescent="0.3">
      <c r="A42" s="503" t="s">
        <v>377</v>
      </c>
      <c r="B42" s="504">
        <v>30</v>
      </c>
    </row>
    <row r="43" spans="1:2" ht="15.75" thickBot="1" x14ac:dyDescent="0.3">
      <c r="A43" s="503" t="s">
        <v>378</v>
      </c>
      <c r="B43" s="505">
        <v>12</v>
      </c>
    </row>
    <row r="44" spans="1:2" x14ac:dyDescent="0.25">
      <c r="A44" s="506" t="s">
        <v>384</v>
      </c>
      <c r="B44" s="507">
        <v>24</v>
      </c>
    </row>
    <row r="45" spans="1:2" x14ac:dyDescent="0.25">
      <c r="A45" s="508" t="s">
        <v>385</v>
      </c>
      <c r="B45" s="509">
        <v>16</v>
      </c>
    </row>
    <row r="46" spans="1:2" ht="15.75" thickBot="1" x14ac:dyDescent="0.3">
      <c r="A46" s="510" t="s">
        <v>386</v>
      </c>
      <c r="B46" s="511">
        <v>12</v>
      </c>
    </row>
    <row r="47" spans="1:2" x14ac:dyDescent="0.25">
      <c r="A47" s="506" t="s">
        <v>561</v>
      </c>
      <c r="B47" s="507">
        <v>40</v>
      </c>
    </row>
    <row r="48" spans="1:2" ht="15.75" thickBot="1" x14ac:dyDescent="0.3">
      <c r="A48" s="510" t="s">
        <v>562</v>
      </c>
      <c r="B48" s="511">
        <v>40</v>
      </c>
    </row>
    <row r="49" spans="1:6" x14ac:dyDescent="0.25">
      <c r="A49" s="506" t="s">
        <v>590</v>
      </c>
      <c r="B49" s="507">
        <v>100</v>
      </c>
    </row>
    <row r="50" spans="1:6" ht="15.75" thickBot="1" x14ac:dyDescent="0.3">
      <c r="A50" s="510" t="s">
        <v>592</v>
      </c>
      <c r="B50" s="511">
        <v>40</v>
      </c>
    </row>
    <row r="51" spans="1:6" x14ac:dyDescent="0.25">
      <c r="A51" s="506" t="s">
        <v>842</v>
      </c>
      <c r="B51" s="507">
        <v>2</v>
      </c>
    </row>
    <row r="52" spans="1:6" ht="15.75" thickBot="1" x14ac:dyDescent="0.3">
      <c r="A52" s="510" t="s">
        <v>843</v>
      </c>
      <c r="B52" s="511">
        <v>0.8</v>
      </c>
    </row>
    <row r="53" spans="1:6" x14ac:dyDescent="0.25">
      <c r="A53" s="512"/>
      <c r="B53" s="513"/>
    </row>
    <row r="55" spans="1:6" ht="30" x14ac:dyDescent="0.25">
      <c r="A55" s="514" t="s">
        <v>462</v>
      </c>
      <c r="B55" s="515">
        <v>207</v>
      </c>
      <c r="F55" s="488"/>
    </row>
    <row r="56" spans="1:6" x14ac:dyDescent="0.25">
      <c r="F56" s="488"/>
    </row>
    <row r="57" spans="1:6" x14ac:dyDescent="0.25">
      <c r="F57" s="488"/>
    </row>
    <row r="58" spans="1:6" x14ac:dyDescent="0.25">
      <c r="F58" s="488"/>
    </row>
    <row r="59" spans="1:6" x14ac:dyDescent="0.25">
      <c r="F59" s="488"/>
    </row>
    <row r="60" spans="1:6" x14ac:dyDescent="0.25">
      <c r="F60" s="488"/>
    </row>
    <row r="61" spans="1:6" x14ac:dyDescent="0.25">
      <c r="F61" s="488"/>
    </row>
    <row r="62" spans="1:6" x14ac:dyDescent="0.25">
      <c r="F62" s="488"/>
    </row>
    <row r="63" spans="1:6" x14ac:dyDescent="0.25">
      <c r="F63" s="488"/>
    </row>
    <row r="64" spans="1:6" x14ac:dyDescent="0.25">
      <c r="F64" s="488"/>
    </row>
    <row r="65" spans="6:6" x14ac:dyDescent="0.25">
      <c r="F65" s="488"/>
    </row>
    <row r="66" spans="6:6" x14ac:dyDescent="0.25">
      <c r="F66" s="488"/>
    </row>
    <row r="67" spans="6:6" x14ac:dyDescent="0.25">
      <c r="F67" s="488"/>
    </row>
    <row r="68" spans="6:6" x14ac:dyDescent="0.25">
      <c r="F68" s="488"/>
    </row>
    <row r="69" spans="6:6" x14ac:dyDescent="0.25">
      <c r="F69" s="488"/>
    </row>
    <row r="70" spans="6:6" x14ac:dyDescent="0.25">
      <c r="F70" s="488"/>
    </row>
  </sheetData>
  <sheetProtection sheet="1" objects="1" scenarios="1"/>
  <mergeCells count="6">
    <mergeCell ref="A34:A37"/>
    <mergeCell ref="A38:A41"/>
    <mergeCell ref="A12:A13"/>
    <mergeCell ref="A15:A17"/>
    <mergeCell ref="A26:A29"/>
    <mergeCell ref="A30:A33"/>
  </mergeCells>
  <phoneticPr fontId="29"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2:B50"/>
  <sheetViews>
    <sheetView zoomScale="115" zoomScaleNormal="115" workbookViewId="0"/>
  </sheetViews>
  <sheetFormatPr defaultRowHeight="15" x14ac:dyDescent="0.25"/>
  <cols>
    <col min="1" max="1" width="7" style="518" customWidth="1"/>
    <col min="2" max="2" width="56.42578125" style="228" customWidth="1"/>
    <col min="3" max="16384" width="9.140625" style="228"/>
  </cols>
  <sheetData>
    <row r="2" spans="1:2" x14ac:dyDescent="0.25">
      <c r="B2" s="519" t="s">
        <v>829</v>
      </c>
    </row>
    <row r="4" spans="1:2" ht="30" x14ac:dyDescent="0.25">
      <c r="A4" s="520" t="s">
        <v>113</v>
      </c>
      <c r="B4" s="521" t="s">
        <v>383</v>
      </c>
    </row>
    <row r="5" spans="1:2" ht="15.75" x14ac:dyDescent="0.25">
      <c r="A5" s="522" t="s">
        <v>59</v>
      </c>
      <c r="B5" s="523" t="s">
        <v>499</v>
      </c>
    </row>
    <row r="6" spans="1:2" ht="15.75" x14ac:dyDescent="0.25">
      <c r="A6" s="522" t="s">
        <v>38</v>
      </c>
      <c r="B6" s="523" t="s">
        <v>500</v>
      </c>
    </row>
    <row r="7" spans="1:2" ht="15.75" x14ac:dyDescent="0.25">
      <c r="A7" s="522" t="s">
        <v>39</v>
      </c>
      <c r="B7" s="523" t="s">
        <v>501</v>
      </c>
    </row>
    <row r="8" spans="1:2" ht="15.75" x14ac:dyDescent="0.25">
      <c r="A8" s="522" t="s">
        <v>40</v>
      </c>
      <c r="B8" s="523" t="s">
        <v>502</v>
      </c>
    </row>
    <row r="9" spans="1:2" ht="15.75" x14ac:dyDescent="0.25">
      <c r="A9" s="522" t="s">
        <v>86</v>
      </c>
      <c r="B9" s="523" t="s">
        <v>503</v>
      </c>
    </row>
    <row r="10" spans="1:2" ht="15.75" x14ac:dyDescent="0.25">
      <c r="A10" s="522" t="s">
        <v>87</v>
      </c>
      <c r="B10" s="523" t="s">
        <v>504</v>
      </c>
    </row>
    <row r="11" spans="1:2" ht="15.75" x14ac:dyDescent="0.25">
      <c r="A11" s="522" t="s">
        <v>88</v>
      </c>
      <c r="B11" s="523" t="s">
        <v>505</v>
      </c>
    </row>
    <row r="12" spans="1:2" ht="15.75" x14ac:dyDescent="0.25">
      <c r="A12" s="522" t="s">
        <v>89</v>
      </c>
      <c r="B12" s="523" t="s">
        <v>506</v>
      </c>
    </row>
    <row r="13" spans="1:2" ht="15.75" x14ac:dyDescent="0.25">
      <c r="A13" s="522" t="s">
        <v>90</v>
      </c>
      <c r="B13" s="523" t="s">
        <v>507</v>
      </c>
    </row>
    <row r="14" spans="1:2" ht="15.75" x14ac:dyDescent="0.25">
      <c r="A14" s="522" t="s">
        <v>91</v>
      </c>
      <c r="B14" s="524" t="s">
        <v>508</v>
      </c>
    </row>
    <row r="15" spans="1:2" ht="15.75" x14ac:dyDescent="0.25">
      <c r="A15" s="522" t="s">
        <v>92</v>
      </c>
      <c r="B15" s="524" t="s">
        <v>509</v>
      </c>
    </row>
    <row r="16" spans="1:2" ht="15.75" x14ac:dyDescent="0.25">
      <c r="A16" s="522" t="s">
        <v>93</v>
      </c>
      <c r="B16" s="524" t="s">
        <v>510</v>
      </c>
    </row>
    <row r="17" spans="1:2" ht="15.75" x14ac:dyDescent="0.25">
      <c r="A17" s="522" t="s">
        <v>94</v>
      </c>
      <c r="B17" s="524" t="s">
        <v>511</v>
      </c>
    </row>
    <row r="18" spans="1:2" ht="15.75" x14ac:dyDescent="0.25">
      <c r="A18" s="522" t="s">
        <v>95</v>
      </c>
      <c r="B18" s="524" t="s">
        <v>512</v>
      </c>
    </row>
    <row r="19" spans="1:2" ht="15.75" x14ac:dyDescent="0.25">
      <c r="A19" s="522" t="s">
        <v>96</v>
      </c>
      <c r="B19" s="524" t="s">
        <v>513</v>
      </c>
    </row>
    <row r="20" spans="1:2" ht="15.75" x14ac:dyDescent="0.25">
      <c r="A20" s="522" t="s">
        <v>97</v>
      </c>
      <c r="B20" s="524" t="s">
        <v>514</v>
      </c>
    </row>
    <row r="21" spans="1:2" ht="15.75" x14ac:dyDescent="0.25">
      <c r="A21" s="522" t="s">
        <v>98</v>
      </c>
      <c r="B21" s="524" t="s">
        <v>515</v>
      </c>
    </row>
    <row r="22" spans="1:2" ht="15.75" x14ac:dyDescent="0.25">
      <c r="A22" s="522" t="s">
        <v>99</v>
      </c>
      <c r="B22" s="524" t="s">
        <v>516</v>
      </c>
    </row>
    <row r="23" spans="1:2" ht="15.75" x14ac:dyDescent="0.25">
      <c r="A23" s="522" t="s">
        <v>100</v>
      </c>
      <c r="B23" s="524" t="s">
        <v>517</v>
      </c>
    </row>
    <row r="24" spans="1:2" ht="15.75" x14ac:dyDescent="0.25">
      <c r="A24" s="522" t="s">
        <v>101</v>
      </c>
      <c r="B24" s="524" t="s">
        <v>518</v>
      </c>
    </row>
    <row r="25" spans="1:2" ht="15.75" x14ac:dyDescent="0.25">
      <c r="A25" s="522" t="s">
        <v>102</v>
      </c>
      <c r="B25" s="525" t="s">
        <v>519</v>
      </c>
    </row>
    <row r="26" spans="1:2" ht="15.75" x14ac:dyDescent="0.25">
      <c r="A26" s="522" t="s">
        <v>103</v>
      </c>
      <c r="B26" s="525" t="s">
        <v>520</v>
      </c>
    </row>
    <row r="27" spans="1:2" ht="15.75" x14ac:dyDescent="0.25">
      <c r="A27" s="522" t="s">
        <v>104</v>
      </c>
      <c r="B27" s="525" t="s">
        <v>521</v>
      </c>
    </row>
    <row r="28" spans="1:2" ht="15.75" x14ac:dyDescent="0.25">
      <c r="A28" s="522" t="s">
        <v>105</v>
      </c>
      <c r="B28" s="525" t="s">
        <v>522</v>
      </c>
    </row>
    <row r="29" spans="1:2" ht="15.75" x14ac:dyDescent="0.25">
      <c r="A29" s="522" t="s">
        <v>106</v>
      </c>
      <c r="B29" s="525" t="s">
        <v>523</v>
      </c>
    </row>
    <row r="30" spans="1:2" ht="15.75" x14ac:dyDescent="0.25">
      <c r="A30" s="522" t="s">
        <v>107</v>
      </c>
      <c r="B30" s="525" t="s">
        <v>524</v>
      </c>
    </row>
    <row r="31" spans="1:2" ht="15.75" x14ac:dyDescent="0.25">
      <c r="A31" s="522" t="s">
        <v>108</v>
      </c>
      <c r="B31" s="525"/>
    </row>
    <row r="32" spans="1:2" ht="15.75" x14ac:dyDescent="0.25">
      <c r="A32" s="522" t="s">
        <v>109</v>
      </c>
      <c r="B32" s="525"/>
    </row>
    <row r="33" spans="1:2" ht="15.75" x14ac:dyDescent="0.25">
      <c r="A33" s="522" t="s">
        <v>110</v>
      </c>
      <c r="B33" s="525"/>
    </row>
    <row r="34" spans="1:2" ht="15.75" x14ac:dyDescent="0.25">
      <c r="A34" s="522" t="s">
        <v>111</v>
      </c>
      <c r="B34" s="525"/>
    </row>
    <row r="35" spans="1:2" ht="15.75" x14ac:dyDescent="0.25">
      <c r="A35" s="522" t="s">
        <v>126</v>
      </c>
      <c r="B35" s="525"/>
    </row>
    <row r="36" spans="1:2" ht="15.75" x14ac:dyDescent="0.25">
      <c r="A36" s="522" t="s">
        <v>127</v>
      </c>
      <c r="B36" s="525"/>
    </row>
    <row r="37" spans="1:2" ht="15.75" x14ac:dyDescent="0.25">
      <c r="A37" s="522" t="s">
        <v>128</v>
      </c>
      <c r="B37" s="525"/>
    </row>
    <row r="38" spans="1:2" ht="15.75" x14ac:dyDescent="0.25">
      <c r="A38" s="522" t="s">
        <v>129</v>
      </c>
      <c r="B38" s="525"/>
    </row>
    <row r="39" spans="1:2" ht="15.75" x14ac:dyDescent="0.25">
      <c r="A39" s="522" t="s">
        <v>130</v>
      </c>
      <c r="B39" s="525"/>
    </row>
    <row r="40" spans="1:2" ht="15.75" x14ac:dyDescent="0.25">
      <c r="A40" s="522" t="s">
        <v>131</v>
      </c>
      <c r="B40" s="525"/>
    </row>
    <row r="41" spans="1:2" ht="15.75" x14ac:dyDescent="0.25">
      <c r="A41" s="522" t="s">
        <v>133</v>
      </c>
      <c r="B41" s="525"/>
    </row>
    <row r="42" spans="1:2" ht="15.75" x14ac:dyDescent="0.25">
      <c r="A42" s="522" t="s">
        <v>141</v>
      </c>
      <c r="B42" s="525"/>
    </row>
    <row r="43" spans="1:2" ht="15.75" x14ac:dyDescent="0.25">
      <c r="A43" s="522" t="s">
        <v>142</v>
      </c>
      <c r="B43" s="525"/>
    </row>
    <row r="44" spans="1:2" ht="15.75" x14ac:dyDescent="0.25">
      <c r="A44" s="522" t="s">
        <v>143</v>
      </c>
      <c r="B44" s="525"/>
    </row>
    <row r="45" spans="1:2" ht="15.75" x14ac:dyDescent="0.25">
      <c r="A45" s="522" t="s">
        <v>144</v>
      </c>
      <c r="B45" s="525"/>
    </row>
    <row r="46" spans="1:2" ht="15.75" x14ac:dyDescent="0.25">
      <c r="A46" s="522" t="s">
        <v>145</v>
      </c>
      <c r="B46" s="525"/>
    </row>
    <row r="47" spans="1:2" ht="15.75" x14ac:dyDescent="0.25">
      <c r="A47" s="522" t="s">
        <v>146</v>
      </c>
      <c r="B47" s="525"/>
    </row>
    <row r="48" spans="1:2" ht="15.75" x14ac:dyDescent="0.25">
      <c r="A48" s="522" t="s">
        <v>147</v>
      </c>
      <c r="B48" s="525"/>
    </row>
    <row r="49" spans="1:2" ht="15.75" x14ac:dyDescent="0.25">
      <c r="A49" s="522" t="s">
        <v>148</v>
      </c>
      <c r="B49" s="525"/>
    </row>
    <row r="50" spans="1:2" ht="15.75" x14ac:dyDescent="0.25">
      <c r="A50" s="522" t="s">
        <v>149</v>
      </c>
      <c r="B50" s="525"/>
    </row>
  </sheetData>
  <sheetProtection sheet="1" objects="1" scenarios="1"/>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2:B52"/>
  <sheetViews>
    <sheetView topLeftCell="A10" workbookViewId="0"/>
  </sheetViews>
  <sheetFormatPr defaultRowHeight="15" x14ac:dyDescent="0.25"/>
  <cols>
    <col min="1" max="1" width="7" style="518" customWidth="1"/>
    <col min="2" max="2" width="59.140625" style="228" bestFit="1" customWidth="1"/>
    <col min="3" max="16384" width="9.140625" style="228"/>
  </cols>
  <sheetData>
    <row r="2" spans="1:2" x14ac:dyDescent="0.25">
      <c r="B2" s="519" t="s">
        <v>829</v>
      </c>
    </row>
    <row r="4" spans="1:2" ht="30" x14ac:dyDescent="0.25">
      <c r="A4" s="520" t="s">
        <v>113</v>
      </c>
      <c r="B4" s="521" t="s">
        <v>389</v>
      </c>
    </row>
    <row r="5" spans="1:2" x14ac:dyDescent="0.25">
      <c r="A5" s="522" t="s">
        <v>59</v>
      </c>
      <c r="B5" s="526" t="s">
        <v>525</v>
      </c>
    </row>
    <row r="6" spans="1:2" x14ac:dyDescent="0.25">
      <c r="A6" s="522" t="s">
        <v>38</v>
      </c>
      <c r="B6" s="526" t="s">
        <v>526</v>
      </c>
    </row>
    <row r="7" spans="1:2" x14ac:dyDescent="0.25">
      <c r="A7" s="522" t="s">
        <v>39</v>
      </c>
      <c r="B7" s="526" t="s">
        <v>527</v>
      </c>
    </row>
    <row r="8" spans="1:2" x14ac:dyDescent="0.25">
      <c r="A8" s="522" t="s">
        <v>40</v>
      </c>
      <c r="B8" s="526" t="s">
        <v>559</v>
      </c>
    </row>
    <row r="9" spans="1:2" x14ac:dyDescent="0.25">
      <c r="A9" s="522" t="s">
        <v>86</v>
      </c>
      <c r="B9" s="526" t="s">
        <v>528</v>
      </c>
    </row>
    <row r="10" spans="1:2" x14ac:dyDescent="0.25">
      <c r="A10" s="522" t="s">
        <v>87</v>
      </c>
      <c r="B10" s="526" t="s">
        <v>529</v>
      </c>
    </row>
    <row r="11" spans="1:2" x14ac:dyDescent="0.25">
      <c r="A11" s="522" t="s">
        <v>88</v>
      </c>
      <c r="B11" s="526" t="s">
        <v>530</v>
      </c>
    </row>
    <row r="12" spans="1:2" x14ac:dyDescent="0.25">
      <c r="A12" s="522" t="s">
        <v>89</v>
      </c>
      <c r="B12" s="526" t="s">
        <v>531</v>
      </c>
    </row>
    <row r="13" spans="1:2" x14ac:dyDescent="0.25">
      <c r="A13" s="522" t="s">
        <v>90</v>
      </c>
      <c r="B13" s="526" t="s">
        <v>532</v>
      </c>
    </row>
    <row r="14" spans="1:2" x14ac:dyDescent="0.25">
      <c r="A14" s="522" t="s">
        <v>91</v>
      </c>
      <c r="B14" s="526" t="s">
        <v>533</v>
      </c>
    </row>
    <row r="15" spans="1:2" x14ac:dyDescent="0.25">
      <c r="A15" s="522" t="s">
        <v>92</v>
      </c>
      <c r="B15" s="526" t="s">
        <v>534</v>
      </c>
    </row>
    <row r="16" spans="1:2" x14ac:dyDescent="0.25">
      <c r="A16" s="522" t="s">
        <v>93</v>
      </c>
      <c r="B16" s="526" t="s">
        <v>535</v>
      </c>
    </row>
    <row r="17" spans="1:2" x14ac:dyDescent="0.25">
      <c r="A17" s="522" t="s">
        <v>94</v>
      </c>
      <c r="B17" s="526" t="s">
        <v>536</v>
      </c>
    </row>
    <row r="18" spans="1:2" x14ac:dyDescent="0.25">
      <c r="A18" s="522" t="s">
        <v>95</v>
      </c>
      <c r="B18" s="526" t="s">
        <v>537</v>
      </c>
    </row>
    <row r="19" spans="1:2" x14ac:dyDescent="0.25">
      <c r="A19" s="522" t="s">
        <v>96</v>
      </c>
      <c r="B19" s="526" t="s">
        <v>538</v>
      </c>
    </row>
    <row r="20" spans="1:2" x14ac:dyDescent="0.25">
      <c r="A20" s="522" t="s">
        <v>97</v>
      </c>
      <c r="B20" s="526" t="s">
        <v>539</v>
      </c>
    </row>
    <row r="21" spans="1:2" x14ac:dyDescent="0.25">
      <c r="A21" s="522" t="s">
        <v>98</v>
      </c>
      <c r="B21" s="526" t="s">
        <v>540</v>
      </c>
    </row>
    <row r="22" spans="1:2" x14ac:dyDescent="0.25">
      <c r="A22" s="522" t="s">
        <v>99</v>
      </c>
      <c r="B22" s="526" t="s">
        <v>541</v>
      </c>
    </row>
    <row r="23" spans="1:2" x14ac:dyDescent="0.25">
      <c r="A23" s="522" t="s">
        <v>100</v>
      </c>
      <c r="B23" s="526" t="s">
        <v>542</v>
      </c>
    </row>
    <row r="24" spans="1:2" x14ac:dyDescent="0.25">
      <c r="A24" s="522" t="s">
        <v>101</v>
      </c>
      <c r="B24" s="526" t="s">
        <v>543</v>
      </c>
    </row>
    <row r="25" spans="1:2" x14ac:dyDescent="0.25">
      <c r="A25" s="522" t="s">
        <v>102</v>
      </c>
      <c r="B25" s="526" t="s">
        <v>544</v>
      </c>
    </row>
    <row r="26" spans="1:2" x14ac:dyDescent="0.25">
      <c r="A26" s="522" t="s">
        <v>103</v>
      </c>
      <c r="B26" s="526" t="s">
        <v>545</v>
      </c>
    </row>
    <row r="27" spans="1:2" x14ac:dyDescent="0.25">
      <c r="A27" s="522" t="s">
        <v>104</v>
      </c>
      <c r="B27" s="526" t="s">
        <v>546</v>
      </c>
    </row>
    <row r="28" spans="1:2" x14ac:dyDescent="0.25">
      <c r="A28" s="522" t="s">
        <v>105</v>
      </c>
      <c r="B28" s="526" t="s">
        <v>547</v>
      </c>
    </row>
    <row r="29" spans="1:2" x14ac:dyDescent="0.25">
      <c r="A29" s="522" t="s">
        <v>106</v>
      </c>
      <c r="B29" s="526" t="s">
        <v>548</v>
      </c>
    </row>
    <row r="30" spans="1:2" x14ac:dyDescent="0.25">
      <c r="A30" s="522" t="s">
        <v>107</v>
      </c>
      <c r="B30" s="526" t="s">
        <v>549</v>
      </c>
    </row>
    <row r="31" spans="1:2" x14ac:dyDescent="0.25">
      <c r="A31" s="522" t="s">
        <v>108</v>
      </c>
      <c r="B31" s="526" t="s">
        <v>550</v>
      </c>
    </row>
    <row r="32" spans="1:2" x14ac:dyDescent="0.25">
      <c r="A32" s="522" t="s">
        <v>109</v>
      </c>
      <c r="B32" s="526" t="s">
        <v>551</v>
      </c>
    </row>
    <row r="33" spans="1:2" x14ac:dyDescent="0.25">
      <c r="A33" s="522" t="s">
        <v>110</v>
      </c>
      <c r="B33" s="526" t="s">
        <v>552</v>
      </c>
    </row>
    <row r="34" spans="1:2" x14ac:dyDescent="0.25">
      <c r="A34" s="522" t="s">
        <v>111</v>
      </c>
      <c r="B34" s="526" t="s">
        <v>553</v>
      </c>
    </row>
    <row r="35" spans="1:2" x14ac:dyDescent="0.25">
      <c r="A35" s="522" t="s">
        <v>126</v>
      </c>
      <c r="B35" s="526" t="s">
        <v>554</v>
      </c>
    </row>
    <row r="36" spans="1:2" x14ac:dyDescent="0.25">
      <c r="A36" s="522" t="s">
        <v>127</v>
      </c>
      <c r="B36" s="526" t="s">
        <v>555</v>
      </c>
    </row>
    <row r="37" spans="1:2" x14ac:dyDescent="0.25">
      <c r="A37" s="522" t="s">
        <v>128</v>
      </c>
      <c r="B37" s="526" t="s">
        <v>556</v>
      </c>
    </row>
    <row r="38" spans="1:2" x14ac:dyDescent="0.25">
      <c r="A38" s="522" t="s">
        <v>129</v>
      </c>
      <c r="B38" s="526" t="s">
        <v>557</v>
      </c>
    </row>
    <row r="39" spans="1:2" x14ac:dyDescent="0.25">
      <c r="A39" s="522" t="s">
        <v>130</v>
      </c>
      <c r="B39" s="526" t="s">
        <v>558</v>
      </c>
    </row>
    <row r="40" spans="1:2" x14ac:dyDescent="0.25">
      <c r="A40" s="522" t="s">
        <v>131</v>
      </c>
      <c r="B40" s="526" t="s">
        <v>560</v>
      </c>
    </row>
    <row r="41" spans="1:2" x14ac:dyDescent="0.25">
      <c r="A41" s="522" t="s">
        <v>133</v>
      </c>
      <c r="B41" s="526"/>
    </row>
    <row r="42" spans="1:2" x14ac:dyDescent="0.25">
      <c r="A42" s="522" t="s">
        <v>141</v>
      </c>
      <c r="B42" s="526"/>
    </row>
    <row r="43" spans="1:2" x14ac:dyDescent="0.25">
      <c r="A43" s="522" t="s">
        <v>142</v>
      </c>
      <c r="B43" s="526"/>
    </row>
    <row r="44" spans="1:2" x14ac:dyDescent="0.25">
      <c r="A44" s="522" t="s">
        <v>143</v>
      </c>
      <c r="B44" s="526"/>
    </row>
    <row r="45" spans="1:2" x14ac:dyDescent="0.25">
      <c r="A45" s="522" t="s">
        <v>144</v>
      </c>
      <c r="B45" s="526"/>
    </row>
    <row r="46" spans="1:2" x14ac:dyDescent="0.25">
      <c r="A46" s="522" t="s">
        <v>145</v>
      </c>
      <c r="B46" s="526"/>
    </row>
    <row r="47" spans="1:2" x14ac:dyDescent="0.25">
      <c r="A47" s="522" t="s">
        <v>146</v>
      </c>
      <c r="B47" s="526"/>
    </row>
    <row r="48" spans="1:2" x14ac:dyDescent="0.25">
      <c r="A48" s="522" t="s">
        <v>147</v>
      </c>
      <c r="B48" s="526"/>
    </row>
    <row r="49" spans="1:2" x14ac:dyDescent="0.25">
      <c r="A49" s="522" t="s">
        <v>148</v>
      </c>
      <c r="B49" s="526"/>
    </row>
    <row r="50" spans="1:2" x14ac:dyDescent="0.25">
      <c r="A50" s="522" t="s">
        <v>149</v>
      </c>
      <c r="B50" s="526"/>
    </row>
    <row r="51" spans="1:2" x14ac:dyDescent="0.25">
      <c r="A51" s="522" t="s">
        <v>150</v>
      </c>
      <c r="B51" s="526"/>
    </row>
    <row r="52" spans="1:2" x14ac:dyDescent="0.25">
      <c r="B52" s="526"/>
    </row>
  </sheetData>
  <sheetProtection sheet="1" objects="1" scenarios="1"/>
  <pageMargins left="0.7" right="0.7" top="0.75" bottom="0.75" header="0.3" footer="0.3"/>
  <pageSetup paperSize="9" orientation="portrait"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J39"/>
  <sheetViews>
    <sheetView topLeftCell="A16" zoomScale="102" zoomScaleNormal="102" workbookViewId="0"/>
  </sheetViews>
  <sheetFormatPr defaultRowHeight="15" x14ac:dyDescent="0.25"/>
  <cols>
    <col min="1" max="1" width="7" style="46" customWidth="1"/>
    <col min="2" max="2" width="45.7109375" style="199" customWidth="1"/>
    <col min="3" max="7" width="9.140625" customWidth="1"/>
  </cols>
  <sheetData>
    <row r="1" spans="1:2" s="1" customFormat="1" ht="30" x14ac:dyDescent="0.25">
      <c r="A1" s="212" t="s">
        <v>113</v>
      </c>
      <c r="B1" s="213" t="s">
        <v>114</v>
      </c>
    </row>
    <row r="2" spans="1:2" s="1" customFormat="1" x14ac:dyDescent="0.25">
      <c r="A2" s="47" t="s">
        <v>59</v>
      </c>
      <c r="B2" s="197" t="s">
        <v>472</v>
      </c>
    </row>
    <row r="3" spans="1:2" x14ac:dyDescent="0.25">
      <c r="A3" s="47" t="s">
        <v>38</v>
      </c>
      <c r="B3" s="197" t="s">
        <v>471</v>
      </c>
    </row>
    <row r="4" spans="1:2" x14ac:dyDescent="0.25">
      <c r="A4" s="47" t="s">
        <v>39</v>
      </c>
      <c r="B4" s="197" t="s">
        <v>120</v>
      </c>
    </row>
    <row r="5" spans="1:2" x14ac:dyDescent="0.25">
      <c r="A5" s="47" t="s">
        <v>40</v>
      </c>
      <c r="B5" s="197" t="s">
        <v>122</v>
      </c>
    </row>
    <row r="6" spans="1:2" x14ac:dyDescent="0.25">
      <c r="A6" s="47" t="s">
        <v>86</v>
      </c>
      <c r="B6" s="197" t="s">
        <v>125</v>
      </c>
    </row>
    <row r="7" spans="1:2" x14ac:dyDescent="0.25">
      <c r="A7" s="47" t="s">
        <v>87</v>
      </c>
      <c r="B7" s="197" t="s">
        <v>473</v>
      </c>
    </row>
    <row r="8" spans="1:2" x14ac:dyDescent="0.25">
      <c r="A8" s="47" t="s">
        <v>88</v>
      </c>
      <c r="B8" s="197" t="s">
        <v>123</v>
      </c>
    </row>
    <row r="9" spans="1:2" x14ac:dyDescent="0.25">
      <c r="A9" s="47" t="s">
        <v>89</v>
      </c>
      <c r="B9" s="197" t="s">
        <v>124</v>
      </c>
    </row>
    <row r="10" spans="1:2" x14ac:dyDescent="0.25">
      <c r="A10" s="47" t="s">
        <v>90</v>
      </c>
      <c r="B10" s="197" t="s">
        <v>474</v>
      </c>
    </row>
    <row r="11" spans="1:2" x14ac:dyDescent="0.25">
      <c r="A11" s="47" t="s">
        <v>91</v>
      </c>
      <c r="B11" s="197" t="s">
        <v>115</v>
      </c>
    </row>
    <row r="12" spans="1:2" x14ac:dyDescent="0.25">
      <c r="A12" s="47" t="s">
        <v>92</v>
      </c>
      <c r="B12" s="197" t="s">
        <v>121</v>
      </c>
    </row>
    <row r="13" spans="1:2" x14ac:dyDescent="0.25">
      <c r="A13" s="47" t="s">
        <v>93</v>
      </c>
      <c r="B13" s="117" t="s">
        <v>475</v>
      </c>
    </row>
    <row r="14" spans="1:2" x14ac:dyDescent="0.25">
      <c r="A14" s="47" t="s">
        <v>94</v>
      </c>
      <c r="B14" s="117" t="s">
        <v>476</v>
      </c>
    </row>
    <row r="15" spans="1:2" x14ac:dyDescent="0.25">
      <c r="A15" s="47" t="s">
        <v>95</v>
      </c>
      <c r="B15" s="117" t="s">
        <v>477</v>
      </c>
    </row>
    <row r="16" spans="1:2" x14ac:dyDescent="0.25">
      <c r="A16" s="47" t="s">
        <v>96</v>
      </c>
      <c r="B16" s="117" t="s">
        <v>478</v>
      </c>
    </row>
    <row r="17" spans="1:2" x14ac:dyDescent="0.25">
      <c r="A17" s="47" t="s">
        <v>97</v>
      </c>
      <c r="B17" s="117" t="s">
        <v>479</v>
      </c>
    </row>
    <row r="18" spans="1:2" x14ac:dyDescent="0.25">
      <c r="A18" s="47" t="s">
        <v>98</v>
      </c>
      <c r="B18" s="117" t="s">
        <v>480</v>
      </c>
    </row>
    <row r="19" spans="1:2" x14ac:dyDescent="0.25">
      <c r="A19" s="47" t="s">
        <v>99</v>
      </c>
      <c r="B19" s="117" t="s">
        <v>481</v>
      </c>
    </row>
    <row r="20" spans="1:2" x14ac:dyDescent="0.25">
      <c r="A20" s="200" t="s">
        <v>100</v>
      </c>
      <c r="B20" s="117" t="s">
        <v>482</v>
      </c>
    </row>
    <row r="21" spans="1:2" x14ac:dyDescent="0.25">
      <c r="A21" s="200" t="s">
        <v>102</v>
      </c>
      <c r="B21" s="117" t="s">
        <v>483</v>
      </c>
    </row>
    <row r="22" spans="1:2" x14ac:dyDescent="0.25">
      <c r="A22" s="47" t="s">
        <v>103</v>
      </c>
      <c r="B22" s="117" t="s">
        <v>484</v>
      </c>
    </row>
    <row r="23" spans="1:2" x14ac:dyDescent="0.25">
      <c r="A23" s="47" t="s">
        <v>104</v>
      </c>
      <c r="B23" s="117" t="s">
        <v>485</v>
      </c>
    </row>
    <row r="24" spans="1:2" x14ac:dyDescent="0.25">
      <c r="A24" s="47" t="s">
        <v>105</v>
      </c>
      <c r="B24" s="117" t="s">
        <v>486</v>
      </c>
    </row>
    <row r="25" spans="1:2" x14ac:dyDescent="0.25">
      <c r="A25" s="47" t="s">
        <v>106</v>
      </c>
      <c r="B25" s="117" t="s">
        <v>487</v>
      </c>
    </row>
    <row r="26" spans="1:2" x14ac:dyDescent="0.25">
      <c r="A26" s="47" t="s">
        <v>107</v>
      </c>
      <c r="B26" s="117" t="s">
        <v>488</v>
      </c>
    </row>
    <row r="27" spans="1:2" x14ac:dyDescent="0.25">
      <c r="A27" s="47" t="s">
        <v>108</v>
      </c>
      <c r="B27" s="117" t="s">
        <v>112</v>
      </c>
    </row>
    <row r="28" spans="1:2" x14ac:dyDescent="0.25">
      <c r="A28" s="47" t="s">
        <v>109</v>
      </c>
      <c r="B28" s="117" t="s">
        <v>489</v>
      </c>
    </row>
    <row r="29" spans="1:2" x14ac:dyDescent="0.25">
      <c r="A29" s="47" t="s">
        <v>110</v>
      </c>
      <c r="B29" s="117" t="s">
        <v>490</v>
      </c>
    </row>
    <row r="30" spans="1:2" x14ac:dyDescent="0.25">
      <c r="A30" s="47" t="s">
        <v>111</v>
      </c>
      <c r="B30" s="117" t="s">
        <v>491</v>
      </c>
    </row>
    <row r="31" spans="1:2" x14ac:dyDescent="0.25">
      <c r="A31" s="47" t="s">
        <v>111</v>
      </c>
      <c r="B31" s="117" t="s">
        <v>492</v>
      </c>
    </row>
    <row r="32" spans="1:2" x14ac:dyDescent="0.25">
      <c r="A32" s="47" t="s">
        <v>126</v>
      </c>
      <c r="B32" s="117" t="s">
        <v>493</v>
      </c>
    </row>
    <row r="33" spans="1:10" x14ac:dyDescent="0.25">
      <c r="A33" s="47" t="s">
        <v>127</v>
      </c>
      <c r="B33" s="117" t="s">
        <v>494</v>
      </c>
    </row>
    <row r="34" spans="1:10" x14ac:dyDescent="0.25">
      <c r="A34" s="47" t="s">
        <v>128</v>
      </c>
      <c r="B34" s="117" t="s">
        <v>495</v>
      </c>
    </row>
    <row r="35" spans="1:10" x14ac:dyDescent="0.25">
      <c r="A35" s="47" t="s">
        <v>129</v>
      </c>
      <c r="B35" s="117" t="s">
        <v>496</v>
      </c>
    </row>
    <row r="36" spans="1:10" x14ac:dyDescent="0.25">
      <c r="A36" s="47" t="s">
        <v>130</v>
      </c>
      <c r="B36" s="117" t="s">
        <v>497</v>
      </c>
    </row>
    <row r="37" spans="1:10" x14ac:dyDescent="0.25">
      <c r="A37" s="47" t="s">
        <v>131</v>
      </c>
      <c r="B37" s="117" t="s">
        <v>498</v>
      </c>
    </row>
    <row r="38" spans="1:10" x14ac:dyDescent="0.25">
      <c r="A38" s="47" t="s">
        <v>133</v>
      </c>
      <c r="B38" s="198" t="s">
        <v>356</v>
      </c>
      <c r="D38" s="1000" t="s">
        <v>436</v>
      </c>
      <c r="E38" s="1000"/>
      <c r="F38" s="1000"/>
      <c r="G38" s="1000"/>
      <c r="H38" s="1000"/>
      <c r="I38" s="1000"/>
      <c r="J38" s="1000"/>
    </row>
    <row r="39" spans="1:10" x14ac:dyDescent="0.25">
      <c r="A39" s="47" t="s">
        <v>133</v>
      </c>
      <c r="B39" s="198" t="s">
        <v>435</v>
      </c>
    </row>
  </sheetData>
  <sheetProtection sheet="1" objects="1" scenarios="1"/>
  <mergeCells count="1">
    <mergeCell ref="D38:J38"/>
  </mergeCells>
  <phoneticPr fontId="29" type="noConversion"/>
  <pageMargins left="0.7" right="0.7" top="0.75" bottom="0.75" header="0.3" footer="0.3"/>
  <pageSetup scale="77" orientation="portrait" r:id="rId1"/>
  <colBreaks count="1" manualBreakCount="1">
    <brk id="9"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D27"/>
  <sheetViews>
    <sheetView workbookViewId="0">
      <selection activeCell="I15" sqref="I15"/>
    </sheetView>
  </sheetViews>
  <sheetFormatPr defaultRowHeight="15" x14ac:dyDescent="0.25"/>
  <cols>
    <col min="3" max="3" width="9.5703125" style="6" bestFit="1" customWidth="1"/>
  </cols>
  <sheetData>
    <row r="1" spans="1:4" s="201" customFormat="1" x14ac:dyDescent="0.25">
      <c r="A1" s="1001" t="s">
        <v>81</v>
      </c>
      <c r="B1" s="1002"/>
      <c r="C1" s="1003"/>
    </row>
    <row r="2" spans="1:4" s="201" customFormat="1" x14ac:dyDescent="0.25">
      <c r="A2" s="202" t="s">
        <v>3</v>
      </c>
      <c r="B2" s="202" t="s">
        <v>80</v>
      </c>
      <c r="C2" s="202" t="s">
        <v>49</v>
      </c>
    </row>
    <row r="3" spans="1:4" s="201" customFormat="1" x14ac:dyDescent="0.25">
      <c r="A3" s="202">
        <v>2015</v>
      </c>
      <c r="B3" s="202">
        <v>1</v>
      </c>
      <c r="C3" s="794">
        <v>4.4450000000000003</v>
      </c>
    </row>
    <row r="4" spans="1:4" x14ac:dyDescent="0.25">
      <c r="A4" s="29">
        <v>2014</v>
      </c>
      <c r="B4" s="29">
        <v>1</v>
      </c>
      <c r="C4" s="63">
        <v>4.4446000000000003</v>
      </c>
      <c r="D4" s="6"/>
    </row>
    <row r="5" spans="1:4" x14ac:dyDescent="0.25">
      <c r="A5" s="29">
        <v>2013</v>
      </c>
      <c r="B5" s="29">
        <v>1</v>
      </c>
      <c r="C5" s="63">
        <v>4.4189999999999996</v>
      </c>
      <c r="D5" s="6"/>
    </row>
    <row r="6" spans="1:4" x14ac:dyDescent="0.25">
      <c r="A6" s="29">
        <v>2012</v>
      </c>
      <c r="B6" s="29">
        <v>1</v>
      </c>
      <c r="C6" s="63">
        <v>4.4560000000000004</v>
      </c>
    </row>
    <row r="7" spans="1:4" x14ac:dyDescent="0.25">
      <c r="A7" s="29">
        <v>2011</v>
      </c>
      <c r="B7" s="29">
        <v>1</v>
      </c>
      <c r="C7" s="63">
        <v>4.2378999999999998</v>
      </c>
    </row>
    <row r="8" spans="1:4" x14ac:dyDescent="0.25">
      <c r="A8" s="29">
        <v>2010</v>
      </c>
      <c r="B8" s="29">
        <v>1</v>
      </c>
      <c r="C8" s="29">
        <v>4.2099000000000002</v>
      </c>
    </row>
    <row r="9" spans="1:4" x14ac:dyDescent="0.25">
      <c r="A9" s="29">
        <v>2009</v>
      </c>
      <c r="B9" s="29">
        <v>1</v>
      </c>
      <c r="C9" s="29">
        <v>4.1307</v>
      </c>
    </row>
    <row r="10" spans="1:4" x14ac:dyDescent="0.25">
      <c r="A10" s="29">
        <v>2008</v>
      </c>
      <c r="B10" s="29">
        <v>1</v>
      </c>
      <c r="C10" s="29">
        <v>3.6827000000000001</v>
      </c>
    </row>
    <row r="11" spans="1:4" x14ac:dyDescent="0.25">
      <c r="A11" s="29">
        <v>2007</v>
      </c>
      <c r="B11" s="29">
        <v>1</v>
      </c>
      <c r="C11" s="29">
        <v>3.3372999999999999</v>
      </c>
    </row>
    <row r="12" spans="1:4" x14ac:dyDescent="0.25">
      <c r="A12" s="29">
        <v>2006</v>
      </c>
      <c r="B12" s="29">
        <v>1</v>
      </c>
      <c r="C12" s="29">
        <v>3.5245000000000002</v>
      </c>
    </row>
    <row r="13" spans="1:4" x14ac:dyDescent="0.25">
      <c r="A13" s="29">
        <v>2005</v>
      </c>
      <c r="B13" s="29">
        <v>1</v>
      </c>
      <c r="C13" s="29">
        <v>3.6234000000000002</v>
      </c>
    </row>
    <row r="14" spans="1:4" x14ac:dyDescent="0.25">
      <c r="A14" s="29">
        <v>2004</v>
      </c>
      <c r="B14" s="29">
        <v>1</v>
      </c>
      <c r="C14" s="29">
        <v>4.0532000000000004</v>
      </c>
    </row>
    <row r="15" spans="1:4" x14ac:dyDescent="0.25">
      <c r="A15" s="29">
        <v>2003</v>
      </c>
      <c r="B15" s="29">
        <v>1</v>
      </c>
      <c r="C15" s="29">
        <v>3.7555000000000001</v>
      </c>
    </row>
    <row r="16" spans="1:4" x14ac:dyDescent="0.25">
      <c r="A16" s="29">
        <v>2002</v>
      </c>
      <c r="B16" s="29">
        <v>1</v>
      </c>
      <c r="C16" s="29">
        <v>3.1255000000000002</v>
      </c>
    </row>
    <row r="17" spans="1:3" x14ac:dyDescent="0.25">
      <c r="A17" s="29">
        <v>2001</v>
      </c>
      <c r="B17" s="29">
        <v>1</v>
      </c>
      <c r="C17" s="29">
        <v>2.6027</v>
      </c>
    </row>
    <row r="18" spans="1:3" x14ac:dyDescent="0.25">
      <c r="A18" s="29">
        <v>2000</v>
      </c>
      <c r="B18" s="29">
        <v>1</v>
      </c>
      <c r="C18" s="29">
        <v>1.9956</v>
      </c>
    </row>
    <row r="19" spans="1:3" x14ac:dyDescent="0.25">
      <c r="A19" s="29">
        <v>1999</v>
      </c>
      <c r="B19" s="29">
        <v>1</v>
      </c>
      <c r="C19" s="29">
        <v>1.6295999999999999</v>
      </c>
    </row>
    <row r="20" spans="1:3" x14ac:dyDescent="0.25">
      <c r="A20" s="60">
        <v>1998</v>
      </c>
      <c r="B20" s="60">
        <v>1</v>
      </c>
      <c r="C20" s="61">
        <v>0.99892499999999995</v>
      </c>
    </row>
    <row r="21" spans="1:3" x14ac:dyDescent="0.25">
      <c r="A21" s="60">
        <v>1997</v>
      </c>
      <c r="B21" s="60">
        <v>1</v>
      </c>
      <c r="C21" s="62">
        <v>0.80909200000000003</v>
      </c>
    </row>
    <row r="22" spans="1:3" x14ac:dyDescent="0.25">
      <c r="A22" s="60">
        <v>1996</v>
      </c>
      <c r="B22" s="60">
        <v>1</v>
      </c>
      <c r="C22" s="62">
        <v>0.38629000000000002</v>
      </c>
    </row>
    <row r="23" spans="1:3" x14ac:dyDescent="0.25">
      <c r="A23" s="60">
        <v>1995</v>
      </c>
      <c r="B23" s="60">
        <v>1</v>
      </c>
      <c r="C23" s="62">
        <v>0.26295099999999999</v>
      </c>
    </row>
    <row r="24" spans="1:3" x14ac:dyDescent="0.25">
      <c r="A24" s="60">
        <v>1994</v>
      </c>
      <c r="B24" s="60">
        <v>1</v>
      </c>
      <c r="C24" s="62">
        <v>0.196714</v>
      </c>
    </row>
    <row r="25" spans="1:3" x14ac:dyDescent="0.25">
      <c r="A25" s="60">
        <v>1993</v>
      </c>
      <c r="B25" s="60">
        <v>1</v>
      </c>
      <c r="C25" s="63">
        <v>8.8459999999999997E-2</v>
      </c>
    </row>
    <row r="26" spans="1:3" x14ac:dyDescent="0.25">
      <c r="A26" s="60">
        <v>1992</v>
      </c>
      <c r="B26" s="60">
        <v>1</v>
      </c>
      <c r="C26" s="63">
        <v>0.04</v>
      </c>
    </row>
    <row r="27" spans="1:3" x14ac:dyDescent="0.25">
      <c r="A27" s="60">
        <v>1991</v>
      </c>
      <c r="B27" s="60">
        <v>1</v>
      </c>
      <c r="C27" s="63">
        <v>8.7810000000000006E-3</v>
      </c>
    </row>
  </sheetData>
  <sheetProtection sheet="1" objects="1" scenarios="1"/>
  <mergeCells count="1">
    <mergeCell ref="A1:C1"/>
  </mergeCells>
  <phoneticPr fontId="29"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201" customFormat="1" x14ac:dyDescent="0.25">
      <c r="A1" s="201" t="s">
        <v>587</v>
      </c>
      <c r="B1" s="201" t="s">
        <v>583</v>
      </c>
      <c r="C1" s="201" t="s">
        <v>584</v>
      </c>
      <c r="D1" s="201" t="s">
        <v>585</v>
      </c>
      <c r="E1" s="201" t="s">
        <v>586</v>
      </c>
      <c r="G1" s="201" t="s">
        <v>578</v>
      </c>
    </row>
    <row r="2" spans="1:7" x14ac:dyDescent="0.25">
      <c r="A2" t="s">
        <v>569</v>
      </c>
      <c r="B2" t="s">
        <v>580</v>
      </c>
      <c r="C2" t="s">
        <v>574</v>
      </c>
      <c r="D2" t="s">
        <v>580</v>
      </c>
      <c r="E2" t="s">
        <v>580</v>
      </c>
      <c r="G2" t="s">
        <v>571</v>
      </c>
    </row>
    <row r="3" spans="1:7" x14ac:dyDescent="0.25">
      <c r="A3" t="s">
        <v>570</v>
      </c>
      <c r="B3" t="s">
        <v>581</v>
      </c>
      <c r="C3" t="s">
        <v>575</v>
      </c>
      <c r="D3" t="s">
        <v>581</v>
      </c>
      <c r="E3" t="s">
        <v>581</v>
      </c>
      <c r="G3" t="s">
        <v>572</v>
      </c>
    </row>
    <row r="4" spans="1:7" x14ac:dyDescent="0.25">
      <c r="A4" t="s">
        <v>568</v>
      </c>
      <c r="C4" t="s">
        <v>576</v>
      </c>
      <c r="G4" t="s">
        <v>573</v>
      </c>
    </row>
    <row r="5" spans="1:7" x14ac:dyDescent="0.25">
      <c r="A5" t="s">
        <v>567</v>
      </c>
    </row>
  </sheetData>
  <sheetProtection sheet="1" objects="1" scenarios="1"/>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Q14"/>
  <sheetViews>
    <sheetView topLeftCell="C1" zoomScaleNormal="100" zoomScalePageLayoutView="77" workbookViewId="0"/>
  </sheetViews>
  <sheetFormatPr defaultColWidth="5.85546875" defaultRowHeight="11.25" x14ac:dyDescent="0.2"/>
  <cols>
    <col min="1" max="1" width="5.7109375" style="287" customWidth="1"/>
    <col min="2" max="3" width="25.7109375" style="287" customWidth="1"/>
    <col min="4" max="4" width="35.140625" style="287" customWidth="1"/>
    <col min="5" max="6" width="15.7109375" style="288" customWidth="1"/>
    <col min="7" max="7" width="15.5703125" style="287" customWidth="1"/>
    <col min="8" max="8" width="17.42578125" style="289" customWidth="1"/>
    <col min="9" max="9" width="8.7109375" style="290" customWidth="1"/>
    <col min="10" max="10" width="8.7109375" style="287" customWidth="1"/>
    <col min="11" max="11" width="18.140625" style="289" customWidth="1"/>
    <col min="12" max="13" width="10.7109375" style="287" customWidth="1"/>
    <col min="14" max="16" width="10.7109375" style="291" hidden="1" customWidth="1"/>
    <col min="17" max="17" width="8.7109375" style="291" hidden="1" customWidth="1"/>
    <col min="18" max="19" width="5.85546875" style="287" customWidth="1"/>
    <col min="20" max="16384" width="5.85546875" style="287"/>
  </cols>
  <sheetData>
    <row r="1" spans="1:17" ht="15.75" x14ac:dyDescent="0.25">
      <c r="A1" s="611" t="s">
        <v>650</v>
      </c>
      <c r="B1" s="294"/>
      <c r="C1" s="294"/>
      <c r="D1" s="294"/>
      <c r="E1" s="295"/>
      <c r="F1" s="295"/>
      <c r="G1" s="294"/>
      <c r="H1" s="312"/>
      <c r="I1" s="313"/>
      <c r="J1" s="294"/>
      <c r="K1" s="312"/>
      <c r="L1" s="294"/>
      <c r="M1" s="294"/>
    </row>
    <row r="2" spans="1:17" ht="15.75" x14ac:dyDescent="0.25">
      <c r="A2" s="611" t="str">
        <f>IF(ISBLANK(facultate), IF(ISBLANK(departament),"","Departament " &amp; departament), "Facultatea " &amp; facultate)</f>
        <v/>
      </c>
      <c r="B2" s="294"/>
      <c r="C2" s="294"/>
      <c r="D2" s="294"/>
      <c r="E2" s="295"/>
      <c r="F2" s="295"/>
      <c r="G2" s="294"/>
      <c r="H2" s="312"/>
      <c r="I2" s="313"/>
      <c r="J2" s="294"/>
      <c r="K2" s="312"/>
      <c r="L2" s="294"/>
      <c r="M2" s="294"/>
    </row>
    <row r="3" spans="1:17" ht="15.75" x14ac:dyDescent="0.25">
      <c r="A3" s="611" t="str">
        <f>IF(ISBLANK(departament),"","Departamentul " &amp; departament)</f>
        <v/>
      </c>
      <c r="B3" s="294"/>
      <c r="C3" s="294"/>
      <c r="D3" s="294"/>
      <c r="E3" s="295"/>
      <c r="F3" s="295"/>
      <c r="G3" s="294"/>
      <c r="H3" s="312"/>
      <c r="I3" s="313"/>
      <c r="J3" s="294"/>
      <c r="K3" s="312"/>
      <c r="L3" s="294"/>
      <c r="M3" s="294"/>
    </row>
    <row r="4" spans="1:17" s="294" customFormat="1" ht="15.75" x14ac:dyDescent="0.25">
      <c r="A4" s="882" t="s">
        <v>714</v>
      </c>
      <c r="B4" s="882"/>
      <c r="C4" s="882"/>
      <c r="D4" s="882"/>
      <c r="E4" s="882"/>
      <c r="F4" s="882"/>
      <c r="G4" s="882"/>
      <c r="H4" s="882"/>
      <c r="I4" s="882"/>
      <c r="J4" s="882"/>
      <c r="K4" s="882"/>
      <c r="L4" s="882"/>
      <c r="M4" s="882"/>
      <c r="N4" s="292"/>
      <c r="O4" s="292"/>
      <c r="P4" s="293"/>
    </row>
    <row r="5" spans="1:17" s="294" customFormat="1" ht="15.75" x14ac:dyDescent="0.25">
      <c r="A5" s="882" t="s">
        <v>118</v>
      </c>
      <c r="B5" s="882"/>
      <c r="C5" s="882"/>
      <c r="D5" s="882"/>
      <c r="E5" s="882"/>
      <c r="F5" s="882"/>
      <c r="G5" s="882"/>
      <c r="H5" s="882"/>
      <c r="I5" s="882"/>
      <c r="J5" s="882"/>
      <c r="K5" s="882"/>
      <c r="L5" s="882"/>
      <c r="M5" s="882"/>
      <c r="N5" s="292"/>
      <c r="O5" s="292"/>
      <c r="P5" s="295"/>
    </row>
    <row r="6" spans="1:17" ht="13.5" customHeight="1" x14ac:dyDescent="0.2">
      <c r="M6" s="296" t="str">
        <f>CONCATENATE(functie," ",nume_candidat)</f>
        <v xml:space="preserve"> </v>
      </c>
    </row>
    <row r="7" spans="1:17" s="294" customFormat="1" ht="18.75" customHeight="1" x14ac:dyDescent="0.25">
      <c r="A7" s="883" t="s">
        <v>470</v>
      </c>
      <c r="B7" s="883" t="s">
        <v>61</v>
      </c>
      <c r="C7" s="880" t="s">
        <v>790</v>
      </c>
      <c r="D7" s="883" t="s">
        <v>62</v>
      </c>
      <c r="E7" s="885" t="s">
        <v>64</v>
      </c>
      <c r="F7" s="886"/>
      <c r="G7" s="883" t="s">
        <v>29</v>
      </c>
      <c r="H7" s="880" t="s">
        <v>30</v>
      </c>
      <c r="I7" s="884" t="s">
        <v>3</v>
      </c>
      <c r="J7" s="883" t="s">
        <v>67</v>
      </c>
      <c r="K7" s="880" t="s">
        <v>63</v>
      </c>
      <c r="L7" s="883" t="s">
        <v>791</v>
      </c>
      <c r="M7" s="883"/>
      <c r="N7" s="883" t="s">
        <v>7</v>
      </c>
      <c r="O7" s="883"/>
      <c r="P7" s="880" t="s">
        <v>708</v>
      </c>
      <c r="Q7" s="297"/>
    </row>
    <row r="8" spans="1:17" s="294" customFormat="1" ht="40.5" customHeight="1" x14ac:dyDescent="0.25">
      <c r="A8" s="883"/>
      <c r="B8" s="883"/>
      <c r="C8" s="881"/>
      <c r="D8" s="883"/>
      <c r="E8" s="298" t="s">
        <v>65</v>
      </c>
      <c r="F8" s="298" t="s">
        <v>66</v>
      </c>
      <c r="G8" s="883"/>
      <c r="H8" s="881"/>
      <c r="I8" s="884"/>
      <c r="J8" s="883"/>
      <c r="K8" s="881"/>
      <c r="L8" s="298" t="str">
        <f>CONCATENATE("ultimii ",durata_evaluare," ani")</f>
        <v>ultimii 5 ani</v>
      </c>
      <c r="M8" s="299" t="s">
        <v>6</v>
      </c>
      <c r="N8" s="298" t="str">
        <f>CONCATENATE("ultimii                                  ",durata_evaluare," ani")</f>
        <v>ultimii                                  5 ani</v>
      </c>
      <c r="O8" s="299" t="s">
        <v>6</v>
      </c>
      <c r="P8" s="881"/>
      <c r="Q8" s="300"/>
    </row>
    <row r="9" spans="1:17" s="294" customFormat="1" ht="15.75" x14ac:dyDescent="0.25">
      <c r="A9" s="301"/>
      <c r="B9" s="302"/>
      <c r="C9" s="302"/>
      <c r="D9" s="302"/>
      <c r="E9" s="303"/>
      <c r="F9" s="303"/>
      <c r="G9" s="302"/>
      <c r="H9" s="303"/>
      <c r="I9" s="304"/>
      <c r="J9" s="303"/>
      <c r="K9" s="305"/>
      <c r="L9" s="561">
        <f>SUMIF(L10:L14,"&gt;0")</f>
        <v>0</v>
      </c>
      <c r="M9" s="562">
        <f>SUMIF(M10:M14,"&gt;0")</f>
        <v>0</v>
      </c>
      <c r="N9" s="32">
        <f>SUMIF(N10:N14,"&gt;0")</f>
        <v>0</v>
      </c>
      <c r="O9" s="32">
        <f>SUMIF(O10:O14,"&gt;0")</f>
        <v>0</v>
      </c>
      <c r="P9" s="32"/>
      <c r="Q9" s="306"/>
    </row>
    <row r="10" spans="1:17" s="294" customFormat="1" ht="15.75" x14ac:dyDescent="0.25">
      <c r="A10" s="307">
        <v>1</v>
      </c>
      <c r="B10" s="308"/>
      <c r="C10" s="308"/>
      <c r="D10" s="308"/>
      <c r="E10" s="564"/>
      <c r="F10" s="564"/>
      <c r="G10" s="308"/>
      <c r="H10" s="564"/>
      <c r="I10" s="567"/>
      <c r="J10" s="567"/>
      <c r="K10" s="564"/>
      <c r="L10" s="563" t="str">
        <f>IF(OR($B10="",$C10="",$D10="",$I10&lt;an_initial,$I10&gt;an_final,$K10="",$P10=FALSE),"",100)</f>
        <v/>
      </c>
      <c r="M10" s="67" t="str">
        <f>IF(OR($B10="",$C10="",$D10="",$I10="",$I10&gt;an_final,$K10="",$P10=FALSE),"",100)</f>
        <v/>
      </c>
      <c r="N10" s="226" t="str">
        <f>IF(OR($B10="",$D10="",$C10="",$I10&gt;an_final,$P10=FALSE),"",IF($I10&gt;=an_initial,1,""))</f>
        <v/>
      </c>
      <c r="O10" s="226" t="str">
        <f>IF(OR($B10="",$D10="",$C10="",$I10="",$I10&gt;an_final,$P10=FALSE),"",1)</f>
        <v/>
      </c>
      <c r="P10" s="226" t="b">
        <f>IF(nume_candidat="",FALSE,ISNUMBER(SEARCH(nume_candidat,$B10)))</f>
        <v>0</v>
      </c>
      <c r="Q10" s="309"/>
    </row>
    <row r="11" spans="1:17" s="294" customFormat="1" ht="15.75" x14ac:dyDescent="0.25">
      <c r="A11" s="298">
        <v>2</v>
      </c>
      <c r="B11" s="310"/>
      <c r="C11" s="310"/>
      <c r="D11" s="311"/>
      <c r="E11" s="298"/>
      <c r="F11" s="298"/>
      <c r="G11" s="311"/>
      <c r="H11" s="298"/>
      <c r="I11" s="315"/>
      <c r="J11" s="567"/>
      <c r="K11" s="564"/>
      <c r="L11" s="67" t="str">
        <f>IF(OR($B11="",$C11="",$D11="",$I11&lt;an_initial,$I11&gt;an_final,$K11="",$P11=FALSE),"",100)</f>
        <v/>
      </c>
      <c r="M11" s="67" t="str">
        <f>IF(OR($B11="",$C11="",$D11="",$I11="",$I11&gt;an_final,$K11="",$P11=FALSE),"",100)</f>
        <v/>
      </c>
      <c r="N11" s="226" t="str">
        <f>IF(OR($B11="",$D11="",$C11="",$I11&gt;an_final,$P11=FALSE),"",IF($I11&gt;=an_initial,1,""))</f>
        <v/>
      </c>
      <c r="O11" s="226" t="str">
        <f>IF(OR($B11="",$D11="",$C11="",$I11="",$I11&gt;an_final,$P11=FALSE),"",1)</f>
        <v/>
      </c>
      <c r="P11" s="226" t="b">
        <f>IF(nume_candidat="",FALSE,ISNUMBER(SEARCH(nume_candidat,$B11)))</f>
        <v>0</v>
      </c>
      <c r="Q11" s="309"/>
    </row>
    <row r="12" spans="1:17" s="294" customFormat="1" ht="15.75" x14ac:dyDescent="0.25">
      <c r="A12" s="298">
        <v>3</v>
      </c>
      <c r="B12" s="311"/>
      <c r="C12" s="311"/>
      <c r="D12" s="311"/>
      <c r="E12" s="298"/>
      <c r="F12" s="298"/>
      <c r="G12" s="311"/>
      <c r="H12" s="298"/>
      <c r="I12" s="315"/>
      <c r="J12" s="567"/>
      <c r="K12" s="564"/>
      <c r="L12" s="67" t="str">
        <f>IF(OR($B12="",$C12="",$D12="",$I12&lt;an_initial,$I12&gt;an_final,$K12="",$P12=FALSE),"",100)</f>
        <v/>
      </c>
      <c r="M12" s="67" t="str">
        <f>IF(OR($B12="",$C12="",$D12="",$I12="",$I12&gt;an_final,$K12="",$P12=FALSE),"",100)</f>
        <v/>
      </c>
      <c r="N12" s="226" t="str">
        <f>IF(OR($B12="",$D12="",$C12="",$I12&gt;an_final,$P12=FALSE),"",IF($I12&gt;=an_initial,1,""))</f>
        <v/>
      </c>
      <c r="O12" s="226" t="str">
        <f>IF(OR($B12="",$D12="",$C12="",$I12="",$I12&gt;an_final,$P12=FALSE),"",1)</f>
        <v/>
      </c>
      <c r="P12" s="226" t="b">
        <f>IF(nume_candidat="",FALSE,ISNUMBER(SEARCH(nume_candidat,$B12)))</f>
        <v>0</v>
      </c>
      <c r="Q12" s="309"/>
    </row>
    <row r="13" spans="1:17" s="294" customFormat="1" ht="15.75" x14ac:dyDescent="0.25">
      <c r="A13" s="298">
        <v>4</v>
      </c>
      <c r="B13" s="311"/>
      <c r="C13" s="311"/>
      <c r="D13" s="311"/>
      <c r="E13" s="298"/>
      <c r="F13" s="298"/>
      <c r="G13" s="311"/>
      <c r="H13" s="298"/>
      <c r="I13" s="315"/>
      <c r="J13" s="315"/>
      <c r="K13" s="299"/>
      <c r="L13" s="67" t="str">
        <f>IF(OR($B13="",$C13="",$D13="",$I13&lt;an_initial,$I13&gt;an_final,$K13="",$P13=FALSE),"",100)</f>
        <v/>
      </c>
      <c r="M13" s="67" t="str">
        <f>IF(OR($B13="",$C13="",$D13="",$I13="",$I13&gt;an_final,$K13="",$P13=FALSE),"",100)</f>
        <v/>
      </c>
      <c r="N13" s="226" t="str">
        <f>IF(OR($B13="",$D13="",$C13="",$I13&gt;an_final,$P13=FALSE),"",IF($I13&gt;=an_initial,1,""))</f>
        <v/>
      </c>
      <c r="O13" s="226" t="str">
        <f>IF(OR($B13="",$D13="",$C13="",$I13="",$I13&gt;an_final,$P13=FALSE),"",1)</f>
        <v/>
      </c>
      <c r="P13" s="226" t="b">
        <f>IF(nume_candidat="",FALSE,ISNUMBER(SEARCH(nume_candidat,$B13)))</f>
        <v>0</v>
      </c>
      <c r="Q13" s="309"/>
    </row>
    <row r="14" spans="1:17" s="294" customFormat="1" ht="15.75" x14ac:dyDescent="0.25">
      <c r="A14" s="298">
        <v>5</v>
      </c>
      <c r="B14" s="311"/>
      <c r="C14" s="311"/>
      <c r="D14" s="311"/>
      <c r="E14" s="298"/>
      <c r="F14" s="298"/>
      <c r="G14" s="311"/>
      <c r="H14" s="298"/>
      <c r="I14" s="315"/>
      <c r="J14" s="315"/>
      <c r="K14" s="299"/>
      <c r="L14" s="67" t="str">
        <f>IF(OR($B14="",$C14="",$D14="",$I14&lt;an_initial,$I14&gt;an_final,$K14="",$P14=FALSE),"",100)</f>
        <v/>
      </c>
      <c r="M14" s="67" t="str">
        <f>IF(OR($B14="",$C14="",$D14="",$I14="",$I14&gt;an_final,$K14="",$P14=FALSE),"",100)</f>
        <v/>
      </c>
      <c r="N14" s="226" t="str">
        <f>IF(OR($B14="",$D14="",$C14="",$I14&gt;an_final,$P14=FALSE),"",IF($I14&gt;=an_initial,1,""))</f>
        <v/>
      </c>
      <c r="O14" s="226" t="str">
        <f>IF(OR($B14="",$D14="",$C14="",$I14="",$I14&gt;an_final,$P14=FALSE),"",1)</f>
        <v/>
      </c>
      <c r="P14" s="226" t="b">
        <f>IF(nume_candidat="",FALSE,ISNUMBER(SEARCH(nume_candidat,$B14)))</f>
        <v>0</v>
      </c>
      <c r="Q14" s="309"/>
    </row>
  </sheetData>
  <sheetProtection sheet="1" objects="1" scenarios="1" formatCells="0" formatColumns="0" formatRows="0"/>
  <mergeCells count="15">
    <mergeCell ref="P7:P8"/>
    <mergeCell ref="A4:M4"/>
    <mergeCell ref="A5:M5"/>
    <mergeCell ref="N7:O7"/>
    <mergeCell ref="L7:M7"/>
    <mergeCell ref="D7:D8"/>
    <mergeCell ref="G7:G8"/>
    <mergeCell ref="H7:H8"/>
    <mergeCell ref="I7:I8"/>
    <mergeCell ref="K7:K8"/>
    <mergeCell ref="C7:C8"/>
    <mergeCell ref="E7:F7"/>
    <mergeCell ref="J7:J8"/>
    <mergeCell ref="A7:A8"/>
    <mergeCell ref="B7:B8"/>
  </mergeCells>
  <phoneticPr fontId="29" type="noConversion"/>
  <pageMargins left="0.47" right="0.42" top="0.75" bottom="4.93" header="0.3" footer="4.33"/>
  <pageSetup paperSize="9" scale="64" orientation="landscape" r:id="rId1"/>
  <headerFooter>
    <oddFooter xml:space="preserve">&amp;LConfirm existenţa lucrărilor
Director de departament
&amp;RCandidat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259"/>
  <sheetViews>
    <sheetView zoomScaleNormal="100" workbookViewId="0">
      <selection activeCell="I7" sqref="I7"/>
    </sheetView>
  </sheetViews>
  <sheetFormatPr defaultRowHeight="15.75" x14ac:dyDescent="0.25"/>
  <cols>
    <col min="1" max="1" width="5.7109375" style="318" customWidth="1"/>
    <col min="2" max="3" width="35.7109375" style="322" customWidth="1"/>
    <col min="4" max="4" width="23" style="322" customWidth="1"/>
    <col min="5" max="5" width="18.7109375" style="329" customWidth="1"/>
    <col min="6" max="6" width="10.7109375" style="330" customWidth="1"/>
    <col min="7" max="7" width="10.7109375" style="322" customWidth="1"/>
    <col min="8" max="8" width="14.28515625" style="329" customWidth="1"/>
    <col min="9" max="9" width="10.7109375" style="322" customWidth="1"/>
    <col min="10" max="10" width="10.7109375" style="322" hidden="1" customWidth="1"/>
    <col min="11" max="14" width="10.7109375" style="331" hidden="1" customWidth="1"/>
    <col min="15" max="15" width="9.140625" style="332" hidden="1" customWidth="1"/>
    <col min="16" max="17" width="9.140625" style="322" hidden="1" customWidth="1"/>
    <col min="18" max="26" width="9.140625" style="322" customWidth="1"/>
    <col min="27" max="16384" width="9.140625" style="322"/>
  </cols>
  <sheetData>
    <row r="1" spans="1:17" s="318" customFormat="1" x14ac:dyDescent="0.2">
      <c r="A1" s="611" t="s">
        <v>650</v>
      </c>
      <c r="E1" s="319"/>
      <c r="F1" s="319"/>
      <c r="H1" s="320"/>
      <c r="I1" s="321"/>
      <c r="K1" s="320"/>
      <c r="L1" s="287"/>
      <c r="M1" s="291"/>
      <c r="N1" s="291"/>
      <c r="O1" s="291"/>
      <c r="P1" s="287"/>
      <c r="Q1" s="287"/>
    </row>
    <row r="2" spans="1:17" s="318" customFormat="1" x14ac:dyDescent="0.2">
      <c r="A2" s="611" t="str">
        <f>IF(ISBLANK(facultate), IF(ISBLANK(departament),"","Departament " &amp; departament), "Facultatea " &amp; facultate)</f>
        <v/>
      </c>
      <c r="E2" s="319"/>
      <c r="F2" s="319"/>
      <c r="H2" s="320"/>
      <c r="I2" s="321"/>
      <c r="K2" s="320"/>
      <c r="L2" s="287"/>
      <c r="M2" s="291"/>
      <c r="N2" s="291"/>
      <c r="O2" s="291"/>
      <c r="P2" s="287"/>
      <c r="Q2" s="287"/>
    </row>
    <row r="3" spans="1:17" s="318" customFormat="1" x14ac:dyDescent="0.2">
      <c r="A3" s="611" t="str">
        <f>IF(ISBLANK(departament),"","Departamentul " &amp; departament)</f>
        <v/>
      </c>
      <c r="E3" s="319"/>
      <c r="F3" s="319"/>
      <c r="H3" s="320"/>
      <c r="I3" s="321"/>
      <c r="K3" s="320"/>
      <c r="L3" s="287"/>
      <c r="M3" s="291"/>
      <c r="N3" s="291"/>
      <c r="O3" s="291"/>
      <c r="P3" s="287"/>
      <c r="Q3" s="287"/>
    </row>
    <row r="4" spans="1:17" s="294" customFormat="1" x14ac:dyDescent="0.25">
      <c r="A4" s="882" t="s">
        <v>714</v>
      </c>
      <c r="B4" s="882"/>
      <c r="C4" s="882"/>
      <c r="D4" s="882"/>
      <c r="E4" s="882"/>
      <c r="F4" s="882"/>
      <c r="G4" s="882"/>
      <c r="H4" s="882"/>
      <c r="I4" s="882"/>
      <c r="J4" s="292"/>
      <c r="K4" s="292"/>
      <c r="L4" s="292"/>
      <c r="M4" s="292"/>
      <c r="O4" s="293"/>
    </row>
    <row r="5" spans="1:17" s="294" customFormat="1" x14ac:dyDescent="0.25">
      <c r="A5" s="882" t="s">
        <v>792</v>
      </c>
      <c r="B5" s="882"/>
      <c r="C5" s="882"/>
      <c r="D5" s="882"/>
      <c r="E5" s="882"/>
      <c r="F5" s="882"/>
      <c r="G5" s="882"/>
      <c r="H5" s="882"/>
      <c r="I5" s="882"/>
      <c r="J5" s="292"/>
      <c r="K5" s="292"/>
      <c r="L5" s="292"/>
      <c r="M5" s="292"/>
      <c r="O5" s="295"/>
    </row>
    <row r="6" spans="1:17" s="294" customFormat="1" ht="13.5" customHeight="1" x14ac:dyDescent="0.25">
      <c r="A6" s="287"/>
      <c r="I6" s="824" t="str">
        <f>J6</f>
        <v xml:space="preserve"> </v>
      </c>
      <c r="J6" s="296" t="str">
        <f>CONCATENATE(functie," ",nume_candidat)</f>
        <v xml:space="preserve"> </v>
      </c>
      <c r="K6" s="314"/>
      <c r="L6" s="314"/>
      <c r="M6" s="314"/>
      <c r="O6" s="295"/>
    </row>
    <row r="7" spans="1:17" ht="37.5" customHeight="1" x14ac:dyDescent="0.25">
      <c r="A7" s="883" t="s">
        <v>470</v>
      </c>
      <c r="B7" s="889" t="s">
        <v>0</v>
      </c>
      <c r="C7" s="889" t="s">
        <v>793</v>
      </c>
      <c r="D7" s="889" t="s">
        <v>29</v>
      </c>
      <c r="E7" s="887" t="s">
        <v>30</v>
      </c>
      <c r="F7" s="892" t="s">
        <v>3</v>
      </c>
      <c r="G7" s="889" t="s">
        <v>31</v>
      </c>
      <c r="H7" s="887" t="s">
        <v>794</v>
      </c>
      <c r="I7" s="298" t="s">
        <v>791</v>
      </c>
      <c r="J7" s="825"/>
      <c r="K7" s="883" t="s">
        <v>7</v>
      </c>
      <c r="L7" s="883"/>
      <c r="M7" s="885" t="s">
        <v>68</v>
      </c>
      <c r="N7" s="886"/>
      <c r="O7" s="890" t="s">
        <v>708</v>
      </c>
      <c r="P7" s="891" t="s">
        <v>822</v>
      </c>
    </row>
    <row r="8" spans="1:17" ht="46.5" customHeight="1" x14ac:dyDescent="0.25">
      <c r="A8" s="883"/>
      <c r="B8" s="889"/>
      <c r="C8" s="889"/>
      <c r="D8" s="889"/>
      <c r="E8" s="888"/>
      <c r="F8" s="892"/>
      <c r="G8" s="889"/>
      <c r="H8" s="888"/>
      <c r="I8" s="298" t="str">
        <f>CONCATENATE(" în ultimii ",durata_evaluare," ani")</f>
        <v xml:space="preserve"> în ultimii 5 ani</v>
      </c>
      <c r="J8" s="299" t="s">
        <v>6</v>
      </c>
      <c r="K8" s="298" t="str">
        <f>CONCATENATE("ultimii                                  ",durata_evaluare," ani")</f>
        <v>ultimii                                  5 ani</v>
      </c>
      <c r="L8" s="299" t="s">
        <v>6</v>
      </c>
      <c r="M8" s="299" t="s">
        <v>6</v>
      </c>
      <c r="N8" s="298" t="str">
        <f>CONCATENATE("ultimii                                  ",durata_evaluare," ani")</f>
        <v>ultimii                                  5 ani</v>
      </c>
      <c r="O8" s="890"/>
      <c r="P8" s="891"/>
    </row>
    <row r="9" spans="1:17" x14ac:dyDescent="0.25">
      <c r="A9" s="301"/>
      <c r="B9" s="324"/>
      <c r="C9" s="324"/>
      <c r="D9" s="324"/>
      <c r="E9" s="325"/>
      <c r="F9" s="172"/>
      <c r="G9" s="325"/>
      <c r="H9" s="326"/>
      <c r="I9" s="562">
        <f t="shared" ref="I9:N9" si="0">SUMIF(I10:I108,"&gt;0")</f>
        <v>0</v>
      </c>
      <c r="J9" s="562">
        <f t="shared" si="0"/>
        <v>0</v>
      </c>
      <c r="K9" s="31">
        <f t="shared" si="0"/>
        <v>0</v>
      </c>
      <c r="L9" s="31">
        <f t="shared" si="0"/>
        <v>0</v>
      </c>
      <c r="M9" s="31">
        <f t="shared" si="0"/>
        <v>0</v>
      </c>
      <c r="N9" s="31">
        <f t="shared" si="0"/>
        <v>0</v>
      </c>
      <c r="O9" s="53"/>
      <c r="P9" s="241"/>
    </row>
    <row r="10" spans="1:17" x14ac:dyDescent="0.25">
      <c r="A10" s="216">
        <v>1</v>
      </c>
      <c r="B10" s="43"/>
      <c r="C10" s="43"/>
      <c r="D10" s="43"/>
      <c r="E10" s="33"/>
      <c r="F10" s="34"/>
      <c r="G10" s="34"/>
      <c r="H10" s="34"/>
      <c r="I10" s="67" t="str">
        <f t="shared" ref="I10:I41" si="1">IF(OR($B10="",$C10="",$D10="",$E10="",$F10&lt;an_initial,$F10&gt;an_final,$O10=FALSE),"",IF($H10="",CS_STR_A*$G10/P10,CS_STR_A*$H10))</f>
        <v/>
      </c>
      <c r="J10" s="67" t="str">
        <f t="shared" ref="J10:J41" si="2">IF(OR($B10="",$C10="",$D10="",$E10="",$F10="",$F10&gt;an_final,$O10=FALSE),"",IF($H10="",CS_STR_A*$G10/P10,CS_STR_A*$H10))</f>
        <v/>
      </c>
      <c r="K10" s="226" t="str">
        <f t="shared" ref="K10:K41" si="3">IF(OR($B10="",$C10="",$D10="",$E10="",$F10="",$F10&gt;an_final,$O10=FALSE),"",IF($F10&gt;=an_initial,1,""))</f>
        <v/>
      </c>
      <c r="L10" s="226" t="str">
        <f t="shared" ref="L10:L41" si="4">IF(OR($B10="",$C10="",$D10="",$E10="",$F10="",$F10&gt;an_final,$O10=FALSE),"",1)</f>
        <v/>
      </c>
      <c r="M10" s="35" t="str">
        <f t="shared" ref="M10:M41" si="5">IF(OR($B10="",$C10="",$D10="",$E10="",$F10="",$F10&gt;an_final,$O10=FALSE),"",IF($H10="",$G10/P10,$H10))</f>
        <v/>
      </c>
      <c r="N10" s="226" t="str">
        <f t="shared" ref="N10:N41" si="6">IF(OR($B10="",$C10="",$D10="",$E10="",$F10="",$F10&lt;an_initial,$F10&gt;an_final,$O10=FALSE),"",IF($H10="",$G10/P10,$H10))</f>
        <v/>
      </c>
      <c r="O10" s="333" t="b">
        <f t="shared" ref="O10:O73" si="7">IF(nume_candidat="",FALSE,ISNUMBER(SEARCH(nume_candidat,$B10)))</f>
        <v>0</v>
      </c>
      <c r="P10" s="334">
        <f t="shared" ref="P10:P41" si="8">LEN(B10)-LEN(SUBSTITUTE(B10,",",""))+1</f>
        <v>1</v>
      </c>
    </row>
    <row r="11" spans="1:17" x14ac:dyDescent="0.25">
      <c r="A11" s="216">
        <v>2</v>
      </c>
      <c r="B11" s="43"/>
      <c r="C11" s="43"/>
      <c r="D11" s="43"/>
      <c r="E11" s="33"/>
      <c r="F11" s="34"/>
      <c r="G11" s="34"/>
      <c r="H11" s="34"/>
      <c r="I11" s="67" t="str">
        <f t="shared" si="1"/>
        <v/>
      </c>
      <c r="J11" s="67" t="str">
        <f t="shared" si="2"/>
        <v/>
      </c>
      <c r="K11" s="226" t="str">
        <f t="shared" si="3"/>
        <v/>
      </c>
      <c r="L11" s="226" t="str">
        <f t="shared" si="4"/>
        <v/>
      </c>
      <c r="M11" s="35" t="str">
        <f t="shared" si="5"/>
        <v/>
      </c>
      <c r="N11" s="226" t="str">
        <f t="shared" si="6"/>
        <v/>
      </c>
      <c r="O11" s="333" t="b">
        <f t="shared" si="7"/>
        <v>0</v>
      </c>
      <c r="P11" s="334">
        <f t="shared" si="8"/>
        <v>1</v>
      </c>
    </row>
    <row r="12" spans="1:17" x14ac:dyDescent="0.25">
      <c r="A12" s="216">
        <v>3</v>
      </c>
      <c r="B12" s="39"/>
      <c r="C12" s="43"/>
      <c r="D12" s="43"/>
      <c r="E12" s="33"/>
      <c r="F12" s="34"/>
      <c r="G12" s="34"/>
      <c r="H12" s="34"/>
      <c r="I12" s="67" t="str">
        <f t="shared" si="1"/>
        <v/>
      </c>
      <c r="J12" s="67" t="str">
        <f t="shared" si="2"/>
        <v/>
      </c>
      <c r="K12" s="226" t="str">
        <f t="shared" si="3"/>
        <v/>
      </c>
      <c r="L12" s="226" t="str">
        <f t="shared" si="4"/>
        <v/>
      </c>
      <c r="M12" s="35" t="str">
        <f t="shared" si="5"/>
        <v/>
      </c>
      <c r="N12" s="226" t="str">
        <f t="shared" si="6"/>
        <v/>
      </c>
      <c r="O12" s="333" t="b">
        <f t="shared" si="7"/>
        <v>0</v>
      </c>
      <c r="P12" s="334">
        <f t="shared" si="8"/>
        <v>1</v>
      </c>
    </row>
    <row r="13" spans="1:17" x14ac:dyDescent="0.25">
      <c r="A13" s="216">
        <v>4</v>
      </c>
      <c r="B13" s="39"/>
      <c r="C13" s="39"/>
      <c r="D13" s="39"/>
      <c r="E13" s="38"/>
      <c r="F13" s="40"/>
      <c r="G13" s="40"/>
      <c r="H13" s="40"/>
      <c r="I13" s="67" t="str">
        <f t="shared" si="1"/>
        <v/>
      </c>
      <c r="J13" s="67" t="str">
        <f t="shared" si="2"/>
        <v/>
      </c>
      <c r="K13" s="226" t="str">
        <f t="shared" si="3"/>
        <v/>
      </c>
      <c r="L13" s="226" t="str">
        <f t="shared" si="4"/>
        <v/>
      </c>
      <c r="M13" s="35" t="str">
        <f t="shared" si="5"/>
        <v/>
      </c>
      <c r="N13" s="226" t="str">
        <f t="shared" si="6"/>
        <v/>
      </c>
      <c r="O13" s="333" t="b">
        <f t="shared" si="7"/>
        <v>0</v>
      </c>
      <c r="P13" s="334">
        <f t="shared" si="8"/>
        <v>1</v>
      </c>
    </row>
    <row r="14" spans="1:17" x14ac:dyDescent="0.25">
      <c r="A14" s="216">
        <v>5</v>
      </c>
      <c r="B14" s="39"/>
      <c r="C14" s="39"/>
      <c r="D14" s="39"/>
      <c r="E14" s="38"/>
      <c r="F14" s="40"/>
      <c r="G14" s="40"/>
      <c r="H14" s="40"/>
      <c r="I14" s="67" t="str">
        <f t="shared" si="1"/>
        <v/>
      </c>
      <c r="J14" s="67" t="str">
        <f t="shared" si="2"/>
        <v/>
      </c>
      <c r="K14" s="226" t="str">
        <f t="shared" si="3"/>
        <v/>
      </c>
      <c r="L14" s="226" t="str">
        <f t="shared" si="4"/>
        <v/>
      </c>
      <c r="M14" s="35" t="str">
        <f t="shared" si="5"/>
        <v/>
      </c>
      <c r="N14" s="226" t="str">
        <f t="shared" si="6"/>
        <v/>
      </c>
      <c r="O14" s="333" t="b">
        <f t="shared" si="7"/>
        <v>0</v>
      </c>
      <c r="P14" s="334">
        <f t="shared" si="8"/>
        <v>1</v>
      </c>
    </row>
    <row r="15" spans="1:17" x14ac:dyDescent="0.25">
      <c r="A15" s="216">
        <v>6</v>
      </c>
      <c r="B15" s="39"/>
      <c r="C15" s="39"/>
      <c r="D15" s="39"/>
      <c r="E15" s="38"/>
      <c r="F15" s="40"/>
      <c r="G15" s="40"/>
      <c r="H15" s="40"/>
      <c r="I15" s="67" t="str">
        <f t="shared" si="1"/>
        <v/>
      </c>
      <c r="J15" s="67" t="str">
        <f t="shared" si="2"/>
        <v/>
      </c>
      <c r="K15" s="226" t="str">
        <f t="shared" si="3"/>
        <v/>
      </c>
      <c r="L15" s="226" t="str">
        <f t="shared" si="4"/>
        <v/>
      </c>
      <c r="M15" s="35" t="str">
        <f t="shared" si="5"/>
        <v/>
      </c>
      <c r="N15" s="226" t="str">
        <f t="shared" si="6"/>
        <v/>
      </c>
      <c r="O15" s="333" t="b">
        <f t="shared" si="7"/>
        <v>0</v>
      </c>
      <c r="P15" s="334">
        <f t="shared" si="8"/>
        <v>1</v>
      </c>
    </row>
    <row r="16" spans="1:17" x14ac:dyDescent="0.25">
      <c r="A16" s="216">
        <v>7</v>
      </c>
      <c r="B16" s="39"/>
      <c r="C16" s="39"/>
      <c r="D16" s="39"/>
      <c r="E16" s="38"/>
      <c r="F16" s="40"/>
      <c r="G16" s="40"/>
      <c r="H16" s="40"/>
      <c r="I16" s="67" t="str">
        <f t="shared" si="1"/>
        <v/>
      </c>
      <c r="J16" s="67" t="str">
        <f t="shared" si="2"/>
        <v/>
      </c>
      <c r="K16" s="226" t="str">
        <f t="shared" si="3"/>
        <v/>
      </c>
      <c r="L16" s="226" t="str">
        <f t="shared" si="4"/>
        <v/>
      </c>
      <c r="M16" s="35" t="str">
        <f t="shared" si="5"/>
        <v/>
      </c>
      <c r="N16" s="226" t="str">
        <f t="shared" si="6"/>
        <v/>
      </c>
      <c r="O16" s="333" t="b">
        <f t="shared" si="7"/>
        <v>0</v>
      </c>
      <c r="P16" s="334">
        <f t="shared" si="8"/>
        <v>1</v>
      </c>
    </row>
    <row r="17" spans="1:16" x14ac:dyDescent="0.25">
      <c r="A17" s="216">
        <v>8</v>
      </c>
      <c r="B17" s="39"/>
      <c r="C17" s="39"/>
      <c r="D17" s="39"/>
      <c r="E17" s="38"/>
      <c r="F17" s="40"/>
      <c r="G17" s="40"/>
      <c r="H17" s="40"/>
      <c r="I17" s="67" t="str">
        <f t="shared" si="1"/>
        <v/>
      </c>
      <c r="J17" s="67" t="str">
        <f t="shared" si="2"/>
        <v/>
      </c>
      <c r="K17" s="226" t="str">
        <f t="shared" si="3"/>
        <v/>
      </c>
      <c r="L17" s="226" t="str">
        <f t="shared" si="4"/>
        <v/>
      </c>
      <c r="M17" s="35" t="str">
        <f t="shared" si="5"/>
        <v/>
      </c>
      <c r="N17" s="226" t="str">
        <f t="shared" si="6"/>
        <v/>
      </c>
      <c r="O17" s="333" t="b">
        <f t="shared" si="7"/>
        <v>0</v>
      </c>
      <c r="P17" s="334">
        <f t="shared" si="8"/>
        <v>1</v>
      </c>
    </row>
    <row r="18" spans="1:16" x14ac:dyDescent="0.25">
      <c r="A18" s="216">
        <v>9</v>
      </c>
      <c r="B18" s="39"/>
      <c r="C18" s="39"/>
      <c r="D18" s="39"/>
      <c r="E18" s="38"/>
      <c r="F18" s="40"/>
      <c r="G18" s="40"/>
      <c r="H18" s="40"/>
      <c r="I18" s="67" t="str">
        <f t="shared" si="1"/>
        <v/>
      </c>
      <c r="J18" s="67" t="str">
        <f t="shared" si="2"/>
        <v/>
      </c>
      <c r="K18" s="226" t="str">
        <f t="shared" si="3"/>
        <v/>
      </c>
      <c r="L18" s="226" t="str">
        <f t="shared" si="4"/>
        <v/>
      </c>
      <c r="M18" s="35" t="str">
        <f t="shared" si="5"/>
        <v/>
      </c>
      <c r="N18" s="226" t="str">
        <f t="shared" si="6"/>
        <v/>
      </c>
      <c r="O18" s="333" t="b">
        <f t="shared" si="7"/>
        <v>0</v>
      </c>
      <c r="P18" s="334">
        <f t="shared" si="8"/>
        <v>1</v>
      </c>
    </row>
    <row r="19" spans="1:16" x14ac:dyDescent="0.25">
      <c r="A19" s="216">
        <v>10</v>
      </c>
      <c r="B19" s="39"/>
      <c r="C19" s="39"/>
      <c r="D19" s="39"/>
      <c r="E19" s="38"/>
      <c r="F19" s="40"/>
      <c r="G19" s="40"/>
      <c r="H19" s="40"/>
      <c r="I19" s="67" t="str">
        <f t="shared" si="1"/>
        <v/>
      </c>
      <c r="J19" s="67" t="str">
        <f t="shared" si="2"/>
        <v/>
      </c>
      <c r="K19" s="226" t="str">
        <f t="shared" si="3"/>
        <v/>
      </c>
      <c r="L19" s="226" t="str">
        <f t="shared" si="4"/>
        <v/>
      </c>
      <c r="M19" s="35" t="str">
        <f t="shared" si="5"/>
        <v/>
      </c>
      <c r="N19" s="226" t="str">
        <f t="shared" si="6"/>
        <v/>
      </c>
      <c r="O19" s="333" t="b">
        <f t="shared" si="7"/>
        <v>0</v>
      </c>
      <c r="P19" s="334">
        <f t="shared" si="8"/>
        <v>1</v>
      </c>
    </row>
    <row r="20" spans="1:16" x14ac:dyDescent="0.25">
      <c r="A20" s="216">
        <v>11</v>
      </c>
      <c r="B20" s="39"/>
      <c r="C20" s="39"/>
      <c r="D20" s="39"/>
      <c r="E20" s="38"/>
      <c r="F20" s="40"/>
      <c r="G20" s="40"/>
      <c r="H20" s="40"/>
      <c r="I20" s="67" t="str">
        <f t="shared" si="1"/>
        <v/>
      </c>
      <c r="J20" s="67" t="str">
        <f t="shared" si="2"/>
        <v/>
      </c>
      <c r="K20" s="226" t="str">
        <f t="shared" si="3"/>
        <v/>
      </c>
      <c r="L20" s="226" t="str">
        <f t="shared" si="4"/>
        <v/>
      </c>
      <c r="M20" s="35" t="str">
        <f t="shared" si="5"/>
        <v/>
      </c>
      <c r="N20" s="226" t="str">
        <f t="shared" si="6"/>
        <v/>
      </c>
      <c r="O20" s="333" t="b">
        <f t="shared" si="7"/>
        <v>0</v>
      </c>
      <c r="P20" s="334">
        <f t="shared" si="8"/>
        <v>1</v>
      </c>
    </row>
    <row r="21" spans="1:16" x14ac:dyDescent="0.25">
      <c r="A21" s="216">
        <v>12</v>
      </c>
      <c r="B21" s="39"/>
      <c r="C21" s="39"/>
      <c r="D21" s="39"/>
      <c r="E21" s="38"/>
      <c r="F21" s="40"/>
      <c r="G21" s="40"/>
      <c r="H21" s="40"/>
      <c r="I21" s="67" t="str">
        <f t="shared" si="1"/>
        <v/>
      </c>
      <c r="J21" s="67" t="str">
        <f t="shared" si="2"/>
        <v/>
      </c>
      <c r="K21" s="226" t="str">
        <f t="shared" si="3"/>
        <v/>
      </c>
      <c r="L21" s="226" t="str">
        <f t="shared" si="4"/>
        <v/>
      </c>
      <c r="M21" s="35" t="str">
        <f t="shared" si="5"/>
        <v/>
      </c>
      <c r="N21" s="226" t="str">
        <f t="shared" si="6"/>
        <v/>
      </c>
      <c r="O21" s="333" t="b">
        <f t="shared" si="7"/>
        <v>0</v>
      </c>
      <c r="P21" s="334">
        <f t="shared" si="8"/>
        <v>1</v>
      </c>
    </row>
    <row r="22" spans="1:16" x14ac:dyDescent="0.25">
      <c r="A22" s="216">
        <v>13</v>
      </c>
      <c r="B22" s="39"/>
      <c r="C22" s="39"/>
      <c r="D22" s="39"/>
      <c r="E22" s="38"/>
      <c r="F22" s="40"/>
      <c r="G22" s="40"/>
      <c r="H22" s="40"/>
      <c r="I22" s="67" t="str">
        <f t="shared" si="1"/>
        <v/>
      </c>
      <c r="J22" s="67" t="str">
        <f t="shared" si="2"/>
        <v/>
      </c>
      <c r="K22" s="226" t="str">
        <f t="shared" si="3"/>
        <v/>
      </c>
      <c r="L22" s="226" t="str">
        <f t="shared" si="4"/>
        <v/>
      </c>
      <c r="M22" s="35" t="str">
        <f t="shared" si="5"/>
        <v/>
      </c>
      <c r="N22" s="226" t="str">
        <f t="shared" si="6"/>
        <v/>
      </c>
      <c r="O22" s="333" t="b">
        <f t="shared" si="7"/>
        <v>0</v>
      </c>
      <c r="P22" s="334">
        <f t="shared" si="8"/>
        <v>1</v>
      </c>
    </row>
    <row r="23" spans="1:16" x14ac:dyDescent="0.25">
      <c r="A23" s="216">
        <v>14</v>
      </c>
      <c r="B23" s="39"/>
      <c r="C23" s="39"/>
      <c r="D23" s="39"/>
      <c r="E23" s="38"/>
      <c r="F23" s="40"/>
      <c r="G23" s="40"/>
      <c r="H23" s="40"/>
      <c r="I23" s="67" t="str">
        <f t="shared" si="1"/>
        <v/>
      </c>
      <c r="J23" s="67" t="str">
        <f t="shared" si="2"/>
        <v/>
      </c>
      <c r="K23" s="226" t="str">
        <f t="shared" si="3"/>
        <v/>
      </c>
      <c r="L23" s="226" t="str">
        <f t="shared" si="4"/>
        <v/>
      </c>
      <c r="M23" s="35" t="str">
        <f t="shared" si="5"/>
        <v/>
      </c>
      <c r="N23" s="226" t="str">
        <f t="shared" si="6"/>
        <v/>
      </c>
      <c r="O23" s="333" t="b">
        <f t="shared" si="7"/>
        <v>0</v>
      </c>
      <c r="P23" s="334">
        <f t="shared" si="8"/>
        <v>1</v>
      </c>
    </row>
    <row r="24" spans="1:16" x14ac:dyDescent="0.25">
      <c r="A24" s="216">
        <v>15</v>
      </c>
      <c r="B24" s="39"/>
      <c r="C24" s="39"/>
      <c r="D24" s="39"/>
      <c r="E24" s="38"/>
      <c r="F24" s="40"/>
      <c r="G24" s="40"/>
      <c r="H24" s="40"/>
      <c r="I24" s="67" t="str">
        <f t="shared" si="1"/>
        <v/>
      </c>
      <c r="J24" s="67" t="str">
        <f t="shared" si="2"/>
        <v/>
      </c>
      <c r="K24" s="226" t="str">
        <f t="shared" si="3"/>
        <v/>
      </c>
      <c r="L24" s="226" t="str">
        <f t="shared" si="4"/>
        <v/>
      </c>
      <c r="M24" s="35" t="str">
        <f t="shared" si="5"/>
        <v/>
      </c>
      <c r="N24" s="226" t="str">
        <f t="shared" si="6"/>
        <v/>
      </c>
      <c r="O24" s="333" t="b">
        <f t="shared" si="7"/>
        <v>0</v>
      </c>
      <c r="P24" s="334">
        <f t="shared" si="8"/>
        <v>1</v>
      </c>
    </row>
    <row r="25" spans="1:16" x14ac:dyDescent="0.25">
      <c r="A25" s="216">
        <v>16</v>
      </c>
      <c r="B25" s="39"/>
      <c r="C25" s="39"/>
      <c r="D25" s="39"/>
      <c r="E25" s="38"/>
      <c r="F25" s="40"/>
      <c r="G25" s="40"/>
      <c r="H25" s="40"/>
      <c r="I25" s="67" t="str">
        <f t="shared" si="1"/>
        <v/>
      </c>
      <c r="J25" s="67" t="str">
        <f t="shared" si="2"/>
        <v/>
      </c>
      <c r="K25" s="226" t="str">
        <f t="shared" si="3"/>
        <v/>
      </c>
      <c r="L25" s="226" t="str">
        <f t="shared" si="4"/>
        <v/>
      </c>
      <c r="M25" s="35" t="str">
        <f t="shared" si="5"/>
        <v/>
      </c>
      <c r="N25" s="226" t="str">
        <f t="shared" si="6"/>
        <v/>
      </c>
      <c r="O25" s="333" t="b">
        <f t="shared" si="7"/>
        <v>0</v>
      </c>
      <c r="P25" s="334">
        <f t="shared" si="8"/>
        <v>1</v>
      </c>
    </row>
    <row r="26" spans="1:16" x14ac:dyDescent="0.25">
      <c r="A26" s="216">
        <v>17</v>
      </c>
      <c r="B26" s="39"/>
      <c r="C26" s="39"/>
      <c r="D26" s="39"/>
      <c r="E26" s="38"/>
      <c r="F26" s="40"/>
      <c r="G26" s="40"/>
      <c r="H26" s="40"/>
      <c r="I26" s="67" t="str">
        <f t="shared" si="1"/>
        <v/>
      </c>
      <c r="J26" s="67" t="str">
        <f t="shared" si="2"/>
        <v/>
      </c>
      <c r="K26" s="226" t="str">
        <f t="shared" si="3"/>
        <v/>
      </c>
      <c r="L26" s="226" t="str">
        <f t="shared" si="4"/>
        <v/>
      </c>
      <c r="M26" s="35" t="str">
        <f t="shared" si="5"/>
        <v/>
      </c>
      <c r="N26" s="226" t="str">
        <f t="shared" si="6"/>
        <v/>
      </c>
      <c r="O26" s="333" t="b">
        <f t="shared" si="7"/>
        <v>0</v>
      </c>
      <c r="P26" s="334">
        <f t="shared" si="8"/>
        <v>1</v>
      </c>
    </row>
    <row r="27" spans="1:16" x14ac:dyDescent="0.25">
      <c r="A27" s="216">
        <v>18</v>
      </c>
      <c r="B27" s="39"/>
      <c r="C27" s="39"/>
      <c r="D27" s="39"/>
      <c r="E27" s="38"/>
      <c r="F27" s="40"/>
      <c r="G27" s="40"/>
      <c r="H27" s="40"/>
      <c r="I27" s="67" t="str">
        <f t="shared" si="1"/>
        <v/>
      </c>
      <c r="J27" s="67" t="str">
        <f t="shared" si="2"/>
        <v/>
      </c>
      <c r="K27" s="226" t="str">
        <f t="shared" si="3"/>
        <v/>
      </c>
      <c r="L27" s="226" t="str">
        <f t="shared" si="4"/>
        <v/>
      </c>
      <c r="M27" s="35" t="str">
        <f t="shared" si="5"/>
        <v/>
      </c>
      <c r="N27" s="226" t="str">
        <f t="shared" si="6"/>
        <v/>
      </c>
      <c r="O27" s="333" t="b">
        <f t="shared" si="7"/>
        <v>0</v>
      </c>
      <c r="P27" s="334">
        <f t="shared" si="8"/>
        <v>1</v>
      </c>
    </row>
    <row r="28" spans="1:16" x14ac:dyDescent="0.25">
      <c r="A28" s="216">
        <v>19</v>
      </c>
      <c r="B28" s="39"/>
      <c r="C28" s="39"/>
      <c r="D28" s="39"/>
      <c r="E28" s="38"/>
      <c r="F28" s="40"/>
      <c r="G28" s="40"/>
      <c r="H28" s="40"/>
      <c r="I28" s="67" t="str">
        <f t="shared" si="1"/>
        <v/>
      </c>
      <c r="J28" s="67" t="str">
        <f t="shared" si="2"/>
        <v/>
      </c>
      <c r="K28" s="226" t="str">
        <f t="shared" si="3"/>
        <v/>
      </c>
      <c r="L28" s="226" t="str">
        <f t="shared" si="4"/>
        <v/>
      </c>
      <c r="M28" s="35" t="str">
        <f t="shared" si="5"/>
        <v/>
      </c>
      <c r="N28" s="226" t="str">
        <f t="shared" si="6"/>
        <v/>
      </c>
      <c r="O28" s="333" t="b">
        <f t="shared" si="7"/>
        <v>0</v>
      </c>
      <c r="P28" s="334">
        <f t="shared" si="8"/>
        <v>1</v>
      </c>
    </row>
    <row r="29" spans="1:16" x14ac:dyDescent="0.25">
      <c r="A29" s="216">
        <v>20</v>
      </c>
      <c r="B29" s="39"/>
      <c r="C29" s="39"/>
      <c r="D29" s="39"/>
      <c r="E29" s="38"/>
      <c r="F29" s="40"/>
      <c r="G29" s="40"/>
      <c r="H29" s="40"/>
      <c r="I29" s="67" t="str">
        <f t="shared" si="1"/>
        <v/>
      </c>
      <c r="J29" s="67" t="str">
        <f t="shared" si="2"/>
        <v/>
      </c>
      <c r="K29" s="226" t="str">
        <f t="shared" si="3"/>
        <v/>
      </c>
      <c r="L29" s="226" t="str">
        <f t="shared" si="4"/>
        <v/>
      </c>
      <c r="M29" s="35" t="str">
        <f t="shared" si="5"/>
        <v/>
      </c>
      <c r="N29" s="226" t="str">
        <f t="shared" si="6"/>
        <v/>
      </c>
      <c r="O29" s="333" t="b">
        <f t="shared" si="7"/>
        <v>0</v>
      </c>
      <c r="P29" s="334">
        <f t="shared" si="8"/>
        <v>1</v>
      </c>
    </row>
    <row r="30" spans="1:16" x14ac:dyDescent="0.25">
      <c r="A30" s="216">
        <v>21</v>
      </c>
      <c r="B30" s="39"/>
      <c r="C30" s="39"/>
      <c r="D30" s="39"/>
      <c r="E30" s="38"/>
      <c r="F30" s="40"/>
      <c r="G30" s="40"/>
      <c r="H30" s="40"/>
      <c r="I30" s="67" t="str">
        <f t="shared" si="1"/>
        <v/>
      </c>
      <c r="J30" s="67" t="str">
        <f t="shared" si="2"/>
        <v/>
      </c>
      <c r="K30" s="226" t="str">
        <f t="shared" si="3"/>
        <v/>
      </c>
      <c r="L30" s="226" t="str">
        <f t="shared" si="4"/>
        <v/>
      </c>
      <c r="M30" s="35" t="str">
        <f t="shared" si="5"/>
        <v/>
      </c>
      <c r="N30" s="226" t="str">
        <f t="shared" si="6"/>
        <v/>
      </c>
      <c r="O30" s="333" t="b">
        <f t="shared" si="7"/>
        <v>0</v>
      </c>
      <c r="P30" s="334">
        <f t="shared" si="8"/>
        <v>1</v>
      </c>
    </row>
    <row r="31" spans="1:16" x14ac:dyDescent="0.25">
      <c r="A31" s="216">
        <v>22</v>
      </c>
      <c r="B31" s="39"/>
      <c r="C31" s="39"/>
      <c r="D31" s="39"/>
      <c r="E31" s="38"/>
      <c r="F31" s="40"/>
      <c r="G31" s="40"/>
      <c r="H31" s="40"/>
      <c r="I31" s="67" t="str">
        <f t="shared" si="1"/>
        <v/>
      </c>
      <c r="J31" s="67" t="str">
        <f t="shared" si="2"/>
        <v/>
      </c>
      <c r="K31" s="226" t="str">
        <f t="shared" si="3"/>
        <v/>
      </c>
      <c r="L31" s="226" t="str">
        <f t="shared" si="4"/>
        <v/>
      </c>
      <c r="M31" s="35" t="str">
        <f t="shared" si="5"/>
        <v/>
      </c>
      <c r="N31" s="226" t="str">
        <f t="shared" si="6"/>
        <v/>
      </c>
      <c r="O31" s="333" t="b">
        <f t="shared" si="7"/>
        <v>0</v>
      </c>
      <c r="P31" s="334">
        <f t="shared" si="8"/>
        <v>1</v>
      </c>
    </row>
    <row r="32" spans="1:16" x14ac:dyDescent="0.25">
      <c r="A32" s="216">
        <v>23</v>
      </c>
      <c r="B32" s="39"/>
      <c r="C32" s="39"/>
      <c r="D32" s="39"/>
      <c r="E32" s="38"/>
      <c r="F32" s="40"/>
      <c r="G32" s="40"/>
      <c r="H32" s="40"/>
      <c r="I32" s="67" t="str">
        <f t="shared" si="1"/>
        <v/>
      </c>
      <c r="J32" s="67" t="str">
        <f t="shared" si="2"/>
        <v/>
      </c>
      <c r="K32" s="226" t="str">
        <f t="shared" si="3"/>
        <v/>
      </c>
      <c r="L32" s="226" t="str">
        <f t="shared" si="4"/>
        <v/>
      </c>
      <c r="M32" s="35" t="str">
        <f t="shared" si="5"/>
        <v/>
      </c>
      <c r="N32" s="226" t="str">
        <f t="shared" si="6"/>
        <v/>
      </c>
      <c r="O32" s="333" t="b">
        <f t="shared" si="7"/>
        <v>0</v>
      </c>
      <c r="P32" s="334">
        <f t="shared" si="8"/>
        <v>1</v>
      </c>
    </row>
    <row r="33" spans="1:16" x14ac:dyDescent="0.25">
      <c r="A33" s="216">
        <v>24</v>
      </c>
      <c r="B33" s="39"/>
      <c r="C33" s="39"/>
      <c r="D33" s="39"/>
      <c r="E33" s="38"/>
      <c r="F33" s="40"/>
      <c r="G33" s="40"/>
      <c r="H33" s="40"/>
      <c r="I33" s="67" t="str">
        <f t="shared" si="1"/>
        <v/>
      </c>
      <c r="J33" s="67" t="str">
        <f t="shared" si="2"/>
        <v/>
      </c>
      <c r="K33" s="226" t="str">
        <f t="shared" si="3"/>
        <v/>
      </c>
      <c r="L33" s="226" t="str">
        <f t="shared" si="4"/>
        <v/>
      </c>
      <c r="M33" s="35" t="str">
        <f t="shared" si="5"/>
        <v/>
      </c>
      <c r="N33" s="226" t="str">
        <f t="shared" si="6"/>
        <v/>
      </c>
      <c r="O33" s="333" t="b">
        <f t="shared" si="7"/>
        <v>0</v>
      </c>
      <c r="P33" s="334">
        <f t="shared" si="8"/>
        <v>1</v>
      </c>
    </row>
    <row r="34" spans="1:16" x14ac:dyDescent="0.25">
      <c r="A34" s="216">
        <v>25</v>
      </c>
      <c r="B34" s="39"/>
      <c r="C34" s="39"/>
      <c r="D34" s="39"/>
      <c r="E34" s="38"/>
      <c r="F34" s="40"/>
      <c r="G34" s="40"/>
      <c r="H34" s="40"/>
      <c r="I34" s="67" t="str">
        <f t="shared" si="1"/>
        <v/>
      </c>
      <c r="J34" s="67" t="str">
        <f t="shared" si="2"/>
        <v/>
      </c>
      <c r="K34" s="226" t="str">
        <f t="shared" si="3"/>
        <v/>
      </c>
      <c r="L34" s="226" t="str">
        <f t="shared" si="4"/>
        <v/>
      </c>
      <c r="M34" s="35" t="str">
        <f t="shared" si="5"/>
        <v/>
      </c>
      <c r="N34" s="226" t="str">
        <f t="shared" si="6"/>
        <v/>
      </c>
      <c r="O34" s="333" t="b">
        <f t="shared" si="7"/>
        <v>0</v>
      </c>
      <c r="P34" s="334">
        <f t="shared" si="8"/>
        <v>1</v>
      </c>
    </row>
    <row r="35" spans="1:16" x14ac:dyDescent="0.25">
      <c r="A35" s="216">
        <v>26</v>
      </c>
      <c r="B35" s="39"/>
      <c r="C35" s="39"/>
      <c r="D35" s="39"/>
      <c r="E35" s="38"/>
      <c r="F35" s="40"/>
      <c r="G35" s="40"/>
      <c r="H35" s="40"/>
      <c r="I35" s="67" t="str">
        <f t="shared" si="1"/>
        <v/>
      </c>
      <c r="J35" s="67" t="str">
        <f t="shared" si="2"/>
        <v/>
      </c>
      <c r="K35" s="226" t="str">
        <f t="shared" si="3"/>
        <v/>
      </c>
      <c r="L35" s="226" t="str">
        <f t="shared" si="4"/>
        <v/>
      </c>
      <c r="M35" s="35" t="str">
        <f t="shared" si="5"/>
        <v/>
      </c>
      <c r="N35" s="226" t="str">
        <f t="shared" si="6"/>
        <v/>
      </c>
      <c r="O35" s="333" t="b">
        <f t="shared" si="7"/>
        <v>0</v>
      </c>
      <c r="P35" s="334">
        <f t="shared" si="8"/>
        <v>1</v>
      </c>
    </row>
    <row r="36" spans="1:16" x14ac:dyDescent="0.25">
      <c r="A36" s="216">
        <v>27</v>
      </c>
      <c r="B36" s="39"/>
      <c r="C36" s="39"/>
      <c r="D36" s="39"/>
      <c r="E36" s="38"/>
      <c r="F36" s="40"/>
      <c r="G36" s="40"/>
      <c r="H36" s="40"/>
      <c r="I36" s="67" t="str">
        <f t="shared" si="1"/>
        <v/>
      </c>
      <c r="J36" s="67" t="str">
        <f t="shared" si="2"/>
        <v/>
      </c>
      <c r="K36" s="226" t="str">
        <f t="shared" si="3"/>
        <v/>
      </c>
      <c r="L36" s="226" t="str">
        <f t="shared" si="4"/>
        <v/>
      </c>
      <c r="M36" s="35" t="str">
        <f t="shared" si="5"/>
        <v/>
      </c>
      <c r="N36" s="226" t="str">
        <f t="shared" si="6"/>
        <v/>
      </c>
      <c r="O36" s="333" t="b">
        <f t="shared" si="7"/>
        <v>0</v>
      </c>
      <c r="P36" s="334">
        <f t="shared" si="8"/>
        <v>1</v>
      </c>
    </row>
    <row r="37" spans="1:16" x14ac:dyDescent="0.25">
      <c r="A37" s="216">
        <v>28</v>
      </c>
      <c r="B37" s="39"/>
      <c r="C37" s="39"/>
      <c r="D37" s="39"/>
      <c r="E37" s="38"/>
      <c r="F37" s="40"/>
      <c r="G37" s="40"/>
      <c r="H37" s="40"/>
      <c r="I37" s="67" t="str">
        <f t="shared" si="1"/>
        <v/>
      </c>
      <c r="J37" s="67" t="str">
        <f t="shared" si="2"/>
        <v/>
      </c>
      <c r="K37" s="226" t="str">
        <f t="shared" si="3"/>
        <v/>
      </c>
      <c r="L37" s="226" t="str">
        <f t="shared" si="4"/>
        <v/>
      </c>
      <c r="M37" s="35" t="str">
        <f t="shared" si="5"/>
        <v/>
      </c>
      <c r="N37" s="226" t="str">
        <f t="shared" si="6"/>
        <v/>
      </c>
      <c r="O37" s="333" t="b">
        <f t="shared" si="7"/>
        <v>0</v>
      </c>
      <c r="P37" s="334">
        <f t="shared" si="8"/>
        <v>1</v>
      </c>
    </row>
    <row r="38" spans="1:16" x14ac:dyDescent="0.25">
      <c r="A38" s="216">
        <v>29</v>
      </c>
      <c r="B38" s="39"/>
      <c r="C38" s="39"/>
      <c r="D38" s="39"/>
      <c r="E38" s="38"/>
      <c r="F38" s="40"/>
      <c r="G38" s="40"/>
      <c r="H38" s="40"/>
      <c r="I38" s="67" t="str">
        <f t="shared" si="1"/>
        <v/>
      </c>
      <c r="J38" s="67" t="str">
        <f t="shared" si="2"/>
        <v/>
      </c>
      <c r="K38" s="226" t="str">
        <f t="shared" si="3"/>
        <v/>
      </c>
      <c r="L38" s="226" t="str">
        <f t="shared" si="4"/>
        <v/>
      </c>
      <c r="M38" s="35" t="str">
        <f t="shared" si="5"/>
        <v/>
      </c>
      <c r="N38" s="226" t="str">
        <f t="shared" si="6"/>
        <v/>
      </c>
      <c r="O38" s="333" t="b">
        <f t="shared" si="7"/>
        <v>0</v>
      </c>
      <c r="P38" s="334">
        <f t="shared" si="8"/>
        <v>1</v>
      </c>
    </row>
    <row r="39" spans="1:16" x14ac:dyDescent="0.25">
      <c r="A39" s="216">
        <v>30</v>
      </c>
      <c r="B39" s="39"/>
      <c r="C39" s="39"/>
      <c r="D39" s="39"/>
      <c r="E39" s="38"/>
      <c r="F39" s="40"/>
      <c r="G39" s="40"/>
      <c r="H39" s="40"/>
      <c r="I39" s="67" t="str">
        <f t="shared" si="1"/>
        <v/>
      </c>
      <c r="J39" s="67" t="str">
        <f t="shared" si="2"/>
        <v/>
      </c>
      <c r="K39" s="226" t="str">
        <f t="shared" si="3"/>
        <v/>
      </c>
      <c r="L39" s="226" t="str">
        <f t="shared" si="4"/>
        <v/>
      </c>
      <c r="M39" s="35" t="str">
        <f t="shared" si="5"/>
        <v/>
      </c>
      <c r="N39" s="226" t="str">
        <f t="shared" si="6"/>
        <v/>
      </c>
      <c r="O39" s="333" t="b">
        <f t="shared" si="7"/>
        <v>0</v>
      </c>
      <c r="P39" s="334">
        <f t="shared" si="8"/>
        <v>1</v>
      </c>
    </row>
    <row r="40" spans="1:16" x14ac:dyDescent="0.25">
      <c r="A40" s="216">
        <v>31</v>
      </c>
      <c r="B40" s="39"/>
      <c r="C40" s="39"/>
      <c r="D40" s="39"/>
      <c r="E40" s="38"/>
      <c r="F40" s="40"/>
      <c r="G40" s="40"/>
      <c r="H40" s="40"/>
      <c r="I40" s="67" t="str">
        <f t="shared" si="1"/>
        <v/>
      </c>
      <c r="J40" s="67" t="str">
        <f t="shared" si="2"/>
        <v/>
      </c>
      <c r="K40" s="226" t="str">
        <f t="shared" si="3"/>
        <v/>
      </c>
      <c r="L40" s="226" t="str">
        <f t="shared" si="4"/>
        <v/>
      </c>
      <c r="M40" s="35" t="str">
        <f t="shared" si="5"/>
        <v/>
      </c>
      <c r="N40" s="226" t="str">
        <f t="shared" si="6"/>
        <v/>
      </c>
      <c r="O40" s="333" t="b">
        <f t="shared" si="7"/>
        <v>0</v>
      </c>
      <c r="P40" s="334">
        <f t="shared" si="8"/>
        <v>1</v>
      </c>
    </row>
    <row r="41" spans="1:16" x14ac:dyDescent="0.25">
      <c r="A41" s="216">
        <v>32</v>
      </c>
      <c r="B41" s="39"/>
      <c r="C41" s="39"/>
      <c r="D41" s="39"/>
      <c r="E41" s="38"/>
      <c r="F41" s="40"/>
      <c r="G41" s="40"/>
      <c r="H41" s="40"/>
      <c r="I41" s="67" t="str">
        <f t="shared" si="1"/>
        <v/>
      </c>
      <c r="J41" s="67" t="str">
        <f t="shared" si="2"/>
        <v/>
      </c>
      <c r="K41" s="226" t="str">
        <f t="shared" si="3"/>
        <v/>
      </c>
      <c r="L41" s="226" t="str">
        <f t="shared" si="4"/>
        <v/>
      </c>
      <c r="M41" s="35" t="str">
        <f t="shared" si="5"/>
        <v/>
      </c>
      <c r="N41" s="226" t="str">
        <f t="shared" si="6"/>
        <v/>
      </c>
      <c r="O41" s="333" t="b">
        <f t="shared" si="7"/>
        <v>0</v>
      </c>
      <c r="P41" s="334">
        <f t="shared" si="8"/>
        <v>1</v>
      </c>
    </row>
    <row r="42" spans="1:16" x14ac:dyDescent="0.25">
      <c r="A42" s="216">
        <v>33</v>
      </c>
      <c r="B42" s="39"/>
      <c r="C42" s="39"/>
      <c r="D42" s="39"/>
      <c r="E42" s="38"/>
      <c r="F42" s="40"/>
      <c r="G42" s="40"/>
      <c r="H42" s="40"/>
      <c r="I42" s="67" t="str">
        <f t="shared" ref="I42:I73" si="9">IF(OR($B42="",$C42="",$D42="",$E42="",$F42&lt;an_initial,$F42&gt;an_final,$O42=FALSE),"",IF($H42="",CS_STR_A*$G42/P42,CS_STR_A*$H42))</f>
        <v/>
      </c>
      <c r="J42" s="67" t="str">
        <f t="shared" ref="J42:J73" si="10">IF(OR($B42="",$C42="",$D42="",$E42="",$F42="",$F42&gt;an_final,$O42=FALSE),"",IF($H42="",CS_STR_A*$G42/P42,CS_STR_A*$H42))</f>
        <v/>
      </c>
      <c r="K42" s="226" t="str">
        <f t="shared" ref="K42:K73" si="11">IF(OR($B42="",$C42="",$D42="",$E42="",$F42="",$F42&gt;an_final,$O42=FALSE),"",IF($F42&gt;=an_initial,1,""))</f>
        <v/>
      </c>
      <c r="L42" s="226" t="str">
        <f t="shared" ref="L42:L73" si="12">IF(OR($B42="",$C42="",$D42="",$E42="",$F42="",$F42&gt;an_final,$O42=FALSE),"",1)</f>
        <v/>
      </c>
      <c r="M42" s="35" t="str">
        <f t="shared" ref="M42:M73" si="13">IF(OR($B42="",$C42="",$D42="",$E42="",$F42="",$F42&gt;an_final,$O42=FALSE),"",IF($H42="",$G42/P42,$H42))</f>
        <v/>
      </c>
      <c r="N42" s="226" t="str">
        <f t="shared" ref="N42:N73" si="14">IF(OR($B42="",$C42="",$D42="",$E42="",$F42="",$F42&lt;an_initial,$F42&gt;an_final,$O42=FALSE),"",IF($H42="",$G42/P42,$H42))</f>
        <v/>
      </c>
      <c r="O42" s="333" t="b">
        <f t="shared" si="7"/>
        <v>0</v>
      </c>
      <c r="P42" s="334">
        <f t="shared" ref="P42:P74" si="15">LEN(B42)-LEN(SUBSTITUTE(B42,",",""))+1</f>
        <v>1</v>
      </c>
    </row>
    <row r="43" spans="1:16" x14ac:dyDescent="0.25">
      <c r="A43" s="216">
        <v>34</v>
      </c>
      <c r="B43" s="39"/>
      <c r="C43" s="39"/>
      <c r="D43" s="39"/>
      <c r="E43" s="38"/>
      <c r="F43" s="40"/>
      <c r="G43" s="40"/>
      <c r="H43" s="40"/>
      <c r="I43" s="67" t="str">
        <f t="shared" si="9"/>
        <v/>
      </c>
      <c r="J43" s="67" t="str">
        <f t="shared" si="10"/>
        <v/>
      </c>
      <c r="K43" s="226" t="str">
        <f t="shared" si="11"/>
        <v/>
      </c>
      <c r="L43" s="226" t="str">
        <f t="shared" si="12"/>
        <v/>
      </c>
      <c r="M43" s="35" t="str">
        <f t="shared" si="13"/>
        <v/>
      </c>
      <c r="N43" s="226" t="str">
        <f t="shared" si="14"/>
        <v/>
      </c>
      <c r="O43" s="333" t="b">
        <f t="shared" si="7"/>
        <v>0</v>
      </c>
      <c r="P43" s="334">
        <f t="shared" si="15"/>
        <v>1</v>
      </c>
    </row>
    <row r="44" spans="1:16" x14ac:dyDescent="0.25">
      <c r="A44" s="216">
        <v>35</v>
      </c>
      <c r="B44" s="39"/>
      <c r="C44" s="39"/>
      <c r="D44" s="39"/>
      <c r="E44" s="38"/>
      <c r="F44" s="40"/>
      <c r="G44" s="40"/>
      <c r="H44" s="40"/>
      <c r="I44" s="67" t="str">
        <f t="shared" si="9"/>
        <v/>
      </c>
      <c r="J44" s="67" t="str">
        <f t="shared" si="10"/>
        <v/>
      </c>
      <c r="K44" s="226" t="str">
        <f t="shared" si="11"/>
        <v/>
      </c>
      <c r="L44" s="226" t="str">
        <f t="shared" si="12"/>
        <v/>
      </c>
      <c r="M44" s="35" t="str">
        <f t="shared" si="13"/>
        <v/>
      </c>
      <c r="N44" s="226" t="str">
        <f t="shared" si="14"/>
        <v/>
      </c>
      <c r="O44" s="333" t="b">
        <f t="shared" si="7"/>
        <v>0</v>
      </c>
      <c r="P44" s="334">
        <f t="shared" si="15"/>
        <v>1</v>
      </c>
    </row>
    <row r="45" spans="1:16" x14ac:dyDescent="0.25">
      <c r="A45" s="216">
        <v>36</v>
      </c>
      <c r="B45" s="39"/>
      <c r="C45" s="39"/>
      <c r="D45" s="39"/>
      <c r="E45" s="38"/>
      <c r="F45" s="40"/>
      <c r="G45" s="40"/>
      <c r="H45" s="40"/>
      <c r="I45" s="67" t="str">
        <f t="shared" si="9"/>
        <v/>
      </c>
      <c r="J45" s="67" t="str">
        <f t="shared" si="10"/>
        <v/>
      </c>
      <c r="K45" s="226" t="str">
        <f t="shared" si="11"/>
        <v/>
      </c>
      <c r="L45" s="226" t="str">
        <f t="shared" si="12"/>
        <v/>
      </c>
      <c r="M45" s="35" t="str">
        <f t="shared" si="13"/>
        <v/>
      </c>
      <c r="N45" s="226" t="str">
        <f t="shared" si="14"/>
        <v/>
      </c>
      <c r="O45" s="333" t="b">
        <f t="shared" si="7"/>
        <v>0</v>
      </c>
      <c r="P45" s="334">
        <f t="shared" si="15"/>
        <v>1</v>
      </c>
    </row>
    <row r="46" spans="1:16" x14ac:dyDescent="0.25">
      <c r="A46" s="216">
        <v>37</v>
      </c>
      <c r="B46" s="39"/>
      <c r="C46" s="39"/>
      <c r="D46" s="39"/>
      <c r="E46" s="38"/>
      <c r="F46" s="40"/>
      <c r="G46" s="40"/>
      <c r="H46" s="40"/>
      <c r="I46" s="67" t="str">
        <f t="shared" si="9"/>
        <v/>
      </c>
      <c r="J46" s="67" t="str">
        <f t="shared" si="10"/>
        <v/>
      </c>
      <c r="K46" s="226" t="str">
        <f t="shared" si="11"/>
        <v/>
      </c>
      <c r="L46" s="226" t="str">
        <f t="shared" si="12"/>
        <v/>
      </c>
      <c r="M46" s="35" t="str">
        <f t="shared" si="13"/>
        <v/>
      </c>
      <c r="N46" s="226" t="str">
        <f t="shared" si="14"/>
        <v/>
      </c>
      <c r="O46" s="333" t="b">
        <f t="shared" si="7"/>
        <v>0</v>
      </c>
      <c r="P46" s="334">
        <f t="shared" si="15"/>
        <v>1</v>
      </c>
    </row>
    <row r="47" spans="1:16" x14ac:dyDescent="0.25">
      <c r="A47" s="216">
        <v>38</v>
      </c>
      <c r="B47" s="39"/>
      <c r="C47" s="39"/>
      <c r="D47" s="39"/>
      <c r="E47" s="38"/>
      <c r="F47" s="40"/>
      <c r="G47" s="40"/>
      <c r="H47" s="40"/>
      <c r="I47" s="67" t="str">
        <f t="shared" si="9"/>
        <v/>
      </c>
      <c r="J47" s="67" t="str">
        <f t="shared" si="10"/>
        <v/>
      </c>
      <c r="K47" s="226" t="str">
        <f t="shared" si="11"/>
        <v/>
      </c>
      <c r="L47" s="226" t="str">
        <f t="shared" si="12"/>
        <v/>
      </c>
      <c r="M47" s="35" t="str">
        <f t="shared" si="13"/>
        <v/>
      </c>
      <c r="N47" s="226" t="str">
        <f t="shared" si="14"/>
        <v/>
      </c>
      <c r="O47" s="333" t="b">
        <f t="shared" si="7"/>
        <v>0</v>
      </c>
      <c r="P47" s="334">
        <f t="shared" si="15"/>
        <v>1</v>
      </c>
    </row>
    <row r="48" spans="1:16" x14ac:dyDescent="0.25">
      <c r="A48" s="216">
        <v>39</v>
      </c>
      <c r="B48" s="39"/>
      <c r="C48" s="39"/>
      <c r="D48" s="39"/>
      <c r="E48" s="38"/>
      <c r="F48" s="40"/>
      <c r="G48" s="40"/>
      <c r="H48" s="40"/>
      <c r="I48" s="67" t="str">
        <f t="shared" si="9"/>
        <v/>
      </c>
      <c r="J48" s="67" t="str">
        <f t="shared" si="10"/>
        <v/>
      </c>
      <c r="K48" s="226" t="str">
        <f t="shared" si="11"/>
        <v/>
      </c>
      <c r="L48" s="226" t="str">
        <f t="shared" si="12"/>
        <v/>
      </c>
      <c r="M48" s="35" t="str">
        <f t="shared" si="13"/>
        <v/>
      </c>
      <c r="N48" s="226" t="str">
        <f t="shared" si="14"/>
        <v/>
      </c>
      <c r="O48" s="333" t="b">
        <f t="shared" si="7"/>
        <v>0</v>
      </c>
      <c r="P48" s="334">
        <f t="shared" si="15"/>
        <v>1</v>
      </c>
    </row>
    <row r="49" spans="1:16" x14ac:dyDescent="0.25">
      <c r="A49" s="216">
        <v>40</v>
      </c>
      <c r="B49" s="39"/>
      <c r="C49" s="39"/>
      <c r="D49" s="39"/>
      <c r="E49" s="38"/>
      <c r="F49" s="40"/>
      <c r="G49" s="40"/>
      <c r="H49" s="40"/>
      <c r="I49" s="67" t="str">
        <f t="shared" si="9"/>
        <v/>
      </c>
      <c r="J49" s="67" t="str">
        <f t="shared" si="10"/>
        <v/>
      </c>
      <c r="K49" s="226" t="str">
        <f t="shared" si="11"/>
        <v/>
      </c>
      <c r="L49" s="226" t="str">
        <f t="shared" si="12"/>
        <v/>
      </c>
      <c r="M49" s="35" t="str">
        <f t="shared" si="13"/>
        <v/>
      </c>
      <c r="N49" s="226" t="str">
        <f t="shared" si="14"/>
        <v/>
      </c>
      <c r="O49" s="333" t="b">
        <f t="shared" si="7"/>
        <v>0</v>
      </c>
      <c r="P49" s="334">
        <f t="shared" si="15"/>
        <v>1</v>
      </c>
    </row>
    <row r="50" spans="1:16" x14ac:dyDescent="0.25">
      <c r="A50" s="216">
        <v>41</v>
      </c>
      <c r="B50" s="39"/>
      <c r="C50" s="39"/>
      <c r="D50" s="39"/>
      <c r="E50" s="38"/>
      <c r="F50" s="40"/>
      <c r="G50" s="40"/>
      <c r="H50" s="40"/>
      <c r="I50" s="67" t="str">
        <f t="shared" si="9"/>
        <v/>
      </c>
      <c r="J50" s="67" t="str">
        <f t="shared" si="10"/>
        <v/>
      </c>
      <c r="K50" s="226" t="str">
        <f t="shared" si="11"/>
        <v/>
      </c>
      <c r="L50" s="226" t="str">
        <f t="shared" si="12"/>
        <v/>
      </c>
      <c r="M50" s="35" t="str">
        <f t="shared" si="13"/>
        <v/>
      </c>
      <c r="N50" s="226" t="str">
        <f t="shared" si="14"/>
        <v/>
      </c>
      <c r="O50" s="333" t="b">
        <f t="shared" si="7"/>
        <v>0</v>
      </c>
      <c r="P50" s="334">
        <f t="shared" si="15"/>
        <v>1</v>
      </c>
    </row>
    <row r="51" spans="1:16" x14ac:dyDescent="0.25">
      <c r="A51" s="216">
        <v>42</v>
      </c>
      <c r="B51" s="39"/>
      <c r="C51" s="39"/>
      <c r="D51" s="39"/>
      <c r="E51" s="38"/>
      <c r="F51" s="40"/>
      <c r="G51" s="40"/>
      <c r="H51" s="40"/>
      <c r="I51" s="67" t="str">
        <f t="shared" si="9"/>
        <v/>
      </c>
      <c r="J51" s="67" t="str">
        <f t="shared" si="10"/>
        <v/>
      </c>
      <c r="K51" s="226" t="str">
        <f t="shared" si="11"/>
        <v/>
      </c>
      <c r="L51" s="226" t="str">
        <f t="shared" si="12"/>
        <v/>
      </c>
      <c r="M51" s="35" t="str">
        <f t="shared" si="13"/>
        <v/>
      </c>
      <c r="N51" s="226" t="str">
        <f t="shared" si="14"/>
        <v/>
      </c>
      <c r="O51" s="333" t="b">
        <f t="shared" si="7"/>
        <v>0</v>
      </c>
      <c r="P51" s="334">
        <f t="shared" si="15"/>
        <v>1</v>
      </c>
    </row>
    <row r="52" spans="1:16" x14ac:dyDescent="0.25">
      <c r="A52" s="216">
        <v>43</v>
      </c>
      <c r="B52" s="39"/>
      <c r="C52" s="39"/>
      <c r="D52" s="39"/>
      <c r="E52" s="38"/>
      <c r="F52" s="40"/>
      <c r="G52" s="40"/>
      <c r="H52" s="40"/>
      <c r="I52" s="67" t="str">
        <f t="shared" si="9"/>
        <v/>
      </c>
      <c r="J52" s="67" t="str">
        <f t="shared" si="10"/>
        <v/>
      </c>
      <c r="K52" s="226" t="str">
        <f t="shared" si="11"/>
        <v/>
      </c>
      <c r="L52" s="226" t="str">
        <f t="shared" si="12"/>
        <v/>
      </c>
      <c r="M52" s="35" t="str">
        <f t="shared" si="13"/>
        <v/>
      </c>
      <c r="N52" s="226" t="str">
        <f t="shared" si="14"/>
        <v/>
      </c>
      <c r="O52" s="333" t="b">
        <f t="shared" si="7"/>
        <v>0</v>
      </c>
      <c r="P52" s="334">
        <f t="shared" si="15"/>
        <v>1</v>
      </c>
    </row>
    <row r="53" spans="1:16" x14ac:dyDescent="0.25">
      <c r="A53" s="216">
        <v>44</v>
      </c>
      <c r="B53" s="39"/>
      <c r="C53" s="39"/>
      <c r="D53" s="39"/>
      <c r="E53" s="38"/>
      <c r="F53" s="40"/>
      <c r="G53" s="40"/>
      <c r="H53" s="40"/>
      <c r="I53" s="67" t="str">
        <f t="shared" si="9"/>
        <v/>
      </c>
      <c r="J53" s="67" t="str">
        <f t="shared" si="10"/>
        <v/>
      </c>
      <c r="K53" s="226" t="str">
        <f t="shared" si="11"/>
        <v/>
      </c>
      <c r="L53" s="226" t="str">
        <f t="shared" si="12"/>
        <v/>
      </c>
      <c r="M53" s="35" t="str">
        <f t="shared" si="13"/>
        <v/>
      </c>
      <c r="N53" s="226" t="str">
        <f t="shared" si="14"/>
        <v/>
      </c>
      <c r="O53" s="333" t="b">
        <f t="shared" si="7"/>
        <v>0</v>
      </c>
      <c r="P53" s="334">
        <f t="shared" si="15"/>
        <v>1</v>
      </c>
    </row>
    <row r="54" spans="1:16" x14ac:dyDescent="0.25">
      <c r="A54" s="216">
        <v>45</v>
      </c>
      <c r="B54" s="39"/>
      <c r="C54" s="39"/>
      <c r="D54" s="39"/>
      <c r="E54" s="38"/>
      <c r="F54" s="40"/>
      <c r="G54" s="40"/>
      <c r="H54" s="40"/>
      <c r="I54" s="67" t="str">
        <f t="shared" si="9"/>
        <v/>
      </c>
      <c r="J54" s="67" t="str">
        <f t="shared" si="10"/>
        <v/>
      </c>
      <c r="K54" s="226" t="str">
        <f t="shared" si="11"/>
        <v/>
      </c>
      <c r="L54" s="226" t="str">
        <f t="shared" si="12"/>
        <v/>
      </c>
      <c r="M54" s="35" t="str">
        <f t="shared" si="13"/>
        <v/>
      </c>
      <c r="N54" s="226" t="str">
        <f t="shared" si="14"/>
        <v/>
      </c>
      <c r="O54" s="333" t="b">
        <f t="shared" si="7"/>
        <v>0</v>
      </c>
      <c r="P54" s="334">
        <f t="shared" si="15"/>
        <v>1</v>
      </c>
    </row>
    <row r="55" spans="1:16" x14ac:dyDescent="0.25">
      <c r="A55" s="216">
        <v>46</v>
      </c>
      <c r="B55" s="39"/>
      <c r="C55" s="39"/>
      <c r="D55" s="39"/>
      <c r="E55" s="38"/>
      <c r="F55" s="40"/>
      <c r="G55" s="40"/>
      <c r="H55" s="40"/>
      <c r="I55" s="67" t="str">
        <f t="shared" si="9"/>
        <v/>
      </c>
      <c r="J55" s="67" t="str">
        <f t="shared" si="10"/>
        <v/>
      </c>
      <c r="K55" s="226" t="str">
        <f t="shared" si="11"/>
        <v/>
      </c>
      <c r="L55" s="226" t="str">
        <f t="shared" si="12"/>
        <v/>
      </c>
      <c r="M55" s="35" t="str">
        <f t="shared" si="13"/>
        <v/>
      </c>
      <c r="N55" s="226" t="str">
        <f t="shared" si="14"/>
        <v/>
      </c>
      <c r="O55" s="333" t="b">
        <f t="shared" si="7"/>
        <v>0</v>
      </c>
      <c r="P55" s="334">
        <f t="shared" si="15"/>
        <v>1</v>
      </c>
    </row>
    <row r="56" spans="1:16" x14ac:dyDescent="0.25">
      <c r="A56" s="216">
        <v>47</v>
      </c>
      <c r="B56" s="39"/>
      <c r="C56" s="39"/>
      <c r="D56" s="39"/>
      <c r="E56" s="38"/>
      <c r="F56" s="40"/>
      <c r="G56" s="40"/>
      <c r="H56" s="40"/>
      <c r="I56" s="67" t="str">
        <f t="shared" si="9"/>
        <v/>
      </c>
      <c r="J56" s="67" t="str">
        <f t="shared" si="10"/>
        <v/>
      </c>
      <c r="K56" s="226" t="str">
        <f t="shared" si="11"/>
        <v/>
      </c>
      <c r="L56" s="226" t="str">
        <f t="shared" si="12"/>
        <v/>
      </c>
      <c r="M56" s="35" t="str">
        <f t="shared" si="13"/>
        <v/>
      </c>
      <c r="N56" s="226" t="str">
        <f t="shared" si="14"/>
        <v/>
      </c>
      <c r="O56" s="333" t="b">
        <f t="shared" si="7"/>
        <v>0</v>
      </c>
      <c r="P56" s="334">
        <f t="shared" si="15"/>
        <v>1</v>
      </c>
    </row>
    <row r="57" spans="1:16" x14ac:dyDescent="0.25">
      <c r="A57" s="216">
        <v>48</v>
      </c>
      <c r="B57" s="39"/>
      <c r="C57" s="39"/>
      <c r="D57" s="39"/>
      <c r="E57" s="38"/>
      <c r="F57" s="40"/>
      <c r="G57" s="40"/>
      <c r="H57" s="40"/>
      <c r="I57" s="67" t="str">
        <f t="shared" si="9"/>
        <v/>
      </c>
      <c r="J57" s="67" t="str">
        <f t="shared" si="10"/>
        <v/>
      </c>
      <c r="K57" s="226" t="str">
        <f t="shared" si="11"/>
        <v/>
      </c>
      <c r="L57" s="226" t="str">
        <f t="shared" si="12"/>
        <v/>
      </c>
      <c r="M57" s="35" t="str">
        <f t="shared" si="13"/>
        <v/>
      </c>
      <c r="N57" s="226" t="str">
        <f t="shared" si="14"/>
        <v/>
      </c>
      <c r="O57" s="333" t="b">
        <f t="shared" si="7"/>
        <v>0</v>
      </c>
      <c r="P57" s="334">
        <f t="shared" si="15"/>
        <v>1</v>
      </c>
    </row>
    <row r="58" spans="1:16" x14ac:dyDescent="0.25">
      <c r="A58" s="216">
        <v>49</v>
      </c>
      <c r="B58" s="39"/>
      <c r="C58" s="39"/>
      <c r="D58" s="39"/>
      <c r="E58" s="38"/>
      <c r="F58" s="40"/>
      <c r="G58" s="40"/>
      <c r="H58" s="40"/>
      <c r="I58" s="67" t="str">
        <f t="shared" si="9"/>
        <v/>
      </c>
      <c r="J58" s="67" t="str">
        <f t="shared" si="10"/>
        <v/>
      </c>
      <c r="K58" s="226" t="str">
        <f t="shared" si="11"/>
        <v/>
      </c>
      <c r="L58" s="226" t="str">
        <f t="shared" si="12"/>
        <v/>
      </c>
      <c r="M58" s="35" t="str">
        <f t="shared" si="13"/>
        <v/>
      </c>
      <c r="N58" s="226" t="str">
        <f t="shared" si="14"/>
        <v/>
      </c>
      <c r="O58" s="333" t="b">
        <f t="shared" si="7"/>
        <v>0</v>
      </c>
      <c r="P58" s="334">
        <f t="shared" si="15"/>
        <v>1</v>
      </c>
    </row>
    <row r="59" spans="1:16" x14ac:dyDescent="0.25">
      <c r="A59" s="216">
        <v>50</v>
      </c>
      <c r="B59" s="39"/>
      <c r="C59" s="39"/>
      <c r="D59" s="39"/>
      <c r="E59" s="38"/>
      <c r="F59" s="40"/>
      <c r="G59" s="40"/>
      <c r="H59" s="40"/>
      <c r="I59" s="67" t="str">
        <f t="shared" si="9"/>
        <v/>
      </c>
      <c r="J59" s="67" t="str">
        <f t="shared" si="10"/>
        <v/>
      </c>
      <c r="K59" s="226" t="str">
        <f t="shared" si="11"/>
        <v/>
      </c>
      <c r="L59" s="226" t="str">
        <f t="shared" si="12"/>
        <v/>
      </c>
      <c r="M59" s="35" t="str">
        <f t="shared" si="13"/>
        <v/>
      </c>
      <c r="N59" s="226" t="str">
        <f t="shared" si="14"/>
        <v/>
      </c>
      <c r="O59" s="333" t="b">
        <f t="shared" si="7"/>
        <v>0</v>
      </c>
      <c r="P59" s="334">
        <f t="shared" si="15"/>
        <v>1</v>
      </c>
    </row>
    <row r="60" spans="1:16" x14ac:dyDescent="0.25">
      <c r="A60" s="216">
        <v>51</v>
      </c>
      <c r="B60" s="39"/>
      <c r="C60" s="39"/>
      <c r="D60" s="39"/>
      <c r="E60" s="38"/>
      <c r="F60" s="40"/>
      <c r="G60" s="40"/>
      <c r="H60" s="40"/>
      <c r="I60" s="67" t="str">
        <f t="shared" si="9"/>
        <v/>
      </c>
      <c r="J60" s="67" t="str">
        <f t="shared" si="10"/>
        <v/>
      </c>
      <c r="K60" s="226" t="str">
        <f t="shared" si="11"/>
        <v/>
      </c>
      <c r="L60" s="226" t="str">
        <f t="shared" si="12"/>
        <v/>
      </c>
      <c r="M60" s="35" t="str">
        <f t="shared" si="13"/>
        <v/>
      </c>
      <c r="N60" s="226" t="str">
        <f t="shared" si="14"/>
        <v/>
      </c>
      <c r="O60" s="333" t="b">
        <f t="shared" si="7"/>
        <v>0</v>
      </c>
      <c r="P60" s="334">
        <f t="shared" si="15"/>
        <v>1</v>
      </c>
    </row>
    <row r="61" spans="1:16" x14ac:dyDescent="0.25">
      <c r="A61" s="216">
        <v>52</v>
      </c>
      <c r="B61" s="39"/>
      <c r="C61" s="39"/>
      <c r="D61" s="39"/>
      <c r="E61" s="38"/>
      <c r="F61" s="40"/>
      <c r="G61" s="40"/>
      <c r="H61" s="40"/>
      <c r="I61" s="67" t="str">
        <f t="shared" si="9"/>
        <v/>
      </c>
      <c r="J61" s="67" t="str">
        <f t="shared" si="10"/>
        <v/>
      </c>
      <c r="K61" s="226" t="str">
        <f t="shared" si="11"/>
        <v/>
      </c>
      <c r="L61" s="226" t="str">
        <f t="shared" si="12"/>
        <v/>
      </c>
      <c r="M61" s="35" t="str">
        <f t="shared" si="13"/>
        <v/>
      </c>
      <c r="N61" s="226" t="str">
        <f t="shared" si="14"/>
        <v/>
      </c>
      <c r="O61" s="333" t="b">
        <f t="shared" si="7"/>
        <v>0</v>
      </c>
      <c r="P61" s="334">
        <f t="shared" si="15"/>
        <v>1</v>
      </c>
    </row>
    <row r="62" spans="1:16" x14ac:dyDescent="0.25">
      <c r="A62" s="216">
        <v>53</v>
      </c>
      <c r="B62" s="39"/>
      <c r="C62" s="39"/>
      <c r="D62" s="39"/>
      <c r="E62" s="38"/>
      <c r="F62" s="40"/>
      <c r="G62" s="40"/>
      <c r="H62" s="40"/>
      <c r="I62" s="67" t="str">
        <f t="shared" si="9"/>
        <v/>
      </c>
      <c r="J62" s="67" t="str">
        <f t="shared" si="10"/>
        <v/>
      </c>
      <c r="K62" s="226" t="str">
        <f t="shared" si="11"/>
        <v/>
      </c>
      <c r="L62" s="226" t="str">
        <f t="shared" si="12"/>
        <v/>
      </c>
      <c r="M62" s="35" t="str">
        <f t="shared" si="13"/>
        <v/>
      </c>
      <c r="N62" s="226" t="str">
        <f t="shared" si="14"/>
        <v/>
      </c>
      <c r="O62" s="333" t="b">
        <f t="shared" si="7"/>
        <v>0</v>
      </c>
      <c r="P62" s="334">
        <f t="shared" si="15"/>
        <v>1</v>
      </c>
    </row>
    <row r="63" spans="1:16" x14ac:dyDescent="0.25">
      <c r="A63" s="216">
        <v>54</v>
      </c>
      <c r="B63" s="39"/>
      <c r="C63" s="39"/>
      <c r="D63" s="39"/>
      <c r="E63" s="38"/>
      <c r="F63" s="40"/>
      <c r="G63" s="40"/>
      <c r="H63" s="40"/>
      <c r="I63" s="67" t="str">
        <f t="shared" si="9"/>
        <v/>
      </c>
      <c r="J63" s="67" t="str">
        <f t="shared" si="10"/>
        <v/>
      </c>
      <c r="K63" s="226" t="str">
        <f t="shared" si="11"/>
        <v/>
      </c>
      <c r="L63" s="226" t="str">
        <f t="shared" si="12"/>
        <v/>
      </c>
      <c r="M63" s="35" t="str">
        <f t="shared" si="13"/>
        <v/>
      </c>
      <c r="N63" s="226" t="str">
        <f t="shared" si="14"/>
        <v/>
      </c>
      <c r="O63" s="333" t="b">
        <f t="shared" si="7"/>
        <v>0</v>
      </c>
      <c r="P63" s="334">
        <f t="shared" si="15"/>
        <v>1</v>
      </c>
    </row>
    <row r="64" spans="1:16" x14ac:dyDescent="0.25">
      <c r="A64" s="216">
        <v>55</v>
      </c>
      <c r="B64" s="39"/>
      <c r="C64" s="39"/>
      <c r="D64" s="39"/>
      <c r="E64" s="38"/>
      <c r="F64" s="40"/>
      <c r="G64" s="40"/>
      <c r="H64" s="40"/>
      <c r="I64" s="67" t="str">
        <f t="shared" si="9"/>
        <v/>
      </c>
      <c r="J64" s="67" t="str">
        <f t="shared" si="10"/>
        <v/>
      </c>
      <c r="K64" s="226" t="str">
        <f t="shared" si="11"/>
        <v/>
      </c>
      <c r="L64" s="226" t="str">
        <f t="shared" si="12"/>
        <v/>
      </c>
      <c r="M64" s="35" t="str">
        <f t="shared" si="13"/>
        <v/>
      </c>
      <c r="N64" s="226" t="str">
        <f t="shared" si="14"/>
        <v/>
      </c>
      <c r="O64" s="333" t="b">
        <f t="shared" si="7"/>
        <v>0</v>
      </c>
      <c r="P64" s="334">
        <f t="shared" si="15"/>
        <v>1</v>
      </c>
    </row>
    <row r="65" spans="1:16" x14ac:dyDescent="0.25">
      <c r="A65" s="216">
        <v>56</v>
      </c>
      <c r="B65" s="39"/>
      <c r="C65" s="39"/>
      <c r="D65" s="39"/>
      <c r="E65" s="38"/>
      <c r="F65" s="40"/>
      <c r="G65" s="40"/>
      <c r="H65" s="40"/>
      <c r="I65" s="67" t="str">
        <f t="shared" si="9"/>
        <v/>
      </c>
      <c r="J65" s="67" t="str">
        <f t="shared" si="10"/>
        <v/>
      </c>
      <c r="K65" s="226" t="str">
        <f t="shared" si="11"/>
        <v/>
      </c>
      <c r="L65" s="226" t="str">
        <f t="shared" si="12"/>
        <v/>
      </c>
      <c r="M65" s="35" t="str">
        <f t="shared" si="13"/>
        <v/>
      </c>
      <c r="N65" s="226" t="str">
        <f t="shared" si="14"/>
        <v/>
      </c>
      <c r="O65" s="333" t="b">
        <f t="shared" si="7"/>
        <v>0</v>
      </c>
      <c r="P65" s="334">
        <f t="shared" si="15"/>
        <v>1</v>
      </c>
    </row>
    <row r="66" spans="1:16" x14ac:dyDescent="0.25">
      <c r="A66" s="216">
        <v>57</v>
      </c>
      <c r="B66" s="39"/>
      <c r="C66" s="39"/>
      <c r="D66" s="39"/>
      <c r="E66" s="38"/>
      <c r="F66" s="40"/>
      <c r="G66" s="40"/>
      <c r="H66" s="40"/>
      <c r="I66" s="67" t="str">
        <f t="shared" si="9"/>
        <v/>
      </c>
      <c r="J66" s="67" t="str">
        <f t="shared" si="10"/>
        <v/>
      </c>
      <c r="K66" s="226" t="str">
        <f t="shared" si="11"/>
        <v/>
      </c>
      <c r="L66" s="226" t="str">
        <f t="shared" si="12"/>
        <v/>
      </c>
      <c r="M66" s="35" t="str">
        <f t="shared" si="13"/>
        <v/>
      </c>
      <c r="N66" s="226" t="str">
        <f t="shared" si="14"/>
        <v/>
      </c>
      <c r="O66" s="333" t="b">
        <f t="shared" si="7"/>
        <v>0</v>
      </c>
      <c r="P66" s="334">
        <f t="shared" si="15"/>
        <v>1</v>
      </c>
    </row>
    <row r="67" spans="1:16" x14ac:dyDescent="0.25">
      <c r="A67" s="216">
        <v>58</v>
      </c>
      <c r="B67" s="39"/>
      <c r="C67" s="39"/>
      <c r="D67" s="39"/>
      <c r="E67" s="38"/>
      <c r="F67" s="40"/>
      <c r="G67" s="40"/>
      <c r="H67" s="40"/>
      <c r="I67" s="67" t="str">
        <f t="shared" si="9"/>
        <v/>
      </c>
      <c r="J67" s="67" t="str">
        <f t="shared" si="10"/>
        <v/>
      </c>
      <c r="K67" s="226" t="str">
        <f t="shared" si="11"/>
        <v/>
      </c>
      <c r="L67" s="226" t="str">
        <f t="shared" si="12"/>
        <v/>
      </c>
      <c r="M67" s="35" t="str">
        <f t="shared" si="13"/>
        <v/>
      </c>
      <c r="N67" s="226" t="str">
        <f t="shared" si="14"/>
        <v/>
      </c>
      <c r="O67" s="333" t="b">
        <f t="shared" si="7"/>
        <v>0</v>
      </c>
      <c r="P67" s="334">
        <f t="shared" si="15"/>
        <v>1</v>
      </c>
    </row>
    <row r="68" spans="1:16" x14ac:dyDescent="0.25">
      <c r="A68" s="216">
        <v>59</v>
      </c>
      <c r="B68" s="39"/>
      <c r="C68" s="39"/>
      <c r="D68" s="39"/>
      <c r="E68" s="38"/>
      <c r="F68" s="40"/>
      <c r="G68" s="40"/>
      <c r="H68" s="40"/>
      <c r="I68" s="67" t="str">
        <f t="shared" si="9"/>
        <v/>
      </c>
      <c r="J68" s="67" t="str">
        <f t="shared" si="10"/>
        <v/>
      </c>
      <c r="K68" s="226" t="str">
        <f t="shared" si="11"/>
        <v/>
      </c>
      <c r="L68" s="226" t="str">
        <f t="shared" si="12"/>
        <v/>
      </c>
      <c r="M68" s="35" t="str">
        <f t="shared" si="13"/>
        <v/>
      </c>
      <c r="N68" s="226" t="str">
        <f t="shared" si="14"/>
        <v/>
      </c>
      <c r="O68" s="333" t="b">
        <f t="shared" si="7"/>
        <v>0</v>
      </c>
      <c r="P68" s="334">
        <f t="shared" si="15"/>
        <v>1</v>
      </c>
    </row>
    <row r="69" spans="1:16" x14ac:dyDescent="0.25">
      <c r="A69" s="216">
        <v>60</v>
      </c>
      <c r="B69" s="39"/>
      <c r="C69" s="39"/>
      <c r="D69" s="39"/>
      <c r="E69" s="38"/>
      <c r="F69" s="40"/>
      <c r="G69" s="40"/>
      <c r="H69" s="40"/>
      <c r="I69" s="67" t="str">
        <f t="shared" si="9"/>
        <v/>
      </c>
      <c r="J69" s="67" t="str">
        <f t="shared" si="10"/>
        <v/>
      </c>
      <c r="K69" s="226" t="str">
        <f t="shared" si="11"/>
        <v/>
      </c>
      <c r="L69" s="226" t="str">
        <f t="shared" si="12"/>
        <v/>
      </c>
      <c r="M69" s="35" t="str">
        <f t="shared" si="13"/>
        <v/>
      </c>
      <c r="N69" s="226" t="str">
        <f t="shared" si="14"/>
        <v/>
      </c>
      <c r="O69" s="333" t="b">
        <f t="shared" si="7"/>
        <v>0</v>
      </c>
      <c r="P69" s="334">
        <f t="shared" si="15"/>
        <v>1</v>
      </c>
    </row>
    <row r="70" spans="1:16" x14ac:dyDescent="0.25">
      <c r="A70" s="216">
        <v>61</v>
      </c>
      <c r="B70" s="39"/>
      <c r="C70" s="39"/>
      <c r="D70" s="39"/>
      <c r="E70" s="38"/>
      <c r="F70" s="40"/>
      <c r="G70" s="40"/>
      <c r="H70" s="40"/>
      <c r="I70" s="67" t="str">
        <f t="shared" si="9"/>
        <v/>
      </c>
      <c r="J70" s="67" t="str">
        <f t="shared" si="10"/>
        <v/>
      </c>
      <c r="K70" s="226" t="str">
        <f t="shared" si="11"/>
        <v/>
      </c>
      <c r="L70" s="226" t="str">
        <f t="shared" si="12"/>
        <v/>
      </c>
      <c r="M70" s="35" t="str">
        <f t="shared" si="13"/>
        <v/>
      </c>
      <c r="N70" s="226" t="str">
        <f t="shared" si="14"/>
        <v/>
      </c>
      <c r="O70" s="333" t="b">
        <f t="shared" si="7"/>
        <v>0</v>
      </c>
      <c r="P70" s="334">
        <f t="shared" si="15"/>
        <v>1</v>
      </c>
    </row>
    <row r="71" spans="1:16" x14ac:dyDescent="0.25">
      <c r="A71" s="216">
        <v>62</v>
      </c>
      <c r="B71" s="39"/>
      <c r="C71" s="39"/>
      <c r="D71" s="39"/>
      <c r="E71" s="38"/>
      <c r="F71" s="40"/>
      <c r="G71" s="40"/>
      <c r="H71" s="40"/>
      <c r="I71" s="67" t="str">
        <f t="shared" si="9"/>
        <v/>
      </c>
      <c r="J71" s="67" t="str">
        <f t="shared" si="10"/>
        <v/>
      </c>
      <c r="K71" s="226" t="str">
        <f t="shared" si="11"/>
        <v/>
      </c>
      <c r="L71" s="226" t="str">
        <f t="shared" si="12"/>
        <v/>
      </c>
      <c r="M71" s="35" t="str">
        <f t="shared" si="13"/>
        <v/>
      </c>
      <c r="N71" s="226" t="str">
        <f t="shared" si="14"/>
        <v/>
      </c>
      <c r="O71" s="333" t="b">
        <f t="shared" si="7"/>
        <v>0</v>
      </c>
      <c r="P71" s="334">
        <f t="shared" si="15"/>
        <v>1</v>
      </c>
    </row>
    <row r="72" spans="1:16" x14ac:dyDescent="0.25">
      <c r="A72" s="216">
        <v>63</v>
      </c>
      <c r="B72" s="39"/>
      <c r="C72" s="39"/>
      <c r="D72" s="39"/>
      <c r="E72" s="38"/>
      <c r="F72" s="40"/>
      <c r="G72" s="40"/>
      <c r="H72" s="40"/>
      <c r="I72" s="67" t="str">
        <f t="shared" si="9"/>
        <v/>
      </c>
      <c r="J72" s="67" t="str">
        <f t="shared" si="10"/>
        <v/>
      </c>
      <c r="K72" s="226" t="str">
        <f t="shared" si="11"/>
        <v/>
      </c>
      <c r="L72" s="226" t="str">
        <f t="shared" si="12"/>
        <v/>
      </c>
      <c r="M72" s="35" t="str">
        <f t="shared" si="13"/>
        <v/>
      </c>
      <c r="N72" s="226" t="str">
        <f t="shared" si="14"/>
        <v/>
      </c>
      <c r="O72" s="333" t="b">
        <f t="shared" si="7"/>
        <v>0</v>
      </c>
      <c r="P72" s="334">
        <f t="shared" si="15"/>
        <v>1</v>
      </c>
    </row>
    <row r="73" spans="1:16" x14ac:dyDescent="0.25">
      <c r="A73" s="216">
        <v>64</v>
      </c>
      <c r="B73" s="39"/>
      <c r="C73" s="39"/>
      <c r="D73" s="39"/>
      <c r="E73" s="38"/>
      <c r="F73" s="40"/>
      <c r="G73" s="40"/>
      <c r="H73" s="40"/>
      <c r="I73" s="67" t="str">
        <f t="shared" si="9"/>
        <v/>
      </c>
      <c r="J73" s="67" t="str">
        <f t="shared" si="10"/>
        <v/>
      </c>
      <c r="K73" s="226" t="str">
        <f t="shared" si="11"/>
        <v/>
      </c>
      <c r="L73" s="226" t="str">
        <f t="shared" si="12"/>
        <v/>
      </c>
      <c r="M73" s="35" t="str">
        <f t="shared" si="13"/>
        <v/>
      </c>
      <c r="N73" s="226" t="str">
        <f t="shared" si="14"/>
        <v/>
      </c>
      <c r="O73" s="333" t="b">
        <f t="shared" si="7"/>
        <v>0</v>
      </c>
      <c r="P73" s="334">
        <f t="shared" si="15"/>
        <v>1</v>
      </c>
    </row>
    <row r="74" spans="1:16" x14ac:dyDescent="0.25">
      <c r="A74" s="216">
        <v>65</v>
      </c>
      <c r="B74" s="39"/>
      <c r="C74" s="39"/>
      <c r="D74" s="39"/>
      <c r="E74" s="38"/>
      <c r="F74" s="40"/>
      <c r="G74" s="40"/>
      <c r="H74" s="40"/>
      <c r="I74" s="67" t="str">
        <f t="shared" ref="I74:I107" si="16">IF(OR($B74="",$C74="",$D74="",$E74="",$F74&lt;an_initial,$F74&gt;an_final,$O74=FALSE),"",IF($H74="",CS_STR_A*$G74/P74,CS_STR_A*$H74))</f>
        <v/>
      </c>
      <c r="J74" s="67" t="str">
        <f t="shared" ref="J74:J107" si="17">IF(OR($B74="",$C74="",$D74="",$E74="",$F74="",$F74&gt;an_final,$O74=FALSE),"",IF($H74="",CS_STR_A*$G74/P74,CS_STR_A*$H74))</f>
        <v/>
      </c>
      <c r="K74" s="226" t="str">
        <f t="shared" ref="K74:K108" si="18">IF(OR($B74="",$C74="",$D74="",$E74="",$F74="",$F74&gt;an_final,$O74=FALSE),"",IF($F74&gt;=an_initial,1,""))</f>
        <v/>
      </c>
      <c r="L74" s="226" t="str">
        <f t="shared" ref="L74:L108" si="19">IF(OR($B74="",$C74="",$D74="",$E74="",$F74="",$F74&gt;an_final,$O74=FALSE),"",1)</f>
        <v/>
      </c>
      <c r="M74" s="35" t="str">
        <f t="shared" ref="M74:M108" si="20">IF(OR($B74="",$C74="",$D74="",$E74="",$F74="",$F74&gt;an_final,$O74=FALSE),"",IF($H74="",$G74/P74,$H74))</f>
        <v/>
      </c>
      <c r="N74" s="226" t="str">
        <f t="shared" ref="N74:N108" si="21">IF(OR($B74="",$C74="",$D74="",$E74="",$F74="",$F74&lt;an_initial,$F74&gt;an_final,$O74=FALSE),"",IF($H74="",$G74/P74,$H74))</f>
        <v/>
      </c>
      <c r="O74" s="333" t="b">
        <f t="shared" ref="O74:O108" si="22">IF(nume_candidat="",FALSE,ISNUMBER(SEARCH(nume_candidat,$B74)))</f>
        <v>0</v>
      </c>
      <c r="P74" s="334">
        <f t="shared" si="15"/>
        <v>1</v>
      </c>
    </row>
    <row r="75" spans="1:16" x14ac:dyDescent="0.25">
      <c r="A75" s="216">
        <v>66</v>
      </c>
      <c r="B75" s="39"/>
      <c r="C75" s="39"/>
      <c r="D75" s="39"/>
      <c r="E75" s="38"/>
      <c r="F75" s="40"/>
      <c r="G75" s="40"/>
      <c r="H75" s="40"/>
      <c r="I75" s="67" t="str">
        <f t="shared" si="16"/>
        <v/>
      </c>
      <c r="J75" s="67" t="str">
        <f t="shared" si="17"/>
        <v/>
      </c>
      <c r="K75" s="226" t="str">
        <f t="shared" si="18"/>
        <v/>
      </c>
      <c r="L75" s="226" t="str">
        <f t="shared" si="19"/>
        <v/>
      </c>
      <c r="M75" s="35" t="str">
        <f t="shared" si="20"/>
        <v/>
      </c>
      <c r="N75" s="226" t="str">
        <f t="shared" si="21"/>
        <v/>
      </c>
      <c r="O75" s="333" t="b">
        <f t="shared" si="22"/>
        <v>0</v>
      </c>
      <c r="P75" s="334">
        <f t="shared" ref="P75:P108" si="23">LEN(B75)-LEN(SUBSTITUTE(B75,",",""))+1</f>
        <v>1</v>
      </c>
    </row>
    <row r="76" spans="1:16" x14ac:dyDescent="0.25">
      <c r="A76" s="216">
        <v>67</v>
      </c>
      <c r="B76" s="39"/>
      <c r="C76" s="39"/>
      <c r="D76" s="39"/>
      <c r="E76" s="38"/>
      <c r="F76" s="40"/>
      <c r="G76" s="40"/>
      <c r="H76" s="40"/>
      <c r="I76" s="67" t="str">
        <f t="shared" si="16"/>
        <v/>
      </c>
      <c r="J76" s="67" t="str">
        <f t="shared" si="17"/>
        <v/>
      </c>
      <c r="K76" s="226" t="str">
        <f t="shared" si="18"/>
        <v/>
      </c>
      <c r="L76" s="226" t="str">
        <f t="shared" si="19"/>
        <v/>
      </c>
      <c r="M76" s="35" t="str">
        <f t="shared" si="20"/>
        <v/>
      </c>
      <c r="N76" s="226" t="str">
        <f t="shared" si="21"/>
        <v/>
      </c>
      <c r="O76" s="333" t="b">
        <f t="shared" si="22"/>
        <v>0</v>
      </c>
      <c r="P76" s="334">
        <f t="shared" si="23"/>
        <v>1</v>
      </c>
    </row>
    <row r="77" spans="1:16" x14ac:dyDescent="0.25">
      <c r="A77" s="216">
        <v>68</v>
      </c>
      <c r="B77" s="39"/>
      <c r="C77" s="39"/>
      <c r="D77" s="39"/>
      <c r="E77" s="38"/>
      <c r="F77" s="40"/>
      <c r="G77" s="40"/>
      <c r="H77" s="40"/>
      <c r="I77" s="67" t="str">
        <f t="shared" si="16"/>
        <v/>
      </c>
      <c r="J77" s="67" t="str">
        <f t="shared" si="17"/>
        <v/>
      </c>
      <c r="K77" s="226" t="str">
        <f t="shared" si="18"/>
        <v/>
      </c>
      <c r="L77" s="226" t="str">
        <f t="shared" si="19"/>
        <v/>
      </c>
      <c r="M77" s="35" t="str">
        <f t="shared" si="20"/>
        <v/>
      </c>
      <c r="N77" s="226" t="str">
        <f t="shared" si="21"/>
        <v/>
      </c>
      <c r="O77" s="333" t="b">
        <f t="shared" si="22"/>
        <v>0</v>
      </c>
      <c r="P77" s="334">
        <f t="shared" si="23"/>
        <v>1</v>
      </c>
    </row>
    <row r="78" spans="1:16" x14ac:dyDescent="0.25">
      <c r="A78" s="216">
        <v>69</v>
      </c>
      <c r="B78" s="39"/>
      <c r="C78" s="39"/>
      <c r="D78" s="39"/>
      <c r="E78" s="38"/>
      <c r="F78" s="40"/>
      <c r="G78" s="40"/>
      <c r="H78" s="40"/>
      <c r="I78" s="67" t="str">
        <f t="shared" si="16"/>
        <v/>
      </c>
      <c r="J78" s="67" t="str">
        <f t="shared" si="17"/>
        <v/>
      </c>
      <c r="K78" s="226" t="str">
        <f t="shared" si="18"/>
        <v/>
      </c>
      <c r="L78" s="226" t="str">
        <f t="shared" si="19"/>
        <v/>
      </c>
      <c r="M78" s="35" t="str">
        <f t="shared" si="20"/>
        <v/>
      </c>
      <c r="N78" s="226" t="str">
        <f t="shared" si="21"/>
        <v/>
      </c>
      <c r="O78" s="333" t="b">
        <f t="shared" si="22"/>
        <v>0</v>
      </c>
      <c r="P78" s="334">
        <f t="shared" si="23"/>
        <v>1</v>
      </c>
    </row>
    <row r="79" spans="1:16" x14ac:dyDescent="0.25">
      <c r="A79" s="216">
        <v>70</v>
      </c>
      <c r="B79" s="39"/>
      <c r="C79" s="39"/>
      <c r="D79" s="39"/>
      <c r="E79" s="38"/>
      <c r="F79" s="40"/>
      <c r="G79" s="40"/>
      <c r="H79" s="40"/>
      <c r="I79" s="67" t="str">
        <f t="shared" si="16"/>
        <v/>
      </c>
      <c r="J79" s="67" t="str">
        <f t="shared" si="17"/>
        <v/>
      </c>
      <c r="K79" s="226" t="str">
        <f t="shared" si="18"/>
        <v/>
      </c>
      <c r="L79" s="226" t="str">
        <f t="shared" si="19"/>
        <v/>
      </c>
      <c r="M79" s="35" t="str">
        <f t="shared" si="20"/>
        <v/>
      </c>
      <c r="N79" s="226" t="str">
        <f t="shared" si="21"/>
        <v/>
      </c>
      <c r="O79" s="333" t="b">
        <f t="shared" si="22"/>
        <v>0</v>
      </c>
      <c r="P79" s="334">
        <f t="shared" si="23"/>
        <v>1</v>
      </c>
    </row>
    <row r="80" spans="1:16" x14ac:dyDescent="0.25">
      <c r="A80" s="216">
        <v>71</v>
      </c>
      <c r="B80" s="39"/>
      <c r="C80" s="39"/>
      <c r="D80" s="39"/>
      <c r="E80" s="38"/>
      <c r="F80" s="40"/>
      <c r="G80" s="40"/>
      <c r="H80" s="40"/>
      <c r="I80" s="67" t="str">
        <f t="shared" si="16"/>
        <v/>
      </c>
      <c r="J80" s="67" t="str">
        <f t="shared" si="17"/>
        <v/>
      </c>
      <c r="K80" s="226" t="str">
        <f t="shared" si="18"/>
        <v/>
      </c>
      <c r="L80" s="226" t="str">
        <f t="shared" si="19"/>
        <v/>
      </c>
      <c r="M80" s="35" t="str">
        <f t="shared" si="20"/>
        <v/>
      </c>
      <c r="N80" s="226" t="str">
        <f t="shared" si="21"/>
        <v/>
      </c>
      <c r="O80" s="333" t="b">
        <f t="shared" si="22"/>
        <v>0</v>
      </c>
      <c r="P80" s="334">
        <f t="shared" si="23"/>
        <v>1</v>
      </c>
    </row>
    <row r="81" spans="1:16" x14ac:dyDescent="0.25">
      <c r="A81" s="216">
        <v>72</v>
      </c>
      <c r="B81" s="39"/>
      <c r="C81" s="39"/>
      <c r="D81" s="39"/>
      <c r="E81" s="38"/>
      <c r="F81" s="40"/>
      <c r="G81" s="40"/>
      <c r="H81" s="40"/>
      <c r="I81" s="67" t="str">
        <f t="shared" si="16"/>
        <v/>
      </c>
      <c r="J81" s="67" t="str">
        <f t="shared" si="17"/>
        <v/>
      </c>
      <c r="K81" s="226" t="str">
        <f t="shared" si="18"/>
        <v/>
      </c>
      <c r="L81" s="226" t="str">
        <f t="shared" si="19"/>
        <v/>
      </c>
      <c r="M81" s="35" t="str">
        <f t="shared" si="20"/>
        <v/>
      </c>
      <c r="N81" s="226" t="str">
        <f t="shared" si="21"/>
        <v/>
      </c>
      <c r="O81" s="333" t="b">
        <f t="shared" si="22"/>
        <v>0</v>
      </c>
      <c r="P81" s="334">
        <f t="shared" si="23"/>
        <v>1</v>
      </c>
    </row>
    <row r="82" spans="1:16" x14ac:dyDescent="0.25">
      <c r="A82" s="216">
        <v>73</v>
      </c>
      <c r="B82" s="39"/>
      <c r="C82" s="39"/>
      <c r="D82" s="39"/>
      <c r="E82" s="38"/>
      <c r="F82" s="40"/>
      <c r="G82" s="40"/>
      <c r="H82" s="40"/>
      <c r="I82" s="67" t="str">
        <f t="shared" si="16"/>
        <v/>
      </c>
      <c r="J82" s="67" t="str">
        <f t="shared" si="17"/>
        <v/>
      </c>
      <c r="K82" s="226" t="str">
        <f t="shared" si="18"/>
        <v/>
      </c>
      <c r="L82" s="226" t="str">
        <f t="shared" si="19"/>
        <v/>
      </c>
      <c r="M82" s="35" t="str">
        <f t="shared" si="20"/>
        <v/>
      </c>
      <c r="N82" s="226" t="str">
        <f t="shared" si="21"/>
        <v/>
      </c>
      <c r="O82" s="333" t="b">
        <f t="shared" si="22"/>
        <v>0</v>
      </c>
      <c r="P82" s="334">
        <f t="shared" si="23"/>
        <v>1</v>
      </c>
    </row>
    <row r="83" spans="1:16" x14ac:dyDescent="0.25">
      <c r="A83" s="216">
        <v>74</v>
      </c>
      <c r="B83" s="39"/>
      <c r="C83" s="39"/>
      <c r="D83" s="39"/>
      <c r="E83" s="38"/>
      <c r="F83" s="40"/>
      <c r="G83" s="40"/>
      <c r="H83" s="40"/>
      <c r="I83" s="67" t="str">
        <f t="shared" si="16"/>
        <v/>
      </c>
      <c r="J83" s="67" t="str">
        <f t="shared" si="17"/>
        <v/>
      </c>
      <c r="K83" s="226" t="str">
        <f t="shared" si="18"/>
        <v/>
      </c>
      <c r="L83" s="226" t="str">
        <f t="shared" si="19"/>
        <v/>
      </c>
      <c r="M83" s="35" t="str">
        <f t="shared" si="20"/>
        <v/>
      </c>
      <c r="N83" s="226" t="str">
        <f t="shared" si="21"/>
        <v/>
      </c>
      <c r="O83" s="333" t="b">
        <f t="shared" si="22"/>
        <v>0</v>
      </c>
      <c r="P83" s="334">
        <f t="shared" si="23"/>
        <v>1</v>
      </c>
    </row>
    <row r="84" spans="1:16" x14ac:dyDescent="0.25">
      <c r="A84" s="216">
        <v>75</v>
      </c>
      <c r="B84" s="39"/>
      <c r="C84" s="39"/>
      <c r="D84" s="39"/>
      <c r="E84" s="38"/>
      <c r="F84" s="40"/>
      <c r="G84" s="40"/>
      <c r="H84" s="40"/>
      <c r="I84" s="67" t="str">
        <f t="shared" si="16"/>
        <v/>
      </c>
      <c r="J84" s="67" t="str">
        <f t="shared" si="17"/>
        <v/>
      </c>
      <c r="K84" s="226" t="str">
        <f t="shared" si="18"/>
        <v/>
      </c>
      <c r="L84" s="226" t="str">
        <f t="shared" si="19"/>
        <v/>
      </c>
      <c r="M84" s="35" t="str">
        <f t="shared" si="20"/>
        <v/>
      </c>
      <c r="N84" s="226" t="str">
        <f t="shared" si="21"/>
        <v/>
      </c>
      <c r="O84" s="333" t="b">
        <f t="shared" si="22"/>
        <v>0</v>
      </c>
      <c r="P84" s="334">
        <f t="shared" si="23"/>
        <v>1</v>
      </c>
    </row>
    <row r="85" spans="1:16" x14ac:dyDescent="0.25">
      <c r="A85" s="216">
        <v>76</v>
      </c>
      <c r="B85" s="39"/>
      <c r="C85" s="39"/>
      <c r="D85" s="39"/>
      <c r="E85" s="38"/>
      <c r="F85" s="40"/>
      <c r="G85" s="40"/>
      <c r="H85" s="40"/>
      <c r="I85" s="67" t="str">
        <f t="shared" si="16"/>
        <v/>
      </c>
      <c r="J85" s="67" t="str">
        <f t="shared" si="17"/>
        <v/>
      </c>
      <c r="K85" s="226" t="str">
        <f t="shared" si="18"/>
        <v/>
      </c>
      <c r="L85" s="226" t="str">
        <f t="shared" si="19"/>
        <v/>
      </c>
      <c r="M85" s="35" t="str">
        <f t="shared" si="20"/>
        <v/>
      </c>
      <c r="N85" s="226" t="str">
        <f t="shared" si="21"/>
        <v/>
      </c>
      <c r="O85" s="333" t="b">
        <f t="shared" si="22"/>
        <v>0</v>
      </c>
      <c r="P85" s="334">
        <f t="shared" si="23"/>
        <v>1</v>
      </c>
    </row>
    <row r="86" spans="1:16" x14ac:dyDescent="0.25">
      <c r="A86" s="216">
        <v>77</v>
      </c>
      <c r="B86" s="39"/>
      <c r="C86" s="39"/>
      <c r="D86" s="39"/>
      <c r="E86" s="38"/>
      <c r="F86" s="40"/>
      <c r="G86" s="40"/>
      <c r="H86" s="40"/>
      <c r="I86" s="67" t="str">
        <f t="shared" si="16"/>
        <v/>
      </c>
      <c r="J86" s="67" t="str">
        <f t="shared" si="17"/>
        <v/>
      </c>
      <c r="K86" s="226" t="str">
        <f t="shared" si="18"/>
        <v/>
      </c>
      <c r="L86" s="226" t="str">
        <f t="shared" si="19"/>
        <v/>
      </c>
      <c r="M86" s="35" t="str">
        <f t="shared" si="20"/>
        <v/>
      </c>
      <c r="N86" s="226" t="str">
        <f t="shared" si="21"/>
        <v/>
      </c>
      <c r="O86" s="333" t="b">
        <f t="shared" si="22"/>
        <v>0</v>
      </c>
      <c r="P86" s="334">
        <f t="shared" si="23"/>
        <v>1</v>
      </c>
    </row>
    <row r="87" spans="1:16" x14ac:dyDescent="0.25">
      <c r="A87" s="216">
        <v>78</v>
      </c>
      <c r="B87" s="39"/>
      <c r="C87" s="39"/>
      <c r="D87" s="39"/>
      <c r="E87" s="38"/>
      <c r="F87" s="40"/>
      <c r="G87" s="40"/>
      <c r="H87" s="40"/>
      <c r="I87" s="67" t="str">
        <f t="shared" si="16"/>
        <v/>
      </c>
      <c r="J87" s="67" t="str">
        <f t="shared" si="17"/>
        <v/>
      </c>
      <c r="K87" s="226" t="str">
        <f t="shared" si="18"/>
        <v/>
      </c>
      <c r="L87" s="226" t="str">
        <f t="shared" si="19"/>
        <v/>
      </c>
      <c r="M87" s="35" t="str">
        <f t="shared" si="20"/>
        <v/>
      </c>
      <c r="N87" s="226" t="str">
        <f t="shared" si="21"/>
        <v/>
      </c>
      <c r="O87" s="333" t="b">
        <f t="shared" si="22"/>
        <v>0</v>
      </c>
      <c r="P87" s="334">
        <f t="shared" si="23"/>
        <v>1</v>
      </c>
    </row>
    <row r="88" spans="1:16" x14ac:dyDescent="0.25">
      <c r="A88" s="216">
        <v>79</v>
      </c>
      <c r="B88" s="39"/>
      <c r="C88" s="39"/>
      <c r="D88" s="39"/>
      <c r="E88" s="38"/>
      <c r="F88" s="40"/>
      <c r="G88" s="40"/>
      <c r="H88" s="40"/>
      <c r="I88" s="67" t="str">
        <f t="shared" si="16"/>
        <v/>
      </c>
      <c r="J88" s="67" t="str">
        <f t="shared" si="17"/>
        <v/>
      </c>
      <c r="K88" s="226" t="str">
        <f t="shared" si="18"/>
        <v/>
      </c>
      <c r="L88" s="226" t="str">
        <f t="shared" si="19"/>
        <v/>
      </c>
      <c r="M88" s="35" t="str">
        <f t="shared" si="20"/>
        <v/>
      </c>
      <c r="N88" s="226" t="str">
        <f t="shared" si="21"/>
        <v/>
      </c>
      <c r="O88" s="333" t="b">
        <f t="shared" si="22"/>
        <v>0</v>
      </c>
      <c r="P88" s="334">
        <f t="shared" si="23"/>
        <v>1</v>
      </c>
    </row>
    <row r="89" spans="1:16" x14ac:dyDescent="0.25">
      <c r="A89" s="216">
        <v>80</v>
      </c>
      <c r="B89" s="39"/>
      <c r="C89" s="39"/>
      <c r="D89" s="39"/>
      <c r="E89" s="38"/>
      <c r="F89" s="40"/>
      <c r="G89" s="40"/>
      <c r="H89" s="40"/>
      <c r="I89" s="67" t="str">
        <f t="shared" si="16"/>
        <v/>
      </c>
      <c r="J89" s="67" t="str">
        <f t="shared" si="17"/>
        <v/>
      </c>
      <c r="K89" s="226" t="str">
        <f t="shared" si="18"/>
        <v/>
      </c>
      <c r="L89" s="226" t="str">
        <f t="shared" si="19"/>
        <v/>
      </c>
      <c r="M89" s="35" t="str">
        <f t="shared" si="20"/>
        <v/>
      </c>
      <c r="N89" s="226" t="str">
        <f t="shared" si="21"/>
        <v/>
      </c>
      <c r="O89" s="333" t="b">
        <f t="shared" si="22"/>
        <v>0</v>
      </c>
      <c r="P89" s="334">
        <f t="shared" si="23"/>
        <v>1</v>
      </c>
    </row>
    <row r="90" spans="1:16" x14ac:dyDescent="0.25">
      <c r="A90" s="216">
        <v>81</v>
      </c>
      <c r="B90" s="39"/>
      <c r="C90" s="39"/>
      <c r="D90" s="39"/>
      <c r="E90" s="38"/>
      <c r="F90" s="40"/>
      <c r="G90" s="40"/>
      <c r="H90" s="40"/>
      <c r="I90" s="67" t="str">
        <f t="shared" si="16"/>
        <v/>
      </c>
      <c r="J90" s="67" t="str">
        <f t="shared" si="17"/>
        <v/>
      </c>
      <c r="K90" s="226" t="str">
        <f t="shared" si="18"/>
        <v/>
      </c>
      <c r="L90" s="226" t="str">
        <f t="shared" si="19"/>
        <v/>
      </c>
      <c r="M90" s="35" t="str">
        <f t="shared" si="20"/>
        <v/>
      </c>
      <c r="N90" s="226" t="str">
        <f t="shared" si="21"/>
        <v/>
      </c>
      <c r="O90" s="333" t="b">
        <f t="shared" si="22"/>
        <v>0</v>
      </c>
      <c r="P90" s="334">
        <f t="shared" si="23"/>
        <v>1</v>
      </c>
    </row>
    <row r="91" spans="1:16" x14ac:dyDescent="0.25">
      <c r="A91" s="216">
        <v>82</v>
      </c>
      <c r="B91" s="39"/>
      <c r="C91" s="39"/>
      <c r="D91" s="39"/>
      <c r="E91" s="38"/>
      <c r="F91" s="40"/>
      <c r="G91" s="40"/>
      <c r="H91" s="40"/>
      <c r="I91" s="67" t="str">
        <f t="shared" si="16"/>
        <v/>
      </c>
      <c r="J91" s="67" t="str">
        <f t="shared" si="17"/>
        <v/>
      </c>
      <c r="K91" s="226" t="str">
        <f t="shared" si="18"/>
        <v/>
      </c>
      <c r="L91" s="226" t="str">
        <f t="shared" si="19"/>
        <v/>
      </c>
      <c r="M91" s="35" t="str">
        <f t="shared" si="20"/>
        <v/>
      </c>
      <c r="N91" s="226" t="str">
        <f t="shared" si="21"/>
        <v/>
      </c>
      <c r="O91" s="333" t="b">
        <f t="shared" si="22"/>
        <v>0</v>
      </c>
      <c r="P91" s="334">
        <f t="shared" si="23"/>
        <v>1</v>
      </c>
    </row>
    <row r="92" spans="1:16" x14ac:dyDescent="0.25">
      <c r="A92" s="216">
        <v>83</v>
      </c>
      <c r="B92" s="39"/>
      <c r="C92" s="39"/>
      <c r="D92" s="39"/>
      <c r="E92" s="38"/>
      <c r="F92" s="40"/>
      <c r="G92" s="40"/>
      <c r="H92" s="40"/>
      <c r="I92" s="67" t="str">
        <f t="shared" si="16"/>
        <v/>
      </c>
      <c r="J92" s="67" t="str">
        <f t="shared" si="17"/>
        <v/>
      </c>
      <c r="K92" s="226" t="str">
        <f t="shared" si="18"/>
        <v/>
      </c>
      <c r="L92" s="226" t="str">
        <f t="shared" si="19"/>
        <v/>
      </c>
      <c r="M92" s="35" t="str">
        <f t="shared" si="20"/>
        <v/>
      </c>
      <c r="N92" s="226" t="str">
        <f t="shared" si="21"/>
        <v/>
      </c>
      <c r="O92" s="333" t="b">
        <f t="shared" si="22"/>
        <v>0</v>
      </c>
      <c r="P92" s="334">
        <f t="shared" si="23"/>
        <v>1</v>
      </c>
    </row>
    <row r="93" spans="1:16" x14ac:dyDescent="0.25">
      <c r="A93" s="216">
        <v>84</v>
      </c>
      <c r="B93" s="39"/>
      <c r="C93" s="39"/>
      <c r="D93" s="39"/>
      <c r="E93" s="38"/>
      <c r="F93" s="40"/>
      <c r="G93" s="40"/>
      <c r="H93" s="40"/>
      <c r="I93" s="67" t="str">
        <f t="shared" si="16"/>
        <v/>
      </c>
      <c r="J93" s="67" t="str">
        <f t="shared" si="17"/>
        <v/>
      </c>
      <c r="K93" s="226" t="str">
        <f t="shared" si="18"/>
        <v/>
      </c>
      <c r="L93" s="226" t="str">
        <f t="shared" si="19"/>
        <v/>
      </c>
      <c r="M93" s="35" t="str">
        <f t="shared" si="20"/>
        <v/>
      </c>
      <c r="N93" s="226" t="str">
        <f t="shared" si="21"/>
        <v/>
      </c>
      <c r="O93" s="333" t="b">
        <f t="shared" si="22"/>
        <v>0</v>
      </c>
      <c r="P93" s="334">
        <f t="shared" si="23"/>
        <v>1</v>
      </c>
    </row>
    <row r="94" spans="1:16" x14ac:dyDescent="0.25">
      <c r="A94" s="216">
        <v>85</v>
      </c>
      <c r="B94" s="39"/>
      <c r="C94" s="39"/>
      <c r="D94" s="39"/>
      <c r="E94" s="38"/>
      <c r="F94" s="40"/>
      <c r="G94" s="40"/>
      <c r="H94" s="40"/>
      <c r="I94" s="67" t="str">
        <f t="shared" si="16"/>
        <v/>
      </c>
      <c r="J94" s="67" t="str">
        <f t="shared" si="17"/>
        <v/>
      </c>
      <c r="K94" s="226" t="str">
        <f t="shared" si="18"/>
        <v/>
      </c>
      <c r="L94" s="226" t="str">
        <f t="shared" si="19"/>
        <v/>
      </c>
      <c r="M94" s="35" t="str">
        <f t="shared" si="20"/>
        <v/>
      </c>
      <c r="N94" s="226" t="str">
        <f t="shared" si="21"/>
        <v/>
      </c>
      <c r="O94" s="333" t="b">
        <f t="shared" si="22"/>
        <v>0</v>
      </c>
      <c r="P94" s="334">
        <f t="shared" si="23"/>
        <v>1</v>
      </c>
    </row>
    <row r="95" spans="1:16" x14ac:dyDescent="0.25">
      <c r="A95" s="216">
        <v>86</v>
      </c>
      <c r="B95" s="39"/>
      <c r="C95" s="39"/>
      <c r="D95" s="39"/>
      <c r="E95" s="38"/>
      <c r="F95" s="40"/>
      <c r="G95" s="40"/>
      <c r="H95" s="40"/>
      <c r="I95" s="67" t="str">
        <f t="shared" si="16"/>
        <v/>
      </c>
      <c r="J95" s="67" t="str">
        <f t="shared" si="17"/>
        <v/>
      </c>
      <c r="K95" s="226" t="str">
        <f t="shared" si="18"/>
        <v/>
      </c>
      <c r="L95" s="226" t="str">
        <f t="shared" si="19"/>
        <v/>
      </c>
      <c r="M95" s="35" t="str">
        <f t="shared" si="20"/>
        <v/>
      </c>
      <c r="N95" s="226" t="str">
        <f t="shared" si="21"/>
        <v/>
      </c>
      <c r="O95" s="333" t="b">
        <f t="shared" si="22"/>
        <v>0</v>
      </c>
      <c r="P95" s="334">
        <f t="shared" si="23"/>
        <v>1</v>
      </c>
    </row>
    <row r="96" spans="1:16" x14ac:dyDescent="0.25">
      <c r="A96" s="216">
        <v>87</v>
      </c>
      <c r="B96" s="39"/>
      <c r="C96" s="39"/>
      <c r="D96" s="39"/>
      <c r="E96" s="38"/>
      <c r="F96" s="40"/>
      <c r="G96" s="40"/>
      <c r="H96" s="40"/>
      <c r="I96" s="67" t="str">
        <f t="shared" si="16"/>
        <v/>
      </c>
      <c r="J96" s="67" t="str">
        <f t="shared" si="17"/>
        <v/>
      </c>
      <c r="K96" s="226" t="str">
        <f t="shared" si="18"/>
        <v/>
      </c>
      <c r="L96" s="226" t="str">
        <f t="shared" si="19"/>
        <v/>
      </c>
      <c r="M96" s="35" t="str">
        <f t="shared" si="20"/>
        <v/>
      </c>
      <c r="N96" s="226" t="str">
        <f t="shared" si="21"/>
        <v/>
      </c>
      <c r="O96" s="333" t="b">
        <f t="shared" si="22"/>
        <v>0</v>
      </c>
      <c r="P96" s="334">
        <f t="shared" si="23"/>
        <v>1</v>
      </c>
    </row>
    <row r="97" spans="1:16" x14ac:dyDescent="0.25">
      <c r="A97" s="216">
        <v>88</v>
      </c>
      <c r="B97" s="39"/>
      <c r="C97" s="39"/>
      <c r="D97" s="39"/>
      <c r="E97" s="38"/>
      <c r="F97" s="40"/>
      <c r="G97" s="40"/>
      <c r="H97" s="40"/>
      <c r="I97" s="67" t="str">
        <f t="shared" si="16"/>
        <v/>
      </c>
      <c r="J97" s="67" t="str">
        <f t="shared" si="17"/>
        <v/>
      </c>
      <c r="K97" s="226" t="str">
        <f t="shared" si="18"/>
        <v/>
      </c>
      <c r="L97" s="226" t="str">
        <f t="shared" si="19"/>
        <v/>
      </c>
      <c r="M97" s="35" t="str">
        <f t="shared" si="20"/>
        <v/>
      </c>
      <c r="N97" s="226" t="str">
        <f t="shared" si="21"/>
        <v/>
      </c>
      <c r="O97" s="333" t="b">
        <f t="shared" si="22"/>
        <v>0</v>
      </c>
      <c r="P97" s="334">
        <f t="shared" si="23"/>
        <v>1</v>
      </c>
    </row>
    <row r="98" spans="1:16" x14ac:dyDescent="0.25">
      <c r="A98" s="216">
        <v>89</v>
      </c>
      <c r="B98" s="39"/>
      <c r="C98" s="39"/>
      <c r="D98" s="39"/>
      <c r="E98" s="38"/>
      <c r="F98" s="40"/>
      <c r="G98" s="40"/>
      <c r="H98" s="40"/>
      <c r="I98" s="67" t="str">
        <f t="shared" si="16"/>
        <v/>
      </c>
      <c r="J98" s="67" t="str">
        <f t="shared" si="17"/>
        <v/>
      </c>
      <c r="K98" s="226" t="str">
        <f t="shared" si="18"/>
        <v/>
      </c>
      <c r="L98" s="226" t="str">
        <f t="shared" si="19"/>
        <v/>
      </c>
      <c r="M98" s="35" t="str">
        <f t="shared" si="20"/>
        <v/>
      </c>
      <c r="N98" s="226" t="str">
        <f t="shared" si="21"/>
        <v/>
      </c>
      <c r="O98" s="333" t="b">
        <f t="shared" si="22"/>
        <v>0</v>
      </c>
      <c r="P98" s="334">
        <f t="shared" si="23"/>
        <v>1</v>
      </c>
    </row>
    <row r="99" spans="1:16" x14ac:dyDescent="0.25">
      <c r="A99" s="216">
        <v>90</v>
      </c>
      <c r="B99" s="39"/>
      <c r="C99" s="39"/>
      <c r="D99" s="39"/>
      <c r="E99" s="38"/>
      <c r="F99" s="40"/>
      <c r="G99" s="40"/>
      <c r="H99" s="40"/>
      <c r="I99" s="67" t="str">
        <f t="shared" si="16"/>
        <v/>
      </c>
      <c r="J99" s="67" t="str">
        <f t="shared" si="17"/>
        <v/>
      </c>
      <c r="K99" s="226" t="str">
        <f t="shared" si="18"/>
        <v/>
      </c>
      <c r="L99" s="226" t="str">
        <f t="shared" si="19"/>
        <v/>
      </c>
      <c r="M99" s="35" t="str">
        <f t="shared" si="20"/>
        <v/>
      </c>
      <c r="N99" s="226" t="str">
        <f t="shared" si="21"/>
        <v/>
      </c>
      <c r="O99" s="333" t="b">
        <f t="shared" si="22"/>
        <v>0</v>
      </c>
      <c r="P99" s="334">
        <f t="shared" si="23"/>
        <v>1</v>
      </c>
    </row>
    <row r="100" spans="1:16" x14ac:dyDescent="0.25">
      <c r="A100" s="216">
        <v>91</v>
      </c>
      <c r="B100" s="39"/>
      <c r="C100" s="39"/>
      <c r="D100" s="39"/>
      <c r="E100" s="38"/>
      <c r="F100" s="40"/>
      <c r="G100" s="40"/>
      <c r="H100" s="40"/>
      <c r="I100" s="67" t="str">
        <f t="shared" si="16"/>
        <v/>
      </c>
      <c r="J100" s="67" t="str">
        <f t="shared" si="17"/>
        <v/>
      </c>
      <c r="K100" s="226" t="str">
        <f t="shared" si="18"/>
        <v/>
      </c>
      <c r="L100" s="226" t="str">
        <f t="shared" si="19"/>
        <v/>
      </c>
      <c r="M100" s="35" t="str">
        <f t="shared" si="20"/>
        <v/>
      </c>
      <c r="N100" s="226" t="str">
        <f t="shared" si="21"/>
        <v/>
      </c>
      <c r="O100" s="333" t="b">
        <f t="shared" si="22"/>
        <v>0</v>
      </c>
      <c r="P100" s="334">
        <f t="shared" si="23"/>
        <v>1</v>
      </c>
    </row>
    <row r="101" spans="1:16" x14ac:dyDescent="0.25">
      <c r="A101" s="216">
        <v>92</v>
      </c>
      <c r="B101" s="39"/>
      <c r="C101" s="39"/>
      <c r="D101" s="39"/>
      <c r="E101" s="38"/>
      <c r="F101" s="40"/>
      <c r="G101" s="40"/>
      <c r="H101" s="40"/>
      <c r="I101" s="67" t="str">
        <f t="shared" si="16"/>
        <v/>
      </c>
      <c r="J101" s="67" t="str">
        <f t="shared" si="17"/>
        <v/>
      </c>
      <c r="K101" s="226" t="str">
        <f t="shared" si="18"/>
        <v/>
      </c>
      <c r="L101" s="226" t="str">
        <f t="shared" si="19"/>
        <v/>
      </c>
      <c r="M101" s="35" t="str">
        <f t="shared" si="20"/>
        <v/>
      </c>
      <c r="N101" s="226" t="str">
        <f t="shared" si="21"/>
        <v/>
      </c>
      <c r="O101" s="333" t="b">
        <f t="shared" si="22"/>
        <v>0</v>
      </c>
      <c r="P101" s="334">
        <f t="shared" si="23"/>
        <v>1</v>
      </c>
    </row>
    <row r="102" spans="1:16" x14ac:dyDescent="0.25">
      <c r="A102" s="216">
        <v>93</v>
      </c>
      <c r="B102" s="39"/>
      <c r="C102" s="39"/>
      <c r="D102" s="39"/>
      <c r="E102" s="38"/>
      <c r="F102" s="40"/>
      <c r="G102" s="40"/>
      <c r="H102" s="40"/>
      <c r="I102" s="67" t="str">
        <f t="shared" si="16"/>
        <v/>
      </c>
      <c r="J102" s="67" t="str">
        <f t="shared" si="17"/>
        <v/>
      </c>
      <c r="K102" s="226" t="str">
        <f t="shared" si="18"/>
        <v/>
      </c>
      <c r="L102" s="226" t="str">
        <f t="shared" si="19"/>
        <v/>
      </c>
      <c r="M102" s="35" t="str">
        <f t="shared" si="20"/>
        <v/>
      </c>
      <c r="N102" s="226" t="str">
        <f t="shared" si="21"/>
        <v/>
      </c>
      <c r="O102" s="333" t="b">
        <f t="shared" si="22"/>
        <v>0</v>
      </c>
      <c r="P102" s="334">
        <f t="shared" si="23"/>
        <v>1</v>
      </c>
    </row>
    <row r="103" spans="1:16" x14ac:dyDescent="0.25">
      <c r="A103" s="216">
        <v>94</v>
      </c>
      <c r="B103" s="39"/>
      <c r="C103" s="39"/>
      <c r="D103" s="39"/>
      <c r="E103" s="38"/>
      <c r="F103" s="40"/>
      <c r="G103" s="40"/>
      <c r="H103" s="40"/>
      <c r="I103" s="67" t="str">
        <f t="shared" si="16"/>
        <v/>
      </c>
      <c r="J103" s="67" t="str">
        <f t="shared" si="17"/>
        <v/>
      </c>
      <c r="K103" s="226" t="str">
        <f t="shared" si="18"/>
        <v/>
      </c>
      <c r="L103" s="226" t="str">
        <f t="shared" si="19"/>
        <v/>
      </c>
      <c r="M103" s="35" t="str">
        <f t="shared" si="20"/>
        <v/>
      </c>
      <c r="N103" s="226" t="str">
        <f t="shared" si="21"/>
        <v/>
      </c>
      <c r="O103" s="333" t="b">
        <f t="shared" si="22"/>
        <v>0</v>
      </c>
      <c r="P103" s="334">
        <f t="shared" si="23"/>
        <v>1</v>
      </c>
    </row>
    <row r="104" spans="1:16" x14ac:dyDescent="0.25">
      <c r="A104" s="216">
        <v>95</v>
      </c>
      <c r="B104" s="39"/>
      <c r="C104" s="39"/>
      <c r="D104" s="39"/>
      <c r="E104" s="38"/>
      <c r="F104" s="40"/>
      <c r="G104" s="40"/>
      <c r="H104" s="40"/>
      <c r="I104" s="67" t="str">
        <f t="shared" si="16"/>
        <v/>
      </c>
      <c r="J104" s="67" t="str">
        <f t="shared" si="17"/>
        <v/>
      </c>
      <c r="K104" s="226" t="str">
        <f t="shared" si="18"/>
        <v/>
      </c>
      <c r="L104" s="226" t="str">
        <f t="shared" si="19"/>
        <v/>
      </c>
      <c r="M104" s="35" t="str">
        <f t="shared" si="20"/>
        <v/>
      </c>
      <c r="N104" s="226" t="str">
        <f t="shared" si="21"/>
        <v/>
      </c>
      <c r="O104" s="333" t="b">
        <f t="shared" si="22"/>
        <v>0</v>
      </c>
      <c r="P104" s="334">
        <f t="shared" si="23"/>
        <v>1</v>
      </c>
    </row>
    <row r="105" spans="1:16" x14ac:dyDescent="0.25">
      <c r="A105" s="216">
        <v>96</v>
      </c>
      <c r="B105" s="39"/>
      <c r="C105" s="39"/>
      <c r="D105" s="39"/>
      <c r="E105" s="38"/>
      <c r="F105" s="40"/>
      <c r="G105" s="40"/>
      <c r="H105" s="40"/>
      <c r="I105" s="67" t="str">
        <f t="shared" si="16"/>
        <v/>
      </c>
      <c r="J105" s="67" t="str">
        <f t="shared" si="17"/>
        <v/>
      </c>
      <c r="K105" s="226" t="str">
        <f t="shared" si="18"/>
        <v/>
      </c>
      <c r="L105" s="226" t="str">
        <f t="shared" si="19"/>
        <v/>
      </c>
      <c r="M105" s="35" t="str">
        <f t="shared" si="20"/>
        <v/>
      </c>
      <c r="N105" s="226" t="str">
        <f t="shared" si="21"/>
        <v/>
      </c>
      <c r="O105" s="333" t="b">
        <f t="shared" si="22"/>
        <v>0</v>
      </c>
      <c r="P105" s="334">
        <f t="shared" si="23"/>
        <v>1</v>
      </c>
    </row>
    <row r="106" spans="1:16" x14ac:dyDescent="0.25">
      <c r="A106" s="216">
        <v>97</v>
      </c>
      <c r="B106" s="39"/>
      <c r="C106" s="39"/>
      <c r="D106" s="39"/>
      <c r="E106" s="38"/>
      <c r="F106" s="40"/>
      <c r="G106" s="40"/>
      <c r="H106" s="40"/>
      <c r="I106" s="67" t="str">
        <f t="shared" si="16"/>
        <v/>
      </c>
      <c r="J106" s="67" t="str">
        <f t="shared" si="17"/>
        <v/>
      </c>
      <c r="K106" s="226" t="str">
        <f t="shared" si="18"/>
        <v/>
      </c>
      <c r="L106" s="226" t="str">
        <f t="shared" si="19"/>
        <v/>
      </c>
      <c r="M106" s="35" t="str">
        <f t="shared" si="20"/>
        <v/>
      </c>
      <c r="N106" s="226" t="str">
        <f t="shared" si="21"/>
        <v/>
      </c>
      <c r="O106" s="333" t="b">
        <f t="shared" si="22"/>
        <v>0</v>
      </c>
      <c r="P106" s="334">
        <f t="shared" si="23"/>
        <v>1</v>
      </c>
    </row>
    <row r="107" spans="1:16" x14ac:dyDescent="0.25">
      <c r="A107" s="216">
        <v>98</v>
      </c>
      <c r="B107" s="39"/>
      <c r="C107" s="39"/>
      <c r="D107" s="39"/>
      <c r="E107" s="38"/>
      <c r="F107" s="40"/>
      <c r="G107" s="40"/>
      <c r="H107" s="40"/>
      <c r="I107" s="67" t="str">
        <f t="shared" si="16"/>
        <v/>
      </c>
      <c r="J107" s="67" t="str">
        <f t="shared" si="17"/>
        <v/>
      </c>
      <c r="K107" s="226" t="str">
        <f t="shared" si="18"/>
        <v/>
      </c>
      <c r="L107" s="226" t="str">
        <f t="shared" si="19"/>
        <v/>
      </c>
      <c r="M107" s="35" t="str">
        <f t="shared" si="20"/>
        <v/>
      </c>
      <c r="N107" s="226" t="str">
        <f t="shared" si="21"/>
        <v/>
      </c>
      <c r="O107" s="333" t="b">
        <f t="shared" si="22"/>
        <v>0</v>
      </c>
      <c r="P107" s="334">
        <f t="shared" si="23"/>
        <v>1</v>
      </c>
    </row>
    <row r="108" spans="1:16" x14ac:dyDescent="0.25">
      <c r="A108" s="530">
        <v>99</v>
      </c>
      <c r="B108" s="39"/>
      <c r="C108" s="39"/>
      <c r="D108" s="39"/>
      <c r="E108" s="38"/>
      <c r="F108" s="40"/>
      <c r="G108" s="40"/>
      <c r="H108" s="40"/>
      <c r="I108" s="67" t="str">
        <f t="shared" ref="I108:I171" si="24">IF(OR($B108="",$C108="",$D108="",$E108="",$F108&lt;an_initial,$F108&gt;an_final,$O108=FALSE),"",IF($H108="",CS_STR_A*$G108/P108,CS_STR_A*$H108))</f>
        <v/>
      </c>
      <c r="J108" s="67" t="str">
        <f t="shared" ref="J108:J171" si="25">IF(OR($B108="",$C108="",$D108="",$E108="",$F108="",$F108&gt;an_final,$O108=FALSE),"",IF($H108="",CS_STR_A*$G108/P108,CS_STR_A*$H108))</f>
        <v/>
      </c>
      <c r="K108" s="529" t="str">
        <f t="shared" si="18"/>
        <v/>
      </c>
      <c r="L108" s="226" t="str">
        <f t="shared" si="19"/>
        <v/>
      </c>
      <c r="M108" s="35" t="str">
        <f t="shared" si="20"/>
        <v/>
      </c>
      <c r="N108" s="226" t="str">
        <f t="shared" si="21"/>
        <v/>
      </c>
      <c r="O108" s="333" t="b">
        <f t="shared" si="22"/>
        <v>0</v>
      </c>
      <c r="P108" s="334">
        <f t="shared" si="23"/>
        <v>1</v>
      </c>
    </row>
    <row r="109" spans="1:16" x14ac:dyDescent="0.25">
      <c r="A109" s="530">
        <v>100</v>
      </c>
      <c r="B109" s="531"/>
      <c r="C109" s="531"/>
      <c r="D109" s="531"/>
      <c r="E109" s="532"/>
      <c r="F109" s="533"/>
      <c r="G109" s="531"/>
      <c r="H109" s="532"/>
      <c r="I109" s="67" t="str">
        <f t="shared" si="24"/>
        <v/>
      </c>
      <c r="J109" s="67" t="str">
        <f t="shared" si="25"/>
        <v/>
      </c>
    </row>
    <row r="110" spans="1:16" x14ac:dyDescent="0.25">
      <c r="A110" s="530">
        <v>101</v>
      </c>
      <c r="B110" s="531"/>
      <c r="C110" s="531"/>
      <c r="D110" s="531"/>
      <c r="E110" s="532"/>
      <c r="F110" s="533"/>
      <c r="G110" s="531"/>
      <c r="H110" s="532"/>
      <c r="I110" s="67" t="str">
        <f t="shared" si="24"/>
        <v/>
      </c>
      <c r="J110" s="67" t="str">
        <f t="shared" si="25"/>
        <v/>
      </c>
    </row>
    <row r="111" spans="1:16" x14ac:dyDescent="0.25">
      <c r="A111" s="530">
        <v>102</v>
      </c>
      <c r="B111" s="531"/>
      <c r="C111" s="531"/>
      <c r="D111" s="531"/>
      <c r="E111" s="532"/>
      <c r="F111" s="533"/>
      <c r="G111" s="531"/>
      <c r="H111" s="532"/>
      <c r="I111" s="67" t="str">
        <f t="shared" si="24"/>
        <v/>
      </c>
      <c r="J111" s="67" t="str">
        <f t="shared" si="25"/>
        <v/>
      </c>
    </row>
    <row r="112" spans="1:16" x14ac:dyDescent="0.25">
      <c r="A112" s="530">
        <v>103</v>
      </c>
      <c r="B112" s="531"/>
      <c r="C112" s="531"/>
      <c r="D112" s="531"/>
      <c r="E112" s="532"/>
      <c r="F112" s="533"/>
      <c r="G112" s="531"/>
      <c r="H112" s="532"/>
      <c r="I112" s="67" t="str">
        <f t="shared" si="24"/>
        <v/>
      </c>
      <c r="J112" s="67" t="str">
        <f t="shared" si="25"/>
        <v/>
      </c>
    </row>
    <row r="113" spans="1:10" x14ac:dyDescent="0.25">
      <c r="A113" s="530">
        <v>104</v>
      </c>
      <c r="B113" s="531"/>
      <c r="C113" s="531"/>
      <c r="D113" s="531"/>
      <c r="E113" s="532"/>
      <c r="F113" s="533"/>
      <c r="G113" s="531"/>
      <c r="H113" s="532"/>
      <c r="I113" s="67" t="str">
        <f t="shared" si="24"/>
        <v/>
      </c>
      <c r="J113" s="67" t="str">
        <f t="shared" si="25"/>
        <v/>
      </c>
    </row>
    <row r="114" spans="1:10" x14ac:dyDescent="0.25">
      <c r="A114" s="530">
        <v>105</v>
      </c>
      <c r="B114" s="531"/>
      <c r="C114" s="531"/>
      <c r="D114" s="531"/>
      <c r="E114" s="532"/>
      <c r="F114" s="533"/>
      <c r="G114" s="531"/>
      <c r="H114" s="532"/>
      <c r="I114" s="67" t="str">
        <f t="shared" si="24"/>
        <v/>
      </c>
      <c r="J114" s="67" t="str">
        <f t="shared" si="25"/>
        <v/>
      </c>
    </row>
    <row r="115" spans="1:10" x14ac:dyDescent="0.25">
      <c r="A115" s="530">
        <v>106</v>
      </c>
      <c r="B115" s="531"/>
      <c r="C115" s="531"/>
      <c r="D115" s="531"/>
      <c r="E115" s="532"/>
      <c r="F115" s="533"/>
      <c r="G115" s="531"/>
      <c r="H115" s="532"/>
      <c r="I115" s="67" t="str">
        <f t="shared" si="24"/>
        <v/>
      </c>
      <c r="J115" s="67" t="str">
        <f t="shared" si="25"/>
        <v/>
      </c>
    </row>
    <row r="116" spans="1:10" x14ac:dyDescent="0.25">
      <c r="A116" s="530">
        <v>107</v>
      </c>
      <c r="B116" s="531"/>
      <c r="C116" s="531"/>
      <c r="D116" s="531"/>
      <c r="E116" s="532"/>
      <c r="F116" s="533"/>
      <c r="G116" s="531"/>
      <c r="H116" s="532"/>
      <c r="I116" s="67" t="str">
        <f t="shared" si="24"/>
        <v/>
      </c>
      <c r="J116" s="67" t="str">
        <f t="shared" si="25"/>
        <v/>
      </c>
    </row>
    <row r="117" spans="1:10" x14ac:dyDescent="0.25">
      <c r="A117" s="530">
        <v>108</v>
      </c>
      <c r="B117" s="531"/>
      <c r="C117" s="531"/>
      <c r="D117" s="531"/>
      <c r="E117" s="532"/>
      <c r="F117" s="533"/>
      <c r="G117" s="531"/>
      <c r="H117" s="532"/>
      <c r="I117" s="67" t="str">
        <f t="shared" si="24"/>
        <v/>
      </c>
      <c r="J117" s="67" t="str">
        <f t="shared" si="25"/>
        <v/>
      </c>
    </row>
    <row r="118" spans="1:10" x14ac:dyDescent="0.25">
      <c r="A118" s="530">
        <v>109</v>
      </c>
      <c r="B118" s="531"/>
      <c r="C118" s="531"/>
      <c r="D118" s="531"/>
      <c r="E118" s="532"/>
      <c r="F118" s="533"/>
      <c r="G118" s="531"/>
      <c r="H118" s="532"/>
      <c r="I118" s="67" t="str">
        <f t="shared" si="24"/>
        <v/>
      </c>
      <c r="J118" s="67" t="str">
        <f t="shared" si="25"/>
        <v/>
      </c>
    </row>
    <row r="119" spans="1:10" x14ac:dyDescent="0.25">
      <c r="A119" s="530">
        <v>110</v>
      </c>
      <c r="B119" s="531"/>
      <c r="C119" s="531"/>
      <c r="D119" s="531"/>
      <c r="E119" s="532"/>
      <c r="F119" s="533"/>
      <c r="G119" s="531"/>
      <c r="H119" s="532"/>
      <c r="I119" s="67" t="str">
        <f t="shared" si="24"/>
        <v/>
      </c>
      <c r="J119" s="67" t="str">
        <f t="shared" si="25"/>
        <v/>
      </c>
    </row>
    <row r="120" spans="1:10" x14ac:dyDescent="0.25">
      <c r="A120" s="530">
        <v>111</v>
      </c>
      <c r="B120" s="531"/>
      <c r="C120" s="531"/>
      <c r="D120" s="531"/>
      <c r="E120" s="532"/>
      <c r="F120" s="533"/>
      <c r="G120" s="531"/>
      <c r="H120" s="532"/>
      <c r="I120" s="67" t="str">
        <f t="shared" si="24"/>
        <v/>
      </c>
      <c r="J120" s="67" t="str">
        <f t="shared" si="25"/>
        <v/>
      </c>
    </row>
    <row r="121" spans="1:10" x14ac:dyDescent="0.25">
      <c r="A121" s="530">
        <v>112</v>
      </c>
      <c r="B121" s="531"/>
      <c r="C121" s="531"/>
      <c r="D121" s="531"/>
      <c r="E121" s="532"/>
      <c r="F121" s="533"/>
      <c r="G121" s="531"/>
      <c r="H121" s="532"/>
      <c r="I121" s="67" t="str">
        <f t="shared" si="24"/>
        <v/>
      </c>
      <c r="J121" s="67" t="str">
        <f t="shared" si="25"/>
        <v/>
      </c>
    </row>
    <row r="122" spans="1:10" x14ac:dyDescent="0.25">
      <c r="A122" s="530">
        <v>113</v>
      </c>
      <c r="B122" s="531"/>
      <c r="C122" s="531"/>
      <c r="D122" s="531"/>
      <c r="E122" s="532"/>
      <c r="F122" s="533"/>
      <c r="G122" s="531"/>
      <c r="H122" s="532"/>
      <c r="I122" s="67" t="str">
        <f t="shared" si="24"/>
        <v/>
      </c>
      <c r="J122" s="67" t="str">
        <f t="shared" si="25"/>
        <v/>
      </c>
    </row>
    <row r="123" spans="1:10" x14ac:dyDescent="0.25">
      <c r="A123" s="530">
        <v>114</v>
      </c>
      <c r="B123" s="531"/>
      <c r="C123" s="531"/>
      <c r="D123" s="531"/>
      <c r="E123" s="532"/>
      <c r="F123" s="533"/>
      <c r="G123" s="531"/>
      <c r="H123" s="532"/>
      <c r="I123" s="67" t="str">
        <f t="shared" si="24"/>
        <v/>
      </c>
      <c r="J123" s="67" t="str">
        <f t="shared" si="25"/>
        <v/>
      </c>
    </row>
    <row r="124" spans="1:10" x14ac:dyDescent="0.25">
      <c r="A124" s="530">
        <v>115</v>
      </c>
      <c r="B124" s="531"/>
      <c r="C124" s="531"/>
      <c r="D124" s="531"/>
      <c r="E124" s="532"/>
      <c r="F124" s="533"/>
      <c r="G124" s="531"/>
      <c r="H124" s="532"/>
      <c r="I124" s="67" t="str">
        <f t="shared" si="24"/>
        <v/>
      </c>
      <c r="J124" s="67" t="str">
        <f t="shared" si="25"/>
        <v/>
      </c>
    </row>
    <row r="125" spans="1:10" x14ac:dyDescent="0.25">
      <c r="A125" s="530">
        <v>116</v>
      </c>
      <c r="B125" s="531"/>
      <c r="C125" s="531"/>
      <c r="D125" s="531"/>
      <c r="E125" s="532"/>
      <c r="F125" s="533"/>
      <c r="G125" s="531"/>
      <c r="H125" s="532"/>
      <c r="I125" s="67" t="str">
        <f t="shared" si="24"/>
        <v/>
      </c>
      <c r="J125" s="67" t="str">
        <f t="shared" si="25"/>
        <v/>
      </c>
    </row>
    <row r="126" spans="1:10" x14ac:dyDescent="0.25">
      <c r="A126" s="530">
        <v>117</v>
      </c>
      <c r="B126" s="531"/>
      <c r="C126" s="531"/>
      <c r="D126" s="531"/>
      <c r="E126" s="532"/>
      <c r="F126" s="533"/>
      <c r="G126" s="531"/>
      <c r="H126" s="532"/>
      <c r="I126" s="67" t="str">
        <f t="shared" si="24"/>
        <v/>
      </c>
      <c r="J126" s="67" t="str">
        <f t="shared" si="25"/>
        <v/>
      </c>
    </row>
    <row r="127" spans="1:10" x14ac:dyDescent="0.25">
      <c r="A127" s="530">
        <v>118</v>
      </c>
      <c r="B127" s="531"/>
      <c r="C127" s="531"/>
      <c r="D127" s="531"/>
      <c r="E127" s="532"/>
      <c r="F127" s="533"/>
      <c r="G127" s="531"/>
      <c r="H127" s="532"/>
      <c r="I127" s="67" t="str">
        <f t="shared" si="24"/>
        <v/>
      </c>
      <c r="J127" s="67" t="str">
        <f t="shared" si="25"/>
        <v/>
      </c>
    </row>
    <row r="128" spans="1:10" x14ac:dyDescent="0.25">
      <c r="A128" s="530">
        <v>119</v>
      </c>
      <c r="B128" s="531"/>
      <c r="C128" s="531"/>
      <c r="D128" s="531"/>
      <c r="E128" s="532"/>
      <c r="F128" s="533"/>
      <c r="G128" s="531"/>
      <c r="H128" s="532"/>
      <c r="I128" s="67" t="str">
        <f t="shared" si="24"/>
        <v/>
      </c>
      <c r="J128" s="67" t="str">
        <f t="shared" si="25"/>
        <v/>
      </c>
    </row>
    <row r="129" spans="1:10" x14ac:dyDescent="0.25">
      <c r="A129" s="530">
        <v>120</v>
      </c>
      <c r="B129" s="531"/>
      <c r="C129" s="531"/>
      <c r="D129" s="531"/>
      <c r="E129" s="532"/>
      <c r="F129" s="533"/>
      <c r="G129" s="531"/>
      <c r="H129" s="532"/>
      <c r="I129" s="67" t="str">
        <f t="shared" si="24"/>
        <v/>
      </c>
      <c r="J129" s="67" t="str">
        <f t="shared" si="25"/>
        <v/>
      </c>
    </row>
    <row r="130" spans="1:10" x14ac:dyDescent="0.25">
      <c r="A130" s="530">
        <v>121</v>
      </c>
      <c r="B130" s="531"/>
      <c r="C130" s="531"/>
      <c r="D130" s="531"/>
      <c r="E130" s="532"/>
      <c r="F130" s="533"/>
      <c r="G130" s="531"/>
      <c r="H130" s="532"/>
      <c r="I130" s="67" t="str">
        <f t="shared" si="24"/>
        <v/>
      </c>
      <c r="J130" s="67" t="str">
        <f t="shared" si="25"/>
        <v/>
      </c>
    </row>
    <row r="131" spans="1:10" x14ac:dyDescent="0.25">
      <c r="A131" s="530">
        <v>122</v>
      </c>
      <c r="B131" s="531"/>
      <c r="C131" s="531"/>
      <c r="D131" s="531"/>
      <c r="E131" s="532"/>
      <c r="F131" s="533"/>
      <c r="G131" s="531"/>
      <c r="H131" s="532"/>
      <c r="I131" s="67" t="str">
        <f t="shared" si="24"/>
        <v/>
      </c>
      <c r="J131" s="67" t="str">
        <f t="shared" si="25"/>
        <v/>
      </c>
    </row>
    <row r="132" spans="1:10" x14ac:dyDescent="0.25">
      <c r="A132" s="530">
        <v>123</v>
      </c>
      <c r="B132" s="531"/>
      <c r="C132" s="531"/>
      <c r="D132" s="531"/>
      <c r="E132" s="532"/>
      <c r="F132" s="533"/>
      <c r="G132" s="531"/>
      <c r="H132" s="532"/>
      <c r="I132" s="67" t="str">
        <f t="shared" si="24"/>
        <v/>
      </c>
      <c r="J132" s="67" t="str">
        <f t="shared" si="25"/>
        <v/>
      </c>
    </row>
    <row r="133" spans="1:10" x14ac:dyDescent="0.25">
      <c r="A133" s="530">
        <v>124</v>
      </c>
      <c r="B133" s="531"/>
      <c r="C133" s="531"/>
      <c r="D133" s="531"/>
      <c r="E133" s="532"/>
      <c r="F133" s="533"/>
      <c r="G133" s="531"/>
      <c r="H133" s="532"/>
      <c r="I133" s="67" t="str">
        <f t="shared" si="24"/>
        <v/>
      </c>
      <c r="J133" s="67" t="str">
        <f t="shared" si="25"/>
        <v/>
      </c>
    </row>
    <row r="134" spans="1:10" x14ac:dyDescent="0.25">
      <c r="A134" s="530">
        <v>125</v>
      </c>
      <c r="B134" s="531"/>
      <c r="C134" s="531"/>
      <c r="D134" s="531"/>
      <c r="E134" s="532"/>
      <c r="F134" s="533"/>
      <c r="G134" s="531"/>
      <c r="H134" s="532"/>
      <c r="I134" s="67" t="str">
        <f t="shared" si="24"/>
        <v/>
      </c>
      <c r="J134" s="67" t="str">
        <f t="shared" si="25"/>
        <v/>
      </c>
    </row>
    <row r="135" spans="1:10" x14ac:dyDescent="0.25">
      <c r="A135" s="530">
        <v>126</v>
      </c>
      <c r="B135" s="531"/>
      <c r="C135" s="531"/>
      <c r="D135" s="531"/>
      <c r="E135" s="532"/>
      <c r="F135" s="533"/>
      <c r="G135" s="531"/>
      <c r="H135" s="532"/>
      <c r="I135" s="67" t="str">
        <f t="shared" si="24"/>
        <v/>
      </c>
      <c r="J135" s="67" t="str">
        <f t="shared" si="25"/>
        <v/>
      </c>
    </row>
    <row r="136" spans="1:10" x14ac:dyDescent="0.25">
      <c r="A136" s="530">
        <v>127</v>
      </c>
      <c r="B136" s="531"/>
      <c r="C136" s="531"/>
      <c r="D136" s="531"/>
      <c r="E136" s="532"/>
      <c r="F136" s="533"/>
      <c r="G136" s="531"/>
      <c r="H136" s="532"/>
      <c r="I136" s="67" t="str">
        <f t="shared" si="24"/>
        <v/>
      </c>
      <c r="J136" s="67" t="str">
        <f t="shared" si="25"/>
        <v/>
      </c>
    </row>
    <row r="137" spans="1:10" x14ac:dyDescent="0.25">
      <c r="A137" s="530">
        <v>128</v>
      </c>
      <c r="B137" s="531"/>
      <c r="C137" s="531"/>
      <c r="D137" s="531"/>
      <c r="E137" s="532"/>
      <c r="F137" s="533"/>
      <c r="G137" s="531"/>
      <c r="H137" s="532"/>
      <c r="I137" s="67" t="str">
        <f t="shared" si="24"/>
        <v/>
      </c>
      <c r="J137" s="67" t="str">
        <f t="shared" si="25"/>
        <v/>
      </c>
    </row>
    <row r="138" spans="1:10" x14ac:dyDescent="0.25">
      <c r="A138" s="530">
        <v>129</v>
      </c>
      <c r="B138" s="531"/>
      <c r="C138" s="531"/>
      <c r="D138" s="531"/>
      <c r="E138" s="532"/>
      <c r="F138" s="533"/>
      <c r="G138" s="531"/>
      <c r="H138" s="532"/>
      <c r="I138" s="67" t="str">
        <f t="shared" si="24"/>
        <v/>
      </c>
      <c r="J138" s="67" t="str">
        <f t="shared" si="25"/>
        <v/>
      </c>
    </row>
    <row r="139" spans="1:10" x14ac:dyDescent="0.25">
      <c r="A139" s="530">
        <v>130</v>
      </c>
      <c r="B139" s="531"/>
      <c r="C139" s="531"/>
      <c r="D139" s="531"/>
      <c r="E139" s="532"/>
      <c r="F139" s="533"/>
      <c r="G139" s="531"/>
      <c r="H139" s="532"/>
      <c r="I139" s="67" t="str">
        <f t="shared" si="24"/>
        <v/>
      </c>
      <c r="J139" s="67" t="str">
        <f t="shared" si="25"/>
        <v/>
      </c>
    </row>
    <row r="140" spans="1:10" x14ac:dyDescent="0.25">
      <c r="A140" s="530">
        <v>131</v>
      </c>
      <c r="B140" s="531"/>
      <c r="C140" s="531"/>
      <c r="D140" s="531"/>
      <c r="E140" s="532"/>
      <c r="F140" s="533"/>
      <c r="G140" s="531"/>
      <c r="H140" s="532"/>
      <c r="I140" s="67" t="str">
        <f t="shared" si="24"/>
        <v/>
      </c>
      <c r="J140" s="67" t="str">
        <f t="shared" si="25"/>
        <v/>
      </c>
    </row>
    <row r="141" spans="1:10" x14ac:dyDescent="0.25">
      <c r="A141" s="530">
        <v>132</v>
      </c>
      <c r="B141" s="531"/>
      <c r="C141" s="531"/>
      <c r="D141" s="531"/>
      <c r="E141" s="532"/>
      <c r="F141" s="533"/>
      <c r="G141" s="531"/>
      <c r="H141" s="532"/>
      <c r="I141" s="67" t="str">
        <f t="shared" si="24"/>
        <v/>
      </c>
      <c r="J141" s="67" t="str">
        <f t="shared" si="25"/>
        <v/>
      </c>
    </row>
    <row r="142" spans="1:10" x14ac:dyDescent="0.25">
      <c r="A142" s="530">
        <v>133</v>
      </c>
      <c r="B142" s="531"/>
      <c r="C142" s="531"/>
      <c r="D142" s="531"/>
      <c r="E142" s="532"/>
      <c r="F142" s="533"/>
      <c r="G142" s="531"/>
      <c r="H142" s="532"/>
      <c r="I142" s="67" t="str">
        <f t="shared" si="24"/>
        <v/>
      </c>
      <c r="J142" s="67" t="str">
        <f t="shared" si="25"/>
        <v/>
      </c>
    </row>
    <row r="143" spans="1:10" x14ac:dyDescent="0.25">
      <c r="A143" s="530">
        <v>134</v>
      </c>
      <c r="B143" s="531"/>
      <c r="C143" s="531"/>
      <c r="D143" s="531"/>
      <c r="E143" s="532"/>
      <c r="F143" s="533"/>
      <c r="G143" s="531"/>
      <c r="H143" s="532"/>
      <c r="I143" s="67" t="str">
        <f t="shared" si="24"/>
        <v/>
      </c>
      <c r="J143" s="67" t="str">
        <f t="shared" si="25"/>
        <v/>
      </c>
    </row>
    <row r="144" spans="1:10" x14ac:dyDescent="0.25">
      <c r="A144" s="530">
        <v>135</v>
      </c>
      <c r="B144" s="531"/>
      <c r="C144" s="531"/>
      <c r="D144" s="531"/>
      <c r="E144" s="532"/>
      <c r="F144" s="533"/>
      <c r="G144" s="531"/>
      <c r="H144" s="532"/>
      <c r="I144" s="67" t="str">
        <f t="shared" si="24"/>
        <v/>
      </c>
      <c r="J144" s="67" t="str">
        <f t="shared" si="25"/>
        <v/>
      </c>
    </row>
    <row r="145" spans="1:10" x14ac:dyDescent="0.25">
      <c r="A145" s="530">
        <v>136</v>
      </c>
      <c r="B145" s="531"/>
      <c r="C145" s="531"/>
      <c r="D145" s="531"/>
      <c r="E145" s="532"/>
      <c r="F145" s="533"/>
      <c r="G145" s="531"/>
      <c r="H145" s="532"/>
      <c r="I145" s="67" t="str">
        <f t="shared" si="24"/>
        <v/>
      </c>
      <c r="J145" s="67" t="str">
        <f t="shared" si="25"/>
        <v/>
      </c>
    </row>
    <row r="146" spans="1:10" x14ac:dyDescent="0.25">
      <c r="A146" s="530">
        <v>137</v>
      </c>
      <c r="B146" s="531"/>
      <c r="C146" s="531"/>
      <c r="D146" s="531"/>
      <c r="E146" s="532"/>
      <c r="F146" s="533"/>
      <c r="G146" s="531"/>
      <c r="H146" s="532"/>
      <c r="I146" s="67" t="str">
        <f t="shared" si="24"/>
        <v/>
      </c>
      <c r="J146" s="67" t="str">
        <f t="shared" si="25"/>
        <v/>
      </c>
    </row>
    <row r="147" spans="1:10" x14ac:dyDescent="0.25">
      <c r="A147" s="530">
        <v>138</v>
      </c>
      <c r="B147" s="531"/>
      <c r="C147" s="531"/>
      <c r="D147" s="531"/>
      <c r="E147" s="532"/>
      <c r="F147" s="533"/>
      <c r="G147" s="531"/>
      <c r="H147" s="532"/>
      <c r="I147" s="67" t="str">
        <f t="shared" si="24"/>
        <v/>
      </c>
      <c r="J147" s="67" t="str">
        <f t="shared" si="25"/>
        <v/>
      </c>
    </row>
    <row r="148" spans="1:10" x14ac:dyDescent="0.25">
      <c r="A148" s="530">
        <v>139</v>
      </c>
      <c r="B148" s="531"/>
      <c r="C148" s="531"/>
      <c r="D148" s="531"/>
      <c r="E148" s="532"/>
      <c r="F148" s="533"/>
      <c r="G148" s="531"/>
      <c r="H148" s="532"/>
      <c r="I148" s="67" t="str">
        <f t="shared" si="24"/>
        <v/>
      </c>
      <c r="J148" s="67" t="str">
        <f t="shared" si="25"/>
        <v/>
      </c>
    </row>
    <row r="149" spans="1:10" x14ac:dyDescent="0.25">
      <c r="A149" s="530">
        <v>140</v>
      </c>
      <c r="B149" s="531"/>
      <c r="C149" s="531"/>
      <c r="D149" s="531"/>
      <c r="E149" s="532"/>
      <c r="F149" s="533"/>
      <c r="G149" s="531"/>
      <c r="H149" s="532"/>
      <c r="I149" s="67" t="str">
        <f t="shared" si="24"/>
        <v/>
      </c>
      <c r="J149" s="67" t="str">
        <f t="shared" si="25"/>
        <v/>
      </c>
    </row>
    <row r="150" spans="1:10" x14ac:dyDescent="0.25">
      <c r="A150" s="530">
        <v>141</v>
      </c>
      <c r="B150" s="531"/>
      <c r="C150" s="531"/>
      <c r="D150" s="531"/>
      <c r="E150" s="532"/>
      <c r="F150" s="533"/>
      <c r="G150" s="531"/>
      <c r="H150" s="532"/>
      <c r="I150" s="67" t="str">
        <f t="shared" si="24"/>
        <v/>
      </c>
      <c r="J150" s="67" t="str">
        <f t="shared" si="25"/>
        <v/>
      </c>
    </row>
    <row r="151" spans="1:10" x14ac:dyDescent="0.25">
      <c r="A151" s="530">
        <v>142</v>
      </c>
      <c r="B151" s="531"/>
      <c r="C151" s="531"/>
      <c r="D151" s="531"/>
      <c r="E151" s="532"/>
      <c r="F151" s="533"/>
      <c r="G151" s="531"/>
      <c r="H151" s="532"/>
      <c r="I151" s="67" t="str">
        <f t="shared" si="24"/>
        <v/>
      </c>
      <c r="J151" s="67" t="str">
        <f t="shared" si="25"/>
        <v/>
      </c>
    </row>
    <row r="152" spans="1:10" x14ac:dyDescent="0.25">
      <c r="A152" s="530">
        <v>143</v>
      </c>
      <c r="B152" s="531"/>
      <c r="C152" s="531"/>
      <c r="D152" s="531"/>
      <c r="E152" s="532"/>
      <c r="F152" s="533"/>
      <c r="G152" s="531"/>
      <c r="H152" s="532"/>
      <c r="I152" s="67" t="str">
        <f t="shared" si="24"/>
        <v/>
      </c>
      <c r="J152" s="67" t="str">
        <f t="shared" si="25"/>
        <v/>
      </c>
    </row>
    <row r="153" spans="1:10" x14ac:dyDescent="0.25">
      <c r="A153" s="530">
        <v>144</v>
      </c>
      <c r="B153" s="531"/>
      <c r="C153" s="531"/>
      <c r="D153" s="531"/>
      <c r="E153" s="532"/>
      <c r="F153" s="533"/>
      <c r="G153" s="531"/>
      <c r="H153" s="532"/>
      <c r="I153" s="67" t="str">
        <f t="shared" si="24"/>
        <v/>
      </c>
      <c r="J153" s="67" t="str">
        <f t="shared" si="25"/>
        <v/>
      </c>
    </row>
    <row r="154" spans="1:10" x14ac:dyDescent="0.25">
      <c r="A154" s="530">
        <v>145</v>
      </c>
      <c r="B154" s="531"/>
      <c r="C154" s="531"/>
      <c r="D154" s="531"/>
      <c r="E154" s="532"/>
      <c r="F154" s="533"/>
      <c r="G154" s="531"/>
      <c r="H154" s="532"/>
      <c r="I154" s="67" t="str">
        <f t="shared" si="24"/>
        <v/>
      </c>
      <c r="J154" s="67" t="str">
        <f t="shared" si="25"/>
        <v/>
      </c>
    </row>
    <row r="155" spans="1:10" x14ac:dyDescent="0.25">
      <c r="A155" s="530">
        <v>146</v>
      </c>
      <c r="B155" s="531"/>
      <c r="C155" s="531"/>
      <c r="D155" s="531"/>
      <c r="E155" s="532"/>
      <c r="F155" s="533"/>
      <c r="G155" s="531"/>
      <c r="H155" s="532"/>
      <c r="I155" s="67" t="str">
        <f t="shared" si="24"/>
        <v/>
      </c>
      <c r="J155" s="67" t="str">
        <f t="shared" si="25"/>
        <v/>
      </c>
    </row>
    <row r="156" spans="1:10" x14ac:dyDescent="0.25">
      <c r="A156" s="530">
        <v>147</v>
      </c>
      <c r="B156" s="531"/>
      <c r="C156" s="531"/>
      <c r="D156" s="531"/>
      <c r="E156" s="532"/>
      <c r="F156" s="533"/>
      <c r="G156" s="531"/>
      <c r="H156" s="532"/>
      <c r="I156" s="67" t="str">
        <f t="shared" si="24"/>
        <v/>
      </c>
      <c r="J156" s="67" t="str">
        <f t="shared" si="25"/>
        <v/>
      </c>
    </row>
    <row r="157" spans="1:10" x14ac:dyDescent="0.25">
      <c r="A157" s="530">
        <v>148</v>
      </c>
      <c r="B157" s="531"/>
      <c r="C157" s="531"/>
      <c r="D157" s="531"/>
      <c r="E157" s="532"/>
      <c r="F157" s="533"/>
      <c r="G157" s="531"/>
      <c r="H157" s="532"/>
      <c r="I157" s="67" t="str">
        <f t="shared" si="24"/>
        <v/>
      </c>
      <c r="J157" s="67" t="str">
        <f t="shared" si="25"/>
        <v/>
      </c>
    </row>
    <row r="158" spans="1:10" x14ac:dyDescent="0.25">
      <c r="A158" s="530">
        <v>149</v>
      </c>
      <c r="B158" s="531"/>
      <c r="C158" s="531"/>
      <c r="D158" s="531"/>
      <c r="E158" s="532"/>
      <c r="F158" s="533"/>
      <c r="G158" s="531"/>
      <c r="H158" s="532"/>
      <c r="I158" s="67" t="str">
        <f t="shared" si="24"/>
        <v/>
      </c>
      <c r="J158" s="67" t="str">
        <f t="shared" si="25"/>
        <v/>
      </c>
    </row>
    <row r="159" spans="1:10" x14ac:dyDescent="0.25">
      <c r="A159" s="530">
        <v>150</v>
      </c>
      <c r="B159" s="531"/>
      <c r="C159" s="531"/>
      <c r="D159" s="531"/>
      <c r="E159" s="532"/>
      <c r="F159" s="533"/>
      <c r="G159" s="531"/>
      <c r="H159" s="532"/>
      <c r="I159" s="67" t="str">
        <f t="shared" si="24"/>
        <v/>
      </c>
      <c r="J159" s="67" t="str">
        <f t="shared" si="25"/>
        <v/>
      </c>
    </row>
    <row r="160" spans="1:10" x14ac:dyDescent="0.25">
      <c r="A160" s="530">
        <v>151</v>
      </c>
      <c r="B160" s="531"/>
      <c r="C160" s="531"/>
      <c r="D160" s="531"/>
      <c r="E160" s="532"/>
      <c r="F160" s="533"/>
      <c r="G160" s="531"/>
      <c r="H160" s="532"/>
      <c r="I160" s="67" t="str">
        <f t="shared" si="24"/>
        <v/>
      </c>
      <c r="J160" s="67" t="str">
        <f t="shared" si="25"/>
        <v/>
      </c>
    </row>
    <row r="161" spans="1:10" x14ac:dyDescent="0.25">
      <c r="A161" s="530">
        <v>152</v>
      </c>
      <c r="B161" s="531"/>
      <c r="C161" s="531"/>
      <c r="D161" s="531"/>
      <c r="E161" s="532"/>
      <c r="F161" s="533"/>
      <c r="G161" s="531"/>
      <c r="H161" s="532"/>
      <c r="I161" s="67" t="str">
        <f t="shared" si="24"/>
        <v/>
      </c>
      <c r="J161" s="67" t="str">
        <f t="shared" si="25"/>
        <v/>
      </c>
    </row>
    <row r="162" spans="1:10" x14ac:dyDescent="0.25">
      <c r="A162" s="530">
        <v>153</v>
      </c>
      <c r="B162" s="531"/>
      <c r="C162" s="531"/>
      <c r="D162" s="531"/>
      <c r="E162" s="532"/>
      <c r="F162" s="533"/>
      <c r="G162" s="531"/>
      <c r="H162" s="532"/>
      <c r="I162" s="67" t="str">
        <f t="shared" si="24"/>
        <v/>
      </c>
      <c r="J162" s="67" t="str">
        <f t="shared" si="25"/>
        <v/>
      </c>
    </row>
    <row r="163" spans="1:10" x14ac:dyDescent="0.25">
      <c r="A163" s="530">
        <v>154</v>
      </c>
      <c r="B163" s="531"/>
      <c r="C163" s="531"/>
      <c r="D163" s="531"/>
      <c r="E163" s="532"/>
      <c r="F163" s="533"/>
      <c r="G163" s="531"/>
      <c r="H163" s="532"/>
      <c r="I163" s="67" t="str">
        <f t="shared" si="24"/>
        <v/>
      </c>
      <c r="J163" s="67" t="str">
        <f t="shared" si="25"/>
        <v/>
      </c>
    </row>
    <row r="164" spans="1:10" x14ac:dyDescent="0.25">
      <c r="A164" s="530">
        <v>155</v>
      </c>
      <c r="B164" s="531"/>
      <c r="C164" s="531"/>
      <c r="D164" s="531"/>
      <c r="E164" s="532"/>
      <c r="F164" s="533"/>
      <c r="G164" s="531"/>
      <c r="H164" s="532"/>
      <c r="I164" s="67" t="str">
        <f t="shared" si="24"/>
        <v/>
      </c>
      <c r="J164" s="67" t="str">
        <f t="shared" si="25"/>
        <v/>
      </c>
    </row>
    <row r="165" spans="1:10" x14ac:dyDescent="0.25">
      <c r="A165" s="530">
        <v>156</v>
      </c>
      <c r="B165" s="531"/>
      <c r="C165" s="531"/>
      <c r="D165" s="531"/>
      <c r="E165" s="532"/>
      <c r="F165" s="533"/>
      <c r="G165" s="531"/>
      <c r="H165" s="532"/>
      <c r="I165" s="67" t="str">
        <f t="shared" si="24"/>
        <v/>
      </c>
      <c r="J165" s="67" t="str">
        <f t="shared" si="25"/>
        <v/>
      </c>
    </row>
    <row r="166" spans="1:10" x14ac:dyDescent="0.25">
      <c r="A166" s="530">
        <v>157</v>
      </c>
      <c r="B166" s="531"/>
      <c r="C166" s="531"/>
      <c r="D166" s="531"/>
      <c r="E166" s="532"/>
      <c r="F166" s="533"/>
      <c r="G166" s="531"/>
      <c r="H166" s="532"/>
      <c r="I166" s="67" t="str">
        <f t="shared" si="24"/>
        <v/>
      </c>
      <c r="J166" s="67" t="str">
        <f t="shared" si="25"/>
        <v/>
      </c>
    </row>
    <row r="167" spans="1:10" x14ac:dyDescent="0.25">
      <c r="A167" s="530">
        <v>158</v>
      </c>
      <c r="B167" s="531"/>
      <c r="C167" s="531"/>
      <c r="D167" s="531"/>
      <c r="E167" s="532"/>
      <c r="F167" s="533"/>
      <c r="G167" s="531"/>
      <c r="H167" s="532"/>
      <c r="I167" s="67" t="str">
        <f t="shared" si="24"/>
        <v/>
      </c>
      <c r="J167" s="67" t="str">
        <f t="shared" si="25"/>
        <v/>
      </c>
    </row>
    <row r="168" spans="1:10" x14ac:dyDescent="0.25">
      <c r="A168" s="530">
        <v>159</v>
      </c>
      <c r="B168" s="531"/>
      <c r="C168" s="531"/>
      <c r="D168" s="531"/>
      <c r="E168" s="532"/>
      <c r="F168" s="533"/>
      <c r="G168" s="531"/>
      <c r="H168" s="532"/>
      <c r="I168" s="67" t="str">
        <f t="shared" si="24"/>
        <v/>
      </c>
      <c r="J168" s="67" t="str">
        <f t="shared" si="25"/>
        <v/>
      </c>
    </row>
    <row r="169" spans="1:10" x14ac:dyDescent="0.25">
      <c r="A169" s="530">
        <v>160</v>
      </c>
      <c r="B169" s="531"/>
      <c r="C169" s="531"/>
      <c r="D169" s="531"/>
      <c r="E169" s="532"/>
      <c r="F169" s="533"/>
      <c r="G169" s="531"/>
      <c r="H169" s="532"/>
      <c r="I169" s="67" t="str">
        <f t="shared" si="24"/>
        <v/>
      </c>
      <c r="J169" s="67" t="str">
        <f t="shared" si="25"/>
        <v/>
      </c>
    </row>
    <row r="170" spans="1:10" x14ac:dyDescent="0.25">
      <c r="A170" s="530">
        <v>161</v>
      </c>
      <c r="B170" s="531"/>
      <c r="C170" s="531"/>
      <c r="D170" s="531"/>
      <c r="E170" s="532"/>
      <c r="F170" s="533"/>
      <c r="G170" s="531"/>
      <c r="H170" s="532"/>
      <c r="I170" s="67" t="str">
        <f t="shared" si="24"/>
        <v/>
      </c>
      <c r="J170" s="67" t="str">
        <f t="shared" si="25"/>
        <v/>
      </c>
    </row>
    <row r="171" spans="1:10" x14ac:dyDescent="0.25">
      <c r="A171" s="530">
        <v>162</v>
      </c>
      <c r="B171" s="531"/>
      <c r="C171" s="531"/>
      <c r="D171" s="531"/>
      <c r="E171" s="532"/>
      <c r="F171" s="533"/>
      <c r="G171" s="531"/>
      <c r="H171" s="532"/>
      <c r="I171" s="67" t="str">
        <f t="shared" si="24"/>
        <v/>
      </c>
      <c r="J171" s="67" t="str">
        <f t="shared" si="25"/>
        <v/>
      </c>
    </row>
    <row r="172" spans="1:10" x14ac:dyDescent="0.25">
      <c r="A172" s="530">
        <v>163</v>
      </c>
      <c r="B172" s="531"/>
      <c r="C172" s="531"/>
      <c r="D172" s="531"/>
      <c r="E172" s="532"/>
      <c r="F172" s="533"/>
      <c r="G172" s="531"/>
      <c r="H172" s="532"/>
      <c r="I172" s="67" t="str">
        <f t="shared" ref="I172:I235" si="26">IF(OR($B172="",$C172="",$D172="",$E172="",$F172&lt;an_initial,$F172&gt;an_final,$O172=FALSE),"",IF($H172="",CS_STR_A*$G172/P172,CS_STR_A*$H172))</f>
        <v/>
      </c>
      <c r="J172" s="67" t="str">
        <f t="shared" ref="J172:J235" si="27">IF(OR($B172="",$C172="",$D172="",$E172="",$F172="",$F172&gt;an_final,$O172=FALSE),"",IF($H172="",CS_STR_A*$G172/P172,CS_STR_A*$H172))</f>
        <v/>
      </c>
    </row>
    <row r="173" spans="1:10" x14ac:dyDescent="0.25">
      <c r="A173" s="530">
        <v>164</v>
      </c>
      <c r="B173" s="531"/>
      <c r="C173" s="531"/>
      <c r="D173" s="531"/>
      <c r="E173" s="532"/>
      <c r="F173" s="533"/>
      <c r="G173" s="531"/>
      <c r="H173" s="532"/>
      <c r="I173" s="67" t="str">
        <f t="shared" si="26"/>
        <v/>
      </c>
      <c r="J173" s="67" t="str">
        <f t="shared" si="27"/>
        <v/>
      </c>
    </row>
    <row r="174" spans="1:10" x14ac:dyDescent="0.25">
      <c r="A174" s="530">
        <v>165</v>
      </c>
      <c r="B174" s="531"/>
      <c r="C174" s="531"/>
      <c r="D174" s="531"/>
      <c r="E174" s="532"/>
      <c r="F174" s="533"/>
      <c r="G174" s="531"/>
      <c r="H174" s="532"/>
      <c r="I174" s="67" t="str">
        <f t="shared" si="26"/>
        <v/>
      </c>
      <c r="J174" s="67" t="str">
        <f t="shared" si="27"/>
        <v/>
      </c>
    </row>
    <row r="175" spans="1:10" x14ac:dyDescent="0.25">
      <c r="A175" s="530">
        <v>166</v>
      </c>
      <c r="B175" s="531"/>
      <c r="C175" s="531"/>
      <c r="D175" s="531"/>
      <c r="E175" s="532"/>
      <c r="F175" s="533"/>
      <c r="G175" s="531"/>
      <c r="H175" s="532"/>
      <c r="I175" s="67" t="str">
        <f t="shared" si="26"/>
        <v/>
      </c>
      <c r="J175" s="67" t="str">
        <f t="shared" si="27"/>
        <v/>
      </c>
    </row>
    <row r="176" spans="1:10" x14ac:dyDescent="0.25">
      <c r="A176" s="530">
        <v>167</v>
      </c>
      <c r="B176" s="531"/>
      <c r="C176" s="531"/>
      <c r="D176" s="531"/>
      <c r="E176" s="532"/>
      <c r="F176" s="533"/>
      <c r="G176" s="531"/>
      <c r="H176" s="532"/>
      <c r="I176" s="67" t="str">
        <f t="shared" si="26"/>
        <v/>
      </c>
      <c r="J176" s="67" t="str">
        <f t="shared" si="27"/>
        <v/>
      </c>
    </row>
    <row r="177" spans="1:10" x14ac:dyDescent="0.25">
      <c r="A177" s="530">
        <v>168</v>
      </c>
      <c r="B177" s="531"/>
      <c r="C177" s="531"/>
      <c r="D177" s="531"/>
      <c r="E177" s="532"/>
      <c r="F177" s="533"/>
      <c r="G177" s="531"/>
      <c r="H177" s="532"/>
      <c r="I177" s="67" t="str">
        <f t="shared" si="26"/>
        <v/>
      </c>
      <c r="J177" s="67" t="str">
        <f t="shared" si="27"/>
        <v/>
      </c>
    </row>
    <row r="178" spans="1:10" x14ac:dyDescent="0.25">
      <c r="A178" s="530">
        <v>169</v>
      </c>
      <c r="B178" s="531"/>
      <c r="C178" s="531"/>
      <c r="D178" s="531"/>
      <c r="E178" s="532"/>
      <c r="F178" s="533"/>
      <c r="G178" s="531"/>
      <c r="H178" s="532"/>
      <c r="I178" s="67" t="str">
        <f t="shared" si="26"/>
        <v/>
      </c>
      <c r="J178" s="67" t="str">
        <f t="shared" si="27"/>
        <v/>
      </c>
    </row>
    <row r="179" spans="1:10" x14ac:dyDescent="0.25">
      <c r="A179" s="530">
        <v>170</v>
      </c>
      <c r="B179" s="531"/>
      <c r="C179" s="531"/>
      <c r="D179" s="531"/>
      <c r="E179" s="532"/>
      <c r="F179" s="533"/>
      <c r="G179" s="531"/>
      <c r="H179" s="532"/>
      <c r="I179" s="67" t="str">
        <f t="shared" si="26"/>
        <v/>
      </c>
      <c r="J179" s="67" t="str">
        <f t="shared" si="27"/>
        <v/>
      </c>
    </row>
    <row r="180" spans="1:10" x14ac:dyDescent="0.25">
      <c r="A180" s="530">
        <v>171</v>
      </c>
      <c r="B180" s="531"/>
      <c r="C180" s="531"/>
      <c r="D180" s="531"/>
      <c r="E180" s="532"/>
      <c r="F180" s="533"/>
      <c r="G180" s="531"/>
      <c r="H180" s="532"/>
      <c r="I180" s="67" t="str">
        <f t="shared" si="26"/>
        <v/>
      </c>
      <c r="J180" s="67" t="str">
        <f t="shared" si="27"/>
        <v/>
      </c>
    </row>
    <row r="181" spans="1:10" x14ac:dyDescent="0.25">
      <c r="A181" s="530">
        <v>172</v>
      </c>
      <c r="B181" s="531"/>
      <c r="C181" s="531"/>
      <c r="D181" s="531"/>
      <c r="E181" s="532"/>
      <c r="F181" s="533"/>
      <c r="G181" s="531"/>
      <c r="H181" s="532"/>
      <c r="I181" s="67" t="str">
        <f t="shared" si="26"/>
        <v/>
      </c>
      <c r="J181" s="67" t="str">
        <f t="shared" si="27"/>
        <v/>
      </c>
    </row>
    <row r="182" spans="1:10" x14ac:dyDescent="0.25">
      <c r="A182" s="530">
        <v>173</v>
      </c>
      <c r="B182" s="531"/>
      <c r="C182" s="531"/>
      <c r="D182" s="531"/>
      <c r="E182" s="532"/>
      <c r="F182" s="533"/>
      <c r="G182" s="531"/>
      <c r="H182" s="532"/>
      <c r="I182" s="67" t="str">
        <f t="shared" si="26"/>
        <v/>
      </c>
      <c r="J182" s="67" t="str">
        <f t="shared" si="27"/>
        <v/>
      </c>
    </row>
    <row r="183" spans="1:10" x14ac:dyDescent="0.25">
      <c r="A183" s="530">
        <v>174</v>
      </c>
      <c r="B183" s="531"/>
      <c r="C183" s="531"/>
      <c r="D183" s="531"/>
      <c r="E183" s="532"/>
      <c r="F183" s="533"/>
      <c r="G183" s="531"/>
      <c r="H183" s="532"/>
      <c r="I183" s="67" t="str">
        <f t="shared" si="26"/>
        <v/>
      </c>
      <c r="J183" s="67" t="str">
        <f t="shared" si="27"/>
        <v/>
      </c>
    </row>
    <row r="184" spans="1:10" x14ac:dyDescent="0.25">
      <c r="A184" s="530">
        <v>175</v>
      </c>
      <c r="B184" s="531"/>
      <c r="C184" s="531"/>
      <c r="D184" s="531"/>
      <c r="E184" s="532"/>
      <c r="F184" s="533"/>
      <c r="G184" s="531"/>
      <c r="H184" s="532"/>
      <c r="I184" s="67" t="str">
        <f t="shared" si="26"/>
        <v/>
      </c>
      <c r="J184" s="67" t="str">
        <f t="shared" si="27"/>
        <v/>
      </c>
    </row>
    <row r="185" spans="1:10" x14ac:dyDescent="0.25">
      <c r="A185" s="530">
        <v>176</v>
      </c>
      <c r="B185" s="531"/>
      <c r="C185" s="531"/>
      <c r="D185" s="531"/>
      <c r="E185" s="532"/>
      <c r="F185" s="533"/>
      <c r="G185" s="531"/>
      <c r="H185" s="532"/>
      <c r="I185" s="67" t="str">
        <f t="shared" si="26"/>
        <v/>
      </c>
      <c r="J185" s="67" t="str">
        <f t="shared" si="27"/>
        <v/>
      </c>
    </row>
    <row r="186" spans="1:10" x14ac:dyDescent="0.25">
      <c r="A186" s="530">
        <v>177</v>
      </c>
      <c r="B186" s="531"/>
      <c r="C186" s="531"/>
      <c r="D186" s="531"/>
      <c r="E186" s="532"/>
      <c r="F186" s="533"/>
      <c r="G186" s="531"/>
      <c r="H186" s="532"/>
      <c r="I186" s="67" t="str">
        <f t="shared" si="26"/>
        <v/>
      </c>
      <c r="J186" s="67" t="str">
        <f t="shared" si="27"/>
        <v/>
      </c>
    </row>
    <row r="187" spans="1:10" x14ac:dyDescent="0.25">
      <c r="A187" s="530">
        <v>178</v>
      </c>
      <c r="B187" s="531"/>
      <c r="C187" s="531"/>
      <c r="D187" s="531"/>
      <c r="E187" s="532"/>
      <c r="F187" s="533"/>
      <c r="G187" s="531"/>
      <c r="H187" s="532"/>
      <c r="I187" s="67" t="str">
        <f t="shared" si="26"/>
        <v/>
      </c>
      <c r="J187" s="67" t="str">
        <f t="shared" si="27"/>
        <v/>
      </c>
    </row>
    <row r="188" spans="1:10" x14ac:dyDescent="0.25">
      <c r="A188" s="530">
        <v>179</v>
      </c>
      <c r="B188" s="531"/>
      <c r="C188" s="531"/>
      <c r="D188" s="531"/>
      <c r="E188" s="532"/>
      <c r="F188" s="533"/>
      <c r="G188" s="531"/>
      <c r="H188" s="532"/>
      <c r="I188" s="67" t="str">
        <f t="shared" si="26"/>
        <v/>
      </c>
      <c r="J188" s="67" t="str">
        <f t="shared" si="27"/>
        <v/>
      </c>
    </row>
    <row r="189" spans="1:10" x14ac:dyDescent="0.25">
      <c r="A189" s="530">
        <v>180</v>
      </c>
      <c r="B189" s="531"/>
      <c r="C189" s="531"/>
      <c r="D189" s="531"/>
      <c r="E189" s="532"/>
      <c r="F189" s="533"/>
      <c r="G189" s="531"/>
      <c r="H189" s="532"/>
      <c r="I189" s="67" t="str">
        <f t="shared" si="26"/>
        <v/>
      </c>
      <c r="J189" s="67" t="str">
        <f t="shared" si="27"/>
        <v/>
      </c>
    </row>
    <row r="190" spans="1:10" x14ac:dyDescent="0.25">
      <c r="A190" s="530">
        <v>181</v>
      </c>
      <c r="B190" s="531"/>
      <c r="C190" s="531"/>
      <c r="D190" s="531"/>
      <c r="E190" s="532"/>
      <c r="F190" s="533"/>
      <c r="G190" s="531"/>
      <c r="H190" s="532"/>
      <c r="I190" s="67" t="str">
        <f t="shared" si="26"/>
        <v/>
      </c>
      <c r="J190" s="67" t="str">
        <f t="shared" si="27"/>
        <v/>
      </c>
    </row>
    <row r="191" spans="1:10" x14ac:dyDescent="0.25">
      <c r="A191" s="530">
        <v>182</v>
      </c>
      <c r="B191" s="531"/>
      <c r="C191" s="531"/>
      <c r="D191" s="531"/>
      <c r="E191" s="532"/>
      <c r="F191" s="533"/>
      <c r="G191" s="531"/>
      <c r="H191" s="532"/>
      <c r="I191" s="67" t="str">
        <f t="shared" si="26"/>
        <v/>
      </c>
      <c r="J191" s="67" t="str">
        <f t="shared" si="27"/>
        <v/>
      </c>
    </row>
    <row r="192" spans="1:10" x14ac:dyDescent="0.25">
      <c r="A192" s="530">
        <v>183</v>
      </c>
      <c r="B192" s="531"/>
      <c r="C192" s="531"/>
      <c r="D192" s="531"/>
      <c r="E192" s="532"/>
      <c r="F192" s="533"/>
      <c r="G192" s="531"/>
      <c r="H192" s="532"/>
      <c r="I192" s="67" t="str">
        <f t="shared" si="26"/>
        <v/>
      </c>
      <c r="J192" s="67" t="str">
        <f t="shared" si="27"/>
        <v/>
      </c>
    </row>
    <row r="193" spans="1:10" x14ac:dyDescent="0.25">
      <c r="A193" s="530">
        <v>184</v>
      </c>
      <c r="B193" s="531"/>
      <c r="C193" s="531"/>
      <c r="D193" s="531"/>
      <c r="E193" s="532"/>
      <c r="F193" s="533"/>
      <c r="G193" s="531"/>
      <c r="H193" s="532"/>
      <c r="I193" s="67" t="str">
        <f t="shared" si="26"/>
        <v/>
      </c>
      <c r="J193" s="67" t="str">
        <f t="shared" si="27"/>
        <v/>
      </c>
    </row>
    <row r="194" spans="1:10" x14ac:dyDescent="0.25">
      <c r="A194" s="530">
        <v>185</v>
      </c>
      <c r="B194" s="531"/>
      <c r="C194" s="531"/>
      <c r="D194" s="531"/>
      <c r="E194" s="532"/>
      <c r="F194" s="533"/>
      <c r="G194" s="531"/>
      <c r="H194" s="532"/>
      <c r="I194" s="67" t="str">
        <f t="shared" si="26"/>
        <v/>
      </c>
      <c r="J194" s="67" t="str">
        <f t="shared" si="27"/>
        <v/>
      </c>
    </row>
    <row r="195" spans="1:10" x14ac:dyDescent="0.25">
      <c r="A195" s="530">
        <v>186</v>
      </c>
      <c r="B195" s="531"/>
      <c r="C195" s="531"/>
      <c r="D195" s="531"/>
      <c r="E195" s="532"/>
      <c r="F195" s="533"/>
      <c r="G195" s="531"/>
      <c r="H195" s="532"/>
      <c r="I195" s="67" t="str">
        <f t="shared" si="26"/>
        <v/>
      </c>
      <c r="J195" s="67" t="str">
        <f t="shared" si="27"/>
        <v/>
      </c>
    </row>
    <row r="196" spans="1:10" x14ac:dyDescent="0.25">
      <c r="A196" s="530">
        <v>187</v>
      </c>
      <c r="B196" s="531"/>
      <c r="C196" s="531"/>
      <c r="D196" s="531"/>
      <c r="E196" s="532"/>
      <c r="F196" s="533"/>
      <c r="G196" s="531"/>
      <c r="H196" s="532"/>
      <c r="I196" s="67" t="str">
        <f t="shared" si="26"/>
        <v/>
      </c>
      <c r="J196" s="67" t="str">
        <f t="shared" si="27"/>
        <v/>
      </c>
    </row>
    <row r="197" spans="1:10" x14ac:dyDescent="0.25">
      <c r="A197" s="530">
        <v>188</v>
      </c>
      <c r="B197" s="531"/>
      <c r="C197" s="531"/>
      <c r="D197" s="531"/>
      <c r="E197" s="532"/>
      <c r="F197" s="533"/>
      <c r="G197" s="531"/>
      <c r="H197" s="532"/>
      <c r="I197" s="67" t="str">
        <f t="shared" si="26"/>
        <v/>
      </c>
      <c r="J197" s="67" t="str">
        <f t="shared" si="27"/>
        <v/>
      </c>
    </row>
    <row r="198" spans="1:10" x14ac:dyDescent="0.25">
      <c r="A198" s="530">
        <v>189</v>
      </c>
      <c r="B198" s="531"/>
      <c r="C198" s="531"/>
      <c r="D198" s="531"/>
      <c r="E198" s="532"/>
      <c r="F198" s="533"/>
      <c r="G198" s="531"/>
      <c r="H198" s="532"/>
      <c r="I198" s="67" t="str">
        <f t="shared" si="26"/>
        <v/>
      </c>
      <c r="J198" s="67" t="str">
        <f t="shared" si="27"/>
        <v/>
      </c>
    </row>
    <row r="199" spans="1:10" x14ac:dyDescent="0.25">
      <c r="A199" s="530">
        <v>190</v>
      </c>
      <c r="B199" s="531"/>
      <c r="C199" s="531"/>
      <c r="D199" s="531"/>
      <c r="E199" s="532"/>
      <c r="F199" s="533"/>
      <c r="G199" s="531"/>
      <c r="H199" s="532"/>
      <c r="I199" s="67" t="str">
        <f t="shared" si="26"/>
        <v/>
      </c>
      <c r="J199" s="67" t="str">
        <f t="shared" si="27"/>
        <v/>
      </c>
    </row>
    <row r="200" spans="1:10" x14ac:dyDescent="0.25">
      <c r="A200" s="530">
        <v>191</v>
      </c>
      <c r="B200" s="531"/>
      <c r="C200" s="531"/>
      <c r="D200" s="531"/>
      <c r="E200" s="532"/>
      <c r="F200" s="533"/>
      <c r="G200" s="531"/>
      <c r="H200" s="532"/>
      <c r="I200" s="67" t="str">
        <f t="shared" si="26"/>
        <v/>
      </c>
      <c r="J200" s="67" t="str">
        <f t="shared" si="27"/>
        <v/>
      </c>
    </row>
    <row r="201" spans="1:10" x14ac:dyDescent="0.25">
      <c r="A201" s="530">
        <v>192</v>
      </c>
      <c r="B201" s="531"/>
      <c r="C201" s="531"/>
      <c r="D201" s="531"/>
      <c r="E201" s="532"/>
      <c r="F201" s="533"/>
      <c r="G201" s="531"/>
      <c r="H201" s="532"/>
      <c r="I201" s="67" t="str">
        <f t="shared" si="26"/>
        <v/>
      </c>
      <c r="J201" s="67" t="str">
        <f t="shared" si="27"/>
        <v/>
      </c>
    </row>
    <row r="202" spans="1:10" x14ac:dyDescent="0.25">
      <c r="A202" s="530">
        <v>193</v>
      </c>
      <c r="B202" s="531"/>
      <c r="C202" s="531"/>
      <c r="D202" s="531"/>
      <c r="E202" s="532"/>
      <c r="F202" s="533"/>
      <c r="G202" s="531"/>
      <c r="H202" s="532"/>
      <c r="I202" s="67" t="str">
        <f t="shared" si="26"/>
        <v/>
      </c>
      <c r="J202" s="67" t="str">
        <f t="shared" si="27"/>
        <v/>
      </c>
    </row>
    <row r="203" spans="1:10" x14ac:dyDescent="0.25">
      <c r="A203" s="530">
        <v>194</v>
      </c>
      <c r="B203" s="531"/>
      <c r="C203" s="531"/>
      <c r="D203" s="531"/>
      <c r="E203" s="532"/>
      <c r="F203" s="533"/>
      <c r="G203" s="531"/>
      <c r="H203" s="532"/>
      <c r="I203" s="67" t="str">
        <f t="shared" si="26"/>
        <v/>
      </c>
      <c r="J203" s="67" t="str">
        <f t="shared" si="27"/>
        <v/>
      </c>
    </row>
    <row r="204" spans="1:10" x14ac:dyDescent="0.25">
      <c r="A204" s="530">
        <v>195</v>
      </c>
      <c r="B204" s="531"/>
      <c r="C204" s="531"/>
      <c r="D204" s="531"/>
      <c r="E204" s="532"/>
      <c r="F204" s="533"/>
      <c r="G204" s="531"/>
      <c r="H204" s="532"/>
      <c r="I204" s="67" t="str">
        <f t="shared" si="26"/>
        <v/>
      </c>
      <c r="J204" s="67" t="str">
        <f t="shared" si="27"/>
        <v/>
      </c>
    </row>
    <row r="205" spans="1:10" x14ac:dyDescent="0.25">
      <c r="A205" s="530">
        <v>196</v>
      </c>
      <c r="B205" s="531"/>
      <c r="C205" s="531"/>
      <c r="D205" s="531"/>
      <c r="E205" s="532"/>
      <c r="F205" s="533"/>
      <c r="G205" s="531"/>
      <c r="H205" s="532"/>
      <c r="I205" s="67" t="str">
        <f t="shared" si="26"/>
        <v/>
      </c>
      <c r="J205" s="67" t="str">
        <f t="shared" si="27"/>
        <v/>
      </c>
    </row>
    <row r="206" spans="1:10" x14ac:dyDescent="0.25">
      <c r="A206" s="530">
        <v>197</v>
      </c>
      <c r="B206" s="531"/>
      <c r="C206" s="531"/>
      <c r="D206" s="531"/>
      <c r="E206" s="532"/>
      <c r="F206" s="533"/>
      <c r="G206" s="531"/>
      <c r="H206" s="532"/>
      <c r="I206" s="67" t="str">
        <f t="shared" si="26"/>
        <v/>
      </c>
      <c r="J206" s="67" t="str">
        <f t="shared" si="27"/>
        <v/>
      </c>
    </row>
    <row r="207" spans="1:10" x14ac:dyDescent="0.25">
      <c r="A207" s="530">
        <v>198</v>
      </c>
      <c r="B207" s="531"/>
      <c r="C207" s="531"/>
      <c r="D207" s="531"/>
      <c r="E207" s="532"/>
      <c r="F207" s="533"/>
      <c r="G207" s="531"/>
      <c r="H207" s="532"/>
      <c r="I207" s="67" t="str">
        <f t="shared" si="26"/>
        <v/>
      </c>
      <c r="J207" s="67" t="str">
        <f t="shared" si="27"/>
        <v/>
      </c>
    </row>
    <row r="208" spans="1:10" x14ac:dyDescent="0.25">
      <c r="A208" s="530">
        <v>199</v>
      </c>
      <c r="B208" s="531"/>
      <c r="C208" s="531"/>
      <c r="D208" s="531"/>
      <c r="E208" s="532"/>
      <c r="F208" s="533"/>
      <c r="G208" s="531"/>
      <c r="H208" s="532"/>
      <c r="I208" s="67" t="str">
        <f t="shared" si="26"/>
        <v/>
      </c>
      <c r="J208" s="67" t="str">
        <f t="shared" si="27"/>
        <v/>
      </c>
    </row>
    <row r="209" spans="1:10" x14ac:dyDescent="0.25">
      <c r="A209" s="530">
        <v>200</v>
      </c>
      <c r="B209" s="531"/>
      <c r="C209" s="531"/>
      <c r="D209" s="531"/>
      <c r="E209" s="532"/>
      <c r="F209" s="533"/>
      <c r="G209" s="531"/>
      <c r="H209" s="532"/>
      <c r="I209" s="67" t="str">
        <f t="shared" si="26"/>
        <v/>
      </c>
      <c r="J209" s="67" t="str">
        <f t="shared" si="27"/>
        <v/>
      </c>
    </row>
    <row r="210" spans="1:10" x14ac:dyDescent="0.25">
      <c r="A210" s="530">
        <v>201</v>
      </c>
      <c r="B210" s="531"/>
      <c r="C210" s="531"/>
      <c r="D210" s="531"/>
      <c r="E210" s="532"/>
      <c r="F210" s="533"/>
      <c r="G210" s="531"/>
      <c r="H210" s="532"/>
      <c r="I210" s="67" t="str">
        <f t="shared" si="26"/>
        <v/>
      </c>
      <c r="J210" s="67" t="str">
        <f t="shared" si="27"/>
        <v/>
      </c>
    </row>
    <row r="211" spans="1:10" x14ac:dyDescent="0.25">
      <c r="A211" s="530">
        <v>202</v>
      </c>
      <c r="B211" s="531"/>
      <c r="C211" s="531"/>
      <c r="D211" s="531"/>
      <c r="E211" s="532"/>
      <c r="F211" s="533"/>
      <c r="G211" s="531"/>
      <c r="H211" s="532"/>
      <c r="I211" s="67" t="str">
        <f t="shared" si="26"/>
        <v/>
      </c>
      <c r="J211" s="67" t="str">
        <f t="shared" si="27"/>
        <v/>
      </c>
    </row>
    <row r="212" spans="1:10" x14ac:dyDescent="0.25">
      <c r="A212" s="530">
        <v>203</v>
      </c>
      <c r="B212" s="531"/>
      <c r="C212" s="531"/>
      <c r="D212" s="531"/>
      <c r="E212" s="532"/>
      <c r="F212" s="533"/>
      <c r="G212" s="531"/>
      <c r="H212" s="532"/>
      <c r="I212" s="67" t="str">
        <f t="shared" si="26"/>
        <v/>
      </c>
      <c r="J212" s="67" t="str">
        <f t="shared" si="27"/>
        <v/>
      </c>
    </row>
    <row r="213" spans="1:10" x14ac:dyDescent="0.25">
      <c r="A213" s="530">
        <v>204</v>
      </c>
      <c r="B213" s="531"/>
      <c r="C213" s="531"/>
      <c r="D213" s="531"/>
      <c r="E213" s="532"/>
      <c r="F213" s="533"/>
      <c r="G213" s="531"/>
      <c r="H213" s="532"/>
      <c r="I213" s="67" t="str">
        <f t="shared" si="26"/>
        <v/>
      </c>
      <c r="J213" s="67" t="str">
        <f t="shared" si="27"/>
        <v/>
      </c>
    </row>
    <row r="214" spans="1:10" x14ac:dyDescent="0.25">
      <c r="A214" s="530">
        <v>205</v>
      </c>
      <c r="B214" s="531"/>
      <c r="C214" s="531"/>
      <c r="D214" s="531"/>
      <c r="E214" s="532"/>
      <c r="F214" s="533"/>
      <c r="G214" s="531"/>
      <c r="H214" s="532"/>
      <c r="I214" s="67" t="str">
        <f t="shared" si="26"/>
        <v/>
      </c>
      <c r="J214" s="67" t="str">
        <f t="shared" si="27"/>
        <v/>
      </c>
    </row>
    <row r="215" spans="1:10" x14ac:dyDescent="0.25">
      <c r="A215" s="530">
        <v>206</v>
      </c>
      <c r="B215" s="531"/>
      <c r="C215" s="531"/>
      <c r="D215" s="531"/>
      <c r="E215" s="532"/>
      <c r="F215" s="533"/>
      <c r="G215" s="531"/>
      <c r="H215" s="532"/>
      <c r="I215" s="67" t="str">
        <f t="shared" si="26"/>
        <v/>
      </c>
      <c r="J215" s="67" t="str">
        <f t="shared" si="27"/>
        <v/>
      </c>
    </row>
    <row r="216" spans="1:10" x14ac:dyDescent="0.25">
      <c r="A216" s="530">
        <v>207</v>
      </c>
      <c r="B216" s="531"/>
      <c r="C216" s="531"/>
      <c r="D216" s="531"/>
      <c r="E216" s="532"/>
      <c r="F216" s="533"/>
      <c r="G216" s="531"/>
      <c r="H216" s="532"/>
      <c r="I216" s="67" t="str">
        <f t="shared" si="26"/>
        <v/>
      </c>
      <c r="J216" s="67" t="str">
        <f t="shared" si="27"/>
        <v/>
      </c>
    </row>
    <row r="217" spans="1:10" x14ac:dyDescent="0.25">
      <c r="A217" s="530">
        <v>208</v>
      </c>
      <c r="B217" s="531"/>
      <c r="C217" s="531"/>
      <c r="D217" s="531"/>
      <c r="E217" s="532"/>
      <c r="F217" s="533"/>
      <c r="G217" s="531"/>
      <c r="H217" s="532"/>
      <c r="I217" s="67" t="str">
        <f t="shared" si="26"/>
        <v/>
      </c>
      <c r="J217" s="67" t="str">
        <f t="shared" si="27"/>
        <v/>
      </c>
    </row>
    <row r="218" spans="1:10" x14ac:dyDescent="0.25">
      <c r="A218" s="530">
        <v>209</v>
      </c>
      <c r="B218" s="531"/>
      <c r="C218" s="531"/>
      <c r="D218" s="531"/>
      <c r="E218" s="532"/>
      <c r="F218" s="533"/>
      <c r="G218" s="531"/>
      <c r="H218" s="532"/>
      <c r="I218" s="67" t="str">
        <f t="shared" si="26"/>
        <v/>
      </c>
      <c r="J218" s="67" t="str">
        <f t="shared" si="27"/>
        <v/>
      </c>
    </row>
    <row r="219" spans="1:10" x14ac:dyDescent="0.25">
      <c r="A219" s="530">
        <v>210</v>
      </c>
      <c r="B219" s="531"/>
      <c r="C219" s="531"/>
      <c r="D219" s="531"/>
      <c r="E219" s="532"/>
      <c r="F219" s="533"/>
      <c r="G219" s="531"/>
      <c r="H219" s="532"/>
      <c r="I219" s="67" t="str">
        <f t="shared" si="26"/>
        <v/>
      </c>
      <c r="J219" s="67" t="str">
        <f t="shared" si="27"/>
        <v/>
      </c>
    </row>
    <row r="220" spans="1:10" x14ac:dyDescent="0.25">
      <c r="A220" s="530">
        <v>211</v>
      </c>
      <c r="B220" s="531"/>
      <c r="C220" s="531"/>
      <c r="D220" s="531"/>
      <c r="E220" s="532"/>
      <c r="F220" s="533"/>
      <c r="G220" s="531"/>
      <c r="H220" s="532"/>
      <c r="I220" s="67" t="str">
        <f t="shared" si="26"/>
        <v/>
      </c>
      <c r="J220" s="67" t="str">
        <f t="shared" si="27"/>
        <v/>
      </c>
    </row>
    <row r="221" spans="1:10" x14ac:dyDescent="0.25">
      <c r="A221" s="530">
        <v>212</v>
      </c>
      <c r="B221" s="531"/>
      <c r="C221" s="531"/>
      <c r="D221" s="531"/>
      <c r="E221" s="532"/>
      <c r="F221" s="533"/>
      <c r="G221" s="531"/>
      <c r="H221" s="532"/>
      <c r="I221" s="67" t="str">
        <f t="shared" si="26"/>
        <v/>
      </c>
      <c r="J221" s="67" t="str">
        <f t="shared" si="27"/>
        <v/>
      </c>
    </row>
    <row r="222" spans="1:10" x14ac:dyDescent="0.25">
      <c r="A222" s="530">
        <v>213</v>
      </c>
      <c r="B222" s="531"/>
      <c r="C222" s="531"/>
      <c r="D222" s="531"/>
      <c r="E222" s="532"/>
      <c r="F222" s="533"/>
      <c r="G222" s="531"/>
      <c r="H222" s="532"/>
      <c r="I222" s="67" t="str">
        <f t="shared" si="26"/>
        <v/>
      </c>
      <c r="J222" s="67" t="str">
        <f t="shared" si="27"/>
        <v/>
      </c>
    </row>
    <row r="223" spans="1:10" x14ac:dyDescent="0.25">
      <c r="A223" s="530">
        <v>214</v>
      </c>
      <c r="B223" s="531"/>
      <c r="C223" s="531"/>
      <c r="D223" s="531"/>
      <c r="E223" s="532"/>
      <c r="F223" s="533"/>
      <c r="G223" s="531"/>
      <c r="H223" s="532"/>
      <c r="I223" s="67" t="str">
        <f t="shared" si="26"/>
        <v/>
      </c>
      <c r="J223" s="67" t="str">
        <f t="shared" si="27"/>
        <v/>
      </c>
    </row>
    <row r="224" spans="1:10" x14ac:dyDescent="0.25">
      <c r="A224" s="530">
        <v>215</v>
      </c>
      <c r="B224" s="531"/>
      <c r="C224" s="531"/>
      <c r="D224" s="531"/>
      <c r="E224" s="532"/>
      <c r="F224" s="533"/>
      <c r="G224" s="531"/>
      <c r="H224" s="532"/>
      <c r="I224" s="67" t="str">
        <f t="shared" si="26"/>
        <v/>
      </c>
      <c r="J224" s="67" t="str">
        <f t="shared" si="27"/>
        <v/>
      </c>
    </row>
    <row r="225" spans="1:10" x14ac:dyDescent="0.25">
      <c r="A225" s="530">
        <v>216</v>
      </c>
      <c r="B225" s="531"/>
      <c r="C225" s="531"/>
      <c r="D225" s="531"/>
      <c r="E225" s="532"/>
      <c r="F225" s="533"/>
      <c r="G225" s="531"/>
      <c r="H225" s="532"/>
      <c r="I225" s="67" t="str">
        <f t="shared" si="26"/>
        <v/>
      </c>
      <c r="J225" s="67" t="str">
        <f t="shared" si="27"/>
        <v/>
      </c>
    </row>
    <row r="226" spans="1:10" x14ac:dyDescent="0.25">
      <c r="A226" s="530">
        <v>217</v>
      </c>
      <c r="B226" s="531"/>
      <c r="C226" s="531"/>
      <c r="D226" s="531"/>
      <c r="E226" s="532"/>
      <c r="F226" s="533"/>
      <c r="G226" s="531"/>
      <c r="H226" s="532"/>
      <c r="I226" s="67" t="str">
        <f t="shared" si="26"/>
        <v/>
      </c>
      <c r="J226" s="67" t="str">
        <f t="shared" si="27"/>
        <v/>
      </c>
    </row>
    <row r="227" spans="1:10" x14ac:dyDescent="0.25">
      <c r="A227" s="530">
        <v>218</v>
      </c>
      <c r="B227" s="531"/>
      <c r="C227" s="531"/>
      <c r="D227" s="531"/>
      <c r="E227" s="532"/>
      <c r="F227" s="533"/>
      <c r="G227" s="531"/>
      <c r="H227" s="532"/>
      <c r="I227" s="67" t="str">
        <f t="shared" si="26"/>
        <v/>
      </c>
      <c r="J227" s="67" t="str">
        <f t="shared" si="27"/>
        <v/>
      </c>
    </row>
    <row r="228" spans="1:10" x14ac:dyDescent="0.25">
      <c r="A228" s="530">
        <v>219</v>
      </c>
      <c r="B228" s="531"/>
      <c r="C228" s="531"/>
      <c r="D228" s="531"/>
      <c r="E228" s="532"/>
      <c r="F228" s="533"/>
      <c r="G228" s="531"/>
      <c r="H228" s="532"/>
      <c r="I228" s="67" t="str">
        <f t="shared" si="26"/>
        <v/>
      </c>
      <c r="J228" s="67" t="str">
        <f t="shared" si="27"/>
        <v/>
      </c>
    </row>
    <row r="229" spans="1:10" x14ac:dyDescent="0.25">
      <c r="A229" s="530">
        <v>220</v>
      </c>
      <c r="B229" s="531"/>
      <c r="C229" s="531"/>
      <c r="D229" s="531"/>
      <c r="E229" s="532"/>
      <c r="F229" s="533"/>
      <c r="G229" s="531"/>
      <c r="H229" s="532"/>
      <c r="I229" s="67" t="str">
        <f t="shared" si="26"/>
        <v/>
      </c>
      <c r="J229" s="67" t="str">
        <f t="shared" si="27"/>
        <v/>
      </c>
    </row>
    <row r="230" spans="1:10" x14ac:dyDescent="0.25">
      <c r="A230" s="530">
        <v>221</v>
      </c>
      <c r="B230" s="531"/>
      <c r="C230" s="531"/>
      <c r="D230" s="531"/>
      <c r="E230" s="532"/>
      <c r="F230" s="533"/>
      <c r="G230" s="531"/>
      <c r="H230" s="532"/>
      <c r="I230" s="67" t="str">
        <f t="shared" si="26"/>
        <v/>
      </c>
      <c r="J230" s="67" t="str">
        <f t="shared" si="27"/>
        <v/>
      </c>
    </row>
    <row r="231" spans="1:10" x14ac:dyDescent="0.25">
      <c r="A231" s="530">
        <v>222</v>
      </c>
      <c r="B231" s="531"/>
      <c r="C231" s="531"/>
      <c r="D231" s="531"/>
      <c r="E231" s="532"/>
      <c r="F231" s="533"/>
      <c r="G231" s="531"/>
      <c r="H231" s="532"/>
      <c r="I231" s="67" t="str">
        <f t="shared" si="26"/>
        <v/>
      </c>
      <c r="J231" s="67" t="str">
        <f t="shared" si="27"/>
        <v/>
      </c>
    </row>
    <row r="232" spans="1:10" x14ac:dyDescent="0.25">
      <c r="A232" s="530">
        <v>223</v>
      </c>
      <c r="B232" s="531"/>
      <c r="C232" s="531"/>
      <c r="D232" s="531"/>
      <c r="E232" s="532"/>
      <c r="F232" s="533"/>
      <c r="G232" s="531"/>
      <c r="H232" s="532"/>
      <c r="I232" s="67" t="str">
        <f t="shared" si="26"/>
        <v/>
      </c>
      <c r="J232" s="67" t="str">
        <f t="shared" si="27"/>
        <v/>
      </c>
    </row>
    <row r="233" spans="1:10" x14ac:dyDescent="0.25">
      <c r="A233" s="530">
        <v>224</v>
      </c>
      <c r="B233" s="531"/>
      <c r="C233" s="531"/>
      <c r="D233" s="531"/>
      <c r="E233" s="532"/>
      <c r="F233" s="533"/>
      <c r="G233" s="531"/>
      <c r="H233" s="532"/>
      <c r="I233" s="67" t="str">
        <f t="shared" si="26"/>
        <v/>
      </c>
      <c r="J233" s="67" t="str">
        <f t="shared" si="27"/>
        <v/>
      </c>
    </row>
    <row r="234" spans="1:10" x14ac:dyDescent="0.25">
      <c r="A234" s="530">
        <v>225</v>
      </c>
      <c r="B234" s="531"/>
      <c r="C234" s="531"/>
      <c r="D234" s="531"/>
      <c r="E234" s="532"/>
      <c r="F234" s="533"/>
      <c r="G234" s="531"/>
      <c r="H234" s="532"/>
      <c r="I234" s="67" t="str">
        <f t="shared" si="26"/>
        <v/>
      </c>
      <c r="J234" s="67" t="str">
        <f t="shared" si="27"/>
        <v/>
      </c>
    </row>
    <row r="235" spans="1:10" x14ac:dyDescent="0.25">
      <c r="A235" s="530">
        <v>226</v>
      </c>
      <c r="B235" s="531"/>
      <c r="C235" s="531"/>
      <c r="D235" s="531"/>
      <c r="E235" s="532"/>
      <c r="F235" s="533"/>
      <c r="G235" s="531"/>
      <c r="H235" s="532"/>
      <c r="I235" s="67" t="str">
        <f t="shared" si="26"/>
        <v/>
      </c>
      <c r="J235" s="67" t="str">
        <f t="shared" si="27"/>
        <v/>
      </c>
    </row>
    <row r="236" spans="1:10" x14ac:dyDescent="0.25">
      <c r="A236" s="530">
        <v>227</v>
      </c>
      <c r="B236" s="531"/>
      <c r="C236" s="531"/>
      <c r="D236" s="531"/>
      <c r="E236" s="532"/>
      <c r="F236" s="533"/>
      <c r="G236" s="531"/>
      <c r="H236" s="532"/>
      <c r="I236" s="67" t="str">
        <f t="shared" ref="I236:I259" si="28">IF(OR($B236="",$C236="",$D236="",$E236="",$F236&lt;an_initial,$F236&gt;an_final,$O236=FALSE),"",IF($H236="",CS_STR_A*$G236/P236,CS_STR_A*$H236))</f>
        <v/>
      </c>
      <c r="J236" s="67" t="str">
        <f t="shared" ref="J236:J259" si="29">IF(OR($B236="",$C236="",$D236="",$E236="",$F236="",$F236&gt;an_final,$O236=FALSE),"",IF($H236="",CS_STR_A*$G236/P236,CS_STR_A*$H236))</f>
        <v/>
      </c>
    </row>
    <row r="237" spans="1:10" x14ac:dyDescent="0.25">
      <c r="A237" s="530">
        <v>228</v>
      </c>
      <c r="B237" s="531"/>
      <c r="C237" s="531"/>
      <c r="D237" s="531"/>
      <c r="E237" s="532"/>
      <c r="F237" s="533"/>
      <c r="G237" s="531"/>
      <c r="H237" s="532"/>
      <c r="I237" s="67" t="str">
        <f t="shared" si="28"/>
        <v/>
      </c>
      <c r="J237" s="67" t="str">
        <f t="shared" si="29"/>
        <v/>
      </c>
    </row>
    <row r="238" spans="1:10" x14ac:dyDescent="0.25">
      <c r="A238" s="530">
        <v>229</v>
      </c>
      <c r="B238" s="531"/>
      <c r="C238" s="531"/>
      <c r="D238" s="531"/>
      <c r="E238" s="532"/>
      <c r="F238" s="533"/>
      <c r="G238" s="531"/>
      <c r="H238" s="532"/>
      <c r="I238" s="67" t="str">
        <f t="shared" si="28"/>
        <v/>
      </c>
      <c r="J238" s="67" t="str">
        <f t="shared" si="29"/>
        <v/>
      </c>
    </row>
    <row r="239" spans="1:10" x14ac:dyDescent="0.25">
      <c r="A239" s="530">
        <v>230</v>
      </c>
      <c r="B239" s="531"/>
      <c r="C239" s="531"/>
      <c r="D239" s="531"/>
      <c r="E239" s="532"/>
      <c r="F239" s="533"/>
      <c r="G239" s="531"/>
      <c r="H239" s="532"/>
      <c r="I239" s="67" t="str">
        <f t="shared" si="28"/>
        <v/>
      </c>
      <c r="J239" s="67" t="str">
        <f t="shared" si="29"/>
        <v/>
      </c>
    </row>
    <row r="240" spans="1:10" x14ac:dyDescent="0.25">
      <c r="A240" s="530">
        <v>231</v>
      </c>
      <c r="B240" s="531"/>
      <c r="C240" s="531"/>
      <c r="D240" s="531"/>
      <c r="E240" s="532"/>
      <c r="F240" s="533"/>
      <c r="G240" s="531"/>
      <c r="H240" s="532"/>
      <c r="I240" s="67" t="str">
        <f t="shared" si="28"/>
        <v/>
      </c>
      <c r="J240" s="67" t="str">
        <f t="shared" si="29"/>
        <v/>
      </c>
    </row>
    <row r="241" spans="1:10" x14ac:dyDescent="0.25">
      <c r="A241" s="530">
        <v>232</v>
      </c>
      <c r="B241" s="531"/>
      <c r="C241" s="531"/>
      <c r="D241" s="531"/>
      <c r="E241" s="532"/>
      <c r="F241" s="533"/>
      <c r="G241" s="531"/>
      <c r="H241" s="532"/>
      <c r="I241" s="67" t="str">
        <f t="shared" si="28"/>
        <v/>
      </c>
      <c r="J241" s="67" t="str">
        <f t="shared" si="29"/>
        <v/>
      </c>
    </row>
    <row r="242" spans="1:10" x14ac:dyDescent="0.25">
      <c r="A242" s="530">
        <v>233</v>
      </c>
      <c r="B242" s="531"/>
      <c r="C242" s="531"/>
      <c r="D242" s="531"/>
      <c r="E242" s="532"/>
      <c r="F242" s="533"/>
      <c r="G242" s="531"/>
      <c r="H242" s="532"/>
      <c r="I242" s="67" t="str">
        <f t="shared" si="28"/>
        <v/>
      </c>
      <c r="J242" s="67" t="str">
        <f t="shared" si="29"/>
        <v/>
      </c>
    </row>
    <row r="243" spans="1:10" x14ac:dyDescent="0.25">
      <c r="A243" s="530">
        <v>234</v>
      </c>
      <c r="B243" s="531"/>
      <c r="C243" s="531"/>
      <c r="D243" s="531"/>
      <c r="E243" s="532"/>
      <c r="F243" s="533"/>
      <c r="G243" s="531"/>
      <c r="H243" s="532"/>
      <c r="I243" s="67" t="str">
        <f t="shared" si="28"/>
        <v/>
      </c>
      <c r="J243" s="67" t="str">
        <f t="shared" si="29"/>
        <v/>
      </c>
    </row>
    <row r="244" spans="1:10" x14ac:dyDescent="0.25">
      <c r="A244" s="530">
        <v>235</v>
      </c>
      <c r="B244" s="531"/>
      <c r="C244" s="531"/>
      <c r="D244" s="531"/>
      <c r="E244" s="532"/>
      <c r="F244" s="533"/>
      <c r="G244" s="531"/>
      <c r="H244" s="532"/>
      <c r="I244" s="67" t="str">
        <f t="shared" si="28"/>
        <v/>
      </c>
      <c r="J244" s="67" t="str">
        <f t="shared" si="29"/>
        <v/>
      </c>
    </row>
    <row r="245" spans="1:10" x14ac:dyDescent="0.25">
      <c r="A245" s="530">
        <v>236</v>
      </c>
      <c r="B245" s="531"/>
      <c r="C245" s="531"/>
      <c r="D245" s="531"/>
      <c r="E245" s="532"/>
      <c r="F245" s="533"/>
      <c r="G245" s="531"/>
      <c r="H245" s="532"/>
      <c r="I245" s="67" t="str">
        <f t="shared" si="28"/>
        <v/>
      </c>
      <c r="J245" s="67" t="str">
        <f t="shared" si="29"/>
        <v/>
      </c>
    </row>
    <row r="246" spans="1:10" x14ac:dyDescent="0.25">
      <c r="A246" s="530">
        <v>237</v>
      </c>
      <c r="B246" s="531"/>
      <c r="C246" s="531"/>
      <c r="D246" s="531"/>
      <c r="E246" s="532"/>
      <c r="F246" s="533"/>
      <c r="G246" s="531"/>
      <c r="H246" s="532"/>
      <c r="I246" s="67" t="str">
        <f t="shared" si="28"/>
        <v/>
      </c>
      <c r="J246" s="67" t="str">
        <f t="shared" si="29"/>
        <v/>
      </c>
    </row>
    <row r="247" spans="1:10" x14ac:dyDescent="0.25">
      <c r="A247" s="530">
        <v>238</v>
      </c>
      <c r="B247" s="531"/>
      <c r="C247" s="531"/>
      <c r="D247" s="531"/>
      <c r="E247" s="532"/>
      <c r="F247" s="533"/>
      <c r="G247" s="531"/>
      <c r="H247" s="532"/>
      <c r="I247" s="67" t="str">
        <f t="shared" si="28"/>
        <v/>
      </c>
      <c r="J247" s="67" t="str">
        <f t="shared" si="29"/>
        <v/>
      </c>
    </row>
    <row r="248" spans="1:10" x14ac:dyDescent="0.25">
      <c r="A248" s="530">
        <v>239</v>
      </c>
      <c r="B248" s="531"/>
      <c r="C248" s="531"/>
      <c r="D248" s="531"/>
      <c r="E248" s="532"/>
      <c r="F248" s="533"/>
      <c r="G248" s="531"/>
      <c r="H248" s="532"/>
      <c r="I248" s="67" t="str">
        <f t="shared" si="28"/>
        <v/>
      </c>
      <c r="J248" s="67" t="str">
        <f t="shared" si="29"/>
        <v/>
      </c>
    </row>
    <row r="249" spans="1:10" x14ac:dyDescent="0.25">
      <c r="A249" s="530">
        <v>240</v>
      </c>
      <c r="B249" s="531"/>
      <c r="C249" s="531"/>
      <c r="D249" s="531"/>
      <c r="E249" s="532"/>
      <c r="F249" s="533"/>
      <c r="G249" s="531"/>
      <c r="H249" s="532"/>
      <c r="I249" s="67" t="str">
        <f t="shared" si="28"/>
        <v/>
      </c>
      <c r="J249" s="67" t="str">
        <f t="shared" si="29"/>
        <v/>
      </c>
    </row>
    <row r="250" spans="1:10" x14ac:dyDescent="0.25">
      <c r="A250" s="530">
        <v>241</v>
      </c>
      <c r="B250" s="531"/>
      <c r="C250" s="531"/>
      <c r="D250" s="531"/>
      <c r="E250" s="532"/>
      <c r="F250" s="533"/>
      <c r="G250" s="531"/>
      <c r="H250" s="532"/>
      <c r="I250" s="67" t="str">
        <f t="shared" si="28"/>
        <v/>
      </c>
      <c r="J250" s="67" t="str">
        <f t="shared" si="29"/>
        <v/>
      </c>
    </row>
    <row r="251" spans="1:10" x14ac:dyDescent="0.25">
      <c r="A251" s="530">
        <v>242</v>
      </c>
      <c r="B251" s="531"/>
      <c r="C251" s="531"/>
      <c r="D251" s="531"/>
      <c r="E251" s="532"/>
      <c r="F251" s="533"/>
      <c r="G251" s="531"/>
      <c r="H251" s="532"/>
      <c r="I251" s="67" t="str">
        <f t="shared" si="28"/>
        <v/>
      </c>
      <c r="J251" s="67" t="str">
        <f t="shared" si="29"/>
        <v/>
      </c>
    </row>
    <row r="252" spans="1:10" x14ac:dyDescent="0.25">
      <c r="A252" s="530">
        <v>243</v>
      </c>
      <c r="B252" s="531"/>
      <c r="C252" s="531"/>
      <c r="D252" s="531"/>
      <c r="E252" s="532"/>
      <c r="F252" s="533"/>
      <c r="G252" s="531"/>
      <c r="H252" s="532"/>
      <c r="I252" s="67" t="str">
        <f t="shared" si="28"/>
        <v/>
      </c>
      <c r="J252" s="67" t="str">
        <f t="shared" si="29"/>
        <v/>
      </c>
    </row>
    <row r="253" spans="1:10" x14ac:dyDescent="0.25">
      <c r="A253" s="530">
        <v>244</v>
      </c>
      <c r="B253" s="531"/>
      <c r="C253" s="531"/>
      <c r="D253" s="531"/>
      <c r="E253" s="532"/>
      <c r="F253" s="533"/>
      <c r="G253" s="531"/>
      <c r="H253" s="532"/>
      <c r="I253" s="67" t="str">
        <f t="shared" si="28"/>
        <v/>
      </c>
      <c r="J253" s="67" t="str">
        <f t="shared" si="29"/>
        <v/>
      </c>
    </row>
    <row r="254" spans="1:10" x14ac:dyDescent="0.25">
      <c r="A254" s="530">
        <v>245</v>
      </c>
      <c r="B254" s="531"/>
      <c r="C254" s="531"/>
      <c r="D254" s="531"/>
      <c r="E254" s="532"/>
      <c r="F254" s="533"/>
      <c r="G254" s="531"/>
      <c r="H254" s="532"/>
      <c r="I254" s="67" t="str">
        <f t="shared" si="28"/>
        <v/>
      </c>
      <c r="J254" s="67" t="str">
        <f t="shared" si="29"/>
        <v/>
      </c>
    </row>
    <row r="255" spans="1:10" x14ac:dyDescent="0.25">
      <c r="A255" s="530">
        <v>246</v>
      </c>
      <c r="B255" s="531"/>
      <c r="C255" s="531"/>
      <c r="D255" s="531"/>
      <c r="E255" s="532"/>
      <c r="F255" s="533"/>
      <c r="G255" s="531"/>
      <c r="H255" s="532"/>
      <c r="I255" s="67" t="str">
        <f t="shared" si="28"/>
        <v/>
      </c>
      <c r="J255" s="67" t="str">
        <f t="shared" si="29"/>
        <v/>
      </c>
    </row>
    <row r="256" spans="1:10" x14ac:dyDescent="0.25">
      <c r="A256" s="530">
        <v>247</v>
      </c>
      <c r="B256" s="531"/>
      <c r="C256" s="531"/>
      <c r="D256" s="531"/>
      <c r="E256" s="532"/>
      <c r="F256" s="533"/>
      <c r="G256" s="531"/>
      <c r="H256" s="532"/>
      <c r="I256" s="67" t="str">
        <f t="shared" si="28"/>
        <v/>
      </c>
      <c r="J256" s="67" t="str">
        <f t="shared" si="29"/>
        <v/>
      </c>
    </row>
    <row r="257" spans="1:10" x14ac:dyDescent="0.25">
      <c r="A257" s="530">
        <v>248</v>
      </c>
      <c r="B257" s="531"/>
      <c r="C257" s="531"/>
      <c r="D257" s="531"/>
      <c r="E257" s="532"/>
      <c r="F257" s="533"/>
      <c r="G257" s="531"/>
      <c r="H257" s="532"/>
      <c r="I257" s="67" t="str">
        <f t="shared" si="28"/>
        <v/>
      </c>
      <c r="J257" s="67" t="str">
        <f t="shared" si="29"/>
        <v/>
      </c>
    </row>
    <row r="258" spans="1:10" x14ac:dyDescent="0.25">
      <c r="A258" s="530">
        <v>249</v>
      </c>
      <c r="B258" s="531"/>
      <c r="C258" s="531"/>
      <c r="D258" s="531"/>
      <c r="E258" s="532"/>
      <c r="F258" s="533"/>
      <c r="G258" s="531"/>
      <c r="H258" s="532"/>
      <c r="I258" s="67" t="str">
        <f t="shared" si="28"/>
        <v/>
      </c>
      <c r="J258" s="67" t="str">
        <f t="shared" si="29"/>
        <v/>
      </c>
    </row>
    <row r="259" spans="1:10" x14ac:dyDescent="0.25">
      <c r="A259" s="530">
        <v>250</v>
      </c>
      <c r="B259" s="531"/>
      <c r="C259" s="531"/>
      <c r="D259" s="531"/>
      <c r="E259" s="532"/>
      <c r="F259" s="533"/>
      <c r="G259" s="531"/>
      <c r="H259" s="532"/>
      <c r="I259" s="67" t="str">
        <f t="shared" si="28"/>
        <v/>
      </c>
      <c r="J259" s="67" t="str">
        <f t="shared" si="29"/>
        <v/>
      </c>
    </row>
  </sheetData>
  <sheetProtection password="CA41" sheet="1" objects="1" scenarios="1" formatCells="0" formatColumns="0" formatRows="0"/>
  <mergeCells count="14">
    <mergeCell ref="O7:O8"/>
    <mergeCell ref="M7:N7"/>
    <mergeCell ref="P7:P8"/>
    <mergeCell ref="F7:F8"/>
    <mergeCell ref="K7:L7"/>
    <mergeCell ref="G7:G8"/>
    <mergeCell ref="A4:I4"/>
    <mergeCell ref="A5:I5"/>
    <mergeCell ref="H7:H8"/>
    <mergeCell ref="A7:A8"/>
    <mergeCell ref="B7:B8"/>
    <mergeCell ref="C7:C8"/>
    <mergeCell ref="D7:D8"/>
    <mergeCell ref="E7:E8"/>
  </mergeCells>
  <phoneticPr fontId="29"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81" fitToHeight="100" orientation="landscape" r:id="rId1"/>
  <headerFooter>
    <oddFooter xml:space="preserve">&amp;LConfirm existenţa lucrărilor
Director de departament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Q259"/>
  <sheetViews>
    <sheetView zoomScaleNormal="100" workbookViewId="0">
      <selection activeCell="J1" sqref="J1:Q65536"/>
    </sheetView>
  </sheetViews>
  <sheetFormatPr defaultRowHeight="15.75" x14ac:dyDescent="0.25"/>
  <cols>
    <col min="1" max="1" width="5.7109375" style="318" customWidth="1"/>
    <col min="2" max="3" width="35.7109375" style="322" customWidth="1"/>
    <col min="4" max="4" width="18.7109375" style="322" customWidth="1"/>
    <col min="5" max="5" width="18.7109375" style="329" customWidth="1"/>
    <col min="6" max="6" width="10.7109375" style="330" customWidth="1"/>
    <col min="7" max="7" width="10.7109375" style="322" customWidth="1"/>
    <col min="8" max="8" width="12.28515625" style="329" customWidth="1"/>
    <col min="9" max="9" width="9.5703125" style="322" customWidth="1"/>
    <col min="10" max="10" width="10.7109375" style="322" hidden="1" customWidth="1"/>
    <col min="11" max="14" width="10.7109375" style="331" hidden="1" customWidth="1"/>
    <col min="15" max="15" width="9.140625" style="332" hidden="1" customWidth="1"/>
    <col min="16" max="16" width="6.42578125" style="322" hidden="1" customWidth="1"/>
    <col min="17" max="17" width="9.140625" style="322" hidden="1" customWidth="1"/>
    <col min="18" max="26" width="9.140625" style="322" customWidth="1"/>
    <col min="27" max="16384" width="9.140625" style="322"/>
  </cols>
  <sheetData>
    <row r="1" spans="1:17" s="318" customFormat="1" x14ac:dyDescent="0.2">
      <c r="A1" s="611" t="s">
        <v>650</v>
      </c>
      <c r="E1" s="319"/>
      <c r="F1" s="319"/>
      <c r="H1" s="320"/>
      <c r="I1" s="321"/>
      <c r="K1" s="320"/>
      <c r="L1" s="287"/>
      <c r="M1" s="291"/>
      <c r="N1" s="291"/>
      <c r="O1" s="291"/>
      <c r="P1" s="287"/>
      <c r="Q1" s="287"/>
    </row>
    <row r="2" spans="1:17" s="318" customFormat="1" x14ac:dyDescent="0.2">
      <c r="A2" s="611" t="str">
        <f>IF(ISBLANK(facultate), IF(ISBLANK(departament),"","Departament " &amp; departament), "Facultatea " &amp; facultate)</f>
        <v/>
      </c>
      <c r="E2" s="319"/>
      <c r="F2" s="319"/>
      <c r="H2" s="320"/>
      <c r="I2" s="321"/>
      <c r="K2" s="320"/>
      <c r="L2" s="287"/>
      <c r="M2" s="291"/>
      <c r="N2" s="291"/>
      <c r="O2" s="291"/>
      <c r="P2" s="287"/>
      <c r="Q2" s="287"/>
    </row>
    <row r="3" spans="1:17" s="318" customFormat="1" x14ac:dyDescent="0.2">
      <c r="A3" s="611" t="str">
        <f>IF(ISBLANK(departament),"","Departamentul " &amp; departament)</f>
        <v/>
      </c>
      <c r="E3" s="319"/>
      <c r="F3" s="319"/>
      <c r="H3" s="320"/>
      <c r="I3" s="321"/>
      <c r="K3" s="320"/>
      <c r="L3" s="287"/>
      <c r="M3" s="291"/>
      <c r="N3" s="291"/>
      <c r="O3" s="291"/>
      <c r="P3" s="287"/>
      <c r="Q3" s="287"/>
    </row>
    <row r="4" spans="1:17" s="294" customFormat="1" x14ac:dyDescent="0.25">
      <c r="A4" s="882" t="s">
        <v>714</v>
      </c>
      <c r="B4" s="882"/>
      <c r="C4" s="882"/>
      <c r="D4" s="882"/>
      <c r="E4" s="882"/>
      <c r="F4" s="882"/>
      <c r="G4" s="882"/>
      <c r="H4" s="882"/>
      <c r="I4" s="882"/>
      <c r="J4" s="292"/>
      <c r="K4" s="292"/>
      <c r="L4" s="292"/>
      <c r="M4" s="292"/>
      <c r="O4" s="293"/>
    </row>
    <row r="5" spans="1:17" s="294" customFormat="1" x14ac:dyDescent="0.25">
      <c r="A5" s="882" t="s">
        <v>795</v>
      </c>
      <c r="B5" s="882"/>
      <c r="C5" s="882"/>
      <c r="D5" s="882"/>
      <c r="E5" s="882"/>
      <c r="F5" s="882"/>
      <c r="G5" s="882"/>
      <c r="H5" s="882"/>
      <c r="I5" s="882"/>
      <c r="J5" s="292"/>
      <c r="K5" s="292"/>
      <c r="L5" s="292"/>
      <c r="M5" s="292"/>
      <c r="O5" s="295"/>
    </row>
    <row r="6" spans="1:17" s="294" customFormat="1" ht="13.5" customHeight="1" x14ac:dyDescent="0.25">
      <c r="A6" s="287"/>
      <c r="I6" s="296" t="str">
        <f>J6</f>
        <v xml:space="preserve"> </v>
      </c>
      <c r="J6" s="296" t="str">
        <f>CONCATENATE(functie," ",nume_candidat)</f>
        <v xml:space="preserve"> </v>
      </c>
      <c r="K6" s="314"/>
      <c r="L6" s="314"/>
      <c r="M6" s="314"/>
      <c r="O6" s="295"/>
    </row>
    <row r="7" spans="1:17" ht="29.25" customHeight="1" x14ac:dyDescent="0.25">
      <c r="A7" s="883" t="s">
        <v>470</v>
      </c>
      <c r="B7" s="889" t="s">
        <v>0</v>
      </c>
      <c r="C7" s="889" t="s">
        <v>793</v>
      </c>
      <c r="D7" s="889" t="s">
        <v>29</v>
      </c>
      <c r="E7" s="887" t="s">
        <v>30</v>
      </c>
      <c r="F7" s="892" t="s">
        <v>3</v>
      </c>
      <c r="G7" s="889" t="s">
        <v>31</v>
      </c>
      <c r="H7" s="887" t="s">
        <v>794</v>
      </c>
      <c r="I7" s="298" t="s">
        <v>791</v>
      </c>
      <c r="J7" s="298"/>
      <c r="K7" s="883" t="s">
        <v>7</v>
      </c>
      <c r="L7" s="883"/>
      <c r="M7" s="885" t="s">
        <v>68</v>
      </c>
      <c r="N7" s="886"/>
      <c r="O7" s="890" t="s">
        <v>708</v>
      </c>
      <c r="P7" s="891" t="s">
        <v>822</v>
      </c>
    </row>
    <row r="8" spans="1:17" ht="45.75" customHeight="1" x14ac:dyDescent="0.25">
      <c r="A8" s="883"/>
      <c r="B8" s="889"/>
      <c r="C8" s="889"/>
      <c r="D8" s="889"/>
      <c r="E8" s="888"/>
      <c r="F8" s="892"/>
      <c r="G8" s="889"/>
      <c r="H8" s="888"/>
      <c r="I8" s="298" t="str">
        <f>CONCATENATE("în ultimii ",durata_evaluare," ani")</f>
        <v>în ultimii 5 ani</v>
      </c>
      <c r="J8" s="299" t="s">
        <v>6</v>
      </c>
      <c r="K8" s="298" t="str">
        <f>CONCATENATE("ultimii                                  ",durata_evaluare," ani")</f>
        <v>ultimii                                  5 ani</v>
      </c>
      <c r="L8" s="299" t="s">
        <v>6</v>
      </c>
      <c r="M8" s="299" t="s">
        <v>6</v>
      </c>
      <c r="N8" s="298" t="str">
        <f>CONCATENATE("ultimii                                  ",durata_evaluare," ani")</f>
        <v>ultimii                                  5 ani</v>
      </c>
      <c r="O8" s="890"/>
      <c r="P8" s="891"/>
    </row>
    <row r="9" spans="1:17" x14ac:dyDescent="0.25">
      <c r="A9" s="301"/>
      <c r="B9" s="324"/>
      <c r="C9" s="324"/>
      <c r="D9" s="324"/>
      <c r="E9" s="325"/>
      <c r="F9" s="172"/>
      <c r="G9" s="335"/>
      <c r="H9" s="326"/>
      <c r="I9" s="570">
        <f t="shared" ref="I9:N9" si="0">SUMIF(I10:I108,"&gt;0")</f>
        <v>0</v>
      </c>
      <c r="J9" s="570">
        <f t="shared" si="0"/>
        <v>0</v>
      </c>
      <c r="K9" s="336">
        <f t="shared" si="0"/>
        <v>0</v>
      </c>
      <c r="L9" s="336">
        <f t="shared" si="0"/>
        <v>0</v>
      </c>
      <c r="M9" s="336">
        <f t="shared" si="0"/>
        <v>0</v>
      </c>
      <c r="N9" s="336">
        <f t="shared" si="0"/>
        <v>0</v>
      </c>
      <c r="O9" s="337"/>
      <c r="P9" s="241"/>
    </row>
    <row r="10" spans="1:17" x14ac:dyDescent="0.25">
      <c r="A10" s="216">
        <v>1</v>
      </c>
      <c r="B10" s="43"/>
      <c r="C10" s="43"/>
      <c r="D10" s="43"/>
      <c r="E10" s="33"/>
      <c r="F10" s="34"/>
      <c r="G10" s="34"/>
      <c r="H10" s="34"/>
      <c r="I10" s="571" t="str">
        <f t="shared" ref="I10:I41" si="1">IF(OR($B10="",$C10="",$D10="",$E10="",$F10&lt;an_initial,$F10&gt;an_final,$O10=FALSE),"",IF($H10="",CS_STR_B*$G10/P10,CS_STR_B*$H10))</f>
        <v/>
      </c>
      <c r="J10" s="571" t="str">
        <f t="shared" ref="J10:J41" si="2">IF(OR($B10="",$C10="",$D10="",$E10="",$F10="",$F10&gt;an_final,$O10=FALSE),"",IF($H10="",CS_STR_B*$G10/P10,CS_STR_B*$H10))</f>
        <v/>
      </c>
      <c r="K10" s="339" t="str">
        <f t="shared" ref="K10:K41" si="3">IF(OR($B10="",$C10="",$D10="",$E10="",$F10="",$F10&gt;an_final,$O10=FALSE),"",IF($F10&gt;=an_initial,1,""))</f>
        <v/>
      </c>
      <c r="L10" s="339" t="str">
        <f t="shared" ref="L10:L41" si="4">IF(OR($B10="",$C10="",$D10="",$E10="",$F10="",$F10&gt;an_final,$O10=FALSE),"",1)</f>
        <v/>
      </c>
      <c r="M10" s="338" t="str">
        <f t="shared" ref="M10:M41" si="5">IF(OR($B10="",$C10="",$D10="",$E10="",$F10="",$F10&gt;an_final,$O10=FALSE),"",IF($H10="",$G10/P10,$H10))</f>
        <v/>
      </c>
      <c r="N10" s="339" t="str">
        <f t="shared" ref="N10:N41" si="6">IF(OR($B10="",$C10="",$D10="",$E10="",$F10="",$F10&lt;an_initial,$F10&gt;an_final,$O10=FALSE),"",IF($H10="",$G10/P10,$H10))</f>
        <v/>
      </c>
      <c r="O10" s="333" t="b">
        <f t="shared" ref="O10:O73" si="7">IF(nume_candidat="",FALSE,ISNUMBER(SEARCH(nume_candidat,$B10)))</f>
        <v>0</v>
      </c>
      <c r="P10" s="334">
        <f t="shared" ref="P10:P41" si="8">LEN(B10)-LEN(SUBSTITUTE(B10,",",""))+1</f>
        <v>1</v>
      </c>
    </row>
    <row r="11" spans="1:17" x14ac:dyDescent="0.25">
      <c r="A11" s="216">
        <v>2</v>
      </c>
      <c r="B11" s="43"/>
      <c r="C11" s="43"/>
      <c r="D11" s="43"/>
      <c r="E11" s="33"/>
      <c r="F11" s="34"/>
      <c r="G11" s="34"/>
      <c r="H11" s="34"/>
      <c r="I11" s="571" t="str">
        <f t="shared" si="1"/>
        <v/>
      </c>
      <c r="J11" s="571" t="str">
        <f t="shared" si="2"/>
        <v/>
      </c>
      <c r="K11" s="339" t="str">
        <f t="shared" si="3"/>
        <v/>
      </c>
      <c r="L11" s="339" t="str">
        <f t="shared" si="4"/>
        <v/>
      </c>
      <c r="M11" s="338" t="str">
        <f t="shared" si="5"/>
        <v/>
      </c>
      <c r="N11" s="339" t="str">
        <f t="shared" si="6"/>
        <v/>
      </c>
      <c r="O11" s="333" t="b">
        <f t="shared" si="7"/>
        <v>0</v>
      </c>
      <c r="P11" s="334">
        <f t="shared" si="8"/>
        <v>1</v>
      </c>
    </row>
    <row r="12" spans="1:17" x14ac:dyDescent="0.25">
      <c r="A12" s="216">
        <v>3</v>
      </c>
      <c r="B12" s="39"/>
      <c r="C12" s="43"/>
      <c r="D12" s="43"/>
      <c r="E12" s="33"/>
      <c r="F12" s="34"/>
      <c r="G12" s="34"/>
      <c r="H12" s="34"/>
      <c r="I12" s="571" t="str">
        <f t="shared" si="1"/>
        <v/>
      </c>
      <c r="J12" s="571" t="str">
        <f t="shared" si="2"/>
        <v/>
      </c>
      <c r="K12" s="339" t="str">
        <f t="shared" si="3"/>
        <v/>
      </c>
      <c r="L12" s="339" t="str">
        <f t="shared" si="4"/>
        <v/>
      </c>
      <c r="M12" s="338" t="str">
        <f t="shared" si="5"/>
        <v/>
      </c>
      <c r="N12" s="339" t="str">
        <f t="shared" si="6"/>
        <v/>
      </c>
      <c r="O12" s="333" t="b">
        <f t="shared" si="7"/>
        <v>0</v>
      </c>
      <c r="P12" s="334">
        <f t="shared" si="8"/>
        <v>1</v>
      </c>
    </row>
    <row r="13" spans="1:17" x14ac:dyDescent="0.25">
      <c r="A13" s="216">
        <v>4</v>
      </c>
      <c r="B13" s="39"/>
      <c r="C13" s="39"/>
      <c r="D13" s="39"/>
      <c r="E13" s="38"/>
      <c r="F13" s="40"/>
      <c r="G13" s="40"/>
      <c r="H13" s="40"/>
      <c r="I13" s="571" t="str">
        <f t="shared" si="1"/>
        <v/>
      </c>
      <c r="J13" s="571" t="str">
        <f t="shared" si="2"/>
        <v/>
      </c>
      <c r="K13" s="339" t="str">
        <f t="shared" si="3"/>
        <v/>
      </c>
      <c r="L13" s="339" t="str">
        <f t="shared" si="4"/>
        <v/>
      </c>
      <c r="M13" s="338" t="str">
        <f t="shared" si="5"/>
        <v/>
      </c>
      <c r="N13" s="339" t="str">
        <f t="shared" si="6"/>
        <v/>
      </c>
      <c r="O13" s="333" t="b">
        <f t="shared" si="7"/>
        <v>0</v>
      </c>
      <c r="P13" s="334">
        <f t="shared" si="8"/>
        <v>1</v>
      </c>
    </row>
    <row r="14" spans="1:17" x14ac:dyDescent="0.25">
      <c r="A14" s="530">
        <v>5</v>
      </c>
      <c r="B14" s="39"/>
      <c r="C14" s="39"/>
      <c r="D14" s="39"/>
      <c r="E14" s="38"/>
      <c r="F14" s="40"/>
      <c r="G14" s="40"/>
      <c r="H14" s="40"/>
      <c r="I14" s="571" t="str">
        <f t="shared" si="1"/>
        <v/>
      </c>
      <c r="J14" s="571" t="str">
        <f t="shared" si="2"/>
        <v/>
      </c>
      <c r="K14" s="534" t="str">
        <f t="shared" si="3"/>
        <v/>
      </c>
      <c r="L14" s="339" t="str">
        <f t="shared" si="4"/>
        <v/>
      </c>
      <c r="M14" s="338" t="str">
        <f t="shared" si="5"/>
        <v/>
      </c>
      <c r="N14" s="339" t="str">
        <f t="shared" si="6"/>
        <v/>
      </c>
      <c r="O14" s="333" t="b">
        <f t="shared" si="7"/>
        <v>0</v>
      </c>
      <c r="P14" s="334">
        <f t="shared" si="8"/>
        <v>1</v>
      </c>
    </row>
    <row r="15" spans="1:17" x14ac:dyDescent="0.25">
      <c r="A15" s="530">
        <v>6</v>
      </c>
      <c r="B15" s="39"/>
      <c r="C15" s="39"/>
      <c r="D15" s="39"/>
      <c r="E15" s="38"/>
      <c r="F15" s="40"/>
      <c r="G15" s="40"/>
      <c r="H15" s="40"/>
      <c r="I15" s="571" t="str">
        <f t="shared" si="1"/>
        <v/>
      </c>
      <c r="J15" s="571" t="str">
        <f t="shared" si="2"/>
        <v/>
      </c>
      <c r="K15" s="534" t="str">
        <f t="shared" si="3"/>
        <v/>
      </c>
      <c r="L15" s="339" t="str">
        <f t="shared" si="4"/>
        <v/>
      </c>
      <c r="M15" s="338" t="str">
        <f t="shared" si="5"/>
        <v/>
      </c>
      <c r="N15" s="339" t="str">
        <f t="shared" si="6"/>
        <v/>
      </c>
      <c r="O15" s="333" t="b">
        <f t="shared" si="7"/>
        <v>0</v>
      </c>
      <c r="P15" s="334">
        <f t="shared" si="8"/>
        <v>1</v>
      </c>
    </row>
    <row r="16" spans="1:17" x14ac:dyDescent="0.25">
      <c r="A16" s="530">
        <v>7</v>
      </c>
      <c r="B16" s="39"/>
      <c r="C16" s="39"/>
      <c r="D16" s="39"/>
      <c r="E16" s="38"/>
      <c r="F16" s="40"/>
      <c r="G16" s="40"/>
      <c r="H16" s="40"/>
      <c r="I16" s="571" t="str">
        <f t="shared" si="1"/>
        <v/>
      </c>
      <c r="J16" s="571" t="str">
        <f t="shared" si="2"/>
        <v/>
      </c>
      <c r="K16" s="534" t="str">
        <f t="shared" si="3"/>
        <v/>
      </c>
      <c r="L16" s="339" t="str">
        <f t="shared" si="4"/>
        <v/>
      </c>
      <c r="M16" s="338" t="str">
        <f t="shared" si="5"/>
        <v/>
      </c>
      <c r="N16" s="339" t="str">
        <f t="shared" si="6"/>
        <v/>
      </c>
      <c r="O16" s="333" t="b">
        <f t="shared" si="7"/>
        <v>0</v>
      </c>
      <c r="P16" s="334">
        <f t="shared" si="8"/>
        <v>1</v>
      </c>
    </row>
    <row r="17" spans="1:16" x14ac:dyDescent="0.25">
      <c r="A17" s="530">
        <v>8</v>
      </c>
      <c r="B17" s="39"/>
      <c r="C17" s="39"/>
      <c r="D17" s="39"/>
      <c r="E17" s="38"/>
      <c r="F17" s="40"/>
      <c r="G17" s="40"/>
      <c r="H17" s="40"/>
      <c r="I17" s="571" t="str">
        <f t="shared" si="1"/>
        <v/>
      </c>
      <c r="J17" s="571" t="str">
        <f t="shared" si="2"/>
        <v/>
      </c>
      <c r="K17" s="534" t="str">
        <f t="shared" si="3"/>
        <v/>
      </c>
      <c r="L17" s="339" t="str">
        <f t="shared" si="4"/>
        <v/>
      </c>
      <c r="M17" s="338" t="str">
        <f t="shared" si="5"/>
        <v/>
      </c>
      <c r="N17" s="339" t="str">
        <f t="shared" si="6"/>
        <v/>
      </c>
      <c r="O17" s="333" t="b">
        <f t="shared" si="7"/>
        <v>0</v>
      </c>
      <c r="P17" s="334">
        <f t="shared" si="8"/>
        <v>1</v>
      </c>
    </row>
    <row r="18" spans="1:16" x14ac:dyDescent="0.25">
      <c r="A18" s="530">
        <v>9</v>
      </c>
      <c r="B18" s="39"/>
      <c r="C18" s="39"/>
      <c r="D18" s="39"/>
      <c r="E18" s="38"/>
      <c r="F18" s="40"/>
      <c r="G18" s="40"/>
      <c r="H18" s="40"/>
      <c r="I18" s="571" t="str">
        <f t="shared" si="1"/>
        <v/>
      </c>
      <c r="J18" s="571" t="str">
        <f t="shared" si="2"/>
        <v/>
      </c>
      <c r="K18" s="534" t="str">
        <f t="shared" si="3"/>
        <v/>
      </c>
      <c r="L18" s="339" t="str">
        <f t="shared" si="4"/>
        <v/>
      </c>
      <c r="M18" s="338" t="str">
        <f t="shared" si="5"/>
        <v/>
      </c>
      <c r="N18" s="339" t="str">
        <f t="shared" si="6"/>
        <v/>
      </c>
      <c r="O18" s="333" t="b">
        <f t="shared" si="7"/>
        <v>0</v>
      </c>
      <c r="P18" s="334">
        <f t="shared" si="8"/>
        <v>1</v>
      </c>
    </row>
    <row r="19" spans="1:16" x14ac:dyDescent="0.25">
      <c r="A19" s="530">
        <v>10</v>
      </c>
      <c r="B19" s="39"/>
      <c r="C19" s="39"/>
      <c r="D19" s="39"/>
      <c r="E19" s="38"/>
      <c r="F19" s="40"/>
      <c r="G19" s="40"/>
      <c r="H19" s="40"/>
      <c r="I19" s="571" t="str">
        <f t="shared" si="1"/>
        <v/>
      </c>
      <c r="J19" s="571" t="str">
        <f t="shared" si="2"/>
        <v/>
      </c>
      <c r="K19" s="534" t="str">
        <f t="shared" si="3"/>
        <v/>
      </c>
      <c r="L19" s="339" t="str">
        <f t="shared" si="4"/>
        <v/>
      </c>
      <c r="M19" s="338" t="str">
        <f t="shared" si="5"/>
        <v/>
      </c>
      <c r="N19" s="339" t="str">
        <f t="shared" si="6"/>
        <v/>
      </c>
      <c r="O19" s="333" t="b">
        <f t="shared" si="7"/>
        <v>0</v>
      </c>
      <c r="P19" s="334">
        <f t="shared" si="8"/>
        <v>1</v>
      </c>
    </row>
    <row r="20" spans="1:16" x14ac:dyDescent="0.25">
      <c r="A20" s="530">
        <v>11</v>
      </c>
      <c r="B20" s="39"/>
      <c r="C20" s="39"/>
      <c r="D20" s="39"/>
      <c r="E20" s="38"/>
      <c r="F20" s="40"/>
      <c r="G20" s="40"/>
      <c r="H20" s="40"/>
      <c r="I20" s="571" t="str">
        <f t="shared" si="1"/>
        <v/>
      </c>
      <c r="J20" s="571" t="str">
        <f t="shared" si="2"/>
        <v/>
      </c>
      <c r="K20" s="534" t="str">
        <f t="shared" si="3"/>
        <v/>
      </c>
      <c r="L20" s="339" t="str">
        <f t="shared" si="4"/>
        <v/>
      </c>
      <c r="M20" s="338" t="str">
        <f t="shared" si="5"/>
        <v/>
      </c>
      <c r="N20" s="339" t="str">
        <f t="shared" si="6"/>
        <v/>
      </c>
      <c r="O20" s="333" t="b">
        <f t="shared" si="7"/>
        <v>0</v>
      </c>
      <c r="P20" s="334">
        <f t="shared" si="8"/>
        <v>1</v>
      </c>
    </row>
    <row r="21" spans="1:16" x14ac:dyDescent="0.25">
      <c r="A21" s="530">
        <v>12</v>
      </c>
      <c r="B21" s="39"/>
      <c r="C21" s="39"/>
      <c r="D21" s="39"/>
      <c r="E21" s="38"/>
      <c r="F21" s="40"/>
      <c r="G21" s="40"/>
      <c r="H21" s="40"/>
      <c r="I21" s="571" t="str">
        <f t="shared" si="1"/>
        <v/>
      </c>
      <c r="J21" s="571" t="str">
        <f t="shared" si="2"/>
        <v/>
      </c>
      <c r="K21" s="534" t="str">
        <f t="shared" si="3"/>
        <v/>
      </c>
      <c r="L21" s="339" t="str">
        <f t="shared" si="4"/>
        <v/>
      </c>
      <c r="M21" s="338" t="str">
        <f t="shared" si="5"/>
        <v/>
      </c>
      <c r="N21" s="339" t="str">
        <f t="shared" si="6"/>
        <v/>
      </c>
      <c r="O21" s="333" t="b">
        <f t="shared" si="7"/>
        <v>0</v>
      </c>
      <c r="P21" s="334">
        <f t="shared" si="8"/>
        <v>1</v>
      </c>
    </row>
    <row r="22" spans="1:16" x14ac:dyDescent="0.25">
      <c r="A22" s="530">
        <v>13</v>
      </c>
      <c r="B22" s="39"/>
      <c r="C22" s="39"/>
      <c r="D22" s="39"/>
      <c r="E22" s="38"/>
      <c r="F22" s="40"/>
      <c r="G22" s="40"/>
      <c r="H22" s="40"/>
      <c r="I22" s="571" t="str">
        <f t="shared" si="1"/>
        <v/>
      </c>
      <c r="J22" s="571" t="str">
        <f t="shared" si="2"/>
        <v/>
      </c>
      <c r="K22" s="534" t="str">
        <f t="shared" si="3"/>
        <v/>
      </c>
      <c r="L22" s="339" t="str">
        <f t="shared" si="4"/>
        <v/>
      </c>
      <c r="M22" s="338" t="str">
        <f t="shared" si="5"/>
        <v/>
      </c>
      <c r="N22" s="339" t="str">
        <f t="shared" si="6"/>
        <v/>
      </c>
      <c r="O22" s="333" t="b">
        <f t="shared" si="7"/>
        <v>0</v>
      </c>
      <c r="P22" s="334">
        <f t="shared" si="8"/>
        <v>1</v>
      </c>
    </row>
    <row r="23" spans="1:16" x14ac:dyDescent="0.25">
      <c r="A23" s="530">
        <v>14</v>
      </c>
      <c r="B23" s="39"/>
      <c r="C23" s="39"/>
      <c r="D23" s="39"/>
      <c r="E23" s="38"/>
      <c r="F23" s="40"/>
      <c r="G23" s="40"/>
      <c r="H23" s="40"/>
      <c r="I23" s="571" t="str">
        <f t="shared" si="1"/>
        <v/>
      </c>
      <c r="J23" s="571" t="str">
        <f t="shared" si="2"/>
        <v/>
      </c>
      <c r="K23" s="534" t="str">
        <f t="shared" si="3"/>
        <v/>
      </c>
      <c r="L23" s="339" t="str">
        <f t="shared" si="4"/>
        <v/>
      </c>
      <c r="M23" s="338" t="str">
        <f t="shared" si="5"/>
        <v/>
      </c>
      <c r="N23" s="339" t="str">
        <f t="shared" si="6"/>
        <v/>
      </c>
      <c r="O23" s="333" t="b">
        <f t="shared" si="7"/>
        <v>0</v>
      </c>
      <c r="P23" s="334">
        <f t="shared" si="8"/>
        <v>1</v>
      </c>
    </row>
    <row r="24" spans="1:16" x14ac:dyDescent="0.25">
      <c r="A24" s="530">
        <v>15</v>
      </c>
      <c r="B24" s="39"/>
      <c r="C24" s="39"/>
      <c r="D24" s="39"/>
      <c r="E24" s="38"/>
      <c r="F24" s="40"/>
      <c r="G24" s="40"/>
      <c r="H24" s="40"/>
      <c r="I24" s="571" t="str">
        <f t="shared" si="1"/>
        <v/>
      </c>
      <c r="J24" s="571" t="str">
        <f t="shared" si="2"/>
        <v/>
      </c>
      <c r="K24" s="534" t="str">
        <f t="shared" si="3"/>
        <v/>
      </c>
      <c r="L24" s="339" t="str">
        <f t="shared" si="4"/>
        <v/>
      </c>
      <c r="M24" s="338" t="str">
        <f t="shared" si="5"/>
        <v/>
      </c>
      <c r="N24" s="339" t="str">
        <f t="shared" si="6"/>
        <v/>
      </c>
      <c r="O24" s="333" t="b">
        <f t="shared" si="7"/>
        <v>0</v>
      </c>
      <c r="P24" s="334">
        <f t="shared" si="8"/>
        <v>1</v>
      </c>
    </row>
    <row r="25" spans="1:16" x14ac:dyDescent="0.25">
      <c r="A25" s="530">
        <v>16</v>
      </c>
      <c r="B25" s="39"/>
      <c r="C25" s="39"/>
      <c r="D25" s="39"/>
      <c r="E25" s="38"/>
      <c r="F25" s="40"/>
      <c r="G25" s="40"/>
      <c r="H25" s="40"/>
      <c r="I25" s="571" t="str">
        <f t="shared" si="1"/>
        <v/>
      </c>
      <c r="J25" s="571" t="str">
        <f t="shared" si="2"/>
        <v/>
      </c>
      <c r="K25" s="534" t="str">
        <f t="shared" si="3"/>
        <v/>
      </c>
      <c r="L25" s="339" t="str">
        <f t="shared" si="4"/>
        <v/>
      </c>
      <c r="M25" s="338" t="str">
        <f t="shared" si="5"/>
        <v/>
      </c>
      <c r="N25" s="339" t="str">
        <f t="shared" si="6"/>
        <v/>
      </c>
      <c r="O25" s="333" t="b">
        <f t="shared" si="7"/>
        <v>0</v>
      </c>
      <c r="P25" s="334">
        <f t="shared" si="8"/>
        <v>1</v>
      </c>
    </row>
    <row r="26" spans="1:16" x14ac:dyDescent="0.25">
      <c r="A26" s="530">
        <v>17</v>
      </c>
      <c r="B26" s="39"/>
      <c r="C26" s="39"/>
      <c r="D26" s="39"/>
      <c r="E26" s="38"/>
      <c r="F26" s="40"/>
      <c r="G26" s="40"/>
      <c r="H26" s="40"/>
      <c r="I26" s="571" t="str">
        <f t="shared" si="1"/>
        <v/>
      </c>
      <c r="J26" s="571" t="str">
        <f t="shared" si="2"/>
        <v/>
      </c>
      <c r="K26" s="534" t="str">
        <f t="shared" si="3"/>
        <v/>
      </c>
      <c r="L26" s="339" t="str">
        <f t="shared" si="4"/>
        <v/>
      </c>
      <c r="M26" s="338" t="str">
        <f t="shared" si="5"/>
        <v/>
      </c>
      <c r="N26" s="339" t="str">
        <f t="shared" si="6"/>
        <v/>
      </c>
      <c r="O26" s="333" t="b">
        <f t="shared" si="7"/>
        <v>0</v>
      </c>
      <c r="P26" s="334">
        <f t="shared" si="8"/>
        <v>1</v>
      </c>
    </row>
    <row r="27" spans="1:16" x14ac:dyDescent="0.25">
      <c r="A27" s="530">
        <v>18</v>
      </c>
      <c r="B27" s="39"/>
      <c r="C27" s="39"/>
      <c r="D27" s="39"/>
      <c r="E27" s="38"/>
      <c r="F27" s="40"/>
      <c r="G27" s="40"/>
      <c r="H27" s="40"/>
      <c r="I27" s="571" t="str">
        <f t="shared" si="1"/>
        <v/>
      </c>
      <c r="J27" s="571" t="str">
        <f t="shared" si="2"/>
        <v/>
      </c>
      <c r="K27" s="534" t="str">
        <f t="shared" si="3"/>
        <v/>
      </c>
      <c r="L27" s="339" t="str">
        <f t="shared" si="4"/>
        <v/>
      </c>
      <c r="M27" s="338" t="str">
        <f t="shared" si="5"/>
        <v/>
      </c>
      <c r="N27" s="339" t="str">
        <f t="shared" si="6"/>
        <v/>
      </c>
      <c r="O27" s="333" t="b">
        <f t="shared" si="7"/>
        <v>0</v>
      </c>
      <c r="P27" s="334">
        <f t="shared" si="8"/>
        <v>1</v>
      </c>
    </row>
    <row r="28" spans="1:16" x14ac:dyDescent="0.25">
      <c r="A28" s="530">
        <v>19</v>
      </c>
      <c r="B28" s="39"/>
      <c r="C28" s="39"/>
      <c r="D28" s="39"/>
      <c r="E28" s="38"/>
      <c r="F28" s="40"/>
      <c r="G28" s="40"/>
      <c r="H28" s="40"/>
      <c r="I28" s="571" t="str">
        <f t="shared" si="1"/>
        <v/>
      </c>
      <c r="J28" s="571" t="str">
        <f t="shared" si="2"/>
        <v/>
      </c>
      <c r="K28" s="534" t="str">
        <f t="shared" si="3"/>
        <v/>
      </c>
      <c r="L28" s="339" t="str">
        <f t="shared" si="4"/>
        <v/>
      </c>
      <c r="M28" s="338" t="str">
        <f t="shared" si="5"/>
        <v/>
      </c>
      <c r="N28" s="339" t="str">
        <f t="shared" si="6"/>
        <v/>
      </c>
      <c r="O28" s="333" t="b">
        <f t="shared" si="7"/>
        <v>0</v>
      </c>
      <c r="P28" s="334">
        <f t="shared" si="8"/>
        <v>1</v>
      </c>
    </row>
    <row r="29" spans="1:16" x14ac:dyDescent="0.25">
      <c r="A29" s="530">
        <v>20</v>
      </c>
      <c r="B29" s="39"/>
      <c r="C29" s="39"/>
      <c r="D29" s="39"/>
      <c r="E29" s="38"/>
      <c r="F29" s="40"/>
      <c r="G29" s="40"/>
      <c r="H29" s="40"/>
      <c r="I29" s="571" t="str">
        <f t="shared" si="1"/>
        <v/>
      </c>
      <c r="J29" s="571" t="str">
        <f t="shared" si="2"/>
        <v/>
      </c>
      <c r="K29" s="534" t="str">
        <f t="shared" si="3"/>
        <v/>
      </c>
      <c r="L29" s="339" t="str">
        <f t="shared" si="4"/>
        <v/>
      </c>
      <c r="M29" s="338" t="str">
        <f t="shared" si="5"/>
        <v/>
      </c>
      <c r="N29" s="339" t="str">
        <f t="shared" si="6"/>
        <v/>
      </c>
      <c r="O29" s="333" t="b">
        <f t="shared" si="7"/>
        <v>0</v>
      </c>
      <c r="P29" s="334">
        <f t="shared" si="8"/>
        <v>1</v>
      </c>
    </row>
    <row r="30" spans="1:16" x14ac:dyDescent="0.25">
      <c r="A30" s="530">
        <v>21</v>
      </c>
      <c r="B30" s="39"/>
      <c r="C30" s="39"/>
      <c r="D30" s="39"/>
      <c r="E30" s="38"/>
      <c r="F30" s="40"/>
      <c r="G30" s="40"/>
      <c r="H30" s="40"/>
      <c r="I30" s="571" t="str">
        <f t="shared" si="1"/>
        <v/>
      </c>
      <c r="J30" s="571" t="str">
        <f t="shared" si="2"/>
        <v/>
      </c>
      <c r="K30" s="534" t="str">
        <f t="shared" si="3"/>
        <v/>
      </c>
      <c r="L30" s="339" t="str">
        <f t="shared" si="4"/>
        <v/>
      </c>
      <c r="M30" s="338" t="str">
        <f t="shared" si="5"/>
        <v/>
      </c>
      <c r="N30" s="339" t="str">
        <f t="shared" si="6"/>
        <v/>
      </c>
      <c r="O30" s="333" t="b">
        <f t="shared" si="7"/>
        <v>0</v>
      </c>
      <c r="P30" s="334">
        <f t="shared" si="8"/>
        <v>1</v>
      </c>
    </row>
    <row r="31" spans="1:16" x14ac:dyDescent="0.25">
      <c r="A31" s="530">
        <v>22</v>
      </c>
      <c r="B31" s="39"/>
      <c r="C31" s="39"/>
      <c r="D31" s="39"/>
      <c r="E31" s="38"/>
      <c r="F31" s="40"/>
      <c r="G31" s="40"/>
      <c r="H31" s="40"/>
      <c r="I31" s="571" t="str">
        <f t="shared" si="1"/>
        <v/>
      </c>
      <c r="J31" s="571" t="str">
        <f t="shared" si="2"/>
        <v/>
      </c>
      <c r="K31" s="534" t="str">
        <f t="shared" si="3"/>
        <v/>
      </c>
      <c r="L31" s="339" t="str">
        <f t="shared" si="4"/>
        <v/>
      </c>
      <c r="M31" s="338" t="str">
        <f t="shared" si="5"/>
        <v/>
      </c>
      <c r="N31" s="339" t="str">
        <f t="shared" si="6"/>
        <v/>
      </c>
      <c r="O31" s="333" t="b">
        <f t="shared" si="7"/>
        <v>0</v>
      </c>
      <c r="P31" s="334">
        <f t="shared" si="8"/>
        <v>1</v>
      </c>
    </row>
    <row r="32" spans="1:16" x14ac:dyDescent="0.25">
      <c r="A32" s="530">
        <v>23</v>
      </c>
      <c r="B32" s="39"/>
      <c r="C32" s="39"/>
      <c r="D32" s="39"/>
      <c r="E32" s="38"/>
      <c r="F32" s="40"/>
      <c r="G32" s="40"/>
      <c r="H32" s="40"/>
      <c r="I32" s="571" t="str">
        <f t="shared" si="1"/>
        <v/>
      </c>
      <c r="J32" s="571" t="str">
        <f t="shared" si="2"/>
        <v/>
      </c>
      <c r="K32" s="534" t="str">
        <f t="shared" si="3"/>
        <v/>
      </c>
      <c r="L32" s="339" t="str">
        <f t="shared" si="4"/>
        <v/>
      </c>
      <c r="M32" s="338" t="str">
        <f t="shared" si="5"/>
        <v/>
      </c>
      <c r="N32" s="339" t="str">
        <f t="shared" si="6"/>
        <v/>
      </c>
      <c r="O32" s="333" t="b">
        <f t="shared" si="7"/>
        <v>0</v>
      </c>
      <c r="P32" s="334">
        <f t="shared" si="8"/>
        <v>1</v>
      </c>
    </row>
    <row r="33" spans="1:16" x14ac:dyDescent="0.25">
      <c r="A33" s="530">
        <v>24</v>
      </c>
      <c r="B33" s="39"/>
      <c r="C33" s="39"/>
      <c r="D33" s="39"/>
      <c r="E33" s="38"/>
      <c r="F33" s="40"/>
      <c r="G33" s="40"/>
      <c r="H33" s="40"/>
      <c r="I33" s="571" t="str">
        <f t="shared" si="1"/>
        <v/>
      </c>
      <c r="J33" s="571" t="str">
        <f t="shared" si="2"/>
        <v/>
      </c>
      <c r="K33" s="534" t="str">
        <f t="shared" si="3"/>
        <v/>
      </c>
      <c r="L33" s="339" t="str">
        <f t="shared" si="4"/>
        <v/>
      </c>
      <c r="M33" s="338" t="str">
        <f t="shared" si="5"/>
        <v/>
      </c>
      <c r="N33" s="339" t="str">
        <f t="shared" si="6"/>
        <v/>
      </c>
      <c r="O33" s="333" t="b">
        <f t="shared" si="7"/>
        <v>0</v>
      </c>
      <c r="P33" s="334">
        <f t="shared" si="8"/>
        <v>1</v>
      </c>
    </row>
    <row r="34" spans="1:16" x14ac:dyDescent="0.25">
      <c r="A34" s="530">
        <v>25</v>
      </c>
      <c r="B34" s="39"/>
      <c r="C34" s="39"/>
      <c r="D34" s="39"/>
      <c r="E34" s="38"/>
      <c r="F34" s="40"/>
      <c r="G34" s="40"/>
      <c r="H34" s="40"/>
      <c r="I34" s="571" t="str">
        <f t="shared" si="1"/>
        <v/>
      </c>
      <c r="J34" s="571" t="str">
        <f t="shared" si="2"/>
        <v/>
      </c>
      <c r="K34" s="534" t="str">
        <f t="shared" si="3"/>
        <v/>
      </c>
      <c r="L34" s="339" t="str">
        <f t="shared" si="4"/>
        <v/>
      </c>
      <c r="M34" s="338" t="str">
        <f t="shared" si="5"/>
        <v/>
      </c>
      <c r="N34" s="339" t="str">
        <f t="shared" si="6"/>
        <v/>
      </c>
      <c r="O34" s="333" t="b">
        <f t="shared" si="7"/>
        <v>0</v>
      </c>
      <c r="P34" s="334">
        <f t="shared" si="8"/>
        <v>1</v>
      </c>
    </row>
    <row r="35" spans="1:16" x14ac:dyDescent="0.25">
      <c r="A35" s="530">
        <v>26</v>
      </c>
      <c r="B35" s="39"/>
      <c r="C35" s="39"/>
      <c r="D35" s="39"/>
      <c r="E35" s="38"/>
      <c r="F35" s="40"/>
      <c r="G35" s="40"/>
      <c r="H35" s="40"/>
      <c r="I35" s="571" t="str">
        <f t="shared" si="1"/>
        <v/>
      </c>
      <c r="J35" s="571" t="str">
        <f t="shared" si="2"/>
        <v/>
      </c>
      <c r="K35" s="534" t="str">
        <f t="shared" si="3"/>
        <v/>
      </c>
      <c r="L35" s="339" t="str">
        <f t="shared" si="4"/>
        <v/>
      </c>
      <c r="M35" s="338" t="str">
        <f t="shared" si="5"/>
        <v/>
      </c>
      <c r="N35" s="339" t="str">
        <f t="shared" si="6"/>
        <v/>
      </c>
      <c r="O35" s="333" t="b">
        <f t="shared" si="7"/>
        <v>0</v>
      </c>
      <c r="P35" s="334">
        <f t="shared" si="8"/>
        <v>1</v>
      </c>
    </row>
    <row r="36" spans="1:16" x14ac:dyDescent="0.25">
      <c r="A36" s="530">
        <v>27</v>
      </c>
      <c r="B36" s="39"/>
      <c r="C36" s="39"/>
      <c r="D36" s="39"/>
      <c r="E36" s="38"/>
      <c r="F36" s="40"/>
      <c r="G36" s="40"/>
      <c r="H36" s="40"/>
      <c r="I36" s="571" t="str">
        <f t="shared" si="1"/>
        <v/>
      </c>
      <c r="J36" s="571" t="str">
        <f t="shared" si="2"/>
        <v/>
      </c>
      <c r="K36" s="534" t="str">
        <f t="shared" si="3"/>
        <v/>
      </c>
      <c r="L36" s="339" t="str">
        <f t="shared" si="4"/>
        <v/>
      </c>
      <c r="M36" s="338" t="str">
        <f t="shared" si="5"/>
        <v/>
      </c>
      <c r="N36" s="339" t="str">
        <f t="shared" si="6"/>
        <v/>
      </c>
      <c r="O36" s="333" t="b">
        <f t="shared" si="7"/>
        <v>0</v>
      </c>
      <c r="P36" s="334">
        <f t="shared" si="8"/>
        <v>1</v>
      </c>
    </row>
    <row r="37" spans="1:16" x14ac:dyDescent="0.25">
      <c r="A37" s="530">
        <v>28</v>
      </c>
      <c r="B37" s="39"/>
      <c r="C37" s="39"/>
      <c r="D37" s="39"/>
      <c r="E37" s="38"/>
      <c r="F37" s="40"/>
      <c r="G37" s="40"/>
      <c r="H37" s="40"/>
      <c r="I37" s="571" t="str">
        <f t="shared" si="1"/>
        <v/>
      </c>
      <c r="J37" s="571" t="str">
        <f t="shared" si="2"/>
        <v/>
      </c>
      <c r="K37" s="534" t="str">
        <f t="shared" si="3"/>
        <v/>
      </c>
      <c r="L37" s="339" t="str">
        <f t="shared" si="4"/>
        <v/>
      </c>
      <c r="M37" s="338" t="str">
        <f t="shared" si="5"/>
        <v/>
      </c>
      <c r="N37" s="339" t="str">
        <f t="shared" si="6"/>
        <v/>
      </c>
      <c r="O37" s="333" t="b">
        <f t="shared" si="7"/>
        <v>0</v>
      </c>
      <c r="P37" s="334">
        <f t="shared" si="8"/>
        <v>1</v>
      </c>
    </row>
    <row r="38" spans="1:16" x14ac:dyDescent="0.25">
      <c r="A38" s="530">
        <v>29</v>
      </c>
      <c r="B38" s="39"/>
      <c r="C38" s="39"/>
      <c r="D38" s="39"/>
      <c r="E38" s="38"/>
      <c r="F38" s="40"/>
      <c r="G38" s="40"/>
      <c r="H38" s="40"/>
      <c r="I38" s="571" t="str">
        <f t="shared" si="1"/>
        <v/>
      </c>
      <c r="J38" s="571" t="str">
        <f t="shared" si="2"/>
        <v/>
      </c>
      <c r="K38" s="534" t="str">
        <f t="shared" si="3"/>
        <v/>
      </c>
      <c r="L38" s="339" t="str">
        <f t="shared" si="4"/>
        <v/>
      </c>
      <c r="M38" s="338" t="str">
        <f t="shared" si="5"/>
        <v/>
      </c>
      <c r="N38" s="339" t="str">
        <f t="shared" si="6"/>
        <v/>
      </c>
      <c r="O38" s="333" t="b">
        <f t="shared" si="7"/>
        <v>0</v>
      </c>
      <c r="P38" s="334">
        <f t="shared" si="8"/>
        <v>1</v>
      </c>
    </row>
    <row r="39" spans="1:16" x14ac:dyDescent="0.25">
      <c r="A39" s="530">
        <v>30</v>
      </c>
      <c r="B39" s="39"/>
      <c r="C39" s="39"/>
      <c r="D39" s="39"/>
      <c r="E39" s="38"/>
      <c r="F39" s="40"/>
      <c r="G39" s="40"/>
      <c r="H39" s="40"/>
      <c r="I39" s="571" t="str">
        <f t="shared" si="1"/>
        <v/>
      </c>
      <c r="J39" s="571" t="str">
        <f t="shared" si="2"/>
        <v/>
      </c>
      <c r="K39" s="534" t="str">
        <f t="shared" si="3"/>
        <v/>
      </c>
      <c r="L39" s="339" t="str">
        <f t="shared" si="4"/>
        <v/>
      </c>
      <c r="M39" s="338" t="str">
        <f t="shared" si="5"/>
        <v/>
      </c>
      <c r="N39" s="339" t="str">
        <f t="shared" si="6"/>
        <v/>
      </c>
      <c r="O39" s="333" t="b">
        <f t="shared" si="7"/>
        <v>0</v>
      </c>
      <c r="P39" s="334">
        <f t="shared" si="8"/>
        <v>1</v>
      </c>
    </row>
    <row r="40" spans="1:16" x14ac:dyDescent="0.25">
      <c r="A40" s="530">
        <v>31</v>
      </c>
      <c r="B40" s="39"/>
      <c r="C40" s="39"/>
      <c r="D40" s="39"/>
      <c r="E40" s="38"/>
      <c r="F40" s="40"/>
      <c r="G40" s="40"/>
      <c r="H40" s="40"/>
      <c r="I40" s="571" t="str">
        <f t="shared" si="1"/>
        <v/>
      </c>
      <c r="J40" s="571" t="str">
        <f t="shared" si="2"/>
        <v/>
      </c>
      <c r="K40" s="534" t="str">
        <f t="shared" si="3"/>
        <v/>
      </c>
      <c r="L40" s="339" t="str">
        <f t="shared" si="4"/>
        <v/>
      </c>
      <c r="M40" s="338" t="str">
        <f t="shared" si="5"/>
        <v/>
      </c>
      <c r="N40" s="339" t="str">
        <f t="shared" si="6"/>
        <v/>
      </c>
      <c r="O40" s="333" t="b">
        <f t="shared" si="7"/>
        <v>0</v>
      </c>
      <c r="P40" s="334">
        <f t="shared" si="8"/>
        <v>1</v>
      </c>
    </row>
    <row r="41" spans="1:16" x14ac:dyDescent="0.25">
      <c r="A41" s="530">
        <v>32</v>
      </c>
      <c r="B41" s="39"/>
      <c r="C41" s="39"/>
      <c r="D41" s="39"/>
      <c r="E41" s="38"/>
      <c r="F41" s="40"/>
      <c r="G41" s="40"/>
      <c r="H41" s="40"/>
      <c r="I41" s="571" t="str">
        <f t="shared" si="1"/>
        <v/>
      </c>
      <c r="J41" s="571" t="str">
        <f t="shared" si="2"/>
        <v/>
      </c>
      <c r="K41" s="534" t="str">
        <f t="shared" si="3"/>
        <v/>
      </c>
      <c r="L41" s="339" t="str">
        <f t="shared" si="4"/>
        <v/>
      </c>
      <c r="M41" s="338" t="str">
        <f t="shared" si="5"/>
        <v/>
      </c>
      <c r="N41" s="339" t="str">
        <f t="shared" si="6"/>
        <v/>
      </c>
      <c r="O41" s="333" t="b">
        <f t="shared" si="7"/>
        <v>0</v>
      </c>
      <c r="P41" s="334">
        <f t="shared" si="8"/>
        <v>1</v>
      </c>
    </row>
    <row r="42" spans="1:16" x14ac:dyDescent="0.25">
      <c r="A42" s="530">
        <v>33</v>
      </c>
      <c r="B42" s="39"/>
      <c r="C42" s="39"/>
      <c r="D42" s="39"/>
      <c r="E42" s="38"/>
      <c r="F42" s="40"/>
      <c r="G42" s="40"/>
      <c r="H42" s="40"/>
      <c r="I42" s="571" t="str">
        <f t="shared" ref="I42:I73" si="9">IF(OR($B42="",$C42="",$D42="",$E42="",$F42&lt;an_initial,$F42&gt;an_final,$O42=FALSE),"",IF($H42="",CS_STR_B*$G42/P42,CS_STR_B*$H42))</f>
        <v/>
      </c>
      <c r="J42" s="571" t="str">
        <f t="shared" ref="J42:J73" si="10">IF(OR($B42="",$C42="",$D42="",$E42="",$F42="",$F42&gt;an_final,$O42=FALSE),"",IF($H42="",CS_STR_B*$G42/P42,CS_STR_B*$H42))</f>
        <v/>
      </c>
      <c r="K42" s="534" t="str">
        <f t="shared" ref="K42:K73" si="11">IF(OR($B42="",$C42="",$D42="",$E42="",$F42="",$F42&gt;an_final,$O42=FALSE),"",IF($F42&gt;=an_initial,1,""))</f>
        <v/>
      </c>
      <c r="L42" s="339" t="str">
        <f t="shared" ref="L42:L73" si="12">IF(OR($B42="",$C42="",$D42="",$E42="",$F42="",$F42&gt;an_final,$O42=FALSE),"",1)</f>
        <v/>
      </c>
      <c r="M42" s="338" t="str">
        <f t="shared" ref="M42:M73" si="13">IF(OR($B42="",$C42="",$D42="",$E42="",$F42="",$F42&gt;an_final,$O42=FALSE),"",IF($H42="",$G42/P42,$H42))</f>
        <v/>
      </c>
      <c r="N42" s="339" t="str">
        <f t="shared" ref="N42:N73" si="14">IF(OR($B42="",$C42="",$D42="",$E42="",$F42="",$F42&lt;an_initial,$F42&gt;an_final,$O42=FALSE),"",IF($H42="",$G42/P42,$H42))</f>
        <v/>
      </c>
      <c r="O42" s="333" t="b">
        <f t="shared" si="7"/>
        <v>0</v>
      </c>
      <c r="P42" s="334">
        <f t="shared" ref="P42:P74" si="15">LEN(B42)-LEN(SUBSTITUTE(B42,",",""))+1</f>
        <v>1</v>
      </c>
    </row>
    <row r="43" spans="1:16" x14ac:dyDescent="0.25">
      <c r="A43" s="530">
        <v>34</v>
      </c>
      <c r="B43" s="39"/>
      <c r="C43" s="39"/>
      <c r="D43" s="39"/>
      <c r="E43" s="38"/>
      <c r="F43" s="40"/>
      <c r="G43" s="40"/>
      <c r="H43" s="40"/>
      <c r="I43" s="571" t="str">
        <f t="shared" si="9"/>
        <v/>
      </c>
      <c r="J43" s="571" t="str">
        <f t="shared" si="10"/>
        <v/>
      </c>
      <c r="K43" s="534" t="str">
        <f t="shared" si="11"/>
        <v/>
      </c>
      <c r="L43" s="339" t="str">
        <f t="shared" si="12"/>
        <v/>
      </c>
      <c r="M43" s="338" t="str">
        <f t="shared" si="13"/>
        <v/>
      </c>
      <c r="N43" s="339" t="str">
        <f t="shared" si="14"/>
        <v/>
      </c>
      <c r="O43" s="333" t="b">
        <f t="shared" si="7"/>
        <v>0</v>
      </c>
      <c r="P43" s="334">
        <f t="shared" si="15"/>
        <v>1</v>
      </c>
    </row>
    <row r="44" spans="1:16" x14ac:dyDescent="0.25">
      <c r="A44" s="530">
        <v>35</v>
      </c>
      <c r="B44" s="39"/>
      <c r="C44" s="39"/>
      <c r="D44" s="39"/>
      <c r="E44" s="38"/>
      <c r="F44" s="40"/>
      <c r="G44" s="40"/>
      <c r="H44" s="40"/>
      <c r="I44" s="571" t="str">
        <f t="shared" si="9"/>
        <v/>
      </c>
      <c r="J44" s="571" t="str">
        <f t="shared" si="10"/>
        <v/>
      </c>
      <c r="K44" s="534" t="str">
        <f t="shared" si="11"/>
        <v/>
      </c>
      <c r="L44" s="339" t="str">
        <f t="shared" si="12"/>
        <v/>
      </c>
      <c r="M44" s="338" t="str">
        <f t="shared" si="13"/>
        <v/>
      </c>
      <c r="N44" s="339" t="str">
        <f t="shared" si="14"/>
        <v/>
      </c>
      <c r="O44" s="333" t="b">
        <f t="shared" si="7"/>
        <v>0</v>
      </c>
      <c r="P44" s="334">
        <f t="shared" si="15"/>
        <v>1</v>
      </c>
    </row>
    <row r="45" spans="1:16" x14ac:dyDescent="0.25">
      <c r="A45" s="530">
        <v>36</v>
      </c>
      <c r="B45" s="39"/>
      <c r="C45" s="39"/>
      <c r="D45" s="39"/>
      <c r="E45" s="38"/>
      <c r="F45" s="40"/>
      <c r="G45" s="40"/>
      <c r="H45" s="40"/>
      <c r="I45" s="571" t="str">
        <f t="shared" si="9"/>
        <v/>
      </c>
      <c r="J45" s="571" t="str">
        <f t="shared" si="10"/>
        <v/>
      </c>
      <c r="K45" s="534" t="str">
        <f t="shared" si="11"/>
        <v/>
      </c>
      <c r="L45" s="339" t="str">
        <f t="shared" si="12"/>
        <v/>
      </c>
      <c r="M45" s="338" t="str">
        <f t="shared" si="13"/>
        <v/>
      </c>
      <c r="N45" s="339" t="str">
        <f t="shared" si="14"/>
        <v/>
      </c>
      <c r="O45" s="333" t="b">
        <f t="shared" si="7"/>
        <v>0</v>
      </c>
      <c r="P45" s="334">
        <f t="shared" si="15"/>
        <v>1</v>
      </c>
    </row>
    <row r="46" spans="1:16" x14ac:dyDescent="0.25">
      <c r="A46" s="530">
        <v>37</v>
      </c>
      <c r="B46" s="39"/>
      <c r="C46" s="39"/>
      <c r="D46" s="39"/>
      <c r="E46" s="38"/>
      <c r="F46" s="40"/>
      <c r="G46" s="40"/>
      <c r="H46" s="40"/>
      <c r="I46" s="571" t="str">
        <f t="shared" si="9"/>
        <v/>
      </c>
      <c r="J46" s="571" t="str">
        <f t="shared" si="10"/>
        <v/>
      </c>
      <c r="K46" s="534" t="str">
        <f t="shared" si="11"/>
        <v/>
      </c>
      <c r="L46" s="339" t="str">
        <f t="shared" si="12"/>
        <v/>
      </c>
      <c r="M46" s="338" t="str">
        <f t="shared" si="13"/>
        <v/>
      </c>
      <c r="N46" s="339" t="str">
        <f t="shared" si="14"/>
        <v/>
      </c>
      <c r="O46" s="333" t="b">
        <f t="shared" si="7"/>
        <v>0</v>
      </c>
      <c r="P46" s="334">
        <f t="shared" si="15"/>
        <v>1</v>
      </c>
    </row>
    <row r="47" spans="1:16" x14ac:dyDescent="0.25">
      <c r="A47" s="530">
        <v>38</v>
      </c>
      <c r="B47" s="39"/>
      <c r="C47" s="39"/>
      <c r="D47" s="39"/>
      <c r="E47" s="38"/>
      <c r="F47" s="40"/>
      <c r="G47" s="40"/>
      <c r="H47" s="40"/>
      <c r="I47" s="571" t="str">
        <f t="shared" si="9"/>
        <v/>
      </c>
      <c r="J47" s="571" t="str">
        <f t="shared" si="10"/>
        <v/>
      </c>
      <c r="K47" s="534" t="str">
        <f t="shared" si="11"/>
        <v/>
      </c>
      <c r="L47" s="339" t="str">
        <f t="shared" si="12"/>
        <v/>
      </c>
      <c r="M47" s="338" t="str">
        <f t="shared" si="13"/>
        <v/>
      </c>
      <c r="N47" s="339" t="str">
        <f t="shared" si="14"/>
        <v/>
      </c>
      <c r="O47" s="333" t="b">
        <f t="shared" si="7"/>
        <v>0</v>
      </c>
      <c r="P47" s="334">
        <f t="shared" si="15"/>
        <v>1</v>
      </c>
    </row>
    <row r="48" spans="1:16" x14ac:dyDescent="0.25">
      <c r="A48" s="530">
        <v>39</v>
      </c>
      <c r="B48" s="39"/>
      <c r="C48" s="39"/>
      <c r="D48" s="39"/>
      <c r="E48" s="38"/>
      <c r="F48" s="40"/>
      <c r="G48" s="40"/>
      <c r="H48" s="40"/>
      <c r="I48" s="571" t="str">
        <f t="shared" si="9"/>
        <v/>
      </c>
      <c r="J48" s="571" t="str">
        <f t="shared" si="10"/>
        <v/>
      </c>
      <c r="K48" s="534" t="str">
        <f t="shared" si="11"/>
        <v/>
      </c>
      <c r="L48" s="339" t="str">
        <f t="shared" si="12"/>
        <v/>
      </c>
      <c r="M48" s="338" t="str">
        <f t="shared" si="13"/>
        <v/>
      </c>
      <c r="N48" s="339" t="str">
        <f t="shared" si="14"/>
        <v/>
      </c>
      <c r="O48" s="333" t="b">
        <f t="shared" si="7"/>
        <v>0</v>
      </c>
      <c r="P48" s="334">
        <f t="shared" si="15"/>
        <v>1</v>
      </c>
    </row>
    <row r="49" spans="1:16" x14ac:dyDescent="0.25">
      <c r="A49" s="530">
        <v>40</v>
      </c>
      <c r="B49" s="39"/>
      <c r="C49" s="39"/>
      <c r="D49" s="39"/>
      <c r="E49" s="38"/>
      <c r="F49" s="40"/>
      <c r="G49" s="40"/>
      <c r="H49" s="40"/>
      <c r="I49" s="571" t="str">
        <f t="shared" si="9"/>
        <v/>
      </c>
      <c r="J49" s="571" t="str">
        <f t="shared" si="10"/>
        <v/>
      </c>
      <c r="K49" s="534" t="str">
        <f t="shared" si="11"/>
        <v/>
      </c>
      <c r="L49" s="339" t="str">
        <f t="shared" si="12"/>
        <v/>
      </c>
      <c r="M49" s="338" t="str">
        <f t="shared" si="13"/>
        <v/>
      </c>
      <c r="N49" s="339" t="str">
        <f t="shared" si="14"/>
        <v/>
      </c>
      <c r="O49" s="333" t="b">
        <f t="shared" si="7"/>
        <v>0</v>
      </c>
      <c r="P49" s="334">
        <f t="shared" si="15"/>
        <v>1</v>
      </c>
    </row>
    <row r="50" spans="1:16" x14ac:dyDescent="0.25">
      <c r="A50" s="530">
        <v>41</v>
      </c>
      <c r="B50" s="39"/>
      <c r="C50" s="39"/>
      <c r="D50" s="39"/>
      <c r="E50" s="38"/>
      <c r="F50" s="40"/>
      <c r="G50" s="40"/>
      <c r="H50" s="40"/>
      <c r="I50" s="571" t="str">
        <f t="shared" si="9"/>
        <v/>
      </c>
      <c r="J50" s="571" t="str">
        <f t="shared" si="10"/>
        <v/>
      </c>
      <c r="K50" s="534" t="str">
        <f t="shared" si="11"/>
        <v/>
      </c>
      <c r="L50" s="339" t="str">
        <f t="shared" si="12"/>
        <v/>
      </c>
      <c r="M50" s="338" t="str">
        <f t="shared" si="13"/>
        <v/>
      </c>
      <c r="N50" s="339" t="str">
        <f t="shared" si="14"/>
        <v/>
      </c>
      <c r="O50" s="333" t="b">
        <f t="shared" si="7"/>
        <v>0</v>
      </c>
      <c r="P50" s="334">
        <f t="shared" si="15"/>
        <v>1</v>
      </c>
    </row>
    <row r="51" spans="1:16" x14ac:dyDescent="0.25">
      <c r="A51" s="530">
        <v>42</v>
      </c>
      <c r="B51" s="39"/>
      <c r="C51" s="39"/>
      <c r="D51" s="39"/>
      <c r="E51" s="38"/>
      <c r="F51" s="40"/>
      <c r="G51" s="40"/>
      <c r="H51" s="40"/>
      <c r="I51" s="571" t="str">
        <f t="shared" si="9"/>
        <v/>
      </c>
      <c r="J51" s="571" t="str">
        <f t="shared" si="10"/>
        <v/>
      </c>
      <c r="K51" s="534" t="str">
        <f t="shared" si="11"/>
        <v/>
      </c>
      <c r="L51" s="339" t="str">
        <f t="shared" si="12"/>
        <v/>
      </c>
      <c r="M51" s="338" t="str">
        <f t="shared" si="13"/>
        <v/>
      </c>
      <c r="N51" s="339" t="str">
        <f t="shared" si="14"/>
        <v/>
      </c>
      <c r="O51" s="333" t="b">
        <f t="shared" si="7"/>
        <v>0</v>
      </c>
      <c r="P51" s="334">
        <f t="shared" si="15"/>
        <v>1</v>
      </c>
    </row>
    <row r="52" spans="1:16" x14ac:dyDescent="0.25">
      <c r="A52" s="530">
        <v>43</v>
      </c>
      <c r="B52" s="39"/>
      <c r="C52" s="39"/>
      <c r="D52" s="39"/>
      <c r="E52" s="38"/>
      <c r="F52" s="40"/>
      <c r="G52" s="40"/>
      <c r="H52" s="40"/>
      <c r="I52" s="571" t="str">
        <f t="shared" si="9"/>
        <v/>
      </c>
      <c r="J52" s="571" t="str">
        <f t="shared" si="10"/>
        <v/>
      </c>
      <c r="K52" s="534" t="str">
        <f t="shared" si="11"/>
        <v/>
      </c>
      <c r="L52" s="339" t="str">
        <f t="shared" si="12"/>
        <v/>
      </c>
      <c r="M52" s="338" t="str">
        <f t="shared" si="13"/>
        <v/>
      </c>
      <c r="N52" s="339" t="str">
        <f t="shared" si="14"/>
        <v/>
      </c>
      <c r="O52" s="333" t="b">
        <f t="shared" si="7"/>
        <v>0</v>
      </c>
      <c r="P52" s="334">
        <f t="shared" si="15"/>
        <v>1</v>
      </c>
    </row>
    <row r="53" spans="1:16" x14ac:dyDescent="0.25">
      <c r="A53" s="530">
        <v>44</v>
      </c>
      <c r="B53" s="39"/>
      <c r="C53" s="39"/>
      <c r="D53" s="39"/>
      <c r="E53" s="38"/>
      <c r="F53" s="40"/>
      <c r="G53" s="40"/>
      <c r="H53" s="40"/>
      <c r="I53" s="571" t="str">
        <f t="shared" si="9"/>
        <v/>
      </c>
      <c r="J53" s="571" t="str">
        <f t="shared" si="10"/>
        <v/>
      </c>
      <c r="K53" s="534" t="str">
        <f t="shared" si="11"/>
        <v/>
      </c>
      <c r="L53" s="339" t="str">
        <f t="shared" si="12"/>
        <v/>
      </c>
      <c r="M53" s="338" t="str">
        <f t="shared" si="13"/>
        <v/>
      </c>
      <c r="N53" s="339" t="str">
        <f t="shared" si="14"/>
        <v/>
      </c>
      <c r="O53" s="333" t="b">
        <f t="shared" si="7"/>
        <v>0</v>
      </c>
      <c r="P53" s="334">
        <f t="shared" si="15"/>
        <v>1</v>
      </c>
    </row>
    <row r="54" spans="1:16" x14ac:dyDescent="0.25">
      <c r="A54" s="530">
        <v>45</v>
      </c>
      <c r="B54" s="39"/>
      <c r="C54" s="39"/>
      <c r="D54" s="39"/>
      <c r="E54" s="38"/>
      <c r="F54" s="40"/>
      <c r="G54" s="40"/>
      <c r="H54" s="40"/>
      <c r="I54" s="571" t="str">
        <f t="shared" si="9"/>
        <v/>
      </c>
      <c r="J54" s="571" t="str">
        <f t="shared" si="10"/>
        <v/>
      </c>
      <c r="K54" s="534" t="str">
        <f t="shared" si="11"/>
        <v/>
      </c>
      <c r="L54" s="339" t="str">
        <f t="shared" si="12"/>
        <v/>
      </c>
      <c r="M54" s="338" t="str">
        <f t="shared" si="13"/>
        <v/>
      </c>
      <c r="N54" s="339" t="str">
        <f t="shared" si="14"/>
        <v/>
      </c>
      <c r="O54" s="333" t="b">
        <f t="shared" si="7"/>
        <v>0</v>
      </c>
      <c r="P54" s="334">
        <f t="shared" si="15"/>
        <v>1</v>
      </c>
    </row>
    <row r="55" spans="1:16" x14ac:dyDescent="0.25">
      <c r="A55" s="530">
        <v>46</v>
      </c>
      <c r="B55" s="39"/>
      <c r="C55" s="39"/>
      <c r="D55" s="39"/>
      <c r="E55" s="38"/>
      <c r="F55" s="40"/>
      <c r="G55" s="40"/>
      <c r="H55" s="40"/>
      <c r="I55" s="571" t="str">
        <f t="shared" si="9"/>
        <v/>
      </c>
      <c r="J55" s="571" t="str">
        <f t="shared" si="10"/>
        <v/>
      </c>
      <c r="K55" s="534" t="str">
        <f t="shared" si="11"/>
        <v/>
      </c>
      <c r="L55" s="339" t="str">
        <f t="shared" si="12"/>
        <v/>
      </c>
      <c r="M55" s="338" t="str">
        <f t="shared" si="13"/>
        <v/>
      </c>
      <c r="N55" s="339" t="str">
        <f t="shared" si="14"/>
        <v/>
      </c>
      <c r="O55" s="333" t="b">
        <f t="shared" si="7"/>
        <v>0</v>
      </c>
      <c r="P55" s="334">
        <f t="shared" si="15"/>
        <v>1</v>
      </c>
    </row>
    <row r="56" spans="1:16" x14ac:dyDescent="0.25">
      <c r="A56" s="530">
        <v>47</v>
      </c>
      <c r="B56" s="39"/>
      <c r="C56" s="39"/>
      <c r="D56" s="39"/>
      <c r="E56" s="38"/>
      <c r="F56" s="40"/>
      <c r="G56" s="40"/>
      <c r="H56" s="40"/>
      <c r="I56" s="571" t="str">
        <f t="shared" si="9"/>
        <v/>
      </c>
      <c r="J56" s="571" t="str">
        <f t="shared" si="10"/>
        <v/>
      </c>
      <c r="K56" s="534" t="str">
        <f t="shared" si="11"/>
        <v/>
      </c>
      <c r="L56" s="339" t="str">
        <f t="shared" si="12"/>
        <v/>
      </c>
      <c r="M56" s="338" t="str">
        <f t="shared" si="13"/>
        <v/>
      </c>
      <c r="N56" s="339" t="str">
        <f t="shared" si="14"/>
        <v/>
      </c>
      <c r="O56" s="333" t="b">
        <f t="shared" si="7"/>
        <v>0</v>
      </c>
      <c r="P56" s="334">
        <f t="shared" si="15"/>
        <v>1</v>
      </c>
    </row>
    <row r="57" spans="1:16" x14ac:dyDescent="0.25">
      <c r="A57" s="530">
        <v>48</v>
      </c>
      <c r="B57" s="39"/>
      <c r="C57" s="39"/>
      <c r="D57" s="39"/>
      <c r="E57" s="38"/>
      <c r="F57" s="40"/>
      <c r="G57" s="40"/>
      <c r="H57" s="40"/>
      <c r="I57" s="571" t="str">
        <f t="shared" si="9"/>
        <v/>
      </c>
      <c r="J57" s="571" t="str">
        <f t="shared" si="10"/>
        <v/>
      </c>
      <c r="K57" s="534" t="str">
        <f t="shared" si="11"/>
        <v/>
      </c>
      <c r="L57" s="339" t="str">
        <f t="shared" si="12"/>
        <v/>
      </c>
      <c r="M57" s="338" t="str">
        <f t="shared" si="13"/>
        <v/>
      </c>
      <c r="N57" s="339" t="str">
        <f t="shared" si="14"/>
        <v/>
      </c>
      <c r="O57" s="333" t="b">
        <f t="shared" si="7"/>
        <v>0</v>
      </c>
      <c r="P57" s="334">
        <f t="shared" si="15"/>
        <v>1</v>
      </c>
    </row>
    <row r="58" spans="1:16" x14ac:dyDescent="0.25">
      <c r="A58" s="530">
        <v>49</v>
      </c>
      <c r="B58" s="39"/>
      <c r="C58" s="39"/>
      <c r="D58" s="39"/>
      <c r="E58" s="38"/>
      <c r="F58" s="40"/>
      <c r="G58" s="40"/>
      <c r="H58" s="40"/>
      <c r="I58" s="571" t="str">
        <f t="shared" si="9"/>
        <v/>
      </c>
      <c r="J58" s="571" t="str">
        <f t="shared" si="10"/>
        <v/>
      </c>
      <c r="K58" s="534" t="str">
        <f t="shared" si="11"/>
        <v/>
      </c>
      <c r="L58" s="339" t="str">
        <f t="shared" si="12"/>
        <v/>
      </c>
      <c r="M58" s="338" t="str">
        <f t="shared" si="13"/>
        <v/>
      </c>
      <c r="N58" s="339" t="str">
        <f t="shared" si="14"/>
        <v/>
      </c>
      <c r="O58" s="333" t="b">
        <f t="shared" si="7"/>
        <v>0</v>
      </c>
      <c r="P58" s="334">
        <f t="shared" si="15"/>
        <v>1</v>
      </c>
    </row>
    <row r="59" spans="1:16" x14ac:dyDescent="0.25">
      <c r="A59" s="530">
        <v>50</v>
      </c>
      <c r="B59" s="39"/>
      <c r="C59" s="39"/>
      <c r="D59" s="39"/>
      <c r="E59" s="38"/>
      <c r="F59" s="40"/>
      <c r="G59" s="40"/>
      <c r="H59" s="40"/>
      <c r="I59" s="571" t="str">
        <f t="shared" si="9"/>
        <v/>
      </c>
      <c r="J59" s="571" t="str">
        <f t="shared" si="10"/>
        <v/>
      </c>
      <c r="K59" s="534" t="str">
        <f t="shared" si="11"/>
        <v/>
      </c>
      <c r="L59" s="339" t="str">
        <f t="shared" si="12"/>
        <v/>
      </c>
      <c r="M59" s="338" t="str">
        <f t="shared" si="13"/>
        <v/>
      </c>
      <c r="N59" s="339" t="str">
        <f t="shared" si="14"/>
        <v/>
      </c>
      <c r="O59" s="333" t="b">
        <f t="shared" si="7"/>
        <v>0</v>
      </c>
      <c r="P59" s="334">
        <f t="shared" si="15"/>
        <v>1</v>
      </c>
    </row>
    <row r="60" spans="1:16" x14ac:dyDescent="0.25">
      <c r="A60" s="530">
        <v>51</v>
      </c>
      <c r="B60" s="39"/>
      <c r="C60" s="39"/>
      <c r="D60" s="39"/>
      <c r="E60" s="38"/>
      <c r="F60" s="40"/>
      <c r="G60" s="40"/>
      <c r="H60" s="40"/>
      <c r="I60" s="571" t="str">
        <f t="shared" si="9"/>
        <v/>
      </c>
      <c r="J60" s="571" t="str">
        <f t="shared" si="10"/>
        <v/>
      </c>
      <c r="K60" s="534" t="str">
        <f t="shared" si="11"/>
        <v/>
      </c>
      <c r="L60" s="339" t="str">
        <f t="shared" si="12"/>
        <v/>
      </c>
      <c r="M60" s="338" t="str">
        <f t="shared" si="13"/>
        <v/>
      </c>
      <c r="N60" s="339" t="str">
        <f t="shared" si="14"/>
        <v/>
      </c>
      <c r="O60" s="333" t="b">
        <f t="shared" si="7"/>
        <v>0</v>
      </c>
      <c r="P60" s="334">
        <f t="shared" si="15"/>
        <v>1</v>
      </c>
    </row>
    <row r="61" spans="1:16" x14ac:dyDescent="0.25">
      <c r="A61" s="530">
        <v>52</v>
      </c>
      <c r="B61" s="39"/>
      <c r="C61" s="39"/>
      <c r="D61" s="39"/>
      <c r="E61" s="38"/>
      <c r="F61" s="40"/>
      <c r="G61" s="40"/>
      <c r="H61" s="40"/>
      <c r="I61" s="571" t="str">
        <f t="shared" si="9"/>
        <v/>
      </c>
      <c r="J61" s="571" t="str">
        <f t="shared" si="10"/>
        <v/>
      </c>
      <c r="K61" s="534" t="str">
        <f t="shared" si="11"/>
        <v/>
      </c>
      <c r="L61" s="339" t="str">
        <f t="shared" si="12"/>
        <v/>
      </c>
      <c r="M61" s="338" t="str">
        <f t="shared" si="13"/>
        <v/>
      </c>
      <c r="N61" s="339" t="str">
        <f t="shared" si="14"/>
        <v/>
      </c>
      <c r="O61" s="333" t="b">
        <f t="shared" si="7"/>
        <v>0</v>
      </c>
      <c r="P61" s="334">
        <f t="shared" si="15"/>
        <v>1</v>
      </c>
    </row>
    <row r="62" spans="1:16" x14ac:dyDescent="0.25">
      <c r="A62" s="530">
        <v>53</v>
      </c>
      <c r="B62" s="39"/>
      <c r="C62" s="39"/>
      <c r="D62" s="39"/>
      <c r="E62" s="38"/>
      <c r="F62" s="40"/>
      <c r="G62" s="40"/>
      <c r="H62" s="40"/>
      <c r="I62" s="571" t="str">
        <f t="shared" si="9"/>
        <v/>
      </c>
      <c r="J62" s="571" t="str">
        <f t="shared" si="10"/>
        <v/>
      </c>
      <c r="K62" s="534" t="str">
        <f t="shared" si="11"/>
        <v/>
      </c>
      <c r="L62" s="339" t="str">
        <f t="shared" si="12"/>
        <v/>
      </c>
      <c r="M62" s="338" t="str">
        <f t="shared" si="13"/>
        <v/>
      </c>
      <c r="N62" s="339" t="str">
        <f t="shared" si="14"/>
        <v/>
      </c>
      <c r="O62" s="333" t="b">
        <f t="shared" si="7"/>
        <v>0</v>
      </c>
      <c r="P62" s="334">
        <f t="shared" si="15"/>
        <v>1</v>
      </c>
    </row>
    <row r="63" spans="1:16" x14ac:dyDescent="0.25">
      <c r="A63" s="530">
        <v>54</v>
      </c>
      <c r="B63" s="39"/>
      <c r="C63" s="39"/>
      <c r="D63" s="39"/>
      <c r="E63" s="38"/>
      <c r="F63" s="40"/>
      <c r="G63" s="40"/>
      <c r="H63" s="40"/>
      <c r="I63" s="571" t="str">
        <f t="shared" si="9"/>
        <v/>
      </c>
      <c r="J63" s="571" t="str">
        <f t="shared" si="10"/>
        <v/>
      </c>
      <c r="K63" s="534" t="str">
        <f t="shared" si="11"/>
        <v/>
      </c>
      <c r="L63" s="339" t="str">
        <f t="shared" si="12"/>
        <v/>
      </c>
      <c r="M63" s="338" t="str">
        <f t="shared" si="13"/>
        <v/>
      </c>
      <c r="N63" s="339" t="str">
        <f t="shared" si="14"/>
        <v/>
      </c>
      <c r="O63" s="333" t="b">
        <f t="shared" si="7"/>
        <v>0</v>
      </c>
      <c r="P63" s="334">
        <f t="shared" si="15"/>
        <v>1</v>
      </c>
    </row>
    <row r="64" spans="1:16" x14ac:dyDescent="0.25">
      <c r="A64" s="530">
        <v>55</v>
      </c>
      <c r="B64" s="39"/>
      <c r="C64" s="39"/>
      <c r="D64" s="39"/>
      <c r="E64" s="38"/>
      <c r="F64" s="40"/>
      <c r="G64" s="40"/>
      <c r="H64" s="40"/>
      <c r="I64" s="571" t="str">
        <f t="shared" si="9"/>
        <v/>
      </c>
      <c r="J64" s="571" t="str">
        <f t="shared" si="10"/>
        <v/>
      </c>
      <c r="K64" s="534" t="str">
        <f t="shared" si="11"/>
        <v/>
      </c>
      <c r="L64" s="339" t="str">
        <f t="shared" si="12"/>
        <v/>
      </c>
      <c r="M64" s="338" t="str">
        <f t="shared" si="13"/>
        <v/>
      </c>
      <c r="N64" s="339" t="str">
        <f t="shared" si="14"/>
        <v/>
      </c>
      <c r="O64" s="333" t="b">
        <f t="shared" si="7"/>
        <v>0</v>
      </c>
      <c r="P64" s="334">
        <f t="shared" si="15"/>
        <v>1</v>
      </c>
    </row>
    <row r="65" spans="1:16" x14ac:dyDescent="0.25">
      <c r="A65" s="530">
        <v>56</v>
      </c>
      <c r="B65" s="39"/>
      <c r="C65" s="39"/>
      <c r="D65" s="39"/>
      <c r="E65" s="38"/>
      <c r="F65" s="40"/>
      <c r="G65" s="40"/>
      <c r="H65" s="40"/>
      <c r="I65" s="571" t="str">
        <f t="shared" si="9"/>
        <v/>
      </c>
      <c r="J65" s="571" t="str">
        <f t="shared" si="10"/>
        <v/>
      </c>
      <c r="K65" s="534" t="str">
        <f t="shared" si="11"/>
        <v/>
      </c>
      <c r="L65" s="339" t="str">
        <f t="shared" si="12"/>
        <v/>
      </c>
      <c r="M65" s="338" t="str">
        <f t="shared" si="13"/>
        <v/>
      </c>
      <c r="N65" s="339" t="str">
        <f t="shared" si="14"/>
        <v/>
      </c>
      <c r="O65" s="333" t="b">
        <f t="shared" si="7"/>
        <v>0</v>
      </c>
      <c r="P65" s="334">
        <f t="shared" si="15"/>
        <v>1</v>
      </c>
    </row>
    <row r="66" spans="1:16" x14ac:dyDescent="0.25">
      <c r="A66" s="530">
        <v>57</v>
      </c>
      <c r="B66" s="39"/>
      <c r="C66" s="39"/>
      <c r="D66" s="39"/>
      <c r="E66" s="38"/>
      <c r="F66" s="40"/>
      <c r="G66" s="40"/>
      <c r="H66" s="40"/>
      <c r="I66" s="571" t="str">
        <f t="shared" si="9"/>
        <v/>
      </c>
      <c r="J66" s="571" t="str">
        <f t="shared" si="10"/>
        <v/>
      </c>
      <c r="K66" s="534" t="str">
        <f t="shared" si="11"/>
        <v/>
      </c>
      <c r="L66" s="339" t="str">
        <f t="shared" si="12"/>
        <v/>
      </c>
      <c r="M66" s="338" t="str">
        <f t="shared" si="13"/>
        <v/>
      </c>
      <c r="N66" s="339" t="str">
        <f t="shared" si="14"/>
        <v/>
      </c>
      <c r="O66" s="333" t="b">
        <f t="shared" si="7"/>
        <v>0</v>
      </c>
      <c r="P66" s="334">
        <f t="shared" si="15"/>
        <v>1</v>
      </c>
    </row>
    <row r="67" spans="1:16" x14ac:dyDescent="0.25">
      <c r="A67" s="530">
        <v>58</v>
      </c>
      <c r="B67" s="39"/>
      <c r="C67" s="39"/>
      <c r="D67" s="39"/>
      <c r="E67" s="38"/>
      <c r="F67" s="40"/>
      <c r="G67" s="40"/>
      <c r="H67" s="40"/>
      <c r="I67" s="571" t="str">
        <f t="shared" si="9"/>
        <v/>
      </c>
      <c r="J67" s="571" t="str">
        <f t="shared" si="10"/>
        <v/>
      </c>
      <c r="K67" s="534" t="str">
        <f t="shared" si="11"/>
        <v/>
      </c>
      <c r="L67" s="339" t="str">
        <f t="shared" si="12"/>
        <v/>
      </c>
      <c r="M67" s="338" t="str">
        <f t="shared" si="13"/>
        <v/>
      </c>
      <c r="N67" s="339" t="str">
        <f t="shared" si="14"/>
        <v/>
      </c>
      <c r="O67" s="333" t="b">
        <f t="shared" si="7"/>
        <v>0</v>
      </c>
      <c r="P67" s="334">
        <f t="shared" si="15"/>
        <v>1</v>
      </c>
    </row>
    <row r="68" spans="1:16" x14ac:dyDescent="0.25">
      <c r="A68" s="530">
        <v>59</v>
      </c>
      <c r="B68" s="39"/>
      <c r="C68" s="39"/>
      <c r="D68" s="39"/>
      <c r="E68" s="38"/>
      <c r="F68" s="40"/>
      <c r="G68" s="40"/>
      <c r="H68" s="40"/>
      <c r="I68" s="571" t="str">
        <f t="shared" si="9"/>
        <v/>
      </c>
      <c r="J68" s="571" t="str">
        <f t="shared" si="10"/>
        <v/>
      </c>
      <c r="K68" s="534" t="str">
        <f t="shared" si="11"/>
        <v/>
      </c>
      <c r="L68" s="339" t="str">
        <f t="shared" si="12"/>
        <v/>
      </c>
      <c r="M68" s="338" t="str">
        <f t="shared" si="13"/>
        <v/>
      </c>
      <c r="N68" s="339" t="str">
        <f t="shared" si="14"/>
        <v/>
      </c>
      <c r="O68" s="333" t="b">
        <f t="shared" si="7"/>
        <v>0</v>
      </c>
      <c r="P68" s="334">
        <f t="shared" si="15"/>
        <v>1</v>
      </c>
    </row>
    <row r="69" spans="1:16" x14ac:dyDescent="0.25">
      <c r="A69" s="530">
        <v>60</v>
      </c>
      <c r="B69" s="39"/>
      <c r="C69" s="39"/>
      <c r="D69" s="39"/>
      <c r="E69" s="38"/>
      <c r="F69" s="40"/>
      <c r="G69" s="40"/>
      <c r="H69" s="40"/>
      <c r="I69" s="571" t="str">
        <f t="shared" si="9"/>
        <v/>
      </c>
      <c r="J69" s="571" t="str">
        <f t="shared" si="10"/>
        <v/>
      </c>
      <c r="K69" s="534" t="str">
        <f t="shared" si="11"/>
        <v/>
      </c>
      <c r="L69" s="339" t="str">
        <f t="shared" si="12"/>
        <v/>
      </c>
      <c r="M69" s="338" t="str">
        <f t="shared" si="13"/>
        <v/>
      </c>
      <c r="N69" s="339" t="str">
        <f t="shared" si="14"/>
        <v/>
      </c>
      <c r="O69" s="333" t="b">
        <f t="shared" si="7"/>
        <v>0</v>
      </c>
      <c r="P69" s="334">
        <f t="shared" si="15"/>
        <v>1</v>
      </c>
    </row>
    <row r="70" spans="1:16" x14ac:dyDescent="0.25">
      <c r="A70" s="530">
        <v>61</v>
      </c>
      <c r="B70" s="39"/>
      <c r="C70" s="39"/>
      <c r="D70" s="39"/>
      <c r="E70" s="38"/>
      <c r="F70" s="40"/>
      <c r="G70" s="40"/>
      <c r="H70" s="40"/>
      <c r="I70" s="571" t="str">
        <f t="shared" si="9"/>
        <v/>
      </c>
      <c r="J70" s="571" t="str">
        <f t="shared" si="10"/>
        <v/>
      </c>
      <c r="K70" s="534" t="str">
        <f t="shared" si="11"/>
        <v/>
      </c>
      <c r="L70" s="339" t="str">
        <f t="shared" si="12"/>
        <v/>
      </c>
      <c r="M70" s="338" t="str">
        <f t="shared" si="13"/>
        <v/>
      </c>
      <c r="N70" s="339" t="str">
        <f t="shared" si="14"/>
        <v/>
      </c>
      <c r="O70" s="333" t="b">
        <f t="shared" si="7"/>
        <v>0</v>
      </c>
      <c r="P70" s="334">
        <f t="shared" si="15"/>
        <v>1</v>
      </c>
    </row>
    <row r="71" spans="1:16" x14ac:dyDescent="0.25">
      <c r="A71" s="530">
        <v>62</v>
      </c>
      <c r="B71" s="39"/>
      <c r="C71" s="39"/>
      <c r="D71" s="39"/>
      <c r="E71" s="38"/>
      <c r="F71" s="40"/>
      <c r="G71" s="40"/>
      <c r="H71" s="40"/>
      <c r="I71" s="571" t="str">
        <f t="shared" si="9"/>
        <v/>
      </c>
      <c r="J71" s="571" t="str">
        <f t="shared" si="10"/>
        <v/>
      </c>
      <c r="K71" s="534" t="str">
        <f t="shared" si="11"/>
        <v/>
      </c>
      <c r="L71" s="339" t="str">
        <f t="shared" si="12"/>
        <v/>
      </c>
      <c r="M71" s="338" t="str">
        <f t="shared" si="13"/>
        <v/>
      </c>
      <c r="N71" s="339" t="str">
        <f t="shared" si="14"/>
        <v/>
      </c>
      <c r="O71" s="333" t="b">
        <f t="shared" si="7"/>
        <v>0</v>
      </c>
      <c r="P71" s="334">
        <f t="shared" si="15"/>
        <v>1</v>
      </c>
    </row>
    <row r="72" spans="1:16" x14ac:dyDescent="0.25">
      <c r="A72" s="530">
        <v>63</v>
      </c>
      <c r="B72" s="39"/>
      <c r="C72" s="39"/>
      <c r="D72" s="39"/>
      <c r="E72" s="38"/>
      <c r="F72" s="40"/>
      <c r="G72" s="40"/>
      <c r="H72" s="40"/>
      <c r="I72" s="571" t="str">
        <f t="shared" si="9"/>
        <v/>
      </c>
      <c r="J72" s="571" t="str">
        <f t="shared" si="10"/>
        <v/>
      </c>
      <c r="K72" s="534" t="str">
        <f t="shared" si="11"/>
        <v/>
      </c>
      <c r="L72" s="339" t="str">
        <f t="shared" si="12"/>
        <v/>
      </c>
      <c r="M72" s="338" t="str">
        <f t="shared" si="13"/>
        <v/>
      </c>
      <c r="N72" s="339" t="str">
        <f t="shared" si="14"/>
        <v/>
      </c>
      <c r="O72" s="333" t="b">
        <f t="shared" si="7"/>
        <v>0</v>
      </c>
      <c r="P72" s="334">
        <f t="shared" si="15"/>
        <v>1</v>
      </c>
    </row>
    <row r="73" spans="1:16" x14ac:dyDescent="0.25">
      <c r="A73" s="530">
        <v>64</v>
      </c>
      <c r="B73" s="39"/>
      <c r="C73" s="39"/>
      <c r="D73" s="39"/>
      <c r="E73" s="38"/>
      <c r="F73" s="40"/>
      <c r="G73" s="40"/>
      <c r="H73" s="40"/>
      <c r="I73" s="571" t="str">
        <f t="shared" si="9"/>
        <v/>
      </c>
      <c r="J73" s="571" t="str">
        <f t="shared" si="10"/>
        <v/>
      </c>
      <c r="K73" s="534" t="str">
        <f t="shared" si="11"/>
        <v/>
      </c>
      <c r="L73" s="339" t="str">
        <f t="shared" si="12"/>
        <v/>
      </c>
      <c r="M73" s="338" t="str">
        <f t="shared" si="13"/>
        <v/>
      </c>
      <c r="N73" s="339" t="str">
        <f t="shared" si="14"/>
        <v/>
      </c>
      <c r="O73" s="333" t="b">
        <f t="shared" si="7"/>
        <v>0</v>
      </c>
      <c r="P73" s="334">
        <f t="shared" si="15"/>
        <v>1</v>
      </c>
    </row>
    <row r="74" spans="1:16" x14ac:dyDescent="0.25">
      <c r="A74" s="530">
        <v>65</v>
      </c>
      <c r="B74" s="39"/>
      <c r="C74" s="39"/>
      <c r="D74" s="39"/>
      <c r="E74" s="38"/>
      <c r="F74" s="40"/>
      <c r="G74" s="40"/>
      <c r="H74" s="40"/>
      <c r="I74" s="571" t="str">
        <f t="shared" ref="I74:I137" si="16">IF(OR($B74="",$C74="",$D74="",$E74="",$F74&lt;an_initial,$F74&gt;an_final,$O74=FALSE),"",IF($H74="",CS_STR_B*$G74/P74,CS_STR_B*$H74))</f>
        <v/>
      </c>
      <c r="J74" s="571" t="str">
        <f t="shared" ref="J74:J137" si="17">IF(OR($B74="",$C74="",$D74="",$E74="",$F74="",$F74&gt;an_final,$O74=FALSE),"",IF($H74="",CS_STR_B*$G74/P74,CS_STR_B*$H74))</f>
        <v/>
      </c>
      <c r="K74" s="534" t="str">
        <f t="shared" ref="K74:K108" si="18">IF(OR($B74="",$C74="",$D74="",$E74="",$F74="",$F74&gt;an_final,$O74=FALSE),"",IF($F74&gt;=an_initial,1,""))</f>
        <v/>
      </c>
      <c r="L74" s="339" t="str">
        <f t="shared" ref="L74:L108" si="19">IF(OR($B74="",$C74="",$D74="",$E74="",$F74="",$F74&gt;an_final,$O74=FALSE),"",1)</f>
        <v/>
      </c>
      <c r="M74" s="338" t="str">
        <f t="shared" ref="M74:M108" si="20">IF(OR($B74="",$C74="",$D74="",$E74="",$F74="",$F74&gt;an_final,$O74=FALSE),"",IF($H74="",$G74/P74,$H74))</f>
        <v/>
      </c>
      <c r="N74" s="339" t="str">
        <f t="shared" ref="N74:N108" si="21">IF(OR($B74="",$C74="",$D74="",$E74="",$F74="",$F74&lt;an_initial,$F74&gt;an_final,$O74=FALSE),"",IF($H74="",$G74/P74,$H74))</f>
        <v/>
      </c>
      <c r="O74" s="333" t="b">
        <f t="shared" ref="O74:O108" si="22">IF(nume_candidat="",FALSE,ISNUMBER(SEARCH(nume_candidat,$B74)))</f>
        <v>0</v>
      </c>
      <c r="P74" s="334">
        <f t="shared" si="15"/>
        <v>1</v>
      </c>
    </row>
    <row r="75" spans="1:16" x14ac:dyDescent="0.25">
      <c r="A75" s="530">
        <v>66</v>
      </c>
      <c r="B75" s="39"/>
      <c r="C75" s="39"/>
      <c r="D75" s="39"/>
      <c r="E75" s="38"/>
      <c r="F75" s="40"/>
      <c r="G75" s="40"/>
      <c r="H75" s="40"/>
      <c r="I75" s="571" t="str">
        <f t="shared" si="16"/>
        <v/>
      </c>
      <c r="J75" s="571" t="str">
        <f t="shared" si="17"/>
        <v/>
      </c>
      <c r="K75" s="534" t="str">
        <f t="shared" si="18"/>
        <v/>
      </c>
      <c r="L75" s="339" t="str">
        <f t="shared" si="19"/>
        <v/>
      </c>
      <c r="M75" s="338" t="str">
        <f t="shared" si="20"/>
        <v/>
      </c>
      <c r="N75" s="339" t="str">
        <f t="shared" si="21"/>
        <v/>
      </c>
      <c r="O75" s="333" t="b">
        <f t="shared" si="22"/>
        <v>0</v>
      </c>
      <c r="P75" s="334">
        <f t="shared" ref="P75:P108" si="23">LEN(B75)-LEN(SUBSTITUTE(B75,",",""))+1</f>
        <v>1</v>
      </c>
    </row>
    <row r="76" spans="1:16" x14ac:dyDescent="0.25">
      <c r="A76" s="530">
        <v>67</v>
      </c>
      <c r="B76" s="39"/>
      <c r="C76" s="39"/>
      <c r="D76" s="39"/>
      <c r="E76" s="38"/>
      <c r="F76" s="40"/>
      <c r="G76" s="40"/>
      <c r="H76" s="40"/>
      <c r="I76" s="571" t="str">
        <f t="shared" si="16"/>
        <v/>
      </c>
      <c r="J76" s="571" t="str">
        <f t="shared" si="17"/>
        <v/>
      </c>
      <c r="K76" s="534" t="str">
        <f t="shared" si="18"/>
        <v/>
      </c>
      <c r="L76" s="339" t="str">
        <f t="shared" si="19"/>
        <v/>
      </c>
      <c r="M76" s="338" t="str">
        <f t="shared" si="20"/>
        <v/>
      </c>
      <c r="N76" s="339" t="str">
        <f t="shared" si="21"/>
        <v/>
      </c>
      <c r="O76" s="333" t="b">
        <f t="shared" si="22"/>
        <v>0</v>
      </c>
      <c r="P76" s="334">
        <f t="shared" si="23"/>
        <v>1</v>
      </c>
    </row>
    <row r="77" spans="1:16" x14ac:dyDescent="0.25">
      <c r="A77" s="530">
        <v>68</v>
      </c>
      <c r="B77" s="39"/>
      <c r="C77" s="39"/>
      <c r="D77" s="39"/>
      <c r="E77" s="38"/>
      <c r="F77" s="40"/>
      <c r="G77" s="40"/>
      <c r="H77" s="40"/>
      <c r="I77" s="571" t="str">
        <f t="shared" si="16"/>
        <v/>
      </c>
      <c r="J77" s="571" t="str">
        <f t="shared" si="17"/>
        <v/>
      </c>
      <c r="K77" s="534" t="str">
        <f t="shared" si="18"/>
        <v/>
      </c>
      <c r="L77" s="339" t="str">
        <f t="shared" si="19"/>
        <v/>
      </c>
      <c r="M77" s="338" t="str">
        <f t="shared" si="20"/>
        <v/>
      </c>
      <c r="N77" s="339" t="str">
        <f t="shared" si="21"/>
        <v/>
      </c>
      <c r="O77" s="333" t="b">
        <f t="shared" si="22"/>
        <v>0</v>
      </c>
      <c r="P77" s="334">
        <f t="shared" si="23"/>
        <v>1</v>
      </c>
    </row>
    <row r="78" spans="1:16" x14ac:dyDescent="0.25">
      <c r="A78" s="530">
        <v>69</v>
      </c>
      <c r="B78" s="39"/>
      <c r="C78" s="39"/>
      <c r="D78" s="39"/>
      <c r="E78" s="38"/>
      <c r="F78" s="40"/>
      <c r="G78" s="40"/>
      <c r="H78" s="40"/>
      <c r="I78" s="571" t="str">
        <f t="shared" si="16"/>
        <v/>
      </c>
      <c r="J78" s="571" t="str">
        <f t="shared" si="17"/>
        <v/>
      </c>
      <c r="K78" s="534" t="str">
        <f t="shared" si="18"/>
        <v/>
      </c>
      <c r="L78" s="339" t="str">
        <f t="shared" si="19"/>
        <v/>
      </c>
      <c r="M78" s="338" t="str">
        <f t="shared" si="20"/>
        <v/>
      </c>
      <c r="N78" s="339" t="str">
        <f t="shared" si="21"/>
        <v/>
      </c>
      <c r="O78" s="333" t="b">
        <f t="shared" si="22"/>
        <v>0</v>
      </c>
      <c r="P78" s="334">
        <f t="shared" si="23"/>
        <v>1</v>
      </c>
    </row>
    <row r="79" spans="1:16" x14ac:dyDescent="0.25">
      <c r="A79" s="530">
        <v>70</v>
      </c>
      <c r="B79" s="39"/>
      <c r="C79" s="39"/>
      <c r="D79" s="39"/>
      <c r="E79" s="38"/>
      <c r="F79" s="40"/>
      <c r="G79" s="40"/>
      <c r="H79" s="40"/>
      <c r="I79" s="571" t="str">
        <f t="shared" si="16"/>
        <v/>
      </c>
      <c r="J79" s="571" t="str">
        <f t="shared" si="17"/>
        <v/>
      </c>
      <c r="K79" s="534" t="str">
        <f t="shared" si="18"/>
        <v/>
      </c>
      <c r="L79" s="339" t="str">
        <f t="shared" si="19"/>
        <v/>
      </c>
      <c r="M79" s="338" t="str">
        <f t="shared" si="20"/>
        <v/>
      </c>
      <c r="N79" s="339" t="str">
        <f t="shared" si="21"/>
        <v/>
      </c>
      <c r="O79" s="333" t="b">
        <f t="shared" si="22"/>
        <v>0</v>
      </c>
      <c r="P79" s="334">
        <f t="shared" si="23"/>
        <v>1</v>
      </c>
    </row>
    <row r="80" spans="1:16" x14ac:dyDescent="0.25">
      <c r="A80" s="530">
        <v>71</v>
      </c>
      <c r="B80" s="39"/>
      <c r="C80" s="39"/>
      <c r="D80" s="39"/>
      <c r="E80" s="38"/>
      <c r="F80" s="40"/>
      <c r="G80" s="40"/>
      <c r="H80" s="40"/>
      <c r="I80" s="571" t="str">
        <f t="shared" si="16"/>
        <v/>
      </c>
      <c r="J80" s="571" t="str">
        <f t="shared" si="17"/>
        <v/>
      </c>
      <c r="K80" s="534" t="str">
        <f t="shared" si="18"/>
        <v/>
      </c>
      <c r="L80" s="339" t="str">
        <f t="shared" si="19"/>
        <v/>
      </c>
      <c r="M80" s="338" t="str">
        <f t="shared" si="20"/>
        <v/>
      </c>
      <c r="N80" s="339" t="str">
        <f t="shared" si="21"/>
        <v/>
      </c>
      <c r="O80" s="333" t="b">
        <f t="shared" si="22"/>
        <v>0</v>
      </c>
      <c r="P80" s="334">
        <f t="shared" si="23"/>
        <v>1</v>
      </c>
    </row>
    <row r="81" spans="1:16" x14ac:dyDescent="0.25">
      <c r="A81" s="530">
        <v>72</v>
      </c>
      <c r="B81" s="39"/>
      <c r="C81" s="39"/>
      <c r="D81" s="39"/>
      <c r="E81" s="38"/>
      <c r="F81" s="40"/>
      <c r="G81" s="40"/>
      <c r="H81" s="40"/>
      <c r="I81" s="571" t="str">
        <f t="shared" si="16"/>
        <v/>
      </c>
      <c r="J81" s="571" t="str">
        <f t="shared" si="17"/>
        <v/>
      </c>
      <c r="K81" s="534" t="str">
        <f t="shared" si="18"/>
        <v/>
      </c>
      <c r="L81" s="339" t="str">
        <f t="shared" si="19"/>
        <v/>
      </c>
      <c r="M81" s="338" t="str">
        <f t="shared" si="20"/>
        <v/>
      </c>
      <c r="N81" s="339" t="str">
        <f t="shared" si="21"/>
        <v/>
      </c>
      <c r="O81" s="333" t="b">
        <f t="shared" si="22"/>
        <v>0</v>
      </c>
      <c r="P81" s="334">
        <f t="shared" si="23"/>
        <v>1</v>
      </c>
    </row>
    <row r="82" spans="1:16" x14ac:dyDescent="0.25">
      <c r="A82" s="530">
        <v>73</v>
      </c>
      <c r="B82" s="39"/>
      <c r="C82" s="39"/>
      <c r="D82" s="39"/>
      <c r="E82" s="38"/>
      <c r="F82" s="40"/>
      <c r="G82" s="40"/>
      <c r="H82" s="40"/>
      <c r="I82" s="571" t="str">
        <f t="shared" si="16"/>
        <v/>
      </c>
      <c r="J82" s="571" t="str">
        <f t="shared" si="17"/>
        <v/>
      </c>
      <c r="K82" s="534" t="str">
        <f t="shared" si="18"/>
        <v/>
      </c>
      <c r="L82" s="339" t="str">
        <f t="shared" si="19"/>
        <v/>
      </c>
      <c r="M82" s="338" t="str">
        <f t="shared" si="20"/>
        <v/>
      </c>
      <c r="N82" s="339" t="str">
        <f t="shared" si="21"/>
        <v/>
      </c>
      <c r="O82" s="333" t="b">
        <f t="shared" si="22"/>
        <v>0</v>
      </c>
      <c r="P82" s="334">
        <f t="shared" si="23"/>
        <v>1</v>
      </c>
    </row>
    <row r="83" spans="1:16" x14ac:dyDescent="0.25">
      <c r="A83" s="530">
        <v>74</v>
      </c>
      <c r="B83" s="39"/>
      <c r="C83" s="39"/>
      <c r="D83" s="39"/>
      <c r="E83" s="38"/>
      <c r="F83" s="40"/>
      <c r="G83" s="40"/>
      <c r="H83" s="40"/>
      <c r="I83" s="571" t="str">
        <f t="shared" si="16"/>
        <v/>
      </c>
      <c r="J83" s="571" t="str">
        <f t="shared" si="17"/>
        <v/>
      </c>
      <c r="K83" s="534" t="str">
        <f t="shared" si="18"/>
        <v/>
      </c>
      <c r="L83" s="339" t="str">
        <f t="shared" si="19"/>
        <v/>
      </c>
      <c r="M83" s="338" t="str">
        <f t="shared" si="20"/>
        <v/>
      </c>
      <c r="N83" s="339" t="str">
        <f t="shared" si="21"/>
        <v/>
      </c>
      <c r="O83" s="333" t="b">
        <f t="shared" si="22"/>
        <v>0</v>
      </c>
      <c r="P83" s="334">
        <f t="shared" si="23"/>
        <v>1</v>
      </c>
    </row>
    <row r="84" spans="1:16" x14ac:dyDescent="0.25">
      <c r="A84" s="530">
        <v>75</v>
      </c>
      <c r="B84" s="39"/>
      <c r="C84" s="39"/>
      <c r="D84" s="39"/>
      <c r="E84" s="38"/>
      <c r="F84" s="40"/>
      <c r="G84" s="40"/>
      <c r="H84" s="40"/>
      <c r="I84" s="571" t="str">
        <f t="shared" si="16"/>
        <v/>
      </c>
      <c r="J84" s="571" t="str">
        <f t="shared" si="17"/>
        <v/>
      </c>
      <c r="K84" s="534" t="str">
        <f t="shared" si="18"/>
        <v/>
      </c>
      <c r="L84" s="339" t="str">
        <f t="shared" si="19"/>
        <v/>
      </c>
      <c r="M84" s="338" t="str">
        <f t="shared" si="20"/>
        <v/>
      </c>
      <c r="N84" s="339" t="str">
        <f t="shared" si="21"/>
        <v/>
      </c>
      <c r="O84" s="333" t="b">
        <f t="shared" si="22"/>
        <v>0</v>
      </c>
      <c r="P84" s="334">
        <f t="shared" si="23"/>
        <v>1</v>
      </c>
    </row>
    <row r="85" spans="1:16" x14ac:dyDescent="0.25">
      <c r="A85" s="530">
        <v>76</v>
      </c>
      <c r="B85" s="39"/>
      <c r="C85" s="39"/>
      <c r="D85" s="39"/>
      <c r="E85" s="38"/>
      <c r="F85" s="40"/>
      <c r="G85" s="40"/>
      <c r="H85" s="40"/>
      <c r="I85" s="571" t="str">
        <f t="shared" si="16"/>
        <v/>
      </c>
      <c r="J85" s="571" t="str">
        <f t="shared" si="17"/>
        <v/>
      </c>
      <c r="K85" s="534" t="str">
        <f t="shared" si="18"/>
        <v/>
      </c>
      <c r="L85" s="339" t="str">
        <f t="shared" si="19"/>
        <v/>
      </c>
      <c r="M85" s="338" t="str">
        <f t="shared" si="20"/>
        <v/>
      </c>
      <c r="N85" s="339" t="str">
        <f t="shared" si="21"/>
        <v/>
      </c>
      <c r="O85" s="333" t="b">
        <f t="shared" si="22"/>
        <v>0</v>
      </c>
      <c r="P85" s="334">
        <f t="shared" si="23"/>
        <v>1</v>
      </c>
    </row>
    <row r="86" spans="1:16" x14ac:dyDescent="0.25">
      <c r="A86" s="530">
        <v>77</v>
      </c>
      <c r="B86" s="39"/>
      <c r="C86" s="39"/>
      <c r="D86" s="39"/>
      <c r="E86" s="38"/>
      <c r="F86" s="40"/>
      <c r="G86" s="40"/>
      <c r="H86" s="40"/>
      <c r="I86" s="571" t="str">
        <f t="shared" si="16"/>
        <v/>
      </c>
      <c r="J86" s="571" t="str">
        <f t="shared" si="17"/>
        <v/>
      </c>
      <c r="K86" s="534" t="str">
        <f t="shared" si="18"/>
        <v/>
      </c>
      <c r="L86" s="339" t="str">
        <f t="shared" si="19"/>
        <v/>
      </c>
      <c r="M86" s="338" t="str">
        <f t="shared" si="20"/>
        <v/>
      </c>
      <c r="N86" s="339" t="str">
        <f t="shared" si="21"/>
        <v/>
      </c>
      <c r="O86" s="333" t="b">
        <f t="shared" si="22"/>
        <v>0</v>
      </c>
      <c r="P86" s="334">
        <f t="shared" si="23"/>
        <v>1</v>
      </c>
    </row>
    <row r="87" spans="1:16" x14ac:dyDescent="0.25">
      <c r="A87" s="530">
        <v>78</v>
      </c>
      <c r="B87" s="39"/>
      <c r="C87" s="39"/>
      <c r="D87" s="39"/>
      <c r="E87" s="38"/>
      <c r="F87" s="40"/>
      <c r="G87" s="40"/>
      <c r="H87" s="40"/>
      <c r="I87" s="571" t="str">
        <f t="shared" si="16"/>
        <v/>
      </c>
      <c r="J87" s="571" t="str">
        <f t="shared" si="17"/>
        <v/>
      </c>
      <c r="K87" s="534" t="str">
        <f t="shared" si="18"/>
        <v/>
      </c>
      <c r="L87" s="339" t="str">
        <f t="shared" si="19"/>
        <v/>
      </c>
      <c r="M87" s="338" t="str">
        <f t="shared" si="20"/>
        <v/>
      </c>
      <c r="N87" s="339" t="str">
        <f t="shared" si="21"/>
        <v/>
      </c>
      <c r="O87" s="333" t="b">
        <f t="shared" si="22"/>
        <v>0</v>
      </c>
      <c r="P87" s="334">
        <f t="shared" si="23"/>
        <v>1</v>
      </c>
    </row>
    <row r="88" spans="1:16" x14ac:dyDescent="0.25">
      <c r="A88" s="530">
        <v>79</v>
      </c>
      <c r="B88" s="39"/>
      <c r="C88" s="39"/>
      <c r="D88" s="39"/>
      <c r="E88" s="38"/>
      <c r="F88" s="40"/>
      <c r="G88" s="40"/>
      <c r="H88" s="40"/>
      <c r="I88" s="571" t="str">
        <f t="shared" si="16"/>
        <v/>
      </c>
      <c r="J88" s="571" t="str">
        <f t="shared" si="17"/>
        <v/>
      </c>
      <c r="K88" s="534" t="str">
        <f t="shared" si="18"/>
        <v/>
      </c>
      <c r="L88" s="339" t="str">
        <f t="shared" si="19"/>
        <v/>
      </c>
      <c r="M88" s="338" t="str">
        <f t="shared" si="20"/>
        <v/>
      </c>
      <c r="N88" s="339" t="str">
        <f t="shared" si="21"/>
        <v/>
      </c>
      <c r="O88" s="333" t="b">
        <f t="shared" si="22"/>
        <v>0</v>
      </c>
      <c r="P88" s="334">
        <f t="shared" si="23"/>
        <v>1</v>
      </c>
    </row>
    <row r="89" spans="1:16" x14ac:dyDescent="0.25">
      <c r="A89" s="530">
        <v>80</v>
      </c>
      <c r="B89" s="39"/>
      <c r="C89" s="39"/>
      <c r="D89" s="39"/>
      <c r="E89" s="38"/>
      <c r="F89" s="40"/>
      <c r="G89" s="40"/>
      <c r="H89" s="40"/>
      <c r="I89" s="571" t="str">
        <f t="shared" si="16"/>
        <v/>
      </c>
      <c r="J89" s="571" t="str">
        <f t="shared" si="17"/>
        <v/>
      </c>
      <c r="K89" s="534" t="str">
        <f t="shared" si="18"/>
        <v/>
      </c>
      <c r="L89" s="339" t="str">
        <f t="shared" si="19"/>
        <v/>
      </c>
      <c r="M89" s="338" t="str">
        <f t="shared" si="20"/>
        <v/>
      </c>
      <c r="N89" s="339" t="str">
        <f t="shared" si="21"/>
        <v/>
      </c>
      <c r="O89" s="333" t="b">
        <f t="shared" si="22"/>
        <v>0</v>
      </c>
      <c r="P89" s="334">
        <f t="shared" si="23"/>
        <v>1</v>
      </c>
    </row>
    <row r="90" spans="1:16" x14ac:dyDescent="0.25">
      <c r="A90" s="530">
        <v>81</v>
      </c>
      <c r="B90" s="39"/>
      <c r="C90" s="39"/>
      <c r="D90" s="39"/>
      <c r="E90" s="38"/>
      <c r="F90" s="40"/>
      <c r="G90" s="40"/>
      <c r="H90" s="40"/>
      <c r="I90" s="571" t="str">
        <f t="shared" si="16"/>
        <v/>
      </c>
      <c r="J90" s="571" t="str">
        <f t="shared" si="17"/>
        <v/>
      </c>
      <c r="K90" s="534" t="str">
        <f t="shared" si="18"/>
        <v/>
      </c>
      <c r="L90" s="339" t="str">
        <f t="shared" si="19"/>
        <v/>
      </c>
      <c r="M90" s="338" t="str">
        <f t="shared" si="20"/>
        <v/>
      </c>
      <c r="N90" s="339" t="str">
        <f t="shared" si="21"/>
        <v/>
      </c>
      <c r="O90" s="333" t="b">
        <f t="shared" si="22"/>
        <v>0</v>
      </c>
      <c r="P90" s="334">
        <f t="shared" si="23"/>
        <v>1</v>
      </c>
    </row>
    <row r="91" spans="1:16" x14ac:dyDescent="0.25">
      <c r="A91" s="530">
        <v>82</v>
      </c>
      <c r="B91" s="39"/>
      <c r="C91" s="39"/>
      <c r="D91" s="39"/>
      <c r="E91" s="38"/>
      <c r="F91" s="40"/>
      <c r="G91" s="40"/>
      <c r="H91" s="40"/>
      <c r="I91" s="571" t="str">
        <f t="shared" si="16"/>
        <v/>
      </c>
      <c r="J91" s="571" t="str">
        <f t="shared" si="17"/>
        <v/>
      </c>
      <c r="K91" s="534" t="str">
        <f t="shared" si="18"/>
        <v/>
      </c>
      <c r="L91" s="339" t="str">
        <f t="shared" si="19"/>
        <v/>
      </c>
      <c r="M91" s="338" t="str">
        <f t="shared" si="20"/>
        <v/>
      </c>
      <c r="N91" s="339" t="str">
        <f t="shared" si="21"/>
        <v/>
      </c>
      <c r="O91" s="333" t="b">
        <f t="shared" si="22"/>
        <v>0</v>
      </c>
      <c r="P91" s="334">
        <f t="shared" si="23"/>
        <v>1</v>
      </c>
    </row>
    <row r="92" spans="1:16" x14ac:dyDescent="0.25">
      <c r="A92" s="530">
        <v>83</v>
      </c>
      <c r="B92" s="39"/>
      <c r="C92" s="39"/>
      <c r="D92" s="39"/>
      <c r="E92" s="38"/>
      <c r="F92" s="40"/>
      <c r="G92" s="40"/>
      <c r="H92" s="40"/>
      <c r="I92" s="571" t="str">
        <f t="shared" si="16"/>
        <v/>
      </c>
      <c r="J92" s="571" t="str">
        <f t="shared" si="17"/>
        <v/>
      </c>
      <c r="K92" s="534" t="str">
        <f t="shared" si="18"/>
        <v/>
      </c>
      <c r="L92" s="339" t="str">
        <f t="shared" si="19"/>
        <v/>
      </c>
      <c r="M92" s="338" t="str">
        <f t="shared" si="20"/>
        <v/>
      </c>
      <c r="N92" s="339" t="str">
        <f t="shared" si="21"/>
        <v/>
      </c>
      <c r="O92" s="333" t="b">
        <f t="shared" si="22"/>
        <v>0</v>
      </c>
      <c r="P92" s="334">
        <f t="shared" si="23"/>
        <v>1</v>
      </c>
    </row>
    <row r="93" spans="1:16" x14ac:dyDescent="0.25">
      <c r="A93" s="530">
        <v>84</v>
      </c>
      <c r="B93" s="39"/>
      <c r="C93" s="39"/>
      <c r="D93" s="39"/>
      <c r="E93" s="38"/>
      <c r="F93" s="40"/>
      <c r="G93" s="40"/>
      <c r="H93" s="40"/>
      <c r="I93" s="571" t="str">
        <f t="shared" si="16"/>
        <v/>
      </c>
      <c r="J93" s="571" t="str">
        <f t="shared" si="17"/>
        <v/>
      </c>
      <c r="K93" s="534" t="str">
        <f t="shared" si="18"/>
        <v/>
      </c>
      <c r="L93" s="339" t="str">
        <f t="shared" si="19"/>
        <v/>
      </c>
      <c r="M93" s="338" t="str">
        <f t="shared" si="20"/>
        <v/>
      </c>
      <c r="N93" s="339" t="str">
        <f t="shared" si="21"/>
        <v/>
      </c>
      <c r="O93" s="333" t="b">
        <f t="shared" si="22"/>
        <v>0</v>
      </c>
      <c r="P93" s="334">
        <f t="shared" si="23"/>
        <v>1</v>
      </c>
    </row>
    <row r="94" spans="1:16" x14ac:dyDescent="0.25">
      <c r="A94" s="530">
        <v>85</v>
      </c>
      <c r="B94" s="39"/>
      <c r="C94" s="39"/>
      <c r="D94" s="39"/>
      <c r="E94" s="38"/>
      <c r="F94" s="40"/>
      <c r="G94" s="40"/>
      <c r="H94" s="40"/>
      <c r="I94" s="571" t="str">
        <f t="shared" si="16"/>
        <v/>
      </c>
      <c r="J94" s="571" t="str">
        <f t="shared" si="17"/>
        <v/>
      </c>
      <c r="K94" s="534" t="str">
        <f t="shared" si="18"/>
        <v/>
      </c>
      <c r="L94" s="339" t="str">
        <f t="shared" si="19"/>
        <v/>
      </c>
      <c r="M94" s="338" t="str">
        <f t="shared" si="20"/>
        <v/>
      </c>
      <c r="N94" s="339" t="str">
        <f t="shared" si="21"/>
        <v/>
      </c>
      <c r="O94" s="333" t="b">
        <f t="shared" si="22"/>
        <v>0</v>
      </c>
      <c r="P94" s="334">
        <f t="shared" si="23"/>
        <v>1</v>
      </c>
    </row>
    <row r="95" spans="1:16" x14ac:dyDescent="0.25">
      <c r="A95" s="530">
        <v>86</v>
      </c>
      <c r="B95" s="39"/>
      <c r="C95" s="39"/>
      <c r="D95" s="39"/>
      <c r="E95" s="38"/>
      <c r="F95" s="40"/>
      <c r="G95" s="40"/>
      <c r="H95" s="40"/>
      <c r="I95" s="571" t="str">
        <f t="shared" si="16"/>
        <v/>
      </c>
      <c r="J95" s="571" t="str">
        <f t="shared" si="17"/>
        <v/>
      </c>
      <c r="K95" s="534" t="str">
        <f t="shared" si="18"/>
        <v/>
      </c>
      <c r="L95" s="339" t="str">
        <f t="shared" si="19"/>
        <v/>
      </c>
      <c r="M95" s="338" t="str">
        <f t="shared" si="20"/>
        <v/>
      </c>
      <c r="N95" s="339" t="str">
        <f t="shared" si="21"/>
        <v/>
      </c>
      <c r="O95" s="333" t="b">
        <f t="shared" si="22"/>
        <v>0</v>
      </c>
      <c r="P95" s="334">
        <f t="shared" si="23"/>
        <v>1</v>
      </c>
    </row>
    <row r="96" spans="1:16" x14ac:dyDescent="0.25">
      <c r="A96" s="530">
        <v>87</v>
      </c>
      <c r="B96" s="39"/>
      <c r="C96" s="39"/>
      <c r="D96" s="39"/>
      <c r="E96" s="38"/>
      <c r="F96" s="40"/>
      <c r="G96" s="40"/>
      <c r="H96" s="40"/>
      <c r="I96" s="571" t="str">
        <f t="shared" si="16"/>
        <v/>
      </c>
      <c r="J96" s="571" t="str">
        <f t="shared" si="17"/>
        <v/>
      </c>
      <c r="K96" s="534" t="str">
        <f t="shared" si="18"/>
        <v/>
      </c>
      <c r="L96" s="339" t="str">
        <f t="shared" si="19"/>
        <v/>
      </c>
      <c r="M96" s="338" t="str">
        <f t="shared" si="20"/>
        <v/>
      </c>
      <c r="N96" s="339" t="str">
        <f t="shared" si="21"/>
        <v/>
      </c>
      <c r="O96" s="333" t="b">
        <f t="shared" si="22"/>
        <v>0</v>
      </c>
      <c r="P96" s="334">
        <f t="shared" si="23"/>
        <v>1</v>
      </c>
    </row>
    <row r="97" spans="1:16" x14ac:dyDescent="0.25">
      <c r="A97" s="530">
        <v>88</v>
      </c>
      <c r="B97" s="39"/>
      <c r="C97" s="39"/>
      <c r="D97" s="39"/>
      <c r="E97" s="38"/>
      <c r="F97" s="40"/>
      <c r="G97" s="40"/>
      <c r="H97" s="40"/>
      <c r="I97" s="571" t="str">
        <f t="shared" si="16"/>
        <v/>
      </c>
      <c r="J97" s="571" t="str">
        <f t="shared" si="17"/>
        <v/>
      </c>
      <c r="K97" s="534" t="str">
        <f t="shared" si="18"/>
        <v/>
      </c>
      <c r="L97" s="339" t="str">
        <f t="shared" si="19"/>
        <v/>
      </c>
      <c r="M97" s="338" t="str">
        <f t="shared" si="20"/>
        <v/>
      </c>
      <c r="N97" s="339" t="str">
        <f t="shared" si="21"/>
        <v/>
      </c>
      <c r="O97" s="333" t="b">
        <f t="shared" si="22"/>
        <v>0</v>
      </c>
      <c r="P97" s="334">
        <f t="shared" si="23"/>
        <v>1</v>
      </c>
    </row>
    <row r="98" spans="1:16" x14ac:dyDescent="0.25">
      <c r="A98" s="530">
        <v>89</v>
      </c>
      <c r="B98" s="39"/>
      <c r="C98" s="39"/>
      <c r="D98" s="39"/>
      <c r="E98" s="38"/>
      <c r="F98" s="40"/>
      <c r="G98" s="40"/>
      <c r="H98" s="40"/>
      <c r="I98" s="571" t="str">
        <f t="shared" si="16"/>
        <v/>
      </c>
      <c r="J98" s="571" t="str">
        <f t="shared" si="17"/>
        <v/>
      </c>
      <c r="K98" s="534" t="str">
        <f t="shared" si="18"/>
        <v/>
      </c>
      <c r="L98" s="339" t="str">
        <f t="shared" si="19"/>
        <v/>
      </c>
      <c r="M98" s="338" t="str">
        <f t="shared" si="20"/>
        <v/>
      </c>
      <c r="N98" s="339" t="str">
        <f t="shared" si="21"/>
        <v/>
      </c>
      <c r="O98" s="333" t="b">
        <f t="shared" si="22"/>
        <v>0</v>
      </c>
      <c r="P98" s="334">
        <f t="shared" si="23"/>
        <v>1</v>
      </c>
    </row>
    <row r="99" spans="1:16" x14ac:dyDescent="0.25">
      <c r="A99" s="530">
        <v>90</v>
      </c>
      <c r="B99" s="39"/>
      <c r="C99" s="39"/>
      <c r="D99" s="39"/>
      <c r="E99" s="38"/>
      <c r="F99" s="40"/>
      <c r="G99" s="40"/>
      <c r="H99" s="40"/>
      <c r="I99" s="571" t="str">
        <f t="shared" si="16"/>
        <v/>
      </c>
      <c r="J99" s="571" t="str">
        <f t="shared" si="17"/>
        <v/>
      </c>
      <c r="K99" s="534" t="str">
        <f t="shared" si="18"/>
        <v/>
      </c>
      <c r="L99" s="339" t="str">
        <f t="shared" si="19"/>
        <v/>
      </c>
      <c r="M99" s="338" t="str">
        <f t="shared" si="20"/>
        <v/>
      </c>
      <c r="N99" s="339" t="str">
        <f t="shared" si="21"/>
        <v/>
      </c>
      <c r="O99" s="333" t="b">
        <f t="shared" si="22"/>
        <v>0</v>
      </c>
      <c r="P99" s="334">
        <f t="shared" si="23"/>
        <v>1</v>
      </c>
    </row>
    <row r="100" spans="1:16" x14ac:dyDescent="0.25">
      <c r="A100" s="530">
        <v>91</v>
      </c>
      <c r="B100" s="39"/>
      <c r="C100" s="39"/>
      <c r="D100" s="39"/>
      <c r="E100" s="38"/>
      <c r="F100" s="40"/>
      <c r="G100" s="40"/>
      <c r="H100" s="40"/>
      <c r="I100" s="571" t="str">
        <f t="shared" si="16"/>
        <v/>
      </c>
      <c r="J100" s="571" t="str">
        <f t="shared" si="17"/>
        <v/>
      </c>
      <c r="K100" s="534" t="str">
        <f t="shared" si="18"/>
        <v/>
      </c>
      <c r="L100" s="339" t="str">
        <f t="shared" si="19"/>
        <v/>
      </c>
      <c r="M100" s="338" t="str">
        <f t="shared" si="20"/>
        <v/>
      </c>
      <c r="N100" s="339" t="str">
        <f t="shared" si="21"/>
        <v/>
      </c>
      <c r="O100" s="333" t="b">
        <f t="shared" si="22"/>
        <v>0</v>
      </c>
      <c r="P100" s="334">
        <f t="shared" si="23"/>
        <v>1</v>
      </c>
    </row>
    <row r="101" spans="1:16" x14ac:dyDescent="0.25">
      <c r="A101" s="530">
        <v>92</v>
      </c>
      <c r="B101" s="39"/>
      <c r="C101" s="39"/>
      <c r="D101" s="39"/>
      <c r="E101" s="38"/>
      <c r="F101" s="40"/>
      <c r="G101" s="40"/>
      <c r="H101" s="40"/>
      <c r="I101" s="571" t="str">
        <f t="shared" si="16"/>
        <v/>
      </c>
      <c r="J101" s="571" t="str">
        <f t="shared" si="17"/>
        <v/>
      </c>
      <c r="K101" s="534" t="str">
        <f t="shared" si="18"/>
        <v/>
      </c>
      <c r="L101" s="339" t="str">
        <f t="shared" si="19"/>
        <v/>
      </c>
      <c r="M101" s="338" t="str">
        <f t="shared" si="20"/>
        <v/>
      </c>
      <c r="N101" s="339" t="str">
        <f t="shared" si="21"/>
        <v/>
      </c>
      <c r="O101" s="333" t="b">
        <f t="shared" si="22"/>
        <v>0</v>
      </c>
      <c r="P101" s="334">
        <f t="shared" si="23"/>
        <v>1</v>
      </c>
    </row>
    <row r="102" spans="1:16" x14ac:dyDescent="0.25">
      <c r="A102" s="530">
        <v>93</v>
      </c>
      <c r="B102" s="39"/>
      <c r="C102" s="39"/>
      <c r="D102" s="39"/>
      <c r="E102" s="38"/>
      <c r="F102" s="40"/>
      <c r="G102" s="40"/>
      <c r="H102" s="40"/>
      <c r="I102" s="571" t="str">
        <f t="shared" si="16"/>
        <v/>
      </c>
      <c r="J102" s="571" t="str">
        <f t="shared" si="17"/>
        <v/>
      </c>
      <c r="K102" s="534" t="str">
        <f t="shared" si="18"/>
        <v/>
      </c>
      <c r="L102" s="339" t="str">
        <f t="shared" si="19"/>
        <v/>
      </c>
      <c r="M102" s="338" t="str">
        <f t="shared" si="20"/>
        <v/>
      </c>
      <c r="N102" s="339" t="str">
        <f t="shared" si="21"/>
        <v/>
      </c>
      <c r="O102" s="333" t="b">
        <f t="shared" si="22"/>
        <v>0</v>
      </c>
      <c r="P102" s="334">
        <f t="shared" si="23"/>
        <v>1</v>
      </c>
    </row>
    <row r="103" spans="1:16" x14ac:dyDescent="0.25">
      <c r="A103" s="530">
        <v>94</v>
      </c>
      <c r="B103" s="39"/>
      <c r="C103" s="39"/>
      <c r="D103" s="39"/>
      <c r="E103" s="38"/>
      <c r="F103" s="40"/>
      <c r="G103" s="40"/>
      <c r="H103" s="40"/>
      <c r="I103" s="571" t="str">
        <f t="shared" si="16"/>
        <v/>
      </c>
      <c r="J103" s="571" t="str">
        <f t="shared" si="17"/>
        <v/>
      </c>
      <c r="K103" s="534" t="str">
        <f t="shared" si="18"/>
        <v/>
      </c>
      <c r="L103" s="339" t="str">
        <f t="shared" si="19"/>
        <v/>
      </c>
      <c r="M103" s="338" t="str">
        <f t="shared" si="20"/>
        <v/>
      </c>
      <c r="N103" s="339" t="str">
        <f t="shared" si="21"/>
        <v/>
      </c>
      <c r="O103" s="333" t="b">
        <f t="shared" si="22"/>
        <v>0</v>
      </c>
      <c r="P103" s="334">
        <f t="shared" si="23"/>
        <v>1</v>
      </c>
    </row>
    <row r="104" spans="1:16" x14ac:dyDescent="0.25">
      <c r="A104" s="530">
        <v>95</v>
      </c>
      <c r="B104" s="39"/>
      <c r="C104" s="39"/>
      <c r="D104" s="39"/>
      <c r="E104" s="38"/>
      <c r="F104" s="40"/>
      <c r="G104" s="40"/>
      <c r="H104" s="40"/>
      <c r="I104" s="571" t="str">
        <f t="shared" si="16"/>
        <v/>
      </c>
      <c r="J104" s="571" t="str">
        <f t="shared" si="17"/>
        <v/>
      </c>
      <c r="K104" s="534" t="str">
        <f t="shared" si="18"/>
        <v/>
      </c>
      <c r="L104" s="339" t="str">
        <f t="shared" si="19"/>
        <v/>
      </c>
      <c r="M104" s="338" t="str">
        <f t="shared" si="20"/>
        <v/>
      </c>
      <c r="N104" s="339" t="str">
        <f t="shared" si="21"/>
        <v/>
      </c>
      <c r="O104" s="333" t="b">
        <f t="shared" si="22"/>
        <v>0</v>
      </c>
      <c r="P104" s="334">
        <f t="shared" si="23"/>
        <v>1</v>
      </c>
    </row>
    <row r="105" spans="1:16" x14ac:dyDescent="0.25">
      <c r="A105" s="530">
        <v>96</v>
      </c>
      <c r="B105" s="39"/>
      <c r="C105" s="39"/>
      <c r="D105" s="39"/>
      <c r="E105" s="38"/>
      <c r="F105" s="40"/>
      <c r="G105" s="40"/>
      <c r="H105" s="40"/>
      <c r="I105" s="571" t="str">
        <f t="shared" si="16"/>
        <v/>
      </c>
      <c r="J105" s="571" t="str">
        <f t="shared" si="17"/>
        <v/>
      </c>
      <c r="K105" s="534" t="str">
        <f t="shared" si="18"/>
        <v/>
      </c>
      <c r="L105" s="339" t="str">
        <f t="shared" si="19"/>
        <v/>
      </c>
      <c r="M105" s="338" t="str">
        <f t="shared" si="20"/>
        <v/>
      </c>
      <c r="N105" s="339" t="str">
        <f t="shared" si="21"/>
        <v/>
      </c>
      <c r="O105" s="333" t="b">
        <f t="shared" si="22"/>
        <v>0</v>
      </c>
      <c r="P105" s="334">
        <f t="shared" si="23"/>
        <v>1</v>
      </c>
    </row>
    <row r="106" spans="1:16" x14ac:dyDescent="0.25">
      <c r="A106" s="530">
        <v>97</v>
      </c>
      <c r="B106" s="39"/>
      <c r="C106" s="39"/>
      <c r="D106" s="39"/>
      <c r="E106" s="38"/>
      <c r="F106" s="40"/>
      <c r="G106" s="40"/>
      <c r="H106" s="40"/>
      <c r="I106" s="571" t="str">
        <f t="shared" si="16"/>
        <v/>
      </c>
      <c r="J106" s="571" t="str">
        <f t="shared" si="17"/>
        <v/>
      </c>
      <c r="K106" s="534" t="str">
        <f t="shared" si="18"/>
        <v/>
      </c>
      <c r="L106" s="339" t="str">
        <f t="shared" si="19"/>
        <v/>
      </c>
      <c r="M106" s="338" t="str">
        <f t="shared" si="20"/>
        <v/>
      </c>
      <c r="N106" s="339" t="str">
        <f t="shared" si="21"/>
        <v/>
      </c>
      <c r="O106" s="333" t="b">
        <f t="shared" si="22"/>
        <v>0</v>
      </c>
      <c r="P106" s="334">
        <f t="shared" si="23"/>
        <v>1</v>
      </c>
    </row>
    <row r="107" spans="1:16" x14ac:dyDescent="0.25">
      <c r="A107" s="530">
        <v>98</v>
      </c>
      <c r="B107" s="39"/>
      <c r="C107" s="39"/>
      <c r="D107" s="39"/>
      <c r="E107" s="38"/>
      <c r="F107" s="40"/>
      <c r="G107" s="40"/>
      <c r="H107" s="40"/>
      <c r="I107" s="571" t="str">
        <f t="shared" si="16"/>
        <v/>
      </c>
      <c r="J107" s="571" t="str">
        <f t="shared" si="17"/>
        <v/>
      </c>
      <c r="K107" s="534" t="str">
        <f t="shared" si="18"/>
        <v/>
      </c>
      <c r="L107" s="339" t="str">
        <f t="shared" si="19"/>
        <v/>
      </c>
      <c r="M107" s="338" t="str">
        <f t="shared" si="20"/>
        <v/>
      </c>
      <c r="N107" s="339" t="str">
        <f t="shared" si="21"/>
        <v/>
      </c>
      <c r="O107" s="333" t="b">
        <f t="shared" si="22"/>
        <v>0</v>
      </c>
      <c r="P107" s="334">
        <f t="shared" si="23"/>
        <v>1</v>
      </c>
    </row>
    <row r="108" spans="1:16" x14ac:dyDescent="0.25">
      <c r="A108" s="530">
        <v>99</v>
      </c>
      <c r="B108" s="39"/>
      <c r="C108" s="39"/>
      <c r="D108" s="39"/>
      <c r="E108" s="38"/>
      <c r="F108" s="40"/>
      <c r="G108" s="40"/>
      <c r="H108" s="40"/>
      <c r="I108" s="571" t="str">
        <f t="shared" si="16"/>
        <v/>
      </c>
      <c r="J108" s="571" t="str">
        <f t="shared" si="17"/>
        <v/>
      </c>
      <c r="K108" s="534" t="str">
        <f t="shared" si="18"/>
        <v/>
      </c>
      <c r="L108" s="339" t="str">
        <f t="shared" si="19"/>
        <v/>
      </c>
      <c r="M108" s="338" t="str">
        <f t="shared" si="20"/>
        <v/>
      </c>
      <c r="N108" s="339" t="str">
        <f t="shared" si="21"/>
        <v/>
      </c>
      <c r="O108" s="333" t="b">
        <f t="shared" si="22"/>
        <v>0</v>
      </c>
      <c r="P108" s="334">
        <f t="shared" si="23"/>
        <v>1</v>
      </c>
    </row>
    <row r="109" spans="1:16" x14ac:dyDescent="0.25">
      <c r="A109" s="530">
        <v>100</v>
      </c>
      <c r="B109" s="531"/>
      <c r="C109" s="531"/>
      <c r="D109" s="531"/>
      <c r="E109" s="532"/>
      <c r="F109" s="533"/>
      <c r="G109" s="531"/>
      <c r="H109" s="532"/>
      <c r="I109" s="571" t="str">
        <f t="shared" si="16"/>
        <v/>
      </c>
      <c r="J109" s="571" t="str">
        <f t="shared" si="17"/>
        <v/>
      </c>
    </row>
    <row r="110" spans="1:16" x14ac:dyDescent="0.25">
      <c r="A110" s="530">
        <v>101</v>
      </c>
      <c r="B110" s="531"/>
      <c r="C110" s="531"/>
      <c r="D110" s="531"/>
      <c r="E110" s="532"/>
      <c r="F110" s="533"/>
      <c r="G110" s="531"/>
      <c r="H110" s="532"/>
      <c r="I110" s="571" t="str">
        <f t="shared" si="16"/>
        <v/>
      </c>
      <c r="J110" s="571" t="str">
        <f t="shared" si="17"/>
        <v/>
      </c>
    </row>
    <row r="111" spans="1:16" x14ac:dyDescent="0.25">
      <c r="A111" s="530">
        <v>102</v>
      </c>
      <c r="B111" s="531"/>
      <c r="C111" s="531"/>
      <c r="D111" s="531"/>
      <c r="E111" s="532"/>
      <c r="F111" s="533"/>
      <c r="G111" s="531"/>
      <c r="H111" s="532"/>
      <c r="I111" s="571" t="str">
        <f t="shared" si="16"/>
        <v/>
      </c>
      <c r="J111" s="571" t="str">
        <f t="shared" si="17"/>
        <v/>
      </c>
    </row>
    <row r="112" spans="1:16" x14ac:dyDescent="0.25">
      <c r="A112" s="530">
        <v>103</v>
      </c>
      <c r="B112" s="531"/>
      <c r="C112" s="531"/>
      <c r="D112" s="531"/>
      <c r="E112" s="532"/>
      <c r="F112" s="533"/>
      <c r="G112" s="531"/>
      <c r="H112" s="532"/>
      <c r="I112" s="571" t="str">
        <f t="shared" si="16"/>
        <v/>
      </c>
      <c r="J112" s="571" t="str">
        <f t="shared" si="17"/>
        <v/>
      </c>
    </row>
    <row r="113" spans="1:10" x14ac:dyDescent="0.25">
      <c r="A113" s="530">
        <v>104</v>
      </c>
      <c r="B113" s="531"/>
      <c r="C113" s="531"/>
      <c r="D113" s="531"/>
      <c r="E113" s="532"/>
      <c r="F113" s="533"/>
      <c r="G113" s="531"/>
      <c r="H113" s="532"/>
      <c r="I113" s="571" t="str">
        <f t="shared" si="16"/>
        <v/>
      </c>
      <c r="J113" s="571" t="str">
        <f t="shared" si="17"/>
        <v/>
      </c>
    </row>
    <row r="114" spans="1:10" x14ac:dyDescent="0.25">
      <c r="A114" s="530">
        <v>105</v>
      </c>
      <c r="B114" s="531"/>
      <c r="C114" s="531"/>
      <c r="D114" s="531"/>
      <c r="E114" s="532"/>
      <c r="F114" s="533"/>
      <c r="G114" s="531"/>
      <c r="H114" s="532"/>
      <c r="I114" s="571" t="str">
        <f t="shared" si="16"/>
        <v/>
      </c>
      <c r="J114" s="571" t="str">
        <f t="shared" si="17"/>
        <v/>
      </c>
    </row>
    <row r="115" spans="1:10" x14ac:dyDescent="0.25">
      <c r="A115" s="530">
        <v>106</v>
      </c>
      <c r="B115" s="531"/>
      <c r="C115" s="531"/>
      <c r="D115" s="531"/>
      <c r="E115" s="532"/>
      <c r="F115" s="533"/>
      <c r="G115" s="531"/>
      <c r="H115" s="532"/>
      <c r="I115" s="571" t="str">
        <f t="shared" si="16"/>
        <v/>
      </c>
      <c r="J115" s="571" t="str">
        <f t="shared" si="17"/>
        <v/>
      </c>
    </row>
    <row r="116" spans="1:10" x14ac:dyDescent="0.25">
      <c r="A116" s="530">
        <v>107</v>
      </c>
      <c r="B116" s="531"/>
      <c r="C116" s="531"/>
      <c r="D116" s="531"/>
      <c r="E116" s="532"/>
      <c r="F116" s="533"/>
      <c r="G116" s="531"/>
      <c r="H116" s="532"/>
      <c r="I116" s="571" t="str">
        <f t="shared" si="16"/>
        <v/>
      </c>
      <c r="J116" s="571" t="str">
        <f t="shared" si="17"/>
        <v/>
      </c>
    </row>
    <row r="117" spans="1:10" x14ac:dyDescent="0.25">
      <c r="A117" s="530">
        <v>108</v>
      </c>
      <c r="B117" s="531"/>
      <c r="C117" s="531"/>
      <c r="D117" s="531"/>
      <c r="E117" s="532"/>
      <c r="F117" s="533"/>
      <c r="G117" s="531"/>
      <c r="H117" s="532"/>
      <c r="I117" s="571" t="str">
        <f t="shared" si="16"/>
        <v/>
      </c>
      <c r="J117" s="571" t="str">
        <f t="shared" si="17"/>
        <v/>
      </c>
    </row>
    <row r="118" spans="1:10" x14ac:dyDescent="0.25">
      <c r="A118" s="530">
        <v>109</v>
      </c>
      <c r="B118" s="531"/>
      <c r="C118" s="531"/>
      <c r="D118" s="531"/>
      <c r="E118" s="532"/>
      <c r="F118" s="533"/>
      <c r="G118" s="531"/>
      <c r="H118" s="532"/>
      <c r="I118" s="571" t="str">
        <f t="shared" si="16"/>
        <v/>
      </c>
      <c r="J118" s="571" t="str">
        <f t="shared" si="17"/>
        <v/>
      </c>
    </row>
    <row r="119" spans="1:10" x14ac:dyDescent="0.25">
      <c r="A119" s="530">
        <v>110</v>
      </c>
      <c r="B119" s="531"/>
      <c r="C119" s="531"/>
      <c r="D119" s="531"/>
      <c r="E119" s="532"/>
      <c r="F119" s="533"/>
      <c r="G119" s="531"/>
      <c r="H119" s="532"/>
      <c r="I119" s="571" t="str">
        <f t="shared" si="16"/>
        <v/>
      </c>
      <c r="J119" s="571" t="str">
        <f t="shared" si="17"/>
        <v/>
      </c>
    </row>
    <row r="120" spans="1:10" x14ac:dyDescent="0.25">
      <c r="A120" s="530">
        <v>111</v>
      </c>
      <c r="B120" s="531"/>
      <c r="C120" s="531"/>
      <c r="D120" s="531"/>
      <c r="E120" s="532"/>
      <c r="F120" s="533"/>
      <c r="G120" s="531"/>
      <c r="H120" s="532"/>
      <c r="I120" s="571" t="str">
        <f t="shared" si="16"/>
        <v/>
      </c>
      <c r="J120" s="571" t="str">
        <f t="shared" si="17"/>
        <v/>
      </c>
    </row>
    <row r="121" spans="1:10" x14ac:dyDescent="0.25">
      <c r="A121" s="530">
        <v>112</v>
      </c>
      <c r="B121" s="531"/>
      <c r="C121" s="531"/>
      <c r="D121" s="531"/>
      <c r="E121" s="532"/>
      <c r="F121" s="533"/>
      <c r="G121" s="531"/>
      <c r="H121" s="532"/>
      <c r="I121" s="571" t="str">
        <f t="shared" si="16"/>
        <v/>
      </c>
      <c r="J121" s="571" t="str">
        <f t="shared" si="17"/>
        <v/>
      </c>
    </row>
    <row r="122" spans="1:10" x14ac:dyDescent="0.25">
      <c r="A122" s="530">
        <v>113</v>
      </c>
      <c r="B122" s="531"/>
      <c r="C122" s="531"/>
      <c r="D122" s="531"/>
      <c r="E122" s="532"/>
      <c r="F122" s="533"/>
      <c r="G122" s="531"/>
      <c r="H122" s="532"/>
      <c r="I122" s="571" t="str">
        <f t="shared" si="16"/>
        <v/>
      </c>
      <c r="J122" s="571" t="str">
        <f t="shared" si="17"/>
        <v/>
      </c>
    </row>
    <row r="123" spans="1:10" x14ac:dyDescent="0.25">
      <c r="A123" s="530">
        <v>114</v>
      </c>
      <c r="B123" s="531"/>
      <c r="C123" s="531"/>
      <c r="D123" s="531"/>
      <c r="E123" s="532"/>
      <c r="F123" s="533"/>
      <c r="G123" s="531"/>
      <c r="H123" s="532"/>
      <c r="I123" s="571" t="str">
        <f t="shared" si="16"/>
        <v/>
      </c>
      <c r="J123" s="571" t="str">
        <f t="shared" si="17"/>
        <v/>
      </c>
    </row>
    <row r="124" spans="1:10" x14ac:dyDescent="0.25">
      <c r="A124" s="530">
        <v>115</v>
      </c>
      <c r="B124" s="531"/>
      <c r="C124" s="531"/>
      <c r="D124" s="531"/>
      <c r="E124" s="532"/>
      <c r="F124" s="533"/>
      <c r="G124" s="531"/>
      <c r="H124" s="532"/>
      <c r="I124" s="571" t="str">
        <f t="shared" si="16"/>
        <v/>
      </c>
      <c r="J124" s="571" t="str">
        <f t="shared" si="17"/>
        <v/>
      </c>
    </row>
    <row r="125" spans="1:10" x14ac:dyDescent="0.25">
      <c r="A125" s="530">
        <v>116</v>
      </c>
      <c r="B125" s="531"/>
      <c r="C125" s="531"/>
      <c r="D125" s="531"/>
      <c r="E125" s="532"/>
      <c r="F125" s="533"/>
      <c r="G125" s="531"/>
      <c r="H125" s="532"/>
      <c r="I125" s="571" t="str">
        <f t="shared" si="16"/>
        <v/>
      </c>
      <c r="J125" s="571" t="str">
        <f t="shared" si="17"/>
        <v/>
      </c>
    </row>
    <row r="126" spans="1:10" x14ac:dyDescent="0.25">
      <c r="A126" s="530">
        <v>117</v>
      </c>
      <c r="B126" s="531"/>
      <c r="C126" s="531"/>
      <c r="D126" s="531"/>
      <c r="E126" s="532"/>
      <c r="F126" s="533"/>
      <c r="G126" s="531"/>
      <c r="H126" s="532"/>
      <c r="I126" s="571" t="str">
        <f t="shared" si="16"/>
        <v/>
      </c>
      <c r="J126" s="571" t="str">
        <f t="shared" si="17"/>
        <v/>
      </c>
    </row>
    <row r="127" spans="1:10" x14ac:dyDescent="0.25">
      <c r="A127" s="530">
        <v>118</v>
      </c>
      <c r="B127" s="531"/>
      <c r="C127" s="531"/>
      <c r="D127" s="531"/>
      <c r="E127" s="532"/>
      <c r="F127" s="533"/>
      <c r="G127" s="531"/>
      <c r="H127" s="532"/>
      <c r="I127" s="571" t="str">
        <f t="shared" si="16"/>
        <v/>
      </c>
      <c r="J127" s="571" t="str">
        <f t="shared" si="17"/>
        <v/>
      </c>
    </row>
    <row r="128" spans="1:10" x14ac:dyDescent="0.25">
      <c r="A128" s="530">
        <v>119</v>
      </c>
      <c r="B128" s="531"/>
      <c r="C128" s="531"/>
      <c r="D128" s="531"/>
      <c r="E128" s="532"/>
      <c r="F128" s="533"/>
      <c r="G128" s="531"/>
      <c r="H128" s="532"/>
      <c r="I128" s="571" t="str">
        <f t="shared" si="16"/>
        <v/>
      </c>
      <c r="J128" s="571" t="str">
        <f t="shared" si="17"/>
        <v/>
      </c>
    </row>
    <row r="129" spans="1:10" x14ac:dyDescent="0.25">
      <c r="A129" s="530">
        <v>120</v>
      </c>
      <c r="B129" s="531"/>
      <c r="C129" s="531"/>
      <c r="D129" s="531"/>
      <c r="E129" s="532"/>
      <c r="F129" s="533"/>
      <c r="G129" s="531"/>
      <c r="H129" s="532"/>
      <c r="I129" s="571" t="str">
        <f t="shared" si="16"/>
        <v/>
      </c>
      <c r="J129" s="571" t="str">
        <f t="shared" si="17"/>
        <v/>
      </c>
    </row>
    <row r="130" spans="1:10" x14ac:dyDescent="0.25">
      <c r="A130" s="530">
        <v>121</v>
      </c>
      <c r="B130" s="531"/>
      <c r="C130" s="531"/>
      <c r="D130" s="531"/>
      <c r="E130" s="532"/>
      <c r="F130" s="533"/>
      <c r="G130" s="531"/>
      <c r="H130" s="532"/>
      <c r="I130" s="571" t="str">
        <f t="shared" si="16"/>
        <v/>
      </c>
      <c r="J130" s="571" t="str">
        <f t="shared" si="17"/>
        <v/>
      </c>
    </row>
    <row r="131" spans="1:10" x14ac:dyDescent="0.25">
      <c r="A131" s="530">
        <v>122</v>
      </c>
      <c r="B131" s="531"/>
      <c r="C131" s="531"/>
      <c r="D131" s="531"/>
      <c r="E131" s="532"/>
      <c r="F131" s="533"/>
      <c r="G131" s="531"/>
      <c r="H131" s="532"/>
      <c r="I131" s="571" t="str">
        <f t="shared" si="16"/>
        <v/>
      </c>
      <c r="J131" s="571" t="str">
        <f t="shared" si="17"/>
        <v/>
      </c>
    </row>
    <row r="132" spans="1:10" x14ac:dyDescent="0.25">
      <c r="A132" s="530">
        <v>123</v>
      </c>
      <c r="B132" s="531"/>
      <c r="C132" s="531"/>
      <c r="D132" s="531"/>
      <c r="E132" s="532"/>
      <c r="F132" s="533"/>
      <c r="G132" s="531"/>
      <c r="H132" s="532"/>
      <c r="I132" s="571" t="str">
        <f t="shared" si="16"/>
        <v/>
      </c>
      <c r="J132" s="571" t="str">
        <f t="shared" si="17"/>
        <v/>
      </c>
    </row>
    <row r="133" spans="1:10" x14ac:dyDescent="0.25">
      <c r="A133" s="530">
        <v>124</v>
      </c>
      <c r="B133" s="531"/>
      <c r="C133" s="531"/>
      <c r="D133" s="531"/>
      <c r="E133" s="532"/>
      <c r="F133" s="533"/>
      <c r="G133" s="531"/>
      <c r="H133" s="532"/>
      <c r="I133" s="571" t="str">
        <f t="shared" si="16"/>
        <v/>
      </c>
      <c r="J133" s="571" t="str">
        <f t="shared" si="17"/>
        <v/>
      </c>
    </row>
    <row r="134" spans="1:10" x14ac:dyDescent="0.25">
      <c r="A134" s="530">
        <v>125</v>
      </c>
      <c r="B134" s="531"/>
      <c r="C134" s="531"/>
      <c r="D134" s="531"/>
      <c r="E134" s="532"/>
      <c r="F134" s="533"/>
      <c r="G134" s="531"/>
      <c r="H134" s="532"/>
      <c r="I134" s="571" t="str">
        <f t="shared" si="16"/>
        <v/>
      </c>
      <c r="J134" s="571" t="str">
        <f t="shared" si="17"/>
        <v/>
      </c>
    </row>
    <row r="135" spans="1:10" x14ac:dyDescent="0.25">
      <c r="A135" s="530">
        <v>126</v>
      </c>
      <c r="B135" s="531"/>
      <c r="C135" s="531"/>
      <c r="D135" s="531"/>
      <c r="E135" s="532"/>
      <c r="F135" s="533"/>
      <c r="G135" s="531"/>
      <c r="H135" s="532"/>
      <c r="I135" s="571" t="str">
        <f t="shared" si="16"/>
        <v/>
      </c>
      <c r="J135" s="571" t="str">
        <f t="shared" si="17"/>
        <v/>
      </c>
    </row>
    <row r="136" spans="1:10" x14ac:dyDescent="0.25">
      <c r="A136" s="530">
        <v>127</v>
      </c>
      <c r="B136" s="531"/>
      <c r="C136" s="531"/>
      <c r="D136" s="531"/>
      <c r="E136" s="532"/>
      <c r="F136" s="533"/>
      <c r="G136" s="531"/>
      <c r="H136" s="532"/>
      <c r="I136" s="571" t="str">
        <f t="shared" si="16"/>
        <v/>
      </c>
      <c r="J136" s="571" t="str">
        <f t="shared" si="17"/>
        <v/>
      </c>
    </row>
    <row r="137" spans="1:10" x14ac:dyDescent="0.25">
      <c r="A137" s="530">
        <v>128</v>
      </c>
      <c r="B137" s="531"/>
      <c r="C137" s="531"/>
      <c r="D137" s="531"/>
      <c r="E137" s="532"/>
      <c r="F137" s="533"/>
      <c r="G137" s="531"/>
      <c r="H137" s="532"/>
      <c r="I137" s="571" t="str">
        <f t="shared" si="16"/>
        <v/>
      </c>
      <c r="J137" s="571" t="str">
        <f t="shared" si="17"/>
        <v/>
      </c>
    </row>
    <row r="138" spans="1:10" x14ac:dyDescent="0.25">
      <c r="A138" s="530">
        <v>129</v>
      </c>
      <c r="B138" s="531"/>
      <c r="C138" s="531"/>
      <c r="D138" s="531"/>
      <c r="E138" s="532"/>
      <c r="F138" s="533"/>
      <c r="G138" s="531"/>
      <c r="H138" s="532"/>
      <c r="I138" s="571" t="str">
        <f t="shared" ref="I138:I201" si="24">IF(OR($B138="",$C138="",$D138="",$E138="",$F138&lt;an_initial,$F138&gt;an_final,$O138=FALSE),"",IF($H138="",CS_STR_B*$G138/P138,CS_STR_B*$H138))</f>
        <v/>
      </c>
      <c r="J138" s="571" t="str">
        <f t="shared" ref="J138:J201" si="25">IF(OR($B138="",$C138="",$D138="",$E138="",$F138="",$F138&gt;an_final,$O138=FALSE),"",IF($H138="",CS_STR_B*$G138/P138,CS_STR_B*$H138))</f>
        <v/>
      </c>
    </row>
    <row r="139" spans="1:10" x14ac:dyDescent="0.25">
      <c r="A139" s="530">
        <v>130</v>
      </c>
      <c r="B139" s="531"/>
      <c r="C139" s="531"/>
      <c r="D139" s="531"/>
      <c r="E139" s="532"/>
      <c r="F139" s="533"/>
      <c r="G139" s="531"/>
      <c r="H139" s="532"/>
      <c r="I139" s="571" t="str">
        <f t="shared" si="24"/>
        <v/>
      </c>
      <c r="J139" s="571" t="str">
        <f t="shared" si="25"/>
        <v/>
      </c>
    </row>
    <row r="140" spans="1:10" x14ac:dyDescent="0.25">
      <c r="A140" s="530">
        <v>131</v>
      </c>
      <c r="B140" s="531"/>
      <c r="C140" s="531"/>
      <c r="D140" s="531"/>
      <c r="E140" s="532"/>
      <c r="F140" s="533"/>
      <c r="G140" s="531"/>
      <c r="H140" s="532"/>
      <c r="I140" s="571" t="str">
        <f t="shared" si="24"/>
        <v/>
      </c>
      <c r="J140" s="571" t="str">
        <f t="shared" si="25"/>
        <v/>
      </c>
    </row>
    <row r="141" spans="1:10" x14ac:dyDescent="0.25">
      <c r="A141" s="530">
        <v>132</v>
      </c>
      <c r="B141" s="531"/>
      <c r="C141" s="531"/>
      <c r="D141" s="531"/>
      <c r="E141" s="532"/>
      <c r="F141" s="533"/>
      <c r="G141" s="531"/>
      <c r="H141" s="532"/>
      <c r="I141" s="571" t="str">
        <f t="shared" si="24"/>
        <v/>
      </c>
      <c r="J141" s="571" t="str">
        <f t="shared" si="25"/>
        <v/>
      </c>
    </row>
    <row r="142" spans="1:10" x14ac:dyDescent="0.25">
      <c r="A142" s="530">
        <v>133</v>
      </c>
      <c r="B142" s="531"/>
      <c r="C142" s="531"/>
      <c r="D142" s="531"/>
      <c r="E142" s="532"/>
      <c r="F142" s="533"/>
      <c r="G142" s="531"/>
      <c r="H142" s="532"/>
      <c r="I142" s="571" t="str">
        <f t="shared" si="24"/>
        <v/>
      </c>
      <c r="J142" s="571" t="str">
        <f t="shared" si="25"/>
        <v/>
      </c>
    </row>
    <row r="143" spans="1:10" x14ac:dyDescent="0.25">
      <c r="A143" s="530">
        <v>134</v>
      </c>
      <c r="B143" s="531"/>
      <c r="C143" s="531"/>
      <c r="D143" s="531"/>
      <c r="E143" s="532"/>
      <c r="F143" s="533"/>
      <c r="G143" s="531"/>
      <c r="H143" s="532"/>
      <c r="I143" s="571" t="str">
        <f t="shared" si="24"/>
        <v/>
      </c>
      <c r="J143" s="571" t="str">
        <f t="shared" si="25"/>
        <v/>
      </c>
    </row>
    <row r="144" spans="1:10" x14ac:dyDescent="0.25">
      <c r="A144" s="530">
        <v>135</v>
      </c>
      <c r="B144" s="531"/>
      <c r="C144" s="531"/>
      <c r="D144" s="531"/>
      <c r="E144" s="532"/>
      <c r="F144" s="533"/>
      <c r="G144" s="531"/>
      <c r="H144" s="532"/>
      <c r="I144" s="571" t="str">
        <f t="shared" si="24"/>
        <v/>
      </c>
      <c r="J144" s="571" t="str">
        <f t="shared" si="25"/>
        <v/>
      </c>
    </row>
    <row r="145" spans="1:10" x14ac:dyDescent="0.25">
      <c r="A145" s="530">
        <v>136</v>
      </c>
      <c r="B145" s="531"/>
      <c r="C145" s="531"/>
      <c r="D145" s="531"/>
      <c r="E145" s="532"/>
      <c r="F145" s="533"/>
      <c r="G145" s="531"/>
      <c r="H145" s="532"/>
      <c r="I145" s="571" t="str">
        <f t="shared" si="24"/>
        <v/>
      </c>
      <c r="J145" s="571" t="str">
        <f t="shared" si="25"/>
        <v/>
      </c>
    </row>
    <row r="146" spans="1:10" x14ac:dyDescent="0.25">
      <c r="A146" s="530">
        <v>137</v>
      </c>
      <c r="B146" s="531"/>
      <c r="C146" s="531"/>
      <c r="D146" s="531"/>
      <c r="E146" s="532"/>
      <c r="F146" s="533"/>
      <c r="G146" s="531"/>
      <c r="H146" s="532"/>
      <c r="I146" s="571" t="str">
        <f t="shared" si="24"/>
        <v/>
      </c>
      <c r="J146" s="571" t="str">
        <f t="shared" si="25"/>
        <v/>
      </c>
    </row>
    <row r="147" spans="1:10" x14ac:dyDescent="0.25">
      <c r="A147" s="530">
        <v>138</v>
      </c>
      <c r="B147" s="531"/>
      <c r="C147" s="531"/>
      <c r="D147" s="531"/>
      <c r="E147" s="532"/>
      <c r="F147" s="533"/>
      <c r="G147" s="531"/>
      <c r="H147" s="532"/>
      <c r="I147" s="571" t="str">
        <f t="shared" si="24"/>
        <v/>
      </c>
      <c r="J147" s="571" t="str">
        <f t="shared" si="25"/>
        <v/>
      </c>
    </row>
    <row r="148" spans="1:10" x14ac:dyDescent="0.25">
      <c r="A148" s="530">
        <v>139</v>
      </c>
      <c r="B148" s="531"/>
      <c r="C148" s="531"/>
      <c r="D148" s="531"/>
      <c r="E148" s="532"/>
      <c r="F148" s="533"/>
      <c r="G148" s="531"/>
      <c r="H148" s="532"/>
      <c r="I148" s="571" t="str">
        <f t="shared" si="24"/>
        <v/>
      </c>
      <c r="J148" s="571" t="str">
        <f t="shared" si="25"/>
        <v/>
      </c>
    </row>
    <row r="149" spans="1:10" x14ac:dyDescent="0.25">
      <c r="A149" s="530">
        <v>140</v>
      </c>
      <c r="B149" s="531"/>
      <c r="C149" s="531"/>
      <c r="D149" s="531"/>
      <c r="E149" s="532"/>
      <c r="F149" s="533"/>
      <c r="G149" s="531"/>
      <c r="H149" s="532"/>
      <c r="I149" s="571" t="str">
        <f t="shared" si="24"/>
        <v/>
      </c>
      <c r="J149" s="571" t="str">
        <f t="shared" si="25"/>
        <v/>
      </c>
    </row>
    <row r="150" spans="1:10" x14ac:dyDescent="0.25">
      <c r="A150" s="530">
        <v>141</v>
      </c>
      <c r="B150" s="531"/>
      <c r="C150" s="531"/>
      <c r="D150" s="531"/>
      <c r="E150" s="532"/>
      <c r="F150" s="533"/>
      <c r="G150" s="531"/>
      <c r="H150" s="532"/>
      <c r="I150" s="571" t="str">
        <f t="shared" si="24"/>
        <v/>
      </c>
      <c r="J150" s="571" t="str">
        <f t="shared" si="25"/>
        <v/>
      </c>
    </row>
    <row r="151" spans="1:10" x14ac:dyDescent="0.25">
      <c r="A151" s="530">
        <v>142</v>
      </c>
      <c r="B151" s="531"/>
      <c r="C151" s="531"/>
      <c r="D151" s="531"/>
      <c r="E151" s="532"/>
      <c r="F151" s="533"/>
      <c r="G151" s="531"/>
      <c r="H151" s="532"/>
      <c r="I151" s="571" t="str">
        <f t="shared" si="24"/>
        <v/>
      </c>
      <c r="J151" s="571" t="str">
        <f t="shared" si="25"/>
        <v/>
      </c>
    </row>
    <row r="152" spans="1:10" x14ac:dyDescent="0.25">
      <c r="A152" s="530">
        <v>143</v>
      </c>
      <c r="B152" s="531"/>
      <c r="C152" s="531"/>
      <c r="D152" s="531"/>
      <c r="E152" s="532"/>
      <c r="F152" s="533"/>
      <c r="G152" s="531"/>
      <c r="H152" s="532"/>
      <c r="I152" s="571" t="str">
        <f t="shared" si="24"/>
        <v/>
      </c>
      <c r="J152" s="571" t="str">
        <f t="shared" si="25"/>
        <v/>
      </c>
    </row>
    <row r="153" spans="1:10" x14ac:dyDescent="0.25">
      <c r="A153" s="530">
        <v>144</v>
      </c>
      <c r="B153" s="531"/>
      <c r="C153" s="531"/>
      <c r="D153" s="531"/>
      <c r="E153" s="532"/>
      <c r="F153" s="533"/>
      <c r="G153" s="531"/>
      <c r="H153" s="532"/>
      <c r="I153" s="571" t="str">
        <f t="shared" si="24"/>
        <v/>
      </c>
      <c r="J153" s="571" t="str">
        <f t="shared" si="25"/>
        <v/>
      </c>
    </row>
    <row r="154" spans="1:10" x14ac:dyDescent="0.25">
      <c r="A154" s="530">
        <v>145</v>
      </c>
      <c r="B154" s="531"/>
      <c r="C154" s="531"/>
      <c r="D154" s="531"/>
      <c r="E154" s="532"/>
      <c r="F154" s="533"/>
      <c r="G154" s="531"/>
      <c r="H154" s="532"/>
      <c r="I154" s="571" t="str">
        <f t="shared" si="24"/>
        <v/>
      </c>
      <c r="J154" s="571" t="str">
        <f t="shared" si="25"/>
        <v/>
      </c>
    </row>
    <row r="155" spans="1:10" x14ac:dyDescent="0.25">
      <c r="A155" s="530">
        <v>146</v>
      </c>
      <c r="B155" s="531"/>
      <c r="C155" s="531"/>
      <c r="D155" s="531"/>
      <c r="E155" s="532"/>
      <c r="F155" s="533"/>
      <c r="G155" s="531"/>
      <c r="H155" s="532"/>
      <c r="I155" s="571" t="str">
        <f t="shared" si="24"/>
        <v/>
      </c>
      <c r="J155" s="571" t="str">
        <f t="shared" si="25"/>
        <v/>
      </c>
    </row>
    <row r="156" spans="1:10" x14ac:dyDescent="0.25">
      <c r="A156" s="530">
        <v>147</v>
      </c>
      <c r="B156" s="531"/>
      <c r="C156" s="531"/>
      <c r="D156" s="531"/>
      <c r="E156" s="532"/>
      <c r="F156" s="533"/>
      <c r="G156" s="531"/>
      <c r="H156" s="532"/>
      <c r="I156" s="571" t="str">
        <f t="shared" si="24"/>
        <v/>
      </c>
      <c r="J156" s="571" t="str">
        <f t="shared" si="25"/>
        <v/>
      </c>
    </row>
    <row r="157" spans="1:10" x14ac:dyDescent="0.25">
      <c r="A157" s="530">
        <v>148</v>
      </c>
      <c r="B157" s="531"/>
      <c r="C157" s="531"/>
      <c r="D157" s="531"/>
      <c r="E157" s="532"/>
      <c r="F157" s="533"/>
      <c r="G157" s="531"/>
      <c r="H157" s="532"/>
      <c r="I157" s="571" t="str">
        <f t="shared" si="24"/>
        <v/>
      </c>
      <c r="J157" s="571" t="str">
        <f t="shared" si="25"/>
        <v/>
      </c>
    </row>
    <row r="158" spans="1:10" x14ac:dyDescent="0.25">
      <c r="A158" s="530">
        <v>149</v>
      </c>
      <c r="B158" s="531"/>
      <c r="C158" s="531"/>
      <c r="D158" s="531"/>
      <c r="E158" s="532"/>
      <c r="F158" s="533"/>
      <c r="G158" s="531"/>
      <c r="H158" s="532"/>
      <c r="I158" s="571" t="str">
        <f t="shared" si="24"/>
        <v/>
      </c>
      <c r="J158" s="571" t="str">
        <f t="shared" si="25"/>
        <v/>
      </c>
    </row>
    <row r="159" spans="1:10" x14ac:dyDescent="0.25">
      <c r="A159" s="530">
        <v>150</v>
      </c>
      <c r="B159" s="531"/>
      <c r="C159" s="531"/>
      <c r="D159" s="531"/>
      <c r="E159" s="532"/>
      <c r="F159" s="533"/>
      <c r="G159" s="531"/>
      <c r="H159" s="532"/>
      <c r="I159" s="571" t="str">
        <f t="shared" si="24"/>
        <v/>
      </c>
      <c r="J159" s="571" t="str">
        <f t="shared" si="25"/>
        <v/>
      </c>
    </row>
    <row r="160" spans="1:10" x14ac:dyDescent="0.25">
      <c r="A160" s="530">
        <v>151</v>
      </c>
      <c r="B160" s="531"/>
      <c r="C160" s="531"/>
      <c r="D160" s="531"/>
      <c r="E160" s="532"/>
      <c r="F160" s="533"/>
      <c r="G160" s="531"/>
      <c r="H160" s="532"/>
      <c r="I160" s="571" t="str">
        <f t="shared" si="24"/>
        <v/>
      </c>
      <c r="J160" s="571" t="str">
        <f t="shared" si="25"/>
        <v/>
      </c>
    </row>
    <row r="161" spans="1:10" x14ac:dyDescent="0.25">
      <c r="A161" s="530">
        <v>152</v>
      </c>
      <c r="B161" s="531"/>
      <c r="C161" s="531"/>
      <c r="D161" s="531"/>
      <c r="E161" s="532"/>
      <c r="F161" s="533"/>
      <c r="G161" s="531"/>
      <c r="H161" s="532"/>
      <c r="I161" s="571" t="str">
        <f t="shared" si="24"/>
        <v/>
      </c>
      <c r="J161" s="571" t="str">
        <f t="shared" si="25"/>
        <v/>
      </c>
    </row>
    <row r="162" spans="1:10" x14ac:dyDescent="0.25">
      <c r="A162" s="530">
        <v>153</v>
      </c>
      <c r="B162" s="531"/>
      <c r="C162" s="531"/>
      <c r="D162" s="531"/>
      <c r="E162" s="532"/>
      <c r="F162" s="533"/>
      <c r="G162" s="531"/>
      <c r="H162" s="532"/>
      <c r="I162" s="571" t="str">
        <f t="shared" si="24"/>
        <v/>
      </c>
      <c r="J162" s="571" t="str">
        <f t="shared" si="25"/>
        <v/>
      </c>
    </row>
    <row r="163" spans="1:10" x14ac:dyDescent="0.25">
      <c r="A163" s="530">
        <v>154</v>
      </c>
      <c r="B163" s="531"/>
      <c r="C163" s="531"/>
      <c r="D163" s="531"/>
      <c r="E163" s="532"/>
      <c r="F163" s="533"/>
      <c r="G163" s="531"/>
      <c r="H163" s="532"/>
      <c r="I163" s="571" t="str">
        <f t="shared" si="24"/>
        <v/>
      </c>
      <c r="J163" s="571" t="str">
        <f t="shared" si="25"/>
        <v/>
      </c>
    </row>
    <row r="164" spans="1:10" x14ac:dyDescent="0.25">
      <c r="A164" s="530">
        <v>155</v>
      </c>
      <c r="B164" s="531"/>
      <c r="C164" s="531"/>
      <c r="D164" s="531"/>
      <c r="E164" s="532"/>
      <c r="F164" s="533"/>
      <c r="G164" s="531"/>
      <c r="H164" s="532"/>
      <c r="I164" s="571" t="str">
        <f t="shared" si="24"/>
        <v/>
      </c>
      <c r="J164" s="571" t="str">
        <f t="shared" si="25"/>
        <v/>
      </c>
    </row>
    <row r="165" spans="1:10" x14ac:dyDescent="0.25">
      <c r="A165" s="530">
        <v>156</v>
      </c>
      <c r="B165" s="531"/>
      <c r="C165" s="531"/>
      <c r="D165" s="531"/>
      <c r="E165" s="532"/>
      <c r="F165" s="533"/>
      <c r="G165" s="531"/>
      <c r="H165" s="532"/>
      <c r="I165" s="571" t="str">
        <f t="shared" si="24"/>
        <v/>
      </c>
      <c r="J165" s="571" t="str">
        <f t="shared" si="25"/>
        <v/>
      </c>
    </row>
    <row r="166" spans="1:10" x14ac:dyDescent="0.25">
      <c r="A166" s="530">
        <v>157</v>
      </c>
      <c r="B166" s="531"/>
      <c r="C166" s="531"/>
      <c r="D166" s="531"/>
      <c r="E166" s="532"/>
      <c r="F166" s="533"/>
      <c r="G166" s="531"/>
      <c r="H166" s="532"/>
      <c r="I166" s="571" t="str">
        <f t="shared" si="24"/>
        <v/>
      </c>
      <c r="J166" s="571" t="str">
        <f t="shared" si="25"/>
        <v/>
      </c>
    </row>
    <row r="167" spans="1:10" x14ac:dyDescent="0.25">
      <c r="A167" s="530">
        <v>158</v>
      </c>
      <c r="B167" s="531"/>
      <c r="C167" s="531"/>
      <c r="D167" s="531"/>
      <c r="E167" s="532"/>
      <c r="F167" s="533"/>
      <c r="G167" s="531"/>
      <c r="H167" s="532"/>
      <c r="I167" s="571" t="str">
        <f t="shared" si="24"/>
        <v/>
      </c>
      <c r="J167" s="571" t="str">
        <f t="shared" si="25"/>
        <v/>
      </c>
    </row>
    <row r="168" spans="1:10" x14ac:dyDescent="0.25">
      <c r="A168" s="530">
        <v>159</v>
      </c>
      <c r="B168" s="531"/>
      <c r="C168" s="531"/>
      <c r="D168" s="531"/>
      <c r="E168" s="532"/>
      <c r="F168" s="533"/>
      <c r="G168" s="531"/>
      <c r="H168" s="532"/>
      <c r="I168" s="571" t="str">
        <f t="shared" si="24"/>
        <v/>
      </c>
      <c r="J168" s="571" t="str">
        <f t="shared" si="25"/>
        <v/>
      </c>
    </row>
    <row r="169" spans="1:10" x14ac:dyDescent="0.25">
      <c r="A169" s="530">
        <v>160</v>
      </c>
      <c r="B169" s="531"/>
      <c r="C169" s="531"/>
      <c r="D169" s="531"/>
      <c r="E169" s="532"/>
      <c r="F169" s="533"/>
      <c r="G169" s="531"/>
      <c r="H169" s="532"/>
      <c r="I169" s="571" t="str">
        <f t="shared" si="24"/>
        <v/>
      </c>
      <c r="J169" s="571" t="str">
        <f t="shared" si="25"/>
        <v/>
      </c>
    </row>
    <row r="170" spans="1:10" x14ac:dyDescent="0.25">
      <c r="A170" s="530">
        <v>161</v>
      </c>
      <c r="B170" s="531"/>
      <c r="C170" s="531"/>
      <c r="D170" s="531"/>
      <c r="E170" s="532"/>
      <c r="F170" s="533"/>
      <c r="G170" s="531"/>
      <c r="H170" s="532"/>
      <c r="I170" s="571" t="str">
        <f t="shared" si="24"/>
        <v/>
      </c>
      <c r="J170" s="571" t="str">
        <f t="shared" si="25"/>
        <v/>
      </c>
    </row>
    <row r="171" spans="1:10" x14ac:dyDescent="0.25">
      <c r="A171" s="530">
        <v>162</v>
      </c>
      <c r="B171" s="531"/>
      <c r="C171" s="531"/>
      <c r="D171" s="531"/>
      <c r="E171" s="532"/>
      <c r="F171" s="533"/>
      <c r="G171" s="531"/>
      <c r="H171" s="532"/>
      <c r="I171" s="571" t="str">
        <f t="shared" si="24"/>
        <v/>
      </c>
      <c r="J171" s="571" t="str">
        <f t="shared" si="25"/>
        <v/>
      </c>
    </row>
    <row r="172" spans="1:10" x14ac:dyDescent="0.25">
      <c r="A172" s="530">
        <v>163</v>
      </c>
      <c r="B172" s="531"/>
      <c r="C172" s="531"/>
      <c r="D172" s="531"/>
      <c r="E172" s="532"/>
      <c r="F172" s="533"/>
      <c r="G172" s="531"/>
      <c r="H172" s="532"/>
      <c r="I172" s="571" t="str">
        <f t="shared" si="24"/>
        <v/>
      </c>
      <c r="J172" s="571" t="str">
        <f t="shared" si="25"/>
        <v/>
      </c>
    </row>
    <row r="173" spans="1:10" x14ac:dyDescent="0.25">
      <c r="A173" s="530">
        <v>164</v>
      </c>
      <c r="B173" s="531"/>
      <c r="C173" s="531"/>
      <c r="D173" s="531"/>
      <c r="E173" s="532"/>
      <c r="F173" s="533"/>
      <c r="G173" s="531"/>
      <c r="H173" s="532"/>
      <c r="I173" s="571" t="str">
        <f t="shared" si="24"/>
        <v/>
      </c>
      <c r="J173" s="571" t="str">
        <f t="shared" si="25"/>
        <v/>
      </c>
    </row>
    <row r="174" spans="1:10" x14ac:dyDescent="0.25">
      <c r="A174" s="530">
        <v>165</v>
      </c>
      <c r="B174" s="531"/>
      <c r="C174" s="531"/>
      <c r="D174" s="531"/>
      <c r="E174" s="532"/>
      <c r="F174" s="533"/>
      <c r="G174" s="531"/>
      <c r="H174" s="532"/>
      <c r="I174" s="571" t="str">
        <f t="shared" si="24"/>
        <v/>
      </c>
      <c r="J174" s="571" t="str">
        <f t="shared" si="25"/>
        <v/>
      </c>
    </row>
    <row r="175" spans="1:10" x14ac:dyDescent="0.25">
      <c r="A175" s="530">
        <v>166</v>
      </c>
      <c r="B175" s="531"/>
      <c r="C175" s="531"/>
      <c r="D175" s="531"/>
      <c r="E175" s="532"/>
      <c r="F175" s="533"/>
      <c r="G175" s="531"/>
      <c r="H175" s="532"/>
      <c r="I175" s="571" t="str">
        <f t="shared" si="24"/>
        <v/>
      </c>
      <c r="J175" s="571" t="str">
        <f t="shared" si="25"/>
        <v/>
      </c>
    </row>
    <row r="176" spans="1:10" x14ac:dyDescent="0.25">
      <c r="A176" s="530">
        <v>167</v>
      </c>
      <c r="B176" s="531"/>
      <c r="C176" s="531"/>
      <c r="D176" s="531"/>
      <c r="E176" s="532"/>
      <c r="F176" s="533"/>
      <c r="G176" s="531"/>
      <c r="H176" s="532"/>
      <c r="I176" s="571" t="str">
        <f t="shared" si="24"/>
        <v/>
      </c>
      <c r="J176" s="571" t="str">
        <f t="shared" si="25"/>
        <v/>
      </c>
    </row>
    <row r="177" spans="1:10" x14ac:dyDescent="0.25">
      <c r="A177" s="530">
        <v>168</v>
      </c>
      <c r="B177" s="531"/>
      <c r="C177" s="531"/>
      <c r="D177" s="531"/>
      <c r="E177" s="532"/>
      <c r="F177" s="533"/>
      <c r="G177" s="531"/>
      <c r="H177" s="532"/>
      <c r="I177" s="571" t="str">
        <f t="shared" si="24"/>
        <v/>
      </c>
      <c r="J177" s="571" t="str">
        <f t="shared" si="25"/>
        <v/>
      </c>
    </row>
    <row r="178" spans="1:10" x14ac:dyDescent="0.25">
      <c r="A178" s="530">
        <v>169</v>
      </c>
      <c r="B178" s="531"/>
      <c r="C178" s="531"/>
      <c r="D178" s="531"/>
      <c r="E178" s="532"/>
      <c r="F178" s="533"/>
      <c r="G178" s="531"/>
      <c r="H178" s="532"/>
      <c r="I178" s="571" t="str">
        <f t="shared" si="24"/>
        <v/>
      </c>
      <c r="J178" s="571" t="str">
        <f t="shared" si="25"/>
        <v/>
      </c>
    </row>
    <row r="179" spans="1:10" x14ac:dyDescent="0.25">
      <c r="A179" s="530">
        <v>170</v>
      </c>
      <c r="B179" s="531"/>
      <c r="C179" s="531"/>
      <c r="D179" s="531"/>
      <c r="E179" s="532"/>
      <c r="F179" s="533"/>
      <c r="G179" s="531"/>
      <c r="H179" s="532"/>
      <c r="I179" s="571" t="str">
        <f t="shared" si="24"/>
        <v/>
      </c>
      <c r="J179" s="571" t="str">
        <f t="shared" si="25"/>
        <v/>
      </c>
    </row>
    <row r="180" spans="1:10" x14ac:dyDescent="0.25">
      <c r="A180" s="530">
        <v>171</v>
      </c>
      <c r="B180" s="531"/>
      <c r="C180" s="531"/>
      <c r="D180" s="531"/>
      <c r="E180" s="532"/>
      <c r="F180" s="533"/>
      <c r="G180" s="531"/>
      <c r="H180" s="532"/>
      <c r="I180" s="571" t="str">
        <f t="shared" si="24"/>
        <v/>
      </c>
      <c r="J180" s="571" t="str">
        <f t="shared" si="25"/>
        <v/>
      </c>
    </row>
    <row r="181" spans="1:10" x14ac:dyDescent="0.25">
      <c r="A181" s="530">
        <v>172</v>
      </c>
      <c r="B181" s="531"/>
      <c r="C181" s="531"/>
      <c r="D181" s="531"/>
      <c r="E181" s="532"/>
      <c r="F181" s="533"/>
      <c r="G181" s="531"/>
      <c r="H181" s="532"/>
      <c r="I181" s="571" t="str">
        <f t="shared" si="24"/>
        <v/>
      </c>
      <c r="J181" s="571" t="str">
        <f t="shared" si="25"/>
        <v/>
      </c>
    </row>
    <row r="182" spans="1:10" x14ac:dyDescent="0.25">
      <c r="A182" s="530">
        <v>173</v>
      </c>
      <c r="B182" s="531"/>
      <c r="C182" s="531"/>
      <c r="D182" s="531"/>
      <c r="E182" s="532"/>
      <c r="F182" s="533"/>
      <c r="G182" s="531"/>
      <c r="H182" s="532"/>
      <c r="I182" s="571" t="str">
        <f t="shared" si="24"/>
        <v/>
      </c>
      <c r="J182" s="571" t="str">
        <f t="shared" si="25"/>
        <v/>
      </c>
    </row>
    <row r="183" spans="1:10" x14ac:dyDescent="0.25">
      <c r="A183" s="530">
        <v>174</v>
      </c>
      <c r="B183" s="531"/>
      <c r="C183" s="531"/>
      <c r="D183" s="531"/>
      <c r="E183" s="532"/>
      <c r="F183" s="533"/>
      <c r="G183" s="531"/>
      <c r="H183" s="532"/>
      <c r="I183" s="571" t="str">
        <f t="shared" si="24"/>
        <v/>
      </c>
      <c r="J183" s="571" t="str">
        <f t="shared" si="25"/>
        <v/>
      </c>
    </row>
    <row r="184" spans="1:10" x14ac:dyDescent="0.25">
      <c r="A184" s="530">
        <v>175</v>
      </c>
      <c r="B184" s="531"/>
      <c r="C184" s="531"/>
      <c r="D184" s="531"/>
      <c r="E184" s="532"/>
      <c r="F184" s="533"/>
      <c r="G184" s="531"/>
      <c r="H184" s="532"/>
      <c r="I184" s="571" t="str">
        <f t="shared" si="24"/>
        <v/>
      </c>
      <c r="J184" s="571" t="str">
        <f t="shared" si="25"/>
        <v/>
      </c>
    </row>
    <row r="185" spans="1:10" x14ac:dyDescent="0.25">
      <c r="A185" s="530">
        <v>176</v>
      </c>
      <c r="B185" s="531"/>
      <c r="C185" s="531"/>
      <c r="D185" s="531"/>
      <c r="E185" s="532"/>
      <c r="F185" s="533"/>
      <c r="G185" s="531"/>
      <c r="H185" s="532"/>
      <c r="I185" s="571" t="str">
        <f t="shared" si="24"/>
        <v/>
      </c>
      <c r="J185" s="571" t="str">
        <f t="shared" si="25"/>
        <v/>
      </c>
    </row>
    <row r="186" spans="1:10" x14ac:dyDescent="0.25">
      <c r="A186" s="530">
        <v>177</v>
      </c>
      <c r="B186" s="531"/>
      <c r="C186" s="531"/>
      <c r="D186" s="531"/>
      <c r="E186" s="532"/>
      <c r="F186" s="533"/>
      <c r="G186" s="531"/>
      <c r="H186" s="532"/>
      <c r="I186" s="571" t="str">
        <f t="shared" si="24"/>
        <v/>
      </c>
      <c r="J186" s="571" t="str">
        <f t="shared" si="25"/>
        <v/>
      </c>
    </row>
    <row r="187" spans="1:10" x14ac:dyDescent="0.25">
      <c r="A187" s="530">
        <v>178</v>
      </c>
      <c r="B187" s="531"/>
      <c r="C187" s="531"/>
      <c r="D187" s="531"/>
      <c r="E187" s="532"/>
      <c r="F187" s="533"/>
      <c r="G187" s="531"/>
      <c r="H187" s="532"/>
      <c r="I187" s="571" t="str">
        <f t="shared" si="24"/>
        <v/>
      </c>
      <c r="J187" s="571" t="str">
        <f t="shared" si="25"/>
        <v/>
      </c>
    </row>
    <row r="188" spans="1:10" x14ac:dyDescent="0.25">
      <c r="A188" s="530">
        <v>179</v>
      </c>
      <c r="B188" s="531"/>
      <c r="C188" s="531"/>
      <c r="D188" s="531"/>
      <c r="E188" s="532"/>
      <c r="F188" s="533"/>
      <c r="G188" s="531"/>
      <c r="H188" s="532"/>
      <c r="I188" s="571" t="str">
        <f t="shared" si="24"/>
        <v/>
      </c>
      <c r="J188" s="571" t="str">
        <f t="shared" si="25"/>
        <v/>
      </c>
    </row>
    <row r="189" spans="1:10" x14ac:dyDescent="0.25">
      <c r="A189" s="530">
        <v>180</v>
      </c>
      <c r="B189" s="531"/>
      <c r="C189" s="531"/>
      <c r="D189" s="531"/>
      <c r="E189" s="532"/>
      <c r="F189" s="533"/>
      <c r="G189" s="531"/>
      <c r="H189" s="532"/>
      <c r="I189" s="571" t="str">
        <f t="shared" si="24"/>
        <v/>
      </c>
      <c r="J189" s="571" t="str">
        <f t="shared" si="25"/>
        <v/>
      </c>
    </row>
    <row r="190" spans="1:10" x14ac:dyDescent="0.25">
      <c r="A190" s="530">
        <v>181</v>
      </c>
      <c r="B190" s="531"/>
      <c r="C190" s="531"/>
      <c r="D190" s="531"/>
      <c r="E190" s="532"/>
      <c r="F190" s="533"/>
      <c r="G190" s="531"/>
      <c r="H190" s="532"/>
      <c r="I190" s="571" t="str">
        <f t="shared" si="24"/>
        <v/>
      </c>
      <c r="J190" s="571" t="str">
        <f t="shared" si="25"/>
        <v/>
      </c>
    </row>
    <row r="191" spans="1:10" x14ac:dyDescent="0.25">
      <c r="A191" s="530">
        <v>182</v>
      </c>
      <c r="B191" s="531"/>
      <c r="C191" s="531"/>
      <c r="D191" s="531"/>
      <c r="E191" s="532"/>
      <c r="F191" s="533"/>
      <c r="G191" s="531"/>
      <c r="H191" s="532"/>
      <c r="I191" s="571" t="str">
        <f t="shared" si="24"/>
        <v/>
      </c>
      <c r="J191" s="571" t="str">
        <f t="shared" si="25"/>
        <v/>
      </c>
    </row>
    <row r="192" spans="1:10" x14ac:dyDescent="0.25">
      <c r="A192" s="530">
        <v>183</v>
      </c>
      <c r="B192" s="531"/>
      <c r="C192" s="531"/>
      <c r="D192" s="531"/>
      <c r="E192" s="532"/>
      <c r="F192" s="533"/>
      <c r="G192" s="531"/>
      <c r="H192" s="532"/>
      <c r="I192" s="571" t="str">
        <f t="shared" si="24"/>
        <v/>
      </c>
      <c r="J192" s="571" t="str">
        <f t="shared" si="25"/>
        <v/>
      </c>
    </row>
    <row r="193" spans="1:10" x14ac:dyDescent="0.25">
      <c r="A193" s="530">
        <v>184</v>
      </c>
      <c r="B193" s="531"/>
      <c r="C193" s="531"/>
      <c r="D193" s="531"/>
      <c r="E193" s="532"/>
      <c r="F193" s="533"/>
      <c r="G193" s="531"/>
      <c r="H193" s="532"/>
      <c r="I193" s="571" t="str">
        <f t="shared" si="24"/>
        <v/>
      </c>
      <c r="J193" s="571" t="str">
        <f t="shared" si="25"/>
        <v/>
      </c>
    </row>
    <row r="194" spans="1:10" x14ac:dyDescent="0.25">
      <c r="A194" s="530">
        <v>185</v>
      </c>
      <c r="B194" s="531"/>
      <c r="C194" s="531"/>
      <c r="D194" s="531"/>
      <c r="E194" s="532"/>
      <c r="F194" s="533"/>
      <c r="G194" s="531"/>
      <c r="H194" s="532"/>
      <c r="I194" s="571" t="str">
        <f t="shared" si="24"/>
        <v/>
      </c>
      <c r="J194" s="571" t="str">
        <f t="shared" si="25"/>
        <v/>
      </c>
    </row>
    <row r="195" spans="1:10" x14ac:dyDescent="0.25">
      <c r="A195" s="530">
        <v>186</v>
      </c>
      <c r="B195" s="531"/>
      <c r="C195" s="531"/>
      <c r="D195" s="531"/>
      <c r="E195" s="532"/>
      <c r="F195" s="533"/>
      <c r="G195" s="531"/>
      <c r="H195" s="532"/>
      <c r="I195" s="571" t="str">
        <f t="shared" si="24"/>
        <v/>
      </c>
      <c r="J195" s="571" t="str">
        <f t="shared" si="25"/>
        <v/>
      </c>
    </row>
    <row r="196" spans="1:10" x14ac:dyDescent="0.25">
      <c r="A196" s="530">
        <v>187</v>
      </c>
      <c r="B196" s="531"/>
      <c r="C196" s="531"/>
      <c r="D196" s="531"/>
      <c r="E196" s="532"/>
      <c r="F196" s="533"/>
      <c r="G196" s="531"/>
      <c r="H196" s="532"/>
      <c r="I196" s="571" t="str">
        <f t="shared" si="24"/>
        <v/>
      </c>
      <c r="J196" s="571" t="str">
        <f t="shared" si="25"/>
        <v/>
      </c>
    </row>
    <row r="197" spans="1:10" x14ac:dyDescent="0.25">
      <c r="A197" s="530">
        <v>188</v>
      </c>
      <c r="B197" s="531"/>
      <c r="C197" s="531"/>
      <c r="D197" s="531"/>
      <c r="E197" s="532"/>
      <c r="F197" s="533"/>
      <c r="G197" s="531"/>
      <c r="H197" s="532"/>
      <c r="I197" s="571" t="str">
        <f t="shared" si="24"/>
        <v/>
      </c>
      <c r="J197" s="571" t="str">
        <f t="shared" si="25"/>
        <v/>
      </c>
    </row>
    <row r="198" spans="1:10" x14ac:dyDescent="0.25">
      <c r="A198" s="530">
        <v>189</v>
      </c>
      <c r="B198" s="531"/>
      <c r="C198" s="531"/>
      <c r="D198" s="531"/>
      <c r="E198" s="532"/>
      <c r="F198" s="533"/>
      <c r="G198" s="531"/>
      <c r="H198" s="532"/>
      <c r="I198" s="571" t="str">
        <f t="shared" si="24"/>
        <v/>
      </c>
      <c r="J198" s="571" t="str">
        <f t="shared" si="25"/>
        <v/>
      </c>
    </row>
    <row r="199" spans="1:10" x14ac:dyDescent="0.25">
      <c r="A199" s="530">
        <v>190</v>
      </c>
      <c r="B199" s="531"/>
      <c r="C199" s="531"/>
      <c r="D199" s="531"/>
      <c r="E199" s="532"/>
      <c r="F199" s="533"/>
      <c r="G199" s="531"/>
      <c r="H199" s="532"/>
      <c r="I199" s="571" t="str">
        <f t="shared" si="24"/>
        <v/>
      </c>
      <c r="J199" s="571" t="str">
        <f t="shared" si="25"/>
        <v/>
      </c>
    </row>
    <row r="200" spans="1:10" x14ac:dyDescent="0.25">
      <c r="A200" s="530">
        <v>191</v>
      </c>
      <c r="B200" s="531"/>
      <c r="C200" s="531"/>
      <c r="D200" s="531"/>
      <c r="E200" s="532"/>
      <c r="F200" s="533"/>
      <c r="G200" s="531"/>
      <c r="H200" s="532"/>
      <c r="I200" s="571" t="str">
        <f t="shared" si="24"/>
        <v/>
      </c>
      <c r="J200" s="571" t="str">
        <f t="shared" si="25"/>
        <v/>
      </c>
    </row>
    <row r="201" spans="1:10" x14ac:dyDescent="0.25">
      <c r="A201" s="530">
        <v>192</v>
      </c>
      <c r="B201" s="531"/>
      <c r="C201" s="531"/>
      <c r="D201" s="531"/>
      <c r="E201" s="532"/>
      <c r="F201" s="533"/>
      <c r="G201" s="531"/>
      <c r="H201" s="532"/>
      <c r="I201" s="571" t="str">
        <f t="shared" si="24"/>
        <v/>
      </c>
      <c r="J201" s="571" t="str">
        <f t="shared" si="25"/>
        <v/>
      </c>
    </row>
    <row r="202" spans="1:10" x14ac:dyDescent="0.25">
      <c r="A202" s="530">
        <v>193</v>
      </c>
      <c r="B202" s="531"/>
      <c r="C202" s="531"/>
      <c r="D202" s="531"/>
      <c r="E202" s="532"/>
      <c r="F202" s="533"/>
      <c r="G202" s="531"/>
      <c r="H202" s="532"/>
      <c r="I202" s="571" t="str">
        <f t="shared" ref="I202:I259" si="26">IF(OR($B202="",$C202="",$D202="",$E202="",$F202&lt;an_initial,$F202&gt;an_final,$O202=FALSE),"",IF($H202="",CS_STR_B*$G202/P202,CS_STR_B*$H202))</f>
        <v/>
      </c>
      <c r="J202" s="571" t="str">
        <f t="shared" ref="J202:J259" si="27">IF(OR($B202="",$C202="",$D202="",$E202="",$F202="",$F202&gt;an_final,$O202=FALSE),"",IF($H202="",CS_STR_B*$G202/P202,CS_STR_B*$H202))</f>
        <v/>
      </c>
    </row>
    <row r="203" spans="1:10" x14ac:dyDescent="0.25">
      <c r="A203" s="530">
        <v>194</v>
      </c>
      <c r="B203" s="531"/>
      <c r="C203" s="531"/>
      <c r="D203" s="531"/>
      <c r="E203" s="532"/>
      <c r="F203" s="533"/>
      <c r="G203" s="531"/>
      <c r="H203" s="532"/>
      <c r="I203" s="571" t="str">
        <f t="shared" si="26"/>
        <v/>
      </c>
      <c r="J203" s="571" t="str">
        <f t="shared" si="27"/>
        <v/>
      </c>
    </row>
    <row r="204" spans="1:10" x14ac:dyDescent="0.25">
      <c r="A204" s="530">
        <v>195</v>
      </c>
      <c r="B204" s="531"/>
      <c r="C204" s="531"/>
      <c r="D204" s="531"/>
      <c r="E204" s="532"/>
      <c r="F204" s="533"/>
      <c r="G204" s="531"/>
      <c r="H204" s="532"/>
      <c r="I204" s="571" t="str">
        <f t="shared" si="26"/>
        <v/>
      </c>
      <c r="J204" s="571" t="str">
        <f t="shared" si="27"/>
        <v/>
      </c>
    </row>
    <row r="205" spans="1:10" x14ac:dyDescent="0.25">
      <c r="A205" s="530">
        <v>196</v>
      </c>
      <c r="B205" s="531"/>
      <c r="C205" s="531"/>
      <c r="D205" s="531"/>
      <c r="E205" s="532"/>
      <c r="F205" s="533"/>
      <c r="G205" s="531"/>
      <c r="H205" s="532"/>
      <c r="I205" s="571" t="str">
        <f t="shared" si="26"/>
        <v/>
      </c>
      <c r="J205" s="571" t="str">
        <f t="shared" si="27"/>
        <v/>
      </c>
    </row>
    <row r="206" spans="1:10" x14ac:dyDescent="0.25">
      <c r="A206" s="530">
        <v>197</v>
      </c>
      <c r="B206" s="531"/>
      <c r="C206" s="531"/>
      <c r="D206" s="531"/>
      <c r="E206" s="532"/>
      <c r="F206" s="533"/>
      <c r="G206" s="531"/>
      <c r="H206" s="532"/>
      <c r="I206" s="571" t="str">
        <f t="shared" si="26"/>
        <v/>
      </c>
      <c r="J206" s="571" t="str">
        <f t="shared" si="27"/>
        <v/>
      </c>
    </row>
    <row r="207" spans="1:10" x14ac:dyDescent="0.25">
      <c r="A207" s="530">
        <v>198</v>
      </c>
      <c r="B207" s="531"/>
      <c r="C207" s="531"/>
      <c r="D207" s="531"/>
      <c r="E207" s="532"/>
      <c r="F207" s="533"/>
      <c r="G207" s="531"/>
      <c r="H207" s="532"/>
      <c r="I207" s="571" t="str">
        <f t="shared" si="26"/>
        <v/>
      </c>
      <c r="J207" s="571" t="str">
        <f t="shared" si="27"/>
        <v/>
      </c>
    </row>
    <row r="208" spans="1:10" x14ac:dyDescent="0.25">
      <c r="A208" s="530">
        <v>199</v>
      </c>
      <c r="B208" s="531"/>
      <c r="C208" s="531"/>
      <c r="D208" s="531"/>
      <c r="E208" s="532"/>
      <c r="F208" s="533"/>
      <c r="G208" s="531"/>
      <c r="H208" s="532"/>
      <c r="I208" s="571" t="str">
        <f t="shared" si="26"/>
        <v/>
      </c>
      <c r="J208" s="571" t="str">
        <f t="shared" si="27"/>
        <v/>
      </c>
    </row>
    <row r="209" spans="1:10" x14ac:dyDescent="0.25">
      <c r="A209" s="530">
        <v>200</v>
      </c>
      <c r="B209" s="531"/>
      <c r="C209" s="531"/>
      <c r="D209" s="531"/>
      <c r="E209" s="532"/>
      <c r="F209" s="533"/>
      <c r="G209" s="531"/>
      <c r="H209" s="532"/>
      <c r="I209" s="571" t="str">
        <f t="shared" si="26"/>
        <v/>
      </c>
      <c r="J209" s="571" t="str">
        <f t="shared" si="27"/>
        <v/>
      </c>
    </row>
    <row r="210" spans="1:10" x14ac:dyDescent="0.25">
      <c r="A210" s="530">
        <v>201</v>
      </c>
      <c r="B210" s="531"/>
      <c r="C210" s="531"/>
      <c r="D210" s="531"/>
      <c r="E210" s="532"/>
      <c r="F210" s="533"/>
      <c r="G210" s="531"/>
      <c r="H210" s="532"/>
      <c r="I210" s="571" t="str">
        <f t="shared" si="26"/>
        <v/>
      </c>
      <c r="J210" s="571" t="str">
        <f t="shared" si="27"/>
        <v/>
      </c>
    </row>
    <row r="211" spans="1:10" x14ac:dyDescent="0.25">
      <c r="A211" s="530">
        <v>202</v>
      </c>
      <c r="B211" s="531"/>
      <c r="C211" s="531"/>
      <c r="D211" s="531"/>
      <c r="E211" s="532"/>
      <c r="F211" s="533"/>
      <c r="G211" s="531"/>
      <c r="H211" s="532"/>
      <c r="I211" s="571" t="str">
        <f t="shared" si="26"/>
        <v/>
      </c>
      <c r="J211" s="571" t="str">
        <f t="shared" si="27"/>
        <v/>
      </c>
    </row>
    <row r="212" spans="1:10" x14ac:dyDescent="0.25">
      <c r="A212" s="530">
        <v>203</v>
      </c>
      <c r="B212" s="531"/>
      <c r="C212" s="531"/>
      <c r="D212" s="531"/>
      <c r="E212" s="532"/>
      <c r="F212" s="533"/>
      <c r="G212" s="531"/>
      <c r="H212" s="532"/>
      <c r="I212" s="571" t="str">
        <f t="shared" si="26"/>
        <v/>
      </c>
      <c r="J212" s="571" t="str">
        <f t="shared" si="27"/>
        <v/>
      </c>
    </row>
    <row r="213" spans="1:10" x14ac:dyDescent="0.25">
      <c r="A213" s="530">
        <v>204</v>
      </c>
      <c r="B213" s="531"/>
      <c r="C213" s="531"/>
      <c r="D213" s="531"/>
      <c r="E213" s="532"/>
      <c r="F213" s="533"/>
      <c r="G213" s="531"/>
      <c r="H213" s="532"/>
      <c r="I213" s="571" t="str">
        <f t="shared" si="26"/>
        <v/>
      </c>
      <c r="J213" s="571" t="str">
        <f t="shared" si="27"/>
        <v/>
      </c>
    </row>
    <row r="214" spans="1:10" x14ac:dyDescent="0.25">
      <c r="A214" s="530">
        <v>205</v>
      </c>
      <c r="B214" s="531"/>
      <c r="C214" s="531"/>
      <c r="D214" s="531"/>
      <c r="E214" s="532"/>
      <c r="F214" s="533"/>
      <c r="G214" s="531"/>
      <c r="H214" s="532"/>
      <c r="I214" s="571" t="str">
        <f t="shared" si="26"/>
        <v/>
      </c>
      <c r="J214" s="571" t="str">
        <f t="shared" si="27"/>
        <v/>
      </c>
    </row>
    <row r="215" spans="1:10" x14ac:dyDescent="0.25">
      <c r="A215" s="530">
        <v>206</v>
      </c>
      <c r="B215" s="531"/>
      <c r="C215" s="531"/>
      <c r="D215" s="531"/>
      <c r="E215" s="532"/>
      <c r="F215" s="533"/>
      <c r="G215" s="531"/>
      <c r="H215" s="532"/>
      <c r="I215" s="571" t="str">
        <f t="shared" si="26"/>
        <v/>
      </c>
      <c r="J215" s="571" t="str">
        <f t="shared" si="27"/>
        <v/>
      </c>
    </row>
    <row r="216" spans="1:10" x14ac:dyDescent="0.25">
      <c r="A216" s="530">
        <v>207</v>
      </c>
      <c r="B216" s="531"/>
      <c r="C216" s="531"/>
      <c r="D216" s="531"/>
      <c r="E216" s="532"/>
      <c r="F216" s="533"/>
      <c r="G216" s="531"/>
      <c r="H216" s="532"/>
      <c r="I216" s="571" t="str">
        <f t="shared" si="26"/>
        <v/>
      </c>
      <c r="J216" s="571" t="str">
        <f t="shared" si="27"/>
        <v/>
      </c>
    </row>
    <row r="217" spans="1:10" x14ac:dyDescent="0.25">
      <c r="A217" s="530">
        <v>208</v>
      </c>
      <c r="B217" s="531"/>
      <c r="C217" s="531"/>
      <c r="D217" s="531"/>
      <c r="E217" s="532"/>
      <c r="F217" s="533"/>
      <c r="G217" s="531"/>
      <c r="H217" s="532"/>
      <c r="I217" s="571" t="str">
        <f t="shared" si="26"/>
        <v/>
      </c>
      <c r="J217" s="571" t="str">
        <f t="shared" si="27"/>
        <v/>
      </c>
    </row>
    <row r="218" spans="1:10" x14ac:dyDescent="0.25">
      <c r="A218" s="530">
        <v>209</v>
      </c>
      <c r="B218" s="531"/>
      <c r="C218" s="531"/>
      <c r="D218" s="531"/>
      <c r="E218" s="532"/>
      <c r="F218" s="533"/>
      <c r="G218" s="531"/>
      <c r="H218" s="532"/>
      <c r="I218" s="571" t="str">
        <f t="shared" si="26"/>
        <v/>
      </c>
      <c r="J218" s="571" t="str">
        <f t="shared" si="27"/>
        <v/>
      </c>
    </row>
    <row r="219" spans="1:10" x14ac:dyDescent="0.25">
      <c r="A219" s="530">
        <v>210</v>
      </c>
      <c r="B219" s="531"/>
      <c r="C219" s="531"/>
      <c r="D219" s="531"/>
      <c r="E219" s="532"/>
      <c r="F219" s="533"/>
      <c r="G219" s="531"/>
      <c r="H219" s="532"/>
      <c r="I219" s="571" t="str">
        <f t="shared" si="26"/>
        <v/>
      </c>
      <c r="J219" s="571" t="str">
        <f t="shared" si="27"/>
        <v/>
      </c>
    </row>
    <row r="220" spans="1:10" x14ac:dyDescent="0.25">
      <c r="A220" s="530">
        <v>211</v>
      </c>
      <c r="B220" s="531"/>
      <c r="C220" s="531"/>
      <c r="D220" s="531"/>
      <c r="E220" s="532"/>
      <c r="F220" s="533"/>
      <c r="G220" s="531"/>
      <c r="H220" s="532"/>
      <c r="I220" s="571" t="str">
        <f t="shared" si="26"/>
        <v/>
      </c>
      <c r="J220" s="571" t="str">
        <f t="shared" si="27"/>
        <v/>
      </c>
    </row>
    <row r="221" spans="1:10" x14ac:dyDescent="0.25">
      <c r="A221" s="530">
        <v>212</v>
      </c>
      <c r="B221" s="531"/>
      <c r="C221" s="531"/>
      <c r="D221" s="531"/>
      <c r="E221" s="532"/>
      <c r="F221" s="533"/>
      <c r="G221" s="531"/>
      <c r="H221" s="532"/>
      <c r="I221" s="571" t="str">
        <f t="shared" si="26"/>
        <v/>
      </c>
      <c r="J221" s="571" t="str">
        <f t="shared" si="27"/>
        <v/>
      </c>
    </row>
    <row r="222" spans="1:10" x14ac:dyDescent="0.25">
      <c r="A222" s="530">
        <v>213</v>
      </c>
      <c r="B222" s="531"/>
      <c r="C222" s="531"/>
      <c r="D222" s="531"/>
      <c r="E222" s="532"/>
      <c r="F222" s="533"/>
      <c r="G222" s="531"/>
      <c r="H222" s="532"/>
      <c r="I222" s="571" t="str">
        <f t="shared" si="26"/>
        <v/>
      </c>
      <c r="J222" s="571" t="str">
        <f t="shared" si="27"/>
        <v/>
      </c>
    </row>
    <row r="223" spans="1:10" x14ac:dyDescent="0.25">
      <c r="A223" s="530">
        <v>214</v>
      </c>
      <c r="B223" s="531"/>
      <c r="C223" s="531"/>
      <c r="D223" s="531"/>
      <c r="E223" s="532"/>
      <c r="F223" s="533"/>
      <c r="G223" s="531"/>
      <c r="H223" s="532"/>
      <c r="I223" s="571" t="str">
        <f t="shared" si="26"/>
        <v/>
      </c>
      <c r="J223" s="571" t="str">
        <f t="shared" si="27"/>
        <v/>
      </c>
    </row>
    <row r="224" spans="1:10" x14ac:dyDescent="0.25">
      <c r="A224" s="530">
        <v>215</v>
      </c>
      <c r="B224" s="531"/>
      <c r="C224" s="531"/>
      <c r="D224" s="531"/>
      <c r="E224" s="532"/>
      <c r="F224" s="533"/>
      <c r="G224" s="531"/>
      <c r="H224" s="532"/>
      <c r="I224" s="571" t="str">
        <f t="shared" si="26"/>
        <v/>
      </c>
      <c r="J224" s="571" t="str">
        <f t="shared" si="27"/>
        <v/>
      </c>
    </row>
    <row r="225" spans="1:10" x14ac:dyDescent="0.25">
      <c r="A225" s="530">
        <v>216</v>
      </c>
      <c r="B225" s="531"/>
      <c r="C225" s="531"/>
      <c r="D225" s="531"/>
      <c r="E225" s="532"/>
      <c r="F225" s="533"/>
      <c r="G225" s="531"/>
      <c r="H225" s="532"/>
      <c r="I225" s="571" t="str">
        <f t="shared" si="26"/>
        <v/>
      </c>
      <c r="J225" s="571" t="str">
        <f t="shared" si="27"/>
        <v/>
      </c>
    </row>
    <row r="226" spans="1:10" x14ac:dyDescent="0.25">
      <c r="A226" s="530">
        <v>217</v>
      </c>
      <c r="B226" s="531"/>
      <c r="C226" s="531"/>
      <c r="D226" s="531"/>
      <c r="E226" s="532"/>
      <c r="F226" s="533"/>
      <c r="G226" s="531"/>
      <c r="H226" s="532"/>
      <c r="I226" s="571" t="str">
        <f t="shared" si="26"/>
        <v/>
      </c>
      <c r="J226" s="571" t="str">
        <f t="shared" si="27"/>
        <v/>
      </c>
    </row>
    <row r="227" spans="1:10" x14ac:dyDescent="0.25">
      <c r="A227" s="530">
        <v>218</v>
      </c>
      <c r="B227" s="531"/>
      <c r="C227" s="531"/>
      <c r="D227" s="531"/>
      <c r="E227" s="532"/>
      <c r="F227" s="533"/>
      <c r="G227" s="531"/>
      <c r="H227" s="532"/>
      <c r="I227" s="571" t="str">
        <f t="shared" si="26"/>
        <v/>
      </c>
      <c r="J227" s="571" t="str">
        <f t="shared" si="27"/>
        <v/>
      </c>
    </row>
    <row r="228" spans="1:10" x14ac:dyDescent="0.25">
      <c r="A228" s="530">
        <v>219</v>
      </c>
      <c r="B228" s="531"/>
      <c r="C228" s="531"/>
      <c r="D228" s="531"/>
      <c r="E228" s="532"/>
      <c r="F228" s="533"/>
      <c r="G228" s="531"/>
      <c r="H228" s="532"/>
      <c r="I228" s="571" t="str">
        <f t="shared" si="26"/>
        <v/>
      </c>
      <c r="J228" s="571" t="str">
        <f t="shared" si="27"/>
        <v/>
      </c>
    </row>
    <row r="229" spans="1:10" x14ac:dyDescent="0.25">
      <c r="A229" s="530">
        <v>220</v>
      </c>
      <c r="B229" s="531"/>
      <c r="C229" s="531"/>
      <c r="D229" s="531"/>
      <c r="E229" s="532"/>
      <c r="F229" s="533"/>
      <c r="G229" s="531"/>
      <c r="H229" s="532"/>
      <c r="I229" s="571" t="str">
        <f t="shared" si="26"/>
        <v/>
      </c>
      <c r="J229" s="571" t="str">
        <f t="shared" si="27"/>
        <v/>
      </c>
    </row>
    <row r="230" spans="1:10" x14ac:dyDescent="0.25">
      <c r="A230" s="530">
        <v>221</v>
      </c>
      <c r="B230" s="531"/>
      <c r="C230" s="531"/>
      <c r="D230" s="531"/>
      <c r="E230" s="532"/>
      <c r="F230" s="533"/>
      <c r="G230" s="531"/>
      <c r="H230" s="532"/>
      <c r="I230" s="571" t="str">
        <f t="shared" si="26"/>
        <v/>
      </c>
      <c r="J230" s="571" t="str">
        <f t="shared" si="27"/>
        <v/>
      </c>
    </row>
    <row r="231" spans="1:10" x14ac:dyDescent="0.25">
      <c r="A231" s="530">
        <v>222</v>
      </c>
      <c r="B231" s="531"/>
      <c r="C231" s="531"/>
      <c r="D231" s="531"/>
      <c r="E231" s="532"/>
      <c r="F231" s="533"/>
      <c r="G231" s="531"/>
      <c r="H231" s="532"/>
      <c r="I231" s="571" t="str">
        <f t="shared" si="26"/>
        <v/>
      </c>
      <c r="J231" s="571" t="str">
        <f t="shared" si="27"/>
        <v/>
      </c>
    </row>
    <row r="232" spans="1:10" x14ac:dyDescent="0.25">
      <c r="A232" s="530">
        <v>223</v>
      </c>
      <c r="B232" s="531"/>
      <c r="C232" s="531"/>
      <c r="D232" s="531"/>
      <c r="E232" s="532"/>
      <c r="F232" s="533"/>
      <c r="G232" s="531"/>
      <c r="H232" s="532"/>
      <c r="I232" s="571" t="str">
        <f t="shared" si="26"/>
        <v/>
      </c>
      <c r="J232" s="571" t="str">
        <f t="shared" si="27"/>
        <v/>
      </c>
    </row>
    <row r="233" spans="1:10" x14ac:dyDescent="0.25">
      <c r="A233" s="530">
        <v>224</v>
      </c>
      <c r="B233" s="531"/>
      <c r="C233" s="531"/>
      <c r="D233" s="531"/>
      <c r="E233" s="532"/>
      <c r="F233" s="533"/>
      <c r="G233" s="531"/>
      <c r="H233" s="532"/>
      <c r="I233" s="571" t="str">
        <f t="shared" si="26"/>
        <v/>
      </c>
      <c r="J233" s="571" t="str">
        <f t="shared" si="27"/>
        <v/>
      </c>
    </row>
    <row r="234" spans="1:10" x14ac:dyDescent="0.25">
      <c r="A234" s="530">
        <v>225</v>
      </c>
      <c r="B234" s="531"/>
      <c r="C234" s="531"/>
      <c r="D234" s="531"/>
      <c r="E234" s="532"/>
      <c r="F234" s="533"/>
      <c r="G234" s="531"/>
      <c r="H234" s="532"/>
      <c r="I234" s="571" t="str">
        <f t="shared" si="26"/>
        <v/>
      </c>
      <c r="J234" s="571" t="str">
        <f t="shared" si="27"/>
        <v/>
      </c>
    </row>
    <row r="235" spans="1:10" x14ac:dyDescent="0.25">
      <c r="A235" s="530">
        <v>226</v>
      </c>
      <c r="B235" s="531"/>
      <c r="C235" s="531"/>
      <c r="D235" s="531"/>
      <c r="E235" s="532"/>
      <c r="F235" s="533"/>
      <c r="G235" s="531"/>
      <c r="H235" s="532"/>
      <c r="I235" s="571" t="str">
        <f t="shared" si="26"/>
        <v/>
      </c>
      <c r="J235" s="571" t="str">
        <f t="shared" si="27"/>
        <v/>
      </c>
    </row>
    <row r="236" spans="1:10" x14ac:dyDescent="0.25">
      <c r="A236" s="530">
        <v>227</v>
      </c>
      <c r="B236" s="531"/>
      <c r="C236" s="531"/>
      <c r="D236" s="531"/>
      <c r="E236" s="532"/>
      <c r="F236" s="533"/>
      <c r="G236" s="531"/>
      <c r="H236" s="532"/>
      <c r="I236" s="571" t="str">
        <f t="shared" si="26"/>
        <v/>
      </c>
      <c r="J236" s="571" t="str">
        <f t="shared" si="27"/>
        <v/>
      </c>
    </row>
    <row r="237" spans="1:10" x14ac:dyDescent="0.25">
      <c r="A237" s="530">
        <v>228</v>
      </c>
      <c r="B237" s="531"/>
      <c r="C237" s="531"/>
      <c r="D237" s="531"/>
      <c r="E237" s="532"/>
      <c r="F237" s="533"/>
      <c r="G237" s="531"/>
      <c r="H237" s="532"/>
      <c r="I237" s="571" t="str">
        <f t="shared" si="26"/>
        <v/>
      </c>
      <c r="J237" s="571" t="str">
        <f t="shared" si="27"/>
        <v/>
      </c>
    </row>
    <row r="238" spans="1:10" x14ac:dyDescent="0.25">
      <c r="A238" s="530">
        <v>229</v>
      </c>
      <c r="B238" s="531"/>
      <c r="C238" s="531"/>
      <c r="D238" s="531"/>
      <c r="E238" s="532"/>
      <c r="F238" s="533"/>
      <c r="G238" s="531"/>
      <c r="H238" s="532"/>
      <c r="I238" s="571" t="str">
        <f t="shared" si="26"/>
        <v/>
      </c>
      <c r="J238" s="571" t="str">
        <f t="shared" si="27"/>
        <v/>
      </c>
    </row>
    <row r="239" spans="1:10" x14ac:dyDescent="0.25">
      <c r="A239" s="530">
        <v>230</v>
      </c>
      <c r="B239" s="531"/>
      <c r="C239" s="531"/>
      <c r="D239" s="531"/>
      <c r="E239" s="532"/>
      <c r="F239" s="533"/>
      <c r="G239" s="531"/>
      <c r="H239" s="532"/>
      <c r="I239" s="571" t="str">
        <f t="shared" si="26"/>
        <v/>
      </c>
      <c r="J239" s="571" t="str">
        <f t="shared" si="27"/>
        <v/>
      </c>
    </row>
    <row r="240" spans="1:10" x14ac:dyDescent="0.25">
      <c r="A240" s="530">
        <v>231</v>
      </c>
      <c r="B240" s="531"/>
      <c r="C240" s="531"/>
      <c r="D240" s="531"/>
      <c r="E240" s="532"/>
      <c r="F240" s="533"/>
      <c r="G240" s="531"/>
      <c r="H240" s="532"/>
      <c r="I240" s="571" t="str">
        <f t="shared" si="26"/>
        <v/>
      </c>
      <c r="J240" s="571" t="str">
        <f t="shared" si="27"/>
        <v/>
      </c>
    </row>
    <row r="241" spans="1:10" x14ac:dyDescent="0.25">
      <c r="A241" s="530">
        <v>232</v>
      </c>
      <c r="B241" s="531"/>
      <c r="C241" s="531"/>
      <c r="D241" s="531"/>
      <c r="E241" s="532"/>
      <c r="F241" s="533"/>
      <c r="G241" s="531"/>
      <c r="H241" s="532"/>
      <c r="I241" s="571" t="str">
        <f t="shared" si="26"/>
        <v/>
      </c>
      <c r="J241" s="571" t="str">
        <f t="shared" si="27"/>
        <v/>
      </c>
    </row>
    <row r="242" spans="1:10" x14ac:dyDescent="0.25">
      <c r="A242" s="530">
        <v>233</v>
      </c>
      <c r="B242" s="531"/>
      <c r="C242" s="531"/>
      <c r="D242" s="531"/>
      <c r="E242" s="532"/>
      <c r="F242" s="533"/>
      <c r="G242" s="531"/>
      <c r="H242" s="532"/>
      <c r="I242" s="571" t="str">
        <f t="shared" si="26"/>
        <v/>
      </c>
      <c r="J242" s="571" t="str">
        <f t="shared" si="27"/>
        <v/>
      </c>
    </row>
    <row r="243" spans="1:10" x14ac:dyDescent="0.25">
      <c r="A243" s="530">
        <v>234</v>
      </c>
      <c r="B243" s="531"/>
      <c r="C243" s="531"/>
      <c r="D243" s="531"/>
      <c r="E243" s="532"/>
      <c r="F243" s="533"/>
      <c r="G243" s="531"/>
      <c r="H243" s="532"/>
      <c r="I243" s="571" t="str">
        <f t="shared" si="26"/>
        <v/>
      </c>
      <c r="J243" s="571" t="str">
        <f t="shared" si="27"/>
        <v/>
      </c>
    </row>
    <row r="244" spans="1:10" x14ac:dyDescent="0.25">
      <c r="A244" s="530">
        <v>235</v>
      </c>
      <c r="B244" s="531"/>
      <c r="C244" s="531"/>
      <c r="D244" s="531"/>
      <c r="E244" s="532"/>
      <c r="F244" s="533"/>
      <c r="G244" s="531"/>
      <c r="H244" s="532"/>
      <c r="I244" s="571" t="str">
        <f t="shared" si="26"/>
        <v/>
      </c>
      <c r="J244" s="571" t="str">
        <f t="shared" si="27"/>
        <v/>
      </c>
    </row>
    <row r="245" spans="1:10" x14ac:dyDescent="0.25">
      <c r="A245" s="530">
        <v>236</v>
      </c>
      <c r="B245" s="531"/>
      <c r="C245" s="531"/>
      <c r="D245" s="531"/>
      <c r="E245" s="532"/>
      <c r="F245" s="533"/>
      <c r="G245" s="531"/>
      <c r="H245" s="532"/>
      <c r="I245" s="571" t="str">
        <f t="shared" si="26"/>
        <v/>
      </c>
      <c r="J245" s="571" t="str">
        <f t="shared" si="27"/>
        <v/>
      </c>
    </row>
    <row r="246" spans="1:10" x14ac:dyDescent="0.25">
      <c r="A246" s="530">
        <v>237</v>
      </c>
      <c r="B246" s="531"/>
      <c r="C246" s="531"/>
      <c r="D246" s="531"/>
      <c r="E246" s="532"/>
      <c r="F246" s="533"/>
      <c r="G246" s="531"/>
      <c r="H246" s="532"/>
      <c r="I246" s="571" t="str">
        <f t="shared" si="26"/>
        <v/>
      </c>
      <c r="J246" s="571" t="str">
        <f t="shared" si="27"/>
        <v/>
      </c>
    </row>
    <row r="247" spans="1:10" x14ac:dyDescent="0.25">
      <c r="A247" s="530">
        <v>238</v>
      </c>
      <c r="B247" s="531"/>
      <c r="C247" s="531"/>
      <c r="D247" s="531"/>
      <c r="E247" s="532"/>
      <c r="F247" s="533"/>
      <c r="G247" s="531"/>
      <c r="H247" s="532"/>
      <c r="I247" s="571" t="str">
        <f t="shared" si="26"/>
        <v/>
      </c>
      <c r="J247" s="571" t="str">
        <f t="shared" si="27"/>
        <v/>
      </c>
    </row>
    <row r="248" spans="1:10" x14ac:dyDescent="0.25">
      <c r="A248" s="530">
        <v>239</v>
      </c>
      <c r="B248" s="531"/>
      <c r="C248" s="531"/>
      <c r="D248" s="531"/>
      <c r="E248" s="532"/>
      <c r="F248" s="533"/>
      <c r="G248" s="531"/>
      <c r="H248" s="532"/>
      <c r="I248" s="571" t="str">
        <f t="shared" si="26"/>
        <v/>
      </c>
      <c r="J248" s="571" t="str">
        <f t="shared" si="27"/>
        <v/>
      </c>
    </row>
    <row r="249" spans="1:10" x14ac:dyDescent="0.25">
      <c r="A249" s="530">
        <v>240</v>
      </c>
      <c r="B249" s="531"/>
      <c r="C249" s="531"/>
      <c r="D249" s="531"/>
      <c r="E249" s="532"/>
      <c r="F249" s="533"/>
      <c r="G249" s="531"/>
      <c r="H249" s="532"/>
      <c r="I249" s="571" t="str">
        <f t="shared" si="26"/>
        <v/>
      </c>
      <c r="J249" s="571" t="str">
        <f t="shared" si="27"/>
        <v/>
      </c>
    </row>
    <row r="250" spans="1:10" x14ac:dyDescent="0.25">
      <c r="A250" s="530">
        <v>241</v>
      </c>
      <c r="B250" s="531"/>
      <c r="C250" s="531"/>
      <c r="D250" s="531"/>
      <c r="E250" s="532"/>
      <c r="F250" s="533"/>
      <c r="G250" s="531"/>
      <c r="H250" s="532"/>
      <c r="I250" s="571" t="str">
        <f t="shared" si="26"/>
        <v/>
      </c>
      <c r="J250" s="571" t="str">
        <f t="shared" si="27"/>
        <v/>
      </c>
    </row>
    <row r="251" spans="1:10" x14ac:dyDescent="0.25">
      <c r="A251" s="530">
        <v>242</v>
      </c>
      <c r="B251" s="531"/>
      <c r="C251" s="531"/>
      <c r="D251" s="531"/>
      <c r="E251" s="532"/>
      <c r="F251" s="533"/>
      <c r="G251" s="531"/>
      <c r="H251" s="532"/>
      <c r="I251" s="571" t="str">
        <f t="shared" si="26"/>
        <v/>
      </c>
      <c r="J251" s="571" t="str">
        <f t="shared" si="27"/>
        <v/>
      </c>
    </row>
    <row r="252" spans="1:10" x14ac:dyDescent="0.25">
      <c r="A252" s="530">
        <v>243</v>
      </c>
      <c r="B252" s="531"/>
      <c r="C252" s="531"/>
      <c r="D252" s="531"/>
      <c r="E252" s="532"/>
      <c r="F252" s="533"/>
      <c r="G252" s="531"/>
      <c r="H252" s="532"/>
      <c r="I252" s="571" t="str">
        <f t="shared" si="26"/>
        <v/>
      </c>
      <c r="J252" s="571" t="str">
        <f t="shared" si="27"/>
        <v/>
      </c>
    </row>
    <row r="253" spans="1:10" x14ac:dyDescent="0.25">
      <c r="A253" s="530">
        <v>244</v>
      </c>
      <c r="B253" s="531"/>
      <c r="C253" s="531"/>
      <c r="D253" s="531"/>
      <c r="E253" s="532"/>
      <c r="F253" s="533"/>
      <c r="G253" s="531"/>
      <c r="H253" s="532"/>
      <c r="I253" s="571" t="str">
        <f t="shared" si="26"/>
        <v/>
      </c>
      <c r="J253" s="571" t="str">
        <f t="shared" si="27"/>
        <v/>
      </c>
    </row>
    <row r="254" spans="1:10" x14ac:dyDescent="0.25">
      <c r="A254" s="530">
        <v>245</v>
      </c>
      <c r="B254" s="531"/>
      <c r="C254" s="531"/>
      <c r="D254" s="531"/>
      <c r="E254" s="532"/>
      <c r="F254" s="533"/>
      <c r="G254" s="531"/>
      <c r="H254" s="532"/>
      <c r="I254" s="571" t="str">
        <f t="shared" si="26"/>
        <v/>
      </c>
      <c r="J254" s="571" t="str">
        <f t="shared" si="27"/>
        <v/>
      </c>
    </row>
    <row r="255" spans="1:10" x14ac:dyDescent="0.25">
      <c r="A255" s="530">
        <v>246</v>
      </c>
      <c r="B255" s="531"/>
      <c r="C255" s="531"/>
      <c r="D255" s="531"/>
      <c r="E255" s="532"/>
      <c r="F255" s="533"/>
      <c r="G255" s="531"/>
      <c r="H255" s="532"/>
      <c r="I255" s="571" t="str">
        <f t="shared" si="26"/>
        <v/>
      </c>
      <c r="J255" s="571" t="str">
        <f t="shared" si="27"/>
        <v/>
      </c>
    </row>
    <row r="256" spans="1:10" x14ac:dyDescent="0.25">
      <c r="A256" s="530">
        <v>247</v>
      </c>
      <c r="B256" s="531"/>
      <c r="C256" s="531"/>
      <c r="D256" s="531"/>
      <c r="E256" s="532"/>
      <c r="F256" s="533"/>
      <c r="G256" s="531"/>
      <c r="H256" s="532"/>
      <c r="I256" s="571" t="str">
        <f t="shared" si="26"/>
        <v/>
      </c>
      <c r="J256" s="571" t="str">
        <f t="shared" si="27"/>
        <v/>
      </c>
    </row>
    <row r="257" spans="1:10" x14ac:dyDescent="0.25">
      <c r="A257" s="530">
        <v>248</v>
      </c>
      <c r="B257" s="531"/>
      <c r="C257" s="531"/>
      <c r="D257" s="531"/>
      <c r="E257" s="532"/>
      <c r="F257" s="533"/>
      <c r="G257" s="531"/>
      <c r="H257" s="532"/>
      <c r="I257" s="571" t="str">
        <f t="shared" si="26"/>
        <v/>
      </c>
      <c r="J257" s="571" t="str">
        <f t="shared" si="27"/>
        <v/>
      </c>
    </row>
    <row r="258" spans="1:10" x14ac:dyDescent="0.25">
      <c r="A258" s="530">
        <v>249</v>
      </c>
      <c r="B258" s="531"/>
      <c r="C258" s="531"/>
      <c r="D258" s="531"/>
      <c r="E258" s="532"/>
      <c r="F258" s="533"/>
      <c r="G258" s="531"/>
      <c r="H258" s="532"/>
      <c r="I258" s="571" t="str">
        <f t="shared" si="26"/>
        <v/>
      </c>
      <c r="J258" s="571" t="str">
        <f t="shared" si="27"/>
        <v/>
      </c>
    </row>
    <row r="259" spans="1:10" x14ac:dyDescent="0.25">
      <c r="A259" s="530">
        <v>250</v>
      </c>
      <c r="B259" s="531"/>
      <c r="C259" s="531"/>
      <c r="D259" s="531"/>
      <c r="E259" s="532"/>
      <c r="F259" s="533"/>
      <c r="G259" s="531"/>
      <c r="H259" s="532"/>
      <c r="I259" s="571" t="str">
        <f t="shared" si="26"/>
        <v/>
      </c>
      <c r="J259" s="571" t="str">
        <f t="shared" si="27"/>
        <v/>
      </c>
    </row>
  </sheetData>
  <sheetProtection password="CA41" sheet="1" objects="1" scenarios="1" formatCells="0" formatColumns="0" formatRows="0"/>
  <mergeCells count="14">
    <mergeCell ref="P7:P8"/>
    <mergeCell ref="O7:O8"/>
    <mergeCell ref="G7:G8"/>
    <mergeCell ref="H7:H8"/>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4" fitToHeight="100" orientation="landscape" verticalDpi="4294967295" r:id="rId1"/>
  <headerFooter>
    <oddFooter xml:space="preserve">&amp;LConfirm existenţa lucrărilor
Director de departament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197</vt:i4>
      </vt:variant>
    </vt:vector>
  </HeadingPairs>
  <TitlesOfParts>
    <vt:vector size="254" baseType="lpstr">
      <vt:lpstr>Informații completare</vt:lpstr>
      <vt:lpstr>Date candidat</vt:lpstr>
      <vt:lpstr>Date</vt:lpstr>
      <vt:lpstr>ANEXA 1</vt:lpstr>
      <vt:lpstr>ANEXA 2</vt:lpstr>
      <vt:lpstr>Sport-Competiții</vt:lpstr>
      <vt:lpstr>1</vt:lpstr>
      <vt:lpstr>2.1a</vt:lpstr>
      <vt:lpstr>2.1b</vt:lpstr>
      <vt:lpstr>2.2</vt:lpstr>
      <vt:lpstr>2.3</vt:lpstr>
      <vt:lpstr>2.4</vt:lpstr>
      <vt:lpstr>2.5</vt:lpstr>
      <vt:lpstr>2.6</vt:lpstr>
      <vt:lpstr>2.7</vt:lpstr>
      <vt:lpstr>3.1a</vt:lpstr>
      <vt:lpstr>3.2a</vt:lpstr>
      <vt:lpstr>3.2b</vt:lpstr>
      <vt:lpstr>3.3a</vt:lpstr>
      <vt:lpstr>3.3b</vt:lpstr>
      <vt:lpstr>3.4a</vt:lpstr>
      <vt:lpstr>3.4b</vt:lpstr>
      <vt:lpstr>3.5a</vt:lpstr>
      <vt:lpstr>3.5b</vt:lpstr>
      <vt:lpstr>3.6a</vt:lpstr>
      <vt:lpstr>3.6b</vt:lpstr>
      <vt:lpstr>3.7</vt:lpstr>
      <vt:lpstr>4.1a</vt:lpstr>
      <vt:lpstr>4.1b</vt:lpstr>
      <vt:lpstr>4.2a</vt:lpstr>
      <vt:lpstr>4.2b</vt:lpstr>
      <vt:lpstr>5.1</vt:lpstr>
      <vt:lpstr>H-INDEX</vt:lpstr>
      <vt:lpstr>5.2</vt:lpstr>
      <vt:lpstr>5.3a</vt:lpstr>
      <vt:lpstr>5.3b</vt:lpstr>
      <vt:lpstr>5.3c</vt:lpstr>
      <vt:lpstr>Arh-tipuri</vt:lpstr>
      <vt:lpstr>5pARH1A</vt:lpstr>
      <vt:lpstr>5pARH1B</vt:lpstr>
      <vt:lpstr>5pARH2A</vt:lpstr>
      <vt:lpstr>5pARH2B</vt:lpstr>
      <vt:lpstr>5pARH3A</vt:lpstr>
      <vt:lpstr>5pARH3B</vt:lpstr>
      <vt:lpstr>5pARH3C</vt:lpstr>
      <vt:lpstr>5pARH4AB</vt:lpstr>
      <vt:lpstr>5pCOM</vt:lpstr>
      <vt:lpstr>5pEFS</vt:lpstr>
      <vt:lpstr>5pMAT1</vt:lpstr>
      <vt:lpstr>5pMAT2</vt:lpstr>
      <vt:lpstr>5pMAT3</vt:lpstr>
      <vt:lpstr>5pMAT4</vt:lpstr>
      <vt:lpstr>Coef</vt:lpstr>
      <vt:lpstr>Edit.A</vt:lpstr>
      <vt:lpstr>Edit.B</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CPI</vt:lpstr>
      <vt:lpstr>CPI_LITO</vt:lpstr>
      <vt:lpstr>CS_ROM</vt:lpstr>
      <vt:lpstr>CS_STR_A</vt:lpstr>
      <vt:lpstr>CS_STR_B</vt:lpstr>
      <vt:lpstr>Cupa_României</vt:lpstr>
      <vt:lpstr>decan_facultate</vt:lpstr>
      <vt:lpstr>departament</vt:lpstr>
      <vt:lpstr>DIR_NAT</vt:lpstr>
      <vt:lpstr>director_departament</vt:lpstr>
      <vt:lpstr>durata_evaluare</vt:lpstr>
      <vt:lpstr>EBOOK</vt:lpstr>
      <vt:lpstr>EDIT_A</vt:lpstr>
      <vt:lpstr>EDIT_B</vt:lpstr>
      <vt:lpstr>EDIT_CNCSIS</vt:lpstr>
      <vt:lpstr>edituri_a</vt:lpstr>
      <vt:lpstr>edituri_b</vt:lpstr>
      <vt:lpstr>facultate</vt:lpstr>
      <vt:lpstr>FazeSport</vt:lpstr>
      <vt:lpstr>functie</vt:lpstr>
      <vt:lpstr>functii_didactice</vt:lpstr>
      <vt:lpstr>MANAG_DID_INT</vt:lpstr>
      <vt:lpstr>MANAG_DID_NAT</vt:lpstr>
      <vt:lpstr>MANAG_INT</vt:lpstr>
      <vt:lpstr>MANAG_NAT</vt:lpstr>
      <vt:lpstr>mate15</vt:lpstr>
      <vt:lpstr>mate1t</vt:lpstr>
      <vt:lpstr>mate25</vt:lpstr>
      <vt:lpstr>mate2t</vt:lpstr>
      <vt:lpstr>mate35</vt:lpstr>
      <vt:lpstr>mate3t</vt:lpstr>
      <vt:lpstr>mate45</vt:lpstr>
      <vt:lpstr>mate4t</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'1'!Print_Area</vt:lpstr>
      <vt:lpstr>'2.1a'!Print_Area</vt:lpstr>
      <vt:lpstr>'2.1b'!Print_Area</vt:lpstr>
      <vt:lpstr>'2.2'!Print_Area</vt:lpstr>
      <vt:lpstr>'2.3'!Print_Area</vt:lpstr>
      <vt:lpstr>'2.4'!Print_Area</vt:lpstr>
      <vt:lpstr>'2.5'!Print_Area</vt:lpstr>
      <vt:lpstr>'2.6'!Print_Area</vt:lpstr>
      <vt:lpstr>'2.7'!Print_Area</vt:lpstr>
      <vt:lpstr>'3.1a'!Print_Area</vt:lpstr>
      <vt:lpstr>'3.2a'!Print_Area</vt:lpstr>
      <vt:lpstr>'3.2b'!Print_Area</vt:lpstr>
      <vt:lpstr>'3.3a'!Print_Area</vt:lpstr>
      <vt:lpstr>'3.3b'!Print_Area</vt:lpstr>
      <vt:lpstr>'3.4a'!Print_Area</vt:lpstr>
      <vt:lpstr>'3.4b'!Print_Area</vt:lpstr>
      <vt:lpstr>'3.5a'!Print_Area</vt:lpstr>
      <vt:lpstr>'3.5b'!Print_Area</vt:lpstr>
      <vt:lpstr>'3.6a'!Print_Area</vt:lpstr>
      <vt:lpstr>'3.6b'!Print_Area</vt:lpstr>
      <vt:lpstr>'3.7'!Print_Area</vt:lpstr>
      <vt:lpstr>'4.1a'!Print_Area</vt:lpstr>
      <vt:lpstr>'4.1b'!Print_Area</vt:lpstr>
      <vt:lpstr>'4.2a'!Print_Area</vt:lpstr>
      <vt:lpstr>'4.2b'!Print_Area</vt:lpstr>
      <vt:lpstr>'5.1'!Print_Area</vt:lpstr>
      <vt:lpstr>'5.2'!Print_Area</vt:lpstr>
      <vt:lpstr>'5.3a'!Print_Area</vt:lpstr>
      <vt:lpstr>'5.3c'!Print_Area</vt:lpstr>
      <vt:lpstr>'5pARH1A'!Print_Area</vt:lpstr>
      <vt:lpstr>'5pARH1B'!Print_Area</vt:lpstr>
      <vt:lpstr>'5pARH2A'!Print_Area</vt:lpstr>
      <vt:lpstr>'5pARH2B'!Print_Area</vt:lpstr>
      <vt:lpstr>'5pARH3A'!Print_Area</vt:lpstr>
      <vt:lpstr>'5pARH3B'!Print_Area</vt:lpstr>
      <vt:lpstr>'5pARH3C'!Print_Area</vt:lpstr>
      <vt:lpstr>'5pARH4AB'!Print_Area</vt:lpstr>
      <vt:lpstr>'5pCOM'!Print_Area</vt:lpstr>
      <vt:lpstr>'5pEFS'!Print_Area</vt:lpstr>
      <vt:lpstr>'5pMAT1'!Print_Area</vt:lpstr>
      <vt:lpstr>'5pMAT2'!Print_Area</vt:lpstr>
      <vt:lpstr>'5pMAT3'!Print_Area</vt:lpstr>
      <vt:lpstr>'5pMAT4'!Print_Area</vt:lpstr>
      <vt:lpstr>'ANEXA 1'!Print_Area</vt:lpstr>
      <vt:lpstr>'ANEXA 2'!Print_Area</vt:lpstr>
      <vt:lpstr>'Date candidat'!Print_Area</vt:lpstr>
      <vt:lpstr>'H-INDEX'!Print_Area</vt:lpstr>
      <vt:lpstr>'Informații completare'!Print_Area</vt:lpstr>
      <vt:lpstr>'2.1a'!Print_Titles</vt:lpstr>
      <vt:lpstr>'2.1b'!Print_Titles</vt:lpstr>
      <vt:lpstr>'2.2'!Print_Titles</vt:lpstr>
      <vt:lpstr>'2.3'!Print_Titles</vt:lpstr>
      <vt:lpstr>'2.4'!Print_Titles</vt:lpstr>
      <vt:lpstr>'2.5'!Print_Titles</vt:lpstr>
      <vt:lpstr>'2.6'!Print_Titles</vt:lpstr>
      <vt:lpstr>'2.7'!Print_Titles</vt:lpstr>
      <vt:lpstr>'3.1a'!Print_Titles</vt:lpstr>
      <vt:lpstr>'3.2a'!Print_Titles</vt:lpstr>
      <vt:lpstr>'3.2b'!Print_Titles</vt:lpstr>
      <vt:lpstr>'3.3a'!Print_Titles</vt:lpstr>
      <vt:lpstr>'3.3b'!Print_Titles</vt:lpstr>
      <vt:lpstr>'3.4a'!Print_Titles</vt:lpstr>
      <vt:lpstr>'3.4b'!Print_Titles</vt:lpstr>
      <vt:lpstr>'3.5b'!Print_Titles</vt:lpstr>
      <vt:lpstr>'3.6a'!Print_Titles</vt:lpstr>
      <vt:lpstr>'3.6b'!Print_Titles</vt:lpstr>
      <vt:lpstr>'3.7'!Print_Titles</vt:lpstr>
      <vt:lpstr>'4.1a'!Print_Titles</vt:lpstr>
      <vt:lpstr>'4.1b'!Print_Titles</vt:lpstr>
      <vt:lpstr>'4.2a'!Print_Titles</vt:lpstr>
      <vt:lpstr>'5.1'!Print_Titles</vt:lpstr>
      <vt:lpstr>'5.2'!Print_Titles</vt:lpstr>
      <vt:lpstr>'5.3a'!Print_Titles</vt:lpstr>
      <vt:lpstr>'5.3c'!Print_Titles</vt:lpstr>
      <vt:lpstr>'5pARH1A'!Print_Titles</vt:lpstr>
      <vt:lpstr>'5pARH1B'!Print_Titles</vt:lpstr>
      <vt:lpstr>'5pARH2A'!Print_Titles</vt:lpstr>
      <vt:lpstr>'5pARH2B'!Print_Titles</vt:lpstr>
      <vt:lpstr>'5pARH3A'!Print_Titles</vt:lpstr>
      <vt:lpstr>'5pARH3B'!Print_Titles</vt:lpstr>
      <vt:lpstr>'5pARH3C'!Print_Titles</vt:lpstr>
      <vt:lpstr>'5pARH4AB'!Print_Titles</vt:lpstr>
      <vt:lpstr>'5pEFS'!Print_Titles</vt:lpstr>
      <vt:lpstr>'5pMAT1'!Print_Titles</vt:lpstr>
      <vt:lpstr>'5pMAT2'!Print_Titles</vt:lpstr>
      <vt:lpstr>'5pMAT3'!Print_Titles</vt:lpstr>
      <vt:lpstr>'5pMAT4'!Print_Titles</vt:lpstr>
      <vt:lpstr>R_BDI_ROM</vt:lpstr>
      <vt:lpstr>R_BDI_STR</vt:lpstr>
      <vt:lpstr>R_ISI</vt:lpstr>
      <vt:lpstr>R_STR</vt:lpstr>
      <vt:lpstr>total_arh1a_5</vt:lpstr>
      <vt:lpstr>total_arh1a_t</vt:lpstr>
      <vt:lpstr>total_arh1b_5</vt:lpstr>
      <vt:lpstr>total_arh1b_t</vt:lpstr>
      <vt:lpstr>total_arh2a_5</vt:lpstr>
      <vt:lpstr>total_arh2a_t</vt:lpstr>
      <vt:lpstr>total_arh2b_5</vt:lpstr>
      <vt:lpstr>total_arh2b_t</vt:lpstr>
      <vt:lpstr>total_arh3a_5</vt:lpstr>
      <vt:lpstr>total_arh3a_t</vt:lpstr>
      <vt:lpstr>total_arh3b_5</vt:lpstr>
      <vt:lpstr>total_arh3b_t</vt:lpstr>
      <vt:lpstr>total_arh3c_5</vt:lpstr>
      <vt:lpstr>total_arh3c_t</vt:lpstr>
      <vt:lpstr>total_arh4ab_5</vt:lpstr>
      <vt:lpstr>total_arh4ab_t</vt:lpstr>
      <vt:lpstr>total_comunicare</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Gradații de merit</dc:title>
  <dc:creator/>
  <cp:lastModifiedBy/>
  <dcterms:created xsi:type="dcterms:W3CDTF">2015-06-01T20:31:15Z</dcterms:created>
  <dcterms:modified xsi:type="dcterms:W3CDTF">2016-04-10T10:04:03Z</dcterms:modified>
  <cp:category>UPT</cp:category>
</cp:coreProperties>
</file>